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10" i="371" l="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T107" i="371"/>
  <c r="U107" i="371" s="1"/>
  <c r="S107" i="371"/>
  <c r="V107" i="371" s="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U104" i="371" s="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U96" i="371" s="1"/>
  <c r="S96" i="371"/>
  <c r="R96" i="371"/>
  <c r="Q96" i="371"/>
  <c r="V95" i="371"/>
  <c r="T95" i="371"/>
  <c r="U95" i="371" s="1"/>
  <c r="S95" i="371"/>
  <c r="R95" i="371"/>
  <c r="Q95" i="371"/>
  <c r="T94" i="371"/>
  <c r="U94" i="371" s="1"/>
  <c r="S94" i="371"/>
  <c r="R94" i="371"/>
  <c r="Q94" i="371"/>
  <c r="V93" i="371"/>
  <c r="T93" i="371"/>
  <c r="U93" i="371" s="1"/>
  <c r="S93" i="371"/>
  <c r="R93" i="371"/>
  <c r="Q93" i="371"/>
  <c r="T92" i="371"/>
  <c r="U92" i="371" s="1"/>
  <c r="S92" i="371"/>
  <c r="R92" i="371"/>
  <c r="Q92" i="371"/>
  <c r="V91" i="371"/>
  <c r="T91" i="371"/>
  <c r="U91" i="371" s="1"/>
  <c r="S91" i="371"/>
  <c r="R91" i="371"/>
  <c r="Q91" i="371"/>
  <c r="V90" i="371"/>
  <c r="U90" i="371"/>
  <c r="T90" i="371"/>
  <c r="S90" i="371"/>
  <c r="R90" i="371"/>
  <c r="Q90" i="371"/>
  <c r="V89" i="371"/>
  <c r="T89" i="371"/>
  <c r="U89" i="371" s="1"/>
  <c r="S89" i="371"/>
  <c r="R89" i="371"/>
  <c r="Q89" i="371"/>
  <c r="T88" i="371"/>
  <c r="U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T79" i="371"/>
  <c r="U79" i="371" s="1"/>
  <c r="S79" i="371"/>
  <c r="R79" i="371"/>
  <c r="Q79" i="371"/>
  <c r="T78" i="371"/>
  <c r="U78" i="371" s="1"/>
  <c r="S78" i="371"/>
  <c r="R78" i="371"/>
  <c r="Q78" i="371"/>
  <c r="V77" i="371"/>
  <c r="T77" i="371"/>
  <c r="U77" i="371" s="1"/>
  <c r="S77" i="371"/>
  <c r="R77" i="371"/>
  <c r="Q77" i="371"/>
  <c r="T76" i="371"/>
  <c r="U76" i="371" s="1"/>
  <c r="S76" i="371"/>
  <c r="R76" i="371"/>
  <c r="Q76" i="371"/>
  <c r="V75" i="371"/>
  <c r="U75" i="371"/>
  <c r="T75" i="371"/>
  <c r="S75" i="371"/>
  <c r="R75" i="371"/>
  <c r="Q75" i="371"/>
  <c r="T74" i="371"/>
  <c r="U74" i="371" s="1"/>
  <c r="S74" i="371"/>
  <c r="R74" i="371"/>
  <c r="Q74" i="371"/>
  <c r="T73" i="371"/>
  <c r="U73" i="371" s="1"/>
  <c r="S73" i="371"/>
  <c r="V73" i="371" s="1"/>
  <c r="R73" i="371"/>
  <c r="Q73" i="371"/>
  <c r="T72" i="371"/>
  <c r="U72" i="371" s="1"/>
  <c r="S72" i="371"/>
  <c r="R72" i="371"/>
  <c r="Q72" i="371"/>
  <c r="T71" i="371"/>
  <c r="U71" i="371" s="1"/>
  <c r="S71" i="371"/>
  <c r="V71" i="371" s="1"/>
  <c r="R71" i="371"/>
  <c r="Q71" i="371"/>
  <c r="T70" i="371"/>
  <c r="U70" i="371" s="1"/>
  <c r="S70" i="371"/>
  <c r="R70" i="371"/>
  <c r="Q70" i="371"/>
  <c r="T69" i="371"/>
  <c r="U69" i="371" s="1"/>
  <c r="S69" i="371"/>
  <c r="V69" i="371" s="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U66" i="371" s="1"/>
  <c r="S66" i="371"/>
  <c r="R66" i="371"/>
  <c r="Q66" i="371"/>
  <c r="T65" i="371"/>
  <c r="U65" i="371" s="1"/>
  <c r="S65" i="371"/>
  <c r="V65" i="371" s="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U60" i="371" s="1"/>
  <c r="S60" i="371"/>
  <c r="R60" i="371"/>
  <c r="Q60" i="371"/>
  <c r="V59" i="371"/>
  <c r="U59" i="371"/>
  <c r="T59" i="371"/>
  <c r="S59" i="371"/>
  <c r="R59" i="371"/>
  <c r="Q59" i="371"/>
  <c r="U58" i="371"/>
  <c r="T58" i="371"/>
  <c r="V58" i="371" s="1"/>
  <c r="S58" i="371"/>
  <c r="R58" i="371"/>
  <c r="Q58" i="371"/>
  <c r="T57" i="371"/>
  <c r="U57" i="371" s="1"/>
  <c r="S57" i="371"/>
  <c r="V57" i="371" s="1"/>
  <c r="R57" i="371"/>
  <c r="Q57" i="371"/>
  <c r="U56" i="371"/>
  <c r="T56" i="371"/>
  <c r="V56" i="371" s="1"/>
  <c r="S56" i="371"/>
  <c r="R56" i="371"/>
  <c r="Q56" i="371"/>
  <c r="T55" i="371"/>
  <c r="U55" i="371" s="1"/>
  <c r="S55" i="371"/>
  <c r="V55" i="371" s="1"/>
  <c r="R55" i="371"/>
  <c r="Q55" i="371"/>
  <c r="U54" i="371"/>
  <c r="T54" i="371"/>
  <c r="V54" i="371" s="1"/>
  <c r="S54" i="371"/>
  <c r="R54" i="371"/>
  <c r="Q54" i="371"/>
  <c r="T53" i="371"/>
  <c r="U53" i="371" s="1"/>
  <c r="S53" i="371"/>
  <c r="V53" i="371" s="1"/>
  <c r="R53" i="371"/>
  <c r="Q53" i="371"/>
  <c r="T52" i="371"/>
  <c r="V52" i="371" s="1"/>
  <c r="S52" i="371"/>
  <c r="R52" i="371"/>
  <c r="Q52" i="371"/>
  <c r="T51" i="371"/>
  <c r="U51" i="371" s="1"/>
  <c r="S51" i="371"/>
  <c r="V51" i="371" s="1"/>
  <c r="R51" i="371"/>
  <c r="Q51" i="371"/>
  <c r="T50" i="371"/>
  <c r="U50" i="371" s="1"/>
  <c r="S50" i="371"/>
  <c r="R50" i="371"/>
  <c r="Q50" i="371"/>
  <c r="T49" i="371"/>
  <c r="U49" i="371" s="1"/>
  <c r="S49" i="371"/>
  <c r="V49" i="371" s="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U6" i="371" s="1"/>
  <c r="S6" i="371"/>
  <c r="R6" i="371"/>
  <c r="Q6" i="371"/>
  <c r="V5" i="371"/>
  <c r="U5" i="371"/>
  <c r="T5" i="371"/>
  <c r="S5" i="371"/>
  <c r="R5" i="371"/>
  <c r="Q5" i="371"/>
  <c r="V6" i="371" l="1"/>
  <c r="V50" i="371"/>
  <c r="V60" i="371"/>
  <c r="V66" i="371"/>
  <c r="V70" i="371"/>
  <c r="V72" i="371"/>
  <c r="V74" i="371"/>
  <c r="V76" i="371"/>
  <c r="V78" i="371"/>
  <c r="V88" i="371"/>
  <c r="V92" i="371"/>
  <c r="V94" i="371"/>
  <c r="V96" i="371"/>
  <c r="V104" i="371"/>
  <c r="U14" i="371"/>
  <c r="U28" i="371"/>
  <c r="U38" i="371"/>
  <c r="U42" i="371"/>
  <c r="U44" i="371"/>
  <c r="U52" i="371"/>
  <c r="U62" i="371"/>
  <c r="U68" i="371"/>
  <c r="U98" i="371"/>
  <c r="U108" i="371"/>
  <c r="U110" i="371"/>
  <c r="U8" i="371"/>
  <c r="U22" i="371"/>
  <c r="U32" i="371"/>
  <c r="U34" i="371"/>
  <c r="C26" i="419"/>
  <c r="S26" i="419" l="1"/>
  <c r="S25" i="419"/>
  <c r="H26" i="419"/>
  <c r="S28" i="419" l="1"/>
  <c r="S27" i="419"/>
  <c r="H25" i="419"/>
  <c r="C25" i="419"/>
  <c r="S20" i="419"/>
  <c r="R20" i="419"/>
  <c r="Q20" i="419"/>
  <c r="P20" i="419"/>
  <c r="S19" i="419"/>
  <c r="R19" i="419"/>
  <c r="Q19" i="419"/>
  <c r="P19" i="419"/>
  <c r="S17" i="419"/>
  <c r="R17" i="419"/>
  <c r="Q17" i="419"/>
  <c r="P17" i="419"/>
  <c r="S16" i="419"/>
  <c r="R16" i="419"/>
  <c r="Q16" i="419"/>
  <c r="P16" i="419"/>
  <c r="S14" i="419"/>
  <c r="R14" i="419"/>
  <c r="Q14" i="419"/>
  <c r="P14" i="419"/>
  <c r="S13" i="419"/>
  <c r="R13" i="419"/>
  <c r="Q13" i="419"/>
  <c r="P13" i="419"/>
  <c r="S12" i="419"/>
  <c r="R12" i="419"/>
  <c r="Q12" i="419"/>
  <c r="P12" i="419"/>
  <c r="S11" i="419"/>
  <c r="R11" i="419"/>
  <c r="Q11" i="419"/>
  <c r="P11" i="419"/>
  <c r="AW3" i="418"/>
  <c r="AV3" i="418"/>
  <c r="AU3" i="418"/>
  <c r="AT3" i="418"/>
  <c r="AS3" i="418"/>
  <c r="AR3" i="418"/>
  <c r="AQ3" i="418"/>
  <c r="AP3" i="418"/>
  <c r="Q18" i="419" l="1"/>
  <c r="R18" i="419"/>
  <c r="P18" i="419"/>
  <c r="S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P21" i="419" l="1"/>
  <c r="O21" i="419"/>
  <c r="N21" i="419"/>
  <c r="M21" i="419"/>
  <c r="M22" i="419" s="1"/>
  <c r="L21" i="419"/>
  <c r="K21" i="419"/>
  <c r="K22" i="419" s="1"/>
  <c r="J21" i="419"/>
  <c r="I21" i="419"/>
  <c r="H21" i="419"/>
  <c r="G21" i="419"/>
  <c r="G22" i="419" s="1"/>
  <c r="O20" i="419"/>
  <c r="N20" i="419"/>
  <c r="M20" i="419"/>
  <c r="L20" i="419"/>
  <c r="K20" i="419"/>
  <c r="J20" i="419"/>
  <c r="I20" i="419"/>
  <c r="H20" i="419"/>
  <c r="G20" i="419"/>
  <c r="O19" i="419"/>
  <c r="N19" i="419"/>
  <c r="M19" i="419"/>
  <c r="L19" i="419"/>
  <c r="K19" i="419"/>
  <c r="J19" i="419"/>
  <c r="I19" i="419"/>
  <c r="H19" i="419"/>
  <c r="G19" i="419"/>
  <c r="O17" i="419"/>
  <c r="N17" i="419"/>
  <c r="M17" i="419"/>
  <c r="L17" i="419"/>
  <c r="K17" i="419"/>
  <c r="J17" i="419"/>
  <c r="I17" i="419"/>
  <c r="H17" i="419"/>
  <c r="G17" i="419"/>
  <c r="O16" i="419"/>
  <c r="N16" i="419"/>
  <c r="M16" i="419"/>
  <c r="L16" i="419"/>
  <c r="K16" i="419"/>
  <c r="J16" i="419"/>
  <c r="I16" i="419"/>
  <c r="H16" i="419"/>
  <c r="G16" i="419"/>
  <c r="O14" i="419"/>
  <c r="N14" i="419"/>
  <c r="M14" i="419"/>
  <c r="L14" i="419"/>
  <c r="K14" i="419"/>
  <c r="J14" i="419"/>
  <c r="I14" i="419"/>
  <c r="H14" i="419"/>
  <c r="G14" i="419"/>
  <c r="O13" i="419"/>
  <c r="N13" i="419"/>
  <c r="M13" i="419"/>
  <c r="L13" i="419"/>
  <c r="K13" i="419"/>
  <c r="J13" i="419"/>
  <c r="I13" i="419"/>
  <c r="H13" i="419"/>
  <c r="G13" i="419"/>
  <c r="O12" i="419"/>
  <c r="N12" i="419"/>
  <c r="M12" i="419"/>
  <c r="L12" i="419"/>
  <c r="K12" i="419"/>
  <c r="J12" i="419"/>
  <c r="I12" i="419"/>
  <c r="H12" i="419"/>
  <c r="G12" i="419"/>
  <c r="O11" i="419"/>
  <c r="N11" i="419"/>
  <c r="M11" i="419"/>
  <c r="L11" i="419"/>
  <c r="K11" i="419"/>
  <c r="J11" i="419"/>
  <c r="I11" i="419"/>
  <c r="H11" i="419"/>
  <c r="G11" i="419"/>
  <c r="H18" i="419" l="1"/>
  <c r="O18" i="419"/>
  <c r="H23" i="419"/>
  <c r="O23" i="419"/>
  <c r="J18" i="419"/>
  <c r="L18" i="419"/>
  <c r="K23" i="419"/>
  <c r="G18" i="419"/>
  <c r="K18" i="419"/>
  <c r="M18" i="419"/>
  <c r="I23" i="419"/>
  <c r="N23" i="419"/>
  <c r="O22" i="419"/>
  <c r="J23" i="419"/>
  <c r="L23" i="419"/>
  <c r="P23" i="419"/>
  <c r="G23" i="419"/>
  <c r="M23" i="419"/>
  <c r="I18" i="419"/>
  <c r="N18" i="419"/>
  <c r="H22" i="419"/>
  <c r="I22" i="419"/>
  <c r="N22" i="419"/>
  <c r="J22" i="419"/>
  <c r="L22" i="419"/>
  <c r="P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Q6" i="419" l="1"/>
  <c r="S6" i="419"/>
  <c r="P6" i="419"/>
  <c r="R6" i="419"/>
  <c r="K6" i="419"/>
  <c r="L6" i="419"/>
  <c r="J6" i="419"/>
  <c r="N6" i="419"/>
  <c r="I6" i="419"/>
  <c r="O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<sst xmlns="http://schemas.openxmlformats.org/spreadsheetml/2006/main" count="78489" uniqueCount="9341">
  <si>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</si>
  <si>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</si>
  <si>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</si>
  <si>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</si>
  <si>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</si>
  <si>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</si>
  <si>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</si>
  <si>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</si>
  <si>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</si>
  <si>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</si>
  <si>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</si>
  <si>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</si>
  <si>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</si>
  <si>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</si>
  <si>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</si>
  <si>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</si>
  <si>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</si>
  <si>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</si>
  <si>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</si>
  <si>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</si>
  <si>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</si>
  <si>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</si>
  <si>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</si>
  <si>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</si>
  <si>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</si>
  <si>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</si>
  <si>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</si>
  <si>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</si>
  <si>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</si>
  <si>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</si>
  <si>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</si>
  <si>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</si>
  <si>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</si>
  <si>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</si>
  <si>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</si>
  <si>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</si>
  <si>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</si>
  <si>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</si>
  <si>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</si>
  <si>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</si>
  <si>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</si>
  <si>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</si>
  <si>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</si>
  <si>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</si>
  <si>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</si>
  <si>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</si>
  <si>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</si>
  <si>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</si>
  <si>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</si>
  <si>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</si>
  <si>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</si>
  <si>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</si>
  <si>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</si>
  <si>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</si>
  <si>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</si>
  <si>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</si>
  <si>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</si>
  <si>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</si>
  <si>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</si>
  <si>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</si>
  <si>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</si>
  <si>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</si>
  <si>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</si>
  <si>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</si>
  <si>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</si>
  <si>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</si>
  <si>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</si>
  <si>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</si>
  <si>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</si>
  <si>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</si>
  <si>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</si>
  <si>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</si>
  <si>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</si>
  <si>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</si>
  <si>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</si>
  <si>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</si>
  <si>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</si>
  <si>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</si>
  <si>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</si>
  <si>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</si>
  <si>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</si>
  <si>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</si>
  <si>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</si>
  <si>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</si>
  <si>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</si>
  <si>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</si>
  <si>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</si>
  <si>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</si>
  <si>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</si>
  <si>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</si>
  <si>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</si>
  <si>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</si>
  <si>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</si>
  <si>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</si>
  <si>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</si>
  <si>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</si>
  <si>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</si>
  <si>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</si>
  <si>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</si>
  <si>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</si>
  <si>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</si>
  <si>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</si>
  <si>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</si>
  <si>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</si>
  <si>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</si>
  <si>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</si>
  <si>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</si>
  <si>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</si>
  <si>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</si>
  <si>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</si>
  <si>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</si>
  <si>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</si>
  <si>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</si>
  <si>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</si>
  <si>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</si>
  <si>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</si>
  <si>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</si>
  <si>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</si>
  <si>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</si>
  <si>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</si>
  <si>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</si>
  <si>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</si>
  <si>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</si>
  <si>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</si>
  <si>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</si>
  <si>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</si>
  <si>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</si>
  <si>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</si>
  <si>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</si>
  <si>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</si>
  <si>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</si>
  <si>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</si>
  <si>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</si>
  <si>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</si>
  <si>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</si>
  <si>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</si>
  <si>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</si>
  <si>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</si>
  <si>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</si>
  <si>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</si>
  <si>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</si>
  <si>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</si>
  <si>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</si>
  <si>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</si>
  <si>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</si>
  <si>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</si>
  <si>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</si>
  <si>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</si>
  <si>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</si>
  <si>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</si>
  <si>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</si>
  <si>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</si>
  <si>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</si>
  <si>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</si>
  <si>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</si>
  <si>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</si>
  <si>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</si>
  <si>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</si>
  <si>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</si>
  <si>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</si>
  <si>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</si>
  <si>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</si>
  <si>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</si>
  <si>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</si>
  <si>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</si>
  <si>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</si>
  <si>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</si>
  <si>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</si>
  <si>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</si>
  <si>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</si>
  <si>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</si>
  <si>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</si>
  <si>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</si>
  <si>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</si>
  <si>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</si>
  <si>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</si>
  <si>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</si>
  <si>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</si>
  <si>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</si>
  <si>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</si>
  <si>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</si>
  <si>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</si>
  <si>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</si>
  <si>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</si>
  <si>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</si>
  <si>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</si>
  <si>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</si>
  <si>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</si>
  <si>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</si>
  <si>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</si>
  <si>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</si>
  <si>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</si>
  <si>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</si>
  <si>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</si>
  <si>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</si>
  <si>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</si>
  <si>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</si>
  <si>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</si>
  <si>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</si>
  <si>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</si>
  <si>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</si>
  <si>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</si>
  <si>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</si>
  <si>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</si>
  <si>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</si>
  <si>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</si>
  <si>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</si>
  <si>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</si>
  <si>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</si>
  <si>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</si>
  <si>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</si>
  <si>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</si>
  <si>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</si>
  <si>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</si>
  <si>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</si>
  <si>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</si>
  <si>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</si>
  <si>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</si>
  <si>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</si>
  <si>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</si>
  <si>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</si>
  <si>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</si>
  <si>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</si>
  <si>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</si>
  <si>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</si>
  <si>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</si>
  <si>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</si>
  <si>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</si>
  <si>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</si>
  <si>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</si>
  <si>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farmaceuti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</si>
  <si>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</si>
  <si>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</si>
  <si>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</si>
  <si>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</si>
  <si>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</si>
  <si>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</si>
  <si>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</si>
  <si>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</si>
  <si>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</si>
  <si>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</si>
  <si>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</si>
  <si>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</si>
  <si>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</si>
  <si>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</si>
  <si>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</si>
  <si>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</si>
  <si>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</si>
  <si>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</si>
  <si>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</si>
  <si>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</si>
  <si>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</si>
  <si>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</si>
  <si>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</si>
  <si>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</si>
  <si>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radiologičtí asistenti</t>
  </si>
  <si>
    <t>zdravotní laboranti</t>
  </si>
  <si>
    <t>odborní pracovníci v lab. metodách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</si>
  <si>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</si>
  <si>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</si>
  <si>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</si>
  <si>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</si>
  <si>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</si>
  <si>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</si>
  <si>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</si>
  <si>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</si>
  <si>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</si>
  <si>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</si>
  <si>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</si>
  <si>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</si>
  <si>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</si>
  <si>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</si>
  <si>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</si>
  <si>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</si>
  <si>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</si>
  <si>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</si>
  <si>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</si>
  <si>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</si>
  <si>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</si>
  <si>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</si>
  <si>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</si>
  <si>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</si>
  <si>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</si>
  <si>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</si>
  <si>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</si>
  <si>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</si>
  <si>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</si>
  <si>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</si>
  <si>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</si>
  <si>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</si>
  <si>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</si>
  <si>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</si>
  <si>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</si>
  <si>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</si>
  <si>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</si>
  <si>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</si>
  <si>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</si>
  <si>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</si>
  <si>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</si>
  <si>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</si>
  <si>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</si>
  <si>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</si>
  <si>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</si>
  <si>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</si>
  <si>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</si>
  <si>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</si>
  <si>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</si>
  <si>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</si>
  <si>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</si>
  <si>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</si>
  <si>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</si>
  <si>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</si>
  <si>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</si>
  <si>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</si>
  <si>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</si>
  <si>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</si>
  <si>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</si>
  <si>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</si>
  <si>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</si>
  <si>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</si>
  <si>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</si>
  <si>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</si>
  <si>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</si>
  <si>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</si>
  <si>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</si>
  <si>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</si>
  <si>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</si>
  <si>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</si>
  <si>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</si>
  <si>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</si>
  <si>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</si>
  <si>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</si>
  <si>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</si>
  <si>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</si>
  <si>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</si>
  <si>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</si>
  <si>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</si>
  <si>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</si>
  <si>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</si>
  <si>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</si>
  <si>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</si>
  <si>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</si>
  <si>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</si>
  <si>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</si>
  <si>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</si>
  <si>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</si>
  <si>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</si>
  <si>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</si>
  <si>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</si>
  <si>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</si>
  <si>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</si>
  <si>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</si>
  <si>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</si>
  <si>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</si>
  <si>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</si>
  <si>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</si>
  <si>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</si>
  <si>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</si>
  <si>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</si>
  <si>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</si>
  <si>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</si>
  <si>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</si>
  <si>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</si>
  <si>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</si>
  <si>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</si>
  <si>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</si>
  <si>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</si>
  <si>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</si>
  <si>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</si>
  <si>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</si>
  <si>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</si>
  <si>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</si>
  <si>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</si>
  <si>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</si>
  <si>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</si>
  <si>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</si>
  <si>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</si>
  <si>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</si>
  <si>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</si>
  <si>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</si>
  <si>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</si>
  <si>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</si>
  <si>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</si>
  <si>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</si>
  <si>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</si>
  <si>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</si>
  <si>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</si>
  <si>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</si>
  <si>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</si>
  <si>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</si>
  <si>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</si>
  <si>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</si>
  <si>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</si>
  <si>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</si>
  <si>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</si>
  <si>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</si>
  <si>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</si>
  <si>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</si>
  <si>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</si>
  <si>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</si>
  <si>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</si>
  <si>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</si>
  <si>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</si>
  <si>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</si>
  <si>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</si>
  <si>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</si>
  <si>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</si>
  <si>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</si>
  <si>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</si>
  <si>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</si>
  <si>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</si>
  <si>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</si>
  <si>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</si>
  <si>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</si>
  <si>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</si>
  <si>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</si>
  <si>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</si>
  <si>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</si>
  <si>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</si>
  <si>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</si>
  <si>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</si>
  <si>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</si>
  <si>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</si>
  <si>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</si>
  <si>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</si>
  <si>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</si>
  <si>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</si>
  <si>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</si>
  <si>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</si>
  <si>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</si>
  <si>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</si>
  <si>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</si>
  <si>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</si>
  <si>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</si>
  <si>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</si>
  <si>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</si>
  <si>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</si>
  <si>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</si>
  <si>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</si>
  <si>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</si>
  <si>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</si>
  <si>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</si>
  <si>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</si>
  <si>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</si>
  <si>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</si>
  <si>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</si>
  <si>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</si>
  <si>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</si>
  <si>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</si>
  <si>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</si>
  <si>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</si>
  <si>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</si>
  <si>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</si>
  <si>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</si>
  <si>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</si>
  <si>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</si>
  <si>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</si>
  <si>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</si>
  <si>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</si>
  <si>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</si>
  <si>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</si>
  <si>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</si>
  <si>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</si>
  <si>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</si>
  <si>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</si>
  <si>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</si>
  <si>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</si>
  <si>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</si>
  <si>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</si>
  <si>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</si>
  <si>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</si>
  <si>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</si>
  <si>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</si>
  <si>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</si>
  <si>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</si>
  <si>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</si>
  <si>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</si>
  <si>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</si>
  <si>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</si>
  <si>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</si>
  <si>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</si>
  <si>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</si>
  <si>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</si>
  <si>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</si>
  <si>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</si>
  <si>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</si>
  <si>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</si>
  <si>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</si>
  <si>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</si>
  <si>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</si>
  <si>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</si>
  <si>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</si>
  <si>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</si>
  <si>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</si>
  <si>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</si>
  <si>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</si>
  <si>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</si>
  <si>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</si>
  <si>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</si>
  <si>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</si>
  <si>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</si>
  <si>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</si>
  <si>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</si>
  <si>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</si>
  <si>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</si>
  <si>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</si>
  <si>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</si>
  <si>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</si>
  <si>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</si>
  <si>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</si>
  <si>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</si>
  <si>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</si>
  <si>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</si>
  <si>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</si>
  <si>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</si>
  <si>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</si>
  <si>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</si>
  <si>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</si>
  <si>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</si>
  <si>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</si>
  <si>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</si>
  <si>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</si>
  <si>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</si>
  <si>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</si>
  <si>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</si>
  <si>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</si>
  <si>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</si>
  <si>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</si>
  <si>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</si>
  <si>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</si>
  <si>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</si>
  <si>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</si>
  <si>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</si>
  <si>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</si>
  <si>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</si>
  <si>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</si>
  <si>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</si>
  <si>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</si>
  <si>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</si>
  <si>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</si>
  <si>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</si>
  <si>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</si>
  <si>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</si>
  <si>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</si>
  <si>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</si>
  <si>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</si>
  <si>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</si>
  <si>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</si>
  <si>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</si>
  <si>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</si>
  <si>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</si>
  <si>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</si>
  <si>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</si>
  <si>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</si>
  <si>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</si>
  <si>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</si>
  <si>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</si>
  <si>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</si>
  <si>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</si>
  <si>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</si>
  <si>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</si>
  <si>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</si>
  <si>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</si>
  <si>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</si>
  <si>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</si>
  <si>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</si>
  <si>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</si>
  <si>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</si>
  <si>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</si>
  <si>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</si>
  <si>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128816</t>
  </si>
  <si>
    <t>28816</t>
  </si>
  <si>
    <t>AERIUS 5 MG</t>
  </si>
  <si>
    <t>POR TBL DIS 30X5MG</t>
  </si>
  <si>
    <t>157395</t>
  </si>
  <si>
    <t>57395</t>
  </si>
  <si>
    <t>ACC LONG</t>
  </si>
  <si>
    <t>TBL EFF 10X600MG</t>
  </si>
  <si>
    <t>157396</t>
  </si>
  <si>
    <t>57396</t>
  </si>
  <si>
    <t>TBL EFF 20X600MG</t>
  </si>
  <si>
    <t>126329</t>
  </si>
  <si>
    <t>26329</t>
  </si>
  <si>
    <t>AERIUS</t>
  </si>
  <si>
    <t>POR TBL FLM 30X5MG</t>
  </si>
  <si>
    <t>194918</t>
  </si>
  <si>
    <t>94918</t>
  </si>
  <si>
    <t>AMBROBENE</t>
  </si>
  <si>
    <t>TBL 20X30MG</t>
  </si>
  <si>
    <t>130187</t>
  </si>
  <si>
    <t>30187</t>
  </si>
  <si>
    <t>MIDAZOLAM TORREX 5MG/ML</t>
  </si>
  <si>
    <t>INJ 10X1ML/5MG</t>
  </si>
  <si>
    <t>127899</t>
  </si>
  <si>
    <t>27899</t>
  </si>
  <si>
    <t>POR TBL FLM 90X5MG</t>
  </si>
  <si>
    <t>845100</t>
  </si>
  <si>
    <t>40541</t>
  </si>
  <si>
    <t>Olynth HA 0,05</t>
  </si>
  <si>
    <t>156306</t>
  </si>
  <si>
    <t>56306</t>
  </si>
  <si>
    <t>OLTAR 1 MG</t>
  </si>
  <si>
    <t>POR TBL NOB 30X1MG</t>
  </si>
  <si>
    <t>116469</t>
  </si>
  <si>
    <t>16469</t>
  </si>
  <si>
    <t>FEMARA</t>
  </si>
  <si>
    <t>POR TBL FLM30X2.5MG</t>
  </si>
  <si>
    <t>183644</t>
  </si>
  <si>
    <t>LUTRATE DEPOT 3,75 MG</t>
  </si>
  <si>
    <t>INJ PLQ SUS PRO 1X3.75+SOLV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</si>
  <si>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</si>
  <si>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</si>
  <si>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</si>
  <si>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</si>
  <si>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</si>
  <si>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</si>
  <si>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</si>
  <si>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</si>
  <si>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</si>
  <si>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</si>
  <si>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</si>
  <si>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</si>
  <si>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</si>
  <si>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</si>
  <si>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</si>
  <si>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</si>
  <si>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</si>
  <si>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</si>
  <si>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</si>
  <si>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</si>
  <si>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</si>
  <si>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</si>
  <si>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</si>
  <si>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</si>
  <si>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</si>
  <si>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</si>
  <si>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</si>
  <si>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</si>
  <si>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</si>
  <si>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</si>
  <si>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</si>
  <si>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</si>
  <si>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</si>
  <si>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</si>
  <si>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</si>
  <si>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</si>
  <si>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</si>
  <si>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</si>
  <si>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</si>
  <si>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</si>
  <si>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</si>
  <si>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</si>
  <si>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</si>
  <si>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</si>
  <si>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</si>
  <si>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</si>
  <si>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</si>
  <si>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</si>
  <si>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</si>
  <si>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</si>
  <si>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</si>
  <si>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</si>
  <si>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</si>
  <si>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</si>
  <si>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</si>
  <si>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</si>
  <si>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</si>
  <si>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</si>
  <si>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</si>
  <si>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</si>
  <si>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</si>
  <si>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</si>
  <si>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</si>
  <si>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</si>
  <si>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</si>
  <si>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</si>
  <si>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</si>
  <si>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</si>
  <si>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</si>
  <si>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</si>
  <si>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</si>
  <si>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</si>
  <si>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</si>
  <si>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</si>
  <si>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</si>
  <si>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</si>
  <si>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</si>
  <si>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</si>
  <si>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</si>
  <si>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</si>
  <si>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</si>
  <si>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</si>
  <si>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</si>
  <si>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</si>
  <si>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</si>
  <si>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</si>
  <si>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</si>
  <si>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</si>
  <si>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</si>
  <si>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</si>
  <si>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</si>
  <si>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</si>
  <si>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</si>
  <si>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</si>
  <si>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</si>
  <si>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</si>
  <si>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</si>
  <si>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</si>
  <si>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</si>
  <si>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</si>
  <si>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</si>
  <si>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</si>
  <si>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</si>
  <si>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</si>
  <si>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</si>
  <si>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</si>
  <si>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</si>
  <si>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</si>
  <si>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</si>
  <si>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</si>
  <si>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</si>
  <si>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</si>
  <si>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</si>
  <si>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</si>
  <si>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</si>
  <si>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</si>
  <si>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</si>
  <si>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</si>
  <si>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</si>
  <si>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</si>
  <si>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</si>
  <si>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</si>
  <si>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</si>
  <si>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</si>
  <si>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</si>
  <si>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</si>
  <si>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</si>
  <si>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</si>
  <si>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</si>
  <si>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</si>
  <si>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</si>
  <si>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</si>
  <si>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</si>
  <si>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</si>
  <si>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</si>
  <si>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</si>
  <si>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</si>
  <si>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</si>
  <si>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</si>
  <si>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</si>
  <si>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</si>
  <si>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</si>
  <si>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</si>
  <si>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</si>
  <si>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</si>
  <si>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</si>
  <si>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</si>
  <si>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112894</t>
  </si>
  <si>
    <t>12894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</si>
  <si>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</si>
  <si>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</si>
  <si>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</si>
  <si>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</si>
  <si>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</si>
  <si>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</si>
  <si>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</si>
  <si>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</si>
  <si>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</si>
  <si>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</si>
  <si>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</si>
  <si>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</si>
  <si>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</si>
  <si>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</si>
  <si>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</si>
  <si>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</si>
  <si>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</si>
  <si>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</si>
  <si>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</si>
  <si>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</si>
  <si>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</si>
  <si>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</si>
  <si>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</si>
  <si>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</si>
  <si>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</si>
  <si>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</si>
  <si>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</si>
  <si>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</si>
  <si>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</si>
  <si>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</si>
  <si>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</si>
  <si>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</si>
  <si>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</si>
  <si>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</si>
  <si>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</si>
  <si>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</si>
  <si>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</si>
  <si>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</si>
  <si>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</si>
  <si>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</si>
  <si>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130434</t>
  </si>
  <si>
    <t>30434</t>
  </si>
  <si>
    <t>TBL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</si>
  <si>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</si>
  <si>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</si>
  <si>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</si>
  <si>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</si>
  <si>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</si>
  <si>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</si>
  <si>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</si>
  <si>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</si>
  <si>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</si>
  <si>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</si>
  <si>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</si>
  <si>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</si>
  <si>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</si>
  <si>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</si>
  <si>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</si>
  <si>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</si>
  <si>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</si>
  <si>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</si>
  <si>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</si>
  <si>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</si>
  <si>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</si>
  <si>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</si>
  <si>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</si>
  <si>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</si>
  <si>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</si>
  <si>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</si>
  <si>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</si>
  <si>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</si>
  <si>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</si>
  <si>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</si>
  <si>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</si>
  <si>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</si>
  <si>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</si>
  <si>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</si>
  <si>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</si>
  <si>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</si>
  <si>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</si>
  <si>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</si>
  <si>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</si>
  <si>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</si>
  <si>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</si>
  <si>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</si>
  <si>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</si>
  <si>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</si>
  <si>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</si>
  <si>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</si>
  <si>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</si>
  <si>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</si>
  <si>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</si>
  <si>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</si>
  <si>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</si>
  <si>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</si>
  <si>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</si>
  <si>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</si>
  <si>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</si>
  <si>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</si>
  <si>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</si>
  <si>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</si>
  <si>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</si>
  <si>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</si>
  <si>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</si>
  <si>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</si>
  <si>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</si>
  <si>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</si>
  <si>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</si>
  <si>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</si>
  <si>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</si>
  <si>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</si>
  <si>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</si>
  <si>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</si>
  <si>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</si>
  <si>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</si>
  <si>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</si>
  <si>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</si>
  <si>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</si>
  <si>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</si>
  <si>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</si>
  <si>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</si>
  <si>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</si>
  <si>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</si>
  <si>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</si>
  <si>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</si>
  <si>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</si>
  <si>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</si>
  <si>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</si>
  <si>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</si>
  <si>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</si>
  <si>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</si>
  <si>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</si>
  <si>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</si>
  <si>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</si>
  <si>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</si>
  <si>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</si>
  <si>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</si>
  <si>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</si>
  <si>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</si>
  <si>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159672</t>
  </si>
  <si>
    <t>59672</t>
  </si>
  <si>
    <t>TRALGIT SR 100</t>
  </si>
  <si>
    <t>POR TBL RET30X100MG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</si>
  <si>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</si>
  <si>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</si>
  <si>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</si>
  <si>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</si>
  <si>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</si>
  <si>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</si>
  <si>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</si>
  <si>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</si>
  <si>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</si>
  <si>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</si>
  <si>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</si>
  <si>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</si>
  <si>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</si>
  <si>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</si>
  <si>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</si>
  <si>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</si>
  <si>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</si>
  <si>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</si>
  <si>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</si>
  <si>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</si>
  <si>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</si>
  <si>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</si>
  <si>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</si>
  <si>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</si>
  <si>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</si>
  <si>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</si>
  <si>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</si>
  <si>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</si>
  <si>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</si>
  <si>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</si>
  <si>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</si>
  <si>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</si>
  <si>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</si>
  <si>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</si>
  <si>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</si>
  <si>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</si>
  <si>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</si>
  <si>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</si>
  <si>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</si>
  <si>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</si>
  <si>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</si>
  <si>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</si>
  <si>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</si>
  <si>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</si>
  <si>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</si>
  <si>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</si>
  <si>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</si>
  <si>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</si>
  <si>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</si>
  <si>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</si>
  <si>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</si>
  <si>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</si>
  <si>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</si>
  <si>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</si>
  <si>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</si>
  <si>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</si>
  <si>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</si>
  <si>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</si>
  <si>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</si>
  <si>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</si>
  <si>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</si>
  <si>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</si>
  <si>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</si>
  <si>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</si>
  <si>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</si>
  <si>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</si>
  <si>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</si>
  <si>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</si>
  <si>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</si>
  <si>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</si>
  <si>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</si>
  <si>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</si>
  <si>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</si>
  <si>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</si>
  <si>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</si>
  <si>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</si>
  <si>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</si>
  <si>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</si>
  <si>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</si>
  <si>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</si>
  <si>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</si>
  <si>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</si>
  <si>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</si>
  <si>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</si>
  <si>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</si>
  <si>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</si>
  <si>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</si>
  <si>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</si>
  <si>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</si>
  <si>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</si>
  <si>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</si>
  <si>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</si>
  <si>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</si>
  <si>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</si>
  <si>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</si>
  <si>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</si>
  <si>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</si>
  <si>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</si>
  <si>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</si>
  <si>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</si>
  <si>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</si>
  <si>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</si>
  <si>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</si>
  <si>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</si>
  <si>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</si>
  <si>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</si>
  <si>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</si>
  <si>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</si>
  <si>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</si>
  <si>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</si>
  <si>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</si>
  <si>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</si>
  <si>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</si>
  <si>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</si>
  <si>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</si>
  <si>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</si>
  <si>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</si>
  <si>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</si>
  <si>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</si>
  <si>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</si>
  <si>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</si>
  <si>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</si>
  <si>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</si>
  <si>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</si>
  <si>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</si>
  <si>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</si>
  <si>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</si>
  <si>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</si>
  <si>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</si>
  <si>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</si>
  <si>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</si>
  <si>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</si>
  <si>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</si>
  <si>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</si>
  <si>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</si>
  <si>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</si>
  <si>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</si>
  <si>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</si>
  <si>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</si>
  <si>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</si>
  <si>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</si>
  <si>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</si>
  <si>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</si>
  <si>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</si>
  <si>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</si>
  <si>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</si>
  <si>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</si>
  <si>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</si>
  <si>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</si>
  <si>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</si>
  <si>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</si>
  <si>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</si>
  <si>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</si>
  <si>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</si>
  <si>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</si>
  <si>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</si>
  <si>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</si>
  <si>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</si>
  <si>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</si>
  <si>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840143</t>
  </si>
  <si>
    <t>0</t>
  </si>
  <si>
    <t xml:space="preserve">Heřmánek Spofa her.20x1g nálev.sáčky 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</si>
  <si>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</si>
  <si>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</si>
  <si>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</si>
  <si>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</si>
  <si>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</si>
  <si>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</si>
  <si>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</si>
  <si>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</si>
  <si>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</si>
  <si>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</si>
  <si>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</si>
  <si>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</si>
  <si>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</si>
  <si>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</si>
  <si>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</si>
  <si>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</si>
  <si>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</si>
  <si>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</si>
  <si>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</si>
  <si>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</si>
  <si>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</si>
  <si>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</si>
  <si>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</si>
  <si>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</si>
  <si>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</si>
  <si>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</si>
  <si>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</si>
  <si>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</si>
  <si>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</si>
  <si>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</si>
  <si>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</si>
  <si>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</si>
  <si>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</si>
  <si>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</si>
  <si>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</si>
  <si>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</si>
  <si>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</si>
  <si>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</si>
  <si>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</si>
  <si>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</si>
  <si>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</si>
  <si>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</si>
  <si>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</si>
  <si>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</si>
  <si>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</si>
  <si>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</si>
  <si>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</si>
  <si>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</si>
  <si>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</si>
  <si>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</si>
  <si>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</si>
  <si>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</si>
  <si>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</si>
  <si>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</si>
  <si>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</si>
  <si>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</si>
  <si>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</si>
  <si>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</si>
  <si>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</si>
  <si>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</si>
  <si>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</si>
  <si>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</si>
  <si>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</si>
  <si>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</si>
  <si>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</si>
  <si>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</si>
  <si>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</si>
  <si>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</si>
  <si>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</si>
  <si>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</si>
  <si>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</si>
  <si>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</si>
  <si>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</si>
  <si>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</si>
  <si>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</si>
  <si>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</si>
  <si>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</si>
  <si>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</si>
  <si>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PARALEN 500</t>
  </si>
  <si>
    <t>POR TBL NOB 24X500MG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</si>
  <si>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</si>
  <si>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</si>
  <si>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</si>
  <si>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</si>
  <si>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</si>
  <si>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</si>
  <si>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</si>
  <si>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</si>
  <si>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</si>
  <si>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</si>
  <si>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</si>
  <si>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</si>
  <si>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</si>
  <si>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</si>
  <si>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</si>
  <si>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</si>
  <si>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</si>
  <si>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</si>
  <si>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</si>
  <si>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</si>
  <si>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</si>
  <si>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</si>
  <si>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</si>
  <si>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</si>
  <si>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</si>
  <si>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</si>
  <si>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</si>
  <si>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</si>
  <si>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</si>
  <si>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</si>
  <si>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</si>
  <si>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</si>
  <si>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</si>
  <si>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</si>
  <si>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</si>
  <si>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</si>
  <si>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</si>
  <si>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</si>
  <si>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</si>
  <si>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</si>
  <si>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</si>
  <si>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</si>
  <si>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</si>
  <si>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</si>
  <si>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</si>
  <si>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</si>
  <si>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</si>
  <si>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</si>
  <si>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</si>
  <si>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</si>
  <si>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</si>
  <si>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</si>
  <si>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</si>
  <si>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</si>
  <si>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</si>
  <si>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</si>
  <si>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</si>
  <si>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</si>
  <si>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</si>
  <si>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</si>
  <si>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</si>
  <si>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</si>
  <si>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</si>
  <si>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</si>
  <si>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</si>
  <si>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</si>
  <si>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</si>
  <si>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</si>
  <si>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116594</t>
  </si>
  <si>
    <t>16594</t>
  </si>
  <si>
    <t>MALTOFER TABLETY</t>
  </si>
  <si>
    <t>POR TBL MND30X100MG</t>
  </si>
  <si>
    <t>138839</t>
  </si>
  <si>
    <t>DORETA 37,5 MG/325 MG</t>
  </si>
  <si>
    <t>POR TBL FLM 10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</si>
  <si>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</si>
  <si>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</si>
  <si>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</si>
  <si>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</si>
  <si>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</si>
  <si>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</si>
  <si>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</si>
  <si>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</si>
  <si>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</si>
  <si>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</si>
  <si>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</si>
  <si>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</si>
  <si>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</si>
  <si>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</si>
  <si>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</si>
  <si>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</si>
  <si>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</si>
  <si>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</si>
  <si>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</si>
  <si>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</si>
  <si>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</si>
  <si>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</si>
  <si>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</si>
  <si>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</si>
  <si>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</si>
  <si>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</si>
  <si>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</si>
  <si>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</si>
  <si>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</si>
  <si>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</si>
  <si>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</si>
  <si>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</si>
  <si>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</si>
  <si>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</si>
  <si>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162315</t>
  </si>
  <si>
    <t>62315</t>
  </si>
  <si>
    <t>BETADINE - zelená</t>
  </si>
  <si>
    <t>LIQ 1X30ML</t>
  </si>
  <si>
    <t>164888</t>
  </si>
  <si>
    <t>CALTRATE 600 MG/400 IU D3 POTAHOVANÁ TABLETA</t>
  </si>
  <si>
    <t>POR TBL FLM 90</t>
  </si>
  <si>
    <t>184319</t>
  </si>
  <si>
    <t>ATIMOS 12 MCG</t>
  </si>
  <si>
    <t>INH SOL PSS 100X12RG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</si>
  <si>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</si>
  <si>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</si>
  <si>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</si>
  <si>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</si>
  <si>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</si>
  <si>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</si>
  <si>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</si>
  <si>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</si>
  <si>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</si>
  <si>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</si>
  <si>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</si>
  <si>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</si>
  <si>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</si>
  <si>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</si>
  <si>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</si>
  <si>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</si>
  <si>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</si>
  <si>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</si>
  <si>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</si>
  <si>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</si>
  <si>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</si>
  <si>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</si>
  <si>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</si>
  <si>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</si>
  <si>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</si>
  <si>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</si>
  <si>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</si>
  <si>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</si>
  <si>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</si>
  <si>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</si>
  <si>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</si>
  <si>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845329</t>
  </si>
  <si>
    <t>Biopron9 tob.60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</si>
  <si>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</si>
  <si>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</si>
  <si>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</si>
  <si>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</si>
  <si>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</si>
  <si>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</si>
  <si>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</si>
  <si>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</si>
  <si>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</si>
  <si>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</si>
  <si>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</si>
  <si>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</si>
  <si>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</si>
  <si>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</si>
  <si>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</si>
  <si>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</si>
  <si>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</si>
  <si>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</si>
  <si>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</si>
  <si>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</si>
  <si>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</si>
  <si>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</si>
  <si>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</si>
  <si>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</si>
  <si>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</si>
  <si>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</si>
  <si>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</si>
  <si>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</si>
  <si>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</si>
  <si>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</si>
  <si>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</si>
  <si>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</si>
  <si>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</si>
  <si>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</si>
  <si>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</si>
  <si>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</si>
  <si>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</si>
  <si>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</si>
  <si>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</si>
  <si>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</si>
  <si>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</si>
  <si>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</si>
  <si>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</si>
  <si>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</si>
  <si>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</si>
  <si>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</si>
  <si>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</si>
  <si>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</si>
  <si>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</si>
  <si>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</si>
  <si>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119757</t>
  </si>
  <si>
    <t>19757</t>
  </si>
  <si>
    <t>BELODERM</t>
  </si>
  <si>
    <t>DRM UNG1X30GM 0.05%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</si>
  <si>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</si>
  <si>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</si>
  <si>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</si>
  <si>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</si>
  <si>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</si>
  <si>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</si>
  <si>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</si>
  <si>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113803</t>
  </si>
  <si>
    <t>13803</t>
  </si>
  <si>
    <t>PANTHENOL SPRAY</t>
  </si>
  <si>
    <t>DRM SPR SUS 1X130GM</t>
  </si>
  <si>
    <t>147033</t>
  </si>
  <si>
    <t>47033</t>
  </si>
  <si>
    <t>POR GRA SUS 1X100ML</t>
  </si>
  <si>
    <t>198864</t>
  </si>
  <si>
    <t>98864</t>
  </si>
  <si>
    <t>FYZIOLOGICKÝ ROZTOK VIAFLO</t>
  </si>
  <si>
    <t>INF SOL 50X100ML</t>
  </si>
  <si>
    <t>900321</t>
  </si>
  <si>
    <t>KL PRIPRAVEK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</si>
  <si>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</si>
  <si>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</si>
  <si>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</si>
  <si>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</si>
  <si>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</si>
  <si>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</si>
  <si>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</si>
  <si>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</si>
  <si>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</si>
  <si>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</si>
  <si>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</si>
  <si>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</si>
  <si>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</si>
  <si>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</si>
  <si>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</si>
  <si>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</si>
  <si>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</si>
  <si>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</si>
  <si>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</si>
  <si>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</si>
  <si>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</si>
  <si>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</si>
  <si>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</si>
  <si>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</si>
  <si>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</si>
  <si>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</si>
  <si>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</si>
  <si>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</si>
  <si>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</si>
  <si>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</si>
  <si>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</si>
  <si>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</si>
  <si>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</si>
  <si>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</si>
  <si>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</si>
  <si>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</si>
  <si>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</si>
  <si>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</si>
  <si>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</si>
  <si>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</si>
  <si>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</si>
  <si>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</si>
  <si>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</si>
  <si>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</si>
  <si>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</si>
  <si>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</si>
  <si>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</si>
  <si>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</si>
  <si>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</si>
  <si>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</si>
  <si>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</si>
  <si>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</si>
  <si>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</si>
  <si>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</si>
  <si>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</si>
  <si>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</si>
  <si>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</si>
  <si>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</si>
  <si>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</si>
  <si>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</si>
  <si>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</si>
  <si>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</si>
  <si>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</si>
  <si>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</si>
  <si>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</si>
  <si>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</si>
  <si>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</si>
  <si>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</si>
  <si>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</si>
  <si>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</si>
  <si>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</si>
  <si>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</si>
  <si>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</si>
  <si>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</si>
  <si>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790011</t>
  </si>
  <si>
    <t>Emspoma M 500g/chladivá</t>
  </si>
  <si>
    <t>844040</t>
  </si>
  <si>
    <t>Emspoma M 950g/chladivá</t>
  </si>
  <si>
    <t>103065</t>
  </si>
  <si>
    <t>ZOVIRAX</t>
  </si>
  <si>
    <t>DRM CRM 1X2GM/100MG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</si>
  <si>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</si>
  <si>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</si>
  <si>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</si>
  <si>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</si>
  <si>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</si>
  <si>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</si>
  <si>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</si>
  <si>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</si>
  <si>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</si>
  <si>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</si>
  <si>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</si>
  <si>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</si>
  <si>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</si>
  <si>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</si>
  <si>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</si>
  <si>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159358</t>
  </si>
  <si>
    <t>59358</t>
  </si>
  <si>
    <t>INF 10X1000ML(LDPE)</t>
  </si>
  <si>
    <t>169724</t>
  </si>
  <si>
    <t>69724</t>
  </si>
  <si>
    <t>ARDEAELYTOSOL NA.HYDR.CARB.4.2%</t>
  </si>
  <si>
    <t>INF 1X80ML</t>
  </si>
  <si>
    <t>169755</t>
  </si>
  <si>
    <t>69755</t>
  </si>
  <si>
    <t>ARDEANUTRISOL G 40</t>
  </si>
  <si>
    <t>185266</t>
  </si>
  <si>
    <t>FLUDROCORTISON SQUIBB</t>
  </si>
  <si>
    <t>TBL 100X0.1MG</t>
  </si>
  <si>
    <t>849045</t>
  </si>
  <si>
    <t>155938</t>
  </si>
  <si>
    <t>HERPESIN 200</t>
  </si>
  <si>
    <t>POR TBL NOB 25X200MG</t>
  </si>
  <si>
    <t>920356</t>
  </si>
  <si>
    <t>KL SOL.BORGLYCEROLI  3% 100 G</t>
  </si>
  <si>
    <t>921392</t>
  </si>
  <si>
    <t>KL SUPP.PREDNISON 0,001G,PAPAVERIN 0,02G</t>
  </si>
  <si>
    <t>20KS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</si>
  <si>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</si>
  <si>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</si>
  <si>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</si>
  <si>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</si>
  <si>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</si>
  <si>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</si>
  <si>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</si>
  <si>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</si>
  <si>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</si>
  <si>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</si>
  <si>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</si>
  <si>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</si>
  <si>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</si>
  <si>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</si>
  <si>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</si>
  <si>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</si>
  <si>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</si>
  <si>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</si>
  <si>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</si>
  <si>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</si>
  <si>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</si>
  <si>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</si>
  <si>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</si>
  <si>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113191</t>
  </si>
  <si>
    <t>13191</t>
  </si>
  <si>
    <t>GINGIO 80</t>
  </si>
  <si>
    <t>POR TBL FLM 60X80MG</t>
  </si>
  <si>
    <t>114711</t>
  </si>
  <si>
    <t>14711</t>
  </si>
  <si>
    <t>TARDYFERON</t>
  </si>
  <si>
    <t>TBL RET 30</t>
  </si>
  <si>
    <t>114725</t>
  </si>
  <si>
    <t>14725</t>
  </si>
  <si>
    <t>TUSSIN</t>
  </si>
  <si>
    <t>POR GTT SOL 1X25ML</t>
  </si>
  <si>
    <t>132083</t>
  </si>
  <si>
    <t>32083</t>
  </si>
  <si>
    <t>TRALGIT GTT.</t>
  </si>
  <si>
    <t>162047</t>
  </si>
  <si>
    <t>62047</t>
  </si>
  <si>
    <t>LOCOID LIPOCREAM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</si>
  <si>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</si>
  <si>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</si>
  <si>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</si>
  <si>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</si>
  <si>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</si>
  <si>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</si>
  <si>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</si>
  <si>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</si>
  <si>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</si>
  <si>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</si>
  <si>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</si>
  <si>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</si>
  <si>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</si>
  <si>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</si>
  <si>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</si>
  <si>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</si>
  <si>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</si>
  <si>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</si>
  <si>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</si>
  <si>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</si>
  <si>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</si>
  <si>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</si>
  <si>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</si>
  <si>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192730</t>
  </si>
  <si>
    <t>92730</t>
  </si>
  <si>
    <t>ACIDUM ASCORBICUM</t>
  </si>
  <si>
    <t>INJ 50X5ML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</si>
  <si>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</si>
  <si>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</si>
  <si>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</si>
  <si>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</si>
  <si>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</si>
  <si>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</si>
  <si>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921542</t>
  </si>
  <si>
    <t>KL UNG.LENIENS, 300G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</si>
  <si>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</si>
  <si>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</si>
  <si>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</si>
  <si>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</si>
  <si>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</si>
  <si>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</si>
  <si>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</si>
  <si>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</si>
  <si>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</si>
  <si>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</si>
  <si>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</si>
  <si>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</si>
  <si>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</si>
  <si>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</si>
  <si>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</si>
  <si>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147285</t>
  </si>
  <si>
    <t>47285</t>
  </si>
  <si>
    <t>DUROGESIC 75MCG/H</t>
  </si>
  <si>
    <t>EMP 5X7.5MG(30CM2)</t>
  </si>
  <si>
    <t>849053</t>
  </si>
  <si>
    <t>9999999</t>
  </si>
  <si>
    <t>Cyto-chlorid sodný 0,9% 1x 10ml</t>
  </si>
  <si>
    <t>849935</t>
  </si>
  <si>
    <t>155383</t>
  </si>
  <si>
    <t>LUNALDIN 100 MIKROGRAMŮ SUBLINGVÁLNÍ TABLETY</t>
  </si>
  <si>
    <t>ORM TBL SLG 30X100RG</t>
  </si>
  <si>
    <t>128831</t>
  </si>
  <si>
    <t>28831</t>
  </si>
  <si>
    <t>AERIUS 2,5 MG</t>
  </si>
  <si>
    <t>POR TBL DIS 30X2.5MG</t>
  </si>
  <si>
    <t>500629</t>
  </si>
  <si>
    <t>180173</t>
  </si>
  <si>
    <t>Canesten Gyn 1 den</t>
  </si>
  <si>
    <t>vag.tbl.1x500mg</t>
  </si>
  <si>
    <t>930127</t>
  </si>
  <si>
    <t>KL CHLADIVE MAZANI 800 g FAGRON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</si>
  <si>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</si>
  <si>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</si>
  <si>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</si>
  <si>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</si>
  <si>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</si>
  <si>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</si>
  <si>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</si>
  <si>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</si>
  <si>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</si>
  <si>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</si>
  <si>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</si>
  <si>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</si>
  <si>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</si>
  <si>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</si>
  <si>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</si>
  <si>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</si>
  <si>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</si>
  <si>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</si>
  <si>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</si>
  <si>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</si>
  <si>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</si>
  <si>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</si>
  <si>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788943</t>
  </si>
  <si>
    <t>Dermo-chlorophyl spray 30g (Dr.Muller)</t>
  </si>
  <si>
    <t>798827</t>
  </si>
  <si>
    <t>Dermo-chlorophyl gel 50ml (Dr.Muller)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</si>
  <si>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</si>
  <si>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</si>
  <si>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</si>
  <si>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</si>
  <si>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</si>
  <si>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</si>
  <si>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920358</t>
  </si>
  <si>
    <t>KL SOL.BORGLYCEROLI 3% 200 G</t>
  </si>
  <si>
    <t>100248</t>
  </si>
  <si>
    <t>176380</t>
  </si>
  <si>
    <t>PANTHENOL 100 MG JENAPHARM</t>
  </si>
  <si>
    <t>POR TBL NOB 20X100MG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</si>
  <si>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</si>
  <si>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</si>
  <si>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</si>
  <si>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</si>
  <si>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</si>
  <si>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</si>
  <si>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</si>
  <si>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</si>
  <si>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900497</t>
  </si>
  <si>
    <t>KL CPS KOLITICKA  SMES, 50 CPS</t>
  </si>
  <si>
    <t>900506</t>
  </si>
  <si>
    <t>KL CPS KOLITICKA SMES, 100CPS</t>
  </si>
  <si>
    <t>921251</t>
  </si>
  <si>
    <t>KL SOL.NOVIKOV 20G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</si>
  <si>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</si>
  <si>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</si>
  <si>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</si>
  <si>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</si>
  <si>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</si>
  <si>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</si>
  <si>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</si>
  <si>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</si>
  <si>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</si>
  <si>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</si>
  <si>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101845</t>
  </si>
  <si>
    <t>1845</t>
  </si>
  <si>
    <t>TISERCIN</t>
  </si>
  <si>
    <t>INJ 10X1ML/25MG</t>
  </si>
  <si>
    <t>187073</t>
  </si>
  <si>
    <t>87073</t>
  </si>
  <si>
    <t>POR PLV SOL 20X225MG</t>
  </si>
  <si>
    <t>844547</t>
  </si>
  <si>
    <t>107143</t>
  </si>
  <si>
    <t>OTIPAX</t>
  </si>
  <si>
    <t>AUR GTT SOL 1X16GM</t>
  </si>
  <si>
    <t>848626</t>
  </si>
  <si>
    <t>107944</t>
  </si>
  <si>
    <t>MUSCORIL INJ</t>
  </si>
  <si>
    <t>INJ SOL 6X2ML/4MG</t>
  </si>
  <si>
    <t>189996</t>
  </si>
  <si>
    <t>89996</t>
  </si>
  <si>
    <t>LINOLA-FETT OLBAD</t>
  </si>
  <si>
    <t>OLE 1X200ML</t>
  </si>
  <si>
    <t>115520</t>
  </si>
  <si>
    <t>15520</t>
  </si>
  <si>
    <t>POR GTT SOL 1X20ML</t>
  </si>
  <si>
    <t>176188</t>
  </si>
  <si>
    <t>76188</t>
  </si>
  <si>
    <t>CELASKON</t>
  </si>
  <si>
    <t>TBL 40X100MG</t>
  </si>
  <si>
    <t>395164</t>
  </si>
  <si>
    <t>Hylo-Comod gtt. 2 x10 ml</t>
  </si>
  <si>
    <t>621370</t>
  </si>
  <si>
    <t>Šalvěj lékařská nať LEROS n.s.</t>
  </si>
  <si>
    <t>20 x1,5g</t>
  </si>
  <si>
    <t>844716</t>
  </si>
  <si>
    <t>107676</t>
  </si>
  <si>
    <t>ISOPRINOSINE</t>
  </si>
  <si>
    <t>POR TBL NOB 50X500MG</t>
  </si>
  <si>
    <t>849180</t>
  </si>
  <si>
    <t>155941</t>
  </si>
  <si>
    <t>HERPESIN</t>
  </si>
  <si>
    <t>CRM 1X5GM 5%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</si>
  <si>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</si>
  <si>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</si>
  <si>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</si>
  <si>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</si>
  <si>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</si>
  <si>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</si>
  <si>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</si>
  <si>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</si>
  <si>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</si>
  <si>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</si>
  <si>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</si>
  <si>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</si>
  <si>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</si>
  <si>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</si>
  <si>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</si>
  <si>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</si>
  <si>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</si>
  <si>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848273</t>
  </si>
  <si>
    <t>125298</t>
  </si>
  <si>
    <t>CALCIUMFOLINAT EBEWE 10 MG/ML</t>
  </si>
  <si>
    <t>INJ SOL 1X10ML/100MG</t>
  </si>
  <si>
    <t>921545</t>
  </si>
  <si>
    <t>KL SOL.JARISCH 500 g FAGRON</t>
  </si>
  <si>
    <t>119570</t>
  </si>
  <si>
    <t>19570</t>
  </si>
  <si>
    <t>LAGOSA</t>
  </si>
  <si>
    <t>DRG 50X150MG</t>
  </si>
  <si>
    <t>131963</t>
  </si>
  <si>
    <t>31963</t>
  </si>
  <si>
    <t>CARBOTOX</t>
  </si>
  <si>
    <t>TBL 20 - BLISTR</t>
  </si>
  <si>
    <t>153536</t>
  </si>
  <si>
    <t>MAALOX CITRON SUSPENZE</t>
  </si>
  <si>
    <t>POR SUS 20</t>
  </si>
  <si>
    <t>159750</t>
  </si>
  <si>
    <t>MÁTOVÝ ČAJ LEROS</t>
  </si>
  <si>
    <t>SPC 20X2.0GM(SÁČKY)</t>
  </si>
  <si>
    <t>176578</t>
  </si>
  <si>
    <t>HEŘMÁNKOVÝ KVĚT LEROS</t>
  </si>
  <si>
    <t>HER 1X50GM</t>
  </si>
  <si>
    <t>180534</t>
  </si>
  <si>
    <t>MITOMYCIN C KYOWA</t>
  </si>
  <si>
    <t>INJ+INF PLV SOL 5X20MG</t>
  </si>
  <si>
    <t>168721</t>
  </si>
  <si>
    <t>XGEVA 120 MG</t>
  </si>
  <si>
    <t>INJ SOL 1X1.7ML/120MG</t>
  </si>
  <si>
    <t>101674</t>
  </si>
  <si>
    <t>1674</t>
  </si>
  <si>
    <t>JOX SPR 30ML</t>
  </si>
  <si>
    <t>112895</t>
  </si>
  <si>
    <t>12895</t>
  </si>
  <si>
    <t>POR GRA SOL30SÁČKŮ</t>
  </si>
  <si>
    <t>114724</t>
  </si>
  <si>
    <t>14724</t>
  </si>
  <si>
    <t>DITUSTAT</t>
  </si>
  <si>
    <t>POR GTT SOL 1X50ML</t>
  </si>
  <si>
    <t>142780</t>
  </si>
  <si>
    <t>42780</t>
  </si>
  <si>
    <t>TRALGIT SR 200</t>
  </si>
  <si>
    <t>POR TBL RET30X200MG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</si>
  <si>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</si>
  <si>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</si>
  <si>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</si>
  <si>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</si>
  <si>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</si>
  <si>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</si>
  <si>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</si>
  <si>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178904</t>
  </si>
  <si>
    <t>78904</t>
  </si>
  <si>
    <t>CARTEOL LP 2%</t>
  </si>
  <si>
    <t>OPH GTT PRO 1X3ML</t>
  </si>
  <si>
    <t>160414</t>
  </si>
  <si>
    <t>160676</t>
  </si>
  <si>
    <t>Gemcitabin Ebewe 40mg/ml</t>
  </si>
  <si>
    <t>1x5ml/200mg</t>
  </si>
  <si>
    <t>394970</t>
  </si>
  <si>
    <t>172174</t>
  </si>
  <si>
    <t>1x25ml/1000mg</t>
  </si>
  <si>
    <t>19117</t>
  </si>
  <si>
    <t>FOSINOPRIL-TEVA 20 MG</t>
  </si>
  <si>
    <t>POR TBL NOB 30X20MG</t>
  </si>
  <si>
    <t>146929</t>
  </si>
  <si>
    <t>46929</t>
  </si>
  <si>
    <t>DUROGESIC 100MCG/H</t>
  </si>
  <si>
    <t>EMP 5X10MG(40CM2)</t>
  </si>
  <si>
    <t>192680</t>
  </si>
  <si>
    <t>NALGESIN S</t>
  </si>
  <si>
    <t>POR TBL FLM 30X275MG</t>
  </si>
  <si>
    <t>172159</t>
  </si>
  <si>
    <t>172173</t>
  </si>
  <si>
    <t>1x50ml/2000mg</t>
  </si>
  <si>
    <t>114817</t>
  </si>
  <si>
    <t>14817</t>
  </si>
  <si>
    <t>CONDROSULF 400</t>
  </si>
  <si>
    <t>CPS 60X400MG</t>
  </si>
  <si>
    <t>117926</t>
  </si>
  <si>
    <t>17926</t>
  </si>
  <si>
    <t>ZALDIAR</t>
  </si>
  <si>
    <t>115530</t>
  </si>
  <si>
    <t>15530</t>
  </si>
  <si>
    <t>SINECOD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</si>
  <si>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</si>
  <si>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</si>
  <si>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</si>
  <si>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</si>
  <si>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</si>
  <si>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</si>
  <si>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</si>
  <si>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</si>
  <si>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165389</t>
  </si>
  <si>
    <t>65389</t>
  </si>
  <si>
    <t>TENORMIN</t>
  </si>
  <si>
    <t>TBL OBD 28X100MG</t>
  </si>
  <si>
    <t>846502</t>
  </si>
  <si>
    <t>128694</t>
  </si>
  <si>
    <t>POR TBL FLM 20x275mg</t>
  </si>
  <si>
    <t>110843</t>
  </si>
  <si>
    <t>10843</t>
  </si>
  <si>
    <t>PALLADONE-SR 8 MG</t>
  </si>
  <si>
    <t>POR CPS PRO 30X8MG</t>
  </si>
  <si>
    <t>112666</t>
  </si>
  <si>
    <t>12666</t>
  </si>
  <si>
    <t>5-FLUOROURACIL EBEWE</t>
  </si>
  <si>
    <t>INJ 1X20ML/1000MG</t>
  </si>
  <si>
    <t>112667</t>
  </si>
  <si>
    <t>12667</t>
  </si>
  <si>
    <t>INJ 1X100ML/5000MG</t>
  </si>
  <si>
    <t>128132</t>
  </si>
  <si>
    <t>OXALIPLATIN KABI 5 MG/ML KONCENTRÁT PRO PŘÍPRAVU I</t>
  </si>
  <si>
    <t>INF CNC SOL 1X10ML</t>
  </si>
  <si>
    <t>128441</t>
  </si>
  <si>
    <t>28441</t>
  </si>
  <si>
    <t>ALOXI</t>
  </si>
  <si>
    <t>IVN INJSOL250RG/5ML</t>
  </si>
  <si>
    <t>159746</t>
  </si>
  <si>
    <t>HEŘMÁNKOVÝ ČAJ LEROS</t>
  </si>
  <si>
    <t>162207</t>
  </si>
  <si>
    <t>DACARBAZIN TEVA 200 MG</t>
  </si>
  <si>
    <t>INJ PLV SOL 10X200MG</t>
  </si>
  <si>
    <t>162387</t>
  </si>
  <si>
    <t>FLUOROURACIL HOSPIRA 50 MG/ML INJEKČNÍ ROZTOK</t>
  </si>
  <si>
    <t>INJ SOL 1X100ML/5GM</t>
  </si>
  <si>
    <t>165386</t>
  </si>
  <si>
    <t>65386</t>
  </si>
  <si>
    <t>ZOLADEX DEPOT</t>
  </si>
  <si>
    <t>INJ 1X3.6MG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</si>
  <si>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</si>
  <si>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</si>
  <si>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</si>
  <si>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</si>
  <si>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</si>
  <si>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</si>
  <si>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</si>
  <si>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</si>
  <si>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</si>
  <si>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</si>
  <si>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</si>
  <si>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</si>
  <si>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</si>
  <si>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</si>
  <si>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844483</t>
  </si>
  <si>
    <t>100234</t>
  </si>
  <si>
    <t>ROSALGIN</t>
  </si>
  <si>
    <t>VAG PLV SOL10X0.5GM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</si>
  <si>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</si>
  <si>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</si>
  <si>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</si>
  <si>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</si>
  <si>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</si>
  <si>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</si>
  <si>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</si>
  <si>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</si>
  <si>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</si>
  <si>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</si>
  <si>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</si>
  <si>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</si>
  <si>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</si>
  <si>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</si>
  <si>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</si>
  <si>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</si>
  <si>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128740</t>
  </si>
  <si>
    <t>28740</t>
  </si>
  <si>
    <t>JANUVIA 100 MG</t>
  </si>
  <si>
    <t>POR TBL FLM 28X100MG</t>
  </si>
  <si>
    <t>155671</t>
  </si>
  <si>
    <t>KYLOTAN PLUS H 80/12,5 MG</t>
  </si>
  <si>
    <t>POR TBL FLM 28</t>
  </si>
  <si>
    <t>191565</t>
  </si>
  <si>
    <t>BLEOMEDAC 15000 IU</t>
  </si>
  <si>
    <t>INJ PLV SOL 1X15000UT</t>
  </si>
  <si>
    <t>846761</t>
  </si>
  <si>
    <t>CYTO-Aqua pro inj.100ml Braun</t>
  </si>
  <si>
    <t>902077</t>
  </si>
  <si>
    <t>CYTO-Aqua pro injectione BRAUN 1x10ML</t>
  </si>
  <si>
    <t>988011</t>
  </si>
  <si>
    <t>HemaGel PROCTO čípky 5ks</t>
  </si>
  <si>
    <t>157666</t>
  </si>
  <si>
    <t>KOPŘIVOVÝ ČAJ LEROS</t>
  </si>
  <si>
    <t>849533</t>
  </si>
  <si>
    <t>Cicatridina mast 30g</t>
  </si>
  <si>
    <t>987477</t>
  </si>
  <si>
    <t>GLYCLADA 30 MG TABLETY S ŘÍZENÝM UVOLŇOVÁNÍM</t>
  </si>
  <si>
    <t>POR TBL RET 60X30MG</t>
  </si>
  <si>
    <t>921174</t>
  </si>
  <si>
    <t>KL UNG.ASVA, 100G</t>
  </si>
  <si>
    <t>842936</t>
  </si>
  <si>
    <t>MENALIND Ošetřující šampon 500ml</t>
  </si>
  <si>
    <t>176147</t>
  </si>
  <si>
    <t>76147</t>
  </si>
  <si>
    <t>NEO-ANGIN BEZ CUKRU</t>
  </si>
  <si>
    <t>TBL 24</t>
  </si>
  <si>
    <t>199011</t>
  </si>
  <si>
    <t>SENNA LIST LEROS</t>
  </si>
  <si>
    <t>POR SPC 20X1GM(SÁČKY)</t>
  </si>
  <si>
    <t>12026</t>
  </si>
  <si>
    <t>GLIMEPIRID SANDOZ 1 MG TABLETY</t>
  </si>
  <si>
    <t>157871</t>
  </si>
  <si>
    <t>PARACETAMOL KABI 10 MG/ML</t>
  </si>
  <si>
    <t>INF SOL 10X50ML/500MG</t>
  </si>
  <si>
    <t>930655</t>
  </si>
  <si>
    <t>KL SOL.JARISCH 1000 g FAGRON</t>
  </si>
  <si>
    <t>107678</t>
  </si>
  <si>
    <t>KALIUMCHLORID 7.45% BRAUN</t>
  </si>
  <si>
    <t>INF CNC SOL 20X20ML</t>
  </si>
  <si>
    <t>168901</t>
  </si>
  <si>
    <t>XARELTO 15 MG</t>
  </si>
  <si>
    <t>POR TBL FLM 100X1X15MG</t>
  </si>
  <si>
    <t>842703</t>
  </si>
  <si>
    <t>Hypromeloza -P 10ml</t>
  </si>
  <si>
    <t>176954</t>
  </si>
  <si>
    <t>ALGIFEN NEO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</si>
  <si>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</si>
  <si>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</si>
  <si>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</si>
  <si>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</si>
  <si>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</si>
  <si>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55407</t>
  </si>
  <si>
    <t>MUSTOPHORAN</t>
  </si>
  <si>
    <t>INF PSO LQF 1X208MG+SO</t>
  </si>
  <si>
    <t>177658</t>
  </si>
  <si>
    <t>INF CNC SOL 1X15ML/150MG + PL</t>
  </si>
  <si>
    <t>185809</t>
  </si>
  <si>
    <t>85809</t>
  </si>
  <si>
    <t>LERIVON</t>
  </si>
  <si>
    <t>TBL 30X10MG</t>
  </si>
  <si>
    <t>119752</t>
  </si>
  <si>
    <t>19752</t>
  </si>
  <si>
    <t>AFLODERM</t>
  </si>
  <si>
    <t>DRM UNG 1X20GM</t>
  </si>
  <si>
    <t>177660</t>
  </si>
  <si>
    <t>INF CNC SOL 1X60ML/600MG + PL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</si>
  <si>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</si>
  <si>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</si>
  <si>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</si>
  <si>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</si>
  <si>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</si>
  <si>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</si>
  <si>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194314</t>
  </si>
  <si>
    <t>94314</t>
  </si>
  <si>
    <t>DIACORDIN RETARD</t>
  </si>
  <si>
    <t>TBL OBD 30X90MG</t>
  </si>
  <si>
    <t>171555</t>
  </si>
  <si>
    <t>CARZAP 32 MG</t>
  </si>
  <si>
    <t>POR TBL NOB 28X32MG</t>
  </si>
  <si>
    <t>171571</t>
  </si>
  <si>
    <t>CARZAP HCT 16 MG/12,5 MG  TABLETY</t>
  </si>
  <si>
    <t>POR TBL NOB 28</t>
  </si>
  <si>
    <t>202701</t>
  </si>
  <si>
    <t>POR TBL ENT 90X20MG</t>
  </si>
  <si>
    <t>155098</t>
  </si>
  <si>
    <t>EPIRUBICIN ACCORD 2 MG/ML</t>
  </si>
  <si>
    <t>INJ+INF SOL 1X25ML/50MG I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</si>
  <si>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</si>
  <si>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</si>
  <si>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</si>
  <si>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</si>
  <si>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</si>
  <si>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</si>
  <si>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</si>
  <si>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</si>
  <si>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POR TBL FLM 100X10MG</t>
  </si>
  <si>
    <t>124348</t>
  </si>
  <si>
    <t>INJ+INF SOL 1X5ML/10MG I</t>
  </si>
  <si>
    <t>202924</t>
  </si>
  <si>
    <t>POR TBL FLM 10X250MG</t>
  </si>
  <si>
    <t>842224</t>
  </si>
  <si>
    <t>Panthenol spray 10% 150ml</t>
  </si>
  <si>
    <t>500829</t>
  </si>
  <si>
    <t>KL UNG.SEPT0,2gDEX 0,025gPROPYLENGL2,5gAMB.AD 100G</t>
  </si>
  <si>
    <t>100G</t>
  </si>
  <si>
    <t>126911</t>
  </si>
  <si>
    <t>FLUOROURACIL ACCORD 50 MG/ML</t>
  </si>
  <si>
    <t>INJ+INF SOL 1X10ML/500MG</t>
  </si>
  <si>
    <t>989676</t>
  </si>
  <si>
    <t>126913</t>
  </si>
  <si>
    <t>INJ+INF SOL 1X100ML/5G</t>
  </si>
  <si>
    <t>989705</t>
  </si>
  <si>
    <t>126912</t>
  </si>
  <si>
    <t>INJ+INF SOL 1X20ML/1G</t>
  </si>
  <si>
    <t>193874</t>
  </si>
  <si>
    <t>TOLUCOMBI 40 MG/12,5 MG</t>
  </si>
  <si>
    <t>844415</t>
  </si>
  <si>
    <t>104239</t>
  </si>
  <si>
    <t>PACLITAXEL EBEWE 6 MG/ML KONCENTRÁT PRO PŘÍPRAVU I</t>
  </si>
  <si>
    <t>INF CNC SOL 1X5ML</t>
  </si>
  <si>
    <t>197782</t>
  </si>
  <si>
    <t>URIZIA 6 MG/0,4 MG TABLETY S ŘÍZENÝM UVOLŇOVÁNÍM</t>
  </si>
  <si>
    <t>POR TBL FRT 30X6MG/0.4MG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</si>
  <si>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</si>
  <si>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</si>
  <si>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</si>
  <si>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</si>
  <si>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</si>
  <si>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</si>
  <si>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</si>
  <si>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</si>
  <si>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</si>
  <si>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126242</t>
  </si>
  <si>
    <t>26242</t>
  </si>
  <si>
    <t>BONDRONAT 50 MG</t>
  </si>
  <si>
    <t>POR TBL NOB 28X50MG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</si>
  <si>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</si>
  <si>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</si>
  <si>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</si>
  <si>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</si>
  <si>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</si>
  <si>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</si>
  <si>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</si>
  <si>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</si>
  <si>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</si>
  <si>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849363</t>
  </si>
  <si>
    <t>122494</t>
  </si>
  <si>
    <t>INJ SOL 1X30ML/300MG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</si>
  <si>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</si>
  <si>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</si>
  <si>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</si>
  <si>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</si>
  <si>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</si>
  <si>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190973</t>
  </si>
  <si>
    <t>TRIPLIXAM 10 MG/2,5 MG/10 MG</t>
  </si>
  <si>
    <t>180531</t>
  </si>
  <si>
    <t>INJ+INF PLV SOL 1X10MG</t>
  </si>
  <si>
    <t>179326</t>
  </si>
  <si>
    <t>137275</t>
  </si>
  <si>
    <t>CALCIUM RESONIUM</t>
  </si>
  <si>
    <t>POR+RCT PLV SUS 300GM</t>
  </si>
  <si>
    <t>988837</t>
  </si>
  <si>
    <t>Calcium pantothenicum krém Generica  30g</t>
  </si>
  <si>
    <t>102945</t>
  </si>
  <si>
    <t>2945</t>
  </si>
  <si>
    <t>AGEN 5</t>
  </si>
  <si>
    <t>203323</t>
  </si>
  <si>
    <t>DRM UNG 1X100GM 10%</t>
  </si>
  <si>
    <t>201896</t>
  </si>
  <si>
    <t>VASOPIRIN 100 MG</t>
  </si>
  <si>
    <t>POR TBL ENT 60X100MG</t>
  </si>
  <si>
    <t>189992</t>
  </si>
  <si>
    <t>CISPLATIN EBEWE 1 MG/ML</t>
  </si>
  <si>
    <t>INF CNC SOL 1X100ML/100MG</t>
  </si>
  <si>
    <t>990167</t>
  </si>
  <si>
    <t>Dubová kůra gel 75ml Dr.Müller</t>
  </si>
  <si>
    <t>199963</t>
  </si>
  <si>
    <t>MEGACE 160 MG</t>
  </si>
  <si>
    <t>POR TBL NOB 30X160MG</t>
  </si>
  <si>
    <t>188848</t>
  </si>
  <si>
    <t>STACYL 100 MG ENTEROSOLVENTNÍ TABLETY</t>
  </si>
  <si>
    <t>POR TBL ENT 60X100MG I</t>
  </si>
  <si>
    <t>202362</t>
  </si>
  <si>
    <t>IBALGIN 400</t>
  </si>
  <si>
    <t>POR TBL FLM 48X400MG</t>
  </si>
  <si>
    <t>192202</t>
  </si>
  <si>
    <t>DRM CRM 1X30GM 0.1%</t>
  </si>
  <si>
    <t>215172</t>
  </si>
  <si>
    <t>KREON 25 000</t>
  </si>
  <si>
    <t>POR CPS ETD 50</t>
  </si>
  <si>
    <t>157139</t>
  </si>
  <si>
    <t>ZULBEX 20 MG</t>
  </si>
  <si>
    <t>POR TBL ENT 28X20MG</t>
  </si>
  <si>
    <t>215476</t>
  </si>
  <si>
    <t>EBRANTIL 30 RETARD</t>
  </si>
  <si>
    <t>POR CPS PRO 50X30MG</t>
  </si>
  <si>
    <t>990417</t>
  </si>
  <si>
    <t>Linola Radio-Derm 50g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</si>
  <si>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</si>
  <si>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</si>
  <si>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</si>
  <si>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</si>
  <si>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</si>
  <si>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</si>
  <si>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</si>
  <si>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</si>
  <si>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</si>
  <si>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</si>
  <si>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</si>
  <si>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</si>
  <si>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</si>
  <si>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</si>
  <si>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990723</t>
  </si>
  <si>
    <t>Indulona Original 85ml</t>
  </si>
  <si>
    <t>94933</t>
  </si>
  <si>
    <t>AUGMENTIN 1 G</t>
  </si>
  <si>
    <t>POR TBL FLM 14X1GM+SÁČ</t>
  </si>
  <si>
    <t>203954</t>
  </si>
  <si>
    <t>BISEPTOL 480</t>
  </si>
  <si>
    <t>POR TBL NOB 28X480MG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</si>
  <si>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</si>
  <si>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</si>
  <si>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</si>
  <si>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</si>
  <si>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</si>
  <si>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</si>
  <si>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191729</t>
  </si>
  <si>
    <t>BIOFENAC 100 MG POTAHOVANÉ TABLETY</t>
  </si>
  <si>
    <t>POR TBL FLM 20X100MG</t>
  </si>
  <si>
    <t>167644</t>
  </si>
  <si>
    <t>ALOXI 500 MCG</t>
  </si>
  <si>
    <t>POR CPS MOL 1X500RG</t>
  </si>
  <si>
    <t>186199</t>
  </si>
  <si>
    <t>VALETOL</t>
  </si>
  <si>
    <t>POR TBL NOB 24</t>
  </si>
  <si>
    <t>145570</t>
  </si>
  <si>
    <t>45570</t>
  </si>
  <si>
    <t>JITROCELOVÝ ČAJ MEGAFYT</t>
  </si>
  <si>
    <t>197864</t>
  </si>
  <si>
    <t>97864</t>
  </si>
  <si>
    <t>CPS 50X250MG</t>
  </si>
  <si>
    <t>214598</t>
  </si>
  <si>
    <t>849062</t>
  </si>
  <si>
    <t>122495</t>
  </si>
  <si>
    <t>INJ SOL 1X60ML/600MG</t>
  </si>
  <si>
    <t>115252</t>
  </si>
  <si>
    <t>HEŘMÁNKOVÝ ČAJ</t>
  </si>
  <si>
    <t>POR SPC 20 I</t>
  </si>
  <si>
    <t>501567</t>
  </si>
  <si>
    <t>KL UNG.FRAMYKOIN</t>
  </si>
  <si>
    <t>10G</t>
  </si>
  <si>
    <t>132522</t>
  </si>
  <si>
    <t>EGILOK 25 MG</t>
  </si>
  <si>
    <t>TBL 60X25MG</t>
  </si>
  <si>
    <t>203171</t>
  </si>
  <si>
    <t>GOPTEN 2 MG</t>
  </si>
  <si>
    <t>POR CPS DUR 28X2MG</t>
  </si>
  <si>
    <t>56695</t>
  </si>
  <si>
    <t>MCP HEXAL 10</t>
  </si>
  <si>
    <t>POR TBL NOB 50X10MG</t>
  </si>
  <si>
    <t>849923</t>
  </si>
  <si>
    <t>Celaskon 100mg ochucené tbl.30*100mg</t>
  </si>
  <si>
    <t>215168</t>
  </si>
  <si>
    <t>KREON 10 000</t>
  </si>
  <si>
    <t>849343</t>
  </si>
  <si>
    <t>142877</t>
  </si>
  <si>
    <t>DOCETAXEL EBEWE 10 MG/ML KONCENTRÁT PRO P_x0007_ÍPRAVU I</t>
  </si>
  <si>
    <t>INF CNC SOL 1X8ML/80MG</t>
  </si>
  <si>
    <t>188155</t>
  </si>
  <si>
    <t>ROSALGIN EASY 140 MG VAGINÁLNÍ ROZTOK</t>
  </si>
  <si>
    <t>VAG SOL 5X140ML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</si>
  <si>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</si>
  <si>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</si>
  <si>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</si>
  <si>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</si>
  <si>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</si>
  <si>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</si>
  <si>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</si>
  <si>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848457</t>
  </si>
  <si>
    <t>Cicatridina spray 125 ml</t>
  </si>
  <si>
    <t>132799</t>
  </si>
  <si>
    <t>CAVINTON FORTE</t>
  </si>
  <si>
    <t>POR TBL NOB 90X10MG</t>
  </si>
  <si>
    <t>848141</t>
  </si>
  <si>
    <t>Panthenol 100 Generica</t>
  </si>
  <si>
    <t>tbl.30</t>
  </si>
  <si>
    <t>132638</t>
  </si>
  <si>
    <t>VASOCARDIN 50</t>
  </si>
  <si>
    <t>POR TBL NOB 50X50MG</t>
  </si>
  <si>
    <t>111076</t>
  </si>
  <si>
    <t>11076</t>
  </si>
  <si>
    <t>POR TBL PRO 60X20MG</t>
  </si>
  <si>
    <t>111110</t>
  </si>
  <si>
    <t>11110</t>
  </si>
  <si>
    <t>OXYCONTIN 40 MG</t>
  </si>
  <si>
    <t>POR TBL PRO 60X40MG</t>
  </si>
  <si>
    <t>186198</t>
  </si>
  <si>
    <t>POR TBL NOB 12</t>
  </si>
  <si>
    <t>193325</t>
  </si>
  <si>
    <t>DOCETAXEL ACCORD 20 MG/1 ML</t>
  </si>
  <si>
    <t>IVN INF CNC SOL 1X1ML</t>
  </si>
  <si>
    <t>193326</t>
  </si>
  <si>
    <t>DOCETAXEL ACCORD 80 MG/4 ML</t>
  </si>
  <si>
    <t>IVN INF CNC SOL 1X4ML</t>
  </si>
  <si>
    <t>210772</t>
  </si>
  <si>
    <t>OPDIVO 10 MG/ML</t>
  </si>
  <si>
    <t>215606</t>
  </si>
  <si>
    <t>156805</t>
  </si>
  <si>
    <t>56805</t>
  </si>
  <si>
    <t>TBL 100X40MG</t>
  </si>
  <si>
    <t>111094</t>
  </si>
  <si>
    <t>11094</t>
  </si>
  <si>
    <t>OXYCONTIN 10 MG</t>
  </si>
  <si>
    <t>POR TBL PRO 60X10MG</t>
  </si>
  <si>
    <t>215851</t>
  </si>
  <si>
    <t>TRANSMETIL 500 MG TABLETY</t>
  </si>
  <si>
    <t>POR TBL ENT 10X500MG</t>
  </si>
  <si>
    <t>991258</t>
  </si>
  <si>
    <t>Dermochlorophyl sprej 50ml</t>
  </si>
  <si>
    <t>132670</t>
  </si>
  <si>
    <t>215605</t>
  </si>
  <si>
    <t>115308</t>
  </si>
  <si>
    <t>POR CPS ETD 14X20MG</t>
  </si>
  <si>
    <t>67558</t>
  </si>
  <si>
    <t>MABRON</t>
  </si>
  <si>
    <t>INJ SOL 5X2ML</t>
  </si>
  <si>
    <t>207053</t>
  </si>
  <si>
    <t>ROSEMIG 100 MG</t>
  </si>
  <si>
    <t>TBL FLM 6X100MG II</t>
  </si>
  <si>
    <t>91618</t>
  </si>
  <si>
    <t>PROVERA 500 MG</t>
  </si>
  <si>
    <t>POR TBL NOB 20X500MG</t>
  </si>
  <si>
    <t>145247</t>
  </si>
  <si>
    <t>45247</t>
  </si>
  <si>
    <t>COLDREX HOTREM CITRON</t>
  </si>
  <si>
    <t>PLV 5KS(SACKY)</t>
  </si>
  <si>
    <t>197374</t>
  </si>
  <si>
    <t>97374</t>
  </si>
  <si>
    <t>ADIPEX RETARD</t>
  </si>
  <si>
    <t>CPS 100X15MG</t>
  </si>
  <si>
    <t>13254</t>
  </si>
  <si>
    <t>CORSIM 20</t>
  </si>
  <si>
    <t>114901</t>
  </si>
  <si>
    <t>199682</t>
  </si>
  <si>
    <t>PHARMATON GERIAVIT</t>
  </si>
  <si>
    <t>POR CPS MOL 100</t>
  </si>
  <si>
    <t>841278</t>
  </si>
  <si>
    <t>Dr.Muller Sirup jitrocelový s vit.C 320g</t>
  </si>
  <si>
    <t>194850</t>
  </si>
  <si>
    <t>94850</t>
  </si>
  <si>
    <t>WOBENZYM   40 drg</t>
  </si>
  <si>
    <t>DRG 40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</si>
  <si>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</si>
  <si>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</si>
  <si>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</si>
  <si>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</si>
  <si>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</si>
  <si>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</si>
  <si>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</si>
  <si>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112892</t>
  </si>
  <si>
    <t>12892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</si>
  <si>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</si>
  <si>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</si>
  <si>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</si>
  <si>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</si>
  <si>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</si>
  <si>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</si>
  <si>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</si>
  <si>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</si>
  <si>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</si>
  <si>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</si>
  <si>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</si>
  <si>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</si>
  <si>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</si>
  <si>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</si>
  <si>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</si>
  <si>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</si>
  <si>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</si>
  <si>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</si>
  <si>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</si>
  <si>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</si>
  <si>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</si>
  <si>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</si>
  <si>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</si>
  <si>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</si>
  <si>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</si>
  <si>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</si>
  <si>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</si>
  <si>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</si>
  <si>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</si>
  <si>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140373</t>
  </si>
  <si>
    <t>40373</t>
  </si>
  <si>
    <t>MEDROL 16 MG</t>
  </si>
  <si>
    <t>POR TBLNOB50X16MG-B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</si>
  <si>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</si>
  <si>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</si>
  <si>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</si>
  <si>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</si>
  <si>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</si>
  <si>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</si>
  <si>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</si>
  <si>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153639</t>
  </si>
  <si>
    <t>53639</t>
  </si>
  <si>
    <t>FLONIDAN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</si>
  <si>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</si>
  <si>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</si>
  <si>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</si>
  <si>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</si>
  <si>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</si>
  <si>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</si>
  <si>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</si>
  <si>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</si>
  <si>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</si>
  <si>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</si>
  <si>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</si>
  <si>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</si>
  <si>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</si>
  <si>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</si>
  <si>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</si>
  <si>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</si>
  <si>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</si>
  <si>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</si>
  <si>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</si>
  <si>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</si>
  <si>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</si>
  <si>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</si>
  <si>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</si>
  <si>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</si>
  <si>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</si>
  <si>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</si>
  <si>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</si>
  <si>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</si>
  <si>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</si>
  <si>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</si>
  <si>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</si>
  <si>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</si>
  <si>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</si>
  <si>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</si>
  <si>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</si>
  <si>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</si>
  <si>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</si>
  <si>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</si>
  <si>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</si>
  <si>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</si>
  <si>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</si>
  <si>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</si>
  <si>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</si>
  <si>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</si>
  <si>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</si>
  <si>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</si>
  <si>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</si>
  <si>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</si>
  <si>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</si>
  <si>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</si>
  <si>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</si>
  <si>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</si>
  <si>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</si>
  <si>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</si>
  <si>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</si>
  <si>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</si>
  <si>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</si>
  <si>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</si>
  <si>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</si>
  <si>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</si>
  <si>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</si>
  <si>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</si>
  <si>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</si>
  <si>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</si>
  <si>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</si>
  <si>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</si>
  <si>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</si>
  <si>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POR TBL FLM 30X10MG</t>
  </si>
  <si>
    <t>845220</t>
  </si>
  <si>
    <t>101211</t>
  </si>
  <si>
    <t>846338</t>
  </si>
  <si>
    <t>122685</t>
  </si>
  <si>
    <t>PRESTARIUM NEO COMBI 5mg/1,25mg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</si>
  <si>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</si>
  <si>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</si>
  <si>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</si>
  <si>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</si>
  <si>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</si>
  <si>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</si>
  <si>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</si>
  <si>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</si>
  <si>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</si>
  <si>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</si>
  <si>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</si>
  <si>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</si>
  <si>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</si>
  <si>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</si>
  <si>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</si>
  <si>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</si>
  <si>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</si>
  <si>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</si>
  <si>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</si>
  <si>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</si>
  <si>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</si>
  <si>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</si>
  <si>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</si>
  <si>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</si>
  <si>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</si>
  <si>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</si>
  <si>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</si>
  <si>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</si>
  <si>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</si>
  <si>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128148</t>
  </si>
  <si>
    <t>28148</t>
  </si>
  <si>
    <t>LEVEMIR 100 U/ML (PENFILL)</t>
  </si>
  <si>
    <t>INJ SOL 5X3ML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</si>
  <si>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</si>
  <si>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</si>
  <si>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</si>
  <si>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</si>
  <si>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</si>
  <si>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</si>
  <si>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</si>
  <si>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</si>
  <si>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</si>
  <si>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</si>
  <si>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</si>
  <si>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</si>
  <si>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</si>
  <si>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</si>
  <si>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</si>
  <si>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</si>
  <si>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</si>
  <si>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</si>
  <si>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</si>
  <si>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</si>
  <si>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</si>
  <si>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</si>
  <si>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</si>
  <si>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</si>
  <si>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</si>
  <si>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</si>
  <si>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</si>
  <si>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</si>
  <si>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</si>
  <si>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</si>
  <si>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</si>
  <si>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PRESTANCE 5 MG/5 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</si>
  <si>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</si>
  <si>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</si>
  <si>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</si>
  <si>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</si>
  <si>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</si>
  <si>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</si>
  <si>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</si>
  <si>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</si>
  <si>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</si>
  <si>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</si>
  <si>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</si>
  <si>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</si>
  <si>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</si>
  <si>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</si>
  <si>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</si>
  <si>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</si>
  <si>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126486</t>
  </si>
  <si>
    <t>26486</t>
  </si>
  <si>
    <t>ACTRAPID PENFILL 100IU/ML</t>
  </si>
  <si>
    <t>126789</t>
  </si>
  <si>
    <t>26789</t>
  </si>
  <si>
    <t>NOVORAPID PENFILL 100 U/ML</t>
  </si>
  <si>
    <t>112354</t>
  </si>
  <si>
    <t>12354</t>
  </si>
  <si>
    <t>147454</t>
  </si>
  <si>
    <t>EUTHYROX 88 MIKROGRAMŮ</t>
  </si>
  <si>
    <t>POR TBL NOB 100X88RG II</t>
  </si>
  <si>
    <t>190959</t>
  </si>
  <si>
    <t>90959</t>
  </si>
  <si>
    <t>TBL 30X0.5MG</t>
  </si>
  <si>
    <t>849767</t>
  </si>
  <si>
    <t>162012</t>
  </si>
  <si>
    <t>PRESTARIUM NEO COMBI 10 MG/2,5 MG</t>
  </si>
  <si>
    <t>109710</t>
  </si>
  <si>
    <t>9710</t>
  </si>
  <si>
    <t>SOLU-MEDROL</t>
  </si>
  <si>
    <t>INJ SIC 1X125MG+2ML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</si>
  <si>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</si>
  <si>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</si>
  <si>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</si>
  <si>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</si>
  <si>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</si>
  <si>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</si>
  <si>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</si>
  <si>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</si>
  <si>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</si>
  <si>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</si>
  <si>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</si>
  <si>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</si>
  <si>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147458</t>
  </si>
  <si>
    <t>EUTHYROX 112 MIKROGRAMŮ</t>
  </si>
  <si>
    <t>POR TBL NOB 100X112RG II</t>
  </si>
  <si>
    <t>130652</t>
  </si>
  <si>
    <t>30652</t>
  </si>
  <si>
    <t>REASEC</t>
  </si>
  <si>
    <t>849151</t>
  </si>
  <si>
    <t>122210</t>
  </si>
  <si>
    <t>APO-FENO</t>
  </si>
  <si>
    <t>POR CPS DUR 30X200MG</t>
  </si>
  <si>
    <t>844374</t>
  </si>
  <si>
    <t>112562</t>
  </si>
  <si>
    <t>RECOXA 15</t>
  </si>
  <si>
    <t>POR TBL NOB 60X15MG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</si>
  <si>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</si>
  <si>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</si>
  <si>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</si>
  <si>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</si>
  <si>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</si>
  <si>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</si>
  <si>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</si>
  <si>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</si>
  <si>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500566</t>
  </si>
  <si>
    <t>ZARZIO 30 MU/0,5 ML</t>
  </si>
  <si>
    <t>INJ+INF SOL 5X0.5ML</t>
  </si>
  <si>
    <t>114786</t>
  </si>
  <si>
    <t>14786</t>
  </si>
  <si>
    <t>POR TBLFLM 2X100MG</t>
  </si>
  <si>
    <t>183100</t>
  </si>
  <si>
    <t>83100</t>
  </si>
  <si>
    <t>TBL RET 30X1MG</t>
  </si>
  <si>
    <t>128197</t>
  </si>
  <si>
    <t>28197</t>
  </si>
  <si>
    <t>NEULASTA</t>
  </si>
  <si>
    <t>INJ SOL 1X0.6ML</t>
  </si>
  <si>
    <t>133147</t>
  </si>
  <si>
    <t>33147</t>
  </si>
  <si>
    <t>NUTRISON POWDER</t>
  </si>
  <si>
    <t>POR PLV SOL 1X430GM</t>
  </si>
  <si>
    <t>500570</t>
  </si>
  <si>
    <t>ZARZIO 48 MU/0,5 ML</t>
  </si>
  <si>
    <t>848382</t>
  </si>
  <si>
    <t>119617</t>
  </si>
  <si>
    <t>CAMPTO 100mg</t>
  </si>
  <si>
    <t>INF CNC SOL 1X5ML/100MG</t>
  </si>
  <si>
    <t>848470</t>
  </si>
  <si>
    <t>119618</t>
  </si>
  <si>
    <t>CAMPTO 300mg</t>
  </si>
  <si>
    <t>INF CNC SOL 1X15ML/300MG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</si>
  <si>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</si>
  <si>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</si>
  <si>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</si>
  <si>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</si>
  <si>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</si>
  <si>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</si>
  <si>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</si>
  <si>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</si>
  <si>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</si>
  <si>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169714</t>
  </si>
  <si>
    <t>LETROX 125</t>
  </si>
  <si>
    <t>POR TBL NOB 100X125MCG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</si>
  <si>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</si>
  <si>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</si>
  <si>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</si>
  <si>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</si>
  <si>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</si>
  <si>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</si>
  <si>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</si>
  <si>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</si>
  <si>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</si>
  <si>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</si>
  <si>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ZYLLT 75 MG</t>
  </si>
  <si>
    <t>POR TBL FLM 56X75MG</t>
  </si>
  <si>
    <t>213480</t>
  </si>
  <si>
    <t>INJ SOL 10X0.6ML</t>
  </si>
  <si>
    <t>213477</t>
  </si>
  <si>
    <t>213494</t>
  </si>
  <si>
    <t>FRAXIPARINE</t>
  </si>
  <si>
    <t>INJ SOL 10X0.4ML</t>
  </si>
  <si>
    <t>214427</t>
  </si>
  <si>
    <t>CONTROLOC I.V.</t>
  </si>
  <si>
    <t>INJ PLV SOL 1X40MG</t>
  </si>
  <si>
    <t>213484</t>
  </si>
  <si>
    <t>INJ SOL 10X1ML</t>
  </si>
  <si>
    <t>132689</t>
  </si>
  <si>
    <t>POR TBL FLM 60X20MG</t>
  </si>
  <si>
    <t>187427</t>
  </si>
  <si>
    <t>LETROX 100</t>
  </si>
  <si>
    <t>POR TBL NOB 100X100RG II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</si>
  <si>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</si>
  <si>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</si>
  <si>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</si>
  <si>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</si>
  <si>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</si>
  <si>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</si>
  <si>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138854</t>
  </si>
  <si>
    <t>TROZEL 2,5 MG POTAHOVANÉ TABLETY</t>
  </si>
  <si>
    <t>POR TBL FLM 30X2.5MG</t>
  </si>
  <si>
    <t>50113006</t>
  </si>
  <si>
    <t>33561</t>
  </si>
  <si>
    <t>NUTRILAC NATURAL PLUS-Objednávat po 18ks!</t>
  </si>
  <si>
    <t>POR SOL 1X200ML</t>
  </si>
  <si>
    <t>846016</t>
  </si>
  <si>
    <t>Nutrison Advanced Protison 500ml</t>
  </si>
  <si>
    <t>33900</t>
  </si>
  <si>
    <t>NUTRISEN VANILKA 200 ML-Objednávat po 18ks!</t>
  </si>
  <si>
    <t>217052</t>
  </si>
  <si>
    <t>NUTRISON ENERGY MULTI FIBRE</t>
  </si>
  <si>
    <t>POR SOL 8X1000ML</t>
  </si>
  <si>
    <t>217054</t>
  </si>
  <si>
    <t>NUTRISON</t>
  </si>
  <si>
    <t>133339</t>
  </si>
  <si>
    <t>33339</t>
  </si>
  <si>
    <t>DIASIP S PŘÍCHUTÍ JAHODOVOU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</si>
  <si>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</si>
  <si>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</si>
  <si>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</si>
  <si>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</si>
  <si>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</si>
  <si>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</si>
  <si>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</si>
  <si>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</si>
  <si>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</si>
  <si>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</si>
  <si>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</si>
  <si>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</si>
  <si>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</si>
  <si>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</si>
  <si>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</si>
  <si>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</si>
  <si>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</si>
  <si>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</si>
  <si>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</si>
  <si>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</si>
  <si>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</si>
  <si>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</si>
  <si>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</si>
  <si>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</si>
  <si>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</si>
  <si>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</si>
  <si>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</si>
  <si>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</si>
  <si>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</si>
  <si>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</si>
  <si>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</si>
  <si>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</si>
  <si>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</si>
  <si>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</si>
  <si>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</si>
  <si>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</si>
  <si>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</si>
  <si>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</si>
  <si>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</si>
  <si>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</si>
  <si>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</si>
  <si>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</si>
  <si>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</si>
  <si>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</si>
  <si>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</si>
  <si>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</si>
  <si>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</si>
  <si>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</si>
  <si>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</si>
  <si>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</si>
  <si>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</si>
  <si>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</si>
  <si>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</si>
  <si>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</si>
  <si>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</si>
  <si>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</si>
  <si>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33850</t>
  </si>
  <si>
    <t>NUTRIDRINK PROTEIN S PŘÍCHUTÍ ČOKOLÁDOVOU</t>
  </si>
  <si>
    <t>33851</t>
  </si>
  <si>
    <t>NUTRIDRINK PROTEIN S PŘÍCHUTÍ VANILKOVOU</t>
  </si>
  <si>
    <t>33858</t>
  </si>
  <si>
    <t>NUTRIDRINK JUICE STYLE S PŘÍCHUTÍ JAHODOVOU</t>
  </si>
  <si>
    <t>33936</t>
  </si>
  <si>
    <t>NUTRIDRINK S PŘÍCHUTÍ BANÁNOVOU</t>
  </si>
  <si>
    <t>33865</t>
  </si>
  <si>
    <t>NUTRIDRINK COMPACT S PŘÍCHUTÍ LESNÍHO OVOCE</t>
  </si>
  <si>
    <t>990352</t>
  </si>
  <si>
    <t>33935</t>
  </si>
  <si>
    <t>NUTRIDRINK S PŘÍCHUTÍ JAHODOVOU</t>
  </si>
  <si>
    <t>33898</t>
  </si>
  <si>
    <t>NUTRIDRINK COMPACT NEUTRAL</t>
  </si>
  <si>
    <t>990307</t>
  </si>
  <si>
    <t>33934</t>
  </si>
  <si>
    <t>NUTRIDRINK MULTI FIBRE S PŘÍCHUTÍ ČOKOLÁDOVOU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</si>
  <si>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</si>
  <si>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</si>
  <si>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</si>
  <si>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</si>
  <si>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</si>
  <si>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</si>
  <si>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</si>
  <si>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</si>
  <si>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</si>
  <si>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</si>
  <si>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</si>
  <si>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</si>
  <si>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</si>
  <si>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</si>
  <si>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</si>
  <si>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</si>
  <si>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</si>
  <si>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</si>
  <si>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</si>
  <si>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</si>
  <si>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</si>
  <si>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</si>
  <si>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</si>
  <si>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</si>
  <si>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</si>
  <si>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</si>
  <si>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</si>
  <si>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</si>
  <si>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</si>
  <si>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</si>
  <si>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</si>
  <si>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</si>
  <si>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</si>
  <si>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</si>
  <si>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</si>
  <si>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</si>
  <si>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</si>
  <si>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</si>
  <si>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194453</t>
  </si>
  <si>
    <t>94453</t>
  </si>
  <si>
    <t>CIPRINOL 250</t>
  </si>
  <si>
    <t>TBL OBD 10X250MG</t>
  </si>
  <si>
    <t>847476</t>
  </si>
  <si>
    <t>112782</t>
  </si>
  <si>
    <t xml:space="preserve">GENTAMICIN B.BRAUN 3 MG/ML INFUZNÍ ROZTOK </t>
  </si>
  <si>
    <t>INF SOL 20X80ML</t>
  </si>
  <si>
    <t>131656</t>
  </si>
  <si>
    <t>CEFTAZIDIM KABI 2 GM</t>
  </si>
  <si>
    <t>INJ+INF PLV SOL 10X2GM</t>
  </si>
  <si>
    <t>148261</t>
  </si>
  <si>
    <t>48261</t>
  </si>
  <si>
    <t>PLV ADS 1X20GM</t>
  </si>
  <si>
    <t>849206</t>
  </si>
  <si>
    <t>162809</t>
  </si>
  <si>
    <t>Avelox 400mg/250ml inf.sol.1x250ml/400mg</t>
  </si>
  <si>
    <t>148262</t>
  </si>
  <si>
    <t>48262</t>
  </si>
  <si>
    <t>PLV ADS 1X5GM</t>
  </si>
  <si>
    <t>100707</t>
  </si>
  <si>
    <t>707</t>
  </si>
  <si>
    <t>FUCIDIN H</t>
  </si>
  <si>
    <t>DRM CRM 1X15GM</t>
  </si>
  <si>
    <t>141146</t>
  </si>
  <si>
    <t>41146</t>
  </si>
  <si>
    <t>MACMIROR COMPLEX</t>
  </si>
  <si>
    <t>SUP VAG 12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</si>
  <si>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</si>
  <si>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</si>
  <si>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</si>
  <si>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</si>
  <si>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</si>
  <si>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</si>
  <si>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</si>
  <si>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</si>
  <si>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</si>
  <si>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</si>
  <si>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</si>
  <si>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</si>
  <si>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136083</t>
  </si>
  <si>
    <t>AMPICILLIN AND SULBACTAM IBI 1 G + 500 MG PRÁŠEK P</t>
  </si>
  <si>
    <t>INJ PLV SOL 10X1G+500MG/LAH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</si>
  <si>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</si>
  <si>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</si>
  <si>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</si>
  <si>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</si>
  <si>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</si>
  <si>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</si>
  <si>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</si>
  <si>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</si>
  <si>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</si>
  <si>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</si>
  <si>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</si>
  <si>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</si>
  <si>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</si>
  <si>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</si>
  <si>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</si>
  <si>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</si>
  <si>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</si>
  <si>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</si>
  <si>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</si>
  <si>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</si>
  <si>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</si>
  <si>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</si>
  <si>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</si>
  <si>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</si>
  <si>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</si>
  <si>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</si>
  <si>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</si>
  <si>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</si>
  <si>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</si>
  <si>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</si>
  <si>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</si>
  <si>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</si>
  <si>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145010</t>
  </si>
  <si>
    <t>45010</t>
  </si>
  <si>
    <t>AZITROMYCIN SANDOZ 500 MG</t>
  </si>
  <si>
    <t>POR TBL FLM 3X500MG</t>
  </si>
  <si>
    <t>183817</t>
  </si>
  <si>
    <t>ARCHIFAR 1 G</t>
  </si>
  <si>
    <t>INJ+INF PLV SOL 10X1GM</t>
  </si>
  <si>
    <t>50113014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</si>
  <si>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</si>
  <si>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</si>
  <si>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</si>
  <si>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</si>
  <si>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</si>
  <si>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</si>
  <si>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</si>
  <si>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</si>
  <si>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</si>
  <si>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</si>
  <si>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</si>
  <si>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</si>
  <si>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176150</t>
  </si>
  <si>
    <t>76150</t>
  </si>
  <si>
    <t>BATRAFEN</t>
  </si>
  <si>
    <t>CRM 1X20GM</t>
  </si>
  <si>
    <t>101421</t>
  </si>
  <si>
    <t>1421</t>
  </si>
  <si>
    <t>LAMISIL 250 MG</t>
  </si>
  <si>
    <t>POR TBL NOB14X250MG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</si>
  <si>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</si>
  <si>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</si>
  <si>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</si>
  <si>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</si>
  <si>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</si>
  <si>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</si>
  <si>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50113016</t>
  </si>
  <si>
    <t>209130</t>
  </si>
  <si>
    <t>PEMETREXED ACCORD 500 MG</t>
  </si>
  <si>
    <t>INF PLV CSL 1X500MG</t>
  </si>
  <si>
    <t>209131</t>
  </si>
  <si>
    <t>PEMETREXED ACCORD 1000 MG</t>
  </si>
  <si>
    <t>INF PLV CSL 1X1000MG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</si>
  <si>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</si>
  <si>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</si>
  <si>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</si>
  <si>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</si>
  <si>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</si>
  <si>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</si>
  <si>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</si>
  <si>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</si>
  <si>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195637</t>
  </si>
  <si>
    <t>95637</t>
  </si>
  <si>
    <t>NUTRIFLEX LIPID PLUS</t>
  </si>
  <si>
    <t>INF EML 5X1875ML</t>
  </si>
  <si>
    <t>149409</t>
  </si>
  <si>
    <t>49409</t>
  </si>
  <si>
    <t>AMINOPLASMAL B.BRAUN 5% E</t>
  </si>
  <si>
    <t>INF SOL 10X500ML</t>
  </si>
  <si>
    <t>125034</t>
  </si>
  <si>
    <t>25034</t>
  </si>
  <si>
    <t>DORMICUM</t>
  </si>
  <si>
    <t>INJ SOL 10X1ML/5MG</t>
  </si>
  <si>
    <t>196056</t>
  </si>
  <si>
    <t>96056</t>
  </si>
  <si>
    <t>RANISAN</t>
  </si>
  <si>
    <t>TBL OBD 30X150MG</t>
  </si>
  <si>
    <t>849065</t>
  </si>
  <si>
    <t>107595</t>
  </si>
  <si>
    <t>PENESTER</t>
  </si>
  <si>
    <t>POR TBL FLM 90X5MG BLIP</t>
  </si>
  <si>
    <t>844148</t>
  </si>
  <si>
    <t>104694</t>
  </si>
  <si>
    <t>MUCOSOLVAN PRO DOSPĚLÉ</t>
  </si>
  <si>
    <t>POR SIR 1X100ML</t>
  </si>
  <si>
    <t>126330</t>
  </si>
  <si>
    <t>26330</t>
  </si>
  <si>
    <t>POR TBL FLM 50X5MG</t>
  </si>
  <si>
    <t>47995</t>
  </si>
  <si>
    <t>EZETROL 10 MG TABLETY</t>
  </si>
  <si>
    <t>POR TBL NOB 30X10MG B</t>
  </si>
  <si>
    <t>102679</t>
  </si>
  <si>
    <t>2679</t>
  </si>
  <si>
    <t>BERODUAL N</t>
  </si>
  <si>
    <t>INH SOL PSS 200DÁV</t>
  </si>
  <si>
    <t>104063</t>
  </si>
  <si>
    <t>4063</t>
  </si>
  <si>
    <t>CAVINTON</t>
  </si>
  <si>
    <t>TBL 50X5MG</t>
  </si>
  <si>
    <t>110252</t>
  </si>
  <si>
    <t>10252</t>
  </si>
  <si>
    <t>110502</t>
  </si>
  <si>
    <t>10502</t>
  </si>
  <si>
    <t>ENTEROL</t>
  </si>
  <si>
    <t>POR CPS DUR10X250MG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</si>
  <si>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</si>
  <si>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</si>
  <si>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</si>
  <si>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</si>
  <si>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</si>
  <si>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</si>
  <si>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</si>
  <si>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</si>
  <si>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</si>
  <si>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</si>
  <si>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</si>
  <si>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</si>
  <si>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</si>
  <si>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</si>
  <si>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</si>
  <si>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118304</t>
  </si>
  <si>
    <t>18304</t>
  </si>
  <si>
    <t>RINGERFUNDIN B.BRAUN</t>
  </si>
  <si>
    <t>INF SOL 10X500ML PE</t>
  </si>
  <si>
    <t>126578</t>
  </si>
  <si>
    <t>26578</t>
  </si>
  <si>
    <t>MICARDISPLUS 80/12.5 MG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</si>
  <si>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</si>
  <si>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</si>
  <si>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</si>
  <si>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</si>
  <si>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</si>
  <si>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</si>
  <si>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</si>
  <si>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131215</t>
  </si>
  <si>
    <t>31215</t>
  </si>
  <si>
    <t>TBL 30X25MG</t>
  </si>
  <si>
    <t>131536</t>
  </si>
  <si>
    <t>31536</t>
  </si>
  <si>
    <t>TBL RET 100X25MG</t>
  </si>
  <si>
    <t>142776</t>
  </si>
  <si>
    <t>42776</t>
  </si>
  <si>
    <t>TRALGIT SR 150</t>
  </si>
  <si>
    <t>POR TBL RET30X150MG</t>
  </si>
  <si>
    <t>145273</t>
  </si>
  <si>
    <t>45273</t>
  </si>
  <si>
    <t>ENAP 5MG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</si>
  <si>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</si>
  <si>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</si>
  <si>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</si>
  <si>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</si>
  <si>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</si>
  <si>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</si>
  <si>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</si>
  <si>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</si>
  <si>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</si>
  <si>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</si>
  <si>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</si>
  <si>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</si>
  <si>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</si>
  <si>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</si>
  <si>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</si>
  <si>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</si>
  <si>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150117</t>
  </si>
  <si>
    <t>50117</t>
  </si>
  <si>
    <t>TRIASYN 5/5 MG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</si>
  <si>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</si>
  <si>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</si>
  <si>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</si>
  <si>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</si>
  <si>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</si>
  <si>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</si>
  <si>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</si>
  <si>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154424</t>
  </si>
  <si>
    <t>54424</t>
  </si>
  <si>
    <t>PLAQUENIL</t>
  </si>
  <si>
    <t>TBL OBD 60X200MG</t>
  </si>
  <si>
    <t>157525</t>
  </si>
  <si>
    <t>57525</t>
  </si>
  <si>
    <t>MYDOCALM 150MG</t>
  </si>
  <si>
    <t>158827</t>
  </si>
  <si>
    <t>58827</t>
  </si>
  <si>
    <t>FORTRANS</t>
  </si>
  <si>
    <t>PLV 1X4(SACKY)</t>
  </si>
  <si>
    <t>159673</t>
  </si>
  <si>
    <t>59673</t>
  </si>
  <si>
    <t>POR TBL RET50X100MG</t>
  </si>
  <si>
    <t>169654</t>
  </si>
  <si>
    <t>KAPIDIN 20 MG</t>
  </si>
  <si>
    <t>176155</t>
  </si>
  <si>
    <t>76155</t>
  </si>
  <si>
    <t>CORVATON FORTE</t>
  </si>
  <si>
    <t>TBL 30X4MG</t>
  </si>
  <si>
    <t>183106</t>
  </si>
  <si>
    <t>83106</t>
  </si>
  <si>
    <t>LIOTON 100000 GEL</t>
  </si>
  <si>
    <t>GEL 1X50GM</t>
  </si>
  <si>
    <t>194804</t>
  </si>
  <si>
    <t>94804</t>
  </si>
  <si>
    <t>MODURETIC</t>
  </si>
  <si>
    <t>197026</t>
  </si>
  <si>
    <t>97026</t>
  </si>
  <si>
    <t>ENELBIN RETARD</t>
  </si>
  <si>
    <t>TBL OBD 50X100MG</t>
  </si>
  <si>
    <t>840220</t>
  </si>
  <si>
    <t>Lactobacillus acidophil.cps.75 bez laktózy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</si>
  <si>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</si>
  <si>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</si>
  <si>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</si>
  <si>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</si>
  <si>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</si>
  <si>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</si>
  <si>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</si>
  <si>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848950</t>
  </si>
  <si>
    <t>155148</t>
  </si>
  <si>
    <t>POR TBL NOB 12X500MG</t>
  </si>
  <si>
    <t>849559</t>
  </si>
  <si>
    <t>125066</t>
  </si>
  <si>
    <t>POR TBL NOB 100X5MG</t>
  </si>
  <si>
    <t>849896</t>
  </si>
  <si>
    <t>134281</t>
  </si>
  <si>
    <t>VALSACOMBI 160 MG/12,5 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</si>
  <si>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</si>
  <si>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</si>
  <si>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</si>
  <si>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</si>
  <si>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</si>
  <si>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</si>
  <si>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</si>
  <si>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49020</t>
  </si>
  <si>
    <t>SOTAHEXAL 160</t>
  </si>
  <si>
    <t>POR TBL NOB 50X160MG</t>
  </si>
  <si>
    <t>102539</t>
  </si>
  <si>
    <t>2539</t>
  </si>
  <si>
    <t>GTT 1X10ML/20MG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</si>
  <si>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</si>
  <si>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</si>
  <si>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</si>
  <si>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</si>
  <si>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</si>
  <si>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</si>
  <si>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</si>
  <si>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</si>
  <si>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</si>
  <si>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</si>
  <si>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</si>
  <si>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</si>
  <si>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</si>
  <si>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</si>
  <si>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</si>
  <si>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</si>
  <si>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117983</t>
  </si>
  <si>
    <t>17983</t>
  </si>
  <si>
    <t>OXYPHYLLIN</t>
  </si>
  <si>
    <t>TBL 50X100MG</t>
  </si>
  <si>
    <t>118305</t>
  </si>
  <si>
    <t>18305</t>
  </si>
  <si>
    <t>INF SOL10X1000ML PE</t>
  </si>
  <si>
    <t>121793</t>
  </si>
  <si>
    <t>21793</t>
  </si>
  <si>
    <t>MONOTAB SR</t>
  </si>
  <si>
    <t>POR TBL PRO20X100MG</t>
  </si>
  <si>
    <t>125925</t>
  </si>
  <si>
    <t>25925</t>
  </si>
  <si>
    <t>ZYPREXA 5 MG</t>
  </si>
  <si>
    <t>POR TBL FLM 28X5MG</t>
  </si>
  <si>
    <t>131089</t>
  </si>
  <si>
    <t>31089</t>
  </si>
  <si>
    <t>NITROMINT 2.6MG</t>
  </si>
  <si>
    <t>TBL RET 60X2.6MG</t>
  </si>
  <si>
    <t>140564</t>
  </si>
  <si>
    <t>40564</t>
  </si>
  <si>
    <t>ELENIUM</t>
  </si>
  <si>
    <t>TBL OBD 20X10MG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</si>
  <si>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</si>
  <si>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</si>
  <si>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</si>
  <si>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</si>
  <si>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</si>
  <si>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</si>
  <si>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</si>
  <si>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</si>
  <si>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</si>
  <si>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</si>
  <si>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</si>
  <si>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</si>
  <si>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157866</t>
  </si>
  <si>
    <t>57866</t>
  </si>
  <si>
    <t>TOBRADEX</t>
  </si>
  <si>
    <t>158287</t>
  </si>
  <si>
    <t>58287</t>
  </si>
  <si>
    <t>ADDAMEL N</t>
  </si>
  <si>
    <t>INF CNC 20X10ML</t>
  </si>
  <si>
    <t>163425</t>
  </si>
  <si>
    <t>ASPIRIN PROTECT 100</t>
  </si>
  <si>
    <t>POR TBL ENT 50X100MG</t>
  </si>
  <si>
    <t>175567</t>
  </si>
  <si>
    <t>75567</t>
  </si>
  <si>
    <t>SALOFALK 500</t>
  </si>
  <si>
    <t>TBLOBD ENT100X500MG</t>
  </si>
  <si>
    <t>188708</t>
  </si>
  <si>
    <t>88708</t>
  </si>
  <si>
    <t>ALGIFEN</t>
  </si>
  <si>
    <t>TBL 20</t>
  </si>
  <si>
    <t>188967</t>
  </si>
  <si>
    <t>88967</t>
  </si>
  <si>
    <t>194919</t>
  </si>
  <si>
    <t>94919</t>
  </si>
  <si>
    <t>SOL 1X40ML</t>
  </si>
  <si>
    <t>841541</t>
  </si>
  <si>
    <t>MENALIND Mycí emulze 500ml</t>
  </si>
  <si>
    <t>900875</t>
  </si>
  <si>
    <t>KL POLYSAN, OL.HELIANTHI AA AD 500G</t>
  </si>
  <si>
    <t>145274</t>
  </si>
  <si>
    <t>45274</t>
  </si>
  <si>
    <t>ENAP 10MG</t>
  </si>
  <si>
    <t>100874</t>
  </si>
  <si>
    <t>874</t>
  </si>
  <si>
    <t>OPHTHALMO-AZULEN</t>
  </si>
  <si>
    <t>146980</t>
  </si>
  <si>
    <t>46980</t>
  </si>
  <si>
    <t>TBL RET 100X200MG</t>
  </si>
  <si>
    <t>147252</t>
  </si>
  <si>
    <t>47252</t>
  </si>
  <si>
    <t>GLUKÓZA 5 BRAUN, REF.450074</t>
  </si>
  <si>
    <t>INF SOL 1X100ML-PE</t>
  </si>
  <si>
    <t>192410</t>
  </si>
  <si>
    <t>92410</t>
  </si>
  <si>
    <t>ALPICORT F</t>
  </si>
  <si>
    <t>194852</t>
  </si>
  <si>
    <t>94852</t>
  </si>
  <si>
    <t>SOLUVIT N PRO INFUS.</t>
  </si>
  <si>
    <t>INJ SIC 10</t>
  </si>
  <si>
    <t>841550</t>
  </si>
  <si>
    <t>Emspoma Z 300 ml/proti bolesti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</si>
  <si>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</si>
  <si>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</si>
  <si>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</si>
  <si>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</si>
  <si>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</si>
  <si>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</si>
  <si>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</si>
  <si>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</si>
  <si>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198872</t>
  </si>
  <si>
    <t>98872</t>
  </si>
  <si>
    <t>INF SOL 30X250ML</t>
  </si>
  <si>
    <t>198876</t>
  </si>
  <si>
    <t>98876</t>
  </si>
  <si>
    <t>INF SOL 20X500ML</t>
  </si>
  <si>
    <t>846813</t>
  </si>
  <si>
    <t>137120</t>
  </si>
  <si>
    <t>MAGNESIUM 250 MG PHARMAVIT</t>
  </si>
  <si>
    <t>POR TBL EFF 20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</si>
  <si>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</si>
  <si>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</si>
  <si>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</si>
  <si>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</si>
  <si>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</si>
  <si>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</si>
  <si>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</si>
  <si>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103417</t>
  </si>
  <si>
    <t>3417</t>
  </si>
  <si>
    <t>BISTON</t>
  </si>
  <si>
    <t>TBL 50X200MG</t>
  </si>
  <si>
    <t>111106</t>
  </si>
  <si>
    <t>11106</t>
  </si>
  <si>
    <t>POR TBL PRO 30X40MG</t>
  </si>
  <si>
    <t>122629</t>
  </si>
  <si>
    <t>SAB SIMPLEX</t>
  </si>
  <si>
    <t>POR SUS 1X30ML</t>
  </si>
  <si>
    <t>125930</t>
  </si>
  <si>
    <t>25930</t>
  </si>
  <si>
    <t>ZYPREXA 10 MG</t>
  </si>
  <si>
    <t>POR TBL FLM 28X10MG</t>
  </si>
  <si>
    <t>128217</t>
  </si>
  <si>
    <t>28217</t>
  </si>
  <si>
    <t>LYRICA 75 MG</t>
  </si>
  <si>
    <t>POR CPSDUR56X75MG</t>
  </si>
  <si>
    <t>156926</t>
  </si>
  <si>
    <t>56926</t>
  </si>
  <si>
    <t>INJ SOL 20X10ML-PLA</t>
  </si>
  <si>
    <t>165388</t>
  </si>
  <si>
    <t>65388</t>
  </si>
  <si>
    <t>184262</t>
  </si>
  <si>
    <t>84262</t>
  </si>
  <si>
    <t>POR GTT SOL 1X96ML</t>
  </si>
  <si>
    <t>185060</t>
  </si>
  <si>
    <t>85060</t>
  </si>
  <si>
    <t>ATARAX</t>
  </si>
  <si>
    <t>TBL OBD 25X25MG</t>
  </si>
  <si>
    <t>703722</t>
  </si>
  <si>
    <t>MENALIND Olejový spray na ochranu kůže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</si>
  <si>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</si>
  <si>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</si>
  <si>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</si>
  <si>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</si>
  <si>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</si>
  <si>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</si>
  <si>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</si>
  <si>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</si>
  <si>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</si>
  <si>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</si>
  <si>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</si>
  <si>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</si>
  <si>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102668</t>
  </si>
  <si>
    <t>2668</t>
  </si>
  <si>
    <t>OPHTHALMO-HYDROCORTISON LECIVA</t>
  </si>
  <si>
    <t>UNG OPH 1X5GM 0.5%</t>
  </si>
  <si>
    <t>110803</t>
  </si>
  <si>
    <t>10803</t>
  </si>
  <si>
    <t>ZOFRAN</t>
  </si>
  <si>
    <t>INJ SOL 5X2ML/4MG</t>
  </si>
  <si>
    <t>115518</t>
  </si>
  <si>
    <t>187418</t>
  </si>
  <si>
    <t>SPERSALLERG</t>
  </si>
  <si>
    <t>OPH GTT SOL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</si>
  <si>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</si>
  <si>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</si>
  <si>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</si>
  <si>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</si>
  <si>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</si>
  <si>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</si>
  <si>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</si>
  <si>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159714</t>
  </si>
  <si>
    <t>59714</t>
  </si>
  <si>
    <t>BEPANTHEN PLUS</t>
  </si>
  <si>
    <t>CRM 1X30GM</t>
  </si>
  <si>
    <t>169743</t>
  </si>
  <si>
    <t>69743</t>
  </si>
  <si>
    <t>184325</t>
  </si>
  <si>
    <t>84325</t>
  </si>
  <si>
    <t>VIDISIC</t>
  </si>
  <si>
    <t>GEL OPH 1X10GM</t>
  </si>
  <si>
    <t>187764</t>
  </si>
  <si>
    <t>87764</t>
  </si>
  <si>
    <t>850308</t>
  </si>
  <si>
    <t>130719</t>
  </si>
  <si>
    <t>Espumisan kapky 100mg/ml por. gtt.30ml</t>
  </si>
  <si>
    <t>900886</t>
  </si>
  <si>
    <t>KL PATEOL GEL, 100G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</si>
  <si>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</si>
  <si>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</si>
  <si>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</si>
  <si>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</si>
  <si>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</si>
  <si>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</si>
  <si>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</si>
  <si>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102547</t>
  </si>
  <si>
    <t>2547</t>
  </si>
  <si>
    <t>UNG OPH 1X3.5GM</t>
  </si>
  <si>
    <t>111084</t>
  </si>
  <si>
    <t>11084</t>
  </si>
  <si>
    <t>POR TBL PRO 30X10MG</t>
  </si>
  <si>
    <t>113703</t>
  </si>
  <si>
    <t>13703</t>
  </si>
  <si>
    <t>ZOVIRAX 200 MG</t>
  </si>
  <si>
    <t>POR TBL NOB25X200MG</t>
  </si>
  <si>
    <t>127953</t>
  </si>
  <si>
    <t>27953</t>
  </si>
  <si>
    <t>LANTUS 100 JEDNOTEK/ML SOLOSTAR</t>
  </si>
  <si>
    <t xml:space="preserve">SDR INJ SOL 5X3ML </t>
  </si>
  <si>
    <t>147515</t>
  </si>
  <si>
    <t>47515</t>
  </si>
  <si>
    <t>CTB 60</t>
  </si>
  <si>
    <t>191624</t>
  </si>
  <si>
    <t>91624</t>
  </si>
  <si>
    <t>BETOPTIC</t>
  </si>
  <si>
    <t>192198</t>
  </si>
  <si>
    <t>DRM CRM 1X15GM 0.1%</t>
  </si>
  <si>
    <t>500224</t>
  </si>
  <si>
    <t>Parodontax Extra 300ml ústní voda</t>
  </si>
  <si>
    <t>840155</t>
  </si>
  <si>
    <t>Vincentka nosní sprej  25ml (30ml)</t>
  </si>
  <si>
    <t>840333</t>
  </si>
  <si>
    <t>Vincentka přírod.0.7l-nevrat.láhev</t>
  </si>
  <si>
    <t>921017</t>
  </si>
  <si>
    <t>KL KAL.PERMANGANAS 2G</t>
  </si>
  <si>
    <t>921533</t>
  </si>
  <si>
    <t>KL UNG.ELOCOM 15G,LENIENS AD 100G</t>
  </si>
  <si>
    <t>118563</t>
  </si>
  <si>
    <t>18563</t>
  </si>
  <si>
    <t>MINIRIN MELT 60 MCG</t>
  </si>
  <si>
    <t>POR LYO 30X60RG</t>
  </si>
  <si>
    <t>128223</t>
  </si>
  <si>
    <t>28223</t>
  </si>
  <si>
    <t>POR CPSDUR 56X150MG</t>
  </si>
  <si>
    <t>129707</t>
  </si>
  <si>
    <t>29707</t>
  </si>
  <si>
    <t>ADVAGRAF 1 MG</t>
  </si>
  <si>
    <t>POR CPS PRO 60X1MG</t>
  </si>
  <si>
    <t>177047</t>
  </si>
  <si>
    <t>77047</t>
  </si>
  <si>
    <t>PROTHIADEN 75</t>
  </si>
  <si>
    <t>TBL OBD 30X75MG</t>
  </si>
  <si>
    <t>847962</t>
  </si>
  <si>
    <t>AESCIN 30mg tbl.60 VULM</t>
  </si>
  <si>
    <t>848143</t>
  </si>
  <si>
    <t>115688</t>
  </si>
  <si>
    <t>DIROTON PLUS H 10 MG/12,5 MG TABLETY</t>
  </si>
  <si>
    <t>848746</t>
  </si>
  <si>
    <t>CYTO-chlorid sodný 0,9% 1x20ml</t>
  </si>
  <si>
    <t>169667</t>
  </si>
  <si>
    <t>69667</t>
  </si>
  <si>
    <t>ARDEAELYTOSOL NA.HYDR.FOSF.8.7%</t>
  </si>
  <si>
    <t>198880</t>
  </si>
  <si>
    <t>98880</t>
  </si>
  <si>
    <t>INF SOL 10X1000ML</t>
  </si>
  <si>
    <t>100560</t>
  </si>
  <si>
    <t>560</t>
  </si>
  <si>
    <t>PLEGOMAZIN</t>
  </si>
  <si>
    <t>INJ 10X5ML/25MG</t>
  </si>
  <si>
    <t>116052</t>
  </si>
  <si>
    <t>16052</t>
  </si>
  <si>
    <t>SIRDALUD 4 MG</t>
  </si>
  <si>
    <t>140274</t>
  </si>
  <si>
    <t>40274</t>
  </si>
  <si>
    <t>BACLOFEN</t>
  </si>
  <si>
    <t>TBL 50X10MG</t>
  </si>
  <si>
    <t>198791</t>
  </si>
  <si>
    <t>98791</t>
  </si>
  <si>
    <t>DEPREX LÉČIVA</t>
  </si>
  <si>
    <t>POR CPS DUR 30X20MG</t>
  </si>
  <si>
    <t>102439</t>
  </si>
  <si>
    <t>2439</t>
  </si>
  <si>
    <t>MARCAINE 0.5%</t>
  </si>
  <si>
    <t>INJ SOL5X20ML/100MG</t>
  </si>
  <si>
    <t>158659</t>
  </si>
  <si>
    <t>58659</t>
  </si>
  <si>
    <t>ATENOLOL AL 25</t>
  </si>
  <si>
    <t>175428</t>
  </si>
  <si>
    <t>75428</t>
  </si>
  <si>
    <t>CHLORPROTHIXEN LECIVA (BLISTR)</t>
  </si>
  <si>
    <t>702489</t>
  </si>
  <si>
    <t>Emspoma M 300ml/chladivá</t>
  </si>
  <si>
    <t>920154</t>
  </si>
  <si>
    <t>DZ PRONTODERM PENA 200ml</t>
  </si>
  <si>
    <t>100966</t>
  </si>
  <si>
    <t>966</t>
  </si>
  <si>
    <t>SPC 1X100GM</t>
  </si>
  <si>
    <t>111243</t>
  </si>
  <si>
    <t>11243</t>
  </si>
  <si>
    <t>TBL OBD 100X1200MG</t>
  </si>
  <si>
    <t>168096</t>
  </si>
  <si>
    <t>IFIRMACOMBI 150 MG/12,5 MG</t>
  </si>
  <si>
    <t>447</t>
  </si>
  <si>
    <t>EPHEDRIN BIOTIKA</t>
  </si>
  <si>
    <t>INJ SOL 10X1ML/50MG</t>
  </si>
  <si>
    <t>176715</t>
  </si>
  <si>
    <t>76715</t>
  </si>
  <si>
    <t>TENORETIC</t>
  </si>
  <si>
    <t>TBL OBD 28</t>
  </si>
  <si>
    <t>100699</t>
  </si>
  <si>
    <t>699</t>
  </si>
  <si>
    <t>CHOLAGOL</t>
  </si>
  <si>
    <t>850053</t>
  </si>
  <si>
    <t>162694</t>
  </si>
  <si>
    <t>EPILAN D GEROT</t>
  </si>
  <si>
    <t>POR TBL NOB 100X100MG</t>
  </si>
  <si>
    <t>396754</t>
  </si>
  <si>
    <t>DZ PRONTODERM NASAL GEL  30ML</t>
  </si>
  <si>
    <t>112061</t>
  </si>
  <si>
    <t>12061</t>
  </si>
  <si>
    <t>HALOPERIDOL DECANOAT</t>
  </si>
  <si>
    <t>INJ 5X1ML/50MG</t>
  </si>
  <si>
    <t>149990</t>
  </si>
  <si>
    <t>49990</t>
  </si>
  <si>
    <t>EXACYL</t>
  </si>
  <si>
    <t>INJ 5X5ML/500MG</t>
  </si>
  <si>
    <t>840813</t>
  </si>
  <si>
    <t>135844</t>
  </si>
  <si>
    <t>VOLUVEN 10% 500 ML</t>
  </si>
  <si>
    <t>INF. 10X500 ML</t>
  </si>
  <si>
    <t>850305</t>
  </si>
  <si>
    <t>Biopron9 tob.120</t>
  </si>
  <si>
    <t>911930</t>
  </si>
  <si>
    <t>KL KAL.PERMANGANAS 5 G</t>
  </si>
  <si>
    <t>100009</t>
  </si>
  <si>
    <t>9</t>
  </si>
  <si>
    <t>ACYLCOFFIN</t>
  </si>
  <si>
    <t>TBL 10</t>
  </si>
  <si>
    <t>143996</t>
  </si>
  <si>
    <t>43996</t>
  </si>
  <si>
    <t>BROMHEXIN 8 KM KAPKY</t>
  </si>
  <si>
    <t>GTT 1X50ML 8MG/ML</t>
  </si>
  <si>
    <t>849041</t>
  </si>
  <si>
    <t>19053</t>
  </si>
  <si>
    <t>Forlax 10g por.plv.sol20x10g</t>
  </si>
  <si>
    <t>169418</t>
  </si>
  <si>
    <t>69418</t>
  </si>
  <si>
    <t>DIAZEPAM DESITIN RECTAL TUBE</t>
  </si>
  <si>
    <t>ENM 5X2.5ML/10MG</t>
  </si>
  <si>
    <t>395293</t>
  </si>
  <si>
    <t>180305</t>
  </si>
  <si>
    <t>LIQ 1X120ML-PET TR</t>
  </si>
  <si>
    <t>921376</t>
  </si>
  <si>
    <t>KL SUPP.IBUPROFENI 0,4G  10KS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</si>
  <si>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</si>
  <si>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</si>
  <si>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</si>
  <si>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</si>
  <si>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</si>
  <si>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</si>
  <si>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</si>
  <si>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849757</t>
  </si>
  <si>
    <t>163175</t>
  </si>
  <si>
    <t>METHOTREXATE HOSPIRA 25 MG/ML INJEKČNÍ ROZTOK</t>
  </si>
  <si>
    <t>INJ SOL 1X2ML/50MG</t>
  </si>
  <si>
    <t>844864</t>
  </si>
  <si>
    <t>85346</t>
  </si>
  <si>
    <t>INFECTOSCAB 5% KRÉM DRM</t>
  </si>
  <si>
    <t>1X30G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</si>
  <si>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</si>
  <si>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</si>
  <si>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</si>
  <si>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</si>
  <si>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</si>
  <si>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</si>
  <si>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</si>
  <si>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147224</t>
  </si>
  <si>
    <t>47224</t>
  </si>
  <si>
    <t>TANAKAN</t>
  </si>
  <si>
    <t>TBL OBD 90X40MG</t>
  </si>
  <si>
    <t>114938</t>
  </si>
  <si>
    <t>14938</t>
  </si>
  <si>
    <t>ROCALTROL 0.50 MCG</t>
  </si>
  <si>
    <t>POR CPSMOL30X0.50RG</t>
  </si>
  <si>
    <t>850079</t>
  </si>
  <si>
    <t>163325</t>
  </si>
  <si>
    <t>VALZAP COMBI 80 MG/12,5 MG POTAHOVANÉ TABLETY</t>
  </si>
  <si>
    <t>POR TBL FLM 28X80MG/12.5MG</t>
  </si>
  <si>
    <t>99884</t>
  </si>
  <si>
    <t>CINARIZIN LEK 75 MG</t>
  </si>
  <si>
    <t>POR TBL NOB 50X75MG</t>
  </si>
  <si>
    <t>111045</t>
  </si>
  <si>
    <t>11045</t>
  </si>
  <si>
    <t>OXYCONTIN 80 MG</t>
  </si>
  <si>
    <t>POR TBL PRO 60X80MG</t>
  </si>
  <si>
    <t>179325</t>
  </si>
  <si>
    <t>198203</t>
  </si>
  <si>
    <t>98203</t>
  </si>
  <si>
    <t>INJ 10X5ML/50MG</t>
  </si>
  <si>
    <t>850234</t>
  </si>
  <si>
    <t>Rinopanteina nosní mast 10 g</t>
  </si>
  <si>
    <t>112495</t>
  </si>
  <si>
    <t>12495</t>
  </si>
  <si>
    <t>BROMHEXIN 12 BC</t>
  </si>
  <si>
    <t>SOL 1X30ML</t>
  </si>
  <si>
    <t>163754</t>
  </si>
  <si>
    <t>NEUROTOP RETARD 300</t>
  </si>
  <si>
    <t>POR TBL PRO 50X300MG</t>
  </si>
  <si>
    <t>168903</t>
  </si>
  <si>
    <t>XARELTO 20 MG</t>
  </si>
  <si>
    <t>142771</t>
  </si>
  <si>
    <t>42771</t>
  </si>
  <si>
    <t>PARALEN EXTRA PROTI BOLESTI</t>
  </si>
  <si>
    <t>POR TBL FLM 24</t>
  </si>
  <si>
    <t>849714</t>
  </si>
  <si>
    <t>500133</t>
  </si>
  <si>
    <t>JANUMET 50 MG/850 MG</t>
  </si>
  <si>
    <t>POR TBL FLM 56X50MG/850MG</t>
  </si>
  <si>
    <t>125919</t>
  </si>
  <si>
    <t>25919</t>
  </si>
  <si>
    <t>ZYPREXA VELOTAB 10 MG</t>
  </si>
  <si>
    <t>POR TBL DIS 28X10MG</t>
  </si>
  <si>
    <t>849377</t>
  </si>
  <si>
    <t>107899</t>
  </si>
  <si>
    <t>APO-FLUOXETINE</t>
  </si>
  <si>
    <t>195819</t>
  </si>
  <si>
    <t>95819</t>
  </si>
  <si>
    <t>GOPTEN 4 MG</t>
  </si>
  <si>
    <t>POR CPS DUR 28X4MG</t>
  </si>
  <si>
    <t>100965</t>
  </si>
  <si>
    <t>965</t>
  </si>
  <si>
    <t>SPECIES PECTORALES PLANTA LEROS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</si>
  <si>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</si>
  <si>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</si>
  <si>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</si>
  <si>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</si>
  <si>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</si>
  <si>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</si>
  <si>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</si>
  <si>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185793</t>
  </si>
  <si>
    <t>136395</t>
  </si>
  <si>
    <t>SOLCOSERYL DENTAL ADHESIVE</t>
  </si>
  <si>
    <t>STM PST 1X5GM</t>
  </si>
  <si>
    <t>395585</t>
  </si>
  <si>
    <t>Panthenol Forte 9% pěna Aloe Vera</t>
  </si>
  <si>
    <t>150ml - Altermed</t>
  </si>
  <si>
    <t>116463</t>
  </si>
  <si>
    <t>16463</t>
  </si>
  <si>
    <t>EXCIPIAL KRÉM</t>
  </si>
  <si>
    <t>149500</t>
  </si>
  <si>
    <t>ONGLYZA 5 MG</t>
  </si>
  <si>
    <t>POR TBL FLM 30X1X5MG</t>
  </si>
  <si>
    <t>115297</t>
  </si>
  <si>
    <t>15297</t>
  </si>
  <si>
    <t>VENORUTON 300</t>
  </si>
  <si>
    <t>POR CPS DUR50X300MG</t>
  </si>
  <si>
    <t>850238</t>
  </si>
  <si>
    <t>Altermed dubová kůra gel 50g</t>
  </si>
  <si>
    <t>196187</t>
  </si>
  <si>
    <t>96187</t>
  </si>
  <si>
    <t>TBL 50X20MG</t>
  </si>
  <si>
    <t>921508</t>
  </si>
  <si>
    <t>KL CPS DEXAMETHASON 0,5 MG 100 CPS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</si>
  <si>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</si>
  <si>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</si>
  <si>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</si>
  <si>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</si>
  <si>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</si>
  <si>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</si>
  <si>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</si>
  <si>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194460</t>
  </si>
  <si>
    <t>94460</t>
  </si>
  <si>
    <t>BONEFOS</t>
  </si>
  <si>
    <t>CPS 100X400MG</t>
  </si>
  <si>
    <t>158892</t>
  </si>
  <si>
    <t>58892</t>
  </si>
  <si>
    <t>XALATAN</t>
  </si>
  <si>
    <t>GTT OPH 3X2.5ML</t>
  </si>
  <si>
    <t>158893</t>
  </si>
  <si>
    <t>58893</t>
  </si>
  <si>
    <t>GTT OPH 1X2.5ML</t>
  </si>
  <si>
    <t>989093</t>
  </si>
  <si>
    <t>500647</t>
  </si>
  <si>
    <t>FIRMAGON 120 MG</t>
  </si>
  <si>
    <t>INJ PSO LQF 2X120MG+2X6ML</t>
  </si>
  <si>
    <t>183247</t>
  </si>
  <si>
    <t>83247</t>
  </si>
  <si>
    <t>ROBITUSSIN JUN.NA SUCH.DR.KAŠEL</t>
  </si>
  <si>
    <t>POR SIR 100ML/75MG</t>
  </si>
  <si>
    <t>397052</t>
  </si>
  <si>
    <t>Lyovac cosmegen</t>
  </si>
  <si>
    <t>inj sus 0,5/1ml</t>
  </si>
  <si>
    <t>846347</t>
  </si>
  <si>
    <t>29327</t>
  </si>
  <si>
    <t>Pradaxa 30 x 110mg</t>
  </si>
  <si>
    <t>988793</t>
  </si>
  <si>
    <t>142866</t>
  </si>
  <si>
    <t>QUETIAPINE POLPHARMA 100 MG POTAHOVANÉ TABLETY</t>
  </si>
  <si>
    <t>POR TBL FLM 60X100MG</t>
  </si>
  <si>
    <t>841094</t>
  </si>
  <si>
    <t>Corsodyl ustni voda 0,1% 200 ml</t>
  </si>
  <si>
    <t>200863</t>
  </si>
  <si>
    <t>OPH GTT SOL 1X10ML PLAST</t>
  </si>
  <si>
    <t>128389</t>
  </si>
  <si>
    <t>28389</t>
  </si>
  <si>
    <t>CYMBALTA 60 MG</t>
  </si>
  <si>
    <t>POR CPS ETD 28X60MG</t>
  </si>
  <si>
    <t>844412</t>
  </si>
  <si>
    <t>102590</t>
  </si>
  <si>
    <t>ZOPITIN 7.5 MG</t>
  </si>
  <si>
    <t>POR TBL FLM 10X7.5MG</t>
  </si>
  <si>
    <t>192841</t>
  </si>
  <si>
    <t>ALKERAN</t>
  </si>
  <si>
    <t>INJ PSO LQF 50MG</t>
  </si>
  <si>
    <t>847557</t>
  </si>
  <si>
    <t>Emofix mast 30g</t>
  </si>
  <si>
    <t>202789</t>
  </si>
  <si>
    <t>VERAL 1% GEL</t>
  </si>
  <si>
    <t>DRM GEL 1X50GM II</t>
  </si>
  <si>
    <t>201312</t>
  </si>
  <si>
    <t>VITAMIN C-INJEKTOPAS 7.5 G</t>
  </si>
  <si>
    <t>INF CNC SOL 7.5G/50ML</t>
  </si>
  <si>
    <t>201452</t>
  </si>
  <si>
    <t>OPHTAL</t>
  </si>
  <si>
    <t>OPH AQA 4X25ML PLAST</t>
  </si>
  <si>
    <t>130511</t>
  </si>
  <si>
    <t>CORSODYL 1% GEL</t>
  </si>
  <si>
    <t>STM GEL 1X50GM</t>
  </si>
  <si>
    <t>845815</t>
  </si>
  <si>
    <t>FOB test na okultní krvácení</t>
  </si>
  <si>
    <t>203055</t>
  </si>
  <si>
    <t>EPLERENON SANDOZ 50 MG</t>
  </si>
  <si>
    <t>152948</t>
  </si>
  <si>
    <t>XAMIOL</t>
  </si>
  <si>
    <t>DRM GEL 1X60GM</t>
  </si>
  <si>
    <t>190958</t>
  </si>
  <si>
    <t>TRIPLIXAM 5 MG/1,25 MG/5 MG</t>
  </si>
  <si>
    <t>197514</t>
  </si>
  <si>
    <t>97514</t>
  </si>
  <si>
    <t>AKNEMYCIN</t>
  </si>
  <si>
    <t>LIQ 1X25ML</t>
  </si>
  <si>
    <t>185300</t>
  </si>
  <si>
    <t>BRETARIS GENUAIR 322 MCG</t>
  </si>
  <si>
    <t>INH PLV 1X60DÁV</t>
  </si>
  <si>
    <t>989656</t>
  </si>
  <si>
    <t>Calcium pantothenicum mast Generica 100g</t>
  </si>
  <si>
    <t>190963</t>
  </si>
  <si>
    <t>TRIPLIXAM 5 MG/1,25 MG/10 MG</t>
  </si>
  <si>
    <t>100283</t>
  </si>
  <si>
    <t>MUCOSOLVAN JUNIOR</t>
  </si>
  <si>
    <t>142613</t>
  </si>
  <si>
    <t>42613</t>
  </si>
  <si>
    <t>POR TBLFLM20X500MG</t>
  </si>
  <si>
    <t>193798</t>
  </si>
  <si>
    <t>BETMIGA 50 MG</t>
  </si>
  <si>
    <t>POR TBL PRO 30X50MG</t>
  </si>
  <si>
    <t>201607</t>
  </si>
  <si>
    <t>178596</t>
  </si>
  <si>
    <t>MICTONORM UNO 45 MG</t>
  </si>
  <si>
    <t>POR CPS RDR 28X45MG</t>
  </si>
  <si>
    <t>990241</t>
  </si>
  <si>
    <t>3M Cavilon Ochranný bariérový krém tuba 28g</t>
  </si>
  <si>
    <t>188470</t>
  </si>
  <si>
    <t>GLYCLADA 60 MG</t>
  </si>
  <si>
    <t>POR TBL RET 90X60MG I</t>
  </si>
  <si>
    <t>206503</t>
  </si>
  <si>
    <t>TONANDA 4 MG/10 MG/1,25 MG</t>
  </si>
  <si>
    <t>990296</t>
  </si>
  <si>
    <t>VIPIDIA 25 MG</t>
  </si>
  <si>
    <t>POR TBL FLM 28X25MG</t>
  </si>
  <si>
    <t>214620</t>
  </si>
  <si>
    <t>VASOCARDIN SR 200</t>
  </si>
  <si>
    <t>POR TBL PRO 30X200MG</t>
  </si>
  <si>
    <t>214902</t>
  </si>
  <si>
    <t>EUPHYLLIN CR N 100</t>
  </si>
  <si>
    <t>POR CPS PRO 50X100MG</t>
  </si>
  <si>
    <t>214619</t>
  </si>
  <si>
    <t>TRENTAL 400</t>
  </si>
  <si>
    <t>POR TBL RET 100X400MG</t>
  </si>
  <si>
    <t>988158</t>
  </si>
  <si>
    <t>500933</t>
  </si>
  <si>
    <t>AZARGA 10 MG/ML + 5 MG/ML</t>
  </si>
  <si>
    <t>OPH GTT SUS 1X5ML</t>
  </si>
  <si>
    <t>164036</t>
  </si>
  <si>
    <t>FEXIGRA TABLETY 120 MG</t>
  </si>
  <si>
    <t>POR TBL FLM 30X120MG</t>
  </si>
  <si>
    <t>177284</t>
  </si>
  <si>
    <t>EGIRAMLON 10 MG/5 MG</t>
  </si>
  <si>
    <t>POR CPS DUR 30</t>
  </si>
  <si>
    <t>191929</t>
  </si>
  <si>
    <t>LEVOPRONT KAPKY</t>
  </si>
  <si>
    <t>POR GTT SOL 1X15ML II</t>
  </si>
  <si>
    <t>847908</t>
  </si>
  <si>
    <t>155052</t>
  </si>
  <si>
    <t>IBALGIN KRÉM 100G</t>
  </si>
  <si>
    <t xml:space="preserve">DRM CRM 1X100GM </t>
  </si>
  <si>
    <t>134821</t>
  </si>
  <si>
    <t>ISOLYTE  FFX - VAK</t>
  </si>
  <si>
    <t>INF SOL 10X1000ML Freeflex</t>
  </si>
  <si>
    <t>844682</t>
  </si>
  <si>
    <t>107581</t>
  </si>
  <si>
    <t>VENORUTON FORTE</t>
  </si>
  <si>
    <t>POR TBL NOB 60X500MG</t>
  </si>
  <si>
    <t>162083</t>
  </si>
  <si>
    <t>POR CPS DUR 50X250MG</t>
  </si>
  <si>
    <t>28213</t>
  </si>
  <si>
    <t>LYRICA 50 MG</t>
  </si>
  <si>
    <t>POR CPS DUR 56X50MG</t>
  </si>
  <si>
    <t>138847</t>
  </si>
  <si>
    <t>POR TBL FLM 9X10</t>
  </si>
  <si>
    <t>990947</t>
  </si>
  <si>
    <t>Klysma salinické 10x135ml</t>
  </si>
  <si>
    <t>180434</t>
  </si>
  <si>
    <t>CANESTEN GYN COMBI PACK</t>
  </si>
  <si>
    <t>VAG TBL 1 + DRM CRM 20GM</t>
  </si>
  <si>
    <t>145955</t>
  </si>
  <si>
    <t>GEMCITABIN MYLAN 38 MG/ML</t>
  </si>
  <si>
    <t>INF PLV SOL 1X1GM</t>
  </si>
  <si>
    <t>115714</t>
  </si>
  <si>
    <t>POR TBL FLM 50X320MG/60MG</t>
  </si>
  <si>
    <t>66046</t>
  </si>
  <si>
    <t>AULIN GEL</t>
  </si>
  <si>
    <t>DRM GEL 1X100GM/3GM</t>
  </si>
  <si>
    <t>185728</t>
  </si>
  <si>
    <t>AFONILUM SR 250 MG</t>
  </si>
  <si>
    <t>990977</t>
  </si>
  <si>
    <t>VitA-POS oční mast 5g</t>
  </si>
  <si>
    <t>177280</t>
  </si>
  <si>
    <t>EGIRAMLON 5 MG/5 MG</t>
  </si>
  <si>
    <t>POR CPS DUR 60</t>
  </si>
  <si>
    <t>121592</t>
  </si>
  <si>
    <t>21592</t>
  </si>
  <si>
    <t>PALLADONE-SR 4 MG</t>
  </si>
  <si>
    <t>POR CPS PRO 60X4MG</t>
  </si>
  <si>
    <t>848908</t>
  </si>
  <si>
    <t>Emspoma O 300ml hřejivá</t>
  </si>
  <si>
    <t>215481</t>
  </si>
  <si>
    <t>FEVARIN 100</t>
  </si>
  <si>
    <t>POR TBL FLM 30X100MG</t>
  </si>
  <si>
    <t>501583</t>
  </si>
  <si>
    <t>BODYSUN mycí a čistící pěna spray 500ml</t>
  </si>
  <si>
    <t>132725</t>
  </si>
  <si>
    <t>VAG GRA SOL 10X0.5GM</t>
  </si>
  <si>
    <t>158661</t>
  </si>
  <si>
    <t>58661</t>
  </si>
  <si>
    <t>POR TBL NOB100X25MG</t>
  </si>
  <si>
    <t>991662</t>
  </si>
  <si>
    <t>216232</t>
  </si>
  <si>
    <t>215200</t>
  </si>
  <si>
    <t>IBALGIN RAPIDCAPS 400 MG MĚKKÉ TOBOLKY</t>
  </si>
  <si>
    <t>POR CPS MOL 20X400MG</t>
  </si>
  <si>
    <t>119653</t>
  </si>
  <si>
    <t>TBL FLM 60X320MG/60MG</t>
  </si>
  <si>
    <t>201100</t>
  </si>
  <si>
    <t>FLUCINAR</t>
  </si>
  <si>
    <t>GEL 15GMX0,25MG/GM</t>
  </si>
  <si>
    <t>130502</t>
  </si>
  <si>
    <t>TEBOKAN 120 MG</t>
  </si>
  <si>
    <t>209088</t>
  </si>
  <si>
    <t>ABASAGLAR 100 JEDNOTEK/ML</t>
  </si>
  <si>
    <t>INJ SOL 10X(2X5)X3ML II KwikPen</t>
  </si>
  <si>
    <t>142511</t>
  </si>
  <si>
    <t>42511</t>
  </si>
  <si>
    <t>ATENOLOL AL 100</t>
  </si>
  <si>
    <t>POR TBLNOB 30X100MG</t>
  </si>
  <si>
    <t>109709</t>
  </si>
  <si>
    <t>9709</t>
  </si>
  <si>
    <t>INJ SIC 1X40MG+1ML</t>
  </si>
  <si>
    <t>113767</t>
  </si>
  <si>
    <t>13767</t>
  </si>
  <si>
    <t>POR TBL NOB30X200MG</t>
  </si>
  <si>
    <t>130560</t>
  </si>
  <si>
    <t>30560</t>
  </si>
  <si>
    <t>CADUET 10MG/10MG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</si>
  <si>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</si>
  <si>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</si>
  <si>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</si>
  <si>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</si>
  <si>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</si>
  <si>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</si>
  <si>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</si>
  <si>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142547</t>
  </si>
  <si>
    <t>42547</t>
  </si>
  <si>
    <t>POR SIR 1X500ML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</si>
  <si>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</si>
  <si>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</si>
  <si>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</si>
  <si>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</si>
  <si>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</si>
  <si>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</si>
  <si>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</si>
  <si>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</si>
  <si>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</si>
  <si>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</si>
  <si>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</si>
  <si>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</si>
  <si>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</si>
  <si>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</si>
  <si>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</si>
  <si>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176690</t>
  </si>
  <si>
    <t>BETAHISTIN ACTAVIS 24 MG</t>
  </si>
  <si>
    <t>POR TBL NOB 60X24MG</t>
  </si>
  <si>
    <t>176708</t>
  </si>
  <si>
    <t>76708</t>
  </si>
  <si>
    <t>ACCUZIDE</t>
  </si>
  <si>
    <t>192340</t>
  </si>
  <si>
    <t>WARFARIN PMCS 2 MG</t>
  </si>
  <si>
    <t>POR TBL NOB 100X2MG</t>
  </si>
  <si>
    <t>193018</t>
  </si>
  <si>
    <t>93018</t>
  </si>
  <si>
    <t>SORTIS 20 MG</t>
  </si>
  <si>
    <t>POR TBL FLM100X20MG</t>
  </si>
  <si>
    <t>194114</t>
  </si>
  <si>
    <t>94114</t>
  </si>
  <si>
    <t>TBL 100X5MG</t>
  </si>
  <si>
    <t>196977</t>
  </si>
  <si>
    <t>96977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</si>
  <si>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</si>
  <si>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</si>
  <si>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</si>
  <si>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</si>
  <si>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</si>
  <si>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</si>
  <si>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</si>
  <si>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</si>
  <si>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</si>
  <si>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849831</t>
  </si>
  <si>
    <t>162008</t>
  </si>
  <si>
    <t>113281</t>
  </si>
  <si>
    <t>13281</t>
  </si>
  <si>
    <t>POR TBL NOB20X15MG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</si>
  <si>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</si>
  <si>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</si>
  <si>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</si>
  <si>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</si>
  <si>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</si>
  <si>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</si>
  <si>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</si>
  <si>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</si>
  <si>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149195</t>
  </si>
  <si>
    <t>49195</t>
  </si>
  <si>
    <t>POR CPS RDR 90X0.4MG</t>
  </si>
  <si>
    <t>844377</t>
  </si>
  <si>
    <t>BETAHISTIN ACTAVIS 16 MG</t>
  </si>
  <si>
    <t>POR TBL NOB 60X16MG</t>
  </si>
  <si>
    <t>845492</t>
  </si>
  <si>
    <t>114068</t>
  </si>
  <si>
    <t>LOZAP 100 ZENTIVA</t>
  </si>
  <si>
    <t>153951</t>
  </si>
  <si>
    <t>53951</t>
  </si>
  <si>
    <t>ZOLOFT 100MG</t>
  </si>
  <si>
    <t>848477</t>
  </si>
  <si>
    <t>124346</t>
  </si>
  <si>
    <t>850526</t>
  </si>
  <si>
    <t>101172</t>
  </si>
  <si>
    <t>CADUET 5 MG/10 MG</t>
  </si>
  <si>
    <t>146692</t>
  </si>
  <si>
    <t>46692</t>
  </si>
  <si>
    <t>EUTHYROX 75</t>
  </si>
  <si>
    <t>TBL 100X75RG</t>
  </si>
  <si>
    <t>84401</t>
  </si>
  <si>
    <t>NEURONTIN 400MG</t>
  </si>
  <si>
    <t>POR CPS DUR 50X400MG</t>
  </si>
  <si>
    <t>109712</t>
  </si>
  <si>
    <t>9712</t>
  </si>
  <si>
    <t>INJ SIC 1X1GM+16ML</t>
  </si>
  <si>
    <t>184396</t>
  </si>
  <si>
    <t>84396</t>
  </si>
  <si>
    <t>CPS 20X100MG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</si>
  <si>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</si>
  <si>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</si>
  <si>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</si>
  <si>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</si>
  <si>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</si>
  <si>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</si>
  <si>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</si>
  <si>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</si>
  <si>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</si>
  <si>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</si>
  <si>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</si>
  <si>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166760</t>
  </si>
  <si>
    <t>POR TBL FLM 100X50MG</t>
  </si>
  <si>
    <t>847766</t>
  </si>
  <si>
    <t>125520</t>
  </si>
  <si>
    <t>APO-TIC</t>
  </si>
  <si>
    <t>POR TBL FLM 30X250MG</t>
  </si>
  <si>
    <t>187804</t>
  </si>
  <si>
    <t>TONARSSA 8 MG/5 MG</t>
  </si>
  <si>
    <t>849054</t>
  </si>
  <si>
    <t>107847</t>
  </si>
  <si>
    <t>APO-PAROX</t>
  </si>
  <si>
    <t>850106</t>
  </si>
  <si>
    <t>111898</t>
  </si>
  <si>
    <t>NITRESAN 10 MG</t>
  </si>
  <si>
    <t>848751</t>
  </si>
  <si>
    <t>125073</t>
  </si>
  <si>
    <t>APO-SIMVA 10</t>
  </si>
  <si>
    <t>15317</t>
  </si>
  <si>
    <t>169191</t>
  </si>
  <si>
    <t>69191</t>
  </si>
  <si>
    <t>EUTHYROX 150</t>
  </si>
  <si>
    <t>TBL 100X150RG</t>
  </si>
  <si>
    <t>158834</t>
  </si>
  <si>
    <t>58834</t>
  </si>
  <si>
    <t>ZODAC GTT</t>
  </si>
  <si>
    <t>GTT 1X20ML/0.2GM</t>
  </si>
  <si>
    <t>175080</t>
  </si>
  <si>
    <t>DRETACEN 250 MG</t>
  </si>
  <si>
    <t>POR TBL FLM 50X250MG</t>
  </si>
  <si>
    <t>59807</t>
  </si>
  <si>
    <t>INJ SOL 2X0.8ML</t>
  </si>
  <si>
    <t>111635</t>
  </si>
  <si>
    <t>11635</t>
  </si>
  <si>
    <t>ONDANSETRON SANDOZ 8 MG POT TBL</t>
  </si>
  <si>
    <t>POR TBL FLM 10X8MG</t>
  </si>
  <si>
    <t>175091</t>
  </si>
  <si>
    <t>DRETACEN 500 MG</t>
  </si>
  <si>
    <t>POR TBL FLM 100X500MG</t>
  </si>
  <si>
    <t>116647</t>
  </si>
  <si>
    <t>16647</t>
  </si>
  <si>
    <t>MIRZATEN 45</t>
  </si>
  <si>
    <t>POR TBL FLM 30X45MG</t>
  </si>
  <si>
    <t>849578</t>
  </si>
  <si>
    <t>149480</t>
  </si>
  <si>
    <t>POR TBL FLM 28X75MG</t>
  </si>
  <si>
    <t>848806</t>
  </si>
  <si>
    <t>122212</t>
  </si>
  <si>
    <t>POR CPS DUR 100X200MG</t>
  </si>
  <si>
    <t>193745</t>
  </si>
  <si>
    <t>ELIQUIS 5 MG</t>
  </si>
  <si>
    <t>POR TBL FLM 60X5MG</t>
  </si>
  <si>
    <t>849940</t>
  </si>
  <si>
    <t>124119</t>
  </si>
  <si>
    <t>POR TBL NOB 90</t>
  </si>
  <si>
    <t>202989</t>
  </si>
  <si>
    <t>SANDOSTATIN LAR 30 MG</t>
  </si>
  <si>
    <t>INJ PSU LQF 1X30MG</t>
  </si>
  <si>
    <t>1017</t>
  </si>
  <si>
    <t>MOXOSTAD 0,4 MG</t>
  </si>
  <si>
    <t>POR TBL FLM 100X0.4MG</t>
  </si>
  <si>
    <t>112356</t>
  </si>
  <si>
    <t>12356</t>
  </si>
  <si>
    <t>POR TBL FLM 120X850MG</t>
  </si>
  <si>
    <t>848385</t>
  </si>
  <si>
    <t>125077</t>
  </si>
  <si>
    <t>213487</t>
  </si>
  <si>
    <t>INJ SOL 10X0.3ML</t>
  </si>
  <si>
    <t>213489</t>
  </si>
  <si>
    <t>214525</t>
  </si>
  <si>
    <t>193478</t>
  </si>
  <si>
    <t>ZOLEDRONIC ACID MYLAN 4 MG/5 ML</t>
  </si>
  <si>
    <t>INF CNC SOL 1X5ML/4MG</t>
  </si>
  <si>
    <t>195942</t>
  </si>
  <si>
    <t>SERTRALIN APOTEX 100 MG POTAHOVANÉ TABLETY</t>
  </si>
  <si>
    <t>214526</t>
  </si>
  <si>
    <t>POR TBL ENT 100X40MG I</t>
  </si>
  <si>
    <t>207098</t>
  </si>
  <si>
    <t>183524</t>
  </si>
  <si>
    <t>TEMOZOLOMIDE GLENMARK 140 MG TVRDÉ TOBOLKY</t>
  </si>
  <si>
    <t>POR CPS DUR 5X140MG</t>
  </si>
  <si>
    <t>33564</t>
  </si>
  <si>
    <t>NUTRILAC COFFEE S-Objednávat po 18ks!</t>
  </si>
  <si>
    <t>33567</t>
  </si>
  <si>
    <t>NUTRILAC VANILKA S-Objednávat po 18ks!</t>
  </si>
  <si>
    <t>991213</t>
  </si>
  <si>
    <t>NutrilaC Natural 1 000 ml-Objednávat po 8ks!!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</si>
  <si>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</si>
  <si>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</si>
  <si>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</si>
  <si>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</si>
  <si>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</si>
  <si>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</si>
  <si>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</si>
  <si>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</si>
  <si>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</si>
  <si>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33531</t>
  </si>
  <si>
    <t>33859</t>
  </si>
  <si>
    <t>NUTRIDRINK JUICE STYLE S PŘÍCHUTÍ JABLEČNOU</t>
  </si>
  <si>
    <t>33856</t>
  </si>
  <si>
    <t>NUTRIDRINK YOGHURT S PŘÍCHUTÍ MALINA</t>
  </si>
  <si>
    <t>33857</t>
  </si>
  <si>
    <t>NUTRIDRINK YOGHURT S PŘÍCHUTÍ VANILKA A CITRÓN</t>
  </si>
  <si>
    <t>33897</t>
  </si>
  <si>
    <t>NUTRIDRINK COMPACT PROTEIN S PŘÍCHUTÍ BROSKEV A MA</t>
  </si>
  <si>
    <t>217006</t>
  </si>
  <si>
    <t>NUTRICOMP SOUP ZELENINOVÁ POLÉVKA</t>
  </si>
  <si>
    <t>12191</t>
  </si>
  <si>
    <t>MEGAMOX 1 G</t>
  </si>
  <si>
    <t>POR TBL FLM 14</t>
  </si>
  <si>
    <t>117149</t>
  </si>
  <si>
    <t>17149</t>
  </si>
  <si>
    <t>POR TBL FLM12X375MG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</si>
  <si>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</si>
  <si>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</si>
  <si>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</si>
  <si>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</si>
  <si>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</si>
  <si>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</si>
  <si>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</si>
  <si>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</si>
  <si>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</si>
  <si>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</si>
  <si>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</si>
  <si>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</si>
  <si>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</si>
  <si>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</si>
  <si>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111706</t>
  </si>
  <si>
    <t>11706</t>
  </si>
  <si>
    <t>INJ 10X5ML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</si>
  <si>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</si>
  <si>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</si>
  <si>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</si>
  <si>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</si>
  <si>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</si>
  <si>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</si>
  <si>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</si>
  <si>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</si>
  <si>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175490</t>
  </si>
  <si>
    <t>75490</t>
  </si>
  <si>
    <t>KLACID 250</t>
  </si>
  <si>
    <t>TBL FLM 14X250MG</t>
  </si>
  <si>
    <t>193207</t>
  </si>
  <si>
    <t>93207</t>
  </si>
  <si>
    <t>TOBREX</t>
  </si>
  <si>
    <t>UNG OPH 3.5GM 0.3%</t>
  </si>
  <si>
    <t>132953</t>
  </si>
  <si>
    <t>32953</t>
  </si>
  <si>
    <t>DOXYHEXAL TABS</t>
  </si>
  <si>
    <t>TBL 10X100MG</t>
  </si>
  <si>
    <t>847759</t>
  </si>
  <si>
    <t>142077</t>
  </si>
  <si>
    <t>TIENAM 500 MG/500 MG I.V.</t>
  </si>
  <si>
    <t>INF PLV SOL 1X10LAH/20ML</t>
  </si>
  <si>
    <t>183926</t>
  </si>
  <si>
    <t>AZEPO 1 G</t>
  </si>
  <si>
    <t>137499</t>
  </si>
  <si>
    <t>KLACID I.V.</t>
  </si>
  <si>
    <t>INF PLV SOL 1X500MG</t>
  </si>
  <si>
    <t>151458</t>
  </si>
  <si>
    <t>CEFUROXIM KABI 1500 MG</t>
  </si>
  <si>
    <t>INJ+INF PLV SOL 10X1.5GM</t>
  </si>
  <si>
    <t>157778</t>
  </si>
  <si>
    <t>57778</t>
  </si>
  <si>
    <t>PENBENE 1500000</t>
  </si>
  <si>
    <t>TBL OBD 21</t>
  </si>
  <si>
    <t>206609</t>
  </si>
  <si>
    <t>CEFTRIAXON MEDOPHARM 2 G</t>
  </si>
  <si>
    <t>IMS+IVN INJ+INF PLV SOL 10X2GM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</si>
  <si>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</si>
  <si>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</si>
  <si>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</si>
  <si>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</si>
  <si>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</si>
  <si>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</si>
  <si>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</si>
  <si>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</si>
  <si>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166269</t>
  </si>
  <si>
    <t>VANCOMYCIN MYLAN 1000 MG</t>
  </si>
  <si>
    <t>166037</t>
  </si>
  <si>
    <t>66037</t>
  </si>
  <si>
    <t>MYCOMAX 100</t>
  </si>
  <si>
    <t>CPS 7X100MG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</si>
  <si>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</si>
  <si>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</si>
  <si>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</si>
  <si>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</si>
  <si>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</si>
  <si>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</si>
  <si>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</si>
  <si>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</si>
  <si>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178213</t>
  </si>
  <si>
    <t>78213</t>
  </si>
  <si>
    <t>PIMAFUCIN</t>
  </si>
  <si>
    <t>GLO VAG 3X100MG</t>
  </si>
  <si>
    <t>156067</t>
  </si>
  <si>
    <t>56067</t>
  </si>
  <si>
    <t>SPORANOX</t>
  </si>
  <si>
    <t>SOL 1X150ML/1.5GM</t>
  </si>
  <si>
    <t>115892</t>
  </si>
  <si>
    <t>15892</t>
  </si>
  <si>
    <t>LAMISIL</t>
  </si>
  <si>
    <t>129428</t>
  </si>
  <si>
    <t>500720</t>
  </si>
  <si>
    <t>MYCAMINE 100 MG</t>
  </si>
  <si>
    <t>INF PLV SOL 1X100MG</t>
  </si>
  <si>
    <t>164407</t>
  </si>
  <si>
    <t>INF SOL 10X200ML/400MG</t>
  </si>
  <si>
    <t>128274</t>
  </si>
  <si>
    <t>28274</t>
  </si>
  <si>
    <t>ALIMTA 500 MG</t>
  </si>
  <si>
    <t>50113008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</si>
  <si>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</si>
  <si>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</si>
  <si>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</si>
  <si>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</si>
  <si>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</si>
  <si>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</si>
  <si>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</si>
  <si>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158628</t>
  </si>
  <si>
    <t>58628</t>
  </si>
  <si>
    <t>NUTRAMIN VLI</t>
  </si>
  <si>
    <t>INF 1X500ML</t>
  </si>
  <si>
    <t>110996</t>
  </si>
  <si>
    <t>10996</t>
  </si>
  <si>
    <t>NUTRIFLEX PLUS</t>
  </si>
  <si>
    <t>195939</t>
  </si>
  <si>
    <t>95939</t>
  </si>
  <si>
    <t>AMINOMIX 1 NOVUM</t>
  </si>
  <si>
    <t>INFSOL4X1500ML</t>
  </si>
  <si>
    <t>115293</t>
  </si>
  <si>
    <t>15293</t>
  </si>
  <si>
    <t>INTRALIPID 20 %</t>
  </si>
  <si>
    <t>INF 10X250ML-VAK</t>
  </si>
  <si>
    <t>397302</t>
  </si>
  <si>
    <t>3290</t>
  </si>
  <si>
    <t>INF SOL 5X1000ML</t>
  </si>
  <si>
    <t>95639</t>
  </si>
  <si>
    <t>NUTRIFLEX LIPID PERI</t>
  </si>
  <si>
    <t>INF EML 5X1250ML</t>
  </si>
  <si>
    <t>130164</t>
  </si>
  <si>
    <t>30164</t>
  </si>
  <si>
    <t>MIDAZOLAM TORREX 1MG/ML</t>
  </si>
  <si>
    <t>INJ 10X5ML/5MG</t>
  </si>
  <si>
    <t>125299</t>
  </si>
  <si>
    <t>ELIGARD 22,5 MG</t>
  </si>
  <si>
    <t>INJ PSO LQF 1X22.5MG VAN</t>
  </si>
  <si>
    <t>100527</t>
  </si>
  <si>
    <t>527</t>
  </si>
  <si>
    <t>NATRIUM SALICYLICUM BIOTIKA</t>
  </si>
  <si>
    <t>INJ 10X10ML 10%</t>
  </si>
  <si>
    <t>164881</t>
  </si>
  <si>
    <t>64881</t>
  </si>
  <si>
    <t>BEROTEC N 100 MCG</t>
  </si>
  <si>
    <t>INH SOL PSS200 DAV</t>
  </si>
  <si>
    <t>900240</t>
  </si>
  <si>
    <t>DZ TRIXO LIND 500ML</t>
  </si>
  <si>
    <t>98901</t>
  </si>
  <si>
    <t>GLUKÓZA 5% VIAFLO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</si>
  <si>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</si>
  <si>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</si>
  <si>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</si>
  <si>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</si>
  <si>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</si>
  <si>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</si>
  <si>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</si>
  <si>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</si>
  <si>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147862</t>
  </si>
  <si>
    <t>47862</t>
  </si>
  <si>
    <t>FAMOSAN 20 MG</t>
  </si>
  <si>
    <t>106215</t>
  </si>
  <si>
    <t>6215</t>
  </si>
  <si>
    <t>DIPHERELINE S.R. 11.25 MG</t>
  </si>
  <si>
    <t>INJPSULQF 11.25MG+S</t>
  </si>
  <si>
    <t>163179</t>
  </si>
  <si>
    <t>METHOTREXATE HOSPIRA 100 MG/ML INJEKČNÍ ROZTOK</t>
  </si>
  <si>
    <t>INJ SOL 1X10ML/1GM</t>
  </si>
  <si>
    <t>163180</t>
  </si>
  <si>
    <t>INJ SOL 1X50ML/5GM</t>
  </si>
  <si>
    <t>920219</t>
  </si>
  <si>
    <t>DZ TRIXO 100 ML</t>
  </si>
  <si>
    <t>988667</t>
  </si>
  <si>
    <t>500646</t>
  </si>
  <si>
    <t>FIRMAGON 80 MG</t>
  </si>
  <si>
    <t>INJ PSO LQF 1X80MG+1X6ML</t>
  </si>
  <si>
    <t>845766</t>
  </si>
  <si>
    <t>Hylo-Comod 10ml</t>
  </si>
  <si>
    <t>127909</t>
  </si>
  <si>
    <t>DOCETAXEL HOSPIRA 10 MG/ML KONCENTRÁT PRO PŘÍPRAVU</t>
  </si>
  <si>
    <t>INF CNC SOL 1X2ML/20MG</t>
  </si>
  <si>
    <t>159595</t>
  </si>
  <si>
    <t>59595</t>
  </si>
  <si>
    <t>TBL OBD 50X20MG</t>
  </si>
  <si>
    <t>196874</t>
  </si>
  <si>
    <t>96874</t>
  </si>
  <si>
    <t>INF 1X1000ML-PE</t>
  </si>
  <si>
    <t>128059</t>
  </si>
  <si>
    <t>28059</t>
  </si>
  <si>
    <t>FASLODEX 250MG/5ML</t>
  </si>
  <si>
    <t>INJ SOL 250MG/5ML</t>
  </si>
  <si>
    <t>112320</t>
  </si>
  <si>
    <t>12320</t>
  </si>
  <si>
    <t>ZOLADEX 10.8 MG</t>
  </si>
  <si>
    <t>INJ 1X10.8MG</t>
  </si>
  <si>
    <t>844086</t>
  </si>
  <si>
    <t>Natulan cps.50x50mg- MIMOŘÁDNÝ DOVOZ!!!</t>
  </si>
  <si>
    <t>29631</t>
  </si>
  <si>
    <t>ABRAXANE 5 MG/ML</t>
  </si>
  <si>
    <t>INF PLV SUS 1X100MG</t>
  </si>
  <si>
    <t>397764</t>
  </si>
  <si>
    <t>210271</t>
  </si>
  <si>
    <t>CYRAMZA 10 MG/ML</t>
  </si>
  <si>
    <t>IVN INF CNC SOL 2X10ML</t>
  </si>
  <si>
    <t>850050</t>
  </si>
  <si>
    <t>142874</t>
  </si>
  <si>
    <t>501596</t>
  </si>
  <si>
    <t>ECOLAV Výplach očí 100ml</t>
  </si>
  <si>
    <t>100 ml</t>
  </si>
  <si>
    <t>192012</t>
  </si>
  <si>
    <t>92012</t>
  </si>
  <si>
    <t>METHOTREXAT EBEWE</t>
  </si>
  <si>
    <t>INF 1X50ML/5GM</t>
  </si>
  <si>
    <t>621610</t>
  </si>
  <si>
    <t>Test na okultní krvácení v lidské stolici</t>
  </si>
  <si>
    <t>115243</t>
  </si>
  <si>
    <t>15243</t>
  </si>
  <si>
    <t>SANDOSTATIN LAR 20 MG</t>
  </si>
  <si>
    <t>INJ PSU LQF 1X20MG</t>
  </si>
  <si>
    <t>197427</t>
  </si>
  <si>
    <t>LEPTOPROL 5 MG</t>
  </si>
  <si>
    <t>SDR IMP ISP 1X5MG</t>
  </si>
  <si>
    <t>189220</t>
  </si>
  <si>
    <t>VORIKONAZOL SANDOZ 200 MG</t>
  </si>
  <si>
    <t>TBL FLM 14X200MG</t>
  </si>
  <si>
    <t>396324</t>
  </si>
  <si>
    <t>149318</t>
  </si>
  <si>
    <t>Afinitor 5 mg  por.tbl. - studie</t>
  </si>
  <si>
    <t>30 x  5 mg</t>
  </si>
  <si>
    <t>50113017</t>
  </si>
  <si>
    <t>210107</t>
  </si>
  <si>
    <t>COMETRIQ 20 MG+80 MG</t>
  </si>
  <si>
    <t>POR CPS DUR 112(84X20MG+7X80MG</t>
  </si>
  <si>
    <t>168992</t>
  </si>
  <si>
    <t>CAPRELSA 300 MG-MIMOŘÁDNÝ DOVOZ!!</t>
  </si>
  <si>
    <t>POR TBL FLM 30X300MG</t>
  </si>
  <si>
    <t>210911</t>
  </si>
  <si>
    <t>KEYTRUDA 50 MG</t>
  </si>
  <si>
    <t>INF PLV CSL 1X50MG</t>
  </si>
  <si>
    <t>120053</t>
  </si>
  <si>
    <t>20053</t>
  </si>
  <si>
    <t>BENOXI 0.4 % UNIMED PHARMA</t>
  </si>
  <si>
    <t>989357</t>
  </si>
  <si>
    <t>Vazelína bílá kosmetic.Valinka 100ml</t>
  </si>
  <si>
    <t>211816</t>
  </si>
  <si>
    <t>DIPHERELINE S.R. 11,25 MG</t>
  </si>
  <si>
    <t>INJ PLQ SUS PRO 1+1X2ML AMP</t>
  </si>
  <si>
    <t>905098</t>
  </si>
  <si>
    <t>23989</t>
  </si>
  <si>
    <t>DZ OCTENISEPT 1 l</t>
  </si>
  <si>
    <t>162317</t>
  </si>
  <si>
    <t>62317</t>
  </si>
  <si>
    <t>LIQ 1X1000ML</t>
  </si>
  <si>
    <t>395850</t>
  </si>
  <si>
    <t>OptiLube lubrikační gel</t>
  </si>
  <si>
    <t>tuba 113g</t>
  </si>
  <si>
    <t>930586</t>
  </si>
  <si>
    <t>23988</t>
  </si>
  <si>
    <t>DZ OCTENISEPT 500 ml</t>
  </si>
  <si>
    <t>10085</t>
  </si>
  <si>
    <t>NEODOLPASSE    1x250 ml</t>
  </si>
  <si>
    <t>IVN INF SOL 1X250ML</t>
  </si>
  <si>
    <t>50113009</t>
  </si>
  <si>
    <t>193626</t>
  </si>
  <si>
    <t>93626</t>
  </si>
  <si>
    <t>ULTRAVIST 370</t>
  </si>
  <si>
    <t>INJ SOL 1X200ML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</si>
  <si>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</si>
  <si>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</si>
  <si>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</si>
  <si>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</si>
  <si>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</si>
  <si>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</si>
  <si>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</si>
  <si>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</si>
  <si>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128028</t>
  </si>
  <si>
    <t>28028</t>
  </si>
  <si>
    <t>GLIVEC 400 MG</t>
  </si>
  <si>
    <t>POR TBL FLM30X400MG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</si>
  <si>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</si>
  <si>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</si>
  <si>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</si>
  <si>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</si>
  <si>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</si>
  <si>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</si>
  <si>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</si>
  <si>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168084</t>
  </si>
  <si>
    <t>HALAVEN</t>
  </si>
  <si>
    <t>INJ SOL 1X2ML</t>
  </si>
  <si>
    <t>500442</t>
  </si>
  <si>
    <t>168043</t>
  </si>
  <si>
    <t>Jevtana 60mg</t>
  </si>
  <si>
    <t>INF CSL LQF 1X1.5ML/60MG+4.5ML</t>
  </si>
  <si>
    <t>28386</t>
  </si>
  <si>
    <t>POR TBL FLM 90X400MG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</si>
  <si>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</si>
  <si>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</si>
  <si>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</si>
  <si>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</si>
  <si>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</si>
  <si>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</si>
  <si>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</si>
  <si>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</si>
  <si>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</si>
  <si>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</si>
  <si>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</si>
  <si>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</si>
  <si>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</si>
  <si>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</si>
  <si>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</si>
  <si>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POR CPS DUR 30X50MG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</si>
  <si>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</si>
  <si>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</si>
  <si>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</si>
  <si>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</si>
  <si>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</si>
  <si>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</si>
  <si>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</si>
  <si>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</si>
  <si>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</si>
  <si>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</si>
  <si>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</si>
  <si>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</si>
  <si>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</si>
  <si>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</si>
  <si>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</si>
  <si>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</si>
  <si>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POR TBL FLM 56X5MG</t>
  </si>
  <si>
    <t>849710</t>
  </si>
  <si>
    <t>AFINITOR 5 MG</t>
  </si>
  <si>
    <t>501226</t>
  </si>
  <si>
    <t>194334</t>
  </si>
  <si>
    <t>STIVARGA  40 mg  3 x 28 tabl.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</si>
  <si>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</si>
  <si>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</si>
  <si>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</si>
  <si>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</si>
  <si>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</si>
  <si>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</si>
  <si>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</si>
  <si>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194246</t>
  </si>
  <si>
    <t>XTANDI</t>
  </si>
  <si>
    <t>POR CPS MOL 112X40MG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</si>
  <si>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</si>
  <si>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</si>
  <si>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</si>
  <si>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</si>
  <si>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</si>
  <si>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</si>
  <si>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</si>
  <si>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</si>
  <si>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</si>
  <si>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193517</t>
  </si>
  <si>
    <t>INLYTA 1 MG</t>
  </si>
  <si>
    <t>POR TBL FLM 56X1MG</t>
  </si>
  <si>
    <t>193836</t>
  </si>
  <si>
    <t>INF CNC SOL 1X8ML</t>
  </si>
  <si>
    <t>194286</t>
  </si>
  <si>
    <t>ERIVEDGE 150 MG</t>
  </si>
  <si>
    <t>POR CPS DUR 28X150MG</t>
  </si>
  <si>
    <t>194326</t>
  </si>
  <si>
    <t>TAFINLAR 75 MG</t>
  </si>
  <si>
    <t>POR CPS DUR 120X75MG</t>
  </si>
  <si>
    <t>194325</t>
  </si>
  <si>
    <t>POR CPS DUR 28X75MG</t>
  </si>
  <si>
    <t>167728</t>
  </si>
  <si>
    <t>VOTRIENT 400 MG</t>
  </si>
  <si>
    <t>POR TBL FLM 60X400MG</t>
  </si>
  <si>
    <t>168322</t>
  </si>
  <si>
    <t>TYVERB 250 MG</t>
  </si>
  <si>
    <t>POR TBL FLM 70X250MG</t>
  </si>
  <si>
    <t>850255</t>
  </si>
  <si>
    <t>167725</t>
  </si>
  <si>
    <t>VOTRIENT 200MG</t>
  </si>
  <si>
    <t>POR TBL FLM 30X200MG</t>
  </si>
  <si>
    <t>194634</t>
  </si>
  <si>
    <t>KADCYLA 160 MG</t>
  </si>
  <si>
    <t>INF PLV CSL 1X160MG</t>
  </si>
  <si>
    <t>194633</t>
  </si>
  <si>
    <t>KADCYLA 100 MG</t>
  </si>
  <si>
    <t>INF PLV CSL 1X100MG</t>
  </si>
  <si>
    <t>ONK: lůžkové oddělení 42A</t>
  </si>
  <si>
    <t>ONK: lůžkové oddělení 42B</t>
  </si>
  <si>
    <t>ONK: ambulance + mamol. poradna</t>
  </si>
  <si>
    <t>ONK: ozařovny-přístrojové pracoviště</t>
  </si>
  <si>
    <t>ONK: radiační onkologie - brachyterapie</t>
  </si>
  <si>
    <t>ONK: centrum  - onkologie</t>
  </si>
  <si>
    <t>Lékárna - léčiva</t>
  </si>
  <si>
    <t>Lékárna - enterární výživa</t>
  </si>
  <si>
    <t>Lékárna - antibiotika</t>
  </si>
  <si>
    <t>Lékárna - antimykotika</t>
  </si>
  <si>
    <t>Lékárna - centrové léky</t>
  </si>
  <si>
    <t>Lékárna - parenter. výživa</t>
  </si>
  <si>
    <t>393 TO krevní deriváty IVLP (112 01 003)</t>
  </si>
  <si>
    <t>Lékárna - onkologie §16</t>
  </si>
  <si>
    <t>Lékárna - RTG diagnostika</t>
  </si>
  <si>
    <t>2151 - ONK: ozařovny-přístrojové pracoviště</t>
  </si>
  <si>
    <t>2111 - ONK: lůžkové oddělení 42A</t>
  </si>
  <si>
    <t>2112 - ONK: lůžkové oddělení 42B</t>
  </si>
  <si>
    <t>2152 - ONK: radiační onkologie - brachyterapie</t>
  </si>
  <si>
    <t>2194 - ONK: centrum  - onkologie</t>
  </si>
  <si>
    <t>2121 - ONK: ambulance + mamol. poradna</t>
  </si>
  <si>
    <t>L02AE02 - Leuprorelin</t>
  </si>
  <si>
    <t>R05CB01 - Acetylcystein</t>
  </si>
  <si>
    <t>J01MA01 - Ofloxacin</t>
  </si>
  <si>
    <t>J01DD01 - Cefotaxim</t>
  </si>
  <si>
    <t>J01GB06 - Amikacin</t>
  </si>
  <si>
    <t>J01CR01 - Ampicilin a enzymový inhibitor</t>
  </si>
  <si>
    <t>J01GB03 - Gentamicin</t>
  </si>
  <si>
    <t>N05CD08 - Midazolam</t>
  </si>
  <si>
    <t>V06XX - Potraviny pro zvláštní lékařské účely (PZLÚ)</t>
  </si>
  <si>
    <t>G04CB01 - Finasterid</t>
  </si>
  <si>
    <t>L02BG04 - Letrozol</t>
  </si>
  <si>
    <t>R06AX27 - Desloratadin</t>
  </si>
  <si>
    <t>A02BC02 - Pantoprazol</t>
  </si>
  <si>
    <t>J01CR02 - Amoxicilin a enzymový inhibitor</t>
  </si>
  <si>
    <t>M01AX17 - Nimesulid</t>
  </si>
  <si>
    <t>A10BB12 - Glimepirid</t>
  </si>
  <si>
    <t>A02BA02 - Ranitidin</t>
  </si>
  <si>
    <t>A10BA02 - Metformin</t>
  </si>
  <si>
    <t>L01XE10 - Everolimus</t>
  </si>
  <si>
    <t>J01XD01 - Metronidazol</t>
  </si>
  <si>
    <t>C07AB05 - Betaxolol</t>
  </si>
  <si>
    <t>C01BD01 - Amiodaron</t>
  </si>
  <si>
    <t>C07AB07 - Bisoprolol</t>
  </si>
  <si>
    <t>R03AC02 - Salbutamol</t>
  </si>
  <si>
    <t>C07AG02 - Karvedilol</t>
  </si>
  <si>
    <t>L01XC06 - Cetuximab</t>
  </si>
  <si>
    <t>C08CA08 - Nitrendipin</t>
  </si>
  <si>
    <t>A10AE05 - Inzulin detemir</t>
  </si>
  <si>
    <t>C09AA04 - Perindopril</t>
  </si>
  <si>
    <t>N03AG01 - Kyselina valproová</t>
  </si>
  <si>
    <t>C09AA05 - Ramipril</t>
  </si>
  <si>
    <t>N06AB10 - Escitalopram</t>
  </si>
  <si>
    <t>C09BA04 - Perindopril a diuretika</t>
  </si>
  <si>
    <t>J01MA03 - Pefloxacin</t>
  </si>
  <si>
    <t>C09BA06 - Chinapril a diuretika</t>
  </si>
  <si>
    <t>J02AC03 - Vorikonazol</t>
  </si>
  <si>
    <t>C09BB04 - Perindopril a amlodipin</t>
  </si>
  <si>
    <t>L01XC08 - Panitumumab</t>
  </si>
  <si>
    <t>C09CA01 - Losartan</t>
  </si>
  <si>
    <t>L01XX19 - Irinotekan</t>
  </si>
  <si>
    <t>C09CA07 - Telmisartan</t>
  </si>
  <si>
    <t>L03AA13 - Pegfilgrastim</t>
  </si>
  <si>
    <t>C09DA01 - Losartan a diuretika</t>
  </si>
  <si>
    <t>N02AX02 - Tramadol</t>
  </si>
  <si>
    <t>C10AA01 - Simvastatin</t>
  </si>
  <si>
    <t>N03AX14 - Levetiracetam</t>
  </si>
  <si>
    <t>C10AA05 - Atorvastatin</t>
  </si>
  <si>
    <t>N06AB05 - Paroxetin</t>
  </si>
  <si>
    <t>C10AA07 - Rosuvastatin</t>
  </si>
  <si>
    <t>N06BX18 - Vinpocetin</t>
  </si>
  <si>
    <t>C10AB05 - Fenofibrát</t>
  </si>
  <si>
    <t>C02AC05 - Moxonidin</t>
  </si>
  <si>
    <t>C10BX03 - Atorvastatin a amlodipin</t>
  </si>
  <si>
    <t>J01XA01 - Vankomycin</t>
  </si>
  <si>
    <t>G04CA02 - Tamsulosin</t>
  </si>
  <si>
    <t>J02AC01 - Flukonazol</t>
  </si>
  <si>
    <t>B01AB06 - Nadroparin</t>
  </si>
  <si>
    <t>L01AX03 - Temozolomid</t>
  </si>
  <si>
    <t>H01CB02 - Oktreotid</t>
  </si>
  <si>
    <t>L01XC07 - Bevacizumab</t>
  </si>
  <si>
    <t>H02AB04 - Methylprednisolon</t>
  </si>
  <si>
    <t>L01XE01 - Imatinib</t>
  </si>
  <si>
    <t>H03AA01 - Levothyroxin, sodná sůl</t>
  </si>
  <si>
    <t>L01XE11 - Pazopanib</t>
  </si>
  <si>
    <t>J01AA12 - Tigecyklin</t>
  </si>
  <si>
    <t>A10AB05 - Inzulin aspart</t>
  </si>
  <si>
    <t>A02BC03 - Lansoprazol</t>
  </si>
  <si>
    <t>L03AA02 - Filgrastim</t>
  </si>
  <si>
    <t>B01AC04 - Klopidogrel</t>
  </si>
  <si>
    <t>M01AC06 - Meloxikam</t>
  </si>
  <si>
    <t>J01CR05 - Piperacilin a enzymový inhibitor</t>
  </si>
  <si>
    <t>M05BA08 - Kyselina zoledronová</t>
  </si>
  <si>
    <t>J01DC02 - Cefuroxim</t>
  </si>
  <si>
    <t>N02CC01 - Sumatriptan</t>
  </si>
  <si>
    <t>A04AA01 - Ondansetron</t>
  </si>
  <si>
    <t>N03AX12 - Gabapentin</t>
  </si>
  <si>
    <t>R06AX13 - Loratadin</t>
  </si>
  <si>
    <t>N05BA12 - Alprazolam</t>
  </si>
  <si>
    <t>A04AA02 - Granisetron</t>
  </si>
  <si>
    <t>N06AB04 - Citalopram</t>
  </si>
  <si>
    <t>L01XX41 - Eribulin</t>
  </si>
  <si>
    <t>N06AB06 - Sertralin</t>
  </si>
  <si>
    <t>L01XC14 - Trastuzumab emtansin</t>
  </si>
  <si>
    <t>N06AX11 - Mirtazapin</t>
  </si>
  <si>
    <t>B01AC05 - Tiklopidin</t>
  </si>
  <si>
    <t>N07CA01 - Betahistin</t>
  </si>
  <si>
    <t>R06AE07 - Cetirizin</t>
  </si>
  <si>
    <t>R03AC13 - Formoterol</t>
  </si>
  <si>
    <t>B01AA03 - Warfarin</t>
  </si>
  <si>
    <t>A10AB01 - Inzulin lidský</t>
  </si>
  <si>
    <t>R06AE09 - Levocetirizin</t>
  </si>
  <si>
    <t>A06AD11 - Laktulóza</t>
  </si>
  <si>
    <t>A07DA - Antipropulziva</t>
  </si>
  <si>
    <t>J01DD02 - Ceftazidim</t>
  </si>
  <si>
    <t>V08AB05 - Jopromid</t>
  </si>
  <si>
    <t>J01DH02 - Meropenem</t>
  </si>
  <si>
    <t>B01AF02 - Apixaban</t>
  </si>
  <si>
    <t>J01DH51 - Imipenem a enzymový inhibitor</t>
  </si>
  <si>
    <t>A03FA07 - Itopridum</t>
  </si>
  <si>
    <t>J01FA09 - Klarithromycin</t>
  </si>
  <si>
    <t>J01FA10 - Azithromycin</t>
  </si>
  <si>
    <t>A02BA02</t>
  </si>
  <si>
    <t>RANITAL 150 MG POTAHOVANÉ TABLETY</t>
  </si>
  <si>
    <t>TBL FLM 30X150MG</t>
  </si>
  <si>
    <t>RANITAL 50 MG/2 ML</t>
  </si>
  <si>
    <t>INJ SOL 5X2MLX25MG/ML</t>
  </si>
  <si>
    <t>A02BC02</t>
  </si>
  <si>
    <t>TBL ENT 100X20MG</t>
  </si>
  <si>
    <t>A02BC03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</si>
  <si>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</si>
  <si>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</si>
  <si>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</si>
  <si>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</si>
  <si>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</si>
  <si>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</si>
  <si>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</si>
  <si>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</si>
  <si>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</si>
  <si>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A04AA02</t>
  </si>
  <si>
    <t>INJ SOL 5X3MLX1MG/ML</t>
  </si>
  <si>
    <t>A06AD11</t>
  </si>
  <si>
    <t>SIR 1X200MLX0,667GM/ML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</si>
  <si>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</si>
  <si>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</si>
  <si>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</si>
  <si>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</si>
  <si>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</si>
  <si>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</si>
  <si>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PENFILL 100 JEDNOTEK/ML</t>
  </si>
  <si>
    <t>INJ SOL 5X3MLX100UT/ML</t>
  </si>
  <si>
    <t>A10AE05</t>
  </si>
  <si>
    <t>LEVEMIR 100 JEDNOTEK/ML</t>
  </si>
  <si>
    <t>INJ SOL ZVL 5X3MLX100UT/ML</t>
  </si>
  <si>
    <t>A10BA02</t>
  </si>
  <si>
    <t>TBL FLM 60X1000MG</t>
  </si>
  <si>
    <t>TBL FLM 60X500MG I</t>
  </si>
  <si>
    <t>TBL FLM 60X850MG I</t>
  </si>
  <si>
    <t>A10BB12</t>
  </si>
  <si>
    <t>TBL NOB 30X2MG</t>
  </si>
  <si>
    <t>TBL NOB 30X3MG</t>
  </si>
  <si>
    <t>TBL NOB 30X1MG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</si>
  <si>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</si>
  <si>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</si>
  <si>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</si>
  <si>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</si>
  <si>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</si>
  <si>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</si>
  <si>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10X1MLX19000IU/ML</t>
  </si>
  <si>
    <t>INJ SOL ISP 10X0,4MLX9500IU/ML</t>
  </si>
  <si>
    <t>INJ SOL ISP 10X0,8ML</t>
  </si>
  <si>
    <t>C01BD01</t>
  </si>
  <si>
    <t>TBL NOB 60X200MG</t>
  </si>
  <si>
    <t>C02AC05</t>
  </si>
  <si>
    <t>TBL FLM 30X0,4MG</t>
  </si>
  <si>
    <t>C07AB05</t>
  </si>
  <si>
    <t>TBL FLM 28X20MG</t>
  </si>
  <si>
    <t>C07AB07</t>
  </si>
  <si>
    <t>TBL FLM 30X5MG</t>
  </si>
  <si>
    <t>C07AG02</t>
  </si>
  <si>
    <t>TBL NOB 30X6,25MG</t>
  </si>
  <si>
    <t>TBL NOB 30X25MG</t>
  </si>
  <si>
    <t>C08CA08</t>
  </si>
  <si>
    <t>TBL NOB 30X20MG</t>
  </si>
  <si>
    <t>C09AA04</t>
  </si>
  <si>
    <t>TBL FLM 90X5MG</t>
  </si>
  <si>
    <t>TBL FLM 30X10MG</t>
  </si>
  <si>
    <t>TBL NOB 30X4MG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</si>
  <si>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</si>
  <si>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</si>
  <si>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</si>
  <si>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</si>
  <si>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</si>
  <si>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</si>
  <si>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</si>
  <si>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</si>
  <si>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</si>
  <si>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90X10MG/2,5MG</t>
  </si>
  <si>
    <t>C09BB04</t>
  </si>
  <si>
    <t>TBL NOB 30X5MG/5MG</t>
  </si>
  <si>
    <t>TBL NOB 30X10MG/10MG</t>
  </si>
  <si>
    <t>C09CA01</t>
  </si>
  <si>
    <t>LOZAP 12,5 ZENTIVA</t>
  </si>
  <si>
    <t>TBL FLM 30X12,5MG PVC</t>
  </si>
  <si>
    <t>TBL FLM 30X50MG II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</si>
  <si>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</si>
  <si>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</si>
  <si>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</si>
  <si>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</si>
  <si>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</si>
  <si>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</si>
  <si>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</si>
  <si>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30X80MG</t>
  </si>
  <si>
    <t>SORTIS 10 MG</t>
  </si>
  <si>
    <t>C10AA07</t>
  </si>
  <si>
    <t>C10AB05</t>
  </si>
  <si>
    <t>CPS DUR 30X200MG</t>
  </si>
  <si>
    <t>C10BX03</t>
  </si>
  <si>
    <t>TBL FLM 30X5MG/10MG</t>
  </si>
  <si>
    <t>G04CA02</t>
  </si>
  <si>
    <t>CPS RDR 30X0,4MG</t>
  </si>
  <si>
    <t>H02AB04</t>
  </si>
  <si>
    <t>TBL NOB 50X16MG</t>
  </si>
  <si>
    <t>SOLU-MEDROL 62,5 MG/ML</t>
  </si>
  <si>
    <t>INJ PSO LQF 125MG+2ML</t>
  </si>
  <si>
    <t>H03AA01</t>
  </si>
  <si>
    <t>TBL NOB 100X112RG II</t>
  </si>
  <si>
    <t>TBL NOB 100X125RG II</t>
  </si>
  <si>
    <t>TBL NOB 100X75RG II</t>
  </si>
  <si>
    <t>TBL NOB 100X50RG II</t>
  </si>
  <si>
    <t>TBL NOB 100X100RG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</si>
  <si>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</si>
  <si>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</si>
  <si>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</si>
  <si>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</si>
  <si>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</si>
  <si>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</si>
  <si>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</si>
  <si>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</si>
  <si>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</si>
  <si>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</si>
  <si>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</si>
  <si>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</si>
  <si>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J01DD01</t>
  </si>
  <si>
    <t>J01DD02</t>
  </si>
  <si>
    <t>CEFTAZIDIM KABI 1 G</t>
  </si>
  <si>
    <t>J01DH02</t>
  </si>
  <si>
    <t>J01FA10</t>
  </si>
  <si>
    <t>TBL FLM 3X500MG</t>
  </si>
  <si>
    <t>J01MA03</t>
  </si>
  <si>
    <t>ABAKTAL 400 MG/5 ML</t>
  </si>
  <si>
    <t>INF SOL 10X5MLX80MG/ML</t>
  </si>
  <si>
    <t>J02AC01</t>
  </si>
  <si>
    <t>INF SOL 10X100MLX2MG/ML</t>
  </si>
  <si>
    <t>CPS DUR 28X100MG I</t>
  </si>
  <si>
    <t>L01XX19</t>
  </si>
  <si>
    <t>CAMPTO</t>
  </si>
  <si>
    <t>INF CNC SOL 1X2ML PLAST</t>
  </si>
  <si>
    <t>INF CNC SOL 1X5ML PLAST</t>
  </si>
  <si>
    <t>INF CNC SOL 1X15ML PLAST</t>
  </si>
  <si>
    <t>L02AE02</t>
  </si>
  <si>
    <t>INJ PLQ SUS PRO 1+1X2ML ISP</t>
  </si>
  <si>
    <t>L02BG04</t>
  </si>
  <si>
    <t>TBL FLM 30X2,5MG</t>
  </si>
  <si>
    <t>TBL FLM 30(3X10)X2,5MG</t>
  </si>
  <si>
    <t>L03AA02</t>
  </si>
  <si>
    <t>INJ+INF SOL ISP 5X0,5ML I</t>
  </si>
  <si>
    <t>L03AA13</t>
  </si>
  <si>
    <t>NEULASTA 6 MG</t>
  </si>
  <si>
    <t>INJ SOL 1X0,6MLX6MG III</t>
  </si>
  <si>
    <t>M01AC06</t>
  </si>
  <si>
    <t>TBL NOB 60X15MG</t>
  </si>
  <si>
    <t>M01AX17</t>
  </si>
  <si>
    <t>TBL NOB 15X100MG</t>
  </si>
  <si>
    <t>TBL NOB 30X100MG</t>
  </si>
  <si>
    <t>N02AX02</t>
  </si>
  <si>
    <t>CPS DUR 20X50MG</t>
  </si>
  <si>
    <t>INJ SOL 5X2MLX50MG/ML</t>
  </si>
  <si>
    <t>INJ SOL 5X1MLX50MG</t>
  </si>
  <si>
    <t>TBL PRO 30X200MG</t>
  </si>
  <si>
    <t>TBL PRO 30X100MG</t>
  </si>
  <si>
    <t>N02CC01</t>
  </si>
  <si>
    <t>TBL FLM 2X100MG I</t>
  </si>
  <si>
    <t>N03AG01</t>
  </si>
  <si>
    <t>DEPAKINE CHRONO 300 MG SÉCABLE</t>
  </si>
  <si>
    <t>N03AX12</t>
  </si>
  <si>
    <t>NEURONTIN 100 MG</t>
  </si>
  <si>
    <t>CPS DUR 100X100MG</t>
  </si>
  <si>
    <t>CPS DUR 50X300MG</t>
  </si>
  <si>
    <t>CPS DUR 100X300MG</t>
  </si>
  <si>
    <t>N05BA12</t>
  </si>
  <si>
    <t>XANAX SR 0,5 MG</t>
  </si>
  <si>
    <t>TBL PRO 30X0,5MG</t>
  </si>
  <si>
    <t>XANAX SR 1 MG</t>
  </si>
  <si>
    <t>TBL PRO 30X1MG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</si>
  <si>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</si>
  <si>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</si>
  <si>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</si>
  <si>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</si>
  <si>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</si>
  <si>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</si>
  <si>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</si>
  <si>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5 MG/ML</t>
  </si>
  <si>
    <t>INJ SOL 10X1MLX5MG/ML</t>
  </si>
  <si>
    <t>N06AB04</t>
  </si>
  <si>
    <t>TBL FLM 60X20MG</t>
  </si>
  <si>
    <t>N06AB06</t>
  </si>
  <si>
    <t>ZOLOFT 50 MG</t>
  </si>
  <si>
    <t>TBL FLM 28X50MG</t>
  </si>
  <si>
    <t>N06AB10</t>
  </si>
  <si>
    <t>R03AC02</t>
  </si>
  <si>
    <t>INH SUS PSS 200DÁVX100RG/DÁV</t>
  </si>
  <si>
    <t>R03AC13</t>
  </si>
  <si>
    <t>INH SOL PSS 100DÁVX12RG/DÁV</t>
  </si>
  <si>
    <t>R05CB01</t>
  </si>
  <si>
    <t>R06AE07</t>
  </si>
  <si>
    <t>R06AX13</t>
  </si>
  <si>
    <t>FLONIDAN 10 MG TABLETY</t>
  </si>
  <si>
    <t>TBL NOB 30X10MG</t>
  </si>
  <si>
    <t>V06XX</t>
  </si>
  <si>
    <t>POR SOL 1X430GM</t>
  </si>
  <si>
    <t>PLV SOL 1X225GM</t>
  </si>
  <si>
    <t>NUTRILAC NATURAL PLUS</t>
  </si>
  <si>
    <t>NUTRIDRINK CREME S PŘÍCHUTÍ LESNÍHO OVOCE</t>
  </si>
  <si>
    <t>NUTRIDRINK BALÍČEK 5 + 1</t>
  </si>
  <si>
    <t>RANISAN 150 MG</t>
  </si>
  <si>
    <t>TBL ENT 28X40MG I</t>
  </si>
  <si>
    <t>TBL ENT 100X40MG I</t>
  </si>
  <si>
    <t>TBL FLM 100X50MG</t>
  </si>
  <si>
    <t>ONDANSETRON SANDOZ 8 MG POTAHOVANÉ TABLETY</t>
  </si>
  <si>
    <t>TBL FLM 10X8MG</t>
  </si>
  <si>
    <t>SIR 1X500MLX0,667GM/ML</t>
  </si>
  <si>
    <t>NOVORAPID 100 JEDNOTEK/ML</t>
  </si>
  <si>
    <t>INJ SOL 1X10MLX100UT/ML</t>
  </si>
  <si>
    <t>TBL FLM 120X500MG I</t>
  </si>
  <si>
    <t>TBL FLM 120X850MG I</t>
  </si>
  <si>
    <t>WARFARIN ORION 5 MG</t>
  </si>
  <si>
    <t>TBL NOB 100X5MG</t>
  </si>
  <si>
    <t>INJ SOL ISP 10X0,6MLX9500IU/ML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</si>
  <si>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</si>
  <si>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</si>
  <si>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</si>
  <si>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</si>
  <si>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</si>
  <si>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</si>
  <si>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B01AF02</t>
  </si>
  <si>
    <t>TBL FLM 60X5MG</t>
  </si>
  <si>
    <t>INJ SOL 6X3MLX50MG/ML</t>
  </si>
  <si>
    <t>TBL NOB 30X200MG</t>
  </si>
  <si>
    <t>TBL FLM 100X0,4MG</t>
  </si>
  <si>
    <t>MOXOSTAD 0,3 MG</t>
  </si>
  <si>
    <t>TBL FLM 30X0,3MG</t>
  </si>
  <si>
    <t>TBL FLM 30X10MG/2,5MG</t>
  </si>
  <si>
    <t>C09BA06</t>
  </si>
  <si>
    <t>ACCUZIDE 10</t>
  </si>
  <si>
    <t>TBL FLM 30X10MG/12,5MG</t>
  </si>
  <si>
    <t>TBL NOB 30X10MG/5MG</t>
  </si>
  <si>
    <t>TBL NOB 90X10MG/5MG</t>
  </si>
  <si>
    <t>TBL NOB 30X8MG/5MG</t>
  </si>
  <si>
    <t>TBL FLM 30X100MG PVC</t>
  </si>
  <si>
    <t>TBL FLM 90X50MG/12,5MG</t>
  </si>
  <si>
    <t>TBL FLM 100X10MG</t>
  </si>
  <si>
    <t>TBL FLM 100X20MG</t>
  </si>
  <si>
    <t>CPS DUR 100X200MG</t>
  </si>
  <si>
    <t>CPS DUR 30X267MG</t>
  </si>
  <si>
    <t>TBL FLM 90X5MG/10MG</t>
  </si>
  <si>
    <t>CADUET 10 MG/10 MG</t>
  </si>
  <si>
    <t>TBL FLM 30X10MG/10MG</t>
  </si>
  <si>
    <t>CPS RDR 90X0,4MG</t>
  </si>
  <si>
    <t>G04CB01</t>
  </si>
  <si>
    <t>TBL FLM 90X5MG II</t>
  </si>
  <si>
    <t>H01CB02</t>
  </si>
  <si>
    <t>INJ PSU LQF 1+2MLX30MG SET</t>
  </si>
  <si>
    <t>TBL NOB 30X4MG I</t>
  </si>
  <si>
    <t>SOLU-MEDROL 40 MG/ML</t>
  </si>
  <si>
    <t>INJ PSO LQF 40MG+1MLX40MG/ML</t>
  </si>
  <si>
    <t>INJ PSO LQF 1GM+16MLX62,5MG/ML</t>
  </si>
  <si>
    <t>EUTHYROX 75 MIKROGRAMŮ</t>
  </si>
  <si>
    <t>TBL NOB 100X75RG</t>
  </si>
  <si>
    <t>EUTHYROX 150 MIKROGRAMŮ</t>
  </si>
  <si>
    <t>TBL NOB 100X150RG</t>
  </si>
  <si>
    <t>J01AA12</t>
  </si>
  <si>
    <t>INF PLV SOL 10X50MG</t>
  </si>
  <si>
    <t>J01CR05</t>
  </si>
  <si>
    <t>INF PLV SOL 10X4GM/0,5GM</t>
  </si>
  <si>
    <t>J01DC02</t>
  </si>
  <si>
    <t>INJ+INF PLV SOL 10X1500MG</t>
  </si>
  <si>
    <t>J01DH51</t>
  </si>
  <si>
    <t>INF PLV SOL 1X10X500MG/500MG</t>
  </si>
  <si>
    <t>J01FA09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</si>
  <si>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</si>
  <si>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</si>
  <si>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</si>
  <si>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</si>
  <si>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</si>
  <si>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</si>
  <si>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</si>
  <si>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J01XA01</t>
  </si>
  <si>
    <t>INF PLV SOL 1X1000MG</t>
  </si>
  <si>
    <t>J01XD01</t>
  </si>
  <si>
    <t>METRONIDAZOLE 0,5%-POLPHARMA</t>
  </si>
  <si>
    <t>INF SOL 1X100MLX5MG/ML</t>
  </si>
  <si>
    <t>INF SOL 10X200MLX2MG/ML</t>
  </si>
  <si>
    <t>L01AX03</t>
  </si>
  <si>
    <t>CPS DUR 5X140MG</t>
  </si>
  <si>
    <t>TBL NOB 20X15MG</t>
  </si>
  <si>
    <t>M05BA08</t>
  </si>
  <si>
    <t>INF CNC SOL 1X5MLX4MG/5ML</t>
  </si>
  <si>
    <t>POR GTT SOL 1X10MLX100MG/ML</t>
  </si>
  <si>
    <t>TBL PRO 30X150MG</t>
  </si>
  <si>
    <t>DEPAKINE CHRONO 500 MG SÉCABLE</t>
  </si>
  <si>
    <t>CPS DUR 20X100MG</t>
  </si>
  <si>
    <t>NEURONTIN 400 MG</t>
  </si>
  <si>
    <t>CPS DUR 50X400MG</t>
  </si>
  <si>
    <t>N03AX14</t>
  </si>
  <si>
    <t>TBL FLM 50X250MG</t>
  </si>
  <si>
    <t>TBL FLM 100X500MG</t>
  </si>
  <si>
    <t>XANAX 1 MG</t>
  </si>
  <si>
    <t>N06AB05</t>
  </si>
  <si>
    <t>TBL FLM 30X100MG</t>
  </si>
  <si>
    <t>ZOLOFT 100 MG</t>
  </si>
  <si>
    <t>TBL FLM 28X100MG</t>
  </si>
  <si>
    <t>N06AX11</t>
  </si>
  <si>
    <t>MIRZATEN 45 MG</t>
  </si>
  <si>
    <t>TBL FLM 30X45MG</t>
  </si>
  <si>
    <t>N06BX18</t>
  </si>
  <si>
    <t>N07CA01</t>
  </si>
  <si>
    <t>TBL NOB 60X16MG</t>
  </si>
  <si>
    <t>TBL NOB 60X24MG</t>
  </si>
  <si>
    <t>INH SOL 1X20MLX5MG/ML</t>
  </si>
  <si>
    <t>POR GTT SOL 1X20MLX10MG/ML I</t>
  </si>
  <si>
    <t>R06AE09</t>
  </si>
  <si>
    <t>TBL FLM 30X5MG I</t>
  </si>
  <si>
    <t>TBL FLM 90X5MG I</t>
  </si>
  <si>
    <t>R06AX27</t>
  </si>
  <si>
    <t>CUBITAN S PŘÍCHUTÍ VANILKOVOU</t>
  </si>
  <si>
    <t>CUBITAN S PŘÍCHUTÍ ČOKOLÁDOVOU</t>
  </si>
  <si>
    <t>CUBITAN S PŘÍCHUTÍ JAHODOVOU</t>
  </si>
  <si>
    <t>NUTRIDRINK COMPACT PROTEIN S PŘÍCHUTÍ BROSKEV A MANGO</t>
  </si>
  <si>
    <t>INJ PSU LQF 1+2,5MLX20MG SET</t>
  </si>
  <si>
    <t>J02AC03</t>
  </si>
  <si>
    <t>L01XE10</t>
  </si>
  <si>
    <t>IMP ISP 1X5MG</t>
  </si>
  <si>
    <t>MIDAZOLAM TORREX 1 MG/ML</t>
  </si>
  <si>
    <t>INJ SOL 10X5MLX1MG/ML</t>
  </si>
  <si>
    <t>INJ PSO LQF 1+1X22,5MG II</t>
  </si>
  <si>
    <t>V08AB05</t>
  </si>
  <si>
    <t>INJ SOL 1X200MLX0,769GM/ML</t>
  </si>
  <si>
    <t>L01XC06</t>
  </si>
  <si>
    <t>INF SOL 1X20MLX5MG/ML</t>
  </si>
  <si>
    <t>L01XC07</t>
  </si>
  <si>
    <t>AVASTIN 25 MG/ML</t>
  </si>
  <si>
    <t>INF CNC SOL 1X4MLX25MG/ML</t>
  </si>
  <si>
    <t>INF CNC SOL 1X16MLX25MG/ML</t>
  </si>
  <si>
    <t>L01XC08</t>
  </si>
  <si>
    <t>INF CNC SOL 1X5MLX20MG/ML</t>
  </si>
  <si>
    <t>L01XC14</t>
  </si>
  <si>
    <t>L01XE01</t>
  </si>
  <si>
    <t>TBL FLM 30X400MG</t>
  </si>
  <si>
    <t>TBL FLM 90X400MG</t>
  </si>
  <si>
    <t>L01XE11</t>
  </si>
  <si>
    <t>VOTRIENT 200 MG</t>
  </si>
  <si>
    <t>TBL FLM 30X200MG</t>
  </si>
  <si>
    <t>TBL FLM 60X400MG</t>
  </si>
  <si>
    <t>L01XX41</t>
  </si>
  <si>
    <t>HALAVEN 0,44 MG/ML</t>
  </si>
  <si>
    <t>INJ SOL 1X2MLX0,44MG/ML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</si>
  <si>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</si>
  <si>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</si>
  <si>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</si>
  <si>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</si>
  <si>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</si>
  <si>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</si>
  <si>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</si>
  <si>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</si>
  <si>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</si>
  <si>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</si>
  <si>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</si>
  <si>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</si>
  <si>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</si>
  <si>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</si>
  <si>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</si>
  <si>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</si>
  <si>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</si>
  <si>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 xml:space="preserve"> </t>
  </si>
  <si>
    <t>* Legenda</t>
  </si>
  <si>
    <t>DIAPZT = Pomůcky pro diabetiky, jejichž název začíná slovem "Pumpa"</t>
  </si>
  <si>
    <t>Bartoušková Marie</t>
  </si>
  <si>
    <t>Beneš Petr</t>
  </si>
  <si>
    <t>Cincibuch Jan</t>
  </si>
  <si>
    <t>Cwiertka Karel</t>
  </si>
  <si>
    <t>Čecháček Miroslav</t>
  </si>
  <si>
    <t>Hudcová Magdalena</t>
  </si>
  <si>
    <t>Hudínková Lucia</t>
  </si>
  <si>
    <t>Jiný</t>
  </si>
  <si>
    <t>Klabusay Martin</t>
  </si>
  <si>
    <t>Klementová Yvona</t>
  </si>
  <si>
    <t>Krejčí Eva</t>
  </si>
  <si>
    <t>Kultan Juraj</t>
  </si>
  <si>
    <t>Lemstrová Radmila</t>
  </si>
  <si>
    <t>Macháček Jindřich</t>
  </si>
  <si>
    <t>Machačová Martina</t>
  </si>
  <si>
    <t>Matzenauer Marcel</t>
  </si>
  <si>
    <t>Melichar Bohuslav</t>
  </si>
  <si>
    <t>Minařík Jiří</t>
  </si>
  <si>
    <t>Mohelníková Duchoňová Beatrice</t>
  </si>
  <si>
    <t>Pejpková Ivana</t>
  </si>
  <si>
    <t>Rušarová Nikol</t>
  </si>
  <si>
    <t>Sovová Markéta</t>
  </si>
  <si>
    <t>Spisarová Martina</t>
  </si>
  <si>
    <t>Strážnická Jana</t>
  </si>
  <si>
    <t>Šimková Lucie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</si>
  <si>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</si>
  <si>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</si>
  <si>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</si>
  <si>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</si>
  <si>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</si>
  <si>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</si>
  <si>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</si>
  <si>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</si>
  <si>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Jiná antibiotika pro lokální aplikaci</t>
  </si>
  <si>
    <t>UNG 10GMX250IU/100IU/GM</t>
  </si>
  <si>
    <t>Kyselina tranexamová</t>
  </si>
  <si>
    <t>TBL FLM 20X500MG</t>
  </si>
  <si>
    <t>Meloxikam</t>
  </si>
  <si>
    <t>Metoklopramid</t>
  </si>
  <si>
    <t>DEGAN 10 MG TABLETY</t>
  </si>
  <si>
    <t>TBL NOB 40X10MG</t>
  </si>
  <si>
    <t>Nadroparin</t>
  </si>
  <si>
    <t>32059</t>
  </si>
  <si>
    <t>Omeprazol</t>
  </si>
  <si>
    <t>25366</t>
  </si>
  <si>
    <t>CPS ETD 90X20MG</t>
  </si>
  <si>
    <t>Ondansetron</t>
  </si>
  <si>
    <t>Oxykodon, kombinace</t>
  </si>
  <si>
    <t>138541</t>
  </si>
  <si>
    <t>TARGIN 20 MG/10 MG TABLETY S PRODLOUŽENÝM UVOLŇOVÁNÍM</t>
  </si>
  <si>
    <t>TBL PRO 60X20MG/10MG</t>
  </si>
  <si>
    <t>Pitofenon a analgetika</t>
  </si>
  <si>
    <t>Sodná sůl metamizolu</t>
  </si>
  <si>
    <t>NOVALGIN TABLETY</t>
  </si>
  <si>
    <t>Tramadol, kombinace</t>
  </si>
  <si>
    <t>TBL FLM 30X37,5MG/325MG I</t>
  </si>
  <si>
    <t>Itopridum</t>
  </si>
  <si>
    <t>166776</t>
  </si>
  <si>
    <t>ITOPRID PMCS 50 MG</t>
  </si>
  <si>
    <t>TBL FLM 100X50MG I</t>
  </si>
  <si>
    <t>Bromazepam</t>
  </si>
  <si>
    <t>Jiná kapiláry stabilizující látky</t>
  </si>
  <si>
    <t>TBL ENT 30X20MG</t>
  </si>
  <si>
    <t>Klarithromycin</t>
  </si>
  <si>
    <t>53853</t>
  </si>
  <si>
    <t>TBL FLM 14X500MG</t>
  </si>
  <si>
    <t>Kombinace a komplexy sloučenin hliníku, vápníku a hořčíku</t>
  </si>
  <si>
    <t>POR SUS 12X5MLX258MG/388MG</t>
  </si>
  <si>
    <t>Loratadin</t>
  </si>
  <si>
    <t>83827</t>
  </si>
  <si>
    <t>FLONIDAN 10 MG DISTAB</t>
  </si>
  <si>
    <t>POR TBL DIS 10X10MG</t>
  </si>
  <si>
    <t>213479</t>
  </si>
  <si>
    <t>INJ SOL ISP 2X0,6MLX19000IU/ML</t>
  </si>
  <si>
    <t>25365</t>
  </si>
  <si>
    <t>CPS ETD 28X20MG</t>
  </si>
  <si>
    <t>50335</t>
  </si>
  <si>
    <t>Alopurinol</t>
  </si>
  <si>
    <t>107869</t>
  </si>
  <si>
    <t>APO-ALLOPURINOL</t>
  </si>
  <si>
    <t>TBL NOB 100X100MG</t>
  </si>
  <si>
    <t>TBL NOB 30X300MG</t>
  </si>
  <si>
    <t>TBL NOB 50X100MG</t>
  </si>
  <si>
    <t>Alprazolam</t>
  </si>
  <si>
    <t>91788</t>
  </si>
  <si>
    <t>NEUROL 0,25</t>
  </si>
  <si>
    <t>Aprepitant</t>
  </si>
  <si>
    <t>26637</t>
  </si>
  <si>
    <t>EMEND 125 MG + 80 MG</t>
  </si>
  <si>
    <t>CPS DUR 1+2X125MG+80MG</t>
  </si>
  <si>
    <t>Bisoprolol</t>
  </si>
  <si>
    <t>LEXAURIN 1,5</t>
  </si>
  <si>
    <t>TBL NOB 30X1,5MG</t>
  </si>
  <si>
    <t>Citalopram</t>
  </si>
  <si>
    <t>17433</t>
  </si>
  <si>
    <t>Dexamethason</t>
  </si>
  <si>
    <t>TBL NOB 20X4MG</t>
  </si>
  <si>
    <t>Diazepam</t>
  </si>
  <si>
    <t>DIAZEPAM SLOVAKOFARMA 10 MG</t>
  </si>
  <si>
    <t>TBL NOB 20(2X10)X10MG</t>
  </si>
  <si>
    <t>Diklofenak</t>
  </si>
  <si>
    <t>TBL FLM 30X50MG</t>
  </si>
  <si>
    <t>Diosmin, kombinace</t>
  </si>
  <si>
    <t>TBL FLM 60X500MG</t>
  </si>
  <si>
    <t>Doxycyklin</t>
  </si>
  <si>
    <t>DOXYBENE 100 MG</t>
  </si>
  <si>
    <t>CPS MOL 10X100MG</t>
  </si>
  <si>
    <t>Erdostein</t>
  </si>
  <si>
    <t>Escitalopram</t>
  </si>
  <si>
    <t>Furosemid</t>
  </si>
  <si>
    <t>FURON 40 MG</t>
  </si>
  <si>
    <t>TBL NOB 50X40MG</t>
  </si>
  <si>
    <t>Gabapentin</t>
  </si>
  <si>
    <t>Glimepirid</t>
  </si>
  <si>
    <t>154059</t>
  </si>
  <si>
    <t>GLIMEPIRID MYLAN 3 MG</t>
  </si>
  <si>
    <t>TBL NOB 90X3MG</t>
  </si>
  <si>
    <t>Hořčík (různé sole v kombinaci)</t>
  </si>
  <si>
    <t>POR GRA SOL SCC 30X365MG</t>
  </si>
  <si>
    <t>215978</t>
  </si>
  <si>
    <t>Hydrochlorothiazid a kalium šetřící diuretika</t>
  </si>
  <si>
    <t>TBL NOB 30X5MG/50MG</t>
  </si>
  <si>
    <t>Chlorid draselný</t>
  </si>
  <si>
    <t>200935</t>
  </si>
  <si>
    <t>TBL PRO 30X1GM</t>
  </si>
  <si>
    <t>Kodein</t>
  </si>
  <si>
    <t>90</t>
  </si>
  <si>
    <t>CODEIN SLOVAKOFARMA 30 MG</t>
  </si>
  <si>
    <t>TBL NOB 10X30MG</t>
  </si>
  <si>
    <t>Kyselina listová</t>
  </si>
  <si>
    <t>ACIDUM FOLICUM LÉČIVA</t>
  </si>
  <si>
    <t>Kyselina valproová</t>
  </si>
  <si>
    <t>Letrozol</t>
  </si>
  <si>
    <t>185401</t>
  </si>
  <si>
    <t>Megestrol</t>
  </si>
  <si>
    <t>TBL NOB 30X160MG</t>
  </si>
  <si>
    <t>Metformin</t>
  </si>
  <si>
    <t>113892</t>
  </si>
  <si>
    <t>METFORMIN-TEVA 1000 MG POTAHOVANÉ TABLETY</t>
  </si>
  <si>
    <t>TBL NOB 50X10MG</t>
  </si>
  <si>
    <t>Midazolam</t>
  </si>
  <si>
    <t>Multienzymové přípravky (lipáza, proteáza apod.)</t>
  </si>
  <si>
    <t>200309</t>
  </si>
  <si>
    <t>CPS ETD 50X25000UT</t>
  </si>
  <si>
    <t>59810</t>
  </si>
  <si>
    <t>Nitrofurantoin</t>
  </si>
  <si>
    <t>Olanzapin</t>
  </si>
  <si>
    <t>114569</t>
  </si>
  <si>
    <t>OLANZAPIN SANDOZ 10 MG</t>
  </si>
  <si>
    <t>TBL FLM 28X10MG</t>
  </si>
  <si>
    <t>185202</t>
  </si>
  <si>
    <t>Oxykodon</t>
  </si>
  <si>
    <t>TBL PRO 30X20MG</t>
  </si>
  <si>
    <t>Potraviny pro zvláštní lékařské účely (PZLÚ)</t>
  </si>
  <si>
    <t>Prednisolon a antiseptika</t>
  </si>
  <si>
    <t>Prednison</t>
  </si>
  <si>
    <t>PREDNISON 20 LÉČIVA</t>
  </si>
  <si>
    <t>TBL NOB 20X20MG</t>
  </si>
  <si>
    <t>Ramipril</t>
  </si>
  <si>
    <t>Silymarin</t>
  </si>
  <si>
    <t>19571</t>
  </si>
  <si>
    <t>TBL OBD 100X150MG</t>
  </si>
  <si>
    <t>Síran hořečnatý</t>
  </si>
  <si>
    <t>MAGNESIUM SULFURICUM BIOTIKA 20%</t>
  </si>
  <si>
    <t>INJ SOL 5X10MLX200MG/ML</t>
  </si>
  <si>
    <t>Spironolakton</t>
  </si>
  <si>
    <t>TBL NOB 100X25MG</t>
  </si>
  <si>
    <t>TBL NOB 20X25MG</t>
  </si>
  <si>
    <t>Sulfamethoxazol a trimethoprim</t>
  </si>
  <si>
    <t>TBL NOB 28X400MG/80MG</t>
  </si>
  <si>
    <t>Theofylin</t>
  </si>
  <si>
    <t>CPS PRO 50X200MG</t>
  </si>
  <si>
    <t>Tramadol</t>
  </si>
  <si>
    <t>57793</t>
  </si>
  <si>
    <t>TRAMAL KAPKY 100 MG/1 ML</t>
  </si>
  <si>
    <t>POR GTT SOL 1X96MLX100MG/ML</t>
  </si>
  <si>
    <t>TBL PRO 50X100MG</t>
  </si>
  <si>
    <t>Vinpocetin</t>
  </si>
  <si>
    <t>Zolpidem</t>
  </si>
  <si>
    <t>146894</t>
  </si>
  <si>
    <t>ZOLPIDEM MYLAN 10 MG</t>
  </si>
  <si>
    <t>TBL FLM 20X10MG</t>
  </si>
  <si>
    <t>163146</t>
  </si>
  <si>
    <t>HYPNOGEN</t>
  </si>
  <si>
    <t>Fenoterol a ipratropium-bromid</t>
  </si>
  <si>
    <t>Dále nespecifikované pomůcky</t>
  </si>
  <si>
    <t>140409</t>
  </si>
  <si>
    <t>ROZTOK K VÝPLACHŮM ÚSTNí DUTINY CAPHOSOL, MAXIMÁLN</t>
  </si>
  <si>
    <t>AMPULE 15 ML X 60</t>
  </si>
  <si>
    <t>Amoxicilin a enzymový inhibitor</t>
  </si>
  <si>
    <t>Ciprofloxacin</t>
  </si>
  <si>
    <t>TBL FLM 10X500MG</t>
  </si>
  <si>
    <t>Diosmektit</t>
  </si>
  <si>
    <t>POR PLV SUS 10X3GM</t>
  </si>
  <si>
    <t>Enoxaparin</t>
  </si>
  <si>
    <t>115402</t>
  </si>
  <si>
    <t>CLEXANE</t>
  </si>
  <si>
    <t>INJ SOL ISP 10X0,6MLX100MG/ML</t>
  </si>
  <si>
    <t>CPS DUR 60X300MG</t>
  </si>
  <si>
    <t>Kyselina aminomethylbenzoová</t>
  </si>
  <si>
    <t>2123</t>
  </si>
  <si>
    <t>TBL NOB 10X250MG</t>
  </si>
  <si>
    <t>14812</t>
  </si>
  <si>
    <t>CPS ETD 100X25000UT</t>
  </si>
  <si>
    <t>32061</t>
  </si>
  <si>
    <t>Ofloxacin</t>
  </si>
  <si>
    <t>TBL FLM 10X200MG</t>
  </si>
  <si>
    <t>14451</t>
  </si>
  <si>
    <t>OMEPRAZOL 20 GALMED</t>
  </si>
  <si>
    <t>CPS DUR 28X20MG</t>
  </si>
  <si>
    <t>Propafenon</t>
  </si>
  <si>
    <t>53535</t>
  </si>
  <si>
    <t>PROPAFENON AL 150</t>
  </si>
  <si>
    <t>TBL FLM 50X150MG</t>
  </si>
  <si>
    <t>17929</t>
  </si>
  <si>
    <t>TBL FLM 60X37,5MG/325MG</t>
  </si>
  <si>
    <t>198052</t>
  </si>
  <si>
    <t>TBL FLM 14X10MG</t>
  </si>
  <si>
    <t>52335</t>
  </si>
  <si>
    <t>Dexpanthenol</t>
  </si>
  <si>
    <t>DRM SPR SUS 130GMX46,3MG/GM</t>
  </si>
  <si>
    <t>DIAZEPAM SLOVAKOFARMA 5 MG</t>
  </si>
  <si>
    <t>TBL NOB 20(2X10)X5MG</t>
  </si>
  <si>
    <t>TBL PRO 20X100MG</t>
  </si>
  <si>
    <t>89024</t>
  </si>
  <si>
    <t>DICLOFENAC AL 50</t>
  </si>
  <si>
    <t>TBL ENT 20X50MG</t>
  </si>
  <si>
    <t>Fentanyl</t>
  </si>
  <si>
    <t>SLG TBL NOB 30X100RG</t>
  </si>
  <si>
    <t>DUROGESIC 75 MCG/H</t>
  </si>
  <si>
    <t>TDR EMP 5X12,6MGX75RG/H</t>
  </si>
  <si>
    <t>DUROGESIC 50 MCG/H</t>
  </si>
  <si>
    <t>TDR EMP 5X8,4MGX50RG/H</t>
  </si>
  <si>
    <t>98218</t>
  </si>
  <si>
    <t>TBL NOB 20X40MG</t>
  </si>
  <si>
    <t>Haloperidol</t>
  </si>
  <si>
    <t>HALOPERIDOL-RICHTER 1,5 MG</t>
  </si>
  <si>
    <t>TBL NOB 50X1,5MG</t>
  </si>
  <si>
    <t>Hydrokortison</t>
  </si>
  <si>
    <t>180826</t>
  </si>
  <si>
    <t>HYDROCORTISON 10 MG JENAPHARM</t>
  </si>
  <si>
    <t>Jiná léčiva podporující tvorbu jizev</t>
  </si>
  <si>
    <t>UNG 30GMX2MG/1MG/GM</t>
  </si>
  <si>
    <t>Kyselina acetylsalicylová</t>
  </si>
  <si>
    <t>87680</t>
  </si>
  <si>
    <t>ANOPYRIN 400 MG</t>
  </si>
  <si>
    <t>TBL NOB 10X400MG</t>
  </si>
  <si>
    <t>Laktulóza</t>
  </si>
  <si>
    <t>Léčiva k terapii onemocnění jater</t>
  </si>
  <si>
    <t>181293</t>
  </si>
  <si>
    <t>ESSENTIALE FORTE 600 MG</t>
  </si>
  <si>
    <t>CPS DUR 30X600MG</t>
  </si>
  <si>
    <t>Nafazolin</t>
  </si>
  <si>
    <t>812</t>
  </si>
  <si>
    <t>NAS GTT SOL 1X10MLX1MG/ML</t>
  </si>
  <si>
    <t>25364</t>
  </si>
  <si>
    <t>CPS ETD 14X20MG</t>
  </si>
  <si>
    <t>97563</t>
  </si>
  <si>
    <t>ZOFRAN ZYDIS 8 MG</t>
  </si>
  <si>
    <t>TBL BUC 10X8MG</t>
  </si>
  <si>
    <t>TBL BUC 10X4MG</t>
  </si>
  <si>
    <t>11632</t>
  </si>
  <si>
    <t>TBL FLM 6X8MG</t>
  </si>
  <si>
    <t>Perindopril</t>
  </si>
  <si>
    <t>Perindopril a amlodipin</t>
  </si>
  <si>
    <t>Perindopril a diuretika</t>
  </si>
  <si>
    <t>Polystyren-sulfonát</t>
  </si>
  <si>
    <t>POR+RCT PLV SUS 1X300GM</t>
  </si>
  <si>
    <t>Umělé slzy a jiné indiferentní přípravky</t>
  </si>
  <si>
    <t>OPH GEL 1X10GMX2MG/GM</t>
  </si>
  <si>
    <t>198051</t>
  </si>
  <si>
    <t>TBL FLM 10X10MG</t>
  </si>
  <si>
    <t>Jiná</t>
  </si>
  <si>
    <t>*1026</t>
  </si>
  <si>
    <t>*2999</t>
  </si>
  <si>
    <t>278</t>
  </si>
  <si>
    <t>PARUKA</t>
  </si>
  <si>
    <t>PŘÍSPĚVEK POJIŠŤOVNY DO VÝŠE</t>
  </si>
  <si>
    <t>Thiethylperazin</t>
  </si>
  <si>
    <t>TBL OBD 50X6,5MG</t>
  </si>
  <si>
    <t>Acetylcystein</t>
  </si>
  <si>
    <t>Amlodipin</t>
  </si>
  <si>
    <t>125045</t>
  </si>
  <si>
    <t>Atenolol</t>
  </si>
  <si>
    <t>TENORMIN 50</t>
  </si>
  <si>
    <t>Atorvastatin a amlodipin</t>
  </si>
  <si>
    <t>30550</t>
  </si>
  <si>
    <t>TBL FLM 90X10MG/10MG</t>
  </si>
  <si>
    <t>DIAZEPAM DESITIN RECTAL TUBE 10 MG</t>
  </si>
  <si>
    <t>RCT SOL 5X2,5MLX10MG</t>
  </si>
  <si>
    <t>Dosulepin</t>
  </si>
  <si>
    <t>PROTHIADEN 25</t>
  </si>
  <si>
    <t>TBL OBD 30X25MG</t>
  </si>
  <si>
    <t>TBL FLM 30X75MG</t>
  </si>
  <si>
    <t>Duloxetin</t>
  </si>
  <si>
    <t>25432</t>
  </si>
  <si>
    <t>CPS ETD 56X60MG</t>
  </si>
  <si>
    <t>DUROGESIC 100 MCG/H</t>
  </si>
  <si>
    <t>TDR EMP 5X16,8MGX100RG/H</t>
  </si>
  <si>
    <t>DUROGESIC 25 MCG/H</t>
  </si>
  <si>
    <t>TDR EMP 5X4,2MGX25RG/H</t>
  </si>
  <si>
    <t>153121</t>
  </si>
  <si>
    <t>ADOLOR 25 MCG/H</t>
  </si>
  <si>
    <t>TDR EMP 5X25RG/H I</t>
  </si>
  <si>
    <t>124576</t>
  </si>
  <si>
    <t>DOLFORIN 100 MCG/H</t>
  </si>
  <si>
    <t>TDR EMP 10X100RG/H</t>
  </si>
  <si>
    <t>124570</t>
  </si>
  <si>
    <t>DOLFORIN 50 MCG/H</t>
  </si>
  <si>
    <t>TDR EMP 10X50RG/H</t>
  </si>
  <si>
    <t>Fexofenadin</t>
  </si>
  <si>
    <t>164038</t>
  </si>
  <si>
    <t>TBL FLM 60X120MG</t>
  </si>
  <si>
    <t>Fytomenadion</t>
  </si>
  <si>
    <t>POR GTT EML 1X5MLX20MG/ML</t>
  </si>
  <si>
    <t>Glycerol</t>
  </si>
  <si>
    <t>SUPPOSITORIA GLYCERINI LÉČIVA</t>
  </si>
  <si>
    <t>SUP 10X2,06GM</t>
  </si>
  <si>
    <t>Hydroxyzin</t>
  </si>
  <si>
    <t>TBL FLM 25X25MG</t>
  </si>
  <si>
    <t>Jiná antihistaminika pro systémovou aplikaci</t>
  </si>
  <si>
    <t>TBL NOB 20X2MG</t>
  </si>
  <si>
    <t>202700</t>
  </si>
  <si>
    <t>TBL ENT 60X20MG</t>
  </si>
  <si>
    <t>10081</t>
  </si>
  <si>
    <t>88</t>
  </si>
  <si>
    <t>CODEIN SLOVAKOFARMA 15 MG</t>
  </si>
  <si>
    <t>TBL NOB 10X15MG</t>
  </si>
  <si>
    <t>151142</t>
  </si>
  <si>
    <t>ANOPYRIN 100 MG</t>
  </si>
  <si>
    <t>98168</t>
  </si>
  <si>
    <t>TBL NOB 20X250MG</t>
  </si>
  <si>
    <t>Kyselina ursodeoxycholová</t>
  </si>
  <si>
    <t>CPS DUR 100X250MG</t>
  </si>
  <si>
    <t>Linagliptin</t>
  </si>
  <si>
    <t>TBL FLM 30X1X5MG</t>
  </si>
  <si>
    <t>Magnesium-laktát</t>
  </si>
  <si>
    <t>MAGNESII LACTICI 0,5 TBL. MEDICAMENTA</t>
  </si>
  <si>
    <t>TBL NOB 100X0,5GM</t>
  </si>
  <si>
    <t>Makrogol</t>
  </si>
  <si>
    <t>184035</t>
  </si>
  <si>
    <t>FORLAX 10 G</t>
  </si>
  <si>
    <t>POR PLV SOL SCC 20X10GM</t>
  </si>
  <si>
    <t>32104</t>
  </si>
  <si>
    <t>MEGAPLEX 160 MG</t>
  </si>
  <si>
    <t>TBL NOB 60X160MG</t>
  </si>
  <si>
    <t>Mesalazin</t>
  </si>
  <si>
    <t>46616</t>
  </si>
  <si>
    <t>TBL ENT 50X500MG</t>
  </si>
  <si>
    <t>Metoprolol</t>
  </si>
  <si>
    <t>49937</t>
  </si>
  <si>
    <t>TBL PRO 28X50MG</t>
  </si>
  <si>
    <t>155958</t>
  </si>
  <si>
    <t>EGILOK SUCC 25 MG</t>
  </si>
  <si>
    <t>TBL PRO 50X25MG</t>
  </si>
  <si>
    <t>Metronidazol</t>
  </si>
  <si>
    <t>2430</t>
  </si>
  <si>
    <t>VAG TBL 10X500MG</t>
  </si>
  <si>
    <t>15010</t>
  </si>
  <si>
    <t>DORMICUM 15 MG</t>
  </si>
  <si>
    <t>TBL FLM 10X15MG</t>
  </si>
  <si>
    <t>Moxonidin</t>
  </si>
  <si>
    <t>14811</t>
  </si>
  <si>
    <t>200310</t>
  </si>
  <si>
    <t>59806</t>
  </si>
  <si>
    <t>87225</t>
  </si>
  <si>
    <t>TBL FLM 20X200MG</t>
  </si>
  <si>
    <t>59687</t>
  </si>
  <si>
    <t>185201</t>
  </si>
  <si>
    <t>POR TBL DIS 6X8MG</t>
  </si>
  <si>
    <t>Organismy produkující kyselinu mléčnou</t>
  </si>
  <si>
    <t>POR SOL 1X100ML</t>
  </si>
  <si>
    <t>TBL PRO 60X40MG</t>
  </si>
  <si>
    <t>11072</t>
  </si>
  <si>
    <t>TBL PRO 50X20MG</t>
  </si>
  <si>
    <t>138538</t>
  </si>
  <si>
    <t>TBL PRO 30X20MG/10MG</t>
  </si>
  <si>
    <t>Pantoprazol</t>
  </si>
  <si>
    <t>49113</t>
  </si>
  <si>
    <t>TBL ENT 28X20MG I</t>
  </si>
  <si>
    <t>Salbutamol</t>
  </si>
  <si>
    <t>Silikony</t>
  </si>
  <si>
    <t>CPS MOL 50X40MG</t>
  </si>
  <si>
    <t>Sodná sůl dokusátu, včetně kombinací</t>
  </si>
  <si>
    <t>92489</t>
  </si>
  <si>
    <t>YAL</t>
  </si>
  <si>
    <t>RCT SOL 10X67,5ML</t>
  </si>
  <si>
    <t>75023</t>
  </si>
  <si>
    <t>COTRIMOXAZOL AL FORTE</t>
  </si>
  <si>
    <t>TBL NOB 20X800MG/160MG</t>
  </si>
  <si>
    <t>Tamsulosin</t>
  </si>
  <si>
    <t>44305</t>
  </si>
  <si>
    <t>Tiaprid</t>
  </si>
  <si>
    <t>179329</t>
  </si>
  <si>
    <t>TBL FLM 50X75MG/650MG I</t>
  </si>
  <si>
    <t>Vápník, kombinace s vitaminem D a/nebo jinými léčivy</t>
  </si>
  <si>
    <t>189081</t>
  </si>
  <si>
    <t>CALCICHEW D3 LEMON 500 MG/400 IU</t>
  </si>
  <si>
    <t>TBL MND 100X500MG/400IU</t>
  </si>
  <si>
    <t>Loperamid</t>
  </si>
  <si>
    <t>CPS DUR 20X2MG</t>
  </si>
  <si>
    <t>TBL NOB 50X2,5MG/25MG</t>
  </si>
  <si>
    <t>Rilmenidin</t>
  </si>
  <si>
    <t>125641</t>
  </si>
  <si>
    <t>TBL NOB 90X1MG</t>
  </si>
  <si>
    <t>SUP 6X6,5MG</t>
  </si>
  <si>
    <t>Alogliptin</t>
  </si>
  <si>
    <t>194457</t>
  </si>
  <si>
    <t>TBL FLM 90X25MG</t>
  </si>
  <si>
    <t>Jiná antiinfektiva</t>
  </si>
  <si>
    <t>198056</t>
  </si>
  <si>
    <t>132600</t>
  </si>
  <si>
    <t>132676</t>
  </si>
  <si>
    <t>132728</t>
  </si>
  <si>
    <t>132810</t>
  </si>
  <si>
    <t>Famotidin</t>
  </si>
  <si>
    <t>TBL FLM 50X20MG</t>
  </si>
  <si>
    <t>TBL NOB 20X10MG</t>
  </si>
  <si>
    <t>Hydromorfon</t>
  </si>
  <si>
    <t>21597</t>
  </si>
  <si>
    <t>CPS PRO 30X4MG</t>
  </si>
  <si>
    <t>17188</t>
  </si>
  <si>
    <t>Morfin</t>
  </si>
  <si>
    <t>INJ SOL 10X1MLX10MG/ML</t>
  </si>
  <si>
    <t>TBL PRO 60X20MG</t>
  </si>
  <si>
    <t>TBL PRO 60X10MG</t>
  </si>
  <si>
    <t>PREDNISON 5 LÉČIVA</t>
  </si>
  <si>
    <t>TBL NOB 20X5MG</t>
  </si>
  <si>
    <t>Ranitidin</t>
  </si>
  <si>
    <t>NOVALGIN INJEKCE</t>
  </si>
  <si>
    <t>INJ SOL 10X2MLX500MG/ML</t>
  </si>
  <si>
    <t>VEROSPIRON 50 MG</t>
  </si>
  <si>
    <t>CPS DUR 30X50MG</t>
  </si>
  <si>
    <t>TBL FLM 30X75MG/650MG I</t>
  </si>
  <si>
    <t>119773</t>
  </si>
  <si>
    <t>52336</t>
  </si>
  <si>
    <t>TBL NOB 100X4MG</t>
  </si>
  <si>
    <t>97655</t>
  </si>
  <si>
    <t>CPS MOL 20X100MG</t>
  </si>
  <si>
    <t>DRM PLV ADS 1X20GM</t>
  </si>
  <si>
    <t>TBL ENT 90X20MG</t>
  </si>
  <si>
    <t>Klotrimazol</t>
  </si>
  <si>
    <t>CRM 20GMX10MG/GM</t>
  </si>
  <si>
    <t>CPS DUR 10X2MG</t>
  </si>
  <si>
    <t>132604</t>
  </si>
  <si>
    <t>70535</t>
  </si>
  <si>
    <t>TBL NOB 1000X0,5GM H</t>
  </si>
  <si>
    <t>11636</t>
  </si>
  <si>
    <t>TBL FLM 15X8MG</t>
  </si>
  <si>
    <t>122298</t>
  </si>
  <si>
    <t>TBL FLM 10X1X8MG</t>
  </si>
  <si>
    <t>11637</t>
  </si>
  <si>
    <t>TBL FLM 30X8MG</t>
  </si>
  <si>
    <t>5937</t>
  </si>
  <si>
    <t>TBL PRO 28X20MG</t>
  </si>
  <si>
    <t>Palonosetron</t>
  </si>
  <si>
    <t>ALOXI 500 MIKROGRAMŮ</t>
  </si>
  <si>
    <t>CPS MOL 1X500RG</t>
  </si>
  <si>
    <t>128428</t>
  </si>
  <si>
    <t>PRENESSA 8 MG</t>
  </si>
  <si>
    <t>TBL NOB 100X8MG</t>
  </si>
  <si>
    <t>Trazodon</t>
  </si>
  <si>
    <t>54093</t>
  </si>
  <si>
    <t>TBL RET 20X150MG</t>
  </si>
  <si>
    <t>28391</t>
  </si>
  <si>
    <t>CPS ETD 98X60MG</t>
  </si>
  <si>
    <t>Ambroxol</t>
  </si>
  <si>
    <t>124372</t>
  </si>
  <si>
    <t>FLAVAMED TABLETY</t>
  </si>
  <si>
    <t>TBL NOB 20X30MG</t>
  </si>
  <si>
    <t>Fenoxymethylpenicilin</t>
  </si>
  <si>
    <t>57779</t>
  </si>
  <si>
    <t>PENBENE 1 500 000</t>
  </si>
  <si>
    <t>TBL FLM 30X1,5MU</t>
  </si>
  <si>
    <t>Flukonazol</t>
  </si>
  <si>
    <t>Kalcitriol</t>
  </si>
  <si>
    <t>14935</t>
  </si>
  <si>
    <t>ROCALTROL 0,25 MIKROGRAMU</t>
  </si>
  <si>
    <t>CPS MOL 30X0,25RG</t>
  </si>
  <si>
    <t>Klindamycin</t>
  </si>
  <si>
    <t>132671</t>
  </si>
  <si>
    <t>CPS DUR 16X300MG</t>
  </si>
  <si>
    <t>200214</t>
  </si>
  <si>
    <t>TBL NOB 56X100MG</t>
  </si>
  <si>
    <t>127961</t>
  </si>
  <si>
    <t>ETRUZIL 2,5 MG</t>
  </si>
  <si>
    <t>54150</t>
  </si>
  <si>
    <t>TBL NOB 60X25MG</t>
  </si>
  <si>
    <t>Naproxen</t>
  </si>
  <si>
    <t>TBL FLM 30X275MG I</t>
  </si>
  <si>
    <t>17104</t>
  </si>
  <si>
    <t>LOSEPRAZOL 20 MG</t>
  </si>
  <si>
    <t>Různé jiné kombinace železa</t>
  </si>
  <si>
    <t>97402</t>
  </si>
  <si>
    <t>TBL FLM 50X320MG/60MG</t>
  </si>
  <si>
    <t>TBL NOB 20X400MG/80MG</t>
  </si>
  <si>
    <t>179330</t>
  </si>
  <si>
    <t>TBL FLM 60X75MG/650MG I</t>
  </si>
  <si>
    <t>TBL FLM 20X75MG/650MG I</t>
  </si>
  <si>
    <t>Formoterol a beklometason</t>
  </si>
  <si>
    <t>184376</t>
  </si>
  <si>
    <t>COMBAIR</t>
  </si>
  <si>
    <t>INH SOL PSS 120DÁVX100/6RG/DÁV</t>
  </si>
  <si>
    <t>216285</t>
  </si>
  <si>
    <t>TBL NOB 90X300MG</t>
  </si>
  <si>
    <t>Amitriptylin</t>
  </si>
  <si>
    <t>AMITRIPTYLIN-SLOVAKOFARMA</t>
  </si>
  <si>
    <t>TBL FLM 50X28,3MG</t>
  </si>
  <si>
    <t>Betamethason a antibiotika</t>
  </si>
  <si>
    <t>17171</t>
  </si>
  <si>
    <t>BELOGENT MAST</t>
  </si>
  <si>
    <t>UNG 30GMX0,5MG/1MG/GM</t>
  </si>
  <si>
    <t>Ciklopirox</t>
  </si>
  <si>
    <t>BATRAFEN KRÉM</t>
  </si>
  <si>
    <t>89025</t>
  </si>
  <si>
    <t>TBL ENT 50X50MG</t>
  </si>
  <si>
    <t>125183</t>
  </si>
  <si>
    <t>CIPRALEX 10 MG</t>
  </si>
  <si>
    <t>TBL FLM 56X10MG I</t>
  </si>
  <si>
    <t>155387</t>
  </si>
  <si>
    <t>LUNALDIN 300 MIKROGRAMŮ SUBLINGVÁLNÍ TABLETY</t>
  </si>
  <si>
    <t>SLG TBL NOB 30X300RG</t>
  </si>
  <si>
    <t>Indometacin</t>
  </si>
  <si>
    <t>Kapecitabin</t>
  </si>
  <si>
    <t>27024</t>
  </si>
  <si>
    <t>XELODA 500 MG</t>
  </si>
  <si>
    <t>TBL FLM 120X500MG</t>
  </si>
  <si>
    <t>Klopidogrel</t>
  </si>
  <si>
    <t>Kyselina ibandronová</t>
  </si>
  <si>
    <t>112561</t>
  </si>
  <si>
    <t>TBL NOB 30X15MG</t>
  </si>
  <si>
    <t>41739</t>
  </si>
  <si>
    <t>SEVREDOL 20 MG</t>
  </si>
  <si>
    <t>14449</t>
  </si>
  <si>
    <t>CPS DUR 56X20MG</t>
  </si>
  <si>
    <t>185203</t>
  </si>
  <si>
    <t>POR TBL DIS 10X6X8MG</t>
  </si>
  <si>
    <t>5939</t>
  </si>
  <si>
    <t>TBL PRO 28X40MG</t>
  </si>
  <si>
    <t>11070</t>
  </si>
  <si>
    <t>TBL PRO 40X20MG</t>
  </si>
  <si>
    <t>138527</t>
  </si>
  <si>
    <t>TARGIN 10 MG/5 MG TABLETY S PRODLOUŽENÝM UVOLŇOVÁNÍM</t>
  </si>
  <si>
    <t>TBL PRO 30X10MG/5MG</t>
  </si>
  <si>
    <t>49122</t>
  </si>
  <si>
    <t>TBL ENT 28X40MG</t>
  </si>
  <si>
    <t>Pregabalin</t>
  </si>
  <si>
    <t>CPS DUR 56X75MG</t>
  </si>
  <si>
    <t>CPS DUR 56X150MG</t>
  </si>
  <si>
    <t>Propylthiouracil</t>
  </si>
  <si>
    <t>14913</t>
  </si>
  <si>
    <t>PROPYCIL 50</t>
  </si>
  <si>
    <t>TBL NOB 20X50MG</t>
  </si>
  <si>
    <t>TBL FLM 30X37,5MG/325MG</t>
  </si>
  <si>
    <t>17927</t>
  </si>
  <si>
    <t>TBL FLM 40X37,5MG/325MG</t>
  </si>
  <si>
    <t>201609</t>
  </si>
  <si>
    <t>TBL FLM 30X1X37,5MG/325MG</t>
  </si>
  <si>
    <t>179328</t>
  </si>
  <si>
    <t>TBL FLM 40X75MG/650MG I</t>
  </si>
  <si>
    <t>201608</t>
  </si>
  <si>
    <t>TBL FLM 20X1X37,5MG/325MG</t>
  </si>
  <si>
    <t>201610</t>
  </si>
  <si>
    <t>TBL FLM 40X1X37,5MG/325MG</t>
  </si>
  <si>
    <t>Trimethoprim</t>
  </si>
  <si>
    <t>89816</t>
  </si>
  <si>
    <t>TRIPRIM 200 MG</t>
  </si>
  <si>
    <t>TBL NOB 20X200MG</t>
  </si>
  <si>
    <t>Valsartan</t>
  </si>
  <si>
    <t>163192</t>
  </si>
  <si>
    <t>VALZAP 80 MG POTAHOVANÉ TABLETY</t>
  </si>
  <si>
    <t>TBL FLM 28X80MG</t>
  </si>
  <si>
    <t>164887</t>
  </si>
  <si>
    <t>TBL FLM 60X600MG/400IU</t>
  </si>
  <si>
    <t>Warfarin</t>
  </si>
  <si>
    <t>192341</t>
  </si>
  <si>
    <t>WARFARIN PMCS 5 MG</t>
  </si>
  <si>
    <t>TBL NOB 50X5MG I</t>
  </si>
  <si>
    <t>Fluocinolon-acetonid a antiinfektiva</t>
  </si>
  <si>
    <t>189423</t>
  </si>
  <si>
    <t>INFALIN DUO 3 MG/ML + 0,25 MG/ML UŠNÍ KAPKY, ROZTOK</t>
  </si>
  <si>
    <t>AUR GTT SOL 10MLX3MG/0,25MG/ML</t>
  </si>
  <si>
    <t>Kandesartan a amlodipin</t>
  </si>
  <si>
    <t>195484</t>
  </si>
  <si>
    <t>CARAMLO 10 MG/16 MG TABLETY</t>
  </si>
  <si>
    <t>TBL NOB 28X10MG/16MG</t>
  </si>
  <si>
    <t>216284</t>
  </si>
  <si>
    <t>TBL NOB 90X100MG</t>
  </si>
  <si>
    <t>Atorvastatin</t>
  </si>
  <si>
    <t>Benzydamin</t>
  </si>
  <si>
    <t>VAG SOL 5X140MLX140MG</t>
  </si>
  <si>
    <t>CRM 30GMX0,5MG/1MG/GM</t>
  </si>
  <si>
    <t>Betaxolol</t>
  </si>
  <si>
    <t>Cefuroxim</t>
  </si>
  <si>
    <t>Desloratadin</t>
  </si>
  <si>
    <t>168836</t>
  </si>
  <si>
    <t>DASSELTA 5 MG</t>
  </si>
  <si>
    <t>26327</t>
  </si>
  <si>
    <t>TBL FLM 20X5MG</t>
  </si>
  <si>
    <t>26328</t>
  </si>
  <si>
    <t>TBL FLM 21X5MG</t>
  </si>
  <si>
    <t>Desmopresin</t>
  </si>
  <si>
    <t>POR PLV SUS 30X3GM</t>
  </si>
  <si>
    <t>TBL FLM 30X500MG</t>
  </si>
  <si>
    <t>Elektrolyty</t>
  </si>
  <si>
    <t>ISOLYTE</t>
  </si>
  <si>
    <t>516</t>
  </si>
  <si>
    <t>NATRIUM CHLORATUM BIOTIKA SOLUTIO ISOTONICA</t>
  </si>
  <si>
    <t>INJ SOL 10X10MLX9MG/ML</t>
  </si>
  <si>
    <t>POR PLV SUS 100MLX35MG/ML</t>
  </si>
  <si>
    <t>95560</t>
  </si>
  <si>
    <t>CPS DUR 30X300MG</t>
  </si>
  <si>
    <t>Etamsylát</t>
  </si>
  <si>
    <t>40539</t>
  </si>
  <si>
    <t>DICYNONE 500</t>
  </si>
  <si>
    <t>CPS DUR 60X500MG</t>
  </si>
  <si>
    <t>Fenofibrát</t>
  </si>
  <si>
    <t>11955</t>
  </si>
  <si>
    <t>DUROGESIC 12 MCG/H</t>
  </si>
  <si>
    <t>TDR EMP 5X2,1MGX12RG/H</t>
  </si>
  <si>
    <t>155391</t>
  </si>
  <si>
    <t>LUNALDIN 600 MIKROGRAMŮ SUBLINGVÁLNÍ TABLETY</t>
  </si>
  <si>
    <t>SLG TBL NOB 30X600RG</t>
  </si>
  <si>
    <t>124577</t>
  </si>
  <si>
    <t>TDR EMP 20X100RG/H</t>
  </si>
  <si>
    <t>66036</t>
  </si>
  <si>
    <t>CPS DUR 28X100MG</t>
  </si>
  <si>
    <t>CPS DUR 7X100MG</t>
  </si>
  <si>
    <t>94805</t>
  </si>
  <si>
    <t>TBL NOB 100X5MG/50MG</t>
  </si>
  <si>
    <t>Hydrokortison a antibiotika</t>
  </si>
  <si>
    <t>CRM 15GMX10MG/3,5MG/10MG</t>
  </si>
  <si>
    <t>162859</t>
  </si>
  <si>
    <t>TBL ENT 98X100MG</t>
  </si>
  <si>
    <t>Kyselina fusidová</t>
  </si>
  <si>
    <t>CRM 1X15GMX20MG/GM</t>
  </si>
  <si>
    <t>CPS DUR 50X250MG</t>
  </si>
  <si>
    <t>Levothyroxin, sodná sůl</t>
  </si>
  <si>
    <t>48259</t>
  </si>
  <si>
    <t>CPS DUR 8X2MG</t>
  </si>
  <si>
    <t>Losartan</t>
  </si>
  <si>
    <t>13896</t>
  </si>
  <si>
    <t>TBL FLM 60X100MG AL</t>
  </si>
  <si>
    <t>Mefenoxalon</t>
  </si>
  <si>
    <t>DORSIFLEX 200 MG</t>
  </si>
  <si>
    <t>53145</t>
  </si>
  <si>
    <t>MEGACE SUSP.</t>
  </si>
  <si>
    <t>POR SUS 1X240MLX40MG/ML</t>
  </si>
  <si>
    <t>23794</t>
  </si>
  <si>
    <t>GLUCOPHAGE 850 MG</t>
  </si>
  <si>
    <t>TBL FLM 30X850MG</t>
  </si>
  <si>
    <t>49934</t>
  </si>
  <si>
    <t>TBL PRO 30X25MG</t>
  </si>
  <si>
    <t>Mirtazapin</t>
  </si>
  <si>
    <t>17685</t>
  </si>
  <si>
    <t>MIRZATEN 30 MG</t>
  </si>
  <si>
    <t>TBL FLM 30X30MG</t>
  </si>
  <si>
    <t>Mometason</t>
  </si>
  <si>
    <t>76977</t>
  </si>
  <si>
    <t>DRM UNG 1X50GM 0.1%</t>
  </si>
  <si>
    <t>32058</t>
  </si>
  <si>
    <t>INJ SOL ISP 10X0,3MLX9500IU/ML</t>
  </si>
  <si>
    <t>213490</t>
  </si>
  <si>
    <t>INJ SOL ISP 10X1MLX9500IU/ML</t>
  </si>
  <si>
    <t>Nitrendipin</t>
  </si>
  <si>
    <t>111904</t>
  </si>
  <si>
    <t>TBL NOB 100X20MG</t>
  </si>
  <si>
    <t>119512</t>
  </si>
  <si>
    <t>CPS ETD 56X20MG</t>
  </si>
  <si>
    <t>25363</t>
  </si>
  <si>
    <t>HELICID 10 ZENTIVA</t>
  </si>
  <si>
    <t>CPS ETD 90X10MG</t>
  </si>
  <si>
    <t>185204</t>
  </si>
  <si>
    <t>POR TBL DIS 10X10X8MG</t>
  </si>
  <si>
    <t>185205</t>
  </si>
  <si>
    <t>185207</t>
  </si>
  <si>
    <t>9158</t>
  </si>
  <si>
    <t>POR SOL 1X30ML</t>
  </si>
  <si>
    <t>Organo-heparinoid</t>
  </si>
  <si>
    <t>HEPAROID LÉČIVA</t>
  </si>
  <si>
    <t>CRM 30GMX2MG/GM</t>
  </si>
  <si>
    <t>5935</t>
  </si>
  <si>
    <t>TBL PRO 28X10MG</t>
  </si>
  <si>
    <t>11108</t>
  </si>
  <si>
    <t>TBL PRO 40X40MG</t>
  </si>
  <si>
    <t>11085</t>
  </si>
  <si>
    <t>TBL PRO 40X10MG</t>
  </si>
  <si>
    <t>Paracetamol</t>
  </si>
  <si>
    <t>TBL NOB 24X500MG</t>
  </si>
  <si>
    <t>33331</t>
  </si>
  <si>
    <t>56977</t>
  </si>
  <si>
    <t>TBL NOB 30X2,5MG</t>
  </si>
  <si>
    <t>Rosuvastatin</t>
  </si>
  <si>
    <t>20583</t>
  </si>
  <si>
    <t>75022</t>
  </si>
  <si>
    <t>TBL NOB 10X800MG/160MG</t>
  </si>
  <si>
    <t>44304</t>
  </si>
  <si>
    <t>CPS PRO 20X200MG</t>
  </si>
  <si>
    <t>Timolol, kombinace</t>
  </si>
  <si>
    <t>132624</t>
  </si>
  <si>
    <t>OPH GTT SOL 1X5MLX20MG/5MG/ML</t>
  </si>
  <si>
    <t>138844</t>
  </si>
  <si>
    <t>TBL FLM 60X37,5MG/325MG I</t>
  </si>
  <si>
    <t>17928</t>
  </si>
  <si>
    <t>TBL FLM 50X37,5MG/325MG</t>
  </si>
  <si>
    <t>201620</t>
  </si>
  <si>
    <t>ZALDIAR EFFERVESCENS 37,5 MG/325 MG ŠUMIVÉ TABLETY</t>
  </si>
  <si>
    <t>TBL EFF 50X37,5MG/325MG</t>
  </si>
  <si>
    <t>84785</t>
  </si>
  <si>
    <t>OPH GEL 3X10GMX2MG/GM</t>
  </si>
  <si>
    <t>CALCICHEW D3 500 MG/ 200 IU</t>
  </si>
  <si>
    <t>TBL MND 60X500MG/200IU</t>
  </si>
  <si>
    <t>TBL MND 20X500MG/200IU</t>
  </si>
  <si>
    <t>132642</t>
  </si>
  <si>
    <t>STILNOX</t>
  </si>
  <si>
    <t>198055</t>
  </si>
  <si>
    <t>AMBROBENE 30 MG</t>
  </si>
  <si>
    <t>5950</t>
  </si>
  <si>
    <t>TBL FLM 10X875MG/125MG</t>
  </si>
  <si>
    <t>100233</t>
  </si>
  <si>
    <t>VAG GRA SOL 8X0,5GM</t>
  </si>
  <si>
    <t>132782</t>
  </si>
  <si>
    <t>VAG GRA SOL 6X0,5GM</t>
  </si>
  <si>
    <t>132764</t>
  </si>
  <si>
    <t>47728</t>
  </si>
  <si>
    <t>53202</t>
  </si>
  <si>
    <t>CIPHIN 500</t>
  </si>
  <si>
    <t>15653</t>
  </si>
  <si>
    <t>CIPLOX 250</t>
  </si>
  <si>
    <t>TBL FLM 10X250MG</t>
  </si>
  <si>
    <t>96039</t>
  </si>
  <si>
    <t>CIPRINOL 500</t>
  </si>
  <si>
    <t>Digoxin</t>
  </si>
  <si>
    <t>DIGOXIN 0,125 LÉČIVA</t>
  </si>
  <si>
    <t>TBL NOB 30X0,125MG</t>
  </si>
  <si>
    <t>32954</t>
  </si>
  <si>
    <t>TBL NOB 20X100MG</t>
  </si>
  <si>
    <t>25263</t>
  </si>
  <si>
    <t>POR PLV SOL 10X225MG</t>
  </si>
  <si>
    <t>CPS DUR 30X500MG</t>
  </si>
  <si>
    <t>13459</t>
  </si>
  <si>
    <t>FUROSEMID - SLOVAKOFARMA FORTE</t>
  </si>
  <si>
    <t>14810</t>
  </si>
  <si>
    <t>Jodovaný povidon</t>
  </si>
  <si>
    <t>UNG 20GMX100MG/GM</t>
  </si>
  <si>
    <t>UNG 100GMX100MG/GM</t>
  </si>
  <si>
    <t>162858</t>
  </si>
  <si>
    <t>TBL ENT 28X100MG</t>
  </si>
  <si>
    <t>86393</t>
  </si>
  <si>
    <t>TBL NOB 50X0,5GM</t>
  </si>
  <si>
    <t>96974</t>
  </si>
  <si>
    <t>CERUCAL</t>
  </si>
  <si>
    <t>TBL PRO 28X25MG</t>
  </si>
  <si>
    <t>TBL PRO 30X50MG</t>
  </si>
  <si>
    <t>94357</t>
  </si>
  <si>
    <t>VAG TBL 50X500MG</t>
  </si>
  <si>
    <t>Mupirocin</t>
  </si>
  <si>
    <t>90778</t>
  </si>
  <si>
    <t>BACTROBAN</t>
  </si>
  <si>
    <t>UNG 15GMX20MG/GM</t>
  </si>
  <si>
    <t>115396</t>
  </si>
  <si>
    <t>11046</t>
  </si>
  <si>
    <t>TBL PRO 20X20MG</t>
  </si>
  <si>
    <t>Rutosid, kombinace</t>
  </si>
  <si>
    <t>ASCORUTIN</t>
  </si>
  <si>
    <t>TBL FLM 50X100MG/20MG</t>
  </si>
  <si>
    <t>3377</t>
  </si>
  <si>
    <t>48577</t>
  </si>
  <si>
    <t>TBL FLM 20X37,5MG/325MG I</t>
  </si>
  <si>
    <t>138842</t>
  </si>
  <si>
    <t>TBL FLM 40X37,5MG/325MG I</t>
  </si>
  <si>
    <t>138843</t>
  </si>
  <si>
    <t>TBL FLM 50X37,5MG/325MG I</t>
  </si>
  <si>
    <t>138838</t>
  </si>
  <si>
    <t>TBL FLM 2X37,5MG/325MG I</t>
  </si>
  <si>
    <t>*2014</t>
  </si>
  <si>
    <t>*2008</t>
  </si>
  <si>
    <t>*2023</t>
  </si>
  <si>
    <t>62861</t>
  </si>
  <si>
    <t>ATENOBENE 25 MG</t>
  </si>
  <si>
    <t>TBL FLM 30X25MG</t>
  </si>
  <si>
    <t>16031</t>
  </si>
  <si>
    <t>VOLTAREN 50</t>
  </si>
  <si>
    <t>188845</t>
  </si>
  <si>
    <t>TBL ENT 30X100MG I</t>
  </si>
  <si>
    <t>59092</t>
  </si>
  <si>
    <t>TBL NOB 20X500MG</t>
  </si>
  <si>
    <t>15864</t>
  </si>
  <si>
    <t>TRITACE 10 MG</t>
  </si>
  <si>
    <t>Aceklofenak</t>
  </si>
  <si>
    <t>TBL FLM 20X100MG</t>
  </si>
  <si>
    <t>191730</t>
  </si>
  <si>
    <t>TBL FLM 60X100MG</t>
  </si>
  <si>
    <t>6618</t>
  </si>
  <si>
    <t>NEUROL 0,5</t>
  </si>
  <si>
    <t>86656</t>
  </si>
  <si>
    <t>NEUROL 1,0</t>
  </si>
  <si>
    <t>TBL NOB 100X10MG</t>
  </si>
  <si>
    <t>42848</t>
  </si>
  <si>
    <t>HIPRES 5</t>
  </si>
  <si>
    <t>12494</t>
  </si>
  <si>
    <t>TBL FLM 14X875MG/125MG I</t>
  </si>
  <si>
    <t>86148</t>
  </si>
  <si>
    <t>AUGMENTIN 625 MG</t>
  </si>
  <si>
    <t>TBL FLM 21X500MG/125MG II</t>
  </si>
  <si>
    <t>TBL FLM 14X875MG/125MG II</t>
  </si>
  <si>
    <t>Anastrozol</t>
  </si>
  <si>
    <t>163354</t>
  </si>
  <si>
    <t>ANASTRAD 1 MG POTAHOVANÁ TABLETA</t>
  </si>
  <si>
    <t>TBL FLM 30X1MG</t>
  </si>
  <si>
    <t>164060</t>
  </si>
  <si>
    <t>ZYNZOL 1 MG</t>
  </si>
  <si>
    <t>106016</t>
  </si>
  <si>
    <t>ANASTROZOL-TEVA 1 MG</t>
  </si>
  <si>
    <t>Antipropulziva</t>
  </si>
  <si>
    <t>Bikalutamid</t>
  </si>
  <si>
    <t>128125</t>
  </si>
  <si>
    <t>BINABIC 150 MG</t>
  </si>
  <si>
    <t>TBL FLM 28X150MG</t>
  </si>
  <si>
    <t>192354</t>
  </si>
  <si>
    <t>INJ SOL 10X2MLX4MG/ML</t>
  </si>
  <si>
    <t>Dexamethason a antiinfektiva</t>
  </si>
  <si>
    <t>180988</t>
  </si>
  <si>
    <t>GENTADEX 5 MG/ML + 1 MG/ML</t>
  </si>
  <si>
    <t>OPH GTT SOL 1X5ML</t>
  </si>
  <si>
    <t>CPS RDR 30X75MG I</t>
  </si>
  <si>
    <t>125121</t>
  </si>
  <si>
    <t>APO-DICLO SR 100</t>
  </si>
  <si>
    <t>90986</t>
  </si>
  <si>
    <t>DEOXYMYKOIN</t>
  </si>
  <si>
    <t>TBL NOB 10X100MG</t>
  </si>
  <si>
    <t>Fenoterol</t>
  </si>
  <si>
    <t>INH SOL PSS 200DÁVX100RG/DÁV</t>
  </si>
  <si>
    <t>45996</t>
  </si>
  <si>
    <t>OSPEN 500</t>
  </si>
  <si>
    <t>TBL FLM 30X500KU</t>
  </si>
  <si>
    <t>179583</t>
  </si>
  <si>
    <t>FENTANYL MYLAN 25 MIKROGRAMŮ/HODINU</t>
  </si>
  <si>
    <t>TDR EMP 5X25RG/H</t>
  </si>
  <si>
    <t>29393</t>
  </si>
  <si>
    <t>EFFENTORA 100 MIKROGRAMŮ</t>
  </si>
  <si>
    <t>BUC TBL 28X100RG</t>
  </si>
  <si>
    <t>Gliklazid</t>
  </si>
  <si>
    <t>TBL ENT 100X500MG</t>
  </si>
  <si>
    <t>Ibuprofen</t>
  </si>
  <si>
    <t>32081</t>
  </si>
  <si>
    <t>TBL FLM 100X400MG</t>
  </si>
  <si>
    <t>TBL FLM 36X400MG</t>
  </si>
  <si>
    <t>Interferon alfa-2a</t>
  </si>
  <si>
    <t>16558</t>
  </si>
  <si>
    <t>ROFERON-A 3 MIU/0,5ML</t>
  </si>
  <si>
    <t>INJ SOL ISP 5X0,5MLX3MU/0,5ML</t>
  </si>
  <si>
    <t>999999</t>
  </si>
  <si>
    <t>193280</t>
  </si>
  <si>
    <t>ECANSYA 500 MG</t>
  </si>
  <si>
    <t>TBL FLM 120X500MG II</t>
  </si>
  <si>
    <t>Ketoprofen</t>
  </si>
  <si>
    <t>16287</t>
  </si>
  <si>
    <t>FASTUM GEL</t>
  </si>
  <si>
    <t>GEL 100GMX25MG/GM</t>
  </si>
  <si>
    <t>18966</t>
  </si>
  <si>
    <t>KEPLAT</t>
  </si>
  <si>
    <t>EMP MED 7X20MG IN 1</t>
  </si>
  <si>
    <t>Klomipramin</t>
  </si>
  <si>
    <t>Kyanokobalamin</t>
  </si>
  <si>
    <t>VITAMIN B12 LÉČIVA 1000 MCG</t>
  </si>
  <si>
    <t>INJ SOL 5X1MLX1000RG</t>
  </si>
  <si>
    <t>TBL ENT 60X100MG I</t>
  </si>
  <si>
    <t>Levetiracetam</t>
  </si>
  <si>
    <t>25837</t>
  </si>
  <si>
    <t>KEPPRA 500 MG</t>
  </si>
  <si>
    <t>POR PLV SOL 4X64GM</t>
  </si>
  <si>
    <t>Methotrexát (pouze perorální)</t>
  </si>
  <si>
    <t>157121</t>
  </si>
  <si>
    <t>METHOTREXAT EBEWE 5 MG TABLETY</t>
  </si>
  <si>
    <t>TBL NOB 50X5MG</t>
  </si>
  <si>
    <t>187983</t>
  </si>
  <si>
    <t>56167</t>
  </si>
  <si>
    <t>PANGROL 20000</t>
  </si>
  <si>
    <t>TBL ENT 50X20000IU I</t>
  </si>
  <si>
    <t>187406</t>
  </si>
  <si>
    <t>TBL ENT 50X20000IU II</t>
  </si>
  <si>
    <t>Nimesulid</t>
  </si>
  <si>
    <t>POR GRA SUS 30X100MG I</t>
  </si>
  <si>
    <t>17187</t>
  </si>
  <si>
    <t>NIMESIL</t>
  </si>
  <si>
    <t>POR GRA SUS 30X100MG</t>
  </si>
  <si>
    <t>122112</t>
  </si>
  <si>
    <t>APO-OME 20</t>
  </si>
  <si>
    <t>132526</t>
  </si>
  <si>
    <t>HELICID 10</t>
  </si>
  <si>
    <t>CPS ETD 28X10MG</t>
  </si>
  <si>
    <t>157258</t>
  </si>
  <si>
    <t>OMEPRAZOL ACTAVIS 20 MG</t>
  </si>
  <si>
    <t>CPS ETD 100X20MG</t>
  </si>
  <si>
    <t>120294</t>
  </si>
  <si>
    <t>ALOXI 250 MIKROGRAMŮ</t>
  </si>
  <si>
    <t>INJ SOL 1X5MLX250RG</t>
  </si>
  <si>
    <t>119688</t>
  </si>
  <si>
    <t>109403</t>
  </si>
  <si>
    <t>NOLPAZA 20 MG ENTEROSOLVENTNÍ TABLETY</t>
  </si>
  <si>
    <t>TBL ENT 84X20MG</t>
  </si>
  <si>
    <t>Pikosíran sodný, kombinace</t>
  </si>
  <si>
    <t>160806</t>
  </si>
  <si>
    <t>PICOPREP PRÁŠEK PRO PERORÁLNÍ ROZTOK</t>
  </si>
  <si>
    <t>POR PLV SOL 2X10MG/3,5GM/12GM</t>
  </si>
  <si>
    <t>33327</t>
  </si>
  <si>
    <t>NUTRIDRINK NEUTRAL</t>
  </si>
  <si>
    <t>33328</t>
  </si>
  <si>
    <t>NUTRIDRINK S PŘÍCHUTÍ TROPICKÉHO OVOCE</t>
  </si>
  <si>
    <t>33473</t>
  </si>
  <si>
    <t>33704</t>
  </si>
  <si>
    <t>33785</t>
  </si>
  <si>
    <t>FORTICARE S PŘÍCHUTÍ POMERANČ A CITRÓN</t>
  </si>
  <si>
    <t>33787</t>
  </si>
  <si>
    <t>FORTICARE S PŘÍCHUTÍ CAPPUCCINO</t>
  </si>
  <si>
    <t>33786</t>
  </si>
  <si>
    <t>FORTICARE S PŘÍCHUTÍ BROSKEV A ZÁZVOR</t>
  </si>
  <si>
    <t>33678</t>
  </si>
  <si>
    <t>POR SOL 6X1500ML</t>
  </si>
  <si>
    <t>33853</t>
  </si>
  <si>
    <t>33513</t>
  </si>
  <si>
    <t>PROSURE PŘÍCHUŤ KÁVOVÁ</t>
  </si>
  <si>
    <t>POR SOL 1X240ML</t>
  </si>
  <si>
    <t>33603</t>
  </si>
  <si>
    <t>PROSURE PŘÍCHUŤ ČOKOLÁDOVÁ</t>
  </si>
  <si>
    <t>33852</t>
  </si>
  <si>
    <t>NUTRIDRINK PROTEIN S PŘÍCHUTÍ LESNÍHO OVOCE</t>
  </si>
  <si>
    <t>33512</t>
  </si>
  <si>
    <t>PROSURE PŘÍCHUŤ POMERANČOVÁ</t>
  </si>
  <si>
    <t>33514</t>
  </si>
  <si>
    <t>PROSURE PŘÍCHUŤ BANÁNOVÁ</t>
  </si>
  <si>
    <t>33515</t>
  </si>
  <si>
    <t>PROSURE PŘÍCHUŤ VANILKOVÁ</t>
  </si>
  <si>
    <t>33854</t>
  </si>
  <si>
    <t>33520</t>
  </si>
  <si>
    <t>ENSURE PLUS PŘÍCHUŤ JAHODA</t>
  </si>
  <si>
    <t>POR SOL 1X220ML</t>
  </si>
  <si>
    <t>33789</t>
  </si>
  <si>
    <t>ENSURE PLUS ADVANCE PŘÍCHUŤ ČOKOLÁDA</t>
  </si>
  <si>
    <t>33790</t>
  </si>
  <si>
    <t>ENSURE PLUS ADVANCE PŘÍCHUŤ VANILKA</t>
  </si>
  <si>
    <t>217005</t>
  </si>
  <si>
    <t>NUTRICOMP SOUP JEMNÉ KUŘECÍ KARI</t>
  </si>
  <si>
    <t>33040</t>
  </si>
  <si>
    <t>FRESUBIN HP ENERGY</t>
  </si>
  <si>
    <t>33148</t>
  </si>
  <si>
    <t>NUTRISON PROTEIN PLUS MULTI FIBRE</t>
  </si>
  <si>
    <t>POR SOL 1X500ML</t>
  </si>
  <si>
    <t>217078</t>
  </si>
  <si>
    <t>ENSURE PLUS ADVANCE JAHODOVÁ PŘÍCHUŤ</t>
  </si>
  <si>
    <t>POR SOL 4X220ML</t>
  </si>
  <si>
    <t>33927</t>
  </si>
  <si>
    <t>ENSURE PLUS FIBER MALINOVÁ PŘÍCHUŤ</t>
  </si>
  <si>
    <t>Sildenafil</t>
  </si>
  <si>
    <t>160212</t>
  </si>
  <si>
    <t>SILDENAFIL ACCORD 100 MG</t>
  </si>
  <si>
    <t>TBL FLM 8X100MG</t>
  </si>
  <si>
    <t>TBL OBD 50X150MG</t>
  </si>
  <si>
    <t>Sulpirid</t>
  </si>
  <si>
    <t>11468</t>
  </si>
  <si>
    <t>PROSULPIN 50 MG</t>
  </si>
  <si>
    <t>TBL NOB 60X50MG</t>
  </si>
  <si>
    <t>Sumatriptan</t>
  </si>
  <si>
    <t>119115</t>
  </si>
  <si>
    <t>SUMATRIPTAN ACTAVIS 50 MG</t>
  </si>
  <si>
    <t>TBL OBD 6X50MG I</t>
  </si>
  <si>
    <t>Tadalafil</t>
  </si>
  <si>
    <t>29260</t>
  </si>
  <si>
    <t>CIALIS 20 MG</t>
  </si>
  <si>
    <t>TBL FLM 8X20MG</t>
  </si>
  <si>
    <t>29255</t>
  </si>
  <si>
    <t>CIALIS 10 MG</t>
  </si>
  <si>
    <t>TBL FLM 4X10MG</t>
  </si>
  <si>
    <t>Tamoxifen</t>
  </si>
  <si>
    <t>44057</t>
  </si>
  <si>
    <t>TAMOXIFEN 'EBEWE' 20 MG</t>
  </si>
  <si>
    <t>58702</t>
  </si>
  <si>
    <t>Tobramycin</t>
  </si>
  <si>
    <t>86264</t>
  </si>
  <si>
    <t>OPH GTT SOL 1X5MLX3MG/ML</t>
  </si>
  <si>
    <t>OPH UNG 3,5GMX3MG/GM</t>
  </si>
  <si>
    <t>Tolperison</t>
  </si>
  <si>
    <t>MYDOCALM 150 MG</t>
  </si>
  <si>
    <t>POR GTT SOL 96MLX100MG/ML</t>
  </si>
  <si>
    <t>179333</t>
  </si>
  <si>
    <t>TBL FLM 90X75MG/650MG I</t>
  </si>
  <si>
    <t>Trandolapril</t>
  </si>
  <si>
    <t>83730</t>
  </si>
  <si>
    <t>CPS DUR 28X2MG</t>
  </si>
  <si>
    <t>Uhličitan vápenatý</t>
  </si>
  <si>
    <t>TBL EFF 20X500MG</t>
  </si>
  <si>
    <t>Urea</t>
  </si>
  <si>
    <t>DRM EML 200MLX40MG/ML</t>
  </si>
  <si>
    <t>Vitamin B1 v kombinaci s vitaminem B6 a/nebo B12</t>
  </si>
  <si>
    <t>11485</t>
  </si>
  <si>
    <t>MILGAMMA N</t>
  </si>
  <si>
    <t>13816</t>
  </si>
  <si>
    <t>CPS MOL 50X40/90/0,25MG</t>
  </si>
  <si>
    <t>16285</t>
  </si>
  <si>
    <t>16286</t>
  </si>
  <si>
    <t>214601</t>
  </si>
  <si>
    <t>Oxybuprokain</t>
  </si>
  <si>
    <t>BENOXI 0,4 % UNIMED PHARMA</t>
  </si>
  <si>
    <t>OPH GTT SOL 1X10MLX4MG/ML</t>
  </si>
  <si>
    <t>Ortopedicko protetické pomůcky sériově vyráběné</t>
  </si>
  <si>
    <t>140622</t>
  </si>
  <si>
    <t>EPITÉZA MAMÁRNÍ ESSENTIAL LIGHT 2S</t>
  </si>
  <si>
    <t>SILIKONOVÁ ODLEHČENÁ, SYMETRICKÁ, 442</t>
  </si>
  <si>
    <t>125064</t>
  </si>
  <si>
    <t>TBL NOB 90X5MG</t>
  </si>
  <si>
    <t>16474</t>
  </si>
  <si>
    <t>ARIMIDEX</t>
  </si>
  <si>
    <t>TBL FLM 28X1MG</t>
  </si>
  <si>
    <t>187543</t>
  </si>
  <si>
    <t>ALOZEX 1 MG POTAHOVANÉ TABLETY</t>
  </si>
  <si>
    <t>Cinchokain</t>
  </si>
  <si>
    <t>SUP 20X100MG/2,5MG</t>
  </si>
  <si>
    <t>15646</t>
  </si>
  <si>
    <t>CIPLOX</t>
  </si>
  <si>
    <t>AUR+OPH GTT SOL 5MLX3MG/ML</t>
  </si>
  <si>
    <t>Cyklofosfamid</t>
  </si>
  <si>
    <t>185374</t>
  </si>
  <si>
    <t>ENDOXAN</t>
  </si>
  <si>
    <t>TBL OBD 50X50MG</t>
  </si>
  <si>
    <t>168838</t>
  </si>
  <si>
    <t>21726</t>
  </si>
  <si>
    <t>VERAL 50 MG</t>
  </si>
  <si>
    <t>124569</t>
  </si>
  <si>
    <t>TDR EMP 5X50RG/H</t>
  </si>
  <si>
    <t>124575</t>
  </si>
  <si>
    <t>TDR EMP 5X100RG/H</t>
  </si>
  <si>
    <t>124566</t>
  </si>
  <si>
    <t>DOLFORIN 25 MCG/H</t>
  </si>
  <si>
    <t>29395</t>
  </si>
  <si>
    <t>EFFENTORA 200 MIKROGRAMŮ</t>
  </si>
  <si>
    <t>BUC TBL 28X200RG</t>
  </si>
  <si>
    <t>29408</t>
  </si>
  <si>
    <t>EFFENTORA 400 MIKROGRAMŮ</t>
  </si>
  <si>
    <t>BUC TBL 28X400RG</t>
  </si>
  <si>
    <t>Heparin</t>
  </si>
  <si>
    <t>LIOTON 100 000 GEL</t>
  </si>
  <si>
    <t>GEL 50GMX1000IU/GM</t>
  </si>
  <si>
    <t>TBL FLM 48X400MG</t>
  </si>
  <si>
    <t>132772</t>
  </si>
  <si>
    <t>Lomustin</t>
  </si>
  <si>
    <t>64652</t>
  </si>
  <si>
    <t>CEENU LOMUSTINE (CCNU) 40 MG</t>
  </si>
  <si>
    <t>CPS DUR 20X40MG</t>
  </si>
  <si>
    <t>64653</t>
  </si>
  <si>
    <t>CEENU LOMUSTINE (CCNU) 100 MG</t>
  </si>
  <si>
    <t>213080</t>
  </si>
  <si>
    <t>10820</t>
  </si>
  <si>
    <t>49115</t>
  </si>
  <si>
    <t>Pyridoxin (vitamin B6)</t>
  </si>
  <si>
    <t>PYRIDOXIN LÉČIVA</t>
  </si>
  <si>
    <t>148078</t>
  </si>
  <si>
    <t>ROSUCARD 40 MG POTAHOVANÉ TABLETY</t>
  </si>
  <si>
    <t>TBL FLM 90X40MG</t>
  </si>
  <si>
    <t>Spazmolytika, psycholeptika a analgetika v kombinaci</t>
  </si>
  <si>
    <t>91261</t>
  </si>
  <si>
    <t>SPASMOPAN</t>
  </si>
  <si>
    <t>SUP 5</t>
  </si>
  <si>
    <t>Telmisartan a amlodipin</t>
  </si>
  <si>
    <t>167859</t>
  </si>
  <si>
    <t>TWYNSTA 80 MG/10 MG</t>
  </si>
  <si>
    <t>TBL NOB 28X80MG/10MG</t>
  </si>
  <si>
    <t>12475</t>
  </si>
  <si>
    <t>TRAMABENE 50 TOBOLKY</t>
  </si>
  <si>
    <t>132870</t>
  </si>
  <si>
    <t>TBL FLM 90X600MG/400IU</t>
  </si>
  <si>
    <t>Vorikonazol</t>
  </si>
  <si>
    <t>26889</t>
  </si>
  <si>
    <t>VFEND 200 MG</t>
  </si>
  <si>
    <t>146893</t>
  </si>
  <si>
    <t>94776</t>
  </si>
  <si>
    <t>ZOLPINOX</t>
  </si>
  <si>
    <t>TBL FLM 50X10MG</t>
  </si>
  <si>
    <t>Dabrafenib</t>
  </si>
  <si>
    <t>CPS DUR 120X75MG</t>
  </si>
  <si>
    <t>Obvazový materiál, náplasti</t>
  </si>
  <si>
    <t>86760</t>
  </si>
  <si>
    <t>ROZTOK PRONTOSAN 400416</t>
  </si>
  <si>
    <t>STERILNÍ LAHVIČKA,350ML</t>
  </si>
  <si>
    <t>169610</t>
  </si>
  <si>
    <t>KRYTÍ ANTIMIKROBIÁLNÍ MEPILEX TRANSFER AG</t>
  </si>
  <si>
    <t>7,5 X 8,5 CM,SILIKONOVÁ KONTAKTNÍ VRSTVA K.ODVODU EXSUDÁTU,10KS</t>
  </si>
  <si>
    <t>81959</t>
  </si>
  <si>
    <t>KRYTÍ ALGINÁTOVÉ MELGISORB AG</t>
  </si>
  <si>
    <t>5X5CM,10KS</t>
  </si>
  <si>
    <t>169919</t>
  </si>
  <si>
    <t>KRYTÍ ALGINÁTOVÉ MELGISORB PLUS</t>
  </si>
  <si>
    <t>5X5CM,VYSOCE SAVÉ,10KS</t>
  </si>
  <si>
    <t>170477</t>
  </si>
  <si>
    <t>KRYTÍ CHIRURGICKÉ MEPILEX BORDER POST-OP</t>
  </si>
  <si>
    <t>6X8CM,SE SUPERABSORPČNÍM JÁDREM A SILIKONOVOU VRSTVOU SAFETAC,10KS</t>
  </si>
  <si>
    <t>81246</t>
  </si>
  <si>
    <t>KRYTÍ ABSORPČNÍ TENKÉ MEPILEX LITE</t>
  </si>
  <si>
    <t>6X8,5CM,SE SILIKONOVOU VRSTVOU SAFETAC,5KS</t>
  </si>
  <si>
    <t>81474</t>
  </si>
  <si>
    <t>KRYTÍ ABSORPČNÍ TENKÉ MEPILEX BORDER LITE</t>
  </si>
  <si>
    <t>5X12,5CM,SE SILIKONOVOU VRSTVOU SAFETAC,5KS</t>
  </si>
  <si>
    <t>81483</t>
  </si>
  <si>
    <t>KRYTÍ HYDROGEL PRONTOSAN 400516</t>
  </si>
  <si>
    <t>STERILNÍ,BARIÉROVÝ,ANTISEPTICKÝ,30ML</t>
  </si>
  <si>
    <t>81475</t>
  </si>
  <si>
    <t>7,5X7,5CM,SE SILIKONOVOU VRSTVOU SAFETAC,5KS</t>
  </si>
  <si>
    <t>KRYTÍ HYDROGEL PRONTOSAN WOUND GEL X</t>
  </si>
  <si>
    <t>400508,250G</t>
  </si>
  <si>
    <t>28834</t>
  </si>
  <si>
    <t>POR TBL DIS 90X2,5MG</t>
  </si>
  <si>
    <t>CPS DUR 20X300MG</t>
  </si>
  <si>
    <t>OPHTHALMO-HYDROCORTISON LÉČIVA</t>
  </si>
  <si>
    <t>OPH UNG 5GMX5MG/GM</t>
  </si>
  <si>
    <t>Levocetirizin</t>
  </si>
  <si>
    <t>192200</t>
  </si>
  <si>
    <t>CRM 1X100GMX1MG/GM</t>
  </si>
  <si>
    <t>Salmeterol a flutikason</t>
  </si>
  <si>
    <t>45958</t>
  </si>
  <si>
    <t>SERETIDE DISKUS 50/500</t>
  </si>
  <si>
    <t>INH PLV DOS 1X60DÁVX50RG/500RG</t>
  </si>
  <si>
    <t>Flutikason, kombinace</t>
  </si>
  <si>
    <t>183554</t>
  </si>
  <si>
    <t>DYMISTIN 137 MIKROGRAMŮ/50 MIKROGRAMŮ</t>
  </si>
  <si>
    <t>NAS SPR SUS 10X4MLX137RG/50RG</t>
  </si>
  <si>
    <t>81247</t>
  </si>
  <si>
    <t>10X10CM,SE SILIKONOVOU VRSTVOU SAFETAC,5KS</t>
  </si>
  <si>
    <t>93015</t>
  </si>
  <si>
    <t>Azithromycin</t>
  </si>
  <si>
    <t>Betamethason</t>
  </si>
  <si>
    <t>19756</t>
  </si>
  <si>
    <t>UNG 15GMX0,5MG/GM</t>
  </si>
  <si>
    <t>132601</t>
  </si>
  <si>
    <t>Bromhexin</t>
  </si>
  <si>
    <t>10063</t>
  </si>
  <si>
    <t>POR GTT SOL 1X30MLX8MG/ML</t>
  </si>
  <si>
    <t>Buprenorfin</t>
  </si>
  <si>
    <t>42755</t>
  </si>
  <si>
    <t>TRANSTEC 35 MCG/H</t>
  </si>
  <si>
    <t>TDR EMP 5X35RG/H</t>
  </si>
  <si>
    <t>OPH UNG 1X3,5GM</t>
  </si>
  <si>
    <t>Dihydrokodein</t>
  </si>
  <si>
    <t>TBL RET 60X60MG</t>
  </si>
  <si>
    <t>80451</t>
  </si>
  <si>
    <t>TBL RET 56X60MG</t>
  </si>
  <si>
    <t>58142</t>
  </si>
  <si>
    <t>TBL ENT 30X50MG</t>
  </si>
  <si>
    <t>132632</t>
  </si>
  <si>
    <t>125186</t>
  </si>
  <si>
    <t>TBL FLM 20X10MG II</t>
  </si>
  <si>
    <t>Exemestan</t>
  </si>
  <si>
    <t>1258</t>
  </si>
  <si>
    <t>AROMASIN</t>
  </si>
  <si>
    <t>1259</t>
  </si>
  <si>
    <t>147472</t>
  </si>
  <si>
    <t>EXEMESTANE ACCORD 25 MG POTAHOVANÉ TABLETY</t>
  </si>
  <si>
    <t>24854</t>
  </si>
  <si>
    <t>FENTANYL-RATIOPHARM 50 MCG/H</t>
  </si>
  <si>
    <t>TDR EMP 5X8,25MGX50RG/H</t>
  </si>
  <si>
    <t>IBALGIN 600</t>
  </si>
  <si>
    <t>TBL FLM 30X600MG</t>
  </si>
  <si>
    <t>27023</t>
  </si>
  <si>
    <t>XELODA 150 MG</t>
  </si>
  <si>
    <t>TBL FLM 60X150MG</t>
  </si>
  <si>
    <t>193277</t>
  </si>
  <si>
    <t>193267</t>
  </si>
  <si>
    <t>ECANSYA 150 MG</t>
  </si>
  <si>
    <t>TBL FLM 60X150MG II</t>
  </si>
  <si>
    <t>193265</t>
  </si>
  <si>
    <t>TBL FLM 120X150MG I</t>
  </si>
  <si>
    <t>132644</t>
  </si>
  <si>
    <t>TBL NOB 14X500MG</t>
  </si>
  <si>
    <t>185398</t>
  </si>
  <si>
    <t>TBL FLM 10(1X10)X2,5MG</t>
  </si>
  <si>
    <t>Oxybutynin</t>
  </si>
  <si>
    <t>207076</t>
  </si>
  <si>
    <t>UROXAL 5 MG</t>
  </si>
  <si>
    <t>TBL NOB 60X5MG</t>
  </si>
  <si>
    <t>TBL PRO 30X10MG</t>
  </si>
  <si>
    <t>46869</t>
  </si>
  <si>
    <t>TBL PRO 56X10MG</t>
  </si>
  <si>
    <t>167643</t>
  </si>
  <si>
    <t>CPS MOL 5X500RG</t>
  </si>
  <si>
    <t>191323</t>
  </si>
  <si>
    <t>POR PLV SOL 50X2</t>
  </si>
  <si>
    <t>TBL NOB 20</t>
  </si>
  <si>
    <t>28224</t>
  </si>
  <si>
    <t>CPS DUR 100X1X150MG</t>
  </si>
  <si>
    <t>164886</t>
  </si>
  <si>
    <t>TBL FLM 30X600MG/400IU</t>
  </si>
  <si>
    <t>TBL MND 60X500MG/400IU</t>
  </si>
  <si>
    <t>47516</t>
  </si>
  <si>
    <t>TBL MND 100X500MG/200IU</t>
  </si>
  <si>
    <t>189080</t>
  </si>
  <si>
    <t>TBL MND 90X500MG/400IU</t>
  </si>
  <si>
    <t>189099</t>
  </si>
  <si>
    <t>CALCICHEW D3 LEMON 1000 MG/800 IU</t>
  </si>
  <si>
    <t>TBL MND 90X1000MG/800IU</t>
  </si>
  <si>
    <t>206530</t>
  </si>
  <si>
    <t>CALCICHEW D3 JAHODA 500 MG/400 IU ŽVÝKACÍ TABLETY</t>
  </si>
  <si>
    <t>206537</t>
  </si>
  <si>
    <t>CALCICHEW D3 LEMON 500 MG/1000 IU ŽVÝKACÍ TABLETY</t>
  </si>
  <si>
    <t>TBL MND 90X500MG/1000IU</t>
  </si>
  <si>
    <t>10253</t>
  </si>
  <si>
    <t>TBL NOB 90X10MG</t>
  </si>
  <si>
    <t>146889</t>
  </si>
  <si>
    <t>163149</t>
  </si>
  <si>
    <t>94735</t>
  </si>
  <si>
    <t>94744</t>
  </si>
  <si>
    <t>81960</t>
  </si>
  <si>
    <t>10X10CM,10KS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</si>
  <si>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</si>
  <si>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</si>
  <si>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</si>
  <si>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</si>
  <si>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</si>
  <si>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</si>
  <si>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140881</t>
  </si>
  <si>
    <t>EPITÉZA MAMMÁRNÍ BALANCE CONTACT DELTA</t>
  </si>
  <si>
    <t>SILIKONOVÁ, KOREKČNÍ SAMOLEPÍCÍ, MATERIÁL COMFORT+, 284B</t>
  </si>
  <si>
    <t>140551</t>
  </si>
  <si>
    <t>PODPRSENKA KOMPRESIVNÍ EVA</t>
  </si>
  <si>
    <t>0765, 0768</t>
  </si>
  <si>
    <t>162250</t>
  </si>
  <si>
    <t>ACC 200 NEO</t>
  </si>
  <si>
    <t>TBL EFF 20X200MG</t>
  </si>
  <si>
    <t>59756</t>
  </si>
  <si>
    <t>FRONTIN 0,5 MG</t>
  </si>
  <si>
    <t>45324</t>
  </si>
  <si>
    <t>87166</t>
  </si>
  <si>
    <t>TBL FLM 20X28,3MG</t>
  </si>
  <si>
    <t>99366</t>
  </si>
  <si>
    <t>AMOKSIKLAV 457 MG/5 ML</t>
  </si>
  <si>
    <t>POR PLV SUS 70ML</t>
  </si>
  <si>
    <t>191321</t>
  </si>
  <si>
    <t>TBL FLM 100X1MG</t>
  </si>
  <si>
    <t>191322</t>
  </si>
  <si>
    <t>TBL FLM 300X1MG</t>
  </si>
  <si>
    <t>187541</t>
  </si>
  <si>
    <t>GGR 120MLX1,5MG/ML</t>
  </si>
  <si>
    <t>128123</t>
  </si>
  <si>
    <t>BINABIC 50 MG</t>
  </si>
  <si>
    <t>94163</t>
  </si>
  <si>
    <t>CONCOR 10</t>
  </si>
  <si>
    <t>Butylskopolaminium</t>
  </si>
  <si>
    <t>41156</t>
  </si>
  <si>
    <t>BUSCOPAN</t>
  </si>
  <si>
    <t>TBL OBD 50X10MG</t>
  </si>
  <si>
    <t>Cetirizin</t>
  </si>
  <si>
    <t>5476</t>
  </si>
  <si>
    <t>TBL FLM 7X10MG</t>
  </si>
  <si>
    <t>5496</t>
  </si>
  <si>
    <t>TBL FLM 60X10MG</t>
  </si>
  <si>
    <t>66029</t>
  </si>
  <si>
    <t>Cinakalcet</t>
  </si>
  <si>
    <t>28309</t>
  </si>
  <si>
    <t>MIMPARA 30 MG</t>
  </si>
  <si>
    <t>TBL FLM 28X30MG</t>
  </si>
  <si>
    <t>28310</t>
  </si>
  <si>
    <t>TBL FLM 84X30MG</t>
  </si>
  <si>
    <t>28311</t>
  </si>
  <si>
    <t>28319</t>
  </si>
  <si>
    <t>MIMPARA 90 MG</t>
  </si>
  <si>
    <t>TBL FLM 30X90MG</t>
  </si>
  <si>
    <t>132524</t>
  </si>
  <si>
    <t>203106</t>
  </si>
  <si>
    <t>89026</t>
  </si>
  <si>
    <t>TBL ENT 100X50MG</t>
  </si>
  <si>
    <t>132634</t>
  </si>
  <si>
    <t>4014</t>
  </si>
  <si>
    <t>DOXYBENE 200 MG TABLETY</t>
  </si>
  <si>
    <t>Drotaverin</t>
  </si>
  <si>
    <t>107807</t>
  </si>
  <si>
    <t>TBL NOB 24X40MG</t>
  </si>
  <si>
    <t>115401</t>
  </si>
  <si>
    <t>INJ SOL ISP 10X0,4MLX100MG/ML</t>
  </si>
  <si>
    <t>Felodipin</t>
  </si>
  <si>
    <t>83595</t>
  </si>
  <si>
    <t>PLENDIL ER 10 MG</t>
  </si>
  <si>
    <t>TBL PRO 100X10MG I</t>
  </si>
  <si>
    <t>2785</t>
  </si>
  <si>
    <t>94803</t>
  </si>
  <si>
    <t>TBL NOB 20X5MG/50MG</t>
  </si>
  <si>
    <t>Hydrokortison-butyrát</t>
  </si>
  <si>
    <t>9307</t>
  </si>
  <si>
    <t>LOCOID 0,1% LOTION</t>
  </si>
  <si>
    <t>DRM SOL 30MLX1MG/ML</t>
  </si>
  <si>
    <t>47029</t>
  </si>
  <si>
    <t>LOCOID 0,1%</t>
  </si>
  <si>
    <t>CRM 15GMX1MG/GM</t>
  </si>
  <si>
    <t>Interferon alfa-2b</t>
  </si>
  <si>
    <t>25760</t>
  </si>
  <si>
    <t>INTRONA 3 MIU/0,5 ML</t>
  </si>
  <si>
    <t>INJ+INF SOL 12X0,5ML+S</t>
  </si>
  <si>
    <t>55759</t>
  </si>
  <si>
    <t>PAMYCON NA PŘÍPRAVU KAPEK</t>
  </si>
  <si>
    <t>DRM PLV SOL 1</t>
  </si>
  <si>
    <t>DRM SOL 30MLX100MG/ML</t>
  </si>
  <si>
    <t>193279</t>
  </si>
  <si>
    <t>TBL FLM 60X500MG II</t>
  </si>
  <si>
    <t>83550</t>
  </si>
  <si>
    <t>CANESTEN 1</t>
  </si>
  <si>
    <t>VAG TBL 1X500MG</t>
  </si>
  <si>
    <t>CANESTEN GYN 1 DEN</t>
  </si>
  <si>
    <t>62863</t>
  </si>
  <si>
    <t>CANDIBENE 200 MG</t>
  </si>
  <si>
    <t>VAG TBL 3X200MG</t>
  </si>
  <si>
    <t>Kodein, kombinace kromě psycholeptik</t>
  </si>
  <si>
    <t>87906</t>
  </si>
  <si>
    <t>KORYLAN</t>
  </si>
  <si>
    <t>TBL NOB 10X325MG/28,73MG</t>
  </si>
  <si>
    <t>185405</t>
  </si>
  <si>
    <t>TBL FLM 100(10X10)X2,5MG</t>
  </si>
  <si>
    <t>127965</t>
  </si>
  <si>
    <t>TBL FLM 90X2,5MG</t>
  </si>
  <si>
    <t>Makrogol, kombinace</t>
  </si>
  <si>
    <t>170243</t>
  </si>
  <si>
    <t>MOVIPREP</t>
  </si>
  <si>
    <t>POR PLV SOL 1+1</t>
  </si>
  <si>
    <t>100027</t>
  </si>
  <si>
    <t>32103</t>
  </si>
  <si>
    <t>Měkký parafin a tukové produkty</t>
  </si>
  <si>
    <t>16464</t>
  </si>
  <si>
    <t>EXCIPIAL MAST</t>
  </si>
  <si>
    <t>UNG 1X100GM</t>
  </si>
  <si>
    <t>22903</t>
  </si>
  <si>
    <t>MELOXICAM-TEVA 15 MG</t>
  </si>
  <si>
    <t>TBL NOB 100X15MG I</t>
  </si>
  <si>
    <t>Methylprednisolon-aceponát</t>
  </si>
  <si>
    <t>85350</t>
  </si>
  <si>
    <t>ADVANTAN KRÉM</t>
  </si>
  <si>
    <t>58041</t>
  </si>
  <si>
    <t>BETALOC ZOK 200 MG</t>
  </si>
  <si>
    <t>163150</t>
  </si>
  <si>
    <t>105845</t>
  </si>
  <si>
    <t>POR TBL DIS 90X15MG</t>
  </si>
  <si>
    <t>192520</t>
  </si>
  <si>
    <t>NASONEX</t>
  </si>
  <si>
    <t>NAS SPR SUS 60DÁVX50RG/DÁV</t>
  </si>
  <si>
    <t>119513</t>
  </si>
  <si>
    <t>CPS ETD 98X20MG</t>
  </si>
  <si>
    <t>122114</t>
  </si>
  <si>
    <t>215608</t>
  </si>
  <si>
    <t>14914</t>
  </si>
  <si>
    <t>TBL NOB 100X50MG</t>
  </si>
  <si>
    <t>13475</t>
  </si>
  <si>
    <t>RAMIL 5</t>
  </si>
  <si>
    <t>TBL FLM 100X320MG/60MG</t>
  </si>
  <si>
    <t>94584</t>
  </si>
  <si>
    <t>AKTIFERRIN</t>
  </si>
  <si>
    <t>POR CPS MOL 50</t>
  </si>
  <si>
    <t>57339</t>
  </si>
  <si>
    <t>49196</t>
  </si>
  <si>
    <t>CPS RDR 100X0,4MG</t>
  </si>
  <si>
    <t>201612</t>
  </si>
  <si>
    <t>TBL FLM 60X1X37,5MG/325MG</t>
  </si>
  <si>
    <t>132872</t>
  </si>
  <si>
    <t>209531</t>
  </si>
  <si>
    <t>TBL FLM 100X37,5MG/325MG II</t>
  </si>
  <si>
    <t>Trimetazidin</t>
  </si>
  <si>
    <t>178689</t>
  </si>
  <si>
    <t>PROTEVASC 35 MG TABLETY S PRODLOUŽENÝM UVOLŇOVÁNÍM</t>
  </si>
  <si>
    <t>TBL PRO 60X35MG</t>
  </si>
  <si>
    <t>169675</t>
  </si>
  <si>
    <t>TBL FLM 60</t>
  </si>
  <si>
    <t>206536</t>
  </si>
  <si>
    <t>TBL MND 60X500MG/1000IU</t>
  </si>
  <si>
    <t>206529</t>
  </si>
  <si>
    <t>206541</t>
  </si>
  <si>
    <t>CALCICHEW D3 JAHODA 500 MG/1000 IU ŽVÝKACÍ TABLETY</t>
  </si>
  <si>
    <t>146890</t>
  </si>
  <si>
    <t>94775</t>
  </si>
  <si>
    <t>163145</t>
  </si>
  <si>
    <t>132603</t>
  </si>
  <si>
    <t>198053</t>
  </si>
  <si>
    <t>TBL FLM 15X10MG</t>
  </si>
  <si>
    <t>146885</t>
  </si>
  <si>
    <t>134227</t>
  </si>
  <si>
    <t>ZOLPIDEM ORION 10 MG</t>
  </si>
  <si>
    <t>Alklometason</t>
  </si>
  <si>
    <t>19754</t>
  </si>
  <si>
    <t>CRM 20GMX0,5MG/GM</t>
  </si>
  <si>
    <t>19753</t>
  </si>
  <si>
    <t>UNG 40GMX0,5MG/GM</t>
  </si>
  <si>
    <t>19755</t>
  </si>
  <si>
    <t>CRM 40GMX0,5MG/GM</t>
  </si>
  <si>
    <t>*2001</t>
  </si>
  <si>
    <t>*20011</t>
  </si>
  <si>
    <t>*3009</t>
  </si>
  <si>
    <t>22614</t>
  </si>
  <si>
    <t>EPITÉZA PRSNÍ SYMPHONY LIGHT</t>
  </si>
  <si>
    <t>SYMETRICKÁ</t>
  </si>
  <si>
    <t>140614</t>
  </si>
  <si>
    <t>EPITÉZA MAMÁRNÍ ENERGY LIGHT 2S</t>
  </si>
  <si>
    <t>SILIKONOVÁ ODLEHČENÁ, TERMOREGULAČNÍ, MATERIÁL COMFORT+, 342</t>
  </si>
  <si>
    <t>Glycerol-trinitrát</t>
  </si>
  <si>
    <t>NITROGLYCERIN-SLOVAKOFARMA</t>
  </si>
  <si>
    <t>TBL SLG 20X0,5MG</t>
  </si>
  <si>
    <t>167009</t>
  </si>
  <si>
    <t>SILDENAFIL TEVA 50 MG</t>
  </si>
  <si>
    <t>TBL FLM 4X50MG</t>
  </si>
  <si>
    <t>29259</t>
  </si>
  <si>
    <t>TBL FLM 4X20MG</t>
  </si>
  <si>
    <t>Terbinafin</t>
  </si>
  <si>
    <t>CRM 15GMX10MG/GM I</t>
  </si>
  <si>
    <t>198057</t>
  </si>
  <si>
    <t>107868</t>
  </si>
  <si>
    <t>1711</t>
  </si>
  <si>
    <t>TBL NOB 100X300MG</t>
  </si>
  <si>
    <t>192247</t>
  </si>
  <si>
    <t>AMBROBENE 75 MG</t>
  </si>
  <si>
    <t>CPS PRO 20X75MG</t>
  </si>
  <si>
    <t>160738</t>
  </si>
  <si>
    <t>AMBROSAN 15 MG</t>
  </si>
  <si>
    <t>160740</t>
  </si>
  <si>
    <t>TBL NOB 100X15MG</t>
  </si>
  <si>
    <t>96192</t>
  </si>
  <si>
    <t>AMBROSAN 30 MG</t>
  </si>
  <si>
    <t>TBL NOB 30X30MG I</t>
  </si>
  <si>
    <t>132763</t>
  </si>
  <si>
    <t>132523</t>
  </si>
  <si>
    <t>24781</t>
  </si>
  <si>
    <t>MATRIFEN 25 MCG/H</t>
  </si>
  <si>
    <t>TDR EMP 10X25RG/H</t>
  </si>
  <si>
    <t>56808</t>
  </si>
  <si>
    <t>TBL NOB 50X125MG</t>
  </si>
  <si>
    <t>Granisetron</t>
  </si>
  <si>
    <t>140632</t>
  </si>
  <si>
    <t>GRANEGIS 2 MG</t>
  </si>
  <si>
    <t>TBL FLM 10X2MG</t>
  </si>
  <si>
    <t>TBL EFF 20X250MG</t>
  </si>
  <si>
    <t>180827</t>
  </si>
  <si>
    <t>32019</t>
  </si>
  <si>
    <t>IBUPROFEN AL 400</t>
  </si>
  <si>
    <t>TBL FLM 50X400MG</t>
  </si>
  <si>
    <t>32018</t>
  </si>
  <si>
    <t>Jiná léčiva k terapii onemocnění žlučových cest</t>
  </si>
  <si>
    <t>POR GTT SOL 1X10ML</t>
  </si>
  <si>
    <t>Jiná oftalmologika</t>
  </si>
  <si>
    <t>136396</t>
  </si>
  <si>
    <t>SOLCOSERYL</t>
  </si>
  <si>
    <t>OPH GEL 5GMX8,3MG/GM</t>
  </si>
  <si>
    <t>65976</t>
  </si>
  <si>
    <t>GEL 30GMX25MG/GM</t>
  </si>
  <si>
    <t>203853</t>
  </si>
  <si>
    <t>Kombinace různých antibiotik</t>
  </si>
  <si>
    <t>OPH UNG 1X5GM</t>
  </si>
  <si>
    <t>132702</t>
  </si>
  <si>
    <t>171577</t>
  </si>
  <si>
    <t>MAGNESIUM LACTATE BIOMEDICA 500 MG TABLETY</t>
  </si>
  <si>
    <t>TBL NOB 50X500MG</t>
  </si>
  <si>
    <t>58828</t>
  </si>
  <si>
    <t>POR PLV SOL 50X64GM</t>
  </si>
  <si>
    <t>207253</t>
  </si>
  <si>
    <t>NALGESIN 550 MG</t>
  </si>
  <si>
    <t>TBL FLM 30X550MG</t>
  </si>
  <si>
    <t>12893</t>
  </si>
  <si>
    <t>TBL NOB 60X100MG</t>
  </si>
  <si>
    <t>202463</t>
  </si>
  <si>
    <t>GASEC-20</t>
  </si>
  <si>
    <t>216912</t>
  </si>
  <si>
    <t>Oxazepam</t>
  </si>
  <si>
    <t>OXAZEPAM LÉČIVA</t>
  </si>
  <si>
    <t>166423</t>
  </si>
  <si>
    <t>RILMENIDIN TEVA 1 MG TABLETY</t>
  </si>
  <si>
    <t>13389</t>
  </si>
  <si>
    <t>CPS MOL 25X40MG</t>
  </si>
  <si>
    <t>58701</t>
  </si>
  <si>
    <t>TAMOXIFEN 'EBEWE' 10 MG</t>
  </si>
  <si>
    <t>Tapentadol</t>
  </si>
  <si>
    <t>184535</t>
  </si>
  <si>
    <t>PALEXIA RETARD 50 MG TABLETY S PRODLOUŽENÝM UVOLŇOVÁNÍM</t>
  </si>
  <si>
    <t>TBL PRO 40X50MG</t>
  </si>
  <si>
    <t>184732</t>
  </si>
  <si>
    <t>PALEXIA 50 MG POTAHOVANÉ TABLETY</t>
  </si>
  <si>
    <t>TBL FLM 50X50MG</t>
  </si>
  <si>
    <t>Telmisartan</t>
  </si>
  <si>
    <t>26551</t>
  </si>
  <si>
    <t>MICARDIS 20 MG</t>
  </si>
  <si>
    <t>TBL NOB 28X20MG</t>
  </si>
  <si>
    <t>26547</t>
  </si>
  <si>
    <t>MICARDIS 40 MG</t>
  </si>
  <si>
    <t>TBL NOB 56X40MG</t>
  </si>
  <si>
    <t>Vinorelbin</t>
  </si>
  <si>
    <t>5924</t>
  </si>
  <si>
    <t>NAVELBINE ORAL 20 MG</t>
  </si>
  <si>
    <t>CPS MOL 1X20MG</t>
  </si>
  <si>
    <t>5925</t>
  </si>
  <si>
    <t>NAVELBINE ORAL 30 MG</t>
  </si>
  <si>
    <t>CPS MOL 1X30MG</t>
  </si>
  <si>
    <t>Různá jiná léčiva pro lokální léčbu v dutině ústní</t>
  </si>
  <si>
    <t>ORM PST 1X5GMX2,125MG/10MG/GM</t>
  </si>
  <si>
    <t>*1024</t>
  </si>
  <si>
    <t>42847</t>
  </si>
  <si>
    <t>ZINNAT 250 MG</t>
  </si>
  <si>
    <t>POR GRA SUS 100MLX250MG</t>
  </si>
  <si>
    <t>CRM 30GMX1MG/GM</t>
  </si>
  <si>
    <t>55760</t>
  </si>
  <si>
    <t>DRM PLV SOL 10</t>
  </si>
  <si>
    <t>80481</t>
  </si>
  <si>
    <t>KLACID 125 MG/5 ML</t>
  </si>
  <si>
    <t>POR GRA SUS 100MLX25MG/ML</t>
  </si>
  <si>
    <t>Tianeptin</t>
  </si>
  <si>
    <t>14808</t>
  </si>
  <si>
    <t>COAXIL</t>
  </si>
  <si>
    <t>TBL OBD 90X12,5MG</t>
  </si>
  <si>
    <t>41789</t>
  </si>
  <si>
    <t>DHC CONTINUS 120 MG</t>
  </si>
  <si>
    <t>TBL RET 20X120MG</t>
  </si>
  <si>
    <t>45998</t>
  </si>
  <si>
    <t>OSPEN 1500</t>
  </si>
  <si>
    <t>TBL FLM 30X1500KU</t>
  </si>
  <si>
    <t>Kortikosteroidy</t>
  </si>
  <si>
    <t>84700</t>
  </si>
  <si>
    <t>OTOBACID N</t>
  </si>
  <si>
    <t>AUR GTT SOL 1X5ML</t>
  </si>
  <si>
    <t>Rifaximin</t>
  </si>
  <si>
    <t>202740</t>
  </si>
  <si>
    <t>NORMIX</t>
  </si>
  <si>
    <t>TBL FLM 28X200MG</t>
  </si>
  <si>
    <t>Rivastigmin</t>
  </si>
  <si>
    <t>149156</t>
  </si>
  <si>
    <t>NIMVASTID 1,5 MG</t>
  </si>
  <si>
    <t>CPS DUR 60X1,5MG</t>
  </si>
  <si>
    <t>149178</t>
  </si>
  <si>
    <t>POR TBL DIS 28X1X1,5MG</t>
  </si>
  <si>
    <t>Tizanidin</t>
  </si>
  <si>
    <t>189078</t>
  </si>
  <si>
    <t>TBL MND 50X500MG/400IU</t>
  </si>
  <si>
    <t>Aciklovir</t>
  </si>
  <si>
    <t>155937</t>
  </si>
  <si>
    <t>HERPESIN 400</t>
  </si>
  <si>
    <t>TBL NOB 50X400MG</t>
  </si>
  <si>
    <t>180550</t>
  </si>
  <si>
    <t>MUCOSOLVAN LONG EFFECT</t>
  </si>
  <si>
    <t>180549</t>
  </si>
  <si>
    <t>CPS PRO 10X75MG</t>
  </si>
  <si>
    <t>150796</t>
  </si>
  <si>
    <t>AMLOZEK 5</t>
  </si>
  <si>
    <t>132811</t>
  </si>
  <si>
    <t>132711</t>
  </si>
  <si>
    <t>132664</t>
  </si>
  <si>
    <t>155859</t>
  </si>
  <si>
    <t>SUMAMED 500 MG</t>
  </si>
  <si>
    <t>UNG 30GMX0,5MG/GM</t>
  </si>
  <si>
    <t>98031</t>
  </si>
  <si>
    <t>DIPROSONE</t>
  </si>
  <si>
    <t>176914</t>
  </si>
  <si>
    <t>TBL FLM 90X10MG</t>
  </si>
  <si>
    <t>158710</t>
  </si>
  <si>
    <t>BISOPROLOL MYLAN 10 MG</t>
  </si>
  <si>
    <t>132639</t>
  </si>
  <si>
    <t>17428</t>
  </si>
  <si>
    <t>17427</t>
  </si>
  <si>
    <t>Cyproheptadin</t>
  </si>
  <si>
    <t>2868</t>
  </si>
  <si>
    <t>PERITOL</t>
  </si>
  <si>
    <t>11286</t>
  </si>
  <si>
    <t>26331</t>
  </si>
  <si>
    <t>TBL FLM 100X5MG</t>
  </si>
  <si>
    <t>POR TBL DIS 30X2,5MG</t>
  </si>
  <si>
    <t>178662</t>
  </si>
  <si>
    <t>DESLORATADIN +PHARMA 5 MG POTAHOVANÉ TABLETY</t>
  </si>
  <si>
    <t>168940</t>
  </si>
  <si>
    <t>DESLORATADINE RATIOPHARM 5 MG</t>
  </si>
  <si>
    <t>INJ SOL 10X2MLX5MGML</t>
  </si>
  <si>
    <t>208695</t>
  </si>
  <si>
    <t>TBL NOB 20(1X20)X10MG</t>
  </si>
  <si>
    <t>Dienogest a estradiol</t>
  </si>
  <si>
    <t>129929</t>
  </si>
  <si>
    <t>QLAIRA</t>
  </si>
  <si>
    <t>TBL FLM 3X28</t>
  </si>
  <si>
    <t>41823</t>
  </si>
  <si>
    <t>41821</t>
  </si>
  <si>
    <t>TBL RET 60X120MG</t>
  </si>
  <si>
    <t>2146</t>
  </si>
  <si>
    <t>DICLOFENAC AL RETARD</t>
  </si>
  <si>
    <t>67550</t>
  </si>
  <si>
    <t>ALMIRAL GEL</t>
  </si>
  <si>
    <t>GEL 250GMX10MG/GM</t>
  </si>
  <si>
    <t>185435</t>
  </si>
  <si>
    <t>132908</t>
  </si>
  <si>
    <t>CPS DUR 10X300MG</t>
  </si>
  <si>
    <t>Erythromycin, kombinace</t>
  </si>
  <si>
    <t>91763</t>
  </si>
  <si>
    <t>ZINERYT</t>
  </si>
  <si>
    <t>DRM SOL 1+1X30MLX40MG/12MG/ML</t>
  </si>
  <si>
    <t>Estradiol</t>
  </si>
  <si>
    <t>53798</t>
  </si>
  <si>
    <t>ESTROFEM 1 MG</t>
  </si>
  <si>
    <t>TBL FLM 84X1MG</t>
  </si>
  <si>
    <t>Fentermin</t>
  </si>
  <si>
    <t>CPS RML 100X15MG</t>
  </si>
  <si>
    <t>Fluocinolon-acetonid</t>
  </si>
  <si>
    <t>3388</t>
  </si>
  <si>
    <t>UNG 15GMX0,25MG/GM</t>
  </si>
  <si>
    <t>56802</t>
  </si>
  <si>
    <t>127592</t>
  </si>
  <si>
    <t>GABAPENTIN AUROBINDO 300 MG TVRDÉ TOBOLKY</t>
  </si>
  <si>
    <t>CPS DUR 90X300MG I</t>
  </si>
  <si>
    <t>Gestoden a ethinylestradiol</t>
  </si>
  <si>
    <t>6248</t>
  </si>
  <si>
    <t>LUNAFEM</t>
  </si>
  <si>
    <t>TBL OBD 21X0,075MG/0,02MG</t>
  </si>
  <si>
    <t>18387</t>
  </si>
  <si>
    <t>TBL RET 90X30MG</t>
  </si>
  <si>
    <t>118056</t>
  </si>
  <si>
    <t>Guajazulen</t>
  </si>
  <si>
    <t>OPH UNG 5GMX1,5MG/GM</t>
  </si>
  <si>
    <t>CRM 15GMX20MG/10MG/GM</t>
  </si>
  <si>
    <t>83212</t>
  </si>
  <si>
    <t>LOCOID CRELO 0,1%</t>
  </si>
  <si>
    <t>DRM EML 1X30GMX1MG/GM</t>
  </si>
  <si>
    <t>Cholekalciferol</t>
  </si>
  <si>
    <t>103788</t>
  </si>
  <si>
    <t>POR GTT SOL 1X10MLX0,5MG/ML</t>
  </si>
  <si>
    <t>187656</t>
  </si>
  <si>
    <t>IBALGIN RAPID</t>
  </si>
  <si>
    <t>TBL FLM 24X400MG I</t>
  </si>
  <si>
    <t>Indakaterol</t>
  </si>
  <si>
    <t>167258</t>
  </si>
  <si>
    <t>ONBREZ BREEZHALER 150 MIKROGRAMŮ</t>
  </si>
  <si>
    <t>INH PLV CPS DUR 30+INHX150RG</t>
  </si>
  <si>
    <t>48260</t>
  </si>
  <si>
    <t>DRM PLV ADS 1X2GM</t>
  </si>
  <si>
    <t>201970</t>
  </si>
  <si>
    <t>DRM PLV SOL 1X33KU/2,5KU</t>
  </si>
  <si>
    <t>OPH UNG 5GMX1MG/GM</t>
  </si>
  <si>
    <t>14936</t>
  </si>
  <si>
    <t>ROCALTROL 0,50 MIKROGRAMU</t>
  </si>
  <si>
    <t>CPS MOL 30X0,50RG</t>
  </si>
  <si>
    <t>84114</t>
  </si>
  <si>
    <t>GEL 50GMX25MG/GM</t>
  </si>
  <si>
    <t>155782</t>
  </si>
  <si>
    <t>GODASAL 100</t>
  </si>
  <si>
    <t>TBL NOB 100X100MG/50MG</t>
  </si>
  <si>
    <t>91019</t>
  </si>
  <si>
    <t>TBL NOB 100X400MG</t>
  </si>
  <si>
    <t>203564</t>
  </si>
  <si>
    <t>88746</t>
  </si>
  <si>
    <t>UNG 1X15GMX20MG/GM</t>
  </si>
  <si>
    <t>167976</t>
  </si>
  <si>
    <t>IASIBON 50 MG</t>
  </si>
  <si>
    <t>Kyselina tiaprofenová</t>
  </si>
  <si>
    <t>96484</t>
  </si>
  <si>
    <t>SURGAM LÉČIVA</t>
  </si>
  <si>
    <t>TBL NOB 20X300MG</t>
  </si>
  <si>
    <t>185400</t>
  </si>
  <si>
    <t>TBL FLM 28(2X14)X2,5MG</t>
  </si>
  <si>
    <t>25838</t>
  </si>
  <si>
    <t>147466</t>
  </si>
  <si>
    <t>EUTHYROX 137 MIKROGRAMŮ</t>
  </si>
  <si>
    <t>TBL NOB 100X137RG II</t>
  </si>
  <si>
    <t>46694</t>
  </si>
  <si>
    <t>EUTHYROX 125 MIKROGRAMŮ</t>
  </si>
  <si>
    <t>TBL NOB 100X125RG</t>
  </si>
  <si>
    <t>47141</t>
  </si>
  <si>
    <t>POR TBL NOB 100X50RG I</t>
  </si>
  <si>
    <t>97186</t>
  </si>
  <si>
    <t>EUTHYROX 100 MIKROGRAMŮ</t>
  </si>
  <si>
    <t>TBL NOB 100X100RG</t>
  </si>
  <si>
    <t>Lidokain</t>
  </si>
  <si>
    <t>201704</t>
  </si>
  <si>
    <t>DOBEXIL H SUP</t>
  </si>
  <si>
    <t>SUP 10X250MG/40MG</t>
  </si>
  <si>
    <t>209939</t>
  </si>
  <si>
    <t>DOBEXIL H UNG</t>
  </si>
  <si>
    <t>RCT UNG 1X20GMX40MG/20MG/GM II</t>
  </si>
  <si>
    <t>199800</t>
  </si>
  <si>
    <t>119917</t>
  </si>
  <si>
    <t>GLUCOPHAGE 1000 MG</t>
  </si>
  <si>
    <t>TBL FLM 100X1000MG</t>
  </si>
  <si>
    <t>BETALOC SR 200 MG</t>
  </si>
  <si>
    <t>32064</t>
  </si>
  <si>
    <t>213482</t>
  </si>
  <si>
    <t>2181</t>
  </si>
  <si>
    <t>POR GRA SUS 6X100MG I</t>
  </si>
  <si>
    <t>13316</t>
  </si>
  <si>
    <t>LUSOPRESS</t>
  </si>
  <si>
    <t>157247</t>
  </si>
  <si>
    <t>Oxikonazol</t>
  </si>
  <si>
    <t>99248</t>
  </si>
  <si>
    <t>MYFUNGAR</t>
  </si>
  <si>
    <t>CRM 30GMX10MG/GM</t>
  </si>
  <si>
    <t>128810</t>
  </si>
  <si>
    <t>TBL ENT 100X20MG I</t>
  </si>
  <si>
    <t>120796</t>
  </si>
  <si>
    <t>120805</t>
  </si>
  <si>
    <t>APO-PERINDO 8 MG</t>
  </si>
  <si>
    <t>TBL NOB 30X8MG</t>
  </si>
  <si>
    <t>Promethazin</t>
  </si>
  <si>
    <t>TBL FLM 20X1X25MG</t>
  </si>
  <si>
    <t>56973</t>
  </si>
  <si>
    <t>TBL NOB 30X1,25MG</t>
  </si>
  <si>
    <t>56982</t>
  </si>
  <si>
    <t>166421</t>
  </si>
  <si>
    <t>180146</t>
  </si>
  <si>
    <t>TBL FLM 100X70MG</t>
  </si>
  <si>
    <t>207222</t>
  </si>
  <si>
    <t>12770</t>
  </si>
  <si>
    <t>RCT SOL 2X67,5MLX13,4GM/0,01GM</t>
  </si>
  <si>
    <t>Solifenacin</t>
  </si>
  <si>
    <t>207295</t>
  </si>
  <si>
    <t>SOLIFENACIN +PHARMA 10 MG</t>
  </si>
  <si>
    <t>207296</t>
  </si>
  <si>
    <t>Takrolimus</t>
  </si>
  <si>
    <t>27315</t>
  </si>
  <si>
    <t>PROTOPIC 0,1%</t>
  </si>
  <si>
    <t>UNG 10GMX0,1%</t>
  </si>
  <si>
    <t>167667</t>
  </si>
  <si>
    <t>TOLURA 40 MG</t>
  </si>
  <si>
    <t>TBL NOB 30X40MG</t>
  </si>
  <si>
    <t>Temozolomid</t>
  </si>
  <si>
    <t>183530</t>
  </si>
  <si>
    <t>TEMOZOLOMIDE GLENMARK 250 MG TVRDÉ TOBOLKY</t>
  </si>
  <si>
    <t>CPS DUR 5X250MG</t>
  </si>
  <si>
    <t>183521</t>
  </si>
  <si>
    <t>TEMOZOLOMIDE GLENMARK 100 MG TVRDÉ TOBOLKY</t>
  </si>
  <si>
    <t>CPS DUR 5X100MG</t>
  </si>
  <si>
    <t>201138</t>
  </si>
  <si>
    <t>TRAMAL RETARD TABLETY 100 MG</t>
  </si>
  <si>
    <t>201133</t>
  </si>
  <si>
    <t>42782</t>
  </si>
  <si>
    <t>TBL PRO 100X200MG</t>
  </si>
  <si>
    <t>179334</t>
  </si>
  <si>
    <t>TBL FLM 100X75MG/650MG I</t>
  </si>
  <si>
    <t>TBL FLM 90X37,5MG/325MG I</t>
  </si>
  <si>
    <t>138848</t>
  </si>
  <si>
    <t>TBL FLM 100X37,5MG/325MG I</t>
  </si>
  <si>
    <t>54094</t>
  </si>
  <si>
    <t>TRITTICO AC 75</t>
  </si>
  <si>
    <t>TBL RET 30X75MG</t>
  </si>
  <si>
    <t>Triamcinolon</t>
  </si>
  <si>
    <t>2828</t>
  </si>
  <si>
    <t>TRIAMCINOLON LÉČIVA CRM</t>
  </si>
  <si>
    <t>CRM 10GMX1MG/GM</t>
  </si>
  <si>
    <t>Triamcinolon a antiseptika</t>
  </si>
  <si>
    <t>TRIAMCINOLON E LÉČIVA</t>
  </si>
  <si>
    <t>UNG 1X20GMX1MG/10MG/GM</t>
  </si>
  <si>
    <t>DRM EML 200MLX20MG/ML</t>
  </si>
  <si>
    <t>151086</t>
  </si>
  <si>
    <t>KYLOTAN 160 MG</t>
  </si>
  <si>
    <t>POR TBL FLM 98X160MG</t>
  </si>
  <si>
    <t>Valsartan a diuretika</t>
  </si>
  <si>
    <t>134282</t>
  </si>
  <si>
    <t>TBL FLM 30X160MG/12,5MG</t>
  </si>
  <si>
    <t>189088</t>
  </si>
  <si>
    <t>189077</t>
  </si>
  <si>
    <t>TBL MND 30X500MG/400IU</t>
  </si>
  <si>
    <t>42477</t>
  </si>
  <si>
    <t>MILGAMMA</t>
  </si>
  <si>
    <t>TBL OBD 100X50MG/0,25MG</t>
  </si>
  <si>
    <t>146902</t>
  </si>
  <si>
    <t>146897</t>
  </si>
  <si>
    <t>146901</t>
  </si>
  <si>
    <t>214604</t>
  </si>
  <si>
    <t>214600</t>
  </si>
  <si>
    <t>135900</t>
  </si>
  <si>
    <t>84798</t>
  </si>
  <si>
    <t>ZOLPIDEM-RATIOPHARM 10 MG</t>
  </si>
  <si>
    <t>Sodná sůl pentosan-polysulfátu</t>
  </si>
  <si>
    <t>21783</t>
  </si>
  <si>
    <t>THROMBOCID GEL</t>
  </si>
  <si>
    <t>GEL 100MGX15MG/GM</t>
  </si>
  <si>
    <t>Formoterol a budesonid</t>
  </si>
  <si>
    <t>180087</t>
  </si>
  <si>
    <t>SYMBICORT TURBUHALER 200 MIKROGRAMŮ/ 6 MIKROGRAMŮ/ INHALACE</t>
  </si>
  <si>
    <t>INH PLV 1X120DÁVX160RG/4,5RG</t>
  </si>
  <si>
    <t>180093</t>
  </si>
  <si>
    <t>INH PLV 2X120DÁVX160RG/4,5RG</t>
  </si>
  <si>
    <t>180096</t>
  </si>
  <si>
    <t>SYMBICORT TURBUHALER 100 MIKROGRAMŮ/6 MIKROGRAMŮ/INHALACE</t>
  </si>
  <si>
    <t>INH PLV 1X60DÁVX80RG/4,5RG</t>
  </si>
  <si>
    <t>Perindopril, amlodipin a indapamid</t>
  </si>
  <si>
    <t>190970</t>
  </si>
  <si>
    <t>TRIPLIXAM 10 MG/2,5 MG/5 MG</t>
  </si>
  <si>
    <t>TBL FLM 90(3X30)</t>
  </si>
  <si>
    <t>TBL FLM 30X10MG/2,5MG/10MG</t>
  </si>
  <si>
    <t>*2059</t>
  </si>
  <si>
    <t>170473</t>
  </si>
  <si>
    <t>KRYTÍ PĚNOVÉ ABSORPČNÍ MEPILEX XT</t>
  </si>
  <si>
    <t>140633</t>
  </si>
  <si>
    <t>EPITÉZA MAMÁRNÍ POOPERAČNÍ PRIFORM STANDARD</t>
  </si>
  <si>
    <t>LEHKÁ TEXTILNÍ, 214</t>
  </si>
  <si>
    <t>5844</t>
  </si>
  <si>
    <t>ACC 200</t>
  </si>
  <si>
    <t>CPS DUR 20X200MG</t>
  </si>
  <si>
    <t>TBL NOB 25X200MG</t>
  </si>
  <si>
    <t>15379</t>
  </si>
  <si>
    <t>AGEN 10</t>
  </si>
  <si>
    <t>2953</t>
  </si>
  <si>
    <t>TBL NOB 10X10MG</t>
  </si>
  <si>
    <t>12496</t>
  </si>
  <si>
    <t>POR GTT SOL 50MLX12MG/ML</t>
  </si>
  <si>
    <t>Budesonid</t>
  </si>
  <si>
    <t>54267</t>
  </si>
  <si>
    <t>RHINOCORT AQUA 64 MCG</t>
  </si>
  <si>
    <t>NAS SPR SUS 120DÁVX64RG/DÁV</t>
  </si>
  <si>
    <t>Butamirát</t>
  </si>
  <si>
    <t>15531</t>
  </si>
  <si>
    <t>POR GTT SOL 1X50MLX5MG/ML</t>
  </si>
  <si>
    <t>Dehty</t>
  </si>
  <si>
    <t>889</t>
  </si>
  <si>
    <t>PITYOL</t>
  </si>
  <si>
    <t>UNG 30GMX20MG/GM</t>
  </si>
  <si>
    <t>28832</t>
  </si>
  <si>
    <t>POR TBL DIS 50X2,5MG</t>
  </si>
  <si>
    <t>28828</t>
  </si>
  <si>
    <t>POR TBL DIS 15X2,5MG</t>
  </si>
  <si>
    <t>10122</t>
  </si>
  <si>
    <t>41791</t>
  </si>
  <si>
    <t>TBL RET 20X60MG</t>
  </si>
  <si>
    <t>75603</t>
  </si>
  <si>
    <t>DICLOFENAC AL 25</t>
  </si>
  <si>
    <t>TBL ENT 20X25MG</t>
  </si>
  <si>
    <t>75605</t>
  </si>
  <si>
    <t>TBL ENT 100X25MG</t>
  </si>
  <si>
    <t>TBL NOB 30X125MG</t>
  </si>
  <si>
    <t>Indapamid</t>
  </si>
  <si>
    <t>151034</t>
  </si>
  <si>
    <t>RAWEL SR</t>
  </si>
  <si>
    <t>TBL PRO 90X1,5MG</t>
  </si>
  <si>
    <t>16555</t>
  </si>
  <si>
    <t>ROFERON-A 9 MIU/0,5 ML</t>
  </si>
  <si>
    <t>INJ SOL ISP 5X0,5MLX9MU/0,5ML</t>
  </si>
  <si>
    <t>Ipratropium-bromid</t>
  </si>
  <si>
    <t>INH SOL PSS 200DÁVX20RG/DÁV</t>
  </si>
  <si>
    <t>Jiná střevní antiinfektiva</t>
  </si>
  <si>
    <t>TBL FLM 20X250MG</t>
  </si>
  <si>
    <t>193274</t>
  </si>
  <si>
    <t>ECANSYA 300 MG</t>
  </si>
  <si>
    <t>TBL FLM 120X300MG II</t>
  </si>
  <si>
    <t>Karbamazepin</t>
  </si>
  <si>
    <t>TBL NOB 50X200MG</t>
  </si>
  <si>
    <t>202905</t>
  </si>
  <si>
    <t>86016</t>
  </si>
  <si>
    <t>TALVOSILEN</t>
  </si>
  <si>
    <t>TBL NOB 20X500MG/20MG</t>
  </si>
  <si>
    <t>86023</t>
  </si>
  <si>
    <t>TALVOSILEN FORTE</t>
  </si>
  <si>
    <t>CPS DUR 20X500MG/30MG</t>
  </si>
  <si>
    <t>26243</t>
  </si>
  <si>
    <t>TBL FLM 84X50MG</t>
  </si>
  <si>
    <t>Kyselina klodronová</t>
  </si>
  <si>
    <t>186192</t>
  </si>
  <si>
    <t>LODRONAT 520</t>
  </si>
  <si>
    <t>TBL FLM 60X520MG</t>
  </si>
  <si>
    <t>69190</t>
  </si>
  <si>
    <t>TBL NOB 50X50RG</t>
  </si>
  <si>
    <t>TBL OBD 50X48MG/5MG</t>
  </si>
  <si>
    <t>Medroxyprogesteron</t>
  </si>
  <si>
    <t>58392</t>
  </si>
  <si>
    <t>PROVERA 100 MG</t>
  </si>
  <si>
    <t>TBL PRO 100X50MG</t>
  </si>
  <si>
    <t>54535</t>
  </si>
  <si>
    <t>PANZYTRAT 25 000</t>
  </si>
  <si>
    <t>CPS ETD 100X25000UT II</t>
  </si>
  <si>
    <t>215173</t>
  </si>
  <si>
    <t>Norfloxacin</t>
  </si>
  <si>
    <t>93465</t>
  </si>
  <si>
    <t>NOLICIN</t>
  </si>
  <si>
    <t>TBL FLM 20X400MG</t>
  </si>
  <si>
    <t>49114</t>
  </si>
  <si>
    <t>TBL ENT 56X20MG</t>
  </si>
  <si>
    <t>Pikosíran sodný</t>
  </si>
  <si>
    <t>25250</t>
  </si>
  <si>
    <t>TBL NOB 10X5MG</t>
  </si>
  <si>
    <t>49016</t>
  </si>
  <si>
    <t>POR GTT SOL 1X10MLX7,5MG/ML</t>
  </si>
  <si>
    <t>33527</t>
  </si>
  <si>
    <t>33346</t>
  </si>
  <si>
    <t>POR SOL 1X125ML</t>
  </si>
  <si>
    <t>217087</t>
  </si>
  <si>
    <t>184413</t>
  </si>
  <si>
    <t>SORVASTA 10 MG</t>
  </si>
  <si>
    <t>TBL FLM 90X1X10MG</t>
  </si>
  <si>
    <t>26912</t>
  </si>
  <si>
    <t>VIAGRA 100 MG</t>
  </si>
  <si>
    <t>TBL FLM 4X100MG I</t>
  </si>
  <si>
    <t>CPS MOL 100X40MG</t>
  </si>
  <si>
    <t>103787</t>
  </si>
  <si>
    <t>TBL FLM 50X70MG</t>
  </si>
  <si>
    <t>Sukralfát</t>
  </si>
  <si>
    <t>91217</t>
  </si>
  <si>
    <t>VENTER</t>
  </si>
  <si>
    <t>TBL NOB 50X1GM</t>
  </si>
  <si>
    <t>Telmisartan a diuretika</t>
  </si>
  <si>
    <t>193892</t>
  </si>
  <si>
    <t>TOLUCOMBI 80 MG/25 MG</t>
  </si>
  <si>
    <t>TBL NOB 98X80MG/25MG I</t>
  </si>
  <si>
    <t>186538</t>
  </si>
  <si>
    <t>TBL FLM 90</t>
  </si>
  <si>
    <t>132901</t>
  </si>
  <si>
    <t>Homeopatika (česká ATC skupina)</t>
  </si>
  <si>
    <t>115226</t>
  </si>
  <si>
    <t>KALIUM CHLORATUM</t>
  </si>
  <si>
    <t>TBL NOB 80XD5-D30</t>
  </si>
  <si>
    <t>*2012</t>
  </si>
  <si>
    <t>125050</t>
  </si>
  <si>
    <t>19759</t>
  </si>
  <si>
    <t>CRM 30GMX0,5MG/GM</t>
  </si>
  <si>
    <t>Bimatoprost</t>
  </si>
  <si>
    <t>27542</t>
  </si>
  <si>
    <t>LUMIGAN 0,3 MG/ML</t>
  </si>
  <si>
    <t>OPH GTT SOL 1X3MLX0,3MG/ML</t>
  </si>
  <si>
    <t>176913</t>
  </si>
  <si>
    <t>42758</t>
  </si>
  <si>
    <t>TRANSTEC 52,5 MCG/H</t>
  </si>
  <si>
    <t>TDR EMP 5X52,5RG/H</t>
  </si>
  <si>
    <t>Cukry</t>
  </si>
  <si>
    <t>199375</t>
  </si>
  <si>
    <t>INF SOL 1X500MLX50MG/ML</t>
  </si>
  <si>
    <t>INF SOL 10X1000MLX9MG/ML</t>
  </si>
  <si>
    <t>Enalapril</t>
  </si>
  <si>
    <t>59641</t>
  </si>
  <si>
    <t>ENAP 20 MG</t>
  </si>
  <si>
    <t>45275</t>
  </si>
  <si>
    <t>155385</t>
  </si>
  <si>
    <t>LUNALDIN 200 MIKROGRAMŮ SUBLINGVÁLNÍ TABLETY</t>
  </si>
  <si>
    <t>SLG TBL NOB 30X200RG</t>
  </si>
  <si>
    <t>TBL NOB 100X40MG</t>
  </si>
  <si>
    <t>214914</t>
  </si>
  <si>
    <t>56638</t>
  </si>
  <si>
    <t>BONEFOS 800 MG</t>
  </si>
  <si>
    <t>TBL FLM 60X800MG</t>
  </si>
  <si>
    <t>132612</t>
  </si>
  <si>
    <t>15373</t>
  </si>
  <si>
    <t>SIMEPAR</t>
  </si>
  <si>
    <t>CPS DUR 40</t>
  </si>
  <si>
    <t>Lerkanidipin</t>
  </si>
  <si>
    <t>169628</t>
  </si>
  <si>
    <t>KAPIDIN 10 MG</t>
  </si>
  <si>
    <t>TBL FLM 98X10MG II</t>
  </si>
  <si>
    <t>169629</t>
  </si>
  <si>
    <t>TBL FLM 100X10MG II</t>
  </si>
  <si>
    <t>172044</t>
  </si>
  <si>
    <t>LETROX 150</t>
  </si>
  <si>
    <t>TBL NOB 100X150RG II</t>
  </si>
  <si>
    <t>Mebendazol</t>
  </si>
  <si>
    <t>122198</t>
  </si>
  <si>
    <t>VERMOX</t>
  </si>
  <si>
    <t>TBL NOB 6X100MG</t>
  </si>
  <si>
    <t>Mebeverin</t>
  </si>
  <si>
    <t>100301</t>
  </si>
  <si>
    <t>DUSPATALIN RETARD</t>
  </si>
  <si>
    <t>CPS RDR 30X200MG</t>
  </si>
  <si>
    <t>89997</t>
  </si>
  <si>
    <t>LINOLA FETT ÖLBAD</t>
  </si>
  <si>
    <t>ADT BAL 1X400ML</t>
  </si>
  <si>
    <t>Nebivolol</t>
  </si>
  <si>
    <t>TBL NOB 28X5MG</t>
  </si>
  <si>
    <t>157257</t>
  </si>
  <si>
    <t>TBL PRO 60X80MG</t>
  </si>
  <si>
    <t>138530</t>
  </si>
  <si>
    <t>TBL PRO 60X10MG/5MG</t>
  </si>
  <si>
    <t>109416</t>
  </si>
  <si>
    <t>NOLPAZA 40 MG ENTEROSOLVENTNÍ TABLETY</t>
  </si>
  <si>
    <t>TBL ENT 100X40MG</t>
  </si>
  <si>
    <t>180563</t>
  </si>
  <si>
    <t>TBL ENT 90X20MG I</t>
  </si>
  <si>
    <t>161623</t>
  </si>
  <si>
    <t>PRENEWEL 8 MG/2,5 MG</t>
  </si>
  <si>
    <t>TBL NOB 30X8MG/2,5MG</t>
  </si>
  <si>
    <t>57860</t>
  </si>
  <si>
    <t>29962</t>
  </si>
  <si>
    <t>CPS DUR 100X150MG</t>
  </si>
  <si>
    <t>28221</t>
  </si>
  <si>
    <t>LYRICA 100 MG</t>
  </si>
  <si>
    <t>CPS DUR 100X1X100MG</t>
  </si>
  <si>
    <t>Pseudoefedrin, kombinace</t>
  </si>
  <si>
    <t>191949</t>
  </si>
  <si>
    <t>CLARINASE REPETABS</t>
  </si>
  <si>
    <t>TBL RET 14X120MG/5MG I</t>
  </si>
  <si>
    <t>Sertralin</t>
  </si>
  <si>
    <t>15421</t>
  </si>
  <si>
    <t>SERTRALIN 100 GENERICON</t>
  </si>
  <si>
    <t>115449</t>
  </si>
  <si>
    <t>TBL OBD 6X50MG II</t>
  </si>
  <si>
    <t>27312</t>
  </si>
  <si>
    <t>UNG 30GMX0,1%</t>
  </si>
  <si>
    <t>201293</t>
  </si>
  <si>
    <t>MEDRACET 37,5 MG/325 MG</t>
  </si>
  <si>
    <t>TBL NOB 60X37,5MG/325MG</t>
  </si>
  <si>
    <t>Trospium</t>
  </si>
  <si>
    <t>155777</t>
  </si>
  <si>
    <t>SPASMED 15</t>
  </si>
  <si>
    <t>TBL FLM 100X15MG</t>
  </si>
  <si>
    <t>151072</t>
  </si>
  <si>
    <t>KYLOTAN 80 MG</t>
  </si>
  <si>
    <t>POR TBL FLM 28X80MG</t>
  </si>
  <si>
    <t>84795</t>
  </si>
  <si>
    <t>Abirateron</t>
  </si>
  <si>
    <t>TBL NOB 120X250MG</t>
  </si>
  <si>
    <t>Vemurafenib</t>
  </si>
  <si>
    <t>168973</t>
  </si>
  <si>
    <t>ZELBORAF 240 MG</t>
  </si>
  <si>
    <t>TBL FLM 56X1X240MG</t>
  </si>
  <si>
    <t>140621</t>
  </si>
  <si>
    <t>EPITÉZA MAMÁRNÍ ESSENTIAL 2S</t>
  </si>
  <si>
    <t>SILIKONOVÁ, SYMETRICKÁ, 440</t>
  </si>
  <si>
    <t>15659</t>
  </si>
  <si>
    <t>TBL FLM 50X500MG</t>
  </si>
  <si>
    <t>168837</t>
  </si>
  <si>
    <t>TBL FLM 50X5MG</t>
  </si>
  <si>
    <t>28844</t>
  </si>
  <si>
    <t>AERIUS 0,5 MG/ML</t>
  </si>
  <si>
    <t>POR SOL 150ML+STŘÍKAČKA</t>
  </si>
  <si>
    <t>186189</t>
  </si>
  <si>
    <t>OLFEN-100 SR</t>
  </si>
  <si>
    <t>CPS PRO 20X100MG</t>
  </si>
  <si>
    <t>15626</t>
  </si>
  <si>
    <t>VOLTAREN RETARD</t>
  </si>
  <si>
    <t>TBL PRO 30X1X100MG</t>
  </si>
  <si>
    <t>132907</t>
  </si>
  <si>
    <t>201556</t>
  </si>
  <si>
    <t>VELLOFENT 133 MIKROGRAMŮ</t>
  </si>
  <si>
    <t>TBL SLG 15X133RG I</t>
  </si>
  <si>
    <t>201557</t>
  </si>
  <si>
    <t>TBL SLG 15X133RG II</t>
  </si>
  <si>
    <t>Fesoterodin</t>
  </si>
  <si>
    <t>149380</t>
  </si>
  <si>
    <t>TOVIAZ 4 MG</t>
  </si>
  <si>
    <t>TBL PRO 100(10X10)X4MG</t>
  </si>
  <si>
    <t>28788</t>
  </si>
  <si>
    <t>TBL PRO 98X4MG</t>
  </si>
  <si>
    <t>120929</t>
  </si>
  <si>
    <t>EWOFEX 120 MG POTAHOVANÉ TABLETY</t>
  </si>
  <si>
    <t>TBL FLM 30X120MG</t>
  </si>
  <si>
    <t>HYDROCORTISON LÉČIVA</t>
  </si>
  <si>
    <t>UNG 10GMX10MG/GM</t>
  </si>
  <si>
    <t>Isradipin</t>
  </si>
  <si>
    <t>125866</t>
  </si>
  <si>
    <t>CPS PRO 100X5MG</t>
  </si>
  <si>
    <t>Jiná imunostimulancia</t>
  </si>
  <si>
    <t>55676</t>
  </si>
  <si>
    <t>RIBOMUNYL</t>
  </si>
  <si>
    <t>Kandesartan</t>
  </si>
  <si>
    <t>171559</t>
  </si>
  <si>
    <t>TBL NOB 90X32MG</t>
  </si>
  <si>
    <t>132822</t>
  </si>
  <si>
    <t>POR TBL FLM 60X800MG</t>
  </si>
  <si>
    <t>Lansoprazol</t>
  </si>
  <si>
    <t>13892</t>
  </si>
  <si>
    <t>TBL FLM 30X50MG I</t>
  </si>
  <si>
    <t>Losartan a diuretika</t>
  </si>
  <si>
    <t>60079</t>
  </si>
  <si>
    <t>ADT BAL 1X500ML</t>
  </si>
  <si>
    <t>60092</t>
  </si>
  <si>
    <t>LINOLA-FETT</t>
  </si>
  <si>
    <t>CRM 1X100GM</t>
  </si>
  <si>
    <t>89998</t>
  </si>
  <si>
    <t>ADT BAL 2X400ML</t>
  </si>
  <si>
    <t>16466</t>
  </si>
  <si>
    <t>EXCIPIAL MAST S MANDLOVÝM OLEJEM</t>
  </si>
  <si>
    <t>58036</t>
  </si>
  <si>
    <t>TBL PRO 56X50MG</t>
  </si>
  <si>
    <t>192205</t>
  </si>
  <si>
    <t>UNG 1X30GMX1MG/GM</t>
  </si>
  <si>
    <t>170760</t>
  </si>
  <si>
    <t>MOMMOX 0,05 MG/DÁVKU</t>
  </si>
  <si>
    <t>NAS SPR SUS 140DÁVX0,05MG/DÁV</t>
  </si>
  <si>
    <t>76978</t>
  </si>
  <si>
    <t>DRM UNG 1X100GM 0.1%</t>
  </si>
  <si>
    <t>Nystatin, kombinace</t>
  </si>
  <si>
    <t>59450</t>
  </si>
  <si>
    <t>POLYGYNAX</t>
  </si>
  <si>
    <t>VAG CPS MOL 6 I</t>
  </si>
  <si>
    <t>185208</t>
  </si>
  <si>
    <t>11040</t>
  </si>
  <si>
    <t>TBL PRO 40X80MG</t>
  </si>
  <si>
    <t>180647</t>
  </si>
  <si>
    <t>TBL ENT 98X40MG II</t>
  </si>
  <si>
    <t>126031</t>
  </si>
  <si>
    <t>PRENEWEL 4 MG/1,25 MG</t>
  </si>
  <si>
    <t>TBL NOB 30X4MG/1,25MG II</t>
  </si>
  <si>
    <t>202895</t>
  </si>
  <si>
    <t>TBL PRO 28X120MG/5MG II</t>
  </si>
  <si>
    <t>Saccharomyces Boulardii</t>
  </si>
  <si>
    <t>10504</t>
  </si>
  <si>
    <t>POR PLV SUS 10X250MG</t>
  </si>
  <si>
    <t>202796</t>
  </si>
  <si>
    <t>CPS DUR 30X250MG</t>
  </si>
  <si>
    <t>167853</t>
  </si>
  <si>
    <t>TBL NOB 30X1X80MG/5MG</t>
  </si>
  <si>
    <t>167854</t>
  </si>
  <si>
    <t>TBL NOB 56X80MG/5MG</t>
  </si>
  <si>
    <t>167855</t>
  </si>
  <si>
    <t>TBL NOB 90X1X80MG/5MG</t>
  </si>
  <si>
    <t>169790</t>
  </si>
  <si>
    <t>TRAMADOL/PARACETAMOL TEVA 37,5 MG/325 MG</t>
  </si>
  <si>
    <t>Kombinace minerálních solí</t>
  </si>
  <si>
    <t>183550</t>
  </si>
  <si>
    <t>EZICLEN KONCENTRÁT PRO PERORÁLNÍ ROZTOK</t>
  </si>
  <si>
    <t>POR CNC SOL 2X176ML</t>
  </si>
  <si>
    <t>1003</t>
  </si>
  <si>
    <t>81962</t>
  </si>
  <si>
    <t>3X44CM,PRO HLUBOKÉ RÁNY,10KS</t>
  </si>
  <si>
    <t>62927</t>
  </si>
  <si>
    <t>EPITÉZA PRSNÍ TRIANGULAR PARTIAL</t>
  </si>
  <si>
    <t>15367</t>
  </si>
  <si>
    <t>KYTRIL 2 MG</t>
  </si>
  <si>
    <t>TBL FLM 5X2MG</t>
  </si>
  <si>
    <t>140631</t>
  </si>
  <si>
    <t>Klonazepam</t>
  </si>
  <si>
    <t>RIVOTRIL 0,5 MG</t>
  </si>
  <si>
    <t>TBL NOB 50X0,5MG</t>
  </si>
  <si>
    <t>19572</t>
  </si>
  <si>
    <t>TBL OBD 25X150MG</t>
  </si>
  <si>
    <t>183525</t>
  </si>
  <si>
    <t>183522</t>
  </si>
  <si>
    <t>27707</t>
  </si>
  <si>
    <t>TEMODAL 100 MG</t>
  </si>
  <si>
    <t>27709</t>
  </si>
  <si>
    <t>TEMODAL 250 MG</t>
  </si>
  <si>
    <t>500523</t>
  </si>
  <si>
    <t>203177</t>
  </si>
  <si>
    <t>CPS DUR 28X4MG</t>
  </si>
  <si>
    <t>181129</t>
  </si>
  <si>
    <t>AMLODIPIN ACCORD 5 MG TABLETY</t>
  </si>
  <si>
    <t>42761</t>
  </si>
  <si>
    <t>TRANSTEC 70 MCG/H</t>
  </si>
  <si>
    <t>TDR EMP 5X70RG/H</t>
  </si>
  <si>
    <t>Cyproteron</t>
  </si>
  <si>
    <t>54537</t>
  </si>
  <si>
    <t>ANDROCUR-50</t>
  </si>
  <si>
    <t>TBL NOB 50X50MG</t>
  </si>
  <si>
    <t>125122</t>
  </si>
  <si>
    <t>94179</t>
  </si>
  <si>
    <t>17111</t>
  </si>
  <si>
    <t>DRM SOL 1+1X90MLX40MG/12MG/ML</t>
  </si>
  <si>
    <t>124572</t>
  </si>
  <si>
    <t>DOLFORIN 75 MCG/H</t>
  </si>
  <si>
    <t>TDR EMP 5X75RG/H</t>
  </si>
  <si>
    <t>124567</t>
  </si>
  <si>
    <t>124574</t>
  </si>
  <si>
    <t>TDR EMP 20X75RG/H</t>
  </si>
  <si>
    <t>107812</t>
  </si>
  <si>
    <t>BRUFEN 400</t>
  </si>
  <si>
    <t>132805</t>
  </si>
  <si>
    <t>25836</t>
  </si>
  <si>
    <t>124342</t>
  </si>
  <si>
    <t>TBL FLM 28X5MG I</t>
  </si>
  <si>
    <t>69192</t>
  </si>
  <si>
    <t>TBL NOB 50X150RG</t>
  </si>
  <si>
    <t>32107</t>
  </si>
  <si>
    <t>TBL NOB 100X160MG</t>
  </si>
  <si>
    <t>60078</t>
  </si>
  <si>
    <t>ADT BAL 1X250ML</t>
  </si>
  <si>
    <t>1412</t>
  </si>
  <si>
    <t>ADT BAL 1X100ML</t>
  </si>
  <si>
    <t>202856</t>
  </si>
  <si>
    <t>HELICID 40 MG</t>
  </si>
  <si>
    <t>CPS ETD 30X40MG II</t>
  </si>
  <si>
    <t>46873</t>
  </si>
  <si>
    <t>TBL PRO 56X20MG</t>
  </si>
  <si>
    <t>138526</t>
  </si>
  <si>
    <t>TBL PRO 28X10MG/5MG</t>
  </si>
  <si>
    <t>138542</t>
  </si>
  <si>
    <t>TBL PRO 98X20MG/10MG</t>
  </si>
  <si>
    <t>191950</t>
  </si>
  <si>
    <t>TBL RET 7X120MG/5MG I</t>
  </si>
  <si>
    <t>167863</t>
  </si>
  <si>
    <t>TBL NOB 98X80MG/10MG</t>
  </si>
  <si>
    <t>Thiamazol</t>
  </si>
  <si>
    <t>87146</t>
  </si>
  <si>
    <t>THYROZOL 5</t>
  </si>
  <si>
    <t>124903</t>
  </si>
  <si>
    <t>SPASMED 30 MG</t>
  </si>
  <si>
    <t>TBL FLM 50X30MG</t>
  </si>
  <si>
    <t>164889</t>
  </si>
  <si>
    <t>TBL FLM 180X600MG/400IU</t>
  </si>
  <si>
    <t>189089</t>
  </si>
  <si>
    <t>206542</t>
  </si>
  <si>
    <t>206532</t>
  </si>
  <si>
    <t>TBL MND 120X500MG/400IU</t>
  </si>
  <si>
    <t>146899</t>
  </si>
  <si>
    <t>146900</t>
  </si>
  <si>
    <t>132803</t>
  </si>
  <si>
    <t>206525</t>
  </si>
  <si>
    <t>TONANDA 8 MG/10 MG/2,5 MG</t>
  </si>
  <si>
    <t>TBL NOB 90X8MG/10MG/2,5MG</t>
  </si>
  <si>
    <t>*2040</t>
  </si>
  <si>
    <t>191728</t>
  </si>
  <si>
    <t>BIOFENAC 100 MG PRÁŠEK PRO PŘÍPRAVU PERORÁLNÍ SUSPENZE</t>
  </si>
  <si>
    <t>POR PLV SUS 20X100MG</t>
  </si>
  <si>
    <t>1631</t>
  </si>
  <si>
    <t>PURINOL 100 MG</t>
  </si>
  <si>
    <t>1633</t>
  </si>
  <si>
    <t>125058</t>
  </si>
  <si>
    <t>125048</t>
  </si>
  <si>
    <t>TBL NOB 60X10MG</t>
  </si>
  <si>
    <t>125051</t>
  </si>
  <si>
    <t>125063</t>
  </si>
  <si>
    <t>TBL NOB 84X5MG</t>
  </si>
  <si>
    <t>49910</t>
  </si>
  <si>
    <t>TBL FLM 98X20MG</t>
  </si>
  <si>
    <t>99600</t>
  </si>
  <si>
    <t>163007</t>
  </si>
  <si>
    <t>TDR EMP 5X25RG/H II</t>
  </si>
  <si>
    <t>155389</t>
  </si>
  <si>
    <t>LUNALDIN 400 MIKROGRAMŮ SUBLINGVÁLNÍ TABLETY</t>
  </si>
  <si>
    <t>SLG TBL NOB 30X400RG</t>
  </si>
  <si>
    <t>124568</t>
  </si>
  <si>
    <t>TDR EMP 20X25RG/H</t>
  </si>
  <si>
    <t>124571</t>
  </si>
  <si>
    <t>TDR EMP 20X50RG/H</t>
  </si>
  <si>
    <t>66035</t>
  </si>
  <si>
    <t>CPS DUR 70X100MG</t>
  </si>
  <si>
    <t>Fosinopril</t>
  </si>
  <si>
    <t>19120</t>
  </si>
  <si>
    <t>TBL NOB 84X20MG</t>
  </si>
  <si>
    <t>19121</t>
  </si>
  <si>
    <t>CPS PRO 60X4MG</t>
  </si>
  <si>
    <t>21583</t>
  </si>
  <si>
    <t>PALLADONE-SR 16 MG</t>
  </si>
  <si>
    <t>CPS PRO 60X16MG</t>
  </si>
  <si>
    <t>21580</t>
  </si>
  <si>
    <t>CPS PRO 40X16MG</t>
  </si>
  <si>
    <t>CPS DUR 30X2,5MG</t>
  </si>
  <si>
    <t>Jiná léčiva pro lokální léčbu v dutině ústní</t>
  </si>
  <si>
    <t>46899</t>
  </si>
  <si>
    <t>MUNDISAL</t>
  </si>
  <si>
    <t>ORM GEL 1X8GMX87,1MG/GM</t>
  </si>
  <si>
    <t>169627</t>
  </si>
  <si>
    <t>TBL FLM 56X10MG II</t>
  </si>
  <si>
    <t>146256</t>
  </si>
  <si>
    <t>114067</t>
  </si>
  <si>
    <t>TBL FLM 90X50MG II</t>
  </si>
  <si>
    <t>163919</t>
  </si>
  <si>
    <t>LORISTA H 100 MG/25 MG</t>
  </si>
  <si>
    <t>TBL FLM 90X100MG/25MG</t>
  </si>
  <si>
    <t>132576</t>
  </si>
  <si>
    <t>TBL FLM 120X850MG</t>
  </si>
  <si>
    <t>192390</t>
  </si>
  <si>
    <t>TBL ENT 60X220MG</t>
  </si>
  <si>
    <t>207255</t>
  </si>
  <si>
    <t>TBL FLM 60X550MG</t>
  </si>
  <si>
    <t>TBL PRO 30X40MG</t>
  </si>
  <si>
    <t>138552</t>
  </si>
  <si>
    <t>TARGIN 40 MG/20 MG TABLETY S PRODLOUŽENÝM UVOLŇOVÁNÍM</t>
  </si>
  <si>
    <t>TBL PRO 60X40MG/20MG</t>
  </si>
  <si>
    <t>138539</t>
  </si>
  <si>
    <t>TBL PRO 50X20MG/10MG</t>
  </si>
  <si>
    <t>138554</t>
  </si>
  <si>
    <t>TBL PRO 100X40MG/20MG</t>
  </si>
  <si>
    <t>109415</t>
  </si>
  <si>
    <t>TBL ENT 84X40MG</t>
  </si>
  <si>
    <t>101233</t>
  </si>
  <si>
    <t>29961</t>
  </si>
  <si>
    <t>Simvastatin</t>
  </si>
  <si>
    <t>Sulfadiazin, stříbrná sůl, kombinace</t>
  </si>
  <si>
    <t>14876</t>
  </si>
  <si>
    <t>IALUGEN PLUS</t>
  </si>
  <si>
    <t>CRM 25GMX2MG/10MG/GM</t>
  </si>
  <si>
    <t>47535</t>
  </si>
  <si>
    <t>DOGMATIL 50 MG</t>
  </si>
  <si>
    <t>196734</t>
  </si>
  <si>
    <t>SUMATRIPTAN ACCORD 50 MG POTAHOVANÉ TABLETY</t>
  </si>
  <si>
    <t>POR TBL FLM 6X50MG</t>
  </si>
  <si>
    <t>158198</t>
  </si>
  <si>
    <t>TBL NOB 100X80MG</t>
  </si>
  <si>
    <t>97445</t>
  </si>
  <si>
    <t>TRAMAL ČÍPKY 100 MG</t>
  </si>
  <si>
    <t>SUP 20X100MG</t>
  </si>
  <si>
    <t>189082</t>
  </si>
  <si>
    <t>189076</t>
  </si>
  <si>
    <t>TBL MND 20X500MG/400IU</t>
  </si>
  <si>
    <t>206538</t>
  </si>
  <si>
    <t>TBL MND 100X500MG/1000IU</t>
  </si>
  <si>
    <t>189083</t>
  </si>
  <si>
    <t>TBL MND 168X500MG/400IU</t>
  </si>
  <si>
    <t>206539</t>
  </si>
  <si>
    <t>TBL MND 120X500MG/1000IU</t>
  </si>
  <si>
    <t>146898</t>
  </si>
  <si>
    <t>146896</t>
  </si>
  <si>
    <t>206524</t>
  </si>
  <si>
    <t>TBL NOB 84X8MG/10MG/2,5MG</t>
  </si>
  <si>
    <t>166777</t>
  </si>
  <si>
    <t>TBL FLM 100X50MG II</t>
  </si>
  <si>
    <t>97557</t>
  </si>
  <si>
    <t>LINDYNETTE 20</t>
  </si>
  <si>
    <t>TBL OBD 3X21X0,075MG/0,02MG</t>
  </si>
  <si>
    <t>97556</t>
  </si>
  <si>
    <t>TBL OBD 1X21X0,075MG/0,02MG</t>
  </si>
  <si>
    <t>Propiverin</t>
  </si>
  <si>
    <t>178597</t>
  </si>
  <si>
    <t>CPS RDR 30X45MG</t>
  </si>
  <si>
    <t>178607</t>
  </si>
  <si>
    <t>CPS RDR 280X45MG</t>
  </si>
  <si>
    <t>Ciklesonid</t>
  </si>
  <si>
    <t>137280</t>
  </si>
  <si>
    <t>ALVESCO 160 INHALER</t>
  </si>
  <si>
    <t>INH SOL PSS 120DÁVX160RG/DÁV</t>
  </si>
  <si>
    <t>89831</t>
  </si>
  <si>
    <t>CILOXAN</t>
  </si>
  <si>
    <t>OPH GTT SUS 5MLX3MG/1MG/ML</t>
  </si>
  <si>
    <t>41812</t>
  </si>
  <si>
    <t>TBL RET 50X60MG</t>
  </si>
  <si>
    <t>17110</t>
  </si>
  <si>
    <t>DRM SOL 1+1X70MLX40MG/12MG/ML</t>
  </si>
  <si>
    <t>64941</t>
  </si>
  <si>
    <t>DIFLUCAN 150 MG</t>
  </si>
  <si>
    <t>CPS DUR 1X150MG I</t>
  </si>
  <si>
    <t>Flutikason-furoát</t>
  </si>
  <si>
    <t>29814</t>
  </si>
  <si>
    <t>AVAMYS 27,5 MIKROGRAMŮ/DÁVKA</t>
  </si>
  <si>
    <t>NAS SPR SUS 1X30DÁVX27,5RG/DÁV</t>
  </si>
  <si>
    <t>Choriový gonadotropin</t>
  </si>
  <si>
    <t>150063</t>
  </si>
  <si>
    <t>PREGNYL 5000</t>
  </si>
  <si>
    <t>INJ PSO LQF 1+1X5000IU</t>
  </si>
  <si>
    <t>96314</t>
  </si>
  <si>
    <t>INJ PSO LQF 3+3X5000IU</t>
  </si>
  <si>
    <t>11951</t>
  </si>
  <si>
    <t>PREGNYL 1500</t>
  </si>
  <si>
    <t>INJ PSO LQF 3+3X1500IU</t>
  </si>
  <si>
    <t>Klomifen</t>
  </si>
  <si>
    <t>10233</t>
  </si>
  <si>
    <t>CLOSTILBEGYT</t>
  </si>
  <si>
    <t>TBL NOB 10X50MG</t>
  </si>
  <si>
    <t>Nifuroxazid</t>
  </si>
  <si>
    <t>155871</t>
  </si>
  <si>
    <t>ERCEFURYL 200 MG CPS.</t>
  </si>
  <si>
    <t>CPS DUR 14X200MG</t>
  </si>
  <si>
    <t>125059</t>
  </si>
  <si>
    <t>185519</t>
  </si>
  <si>
    <t>TBL FLM 98X150MG</t>
  </si>
  <si>
    <t>15154</t>
  </si>
  <si>
    <t>CITALON 10 MG</t>
  </si>
  <si>
    <t>HALOPERIDOL-RICHTER</t>
  </si>
  <si>
    <t>POR GTT SOL 10MLX2MG/ML</t>
  </si>
  <si>
    <t>160840</t>
  </si>
  <si>
    <t>62862</t>
  </si>
  <si>
    <t>CANDIBENE 100 MG</t>
  </si>
  <si>
    <t>VAG TBL 6X100MG</t>
  </si>
  <si>
    <t>167977</t>
  </si>
  <si>
    <t>41737</t>
  </si>
  <si>
    <t>17925</t>
  </si>
  <si>
    <t>TBL FLM 20X37,5MG/325MG</t>
  </si>
  <si>
    <t>209519</t>
  </si>
  <si>
    <t>TBL FLM 90X75MG/650MG II</t>
  </si>
  <si>
    <t>*2030</t>
  </si>
  <si>
    <t>*4025</t>
  </si>
  <si>
    <t>192854</t>
  </si>
  <si>
    <t>28839</t>
  </si>
  <si>
    <t>POR SOL 120ML+LŽIČKAX0,5MG/ML</t>
  </si>
  <si>
    <t>183518</t>
  </si>
  <si>
    <t>TEMOZOLOMIDE GLENMARK 20 MG TVRDÉ TOBOLKY</t>
  </si>
  <si>
    <t>CPS DUR 5X20MG</t>
  </si>
  <si>
    <t>132871</t>
  </si>
  <si>
    <t>TBL FLM 10X37,5MG/325MG</t>
  </si>
  <si>
    <t>82046</t>
  </si>
  <si>
    <t>KRYTÍ MŘÍŽKA SILIKONOVÁ MEPITEL ONE,289200</t>
  </si>
  <si>
    <t>8X10CM SE SILIKONOVOU VRSTVOU SAFETAC,5KS</t>
  </si>
  <si>
    <t>41736</t>
  </si>
  <si>
    <t>TBL FLM 20X20MG</t>
  </si>
  <si>
    <t>27705</t>
  </si>
  <si>
    <t>TEMODAL 20 MG</t>
  </si>
  <si>
    <t>28846</t>
  </si>
  <si>
    <t>TEMODAL 140 MG</t>
  </si>
  <si>
    <t>169918</t>
  </si>
  <si>
    <t>KRYTÍ NEADHERENTNÍ MEPITEL FILM</t>
  </si>
  <si>
    <t>10X12CM,SE SILIKONOVOU VRSTVOU SAFETAC,10KS</t>
  </si>
  <si>
    <t>169920</t>
  </si>
  <si>
    <t>10X10CM,VYSOCE SAVÉ,10KS</t>
  </si>
  <si>
    <t>191318</t>
  </si>
  <si>
    <t>28830</t>
  </si>
  <si>
    <t>POR TBL DIS 20X2,5MG</t>
  </si>
  <si>
    <t>47028</t>
  </si>
  <si>
    <t>LOCOID LIPOCREAM 0,1%</t>
  </si>
  <si>
    <t>83397</t>
  </si>
  <si>
    <t>POR TBL DIS 30X10MG</t>
  </si>
  <si>
    <t>Paroxetin</t>
  </si>
  <si>
    <t>42591</t>
  </si>
  <si>
    <t>RECTODELT 100 MG</t>
  </si>
  <si>
    <t>SUP 4X100MG</t>
  </si>
  <si>
    <t>202893</t>
  </si>
  <si>
    <t>TBL PRO 14X120MG/5MG II</t>
  </si>
  <si>
    <t>42775</t>
  </si>
  <si>
    <t>TBL PRO 10X150MG</t>
  </si>
  <si>
    <t>201613</t>
  </si>
  <si>
    <t>TBL EFF 10X37,5MG/325MG</t>
  </si>
  <si>
    <t>94292</t>
  </si>
  <si>
    <t>80193</t>
  </si>
  <si>
    <t>5X7,5CM NEADHERENTNÍK RÁNĚ,10KS</t>
  </si>
  <si>
    <t>Amidy</t>
  </si>
  <si>
    <t>URT GEL 1X20GMX10MG/2MG/GM</t>
  </si>
  <si>
    <t>2720</t>
  </si>
  <si>
    <t>Atenolol a thiazidy</t>
  </si>
  <si>
    <t>TBL FLM 28X100MG/25MG</t>
  </si>
  <si>
    <t>Desogestrel a ethinylestradiol</t>
  </si>
  <si>
    <t>67238</t>
  </si>
  <si>
    <t>MERCILON</t>
  </si>
  <si>
    <t>TBL NOB 6X21X0,15MG/0,02MG</t>
  </si>
  <si>
    <t>59596</t>
  </si>
  <si>
    <t>FAMOSAN 40 MG</t>
  </si>
  <si>
    <t>TBL FLM 50X40MG</t>
  </si>
  <si>
    <t>POR SUS 30X5MLX258MG/388MG</t>
  </si>
  <si>
    <t>11109</t>
  </si>
  <si>
    <t>TBL PRO 50X40MG</t>
  </si>
  <si>
    <t>124101</t>
  </si>
  <si>
    <t>PRESTANCE 5 MG/10 MG</t>
  </si>
  <si>
    <t>TBL NOB 30X5MG/10MG</t>
  </si>
  <si>
    <t>124105</t>
  </si>
  <si>
    <t>TBL NOB 90X5MG/10MG</t>
  </si>
  <si>
    <t>184333</t>
  </si>
  <si>
    <t>ZANACODAR 80 MG TABLETY</t>
  </si>
  <si>
    <t>TBL NOB 90X80MG</t>
  </si>
  <si>
    <t>183515</t>
  </si>
  <si>
    <t>TEMOZOLOMIDE GLENMARK 5 MG TVRDÉ TOBOLKY</t>
  </si>
  <si>
    <t>CPS DUR 5X5MG</t>
  </si>
  <si>
    <t>183519</t>
  </si>
  <si>
    <t>17924</t>
  </si>
  <si>
    <t>146895</t>
  </si>
  <si>
    <t>81476</t>
  </si>
  <si>
    <t>Adapalen</t>
  </si>
  <si>
    <t>148011</t>
  </si>
  <si>
    <t>BELAKNE 0,1% KRÉM</t>
  </si>
  <si>
    <t>Natamycin</t>
  </si>
  <si>
    <t>VAG GLB 3X100MG</t>
  </si>
  <si>
    <t>Norethisteron a estrogen</t>
  </si>
  <si>
    <t>46646</t>
  </si>
  <si>
    <t>ACTIVELLE 1 MG/0,5 MG POTAHOVANÉ TABLETY</t>
  </si>
  <si>
    <t>TBL FLM 3X28X1MG/0,5MG</t>
  </si>
  <si>
    <t>80573</t>
  </si>
  <si>
    <t>KRYTÍ ABSORPČNÍ MEPILEX</t>
  </si>
  <si>
    <t>10X10CM SE SILIKONOVOU VRSTVOU SAFETAC,5KS</t>
  </si>
  <si>
    <t>SIR 100MLX3MG/ML</t>
  </si>
  <si>
    <t>216145</t>
  </si>
  <si>
    <t>TBL NOB 28X1,5MG</t>
  </si>
  <si>
    <t>RCT UNG 20GMX1GM/200MG</t>
  </si>
  <si>
    <t>1673</t>
  </si>
  <si>
    <t>INJ SOL 100X2MLX4MG/ML</t>
  </si>
  <si>
    <t>4013</t>
  </si>
  <si>
    <t>TBL NOB 10X200MG</t>
  </si>
  <si>
    <t>155382</t>
  </si>
  <si>
    <t>SLG TBL NOB 10X100RG</t>
  </si>
  <si>
    <t>10848</t>
  </si>
  <si>
    <t>CPS PRO 60X8MG</t>
  </si>
  <si>
    <t>21587</t>
  </si>
  <si>
    <t>CPS PRO 20X4MG</t>
  </si>
  <si>
    <t>155781</t>
  </si>
  <si>
    <t>TBL NOB 50X100MG/50MG</t>
  </si>
  <si>
    <t>200308</t>
  </si>
  <si>
    <t>CPS ETD 20X25000UT</t>
  </si>
  <si>
    <t>183527</t>
  </si>
  <si>
    <t>TEMOZOLOMIDE GLENMARK 180 MG TVRDÉ TOBOLKY</t>
  </si>
  <si>
    <t>CPS DUR 5X180MG</t>
  </si>
  <si>
    <t>183531</t>
  </si>
  <si>
    <t>59671</t>
  </si>
  <si>
    <t>TBL PRO 10X100MG</t>
  </si>
  <si>
    <t>209688</t>
  </si>
  <si>
    <t>DORETA PROLONG 75 MG/650 MG</t>
  </si>
  <si>
    <t>TBL PRO 30X75MG/650MG II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</si>
  <si>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</si>
  <si>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</si>
  <si>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</si>
  <si>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</si>
  <si>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</si>
  <si>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L02BG03 - Anastrozol</t>
  </si>
  <si>
    <t>L02BG06 - Exemestan</t>
  </si>
  <si>
    <t>L03AB04 - Interferon alfa-2a</t>
  </si>
  <si>
    <t>N02AE01 - Buprenorfin</t>
  </si>
  <si>
    <t>R01AD09 - Mometason</t>
  </si>
  <si>
    <t>C01BC03 - Propafenon</t>
  </si>
  <si>
    <t>N05AH03 - Olanzapin</t>
  </si>
  <si>
    <t>R05CB06 - Ambroxol</t>
  </si>
  <si>
    <t>L02BB03 - Bikalutamid</t>
  </si>
  <si>
    <t>R03AK07 - Formoterol a budesonid</t>
  </si>
  <si>
    <t>R03AK06 - Salmeterol a flutikason</t>
  </si>
  <si>
    <t>V12 - Homeopatika (česká ATC skupina)</t>
  </si>
  <si>
    <t>L01BC06 - Kapecitabin</t>
  </si>
  <si>
    <t>L02BA01 - Tamoxifen</t>
  </si>
  <si>
    <t>L02BA01</t>
  </si>
  <si>
    <t>L02BB03</t>
  </si>
  <si>
    <t>L02BG03</t>
  </si>
  <si>
    <t>N02AE01</t>
  </si>
  <si>
    <t>L01BC06</t>
  </si>
  <si>
    <t>L03AB04</t>
  </si>
  <si>
    <t>R03AK06</t>
  </si>
  <si>
    <t>V12</t>
  </si>
  <si>
    <t>L02BG06</t>
  </si>
  <si>
    <t>N05AH03</t>
  </si>
  <si>
    <t>C01BC03</t>
  </si>
  <si>
    <t>R01AD09</t>
  </si>
  <si>
    <t>R05CB06</t>
  </si>
  <si>
    <t>R03AK07</t>
  </si>
  <si>
    <t>Přehled plnění PL - Preskripce léčivých přípravků - orientační přehled</t>
  </si>
  <si>
    <t>50115010     RTG materiál, filmy a chemikálie (Z504)</t>
  </si>
  <si>
    <t>2101</t>
  </si>
  <si>
    <t>vedení klinického pracoviště</t>
  </si>
  <si>
    <t>vedení klinického pracoviště Celkem</t>
  </si>
  <si>
    <t>ZA315</t>
  </si>
  <si>
    <t>Kompresa NT 5 x 5 cm/2 ks sterilní 26501</t>
  </si>
  <si>
    <t>ZA316</t>
  </si>
  <si>
    <t>Krytí mepitel 7,5 x 10 cm bal. á 10 ks 290710-15</t>
  </si>
  <si>
    <t>ZA320</t>
  </si>
  <si>
    <t>Kompresa gáza 5 x 5 cm/100 ks nesterilní 06001</t>
  </si>
  <si>
    <t>ZA331</t>
  </si>
  <si>
    <t>Obinadlo fixa crep 10 cm x 4 m 1323100104</t>
  </si>
  <si>
    <t>ZA413</t>
  </si>
  <si>
    <t>Kompresa gáza 10 x 10 cm/100 ks nesterilní 06003</t>
  </si>
  <si>
    <t>ZA446</t>
  </si>
  <si>
    <t>Vata buničitá přířezy 20 x 30 cm 1230200129</t>
  </si>
  <si>
    <t>ZA453</t>
  </si>
  <si>
    <t>Kompresa vliwazel 10 x 20 nesterilní 30431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</si>
  <si>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</si>
  <si>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</si>
  <si>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</si>
  <si>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</si>
  <si>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</si>
  <si>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</si>
  <si>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ZA521</t>
  </si>
  <si>
    <t>Kompresa vliwazel 20 x 20 nesterilní 30434</t>
  </si>
  <si>
    <t>ZA547</t>
  </si>
  <si>
    <t>Krytí inadine nepřilnavé 9,5 x 9,5 cm 1/10 SYS01512EE</t>
  </si>
  <si>
    <t>ZA562</t>
  </si>
  <si>
    <t>Náplast cosmopor i. v. 6 x 8 cm bal. á 50 ks 9008054</t>
  </si>
  <si>
    <t>ZA575</t>
  </si>
  <si>
    <t>Set sterilní pro žilní katetrizaci-basic Mediset bal. á 15 ks 4552732</t>
  </si>
  <si>
    <t>ZA593</t>
  </si>
  <si>
    <t>Tampon sterilní stáčený 20 x 20 cm / 5 ks 28003+</t>
  </si>
  <si>
    <t>ZA643</t>
  </si>
  <si>
    <t>Kompresa vliwasoft 10 x 20 nesterilní á 100 ks 12070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</si>
  <si>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</si>
  <si>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</si>
  <si>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</si>
  <si>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</si>
  <si>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</si>
  <si>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</si>
  <si>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</si>
  <si>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</si>
  <si>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</si>
  <si>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</si>
  <si>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ZF352</t>
  </si>
  <si>
    <t>Náplast transpore bílá 2,50 cm x 9,14 m bal. á 12 ks 1534-1</t>
  </si>
  <si>
    <t>ZH012</t>
  </si>
  <si>
    <t>Náplast micropore 2,50 cm x 9,10 m 840W-1</t>
  </si>
  <si>
    <t>ZI599</t>
  </si>
  <si>
    <t>Náplast curapor 10 x   8 cm 22121 ( náhrada za cosmopor )</t>
  </si>
  <si>
    <t>Náplast curapor 10 x   8 cm 32913 ( 22121,  náhrada za cosmopor )</t>
  </si>
  <si>
    <t>ZK405</t>
  </si>
  <si>
    <t>Krytí gelitaspon standard 80 x 50 mm x 10 mm bal. á 10 ks A2107861</t>
  </si>
  <si>
    <t>ZL663</t>
  </si>
  <si>
    <t>Krytí mastný tyl pharmatull 10 x 10 cm bal. á 10 ks P-Tull1010</t>
  </si>
  <si>
    <t>ZB571</t>
  </si>
  <si>
    <t>Krytí melgisorb Ag alginátové 5 x 5 cm bal. á 10 ks 256050-00</t>
  </si>
  <si>
    <t>ZK087</t>
  </si>
  <si>
    <t>Krém cavilon ochranný bariérový á 28 g bal. á 12 ks 3391E</t>
  </si>
  <si>
    <t>ZM000</t>
  </si>
  <si>
    <t>Vata obvazová skládaná 50g 004307667</t>
  </si>
  <si>
    <t>ZE894</t>
  </si>
  <si>
    <t>Krytí mepilex transfer Ag 7,5 x 8,5 cm bal. á 10 ks 394000</t>
  </si>
  <si>
    <t>Krytí mepilex transfer Ag 7,5 x 8,5 cm bal. á 10 ks 394000 - výpadek ve výrobě do 3/2017</t>
  </si>
  <si>
    <t>ZN467</t>
  </si>
  <si>
    <t>Náplast elastpore+pad i. v. 6 x 8 cm steril. 1320113503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</si>
  <si>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</si>
  <si>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</si>
  <si>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</si>
  <si>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</si>
  <si>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</si>
  <si>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</si>
  <si>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ZN812</t>
  </si>
  <si>
    <t>Roztok k výplachům dutiny ústní CAPHOSOL 15 ml bal. á 60 ks</t>
  </si>
  <si>
    <t>ZA458</t>
  </si>
  <si>
    <t>Kompresa vliwazel 20 x 40/50 ks nesterilní 30436</t>
  </si>
  <si>
    <t>ZO458</t>
  </si>
  <si>
    <t>Krytí mepilex transfer Ag 10 x 12,5 cm bal. á 5 ks 394100-00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</si>
  <si>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</si>
  <si>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</si>
  <si>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</si>
  <si>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</si>
  <si>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</si>
  <si>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</si>
  <si>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</si>
  <si>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</si>
  <si>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</si>
  <si>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</si>
  <si>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</si>
  <si>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</si>
  <si>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</si>
  <si>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</si>
  <si>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</si>
  <si>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</si>
  <si>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ZA812</t>
  </si>
  <si>
    <t>Uzávěr do katetrů 4435001</t>
  </si>
  <si>
    <t>ZA897</t>
  </si>
  <si>
    <t>Nůž na stehy sterilní  krátký bal. á 100 ks 11.000.00.010</t>
  </si>
  <si>
    <t>ZA964</t>
  </si>
  <si>
    <t>Stříkačka janett 3-dílná 60 ml sterilní vyplachovací MRG564</t>
  </si>
  <si>
    <t>Stříkačka janett 3-dílná 60 ml sterilní vyplachovací 050ML3CZ-CEW (MRG564)</t>
  </si>
  <si>
    <t>ZB103</t>
  </si>
  <si>
    <t>Láhev k odsávačce flovac 2l hadice 1,8 m 000-036-021</t>
  </si>
  <si>
    <t>ZB117</t>
  </si>
  <si>
    <t>Lanceta haemolance modrá plus low flow bal. á 100 ks DIS7371</t>
  </si>
  <si>
    <t>ZB249</t>
  </si>
  <si>
    <t>Sáček močový s křížovou výpustí 2000 ml ZAR-TNU201601</t>
  </si>
  <si>
    <t>ZB387</t>
  </si>
  <si>
    <t>Kanyla ET 8,0 s manžetou 9480E</t>
  </si>
  <si>
    <t>ZB449</t>
  </si>
  <si>
    <t>Kanyla ET 7,0 s manžetou 9570E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</si>
  <si>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</si>
  <si>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</si>
  <si>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</si>
  <si>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</si>
  <si>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</si>
  <si>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</si>
  <si>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</si>
  <si>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</si>
  <si>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</si>
  <si>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</si>
  <si>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</si>
  <si>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</si>
  <si>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</si>
  <si>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</si>
  <si>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</si>
  <si>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</si>
  <si>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</si>
  <si>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</si>
  <si>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</si>
  <si>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</si>
  <si>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</si>
  <si>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</si>
  <si>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</si>
  <si>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</si>
  <si>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</si>
  <si>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</si>
  <si>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</si>
  <si>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</si>
  <si>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ZC981</t>
  </si>
  <si>
    <t>Kanyla TS 8,0 bez manžety 100/811/080</t>
  </si>
  <si>
    <t>ZD650</t>
  </si>
  <si>
    <t>Aquapak - sterilní voda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</si>
  <si>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</si>
  <si>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</si>
  <si>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</si>
  <si>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</si>
  <si>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</si>
  <si>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</si>
  <si>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</si>
  <si>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</si>
  <si>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ZE468</t>
  </si>
  <si>
    <t>Zkumavka modrá 1 ml 454320</t>
  </si>
  <si>
    <t>ZF018</t>
  </si>
  <si>
    <t>Kanyla vasofix 16G šedá safety 4269179S-01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</si>
  <si>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</si>
  <si>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</si>
  <si>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</si>
  <si>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</si>
  <si>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</si>
  <si>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</si>
  <si>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</si>
  <si>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</si>
  <si>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</si>
  <si>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</si>
  <si>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</si>
  <si>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</si>
  <si>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</si>
  <si>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</si>
  <si>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</si>
  <si>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</si>
  <si>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</si>
  <si>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</si>
  <si>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</si>
  <si>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</si>
  <si>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</si>
  <si>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</si>
  <si>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</si>
  <si>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</si>
  <si>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</si>
  <si>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</si>
  <si>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</si>
  <si>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</si>
  <si>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</si>
  <si>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</si>
  <si>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ZK884</t>
  </si>
  <si>
    <t>Kohout trojcestný discofix modrý 4095111</t>
  </si>
  <si>
    <t>ZB892</t>
  </si>
  <si>
    <t>Katetr močový tiemann 20CH s balonkem bal. á 12 ks 9820-02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</si>
  <si>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</si>
  <si>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</si>
  <si>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</si>
  <si>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</si>
  <si>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</si>
  <si>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ZB965</t>
  </si>
  <si>
    <t>Nůžky chirurgické rovné hrotnaté 130 mm B397113920003</t>
  </si>
  <si>
    <t>ZN206</t>
  </si>
  <si>
    <t>Lopatka ústní dřevěná lékařská sterilní 150 x 17 mm bal. á 500 ks 4002/SG/CS/L</t>
  </si>
  <si>
    <t>ZN297</t>
  </si>
  <si>
    <t>Hadička spojovací Gamaplus 1,8 x 450 LL NO DOP (606301) 686401</t>
  </si>
  <si>
    <t>ZN367</t>
  </si>
  <si>
    <t>Konektor bezjehlový gama modrý NO PVC V696420</t>
  </si>
  <si>
    <t>ZB963</t>
  </si>
  <si>
    <t>Pinzeta anatomická úzká 145 mm B397114920019</t>
  </si>
  <si>
    <t>ZN605</t>
  </si>
  <si>
    <t>Peán rovný svorka na cévy 160 mm B397115920006</t>
  </si>
  <si>
    <t>ZN618</t>
  </si>
  <si>
    <t>Brýle kyslíkové pro dospělé bal. á 100 ks A0100</t>
  </si>
  <si>
    <t>ZH274</t>
  </si>
  <si>
    <t>Nůžky zahnuté chirurgické hrotnaté 150 mm B397113920026</t>
  </si>
  <si>
    <t>ZO372</t>
  </si>
  <si>
    <t>Konektor bezjehlový OptiSyte JIM:JSM4001</t>
  </si>
  <si>
    <t>ZE027</t>
  </si>
  <si>
    <t>Katetr CVC 1 lumen 5 Fr x 30 cm certofix mono ECO 330 bal. á 10 ks 4160282E</t>
  </si>
  <si>
    <t>ZA715</t>
  </si>
  <si>
    <t>Set infuzní intrafix primeline classic 150 cm 4062957</t>
  </si>
  <si>
    <t>ZE079</t>
  </si>
  <si>
    <t>Set transfúzní non PVC s odvzdušněním a bakteriálním filtrem ZAR-I-TS</t>
  </si>
  <si>
    <t>ZD423</t>
  </si>
  <si>
    <t>Šití silon monofil modrý 4/0 EP 1,5 bal. á 24 ks SM 2061</t>
  </si>
  <si>
    <t>ZA360</t>
  </si>
  <si>
    <t>Jehla sterican 0,5 x 25 mm oranžová 9186158</t>
  </si>
  <si>
    <t>ZA833</t>
  </si>
  <si>
    <t>Jehla injekční 0,8 x 40 mm zelená 4657527</t>
  </si>
  <si>
    <t>ZA834</t>
  </si>
  <si>
    <t>Jehla injekční 0,7 x 40 mm černá 4660021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</si>
  <si>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</si>
  <si>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</si>
  <si>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</si>
  <si>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</si>
  <si>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</si>
  <si>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</si>
  <si>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ZC790</t>
  </si>
  <si>
    <t>Jehla k lumbální punkci atraumatická 20G/120 mm/L á 25 ks PAJ:321151-31B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</si>
  <si>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</si>
  <si>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</si>
  <si>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</si>
  <si>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</si>
  <si>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</si>
  <si>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</si>
  <si>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Rukavice operační latexové s pudrem ansell medigrip plus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</si>
  <si>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</si>
  <si>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</si>
  <si>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</si>
  <si>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ZM292</t>
  </si>
  <si>
    <t>Rukavice nitril sempercare bez p. M bal. á 200 ks 30803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</si>
  <si>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</si>
  <si>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</si>
  <si>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</si>
  <si>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</si>
  <si>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</si>
  <si>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</si>
  <si>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ZD533</t>
  </si>
  <si>
    <t>Port polysulfon-titanový slim 6F 21-4083-24</t>
  </si>
  <si>
    <t>ZB173</t>
  </si>
  <si>
    <t>Maska kyslíková s hadičkou a nosní svorkou dospělá H-103013</t>
  </si>
  <si>
    <t>ZN620</t>
  </si>
  <si>
    <t>Maska kyslíková dospělá s nebulizací a hadičkou 2 m bal. á 100 ks A0400</t>
  </si>
  <si>
    <t>ZA008</t>
  </si>
  <si>
    <t>Obvaz elastický síťový pruban č. 10 427310</t>
  </si>
  <si>
    <t>ZA318</t>
  </si>
  <si>
    <t>Náplast transpore 1,25 cm x 9,14 m 1527-0</t>
  </si>
  <si>
    <t>ZA338</t>
  </si>
  <si>
    <t>Obinadlo hydrofilní   6 cm x   5 m 13005</t>
  </si>
  <si>
    <t>ZA425</t>
  </si>
  <si>
    <t>Obinadlo hydrofilní 10 cm x   5 m 13007</t>
  </si>
  <si>
    <t>ZA509</t>
  </si>
  <si>
    <t>Náplast tegaderm 8,5 cm x 7,0 cm bal. á 100 ks s výřezem 1633</t>
  </si>
  <si>
    <t>ZB404</t>
  </si>
  <si>
    <t>Náplast cosmos 8 cm x 1 m 5403353</t>
  </si>
  <si>
    <t>ZD770</t>
  </si>
  <si>
    <t>Krytí tubifast 7,5 x 10 m 2438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</si>
  <si>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</si>
  <si>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</si>
  <si>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</si>
  <si>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</si>
  <si>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ZF351</t>
  </si>
  <si>
    <t>Náplast transpore bílá 1,25 cm x 9,14 m bal. á 24 ks 1534-0</t>
  </si>
  <si>
    <t>ZG299</t>
  </si>
  <si>
    <t>Náplast cosmopor steril 10 x 8 cm 900806</t>
  </si>
  <si>
    <t>ZA602</t>
  </si>
  <si>
    <t>Kompresa gáza 5 x 5 cm/2 ks sterilní karton á 1000 ks 26001</t>
  </si>
  <si>
    <t>ZF042</t>
  </si>
  <si>
    <t>Krytí mastný tyl jelonet 10 x 10 cm á 10 ks 7404</t>
  </si>
  <si>
    <t>ZA005</t>
  </si>
  <si>
    <t>Obvaz elastický síťový pruban č. 7 427307</t>
  </si>
  <si>
    <t>ZA615</t>
  </si>
  <si>
    <t>Tampón cavilon 1 ml bal. á 25 ks 3343E</t>
  </si>
  <si>
    <t>ZF450</t>
  </si>
  <si>
    <t>Obinadlo elastické lenkideal krátkotažné 10 cm x 5 m bal. á 10 ks 19583</t>
  </si>
  <si>
    <t>ZN366</t>
  </si>
  <si>
    <t>Náplast poinjekční elastická tkaná jednotl. baleno 19 mm x 72 mm P-CURE1972ELAST</t>
  </si>
  <si>
    <t>ZN476</t>
  </si>
  <si>
    <t>Obinadlo elastické universal 15 cm x 5 m 1323100315</t>
  </si>
  <si>
    <t>ZN469</t>
  </si>
  <si>
    <t>Obvaz elastický síťový pruban č. 4 paže, noha, loket 1323300240</t>
  </si>
  <si>
    <t>ZN468</t>
  </si>
  <si>
    <t>Obvaz elastický síťový pruban č. 3 chodidlo, holeň, loket 1323300230</t>
  </si>
  <si>
    <t>ZN814</t>
  </si>
  <si>
    <t>Krytí gelové na rány ActiMaris bal. á 20g 3097749</t>
  </si>
  <si>
    <t>ZN816</t>
  </si>
  <si>
    <t>Krytí roztok  k výplachu a čištění ran ActiMaris Sensitiv 300 ml 3098093</t>
  </si>
  <si>
    <t>ZA452</t>
  </si>
  <si>
    <t>Kompresa vliwazel 10 x 10  nesterilní 30430</t>
  </si>
  <si>
    <t>ZA659</t>
  </si>
  <si>
    <t>Krytí granuflex 15 x 15 cm á   5 ks 0015903 187632</t>
  </si>
  <si>
    <t>ZC334</t>
  </si>
  <si>
    <t>Krytí mastný tyl s vaselinou 5 x  5 cm 0300</t>
  </si>
  <si>
    <t>ZA749</t>
  </si>
  <si>
    <t>Stříkačka injekční 3-dílná 50 ml LL Omnifix Solo 4617509F</t>
  </si>
  <si>
    <t>ZA883</t>
  </si>
  <si>
    <t>Rourka rektální CH18 délka 40 cm 19-18.100</t>
  </si>
  <si>
    <t>ZB424</t>
  </si>
  <si>
    <t>Elektroda EKG H34SG 31.1946.21</t>
  </si>
  <si>
    <t>ZB488</t>
  </si>
  <si>
    <t>Sprej cavilon 28 ml bal. á 12 ks 3346E</t>
  </si>
  <si>
    <t>ZB753</t>
  </si>
  <si>
    <t>Nebulizátor s maskou+hadičkou 1483</t>
  </si>
  <si>
    <t>ZB775</t>
  </si>
  <si>
    <t>Zkumavka koagulace 4 ml modrá 454329</t>
  </si>
  <si>
    <t>ZB780</t>
  </si>
  <si>
    <t>Kontejner 120 ml sterilní á 50 ks FLME25035</t>
  </si>
  <si>
    <t>ZB949</t>
  </si>
  <si>
    <t>Pinzeta UH sterilní HAR999565</t>
  </si>
  <si>
    <t>ZC906</t>
  </si>
  <si>
    <t>Škrtidlo se sponou pro dospělé 25 x 500 mm KVS25500</t>
  </si>
  <si>
    <t>Kanyla TS 8,0 bez manžety +2 hlad.vnitřní vyměnit.kanyly 100/811/080</t>
  </si>
  <si>
    <t>ZF233</t>
  </si>
  <si>
    <t>Stříkačka injekční arteriální 3 ml bez jehly line draw L/S bal. á 200 ks 4043E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</si>
  <si>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</si>
  <si>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</si>
  <si>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</si>
  <si>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</si>
  <si>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</si>
  <si>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</si>
  <si>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ZL105</t>
  </si>
  <si>
    <t>Nástavec pro odběr moče ke zkumavce vacuete 450251</t>
  </si>
  <si>
    <t>ZN298</t>
  </si>
  <si>
    <t>Hadička spojovací Gamaplus 1,8 x 1800 LL NO DOP (606304) 686403</t>
  </si>
  <si>
    <t>ZN646</t>
  </si>
  <si>
    <t>Fonendoskop oboustranný různé barvy 710045-s</t>
  </si>
  <si>
    <t>ZN748</t>
  </si>
  <si>
    <t>Kanyla venózní BD Insyte Autoguard BC s křidélky 22 G (0,9 x 25 mm) modrá bezpečnostní s chlopní 382923</t>
  </si>
  <si>
    <t>ZA364</t>
  </si>
  <si>
    <t>Sáček kolostomický draina S mini 75 mm á 30 ks H08560U</t>
  </si>
  <si>
    <t>ZE219</t>
  </si>
  <si>
    <t>Adaptér greiner 451201</t>
  </si>
  <si>
    <t>ZO010</t>
  </si>
  <si>
    <t>Pinzeta chirurgická Standard rovná 1 x 2 zuby 140 mm 1141113014</t>
  </si>
  <si>
    <t>ZK569</t>
  </si>
  <si>
    <t>Stojan na zkumavky univerzální bílý 190 x 60 x 80 mm (212-1421) KART560</t>
  </si>
  <si>
    <t>ZK634</t>
  </si>
  <si>
    <t>Elektroda defibrilační Lifepak EDC-2015</t>
  </si>
  <si>
    <t>ZF239</t>
  </si>
  <si>
    <t>Kanyla TS 8,0 s manžetou +2 hlad.vnitřní vyměnit.kanyly 100/810/080</t>
  </si>
  <si>
    <t>ZK735</t>
  </si>
  <si>
    <t>Konektor bezjehlový caresite bal. á 200 ks dohodnutá cena 10,- Kč bez DPH 415122</t>
  </si>
  <si>
    <t>ZC625</t>
  </si>
  <si>
    <t>Katetr CVC 3 lumen 7 Fr 18/18/16G set bal. á 5 ks NM-15703</t>
  </si>
  <si>
    <t>ZG559</t>
  </si>
  <si>
    <t>Set na břišní punkci linemed 06820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</si>
  <si>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</si>
  <si>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</si>
  <si>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</si>
  <si>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</si>
  <si>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ZB664</t>
  </si>
  <si>
    <t>Jehla surecan G22 černá rovná 30 mm k jednorázové injekci bal. á 100 ks 4439848</t>
  </si>
  <si>
    <t>ZM291</t>
  </si>
  <si>
    <t>Rukavice nitril sempercare bez p. S bal. á 200 ks 30802</t>
  </si>
  <si>
    <t>ZM293</t>
  </si>
  <si>
    <t>Rukavice nitril sempercare bez p. L bal. á 200 ks 30804</t>
  </si>
  <si>
    <t>ZN041</t>
  </si>
  <si>
    <t>Rukavice operační gammex latex PF bez pudru 6,5 330048065</t>
  </si>
  <si>
    <t>ZN108</t>
  </si>
  <si>
    <t>Rukavice operační gammex latex PF bez pudru 8,0 330048080</t>
  </si>
  <si>
    <t>ZN125</t>
  </si>
  <si>
    <t>Rukavice operační gammex latex PF bez pudru 7,5 330048075</t>
  </si>
  <si>
    <t>ZB234</t>
  </si>
  <si>
    <t>Maska na ambuvak s nafuk. polštářkem vel. 5 H-102025</t>
  </si>
  <si>
    <t>ZA459</t>
  </si>
  <si>
    <t>Kompresa AB 10 x 20 cm/1 ks sterilní NT savá 1230114021</t>
  </si>
  <si>
    <t>ZA557</t>
  </si>
  <si>
    <t>Kompresa gáza 10 x 20 cm/5 ks sterilní 26013</t>
  </si>
  <si>
    <t>ZD668</t>
  </si>
  <si>
    <t>Kompresa gáza 10 x 10 cm/5 ks sterilní 1325019275</t>
  </si>
  <si>
    <t>ZD740</t>
  </si>
  <si>
    <t>Kompresa gáza sterilkompres 7,5 x 7,5 cm/5 ks sterilní 1325019265(1230119225)</t>
  </si>
  <si>
    <t>ZH011</t>
  </si>
  <si>
    <t>Náplast micropore 1,25 cm x 9,14 m bal. á 24 ks 1530-0</t>
  </si>
  <si>
    <t>ZL789</t>
  </si>
  <si>
    <t>Obvaz sterilní hotový č. 2 A4091360</t>
  </si>
  <si>
    <t>ZL996</t>
  </si>
  <si>
    <t>Obinadlo hyrofilní sterilní  8 cm x 5 m  004310182</t>
  </si>
  <si>
    <t>ZL995</t>
  </si>
  <si>
    <t>Obinadlo hyrofilní sterilní  6 cm x 5 m  004310190</t>
  </si>
  <si>
    <t>ZN475</t>
  </si>
  <si>
    <t>Obinadlo elastické universal   8 cm x 5 m 1323100312</t>
  </si>
  <si>
    <t>ZB763</t>
  </si>
  <si>
    <t>Zkumavka červená 9 ml 455092</t>
  </si>
  <si>
    <t>ZB764</t>
  </si>
  <si>
    <t>Zkumavka zelená 4 ml 454051</t>
  </si>
  <si>
    <t>ZB772</t>
  </si>
  <si>
    <t>Přechodka adaptér luer 450070</t>
  </si>
  <si>
    <t>Pinzeta UH sterilní HAR478 165 (HAR999565)</t>
  </si>
  <si>
    <t>ZF192</t>
  </si>
  <si>
    <t>Nádoba na kontaminovaný odpad 4 l 15-0004</t>
  </si>
  <si>
    <t>Nůžky rovné chirurgické hrotnaté 130 mm B397113920003</t>
  </si>
  <si>
    <t>ZN854</t>
  </si>
  <si>
    <t>Stříkačka injekční arteriální 3 ml bez jehly s heparinem bal. á 100 ks safePICO Aspirator 956-622</t>
  </si>
  <si>
    <t>ZB994</t>
  </si>
  <si>
    <t>Stříkačka injekční arteriální 3 ml bez jehly s heparinem bal. á 100 ks 275603</t>
  </si>
  <si>
    <t>ZB209</t>
  </si>
  <si>
    <t>Set transfúzní BLLP pro přetlakovou transfuzi bez vzdušného filtru hemomed 05123</t>
  </si>
  <si>
    <t>ZA832</t>
  </si>
  <si>
    <t>Jehla injekční 0,9 x 40 mm žlutá 4657519</t>
  </si>
  <si>
    <t>ZB767</t>
  </si>
  <si>
    <t>Jehla vakuová 226/38 mm černá 450075</t>
  </si>
  <si>
    <t>ZK473</t>
  </si>
  <si>
    <t>Rukavice operační latexové s pudrem ansell medigrip plus vel. 6,0 6035500</t>
  </si>
  <si>
    <t>ZK478</t>
  </si>
  <si>
    <t>Rukavice operační latexové s pudrem ansell medigrip plus vel. 8,5 303507EU (302927)</t>
  </si>
  <si>
    <t>ZC885</t>
  </si>
  <si>
    <t>Náplast omnifix E 10 cm x 10 m 900650</t>
  </si>
  <si>
    <t>ZN473</t>
  </si>
  <si>
    <t>Vata obvazová 200 g nesterilní skládaná 1321900103</t>
  </si>
  <si>
    <t>ZB386</t>
  </si>
  <si>
    <t>Kanyla ET 7,5 s manžetou 9475E</t>
  </si>
  <si>
    <t>ZO114</t>
  </si>
  <si>
    <t>Maska termoplastická RG-ELH-2022</t>
  </si>
  <si>
    <t>ZO113</t>
  </si>
  <si>
    <t>Maska termoplastická RG-ELS-2022</t>
  </si>
  <si>
    <t>ZO297</t>
  </si>
  <si>
    <t>Bolus BolusSTEP 15 x 15 x 1,0 cm s filtrem P10107-640</t>
  </si>
  <si>
    <t>ZO295</t>
  </si>
  <si>
    <t>Bolus BolusSTEP 30 x 30 x 0,5 cm s filtrem P10107-637</t>
  </si>
  <si>
    <t>ZO296</t>
  </si>
  <si>
    <t>Bolus BolusSTEP 30 x 30 x 1,0 cm s filtrem P10107-638</t>
  </si>
  <si>
    <t>ZO298</t>
  </si>
  <si>
    <t>Bolus BolusSTEP 15 x 15 x 0,5 cm s filtrem P10107-639</t>
  </si>
  <si>
    <t>ZO294</t>
  </si>
  <si>
    <t>Bolus eXaskin - kelímek s tvarovavatelnou hmotou</t>
  </si>
  <si>
    <t>ZI493</t>
  </si>
  <si>
    <t>Rukavice vinyl bez p. XL 01260-XL (364-XL)</t>
  </si>
  <si>
    <t>ZI759</t>
  </si>
  <si>
    <t>Rukavice vinyl bez p. L á 100 ks EFEKTVR04</t>
  </si>
  <si>
    <t>ZA329</t>
  </si>
  <si>
    <t>Obinadlo fixa crep   6 cm x 4 m 1323100102</t>
  </si>
  <si>
    <t>ZA498</t>
  </si>
  <si>
    <t>Krytí bactigras 10 x 10 cm bal. á 10 ks 7457</t>
  </si>
  <si>
    <t>ZA502</t>
  </si>
  <si>
    <t>Tampon nesterilní stáčený 30 x 60 cm 1320300406</t>
  </si>
  <si>
    <t>ZA544</t>
  </si>
  <si>
    <t>Krytí inadine nepřilnavé 5,0 x 5,0 cm 1/10 SYS01481EE</t>
  </si>
  <si>
    <t>ZA582</t>
  </si>
  <si>
    <t>Tampon sterilní small bal. á 100 ks 156760</t>
  </si>
  <si>
    <t>ZA589</t>
  </si>
  <si>
    <t>Tampon sterilní stáčený 30 x 30 cm / 5 ks karton á 1500 ks 28007</t>
  </si>
  <si>
    <t>ZK404</t>
  </si>
  <si>
    <t>Krytí - roztok Prontosan 350 ml 400416</t>
  </si>
  <si>
    <t>Krytí prontosan roztok 350 ml 400416</t>
  </si>
  <si>
    <t>ZA417</t>
  </si>
  <si>
    <t>Krytí mastný tyl lomatuell H 10 x 20, á 10 ks, 23316</t>
  </si>
  <si>
    <t>ZL668</t>
  </si>
  <si>
    <t>Náplast silikon tape 2,5 cm x 5 m bal. á 12 ks 2770-1</t>
  </si>
  <si>
    <t>ZL999</t>
  </si>
  <si>
    <t>Rychloobvaz 8 x 4 cm / 3 ks 001445510</t>
  </si>
  <si>
    <t>ZA707</t>
  </si>
  <si>
    <t>Katetr močový foley 12CH bal. á 12 ks 1125-02</t>
  </si>
  <si>
    <t>ZB075</t>
  </si>
  <si>
    <t>Hadička kyslíková 2 m s koncovkami H-103007</t>
  </si>
  <si>
    <t>ZA755</t>
  </si>
  <si>
    <t>Ochrana ultrazvukových sond - vlhká 9041</t>
  </si>
  <si>
    <t>ZH957</t>
  </si>
  <si>
    <t>Zrcadlo gynekologické jednorázové bal. á 100 ks ZAR-WG-M</t>
  </si>
  <si>
    <t>ZG495</t>
  </si>
  <si>
    <t>Stopper Stainless Steel pro 1,9 mm jehlu 083.001</t>
  </si>
  <si>
    <t>ZO240</t>
  </si>
  <si>
    <t>Aplikátor plicní lumencath 6F I=150cm bal. á 5 ks 110.682</t>
  </si>
  <si>
    <t>ZO241</t>
  </si>
  <si>
    <t>Jehla intersticiální Trocar Point Needle 1,9 mm x 120mm 083.054</t>
  </si>
  <si>
    <t>Rukavice operační latexové s pudrem ansell medigrip plus vel. 6,0 303502EU (302762)</t>
  </si>
  <si>
    <t>Rukavice operační latexové s pudrem ansell, vasco surgical powderet vel. 7 6035526 (303504EU)</t>
  </si>
  <si>
    <t>ZM294</t>
  </si>
  <si>
    <t>Rukavice nitril sempercare bez p. XL bal. á 180 ks 30818</t>
  </si>
  <si>
    <t>ZA997</t>
  </si>
  <si>
    <t>Maska kyslíková dospělá 01.000.08.110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</si>
  <si>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</si>
  <si>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</si>
  <si>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</si>
  <si>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</si>
  <si>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</si>
  <si>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</si>
  <si>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</si>
  <si>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</si>
  <si>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</si>
  <si>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</si>
  <si>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</si>
  <si>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</si>
  <si>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</si>
  <si>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</si>
  <si>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</si>
  <si>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</si>
  <si>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</si>
  <si>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</si>
  <si>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</si>
  <si>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</si>
  <si>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</si>
  <si>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</si>
  <si>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</si>
  <si>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</si>
  <si>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</si>
  <si>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</si>
  <si>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</si>
  <si>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Kalábová Hana</t>
  </si>
  <si>
    <t>Klein Jiří</t>
  </si>
  <si>
    <t>MohelníkováDuchoňová Beatrice</t>
  </si>
  <si>
    <t>Zdravotní výkony vykázané na pracovišti v rámci ambulantní péče dle lékařů *</t>
  </si>
  <si>
    <t>402</t>
  </si>
  <si>
    <t>1</t>
  </si>
  <si>
    <t>0000407</t>
  </si>
  <si>
    <t>0000498</t>
  </si>
  <si>
    <t>MAGNESIUM SULFURICUM BIOTIKA 10%</t>
  </si>
  <si>
    <t>0000499</t>
  </si>
  <si>
    <t>0000502</t>
  </si>
  <si>
    <t>MESOCAIN 1%</t>
  </si>
  <si>
    <t>0001125</t>
  </si>
  <si>
    <t>0002133</t>
  </si>
  <si>
    <t>0002486</t>
  </si>
  <si>
    <t>KALIUM CHLORATUM LÉČIVA 7,5%</t>
  </si>
  <si>
    <t>0004071</t>
  </si>
  <si>
    <t>DITHIADEN INJ</t>
  </si>
  <si>
    <t>0006215</t>
  </si>
  <si>
    <t>0007981</t>
  </si>
  <si>
    <t>0011421</t>
  </si>
  <si>
    <t>VINCRISTINE TEVA 1 MG/ML</t>
  </si>
  <si>
    <t>0011671</t>
  </si>
  <si>
    <t>PLASMALYTE ROZTOK</t>
  </si>
  <si>
    <t>0012320</t>
  </si>
  <si>
    <t>ZOLADEX DEPOT 10,8 MG</t>
  </si>
  <si>
    <t>0012666</t>
  </si>
  <si>
    <t>0012667</t>
  </si>
  <si>
    <t>0013804</t>
  </si>
  <si>
    <t>0015239</t>
  </si>
  <si>
    <t>0015243</t>
  </si>
  <si>
    <t>0017241</t>
  </si>
  <si>
    <t>0025555</t>
  </si>
  <si>
    <t>0027190</t>
  </si>
  <si>
    <t>0027191</t>
  </si>
  <si>
    <t>0027192</t>
  </si>
  <si>
    <t>0027193</t>
  </si>
  <si>
    <t>0028007</t>
  </si>
  <si>
    <t>ZOMETA 4 MG/5 ML</t>
  </si>
  <si>
    <t>0028028</t>
  </si>
  <si>
    <t>0028059</t>
  </si>
  <si>
    <t>FASLODEX 250 MG</t>
  </si>
  <si>
    <t>0028197</t>
  </si>
  <si>
    <t>0028274</t>
  </si>
  <si>
    <t>0028386</t>
  </si>
  <si>
    <t>0028396</t>
  </si>
  <si>
    <t>0028397</t>
  </si>
  <si>
    <t>0028761</t>
  </si>
  <si>
    <t>0029240</t>
  </si>
  <si>
    <t>TORISEL 30 MG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</si>
  <si>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</si>
  <si>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</si>
  <si>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</si>
  <si>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</si>
  <si>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</si>
  <si>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</si>
  <si>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</si>
  <si>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</si>
  <si>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0052228</t>
  </si>
  <si>
    <t>0054539</t>
  </si>
  <si>
    <t>DOLMINA INJ</t>
  </si>
  <si>
    <t>0056005</t>
  </si>
  <si>
    <t>0056006</t>
  </si>
  <si>
    <t>0065386</t>
  </si>
  <si>
    <t>ZOLADEX DEPOT 3,6 MG</t>
  </si>
  <si>
    <t>0067547</t>
  </si>
  <si>
    <t>0069671</t>
  </si>
  <si>
    <t>INJECTIO PROCAINII CHLORATI 0,2% ARDEAPHARMA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</si>
  <si>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</si>
  <si>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</si>
  <si>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</si>
  <si>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</si>
  <si>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</si>
  <si>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</si>
  <si>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</si>
  <si>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0091836</t>
  </si>
  <si>
    <t>0092012</t>
  </si>
  <si>
    <t>0093105</t>
  </si>
  <si>
    <t>DEGAN 10 MG ROZTOK PRO INJEKCI</t>
  </si>
  <si>
    <t>0093746</t>
  </si>
  <si>
    <t>HEPARIN LÉČIVA</t>
  </si>
  <si>
    <t>0093969</t>
  </si>
  <si>
    <t>0096885</t>
  </si>
  <si>
    <t>0097682</t>
  </si>
  <si>
    <t>0098197</t>
  </si>
  <si>
    <t>0098203</t>
  </si>
  <si>
    <t>0098872</t>
  </si>
  <si>
    <t>0104242</t>
  </si>
  <si>
    <t>0119618</t>
  </si>
  <si>
    <t>0122494</t>
  </si>
  <si>
    <t>0125298</t>
  </si>
  <si>
    <t>0125299</t>
  </si>
  <si>
    <t>0127909</t>
  </si>
  <si>
    <t xml:space="preserve">DOCETAXEL HOSPIRA 10 MG/ML KONCENTRÁT PRO INFUZNÍ </t>
  </si>
  <si>
    <t>0127910</t>
  </si>
  <si>
    <t>0128132</t>
  </si>
  <si>
    <t>OXALIPLATIN KABI 5 MG/ML KONCENTRÁT PRO INFUZNÍ RO</t>
  </si>
  <si>
    <t>0128133</t>
  </si>
  <si>
    <t>0129597</t>
  </si>
  <si>
    <t>0130201</t>
  </si>
  <si>
    <t>0139063</t>
  </si>
  <si>
    <t>DOXORUBICIN TEVA 2 MG/ML</t>
  </si>
  <si>
    <t>0139065</t>
  </si>
  <si>
    <t>0148679</t>
  </si>
  <si>
    <t>GEMCITABINE HOSPIRA 38 MG/ML KONCENTRÁT PRO INFUZN</t>
  </si>
  <si>
    <t>0148680</t>
  </si>
  <si>
    <t>0149318</t>
  </si>
  <si>
    <t>0149321</t>
  </si>
  <si>
    <t>0149443</t>
  </si>
  <si>
    <t>JAVLOR 25 MG/ML</t>
  </si>
  <si>
    <t>0149447</t>
  </si>
  <si>
    <t>0149993</t>
  </si>
  <si>
    <t>TEVAGRASTIM 30 MU/0,5 ML</t>
  </si>
  <si>
    <t>0149996</t>
  </si>
  <si>
    <t>TEVAGRASTIM 48 MU/0,8 ML</t>
  </si>
  <si>
    <t>0160676</t>
  </si>
  <si>
    <t>GEMCITABIN EBEWE 40 MG/ML</t>
  </si>
  <si>
    <t>0162057</t>
  </si>
  <si>
    <t>0162207</t>
  </si>
  <si>
    <t>0162384</t>
  </si>
  <si>
    <t>0162386</t>
  </si>
  <si>
    <t>0162387</t>
  </si>
  <si>
    <t>0163175</t>
  </si>
  <si>
    <t>0163179</t>
  </si>
  <si>
    <t>0163180</t>
  </si>
  <si>
    <t>0163183</t>
  </si>
  <si>
    <t>PLATIDIAM 10</t>
  </si>
  <si>
    <t>0163185</t>
  </si>
  <si>
    <t>0163187</t>
  </si>
  <si>
    <t>PLATIDIAM 50</t>
  </si>
  <si>
    <t>0163307</t>
  </si>
  <si>
    <t>CALCIUM FOLINATE HOSPIRA 10 MG/ML</t>
  </si>
  <si>
    <t>0163310</t>
  </si>
  <si>
    <t>0164094</t>
  </si>
  <si>
    <t>CYCLOPLATIN 50</t>
  </si>
  <si>
    <t>0164095</t>
  </si>
  <si>
    <t>CYCLOPLATIN 450</t>
  </si>
  <si>
    <t>0164096</t>
  </si>
  <si>
    <t>CYCLOPLATIN 150</t>
  </si>
  <si>
    <t>0167356</t>
  </si>
  <si>
    <t>DOCETAXEL TEVA 20 MG/0,72 ML</t>
  </si>
  <si>
    <t>0167357</t>
  </si>
  <si>
    <t>DOCETAXEL TEVA 80 MG/2,88 ML</t>
  </si>
  <si>
    <t>0167725</t>
  </si>
  <si>
    <t>0167728</t>
  </si>
  <si>
    <t>0168721</t>
  </si>
  <si>
    <t>0169225</t>
  </si>
  <si>
    <t>BREVITAX 6 MG/ML</t>
  </si>
  <si>
    <t>0169227</t>
  </si>
  <si>
    <t>0169228</t>
  </si>
  <si>
    <t>0169460</t>
  </si>
  <si>
    <t>0172173</t>
  </si>
  <si>
    <t>0172174</t>
  </si>
  <si>
    <t>0191565</t>
  </si>
  <si>
    <t>BLEOMEDAC</t>
  </si>
  <si>
    <t>0500356</t>
  </si>
  <si>
    <t>0500566</t>
  </si>
  <si>
    <t>0500570</t>
  </si>
  <si>
    <t>9999990</t>
  </si>
  <si>
    <t>Nespecifikovany LEK</t>
  </si>
  <si>
    <t>9999991</t>
  </si>
  <si>
    <t>9999997</t>
  </si>
  <si>
    <t>0168322</t>
  </si>
  <si>
    <t>0500646</t>
  </si>
  <si>
    <t>0500647</t>
  </si>
  <si>
    <t>0168443</t>
  </si>
  <si>
    <t>0185102</t>
  </si>
  <si>
    <t>0185101</t>
  </si>
  <si>
    <t>0193520</t>
  </si>
  <si>
    <t>0168043</t>
  </si>
  <si>
    <t>JEVTANA 60 MG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</si>
  <si>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</si>
  <si>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</si>
  <si>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</si>
  <si>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</si>
  <si>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</si>
  <si>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</si>
  <si>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</si>
  <si>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</si>
  <si>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</si>
  <si>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0084336</t>
  </si>
  <si>
    <t>GEMZAR 1 G</t>
  </si>
  <si>
    <t>0177660</t>
  </si>
  <si>
    <t>0144562</t>
  </si>
  <si>
    <t>OXALIPLATIN ACCORD 5 MG/ML</t>
  </si>
  <si>
    <t>0181714</t>
  </si>
  <si>
    <t>ZOMIKOS 4 MG/ 5 ML KONCENTRÁT PRO INFUZNÍ ROZTOK</t>
  </si>
  <si>
    <t>0144563</t>
  </si>
  <si>
    <t>0055407</t>
  </si>
  <si>
    <t>0168084</t>
  </si>
  <si>
    <t>HALAVEN 0.44 MG/ML</t>
  </si>
  <si>
    <t>0011696</t>
  </si>
  <si>
    <t>PLASMALYTE ROZTOK S GLUKÓZOU 5%</t>
  </si>
  <si>
    <t>0155099</t>
  </si>
  <si>
    <t>0104240</t>
  </si>
  <si>
    <t>0124348</t>
  </si>
  <si>
    <t>0155098</t>
  </si>
  <si>
    <t>0148681</t>
  </si>
  <si>
    <t>0119616</t>
  </si>
  <si>
    <t>0119617</t>
  </si>
  <si>
    <t>0193870</t>
  </si>
  <si>
    <t>0126913</t>
  </si>
  <si>
    <t>0126912</t>
  </si>
  <si>
    <t>0185368</t>
  </si>
  <si>
    <t>HERCEPTIN 600 MG</t>
  </si>
  <si>
    <t>0025622</t>
  </si>
  <si>
    <t>HYCAMTIN 4 MG</t>
  </si>
  <si>
    <t>0126910</t>
  </si>
  <si>
    <t>0126911</t>
  </si>
  <si>
    <t>0168998</t>
  </si>
  <si>
    <t>ZOLEDRONIC ACID ACTAVIS 4 MG/5 ML</t>
  </si>
  <si>
    <t>0104239</t>
  </si>
  <si>
    <t>0193834</t>
  </si>
  <si>
    <t>0104241</t>
  </si>
  <si>
    <t>0145955</t>
  </si>
  <si>
    <t>0193517</t>
  </si>
  <si>
    <t>0193325</t>
  </si>
  <si>
    <t>0029631</t>
  </si>
  <si>
    <t>0193326</t>
  </si>
  <si>
    <t>0194246</t>
  </si>
  <si>
    <t>XTANDI 40 MG</t>
  </si>
  <si>
    <t>0194634</t>
  </si>
  <si>
    <t>0189992</t>
  </si>
  <si>
    <t>0194633</t>
  </si>
  <si>
    <t>0193836</t>
  </si>
  <si>
    <t>0010820</t>
  </si>
  <si>
    <t>0028441</t>
  </si>
  <si>
    <t>0193327</t>
  </si>
  <si>
    <t>DOCETAXEL ACCORD 160 MG/8 ML</t>
  </si>
  <si>
    <t>0194334</t>
  </si>
  <si>
    <t>STIVARGA 40 MG</t>
  </si>
  <si>
    <t>0015365</t>
  </si>
  <si>
    <t>KYTRIL INJ/INF</t>
  </si>
  <si>
    <t>0193478</t>
  </si>
  <si>
    <t>0187607</t>
  </si>
  <si>
    <t>0122495</t>
  </si>
  <si>
    <t>0142874</t>
  </si>
  <si>
    <t>DOCETAXEL EBEWE 10 MG/ML KONCENTRÁT PRO INFUZNÍ RO</t>
  </si>
  <si>
    <t>0194326</t>
  </si>
  <si>
    <t>0107242</t>
  </si>
  <si>
    <t>HARTMANN´S SOLUTION BP FRESENIUS</t>
  </si>
  <si>
    <t>0142877</t>
  </si>
  <si>
    <t>0194286</t>
  </si>
  <si>
    <t>0145951</t>
  </si>
  <si>
    <t>0210271</t>
  </si>
  <si>
    <t>9999912</t>
  </si>
  <si>
    <t>Nespecifickř leŔivř p°ipravek</t>
  </si>
  <si>
    <t>0197427</t>
  </si>
  <si>
    <t>0202989</t>
  </si>
  <si>
    <t>0210772</t>
  </si>
  <si>
    <t>0168992</t>
  </si>
  <si>
    <t>CAPRELSA 300 MG</t>
  </si>
  <si>
    <t>0210107</t>
  </si>
  <si>
    <t>0210911</t>
  </si>
  <si>
    <t>0158117</t>
  </si>
  <si>
    <t>0154833</t>
  </si>
  <si>
    <t>0016166</t>
  </si>
  <si>
    <t>CANRI</t>
  </si>
  <si>
    <t>0168991</t>
  </si>
  <si>
    <t>2</t>
  </si>
  <si>
    <t>0007905</t>
  </si>
  <si>
    <t>Erytrocyty z odběru plné krve</t>
  </si>
  <si>
    <t>0007917</t>
  </si>
  <si>
    <t>Erytrocyty bez buffy coatu</t>
  </si>
  <si>
    <t>0007963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</si>
  <si>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</si>
  <si>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</si>
  <si>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</si>
  <si>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</si>
  <si>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</si>
  <si>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</si>
  <si>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</si>
  <si>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</si>
  <si>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</si>
  <si>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0048486</t>
  </si>
  <si>
    <t>KATETR DRENÁŽNÍ RESOLVE NON-LOCKING</t>
  </si>
  <si>
    <t>0048487</t>
  </si>
  <si>
    <t>KATETR PERMANENTNÍ K PODÁNÍ CYTOSTATIK KRA 14D/K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</si>
  <si>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</si>
  <si>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</si>
  <si>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</si>
  <si>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</si>
  <si>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</si>
  <si>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</si>
  <si>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</si>
  <si>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</si>
  <si>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</si>
  <si>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</si>
  <si>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</si>
  <si>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</si>
  <si>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</si>
  <si>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</si>
  <si>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</si>
  <si>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</si>
  <si>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</si>
  <si>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</si>
  <si>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</si>
  <si>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</si>
  <si>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</si>
  <si>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</si>
  <si>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</si>
  <si>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</si>
  <si>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</si>
  <si>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</si>
  <si>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</si>
  <si>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</si>
  <si>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</si>
  <si>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</si>
  <si>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</si>
  <si>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</si>
  <si>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</si>
  <si>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</si>
  <si>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</si>
  <si>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</si>
  <si>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</si>
  <si>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</si>
  <si>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</si>
  <si>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</si>
  <si>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</si>
  <si>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</si>
  <si>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</si>
  <si>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</si>
  <si>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</si>
  <si>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</si>
  <si>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</si>
  <si>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(prázdné)</t>
  </si>
  <si>
    <t>HERCEP</t>
  </si>
  <si>
    <t>SUTENT</t>
  </si>
  <si>
    <t>NEXAVA</t>
  </si>
  <si>
    <t>GLIVEC</t>
  </si>
  <si>
    <t>ALIMTA</t>
  </si>
  <si>
    <t>AVASTI</t>
  </si>
  <si>
    <t>ERBITU</t>
  </si>
  <si>
    <t>TORISE</t>
  </si>
  <si>
    <t>VECTIB</t>
  </si>
  <si>
    <t>AFINIT</t>
  </si>
  <si>
    <t>JAVLOR</t>
  </si>
  <si>
    <t>VOTRIE</t>
  </si>
  <si>
    <t>TYVERB</t>
  </si>
  <si>
    <t>ZYTIGA</t>
  </si>
  <si>
    <t>YERVOY</t>
  </si>
  <si>
    <t>INLYTA</t>
  </si>
  <si>
    <t>JEVTAN</t>
  </si>
  <si>
    <t>HALAVE</t>
  </si>
  <si>
    <t>PERJET</t>
  </si>
  <si>
    <t>ZALTRA</t>
  </si>
  <si>
    <t>KADCYL</t>
  </si>
  <si>
    <t>STIVAR</t>
  </si>
  <si>
    <t>TAFINL</t>
  </si>
  <si>
    <t>403</t>
  </si>
  <si>
    <t>0011420</t>
  </si>
  <si>
    <t>0012669</t>
  </si>
  <si>
    <t>0012670</t>
  </si>
  <si>
    <t>0012671</t>
  </si>
  <si>
    <t>0096887</t>
  </si>
  <si>
    <t>0040162</t>
  </si>
  <si>
    <t>20% MANNITOL IN WATER FOR INJECTION FRESENIUS</t>
  </si>
  <si>
    <t>0096610</t>
  </si>
  <si>
    <t>0043966</t>
  </si>
  <si>
    <t>PELVICAST 6B 35711/32MA</t>
  </si>
  <si>
    <t>0049497</t>
  </si>
  <si>
    <t>KATETR HEMODIALYZAČNÍ DVOUCESTNÝ HIGH FLOW DOLPHIN</t>
  </si>
  <si>
    <t>IMPLANTÁT ORBITÁLNÍ B3 B4 B5</t>
  </si>
  <si>
    <t>0049187</t>
  </si>
  <si>
    <t>KATETR CENTRÁLNÍ VENÓZNÍ PEDIATRICKÝ KIT ARROW GAR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</si>
  <si>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</si>
  <si>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</si>
  <si>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</si>
  <si>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</si>
  <si>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</si>
  <si>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</si>
  <si>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</si>
  <si>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</si>
  <si>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</si>
  <si>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</si>
  <si>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</si>
  <si>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</si>
  <si>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</si>
  <si>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</si>
  <si>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</si>
  <si>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</si>
  <si>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</si>
  <si>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</si>
  <si>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</si>
  <si>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</si>
  <si>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</si>
  <si>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</si>
  <si>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</si>
  <si>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</si>
  <si>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</si>
  <si>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</si>
  <si>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</si>
  <si>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</si>
  <si>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</si>
  <si>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</si>
  <si>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</si>
  <si>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>PLÁNOVÁNÍ RTG TERAPIE NEBO CS 137</t>
  </si>
  <si>
    <t>43111</t>
  </si>
  <si>
    <t>RTG TERAPIE 10-300 KV (1 POLE)</t>
  </si>
  <si>
    <t>0125284</t>
  </si>
  <si>
    <t>ELIGARD 45 MG</t>
  </si>
  <si>
    <t>0183644</t>
  </si>
  <si>
    <t>0211816</t>
  </si>
  <si>
    <t>0043894</t>
  </si>
  <si>
    <t>EFFICAST 3B  35763/2MA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</si>
  <si>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</si>
  <si>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</si>
  <si>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</si>
  <si>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</si>
  <si>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</si>
  <si>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</si>
  <si>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</si>
  <si>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</si>
  <si>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</si>
  <si>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</si>
  <si>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</si>
  <si>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</si>
  <si>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43627</t>
  </si>
  <si>
    <t>VÝROBA INDIVIDUÁLNÍCH BLOKŮ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</si>
  <si>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</si>
  <si>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</si>
  <si>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</si>
  <si>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</si>
  <si>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</si>
  <si>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</si>
  <si>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</si>
  <si>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</si>
  <si>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</si>
  <si>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</si>
  <si>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</si>
  <si>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</si>
  <si>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</si>
  <si>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</si>
  <si>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</si>
  <si>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</si>
  <si>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</si>
  <si>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</si>
  <si>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</si>
  <si>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</si>
  <si>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</si>
  <si>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</si>
  <si>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</si>
  <si>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</si>
  <si>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</si>
  <si>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</si>
  <si>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</si>
  <si>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</si>
  <si>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</si>
  <si>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</si>
  <si>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</si>
  <si>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</si>
  <si>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</si>
  <si>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</si>
  <si>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</si>
  <si>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</si>
  <si>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</si>
  <si>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</si>
  <si>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</si>
  <si>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</si>
  <si>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0043897</t>
  </si>
  <si>
    <t>EFFICAST 3B  35763/2MA/M</t>
  </si>
  <si>
    <t>17</t>
  </si>
  <si>
    <t>18</t>
  </si>
  <si>
    <t>20</t>
  </si>
  <si>
    <t>202</t>
  </si>
  <si>
    <t>22365</t>
  </si>
  <si>
    <t>ODBĚR PERIFERNÍCH KMENOVÝCH BUŇEK</t>
  </si>
  <si>
    <t>4F2</t>
  </si>
  <si>
    <t>0003952</t>
  </si>
  <si>
    <t>AMIKIN 500 MG</t>
  </si>
  <si>
    <t>0011389</t>
  </si>
  <si>
    <t>ETOPOSIDE-TEVA</t>
  </si>
  <si>
    <t>0011390</t>
  </si>
  <si>
    <t>0011592</t>
  </si>
  <si>
    <t>METRONIDAZOL B. BRAUN 5 MG/ML</t>
  </si>
  <si>
    <t>0011706</t>
  </si>
  <si>
    <t>0012668</t>
  </si>
  <si>
    <t>0016600</t>
  </si>
  <si>
    <t>0049982</t>
  </si>
  <si>
    <t>0049983</t>
  </si>
  <si>
    <t>0049984</t>
  </si>
  <si>
    <t>0052547</t>
  </si>
  <si>
    <t>0065989</t>
  </si>
  <si>
    <t>MYCOMAX INF</t>
  </si>
  <si>
    <t>0066137</t>
  </si>
  <si>
    <t>0072972</t>
  </si>
  <si>
    <t>0075634</t>
  </si>
  <si>
    <t>PROTHROMPLEX TOTAL NF</t>
  </si>
  <si>
    <t>0077018</t>
  </si>
  <si>
    <t>0092290</t>
  </si>
  <si>
    <t>EDICIN 1 G</t>
  </si>
  <si>
    <t>0092301</t>
  </si>
  <si>
    <t>0092302</t>
  </si>
  <si>
    <t>0094176</t>
  </si>
  <si>
    <t>0096414</t>
  </si>
  <si>
    <t>0117095</t>
  </si>
  <si>
    <t>IRINOTECAN TEVA 20 MG/ML</t>
  </si>
  <si>
    <t>0117097</t>
  </si>
  <si>
    <t>0130199</t>
  </si>
  <si>
    <t>0131654</t>
  </si>
  <si>
    <t>0131656</t>
  </si>
  <si>
    <t>CEFTAZIDIM KABI 2 G</t>
  </si>
  <si>
    <t>0162180</t>
  </si>
  <si>
    <t>0162187</t>
  </si>
  <si>
    <t>0162809</t>
  </si>
  <si>
    <t>AVELOX 400 MG/250 ML INFUZNÍ ROZTOK</t>
  </si>
  <si>
    <t>0163318</t>
  </si>
  <si>
    <t>CISPLATIN HOSPIRA 0,5 MG/ML</t>
  </si>
  <si>
    <t>0164350</t>
  </si>
  <si>
    <t>TAZOCIN 4 G/0,5 G</t>
  </si>
  <si>
    <t>0164401</t>
  </si>
  <si>
    <t>0180534</t>
  </si>
  <si>
    <t>0052546</t>
  </si>
  <si>
    <t>0164407</t>
  </si>
  <si>
    <t>0151455</t>
  </si>
  <si>
    <t>OXALIPLATIN HOSPIRA 5 MG/ML KONCENTRÁT PRO PŘÍPRAV</t>
  </si>
  <si>
    <t>0151456</t>
  </si>
  <si>
    <t>0113453</t>
  </si>
  <si>
    <t>0192841</t>
  </si>
  <si>
    <t>0183817</t>
  </si>
  <si>
    <t>0206609</t>
  </si>
  <si>
    <t>0192559</t>
  </si>
  <si>
    <t>ANTITHROMBIN III NF BAXTER</t>
  </si>
  <si>
    <t>0162382</t>
  </si>
  <si>
    <t>0197004</t>
  </si>
  <si>
    <t>CISPLATIN KABI 1 MG/ML</t>
  </si>
  <si>
    <t>0007955</t>
  </si>
  <si>
    <t>Erytrocyty deleukotizované</t>
  </si>
  <si>
    <t>0007957</t>
  </si>
  <si>
    <t>0107931</t>
  </si>
  <si>
    <t>Trombocyty z aferézy</t>
  </si>
  <si>
    <t>0107936</t>
  </si>
  <si>
    <t>0107959</t>
  </si>
  <si>
    <t>Trombocyty z aferézy deleukotizované</t>
  </si>
  <si>
    <t>0207921</t>
  </si>
  <si>
    <t>Plazma čerstvá zmrazená</t>
  </si>
  <si>
    <t>0013009</t>
  </si>
  <si>
    <t>ZÁSOBNÍK PRO STAPLER LINEÁRNÍ S NOŽEM - TCR75,TRT7</t>
  </si>
  <si>
    <t>0013010</t>
  </si>
  <si>
    <t>STAPLER LINEÁRNÍ S NOŽEM - TCT75; TLC75; TCD75</t>
  </si>
  <si>
    <t>0028338</t>
  </si>
  <si>
    <t>SET RENÁLNÍ A NEFROSTOMICKÝ RE400740,400840,400940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</si>
  <si>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</si>
  <si>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</si>
  <si>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</si>
  <si>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</si>
  <si>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</si>
  <si>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</si>
  <si>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</si>
  <si>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</si>
  <si>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42510</t>
  </si>
  <si>
    <t xml:space="preserve">NÁROČNÁ APLIKACE REŽIMŮ LÉČBY CYTOSTATIKY (1 DEN, 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</si>
  <si>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</si>
  <si>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</si>
  <si>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</si>
  <si>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</si>
  <si>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</si>
  <si>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</si>
  <si>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</si>
  <si>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</si>
  <si>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</si>
  <si>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</si>
  <si>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</si>
  <si>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</si>
  <si>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</si>
  <si>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</si>
  <si>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</si>
  <si>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76497</t>
  </si>
  <si>
    <t>VÝMĚNA NEFROSTOMIE</t>
  </si>
  <si>
    <t>76121</t>
  </si>
  <si>
    <t>NEFROSTOMOGRAM (JEN KLINICKÝ VÝKON)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</si>
  <si>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</si>
  <si>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</si>
  <si>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</si>
  <si>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</si>
  <si>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</si>
  <si>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</si>
  <si>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</si>
  <si>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</si>
  <si>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</si>
  <si>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</si>
  <si>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</si>
  <si>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</si>
  <si>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</si>
  <si>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</si>
  <si>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</si>
  <si>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</si>
  <si>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01391</t>
  </si>
  <si>
    <t xml:space="preserve">NEBAKTERIÁLNÍ INFEKCE NERVOVÉHO SYSTÉMU, KROMĚ VIROVÉ M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</si>
  <si>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</si>
  <si>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</si>
  <si>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</si>
  <si>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</si>
  <si>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</si>
  <si>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</si>
  <si>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</si>
  <si>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</si>
  <si>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</si>
  <si>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</si>
  <si>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</si>
  <si>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</si>
  <si>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</si>
  <si>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</si>
  <si>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</si>
  <si>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</si>
  <si>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</si>
  <si>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</si>
  <si>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</si>
  <si>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</si>
  <si>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</si>
  <si>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</si>
  <si>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</si>
  <si>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</si>
  <si>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</si>
  <si>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</si>
  <si>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</si>
  <si>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</si>
  <si>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</si>
  <si>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</si>
  <si>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</si>
  <si>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</si>
  <si>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05361</t>
  </si>
  <si>
    <t xml:space="preserve">HLUBOKÁ ŽILNÍ TROMBÓZA BEZ CC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</si>
  <si>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</si>
  <si>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</si>
  <si>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</si>
  <si>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</si>
  <si>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</si>
  <si>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</si>
  <si>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</si>
  <si>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</si>
  <si>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</si>
  <si>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</si>
  <si>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</si>
  <si>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</si>
  <si>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</si>
  <si>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</si>
  <si>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</si>
  <si>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</si>
  <si>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</si>
  <si>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</si>
  <si>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</si>
  <si>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</si>
  <si>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</si>
  <si>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</si>
  <si>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</si>
  <si>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</si>
  <si>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</si>
  <si>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</si>
  <si>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</si>
  <si>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</si>
  <si>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07331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</si>
  <si>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</si>
  <si>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</si>
  <si>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</si>
  <si>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</si>
  <si>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</si>
  <si>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</si>
  <si>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</si>
  <si>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</si>
  <si>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</si>
  <si>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</si>
  <si>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</si>
  <si>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</si>
  <si>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</si>
  <si>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</si>
  <si>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</si>
  <si>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</si>
  <si>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</si>
  <si>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</si>
  <si>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</si>
  <si>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</si>
  <si>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</si>
  <si>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</si>
  <si>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</si>
  <si>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</si>
  <si>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</si>
  <si>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</si>
  <si>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</si>
  <si>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</si>
  <si>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</si>
  <si>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</si>
  <si>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</si>
  <si>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</si>
  <si>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</si>
  <si>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</si>
  <si>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</si>
  <si>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</si>
  <si>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</si>
  <si>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</si>
  <si>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</si>
  <si>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11042</t>
  </si>
  <si>
    <t xml:space="preserve">DIALÝZA A ELIMINAČNÍ METODY S CC                                                                    </t>
  </si>
  <si>
    <t>11052</t>
  </si>
  <si>
    <t xml:space="preserve">MENŠÍ VÝKONY NA LEDVINÁCH, MOČOVÝCH CESTÁCH A MOČOVÉM M                                             </t>
  </si>
  <si>
    <t>11053</t>
  </si>
  <si>
    <t>11301</t>
  </si>
  <si>
    <t xml:space="preserve">MALIGNÍ ONEMOCNĚNÍ LEDVIN A MOČOVÝCH CEST A LEDVINOVÉ S                                             </t>
  </si>
  <si>
    <t>11302</t>
  </si>
  <si>
    <t>11303</t>
  </si>
  <si>
    <t>12301</t>
  </si>
  <si>
    <t xml:space="preserve">MALIGNÍ ONEMOCNĚNÍ MUŽSKÉHO REPRODUKČNÍHO SYSTÉMU BEZ C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</si>
  <si>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</si>
  <si>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</si>
  <si>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</si>
  <si>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</si>
  <si>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</si>
  <si>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                                             </t>
  </si>
  <si>
    <t>13103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</si>
  <si>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</si>
  <si>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</si>
  <si>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</si>
  <si>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</si>
  <si>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</si>
  <si>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</si>
  <si>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</si>
  <si>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</si>
  <si>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</si>
  <si>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</si>
  <si>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</si>
  <si>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</si>
  <si>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</si>
  <si>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</si>
  <si>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16332</t>
  </si>
  <si>
    <t xml:space="preserve">PORUCHY ČERVENÝCH KRVINEK, KROMĚ SRPKOVITÉ CHUDOKREVNOS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</si>
  <si>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</si>
  <si>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</si>
  <si>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</si>
  <si>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</si>
  <si>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17041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</si>
  <si>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</si>
  <si>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</si>
  <si>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</si>
  <si>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</si>
  <si>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</si>
  <si>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</si>
  <si>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</si>
  <si>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</si>
  <si>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</si>
  <si>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</si>
  <si>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</si>
  <si>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</si>
  <si>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</si>
  <si>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</si>
  <si>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</si>
  <si>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</si>
  <si>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</si>
  <si>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</si>
  <si>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</si>
  <si>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</si>
  <si>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</si>
  <si>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</si>
  <si>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</si>
  <si>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</si>
  <si>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</si>
  <si>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</si>
  <si>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23013</t>
  </si>
  <si>
    <t xml:space="preserve">OPERAČNÍ VÝKON S DIAGNÓZOU JINÉHO KONTAKTU SE ZDRAVOTNI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</si>
  <si>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</si>
  <si>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</si>
  <si>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</si>
  <si>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</si>
  <si>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</si>
  <si>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</si>
  <si>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</si>
  <si>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</si>
  <si>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</si>
  <si>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</si>
  <si>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</si>
  <si>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</si>
  <si>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</si>
  <si>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</si>
  <si>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</si>
  <si>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</si>
  <si>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</si>
  <si>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</si>
  <si>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</si>
  <si>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</si>
  <si>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</si>
  <si>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</si>
  <si>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</si>
  <si>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</si>
  <si>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</si>
  <si>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</si>
  <si>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</si>
  <si>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</si>
  <si>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</si>
  <si>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</si>
  <si>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</si>
  <si>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</si>
  <si>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</si>
  <si>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</si>
  <si>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</si>
  <si>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</si>
  <si>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</si>
  <si>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</si>
  <si>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</si>
  <si>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</si>
  <si>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</si>
  <si>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</si>
  <si>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</si>
  <si>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</si>
  <si>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</si>
  <si>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</si>
  <si>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</si>
  <si>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</si>
  <si>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</si>
  <si>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</si>
  <si>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</si>
  <si>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</si>
  <si>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</si>
  <si>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</si>
  <si>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</si>
  <si>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</si>
  <si>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</si>
  <si>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</si>
  <si>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</si>
  <si>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</si>
  <si>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</si>
  <si>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0002061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</si>
  <si>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</si>
  <si>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</si>
  <si>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</si>
  <si>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</si>
  <si>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</si>
  <si>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</si>
  <si>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</si>
  <si>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0002099</t>
  </si>
  <si>
    <t>0110740</t>
  </si>
  <si>
    <t>VÁLCE (DVA) STERILNÍ, JEDNORÁZOVÉ DO INJEKTORU, CE</t>
  </si>
  <si>
    <t>VÁLEC STERILNÍ JEDNORÁZOVÝ DO INJEKTORU,V BAL.2KS,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</si>
  <si>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</si>
  <si>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</si>
  <si>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</si>
  <si>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</si>
  <si>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</si>
  <si>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</si>
  <si>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</si>
  <si>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</si>
  <si>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</si>
  <si>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</si>
  <si>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</si>
  <si>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</si>
  <si>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</si>
  <si>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</si>
  <si>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</si>
  <si>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</si>
  <si>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</si>
  <si>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</si>
  <si>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</si>
  <si>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</si>
  <si>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</si>
  <si>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</si>
  <si>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</si>
  <si>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</si>
  <si>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87427</t>
  </si>
  <si>
    <t>CYTOLOGICKÉ NÁTĚRY  NECENTRIFUGOVANÉ TEKUTINY - 4-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</si>
  <si>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</si>
  <si>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</si>
  <si>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</si>
  <si>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</si>
  <si>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</si>
  <si>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</si>
  <si>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</si>
  <si>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</si>
  <si>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</si>
  <si>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</si>
  <si>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</si>
  <si>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</si>
  <si>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</si>
  <si>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</si>
  <si>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</si>
  <si>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</si>
  <si>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</si>
  <si>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</si>
  <si>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</si>
  <si>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</si>
  <si>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</si>
  <si>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</si>
  <si>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</si>
  <si>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</si>
  <si>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</si>
  <si>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</si>
  <si>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</si>
  <si>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</si>
  <si>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</si>
  <si>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</si>
  <si>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</si>
  <si>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</si>
  <si>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</si>
  <si>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</si>
  <si>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</si>
  <si>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</si>
  <si>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</si>
  <si>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</si>
  <si>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</si>
  <si>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</si>
  <si>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</si>
  <si>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96189</t>
  </si>
  <si>
    <t>FAKTOR VII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</si>
  <si>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</si>
  <si>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</si>
  <si>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</si>
  <si>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</si>
  <si>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</si>
  <si>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</si>
  <si>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</si>
  <si>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</si>
  <si>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</si>
  <si>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</si>
  <si>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</si>
  <si>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</si>
  <si>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</si>
  <si>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</si>
  <si>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</si>
  <si>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</si>
  <si>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</si>
  <si>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</si>
  <si>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</si>
  <si>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</si>
  <si>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</si>
  <si>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</si>
  <si>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</si>
  <si>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</si>
  <si>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</si>
  <si>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</si>
  <si>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</si>
  <si>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</si>
  <si>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</si>
  <si>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</si>
  <si>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</si>
  <si>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</si>
  <si>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</si>
  <si>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</si>
  <si>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</si>
  <si>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</si>
  <si>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</si>
  <si>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</si>
  <si>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</si>
  <si>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</si>
  <si>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</si>
  <si>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</si>
  <si>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</si>
  <si>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</si>
  <si>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</si>
  <si>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</si>
  <si>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</si>
  <si>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</si>
  <si>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</si>
  <si>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</si>
  <si>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</si>
  <si>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</si>
  <si>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</si>
  <si>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</si>
  <si>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</si>
  <si>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</si>
  <si>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</si>
  <si>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</si>
  <si>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</si>
  <si>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</si>
  <si>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</si>
  <si>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</si>
  <si>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</si>
  <si>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</si>
  <si>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</si>
  <si>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</si>
  <si>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</si>
  <si>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</si>
  <si>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</si>
  <si>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</si>
  <si>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</si>
  <si>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</si>
  <si>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</si>
  <si>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</si>
  <si>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</si>
  <si>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</si>
  <si>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</si>
  <si>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</si>
  <si>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</si>
  <si>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</si>
  <si>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</si>
  <si>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</si>
  <si>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</si>
  <si>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</si>
  <si>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</si>
  <si>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</si>
  <si>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</si>
  <si>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</si>
  <si>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</si>
  <si>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</si>
  <si>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</si>
  <si>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</si>
  <si>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</si>
  <si>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</si>
  <si>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</si>
  <si>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</si>
  <si>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</si>
  <si>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</si>
  <si>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</si>
  <si>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</si>
  <si>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</si>
  <si>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</si>
  <si>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</si>
  <si>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</si>
  <si>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</si>
  <si>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</si>
  <si>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</si>
  <si>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</si>
  <si>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</si>
  <si>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</si>
  <si>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</si>
  <si>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</si>
  <si>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</si>
  <si>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</si>
  <si>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</si>
  <si>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</si>
  <si>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</si>
  <si>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</si>
  <si>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</si>
  <si>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</si>
  <si>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</si>
  <si>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</si>
  <si>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</si>
  <si>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</si>
  <si>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</si>
  <si>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</si>
  <si>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</si>
  <si>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</si>
  <si>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</si>
  <si>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</si>
  <si>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</si>
  <si>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</si>
  <si>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</si>
  <si>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</si>
  <si>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</si>
  <si>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</si>
  <si>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</si>
  <si>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</si>
  <si>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</si>
  <si>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</si>
  <si>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</si>
  <si>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</si>
  <si>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</si>
  <si>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</si>
  <si>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</si>
  <si>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</si>
  <si>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</si>
  <si>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</si>
  <si>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</si>
  <si>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</si>
  <si>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</si>
  <si>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</si>
  <si>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</si>
  <si>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</si>
  <si>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</si>
  <si>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</si>
  <si>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</si>
  <si>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</si>
  <si>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</si>
  <si>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</si>
  <si>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</si>
  <si>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</si>
  <si>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</si>
  <si>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</si>
  <si>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</si>
  <si>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</si>
  <si>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</si>
  <si>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</si>
  <si>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</si>
  <si>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</si>
  <si>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</si>
  <si>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</si>
  <si>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</si>
  <si>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</si>
  <si>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</si>
  <si>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</si>
  <si>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</si>
  <si>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</si>
  <si>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</si>
  <si>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</si>
  <si>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</si>
  <si>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</si>
  <si>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</si>
  <si>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</si>
  <si>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</si>
  <si>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</si>
  <si>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</si>
  <si>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</si>
  <si>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</si>
  <si>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</si>
  <si>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</si>
  <si>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</si>
  <si>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</si>
  <si>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</si>
  <si>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</si>
  <si>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</si>
  <si>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</si>
  <si>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</si>
  <si>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</si>
  <si>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</si>
  <si>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</si>
  <si>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</si>
  <si>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</si>
  <si>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</si>
  <si>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</si>
  <si>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</si>
  <si>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</si>
  <si>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</si>
  <si>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</si>
  <si>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</si>
  <si>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</si>
  <si>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</si>
  <si>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</si>
  <si>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</si>
  <si>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</si>
  <si>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</si>
  <si>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</si>
  <si>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</si>
  <si>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</si>
  <si>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</si>
  <si>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</si>
  <si>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</si>
  <si>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</si>
  <si>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</si>
  <si>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</si>
  <si>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</si>
  <si>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</si>
  <si>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</si>
  <si>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</si>
  <si>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</si>
  <si>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</si>
  <si>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</si>
  <si>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</si>
  <si>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</si>
  <si>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</si>
  <si>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</si>
  <si>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</si>
  <si>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</si>
  <si>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</si>
  <si>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</si>
  <si>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</si>
  <si>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</si>
  <si>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</si>
  <si>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</si>
  <si>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</si>
  <si>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</si>
  <si>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</si>
  <si>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</si>
  <si>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</si>
  <si>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</si>
  <si>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</si>
  <si>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</si>
  <si>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</si>
  <si>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</si>
  <si>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</si>
  <si>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</si>
  <si>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</si>
  <si>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</si>
  <si>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</si>
  <si>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</si>
  <si>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</si>
  <si>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</si>
  <si>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</si>
  <si>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</si>
  <si>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</si>
  <si>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</si>
  <si>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</si>
  <si>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</si>
  <si>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</si>
  <si>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</si>
  <si>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</si>
  <si>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</si>
  <si>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</si>
  <si>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</si>
  <si>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</si>
  <si>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</si>
  <si>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</si>
  <si>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</si>
  <si>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</si>
  <si>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</si>
  <si>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</si>
  <si>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</si>
  <si>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</si>
  <si>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</si>
  <si>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</si>
  <si>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</si>
  <si>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</si>
  <si>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</si>
  <si>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</si>
  <si>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</si>
  <si>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</si>
  <si>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</si>
  <si>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</si>
  <si>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</si>
  <si>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</si>
  <si>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</si>
  <si>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</si>
  <si>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</si>
  <si>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</si>
  <si>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</si>
  <si>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</si>
  <si>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</si>
  <si>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</si>
  <si>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</si>
  <si>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0065978</t>
  </si>
  <si>
    <t>DOTAREM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</si>
  <si>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</si>
  <si>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</si>
  <si>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</si>
  <si>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</si>
  <si>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</si>
  <si>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</si>
  <si>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</si>
  <si>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</si>
  <si>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</si>
  <si>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</si>
  <si>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</si>
  <si>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</si>
  <si>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</si>
  <si>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</si>
  <si>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</si>
  <si>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</si>
  <si>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</si>
  <si>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</si>
  <si>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</si>
  <si>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</si>
  <si>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</si>
  <si>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</si>
  <si>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</si>
  <si>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</si>
  <si>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</si>
  <si>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</si>
  <si>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</si>
  <si>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</si>
  <si>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</si>
  <si>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</si>
  <si>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</si>
  <si>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</si>
  <si>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</si>
  <si>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</si>
  <si>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</si>
  <si>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</si>
  <si>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</si>
  <si>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</si>
  <si>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</si>
  <si>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</si>
  <si>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</si>
  <si>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</si>
  <si>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</si>
  <si>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</si>
  <si>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</si>
  <si>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</si>
  <si>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</si>
  <si>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</si>
  <si>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</si>
  <si>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</si>
  <si>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</si>
  <si>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</si>
  <si>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</si>
  <si>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</si>
  <si>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</si>
  <si>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</si>
  <si>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</si>
  <si>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</si>
  <si>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</si>
  <si>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</si>
  <si>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</si>
  <si>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</si>
  <si>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</si>
  <si>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</si>
  <si>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</si>
  <si>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</si>
  <si>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</si>
  <si>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</si>
  <si>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</si>
  <si>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</si>
  <si>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</si>
  <si>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</si>
  <si>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</si>
  <si>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</si>
  <si>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</si>
  <si>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</si>
  <si>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</si>
  <si>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</si>
  <si>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</si>
  <si>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</si>
  <si>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</si>
  <si>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</si>
  <si>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</si>
  <si>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</si>
  <si>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</si>
  <si>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</si>
  <si>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</si>
  <si>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</si>
  <si>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</si>
  <si>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</si>
  <si>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</si>
  <si>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</si>
  <si>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</si>
  <si>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</si>
  <si>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</si>
  <si>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</si>
  <si>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</si>
  <si>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</si>
  <si>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</si>
  <si>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</si>
  <si>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</si>
  <si>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</si>
  <si>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</si>
  <si>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0099963</t>
  </si>
  <si>
    <t>JEHLA BIOPTICKÁ DO DĚLA FAST CUT B</t>
  </si>
  <si>
    <t>0046107</t>
  </si>
  <si>
    <t>STENT BILIÁRNÍ SX-ELLA-NITINELLA, NITINOL</t>
  </si>
  <si>
    <t>0054353</t>
  </si>
  <si>
    <t>KATETR BALÓNKOVÝ PTA - MAXI LD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</si>
  <si>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</si>
  <si>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</si>
  <si>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</si>
  <si>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</si>
  <si>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</si>
  <si>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</si>
  <si>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</si>
  <si>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</si>
  <si>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</si>
  <si>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</si>
  <si>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</si>
  <si>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</si>
  <si>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</si>
  <si>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</si>
  <si>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</si>
  <si>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</si>
  <si>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</si>
  <si>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</si>
  <si>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</si>
  <si>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</si>
  <si>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</si>
  <si>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</si>
  <si>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</si>
  <si>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</si>
  <si>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</si>
  <si>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</si>
  <si>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</si>
  <si>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</si>
  <si>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</si>
  <si>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</si>
  <si>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</si>
  <si>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</si>
  <si>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</si>
  <si>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</si>
  <si>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</si>
  <si>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</si>
  <si>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</si>
  <si>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</si>
  <si>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</si>
  <si>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</si>
  <si>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</si>
  <si>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</si>
  <si>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</si>
  <si>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</si>
  <si>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</si>
  <si>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</si>
  <si>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</si>
  <si>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</si>
  <si>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</si>
  <si>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</si>
  <si>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</si>
  <si>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</si>
  <si>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</si>
  <si>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</si>
  <si>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</si>
  <si>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</si>
  <si>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</si>
  <si>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</si>
  <si>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</si>
  <si>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</si>
  <si>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</si>
  <si>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</si>
  <si>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</si>
  <si>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</si>
  <si>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</si>
  <si>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</si>
  <si>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</si>
  <si>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</si>
  <si>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</si>
  <si>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</si>
  <si>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</si>
  <si>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</si>
  <si>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</si>
  <si>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</si>
  <si>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</si>
  <si>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</si>
  <si>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</si>
  <si>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</si>
  <si>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</si>
  <si>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</si>
  <si>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</si>
  <si>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</si>
  <si>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</si>
  <si>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</si>
  <si>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</si>
  <si>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</si>
  <si>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</si>
  <si>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</si>
  <si>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</si>
  <si>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</si>
  <si>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</si>
  <si>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</si>
  <si>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</si>
  <si>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</si>
  <si>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</si>
  <si>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</si>
  <si>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</si>
  <si>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</si>
  <si>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</si>
  <si>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</si>
  <si>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</si>
  <si>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</si>
  <si>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</si>
  <si>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</si>
  <si>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</si>
  <si>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</si>
  <si>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</si>
  <si>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</si>
  <si>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</si>
  <si>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</si>
  <si>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</si>
  <si>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</si>
  <si>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</si>
  <si>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</si>
  <si>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</si>
  <si>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</si>
  <si>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</si>
  <si>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</si>
  <si>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</si>
  <si>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</si>
  <si>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</si>
  <si>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</si>
  <si>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</si>
  <si>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</si>
  <si>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</si>
  <si>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</si>
  <si>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</si>
  <si>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</si>
  <si>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</si>
  <si>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</si>
  <si>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</si>
  <si>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</si>
  <si>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</si>
  <si>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</si>
  <si>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</si>
  <si>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</si>
  <si>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</si>
  <si>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</si>
  <si>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</si>
  <si>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</si>
  <si>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</si>
  <si>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</si>
  <si>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</si>
  <si>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</si>
  <si>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</si>
  <si>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</si>
  <si>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</si>
  <si>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</si>
  <si>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</si>
  <si>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</si>
  <si>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</si>
  <si>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</si>
  <si>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</si>
  <si>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</si>
  <si>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</si>
  <si>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</si>
  <si>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</si>
  <si>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</si>
  <si>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</si>
  <si>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</si>
  <si>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</si>
  <si>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</si>
  <si>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</si>
  <si>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</si>
  <si>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</si>
  <si>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</si>
  <si>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</si>
  <si>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</si>
  <si>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</si>
  <si>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</si>
  <si>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</si>
  <si>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</si>
  <si>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</si>
  <si>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</si>
  <si>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</si>
  <si>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</si>
  <si>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</si>
  <si>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</si>
  <si>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</si>
  <si>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</si>
  <si>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</si>
  <si>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</si>
  <si>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</si>
  <si>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</si>
  <si>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</si>
  <si>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</si>
  <si>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</si>
  <si>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</si>
  <si>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</si>
  <si>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</si>
  <si>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</si>
  <si>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</si>
  <si>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</si>
  <si>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</si>
  <si>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</si>
  <si>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</si>
  <si>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</si>
  <si>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</si>
  <si>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</si>
  <si>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</si>
  <si>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</si>
  <si>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</si>
  <si>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</si>
  <si>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</si>
  <si>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</si>
  <si>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</si>
  <si>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</si>
  <si>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</si>
  <si>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</si>
  <si>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</si>
  <si>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</si>
  <si>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</si>
  <si>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</si>
  <si>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</si>
  <si>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</si>
  <si>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</si>
  <si>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</si>
  <si>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</si>
  <si>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</si>
  <si>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</si>
  <si>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</si>
  <si>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</si>
  <si>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</si>
  <si>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</si>
  <si>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</si>
  <si>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86413</t>
  </si>
  <si>
    <t>SCREENING PROTILÁTEK NA PANELU 30TI DÁRCŮ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</si>
  <si>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</si>
  <si>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</si>
  <si>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</si>
  <si>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</si>
  <si>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</si>
  <si>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</si>
  <si>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</si>
  <si>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</si>
  <si>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</si>
  <si>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91493</t>
  </si>
  <si>
    <t>IMUNOANALYTICKÉ STANOVENÍ AUTOPROTILÁTEK PROTI SPE</t>
  </si>
  <si>
    <t>91253</t>
  </si>
  <si>
    <t>STANOVENÍ ANTI ds-DNA Ab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</si>
  <si>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</si>
  <si>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</si>
  <si>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</si>
  <si>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</si>
  <si>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</si>
  <si>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94115</t>
  </si>
  <si>
    <t>IN SITU HYBRIDIZACE LIDSKÉ DNA SE ZNAČENOU SONDOU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</si>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</sst>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99" xfId="0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1" xfId="76" applyFont="1" applyFill="1" applyBorder="1"/>
    <xf numFmtId="0" fontId="32" fillId="0" borderId="5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1" xfId="76" applyNumberFormat="1" applyFont="1" applyFill="1" applyBorder="1"/>
    <xf numFmtId="3" fontId="32" fillId="0" borderId="29" xfId="76" applyNumberFormat="1" applyFont="1" applyFill="1" applyBorder="1"/>
    <xf numFmtId="9" fontId="32" fillId="0" borderId="5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0.40089112257948961</c:v>
                </c:pt>
                <c:pt idx="1">
                  <c:v>0.5323604567994028</c:v>
                </c:pt>
                <c:pt idx="2">
                  <c:v>0.54503363152007744</c:v>
                </c:pt>
                <c:pt idx="3">
                  <c:v>0.53972821789903158</c:v>
                </c:pt>
                <c:pt idx="4">
                  <c:v>0.5428015470254195</c:v>
                </c:pt>
                <c:pt idx="5">
                  <c:v>0.53816641155832101</c:v>
                </c:pt>
                <c:pt idx="6">
                  <c:v>0.5172076735378982</c:v>
                </c:pt>
                <c:pt idx="7">
                  <c:v>0.49834024467571536</c:v>
                </c:pt>
                <c:pt idx="8">
                  <c:v>0.49447684478237908</c:v>
                </c:pt>
                <c:pt idx="9">
                  <c:v>0.49329997068673753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3392"/>
        <c:axId val="-370950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0.51276349254737386</c:v>
                </c:pt>
                <c:pt idx="1">
                  <c:v>0.51276349254737386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091760"/>
        <c:axId val="-37092304"/>
      </c:scatterChart>
      <c:catAx>
        <c:axId val="-3709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5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7093392"/>
        <c:crosses val="autoZero"/>
        <c:crossBetween val="between"/>
      </c:valAx>
      <c:valAx>
        <c:axId val="-37091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7092304"/>
        <c:crosses val="max"/>
        <c:crossBetween val="midCat"/>
      </c:valAx>
      <c:valAx>
        <c:axId val="-370923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70917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1.0817610062893082</c:v>
                </c:pt>
                <c:pt idx="1">
                  <c:v>1.0758521363418148</c:v>
                </c:pt>
                <c:pt idx="2">
                  <c:v>1.0955338657202012</c:v>
                </c:pt>
                <c:pt idx="3">
                  <c:v>1.0994675186368477</c:v>
                </c:pt>
                <c:pt idx="4">
                  <c:v>1.0920656176765986</c:v>
                </c:pt>
                <c:pt idx="5">
                  <c:v>1.0967026877251316</c:v>
                </c:pt>
                <c:pt idx="6">
                  <c:v>1.0714369639290331</c:v>
                </c:pt>
                <c:pt idx="7">
                  <c:v>1.0890499354710612</c:v>
                </c:pt>
                <c:pt idx="8">
                  <c:v>1.1021852605502964</c:v>
                </c:pt>
                <c:pt idx="9">
                  <c:v>1.099024041894787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093936"/>
        <c:axId val="-370928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7098288"/>
        <c:axId val="-1326784672"/>
      </c:scatterChart>
      <c:catAx>
        <c:axId val="-3709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709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70928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7093936"/>
        <c:crosses val="autoZero"/>
        <c:crossBetween val="between"/>
      </c:valAx>
      <c:valAx>
        <c:axId val="-370982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4672"/>
        <c:crosses val="max"/>
        <c:crossBetween val="midCat"/>
      </c:valAx>
      <c:valAx>
        <c:axId val="-1326784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70982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316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4744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265</v>
      </c>
      <c r="C15" s="51" t="s">
        <v>275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7221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7222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7251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7760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7764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7770</v>
      </c>
      <c r="C27" s="51" t="s">
        <v>278</v>
      </c>
    </row>
    <row r="28" spans="1:3" ht="14.4" customHeight="1" x14ac:dyDescent="0.3">
      <c r="A28" s="273" t="str">
        <f t="shared" si="4"/>
        <v>ZV Vykáz.-A Detail</v>
      </c>
      <c r="B28" s="184" t="s">
        <v>8186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8346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8538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9339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4744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115.3</v>
      </c>
      <c r="G3" s="47">
        <f>SUBTOTAL(9,G6:G1048576)</f>
        <v>53330.52193516578</v>
      </c>
      <c r="H3" s="48">
        <f>IF(M3=0,0,G3/M3)</f>
        <v>1.9399570381357658E-3</v>
      </c>
      <c r="I3" s="47">
        <f>SUBTOTAL(9,I6:I1048576)</f>
        <v>6779.2699703999997</v>
      </c>
      <c r="J3" s="47">
        <f>SUBTOTAL(9,J6:J1048576)</f>
        <v>27437238.025095463</v>
      </c>
      <c r="K3" s="48">
        <f>IF(M3=0,0,J3/M3)</f>
        <v>0.99806004296186424</v>
      </c>
      <c r="L3" s="47">
        <f>SUBTOTAL(9,L6:L1048576)</f>
        <v>6894.5699703999999</v>
      </c>
      <c r="M3" s="49">
        <f>SUBTOTAL(9,M6:M1048576)</f>
        <v>27490568.547030628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549</v>
      </c>
      <c r="B6" s="659" t="s">
        <v>4399</v>
      </c>
      <c r="C6" s="659" t="s">
        <v>2334</v>
      </c>
      <c r="D6" s="659" t="s">
        <v>4400</v>
      </c>
      <c r="E6" s="659" t="s">
        <v>4401</v>
      </c>
      <c r="F6" s="662"/>
      <c r="G6" s="662"/>
      <c r="H6" s="680">
        <v>0</v>
      </c>
      <c r="I6" s="662">
        <v>4</v>
      </c>
      <c r="J6" s="662">
        <v>194.91930840361471</v>
      </c>
      <c r="K6" s="680">
        <v>1</v>
      </c>
      <c r="L6" s="662">
        <v>4</v>
      </c>
      <c r="M6" s="663">
        <v>194.91930840361471</v>
      </c>
    </row>
    <row r="7" spans="1:13" ht="14.4" customHeight="1" x14ac:dyDescent="0.3">
      <c r="A7" s="664" t="s">
        <v>549</v>
      </c>
      <c r="B7" s="665" t="s">
        <v>4399</v>
      </c>
      <c r="C7" s="665" t="s">
        <v>2345</v>
      </c>
      <c r="D7" s="665" t="s">
        <v>4402</v>
      </c>
      <c r="E7" s="665" t="s">
        <v>4403</v>
      </c>
      <c r="F7" s="668"/>
      <c r="G7" s="668"/>
      <c r="H7" s="681">
        <v>0</v>
      </c>
      <c r="I7" s="668">
        <v>2</v>
      </c>
      <c r="J7" s="668">
        <v>134.21999888476734</v>
      </c>
      <c r="K7" s="681">
        <v>1</v>
      </c>
      <c r="L7" s="668">
        <v>2</v>
      </c>
      <c r="M7" s="669">
        <v>134.21999888476734</v>
      </c>
    </row>
    <row r="8" spans="1:13" ht="14.4" customHeight="1" x14ac:dyDescent="0.3">
      <c r="A8" s="664" t="s">
        <v>549</v>
      </c>
      <c r="B8" s="665" t="s">
        <v>4404</v>
      </c>
      <c r="C8" s="665" t="s">
        <v>2556</v>
      </c>
      <c r="D8" s="665" t="s">
        <v>2557</v>
      </c>
      <c r="E8" s="665" t="s">
        <v>2558</v>
      </c>
      <c r="F8" s="668"/>
      <c r="G8" s="668"/>
      <c r="H8" s="681">
        <v>0</v>
      </c>
      <c r="I8" s="668">
        <v>93</v>
      </c>
      <c r="J8" s="668">
        <v>6303.4770634555098</v>
      </c>
      <c r="K8" s="681">
        <v>1</v>
      </c>
      <c r="L8" s="668">
        <v>93</v>
      </c>
      <c r="M8" s="669">
        <v>6303.4770634555098</v>
      </c>
    </row>
    <row r="9" spans="1:13" ht="14.4" customHeight="1" x14ac:dyDescent="0.3">
      <c r="A9" s="664" t="s">
        <v>549</v>
      </c>
      <c r="B9" s="665" t="s">
        <v>4404</v>
      </c>
      <c r="C9" s="665" t="s">
        <v>2569</v>
      </c>
      <c r="D9" s="665" t="s">
        <v>2570</v>
      </c>
      <c r="E9" s="665" t="s">
        <v>4405</v>
      </c>
      <c r="F9" s="668"/>
      <c r="G9" s="668"/>
      <c r="H9" s="681">
        <v>0</v>
      </c>
      <c r="I9" s="668">
        <v>1</v>
      </c>
      <c r="J9" s="668">
        <v>77.150000000000006</v>
      </c>
      <c r="K9" s="681">
        <v>1</v>
      </c>
      <c r="L9" s="668">
        <v>1</v>
      </c>
      <c r="M9" s="669">
        <v>77.150000000000006</v>
      </c>
    </row>
    <row r="10" spans="1:13" ht="14.4" customHeight="1" x14ac:dyDescent="0.3">
      <c r="A10" s="664" t="s">
        <v>549</v>
      </c>
      <c r="B10" s="665" t="s">
        <v>4406</v>
      </c>
      <c r="C10" s="665" t="s">
        <v>2267</v>
      </c>
      <c r="D10" s="665" t="s">
        <v>4407</v>
      </c>
      <c r="E10" s="665" t="s">
        <v>4408</v>
      </c>
      <c r="F10" s="668"/>
      <c r="G10" s="668"/>
      <c r="H10" s="681">
        <v>0</v>
      </c>
      <c r="I10" s="668">
        <v>7</v>
      </c>
      <c r="J10" s="668">
        <v>612.07829114258288</v>
      </c>
      <c r="K10" s="681">
        <v>1</v>
      </c>
      <c r="L10" s="668">
        <v>7</v>
      </c>
      <c r="M10" s="669">
        <v>612.07829114258288</v>
      </c>
    </row>
    <row r="11" spans="1:13" ht="14.4" customHeight="1" x14ac:dyDescent="0.3">
      <c r="A11" s="664" t="s">
        <v>549</v>
      </c>
      <c r="B11" s="665" t="s">
        <v>4406</v>
      </c>
      <c r="C11" s="665" t="s">
        <v>2271</v>
      </c>
      <c r="D11" s="665" t="s">
        <v>4407</v>
      </c>
      <c r="E11" s="665" t="s">
        <v>4409</v>
      </c>
      <c r="F11" s="668"/>
      <c r="G11" s="668"/>
      <c r="H11" s="681">
        <v>0</v>
      </c>
      <c r="I11" s="668">
        <v>1</v>
      </c>
      <c r="J11" s="668">
        <v>160.62019441461376</v>
      </c>
      <c r="K11" s="681">
        <v>1</v>
      </c>
      <c r="L11" s="668">
        <v>1</v>
      </c>
      <c r="M11" s="669">
        <v>160.62019441461376</v>
      </c>
    </row>
    <row r="12" spans="1:13" ht="14.4" customHeight="1" x14ac:dyDescent="0.3">
      <c r="A12" s="664" t="s">
        <v>549</v>
      </c>
      <c r="B12" s="665" t="s">
        <v>4410</v>
      </c>
      <c r="C12" s="665" t="s">
        <v>2314</v>
      </c>
      <c r="D12" s="665" t="s">
        <v>2315</v>
      </c>
      <c r="E12" s="665" t="s">
        <v>4411</v>
      </c>
      <c r="F12" s="668"/>
      <c r="G12" s="668"/>
      <c r="H12" s="681">
        <v>0</v>
      </c>
      <c r="I12" s="668">
        <v>6</v>
      </c>
      <c r="J12" s="668">
        <v>386.40063349511445</v>
      </c>
      <c r="K12" s="681">
        <v>1</v>
      </c>
      <c r="L12" s="668">
        <v>6</v>
      </c>
      <c r="M12" s="669">
        <v>386.40063349511445</v>
      </c>
    </row>
    <row r="13" spans="1:13" ht="14.4" customHeight="1" x14ac:dyDescent="0.3">
      <c r="A13" s="664" t="s">
        <v>549</v>
      </c>
      <c r="B13" s="665" t="s">
        <v>4412</v>
      </c>
      <c r="C13" s="665" t="s">
        <v>2566</v>
      </c>
      <c r="D13" s="665" t="s">
        <v>2567</v>
      </c>
      <c r="E13" s="665" t="s">
        <v>2568</v>
      </c>
      <c r="F13" s="668"/>
      <c r="G13" s="668"/>
      <c r="H13" s="681">
        <v>0</v>
      </c>
      <c r="I13" s="668">
        <v>2</v>
      </c>
      <c r="J13" s="668">
        <v>1049.32</v>
      </c>
      <c r="K13" s="681">
        <v>1</v>
      </c>
      <c r="L13" s="668">
        <v>2</v>
      </c>
      <c r="M13" s="669">
        <v>1049.32</v>
      </c>
    </row>
    <row r="14" spans="1:13" ht="14.4" customHeight="1" x14ac:dyDescent="0.3">
      <c r="A14" s="664" t="s">
        <v>549</v>
      </c>
      <c r="B14" s="665" t="s">
        <v>4412</v>
      </c>
      <c r="C14" s="665" t="s">
        <v>2541</v>
      </c>
      <c r="D14" s="665" t="s">
        <v>4413</v>
      </c>
      <c r="E14" s="665" t="s">
        <v>4414</v>
      </c>
      <c r="F14" s="668"/>
      <c r="G14" s="668"/>
      <c r="H14" s="681">
        <v>0</v>
      </c>
      <c r="I14" s="668">
        <v>3</v>
      </c>
      <c r="J14" s="668">
        <v>821.69803261025697</v>
      </c>
      <c r="K14" s="681">
        <v>1</v>
      </c>
      <c r="L14" s="668">
        <v>3</v>
      </c>
      <c r="M14" s="669">
        <v>821.69803261025697</v>
      </c>
    </row>
    <row r="15" spans="1:13" ht="14.4" customHeight="1" x14ac:dyDescent="0.3">
      <c r="A15" s="664" t="s">
        <v>549</v>
      </c>
      <c r="B15" s="665" t="s">
        <v>4412</v>
      </c>
      <c r="C15" s="665" t="s">
        <v>2544</v>
      </c>
      <c r="D15" s="665" t="s">
        <v>2545</v>
      </c>
      <c r="E15" s="665" t="s">
        <v>4415</v>
      </c>
      <c r="F15" s="668"/>
      <c r="G15" s="668"/>
      <c r="H15" s="681">
        <v>0</v>
      </c>
      <c r="I15" s="668">
        <v>225</v>
      </c>
      <c r="J15" s="668">
        <v>12982.254316659828</v>
      </c>
      <c r="K15" s="681">
        <v>1</v>
      </c>
      <c r="L15" s="668">
        <v>225</v>
      </c>
      <c r="M15" s="669">
        <v>12982.254316659828</v>
      </c>
    </row>
    <row r="16" spans="1:13" ht="14.4" customHeight="1" x14ac:dyDescent="0.3">
      <c r="A16" s="664" t="s">
        <v>549</v>
      </c>
      <c r="B16" s="665" t="s">
        <v>4416</v>
      </c>
      <c r="C16" s="665" t="s">
        <v>2492</v>
      </c>
      <c r="D16" s="665" t="s">
        <v>2493</v>
      </c>
      <c r="E16" s="665" t="s">
        <v>4417</v>
      </c>
      <c r="F16" s="668"/>
      <c r="G16" s="668"/>
      <c r="H16" s="681">
        <v>0</v>
      </c>
      <c r="I16" s="668">
        <v>1</v>
      </c>
      <c r="J16" s="668">
        <v>133.37999999999997</v>
      </c>
      <c r="K16" s="681">
        <v>1</v>
      </c>
      <c r="L16" s="668">
        <v>1</v>
      </c>
      <c r="M16" s="669">
        <v>133.37999999999997</v>
      </c>
    </row>
    <row r="17" spans="1:13" ht="14.4" customHeight="1" x14ac:dyDescent="0.3">
      <c r="A17" s="664" t="s">
        <v>549</v>
      </c>
      <c r="B17" s="665" t="s">
        <v>4418</v>
      </c>
      <c r="C17" s="665" t="s">
        <v>2401</v>
      </c>
      <c r="D17" s="665" t="s">
        <v>2402</v>
      </c>
      <c r="E17" s="665" t="s">
        <v>4419</v>
      </c>
      <c r="F17" s="668"/>
      <c r="G17" s="668"/>
      <c r="H17" s="681">
        <v>0</v>
      </c>
      <c r="I17" s="668">
        <v>81</v>
      </c>
      <c r="J17" s="668">
        <v>6065.42261550479</v>
      </c>
      <c r="K17" s="681">
        <v>1</v>
      </c>
      <c r="L17" s="668">
        <v>81</v>
      </c>
      <c r="M17" s="669">
        <v>6065.42261550479</v>
      </c>
    </row>
    <row r="18" spans="1:13" ht="14.4" customHeight="1" x14ac:dyDescent="0.3">
      <c r="A18" s="664" t="s">
        <v>549</v>
      </c>
      <c r="B18" s="665" t="s">
        <v>4420</v>
      </c>
      <c r="C18" s="665" t="s">
        <v>2481</v>
      </c>
      <c r="D18" s="665" t="s">
        <v>2482</v>
      </c>
      <c r="E18" s="665" t="s">
        <v>4421</v>
      </c>
      <c r="F18" s="668"/>
      <c r="G18" s="668"/>
      <c r="H18" s="681">
        <v>0</v>
      </c>
      <c r="I18" s="668">
        <v>1</v>
      </c>
      <c r="J18" s="668">
        <v>101.11000000000003</v>
      </c>
      <c r="K18" s="681">
        <v>1</v>
      </c>
      <c r="L18" s="668">
        <v>1</v>
      </c>
      <c r="M18" s="669">
        <v>101.11000000000003</v>
      </c>
    </row>
    <row r="19" spans="1:13" ht="14.4" customHeight="1" x14ac:dyDescent="0.3">
      <c r="A19" s="664" t="s">
        <v>549</v>
      </c>
      <c r="B19" s="665" t="s">
        <v>4422</v>
      </c>
      <c r="C19" s="665" t="s">
        <v>2445</v>
      </c>
      <c r="D19" s="665" t="s">
        <v>4423</v>
      </c>
      <c r="E19" s="665" t="s">
        <v>4424</v>
      </c>
      <c r="F19" s="668"/>
      <c r="G19" s="668"/>
      <c r="H19" s="681">
        <v>0</v>
      </c>
      <c r="I19" s="668">
        <v>1</v>
      </c>
      <c r="J19" s="668">
        <v>625.38</v>
      </c>
      <c r="K19" s="681">
        <v>1</v>
      </c>
      <c r="L19" s="668">
        <v>1</v>
      </c>
      <c r="M19" s="669">
        <v>625.38</v>
      </c>
    </row>
    <row r="20" spans="1:13" ht="14.4" customHeight="1" x14ac:dyDescent="0.3">
      <c r="A20" s="664" t="s">
        <v>549</v>
      </c>
      <c r="B20" s="665" t="s">
        <v>4425</v>
      </c>
      <c r="C20" s="665" t="s">
        <v>2448</v>
      </c>
      <c r="D20" s="665" t="s">
        <v>4426</v>
      </c>
      <c r="E20" s="665" t="s">
        <v>4427</v>
      </c>
      <c r="F20" s="668"/>
      <c r="G20" s="668"/>
      <c r="H20" s="681">
        <v>0</v>
      </c>
      <c r="I20" s="668">
        <v>1</v>
      </c>
      <c r="J20" s="668">
        <v>813.08</v>
      </c>
      <c r="K20" s="681">
        <v>1</v>
      </c>
      <c r="L20" s="668">
        <v>1</v>
      </c>
      <c r="M20" s="669">
        <v>813.08</v>
      </c>
    </row>
    <row r="21" spans="1:13" ht="14.4" customHeight="1" x14ac:dyDescent="0.3">
      <c r="A21" s="664" t="s">
        <v>549</v>
      </c>
      <c r="B21" s="665" t="s">
        <v>4428</v>
      </c>
      <c r="C21" s="665" t="s">
        <v>2393</v>
      </c>
      <c r="D21" s="665" t="s">
        <v>4429</v>
      </c>
      <c r="E21" s="665" t="s">
        <v>4430</v>
      </c>
      <c r="F21" s="668"/>
      <c r="G21" s="668"/>
      <c r="H21" s="681">
        <v>0</v>
      </c>
      <c r="I21" s="668">
        <v>1</v>
      </c>
      <c r="J21" s="668">
        <v>1293.77</v>
      </c>
      <c r="K21" s="681">
        <v>1</v>
      </c>
      <c r="L21" s="668">
        <v>1</v>
      </c>
      <c r="M21" s="669">
        <v>1293.77</v>
      </c>
    </row>
    <row r="22" spans="1:13" ht="14.4" customHeight="1" x14ac:dyDescent="0.3">
      <c r="A22" s="664" t="s">
        <v>549</v>
      </c>
      <c r="B22" s="665" t="s">
        <v>4431</v>
      </c>
      <c r="C22" s="665" t="s">
        <v>2532</v>
      </c>
      <c r="D22" s="665" t="s">
        <v>2533</v>
      </c>
      <c r="E22" s="665" t="s">
        <v>4432</v>
      </c>
      <c r="F22" s="668"/>
      <c r="G22" s="668"/>
      <c r="H22" s="681">
        <v>0</v>
      </c>
      <c r="I22" s="668">
        <v>8</v>
      </c>
      <c r="J22" s="668">
        <v>744.55999999999972</v>
      </c>
      <c r="K22" s="681">
        <v>1</v>
      </c>
      <c r="L22" s="668">
        <v>8</v>
      </c>
      <c r="M22" s="669">
        <v>744.55999999999972</v>
      </c>
    </row>
    <row r="23" spans="1:13" ht="14.4" customHeight="1" x14ac:dyDescent="0.3">
      <c r="A23" s="664" t="s">
        <v>549</v>
      </c>
      <c r="B23" s="665" t="s">
        <v>4431</v>
      </c>
      <c r="C23" s="665" t="s">
        <v>2295</v>
      </c>
      <c r="D23" s="665" t="s">
        <v>2296</v>
      </c>
      <c r="E23" s="665" t="s">
        <v>4433</v>
      </c>
      <c r="F23" s="668"/>
      <c r="G23" s="668"/>
      <c r="H23" s="681">
        <v>0</v>
      </c>
      <c r="I23" s="668">
        <v>5</v>
      </c>
      <c r="J23" s="668">
        <v>246.70000000000005</v>
      </c>
      <c r="K23" s="681">
        <v>1</v>
      </c>
      <c r="L23" s="668">
        <v>5</v>
      </c>
      <c r="M23" s="669">
        <v>246.70000000000005</v>
      </c>
    </row>
    <row r="24" spans="1:13" ht="14.4" customHeight="1" x14ac:dyDescent="0.3">
      <c r="A24" s="664" t="s">
        <v>549</v>
      </c>
      <c r="B24" s="665" t="s">
        <v>4431</v>
      </c>
      <c r="C24" s="665" t="s">
        <v>2299</v>
      </c>
      <c r="D24" s="665" t="s">
        <v>2300</v>
      </c>
      <c r="E24" s="665" t="s">
        <v>4434</v>
      </c>
      <c r="F24" s="668"/>
      <c r="G24" s="668"/>
      <c r="H24" s="681">
        <v>0</v>
      </c>
      <c r="I24" s="668">
        <v>1</v>
      </c>
      <c r="J24" s="668">
        <v>81.65000000000002</v>
      </c>
      <c r="K24" s="681">
        <v>1</v>
      </c>
      <c r="L24" s="668">
        <v>1</v>
      </c>
      <c r="M24" s="669">
        <v>81.65000000000002</v>
      </c>
    </row>
    <row r="25" spans="1:13" ht="14.4" customHeight="1" x14ac:dyDescent="0.3">
      <c r="A25" s="664" t="s">
        <v>549</v>
      </c>
      <c r="B25" s="665" t="s">
        <v>4435</v>
      </c>
      <c r="C25" s="665" t="s">
        <v>2367</v>
      </c>
      <c r="D25" s="665" t="s">
        <v>2368</v>
      </c>
      <c r="E25" s="665" t="s">
        <v>4436</v>
      </c>
      <c r="F25" s="668"/>
      <c r="G25" s="668"/>
      <c r="H25" s="681">
        <v>0</v>
      </c>
      <c r="I25" s="668">
        <v>10</v>
      </c>
      <c r="J25" s="668">
        <v>138.79999999999998</v>
      </c>
      <c r="K25" s="681">
        <v>1</v>
      </c>
      <c r="L25" s="668">
        <v>10</v>
      </c>
      <c r="M25" s="669">
        <v>138.79999999999998</v>
      </c>
    </row>
    <row r="26" spans="1:13" ht="14.4" customHeight="1" x14ac:dyDescent="0.3">
      <c r="A26" s="664" t="s">
        <v>549</v>
      </c>
      <c r="B26" s="665" t="s">
        <v>4435</v>
      </c>
      <c r="C26" s="665" t="s">
        <v>2364</v>
      </c>
      <c r="D26" s="665" t="s">
        <v>2365</v>
      </c>
      <c r="E26" s="665" t="s">
        <v>4437</v>
      </c>
      <c r="F26" s="668"/>
      <c r="G26" s="668"/>
      <c r="H26" s="681">
        <v>0</v>
      </c>
      <c r="I26" s="668">
        <v>13</v>
      </c>
      <c r="J26" s="668">
        <v>216.19</v>
      </c>
      <c r="K26" s="681">
        <v>1</v>
      </c>
      <c r="L26" s="668">
        <v>13</v>
      </c>
      <c r="M26" s="669">
        <v>216.19</v>
      </c>
    </row>
    <row r="27" spans="1:13" ht="14.4" customHeight="1" x14ac:dyDescent="0.3">
      <c r="A27" s="664" t="s">
        <v>549</v>
      </c>
      <c r="B27" s="665" t="s">
        <v>4435</v>
      </c>
      <c r="C27" s="665" t="s">
        <v>600</v>
      </c>
      <c r="D27" s="665" t="s">
        <v>601</v>
      </c>
      <c r="E27" s="665" t="s">
        <v>4438</v>
      </c>
      <c r="F27" s="668">
        <v>1</v>
      </c>
      <c r="G27" s="668">
        <v>47.59</v>
      </c>
      <c r="H27" s="681">
        <v>1</v>
      </c>
      <c r="I27" s="668"/>
      <c r="J27" s="668"/>
      <c r="K27" s="681">
        <v>0</v>
      </c>
      <c r="L27" s="668">
        <v>1</v>
      </c>
      <c r="M27" s="669">
        <v>47.59</v>
      </c>
    </row>
    <row r="28" spans="1:13" ht="14.4" customHeight="1" x14ac:dyDescent="0.3">
      <c r="A28" s="664" t="s">
        <v>549</v>
      </c>
      <c r="B28" s="665" t="s">
        <v>4439</v>
      </c>
      <c r="C28" s="665" t="s">
        <v>2416</v>
      </c>
      <c r="D28" s="665" t="s">
        <v>4440</v>
      </c>
      <c r="E28" s="665" t="s">
        <v>4441</v>
      </c>
      <c r="F28" s="668"/>
      <c r="G28" s="668"/>
      <c r="H28" s="681">
        <v>0</v>
      </c>
      <c r="I28" s="668">
        <v>1</v>
      </c>
      <c r="J28" s="668">
        <v>112.03999999999992</v>
      </c>
      <c r="K28" s="681">
        <v>1</v>
      </c>
      <c r="L28" s="668">
        <v>1</v>
      </c>
      <c r="M28" s="669">
        <v>112.03999999999992</v>
      </c>
    </row>
    <row r="29" spans="1:13" ht="14.4" customHeight="1" x14ac:dyDescent="0.3">
      <c r="A29" s="664" t="s">
        <v>549</v>
      </c>
      <c r="B29" s="665" t="s">
        <v>4442</v>
      </c>
      <c r="C29" s="665" t="s">
        <v>2552</v>
      </c>
      <c r="D29" s="665" t="s">
        <v>2292</v>
      </c>
      <c r="E29" s="665" t="s">
        <v>4443</v>
      </c>
      <c r="F29" s="668"/>
      <c r="G29" s="668"/>
      <c r="H29" s="681">
        <v>0</v>
      </c>
      <c r="I29" s="668">
        <v>6</v>
      </c>
      <c r="J29" s="668">
        <v>19800</v>
      </c>
      <c r="K29" s="681">
        <v>1</v>
      </c>
      <c r="L29" s="668">
        <v>6</v>
      </c>
      <c r="M29" s="669">
        <v>19800</v>
      </c>
    </row>
    <row r="30" spans="1:13" ht="14.4" customHeight="1" x14ac:dyDescent="0.3">
      <c r="A30" s="664" t="s">
        <v>549</v>
      </c>
      <c r="B30" s="665" t="s">
        <v>4442</v>
      </c>
      <c r="C30" s="665" t="s">
        <v>2550</v>
      </c>
      <c r="D30" s="665" t="s">
        <v>2308</v>
      </c>
      <c r="E30" s="665" t="s">
        <v>4444</v>
      </c>
      <c r="F30" s="668"/>
      <c r="G30" s="668"/>
      <c r="H30" s="681">
        <v>0</v>
      </c>
      <c r="I30" s="668">
        <v>2</v>
      </c>
      <c r="J30" s="668">
        <v>2212.5148586794467</v>
      </c>
      <c r="K30" s="681">
        <v>1</v>
      </c>
      <c r="L30" s="668">
        <v>2</v>
      </c>
      <c r="M30" s="669">
        <v>2212.5148586794467</v>
      </c>
    </row>
    <row r="31" spans="1:13" ht="14.4" customHeight="1" x14ac:dyDescent="0.3">
      <c r="A31" s="664" t="s">
        <v>549</v>
      </c>
      <c r="B31" s="665" t="s">
        <v>4442</v>
      </c>
      <c r="C31" s="665" t="s">
        <v>2559</v>
      </c>
      <c r="D31" s="665" t="s">
        <v>2308</v>
      </c>
      <c r="E31" s="665" t="s">
        <v>4445</v>
      </c>
      <c r="F31" s="668"/>
      <c r="G31" s="668"/>
      <c r="H31" s="681">
        <v>0</v>
      </c>
      <c r="I31" s="668">
        <v>2</v>
      </c>
      <c r="J31" s="668">
        <v>3791.54</v>
      </c>
      <c r="K31" s="681">
        <v>1</v>
      </c>
      <c r="L31" s="668">
        <v>2</v>
      </c>
      <c r="M31" s="669">
        <v>3791.54</v>
      </c>
    </row>
    <row r="32" spans="1:13" ht="14.4" customHeight="1" x14ac:dyDescent="0.3">
      <c r="A32" s="664" t="s">
        <v>549</v>
      </c>
      <c r="B32" s="665" t="s">
        <v>4442</v>
      </c>
      <c r="C32" s="665" t="s">
        <v>2553</v>
      </c>
      <c r="D32" s="665" t="s">
        <v>2554</v>
      </c>
      <c r="E32" s="665" t="s">
        <v>4446</v>
      </c>
      <c r="F32" s="668"/>
      <c r="G32" s="668"/>
      <c r="H32" s="681">
        <v>0</v>
      </c>
      <c r="I32" s="668">
        <v>1</v>
      </c>
      <c r="J32" s="668">
        <v>408.9500000000001</v>
      </c>
      <c r="K32" s="681">
        <v>1</v>
      </c>
      <c r="L32" s="668">
        <v>1</v>
      </c>
      <c r="M32" s="669">
        <v>408.9500000000001</v>
      </c>
    </row>
    <row r="33" spans="1:13" ht="14.4" customHeight="1" x14ac:dyDescent="0.3">
      <c r="A33" s="664" t="s">
        <v>549</v>
      </c>
      <c r="B33" s="665" t="s">
        <v>4442</v>
      </c>
      <c r="C33" s="665" t="s">
        <v>2291</v>
      </c>
      <c r="D33" s="665" t="s">
        <v>2292</v>
      </c>
      <c r="E33" s="665" t="s">
        <v>4443</v>
      </c>
      <c r="F33" s="668"/>
      <c r="G33" s="668"/>
      <c r="H33" s="681">
        <v>0</v>
      </c>
      <c r="I33" s="668">
        <v>1</v>
      </c>
      <c r="J33" s="668">
        <v>3300</v>
      </c>
      <c r="K33" s="681">
        <v>1</v>
      </c>
      <c r="L33" s="668">
        <v>1</v>
      </c>
      <c r="M33" s="669">
        <v>3300</v>
      </c>
    </row>
    <row r="34" spans="1:13" ht="14.4" customHeight="1" x14ac:dyDescent="0.3">
      <c r="A34" s="664" t="s">
        <v>549</v>
      </c>
      <c r="B34" s="665" t="s">
        <v>4442</v>
      </c>
      <c r="C34" s="665" t="s">
        <v>2307</v>
      </c>
      <c r="D34" s="665" t="s">
        <v>2308</v>
      </c>
      <c r="E34" s="665" t="s">
        <v>4447</v>
      </c>
      <c r="F34" s="668"/>
      <c r="G34" s="668"/>
      <c r="H34" s="681">
        <v>0</v>
      </c>
      <c r="I34" s="668">
        <v>3</v>
      </c>
      <c r="J34" s="668">
        <v>4503.0533333333333</v>
      </c>
      <c r="K34" s="681">
        <v>1</v>
      </c>
      <c r="L34" s="668">
        <v>3</v>
      </c>
      <c r="M34" s="669">
        <v>4503.0533333333333</v>
      </c>
    </row>
    <row r="35" spans="1:13" ht="14.4" customHeight="1" x14ac:dyDescent="0.3">
      <c r="A35" s="664" t="s">
        <v>549</v>
      </c>
      <c r="B35" s="665" t="s">
        <v>4448</v>
      </c>
      <c r="C35" s="665" t="s">
        <v>2248</v>
      </c>
      <c r="D35" s="665" t="s">
        <v>2249</v>
      </c>
      <c r="E35" s="665" t="s">
        <v>4449</v>
      </c>
      <c r="F35" s="668"/>
      <c r="G35" s="668"/>
      <c r="H35" s="681">
        <v>0</v>
      </c>
      <c r="I35" s="668">
        <v>1</v>
      </c>
      <c r="J35" s="668">
        <v>90.37941761153111</v>
      </c>
      <c r="K35" s="681">
        <v>1</v>
      </c>
      <c r="L35" s="668">
        <v>1</v>
      </c>
      <c r="M35" s="669">
        <v>90.37941761153111</v>
      </c>
    </row>
    <row r="36" spans="1:13" ht="14.4" customHeight="1" x14ac:dyDescent="0.3">
      <c r="A36" s="664" t="s">
        <v>549</v>
      </c>
      <c r="B36" s="665" t="s">
        <v>4450</v>
      </c>
      <c r="C36" s="665" t="s">
        <v>2263</v>
      </c>
      <c r="D36" s="665" t="s">
        <v>3846</v>
      </c>
      <c r="E36" s="665" t="s">
        <v>4451</v>
      </c>
      <c r="F36" s="668"/>
      <c r="G36" s="668"/>
      <c r="H36" s="681">
        <v>0</v>
      </c>
      <c r="I36" s="668">
        <v>1</v>
      </c>
      <c r="J36" s="668">
        <v>105.40000000000003</v>
      </c>
      <c r="K36" s="681">
        <v>1</v>
      </c>
      <c r="L36" s="668">
        <v>1</v>
      </c>
      <c r="M36" s="669">
        <v>105.40000000000003</v>
      </c>
    </row>
    <row r="37" spans="1:13" ht="14.4" customHeight="1" x14ac:dyDescent="0.3">
      <c r="A37" s="664" t="s">
        <v>549</v>
      </c>
      <c r="B37" s="665" t="s">
        <v>4452</v>
      </c>
      <c r="C37" s="665" t="s">
        <v>2284</v>
      </c>
      <c r="D37" s="665" t="s">
        <v>2285</v>
      </c>
      <c r="E37" s="665" t="s">
        <v>4453</v>
      </c>
      <c r="F37" s="668"/>
      <c r="G37" s="668"/>
      <c r="H37" s="681">
        <v>0</v>
      </c>
      <c r="I37" s="668">
        <v>7</v>
      </c>
      <c r="J37" s="668">
        <v>299.96000000000004</v>
      </c>
      <c r="K37" s="681">
        <v>1</v>
      </c>
      <c r="L37" s="668">
        <v>7</v>
      </c>
      <c r="M37" s="669">
        <v>299.96000000000004</v>
      </c>
    </row>
    <row r="38" spans="1:13" ht="14.4" customHeight="1" x14ac:dyDescent="0.3">
      <c r="A38" s="664" t="s">
        <v>549</v>
      </c>
      <c r="B38" s="665" t="s">
        <v>4454</v>
      </c>
      <c r="C38" s="665" t="s">
        <v>2281</v>
      </c>
      <c r="D38" s="665" t="s">
        <v>2282</v>
      </c>
      <c r="E38" s="665" t="s">
        <v>4455</v>
      </c>
      <c r="F38" s="668"/>
      <c r="G38" s="668"/>
      <c r="H38" s="681">
        <v>0</v>
      </c>
      <c r="I38" s="668">
        <v>5</v>
      </c>
      <c r="J38" s="668">
        <v>219.70000000000005</v>
      </c>
      <c r="K38" s="681">
        <v>1</v>
      </c>
      <c r="L38" s="668">
        <v>5</v>
      </c>
      <c r="M38" s="669">
        <v>219.70000000000005</v>
      </c>
    </row>
    <row r="39" spans="1:13" ht="14.4" customHeight="1" x14ac:dyDescent="0.3">
      <c r="A39" s="664" t="s">
        <v>549</v>
      </c>
      <c r="B39" s="665" t="s">
        <v>4456</v>
      </c>
      <c r="C39" s="665" t="s">
        <v>2371</v>
      </c>
      <c r="D39" s="665" t="s">
        <v>2372</v>
      </c>
      <c r="E39" s="665" t="s">
        <v>4457</v>
      </c>
      <c r="F39" s="668"/>
      <c r="G39" s="668"/>
      <c r="H39" s="681">
        <v>0</v>
      </c>
      <c r="I39" s="668">
        <v>2</v>
      </c>
      <c r="J39" s="668">
        <v>49.859999999999985</v>
      </c>
      <c r="K39" s="681">
        <v>1</v>
      </c>
      <c r="L39" s="668">
        <v>2</v>
      </c>
      <c r="M39" s="669">
        <v>49.859999999999985</v>
      </c>
    </row>
    <row r="40" spans="1:13" ht="14.4" customHeight="1" x14ac:dyDescent="0.3">
      <c r="A40" s="664" t="s">
        <v>549</v>
      </c>
      <c r="B40" s="665" t="s">
        <v>4456</v>
      </c>
      <c r="C40" s="665" t="s">
        <v>2375</v>
      </c>
      <c r="D40" s="665" t="s">
        <v>2376</v>
      </c>
      <c r="E40" s="665" t="s">
        <v>4458</v>
      </c>
      <c r="F40" s="668"/>
      <c r="G40" s="668"/>
      <c r="H40" s="681">
        <v>0</v>
      </c>
      <c r="I40" s="668">
        <v>6</v>
      </c>
      <c r="J40" s="668">
        <v>264.7197755569743</v>
      </c>
      <c r="K40" s="681">
        <v>1</v>
      </c>
      <c r="L40" s="668">
        <v>6</v>
      </c>
      <c r="M40" s="669">
        <v>264.7197755569743</v>
      </c>
    </row>
    <row r="41" spans="1:13" ht="14.4" customHeight="1" x14ac:dyDescent="0.3">
      <c r="A41" s="664" t="s">
        <v>549</v>
      </c>
      <c r="B41" s="665" t="s">
        <v>4459</v>
      </c>
      <c r="C41" s="665" t="s">
        <v>2442</v>
      </c>
      <c r="D41" s="665" t="s">
        <v>2443</v>
      </c>
      <c r="E41" s="665" t="s">
        <v>4460</v>
      </c>
      <c r="F41" s="668"/>
      <c r="G41" s="668"/>
      <c r="H41" s="681">
        <v>0</v>
      </c>
      <c r="I41" s="668">
        <v>1</v>
      </c>
      <c r="J41" s="668">
        <v>32.56</v>
      </c>
      <c r="K41" s="681">
        <v>1</v>
      </c>
      <c r="L41" s="668">
        <v>1</v>
      </c>
      <c r="M41" s="669">
        <v>32.56</v>
      </c>
    </row>
    <row r="42" spans="1:13" ht="14.4" customHeight="1" x14ac:dyDescent="0.3">
      <c r="A42" s="664" t="s">
        <v>549</v>
      </c>
      <c r="B42" s="665" t="s">
        <v>4461</v>
      </c>
      <c r="C42" s="665" t="s">
        <v>2352</v>
      </c>
      <c r="D42" s="665" t="s">
        <v>2353</v>
      </c>
      <c r="E42" s="665" t="s">
        <v>4455</v>
      </c>
      <c r="F42" s="668"/>
      <c r="G42" s="668"/>
      <c r="H42" s="681">
        <v>0</v>
      </c>
      <c r="I42" s="668">
        <v>6</v>
      </c>
      <c r="J42" s="668">
        <v>519.32873698060155</v>
      </c>
      <c r="K42" s="681">
        <v>1</v>
      </c>
      <c r="L42" s="668">
        <v>6</v>
      </c>
      <c r="M42" s="669">
        <v>519.32873698060155</v>
      </c>
    </row>
    <row r="43" spans="1:13" ht="14.4" customHeight="1" x14ac:dyDescent="0.3">
      <c r="A43" s="664" t="s">
        <v>549</v>
      </c>
      <c r="B43" s="665" t="s">
        <v>4461</v>
      </c>
      <c r="C43" s="665" t="s">
        <v>2359</v>
      </c>
      <c r="D43" s="665" t="s">
        <v>2353</v>
      </c>
      <c r="E43" s="665" t="s">
        <v>4462</v>
      </c>
      <c r="F43" s="668"/>
      <c r="G43" s="668"/>
      <c r="H43" s="681">
        <v>0</v>
      </c>
      <c r="I43" s="668">
        <v>3</v>
      </c>
      <c r="J43" s="668">
        <v>667.29000000000019</v>
      </c>
      <c r="K43" s="681">
        <v>1</v>
      </c>
      <c r="L43" s="668">
        <v>3</v>
      </c>
      <c r="M43" s="669">
        <v>667.29000000000019</v>
      </c>
    </row>
    <row r="44" spans="1:13" ht="14.4" customHeight="1" x14ac:dyDescent="0.3">
      <c r="A44" s="664" t="s">
        <v>549</v>
      </c>
      <c r="B44" s="665" t="s">
        <v>4461</v>
      </c>
      <c r="C44" s="665" t="s">
        <v>2355</v>
      </c>
      <c r="D44" s="665" t="s">
        <v>2356</v>
      </c>
      <c r="E44" s="665" t="s">
        <v>4463</v>
      </c>
      <c r="F44" s="668"/>
      <c r="G44" s="668"/>
      <c r="H44" s="681">
        <v>0</v>
      </c>
      <c r="I44" s="668">
        <v>3</v>
      </c>
      <c r="J44" s="668">
        <v>488.37000000000006</v>
      </c>
      <c r="K44" s="681">
        <v>1</v>
      </c>
      <c r="L44" s="668">
        <v>3</v>
      </c>
      <c r="M44" s="669">
        <v>488.37000000000006</v>
      </c>
    </row>
    <row r="45" spans="1:13" ht="14.4" customHeight="1" x14ac:dyDescent="0.3">
      <c r="A45" s="664" t="s">
        <v>549</v>
      </c>
      <c r="B45" s="665" t="s">
        <v>4461</v>
      </c>
      <c r="C45" s="665" t="s">
        <v>2379</v>
      </c>
      <c r="D45" s="665" t="s">
        <v>2380</v>
      </c>
      <c r="E45" s="665" t="s">
        <v>4464</v>
      </c>
      <c r="F45" s="668"/>
      <c r="G45" s="668"/>
      <c r="H45" s="681">
        <v>0</v>
      </c>
      <c r="I45" s="668">
        <v>8</v>
      </c>
      <c r="J45" s="668">
        <v>403.67999593525593</v>
      </c>
      <c r="K45" s="681">
        <v>1</v>
      </c>
      <c r="L45" s="668">
        <v>8</v>
      </c>
      <c r="M45" s="669">
        <v>403.67999593525593</v>
      </c>
    </row>
    <row r="46" spans="1:13" ht="14.4" customHeight="1" x14ac:dyDescent="0.3">
      <c r="A46" s="664" t="s">
        <v>549</v>
      </c>
      <c r="B46" s="665" t="s">
        <v>4465</v>
      </c>
      <c r="C46" s="665" t="s">
        <v>2239</v>
      </c>
      <c r="D46" s="665" t="s">
        <v>2240</v>
      </c>
      <c r="E46" s="665" t="s">
        <v>4466</v>
      </c>
      <c r="F46" s="668"/>
      <c r="G46" s="668"/>
      <c r="H46" s="681">
        <v>0</v>
      </c>
      <c r="I46" s="668">
        <v>3</v>
      </c>
      <c r="J46" s="668">
        <v>44.64</v>
      </c>
      <c r="K46" s="681">
        <v>1</v>
      </c>
      <c r="L46" s="668">
        <v>3</v>
      </c>
      <c r="M46" s="669">
        <v>44.64</v>
      </c>
    </row>
    <row r="47" spans="1:13" ht="14.4" customHeight="1" x14ac:dyDescent="0.3">
      <c r="A47" s="664" t="s">
        <v>549</v>
      </c>
      <c r="B47" s="665" t="s">
        <v>4465</v>
      </c>
      <c r="C47" s="665" t="s">
        <v>2242</v>
      </c>
      <c r="D47" s="665" t="s">
        <v>2243</v>
      </c>
      <c r="E47" s="665" t="s">
        <v>4467</v>
      </c>
      <c r="F47" s="668"/>
      <c r="G47" s="668"/>
      <c r="H47" s="681">
        <v>0</v>
      </c>
      <c r="I47" s="668">
        <v>3</v>
      </c>
      <c r="J47" s="668">
        <v>36.180000000000014</v>
      </c>
      <c r="K47" s="681">
        <v>1</v>
      </c>
      <c r="L47" s="668">
        <v>3</v>
      </c>
      <c r="M47" s="669">
        <v>36.180000000000014</v>
      </c>
    </row>
    <row r="48" spans="1:13" ht="14.4" customHeight="1" x14ac:dyDescent="0.3">
      <c r="A48" s="664" t="s">
        <v>549</v>
      </c>
      <c r="B48" s="665" t="s">
        <v>4465</v>
      </c>
      <c r="C48" s="665" t="s">
        <v>2303</v>
      </c>
      <c r="D48" s="665" t="s">
        <v>4468</v>
      </c>
      <c r="E48" s="665" t="s">
        <v>4469</v>
      </c>
      <c r="F48" s="668"/>
      <c r="G48" s="668"/>
      <c r="H48" s="681">
        <v>0</v>
      </c>
      <c r="I48" s="668">
        <v>2</v>
      </c>
      <c r="J48" s="668">
        <v>72.359999999999985</v>
      </c>
      <c r="K48" s="681">
        <v>1</v>
      </c>
      <c r="L48" s="668">
        <v>2</v>
      </c>
      <c r="M48" s="669">
        <v>72.359999999999985</v>
      </c>
    </row>
    <row r="49" spans="1:13" ht="14.4" customHeight="1" x14ac:dyDescent="0.3">
      <c r="A49" s="664" t="s">
        <v>549</v>
      </c>
      <c r="B49" s="665" t="s">
        <v>4470</v>
      </c>
      <c r="C49" s="665" t="s">
        <v>2361</v>
      </c>
      <c r="D49" s="665" t="s">
        <v>4471</v>
      </c>
      <c r="E49" s="665" t="s">
        <v>4472</v>
      </c>
      <c r="F49" s="668"/>
      <c r="G49" s="668"/>
      <c r="H49" s="681">
        <v>0</v>
      </c>
      <c r="I49" s="668">
        <v>1</v>
      </c>
      <c r="J49" s="668">
        <v>116.5</v>
      </c>
      <c r="K49" s="681">
        <v>1</v>
      </c>
      <c r="L49" s="668">
        <v>1</v>
      </c>
      <c r="M49" s="669">
        <v>116.5</v>
      </c>
    </row>
    <row r="50" spans="1:13" ht="14.4" customHeight="1" x14ac:dyDescent="0.3">
      <c r="A50" s="664" t="s">
        <v>549</v>
      </c>
      <c r="B50" s="665" t="s">
        <v>4470</v>
      </c>
      <c r="C50" s="665" t="s">
        <v>2424</v>
      </c>
      <c r="D50" s="665" t="s">
        <v>4471</v>
      </c>
      <c r="E50" s="665" t="s">
        <v>4473</v>
      </c>
      <c r="F50" s="668"/>
      <c r="G50" s="668"/>
      <c r="H50" s="681">
        <v>0</v>
      </c>
      <c r="I50" s="668">
        <v>1</v>
      </c>
      <c r="J50" s="668">
        <v>313.36999999999995</v>
      </c>
      <c r="K50" s="681">
        <v>1</v>
      </c>
      <c r="L50" s="668">
        <v>1</v>
      </c>
      <c r="M50" s="669">
        <v>313.36999999999995</v>
      </c>
    </row>
    <row r="51" spans="1:13" ht="14.4" customHeight="1" x14ac:dyDescent="0.3">
      <c r="A51" s="664" t="s">
        <v>549</v>
      </c>
      <c r="B51" s="665" t="s">
        <v>4470</v>
      </c>
      <c r="C51" s="665" t="s">
        <v>2459</v>
      </c>
      <c r="D51" s="665" t="s">
        <v>2460</v>
      </c>
      <c r="E51" s="665" t="s">
        <v>4474</v>
      </c>
      <c r="F51" s="668"/>
      <c r="G51" s="668"/>
      <c r="H51" s="681">
        <v>0</v>
      </c>
      <c r="I51" s="668">
        <v>1</v>
      </c>
      <c r="J51" s="668">
        <v>529.23999999999967</v>
      </c>
      <c r="K51" s="681">
        <v>1</v>
      </c>
      <c r="L51" s="668">
        <v>1</v>
      </c>
      <c r="M51" s="669">
        <v>529.23999999999967</v>
      </c>
    </row>
    <row r="52" spans="1:13" ht="14.4" customHeight="1" x14ac:dyDescent="0.3">
      <c r="A52" s="664" t="s">
        <v>549</v>
      </c>
      <c r="B52" s="665" t="s">
        <v>4475</v>
      </c>
      <c r="C52" s="665" t="s">
        <v>2426</v>
      </c>
      <c r="D52" s="665" t="s">
        <v>2427</v>
      </c>
      <c r="E52" s="665" t="s">
        <v>4476</v>
      </c>
      <c r="F52" s="668"/>
      <c r="G52" s="668"/>
      <c r="H52" s="681">
        <v>0</v>
      </c>
      <c r="I52" s="668">
        <v>1</v>
      </c>
      <c r="J52" s="668">
        <v>158.97999999999996</v>
      </c>
      <c r="K52" s="681">
        <v>1</v>
      </c>
      <c r="L52" s="668">
        <v>1</v>
      </c>
      <c r="M52" s="669">
        <v>158.97999999999996</v>
      </c>
    </row>
    <row r="53" spans="1:13" ht="14.4" customHeight="1" x14ac:dyDescent="0.3">
      <c r="A53" s="664" t="s">
        <v>549</v>
      </c>
      <c r="B53" s="665" t="s">
        <v>4475</v>
      </c>
      <c r="C53" s="665" t="s">
        <v>2429</v>
      </c>
      <c r="D53" s="665" t="s">
        <v>2430</v>
      </c>
      <c r="E53" s="665" t="s">
        <v>4477</v>
      </c>
      <c r="F53" s="668"/>
      <c r="G53" s="668"/>
      <c r="H53" s="681">
        <v>0</v>
      </c>
      <c r="I53" s="668">
        <v>1</v>
      </c>
      <c r="J53" s="668">
        <v>254.25</v>
      </c>
      <c r="K53" s="681">
        <v>1</v>
      </c>
      <c r="L53" s="668">
        <v>1</v>
      </c>
      <c r="M53" s="669">
        <v>254.25</v>
      </c>
    </row>
    <row r="54" spans="1:13" ht="14.4" customHeight="1" x14ac:dyDescent="0.3">
      <c r="A54" s="664" t="s">
        <v>549</v>
      </c>
      <c r="B54" s="665" t="s">
        <v>4478</v>
      </c>
      <c r="C54" s="665" t="s">
        <v>2420</v>
      </c>
      <c r="D54" s="665" t="s">
        <v>4479</v>
      </c>
      <c r="E54" s="665" t="s">
        <v>4480</v>
      </c>
      <c r="F54" s="668"/>
      <c r="G54" s="668"/>
      <c r="H54" s="681">
        <v>0</v>
      </c>
      <c r="I54" s="668">
        <v>2</v>
      </c>
      <c r="J54" s="668">
        <v>28.800000864559543</v>
      </c>
      <c r="K54" s="681">
        <v>1</v>
      </c>
      <c r="L54" s="668">
        <v>2</v>
      </c>
      <c r="M54" s="669">
        <v>28.800000864559543</v>
      </c>
    </row>
    <row r="55" spans="1:13" ht="14.4" customHeight="1" x14ac:dyDescent="0.3">
      <c r="A55" s="664" t="s">
        <v>549</v>
      </c>
      <c r="B55" s="665" t="s">
        <v>4478</v>
      </c>
      <c r="C55" s="665" t="s">
        <v>2348</v>
      </c>
      <c r="D55" s="665" t="s">
        <v>2349</v>
      </c>
      <c r="E55" s="665" t="s">
        <v>4481</v>
      </c>
      <c r="F55" s="668"/>
      <c r="G55" s="668"/>
      <c r="H55" s="681">
        <v>0</v>
      </c>
      <c r="I55" s="668">
        <v>1</v>
      </c>
      <c r="J55" s="668">
        <v>21.67</v>
      </c>
      <c r="K55" s="681">
        <v>1</v>
      </c>
      <c r="L55" s="668">
        <v>1</v>
      </c>
      <c r="M55" s="669">
        <v>21.67</v>
      </c>
    </row>
    <row r="56" spans="1:13" ht="14.4" customHeight="1" x14ac:dyDescent="0.3">
      <c r="A56" s="664" t="s">
        <v>549</v>
      </c>
      <c r="B56" s="665" t="s">
        <v>4482</v>
      </c>
      <c r="C56" s="665" t="s">
        <v>2404</v>
      </c>
      <c r="D56" s="665" t="s">
        <v>2405</v>
      </c>
      <c r="E56" s="665" t="s">
        <v>4483</v>
      </c>
      <c r="F56" s="668"/>
      <c r="G56" s="668"/>
      <c r="H56" s="681">
        <v>0</v>
      </c>
      <c r="I56" s="668">
        <v>3</v>
      </c>
      <c r="J56" s="668">
        <v>210.18000000000006</v>
      </c>
      <c r="K56" s="681">
        <v>1</v>
      </c>
      <c r="L56" s="668">
        <v>3</v>
      </c>
      <c r="M56" s="669">
        <v>210.18000000000006</v>
      </c>
    </row>
    <row r="57" spans="1:13" ht="14.4" customHeight="1" x14ac:dyDescent="0.3">
      <c r="A57" s="664" t="s">
        <v>549</v>
      </c>
      <c r="B57" s="665" t="s">
        <v>4484</v>
      </c>
      <c r="C57" s="665" t="s">
        <v>2260</v>
      </c>
      <c r="D57" s="665" t="s">
        <v>2261</v>
      </c>
      <c r="E57" s="665" t="s">
        <v>4485</v>
      </c>
      <c r="F57" s="668"/>
      <c r="G57" s="668"/>
      <c r="H57" s="681">
        <v>0</v>
      </c>
      <c r="I57" s="668">
        <v>5</v>
      </c>
      <c r="J57" s="668">
        <v>146.56000000000003</v>
      </c>
      <c r="K57" s="681">
        <v>1</v>
      </c>
      <c r="L57" s="668">
        <v>5</v>
      </c>
      <c r="M57" s="669">
        <v>146.56000000000003</v>
      </c>
    </row>
    <row r="58" spans="1:13" ht="14.4" customHeight="1" x14ac:dyDescent="0.3">
      <c r="A58" s="664" t="s">
        <v>549</v>
      </c>
      <c r="B58" s="665" t="s">
        <v>4486</v>
      </c>
      <c r="C58" s="665" t="s">
        <v>2383</v>
      </c>
      <c r="D58" s="665" t="s">
        <v>2384</v>
      </c>
      <c r="E58" s="665" t="s">
        <v>4487</v>
      </c>
      <c r="F58" s="668"/>
      <c r="G58" s="668"/>
      <c r="H58" s="681">
        <v>0</v>
      </c>
      <c r="I58" s="668">
        <v>1</v>
      </c>
      <c r="J58" s="668">
        <v>59.049999999999976</v>
      </c>
      <c r="K58" s="681">
        <v>1</v>
      </c>
      <c r="L58" s="668">
        <v>1</v>
      </c>
      <c r="M58" s="669">
        <v>59.049999999999976</v>
      </c>
    </row>
    <row r="59" spans="1:13" ht="14.4" customHeight="1" x14ac:dyDescent="0.3">
      <c r="A59" s="664" t="s">
        <v>549</v>
      </c>
      <c r="B59" s="665" t="s">
        <v>4488</v>
      </c>
      <c r="C59" s="665" t="s">
        <v>2432</v>
      </c>
      <c r="D59" s="665" t="s">
        <v>2433</v>
      </c>
      <c r="E59" s="665" t="s">
        <v>4489</v>
      </c>
      <c r="F59" s="668"/>
      <c r="G59" s="668"/>
      <c r="H59" s="681">
        <v>0</v>
      </c>
      <c r="I59" s="668">
        <v>1</v>
      </c>
      <c r="J59" s="668">
        <v>210.07</v>
      </c>
      <c r="K59" s="681">
        <v>1</v>
      </c>
      <c r="L59" s="668">
        <v>1</v>
      </c>
      <c r="M59" s="669">
        <v>210.07</v>
      </c>
    </row>
    <row r="60" spans="1:13" ht="14.4" customHeight="1" x14ac:dyDescent="0.3">
      <c r="A60" s="664" t="s">
        <v>549</v>
      </c>
      <c r="B60" s="665" t="s">
        <v>4488</v>
      </c>
      <c r="C60" s="665" t="s">
        <v>2338</v>
      </c>
      <c r="D60" s="665" t="s">
        <v>4490</v>
      </c>
      <c r="E60" s="665" t="s">
        <v>4463</v>
      </c>
      <c r="F60" s="668"/>
      <c r="G60" s="668"/>
      <c r="H60" s="681">
        <v>0</v>
      </c>
      <c r="I60" s="668">
        <v>1</v>
      </c>
      <c r="J60" s="668">
        <v>44.11967675165058</v>
      </c>
      <c r="K60" s="681">
        <v>1</v>
      </c>
      <c r="L60" s="668">
        <v>1</v>
      </c>
      <c r="M60" s="669">
        <v>44.11967675165058</v>
      </c>
    </row>
    <row r="61" spans="1:13" ht="14.4" customHeight="1" x14ac:dyDescent="0.3">
      <c r="A61" s="664" t="s">
        <v>549</v>
      </c>
      <c r="B61" s="665" t="s">
        <v>4488</v>
      </c>
      <c r="C61" s="665" t="s">
        <v>2341</v>
      </c>
      <c r="D61" s="665" t="s">
        <v>3718</v>
      </c>
      <c r="E61" s="665" t="s">
        <v>4487</v>
      </c>
      <c r="F61" s="668"/>
      <c r="G61" s="668"/>
      <c r="H61" s="681">
        <v>0</v>
      </c>
      <c r="I61" s="668">
        <v>4</v>
      </c>
      <c r="J61" s="668">
        <v>353</v>
      </c>
      <c r="K61" s="681">
        <v>1</v>
      </c>
      <c r="L61" s="668">
        <v>4</v>
      </c>
      <c r="M61" s="669">
        <v>353</v>
      </c>
    </row>
    <row r="62" spans="1:13" ht="14.4" customHeight="1" x14ac:dyDescent="0.3">
      <c r="A62" s="664" t="s">
        <v>549</v>
      </c>
      <c r="B62" s="665" t="s">
        <v>4491</v>
      </c>
      <c r="C62" s="665" t="s">
        <v>2436</v>
      </c>
      <c r="D62" s="665" t="s">
        <v>2437</v>
      </c>
      <c r="E62" s="665" t="s">
        <v>4463</v>
      </c>
      <c r="F62" s="668"/>
      <c r="G62" s="668"/>
      <c r="H62" s="681">
        <v>0</v>
      </c>
      <c r="I62" s="668">
        <v>2</v>
      </c>
      <c r="J62" s="668">
        <v>151.38</v>
      </c>
      <c r="K62" s="681">
        <v>1</v>
      </c>
      <c r="L62" s="668">
        <v>2</v>
      </c>
      <c r="M62" s="669">
        <v>151.38</v>
      </c>
    </row>
    <row r="63" spans="1:13" ht="14.4" customHeight="1" x14ac:dyDescent="0.3">
      <c r="A63" s="664" t="s">
        <v>549</v>
      </c>
      <c r="B63" s="665" t="s">
        <v>4492</v>
      </c>
      <c r="C63" s="665" t="s">
        <v>2484</v>
      </c>
      <c r="D63" s="665" t="s">
        <v>2485</v>
      </c>
      <c r="E63" s="665" t="s">
        <v>4493</v>
      </c>
      <c r="F63" s="668"/>
      <c r="G63" s="668"/>
      <c r="H63" s="681">
        <v>0</v>
      </c>
      <c r="I63" s="668">
        <v>1</v>
      </c>
      <c r="J63" s="668">
        <v>102.34</v>
      </c>
      <c r="K63" s="681">
        <v>1</v>
      </c>
      <c r="L63" s="668">
        <v>1</v>
      </c>
      <c r="M63" s="669">
        <v>102.34</v>
      </c>
    </row>
    <row r="64" spans="1:13" ht="14.4" customHeight="1" x14ac:dyDescent="0.3">
      <c r="A64" s="664" t="s">
        <v>549</v>
      </c>
      <c r="B64" s="665" t="s">
        <v>4494</v>
      </c>
      <c r="C64" s="665" t="s">
        <v>2274</v>
      </c>
      <c r="D64" s="665" t="s">
        <v>3763</v>
      </c>
      <c r="E64" s="665" t="s">
        <v>4495</v>
      </c>
      <c r="F64" s="668"/>
      <c r="G64" s="668"/>
      <c r="H64" s="681">
        <v>0</v>
      </c>
      <c r="I64" s="668">
        <v>1</v>
      </c>
      <c r="J64" s="668">
        <v>185.19999999999985</v>
      </c>
      <c r="K64" s="681">
        <v>1</v>
      </c>
      <c r="L64" s="668">
        <v>1</v>
      </c>
      <c r="M64" s="669">
        <v>185.19999999999985</v>
      </c>
    </row>
    <row r="65" spans="1:13" ht="14.4" customHeight="1" x14ac:dyDescent="0.3">
      <c r="A65" s="664" t="s">
        <v>549</v>
      </c>
      <c r="B65" s="665" t="s">
        <v>4496</v>
      </c>
      <c r="C65" s="665" t="s">
        <v>2252</v>
      </c>
      <c r="D65" s="665" t="s">
        <v>2253</v>
      </c>
      <c r="E65" s="665" t="s">
        <v>4497</v>
      </c>
      <c r="F65" s="668"/>
      <c r="G65" s="668"/>
      <c r="H65" s="681">
        <v>0</v>
      </c>
      <c r="I65" s="668">
        <v>3</v>
      </c>
      <c r="J65" s="668">
        <v>295.80000000000007</v>
      </c>
      <c r="K65" s="681">
        <v>1</v>
      </c>
      <c r="L65" s="668">
        <v>3</v>
      </c>
      <c r="M65" s="669">
        <v>295.80000000000007</v>
      </c>
    </row>
    <row r="66" spans="1:13" ht="14.4" customHeight="1" x14ac:dyDescent="0.3">
      <c r="A66" s="664" t="s">
        <v>549</v>
      </c>
      <c r="B66" s="665" t="s">
        <v>4498</v>
      </c>
      <c r="C66" s="665" t="s">
        <v>2277</v>
      </c>
      <c r="D66" s="665" t="s">
        <v>2278</v>
      </c>
      <c r="E66" s="665" t="s">
        <v>4499</v>
      </c>
      <c r="F66" s="668"/>
      <c r="G66" s="668"/>
      <c r="H66" s="681">
        <v>0</v>
      </c>
      <c r="I66" s="668">
        <v>1</v>
      </c>
      <c r="J66" s="668">
        <v>181.88999999999996</v>
      </c>
      <c r="K66" s="681">
        <v>1</v>
      </c>
      <c r="L66" s="668">
        <v>1</v>
      </c>
      <c r="M66" s="669">
        <v>181.88999999999996</v>
      </c>
    </row>
    <row r="67" spans="1:13" ht="14.4" customHeight="1" x14ac:dyDescent="0.3">
      <c r="A67" s="664" t="s">
        <v>549</v>
      </c>
      <c r="B67" s="665" t="s">
        <v>4498</v>
      </c>
      <c r="C67" s="665" t="s">
        <v>2462</v>
      </c>
      <c r="D67" s="665" t="s">
        <v>4500</v>
      </c>
      <c r="E67" s="665" t="s">
        <v>4501</v>
      </c>
      <c r="F67" s="668"/>
      <c r="G67" s="668"/>
      <c r="H67" s="681">
        <v>0</v>
      </c>
      <c r="I67" s="668">
        <v>6</v>
      </c>
      <c r="J67" s="668">
        <v>384.59999999999997</v>
      </c>
      <c r="K67" s="681">
        <v>1</v>
      </c>
      <c r="L67" s="668">
        <v>6</v>
      </c>
      <c r="M67" s="669">
        <v>384.59999999999997</v>
      </c>
    </row>
    <row r="68" spans="1:13" ht="14.4" customHeight="1" x14ac:dyDescent="0.3">
      <c r="A68" s="664" t="s">
        <v>549</v>
      </c>
      <c r="B68" s="665" t="s">
        <v>4502</v>
      </c>
      <c r="C68" s="665" t="s">
        <v>2477</v>
      </c>
      <c r="D68" s="665" t="s">
        <v>2478</v>
      </c>
      <c r="E68" s="665" t="s">
        <v>4503</v>
      </c>
      <c r="F68" s="668"/>
      <c r="G68" s="668"/>
      <c r="H68" s="681">
        <v>0</v>
      </c>
      <c r="I68" s="668">
        <v>1</v>
      </c>
      <c r="J68" s="668">
        <v>100.07000000000002</v>
      </c>
      <c r="K68" s="681">
        <v>1</v>
      </c>
      <c r="L68" s="668">
        <v>1</v>
      </c>
      <c r="M68" s="669">
        <v>100.07000000000002</v>
      </c>
    </row>
    <row r="69" spans="1:13" ht="14.4" customHeight="1" x14ac:dyDescent="0.3">
      <c r="A69" s="664" t="s">
        <v>549</v>
      </c>
      <c r="B69" s="665" t="s">
        <v>4502</v>
      </c>
      <c r="C69" s="665" t="s">
        <v>2535</v>
      </c>
      <c r="D69" s="665" t="s">
        <v>2536</v>
      </c>
      <c r="E69" s="665" t="s">
        <v>4504</v>
      </c>
      <c r="F69" s="668"/>
      <c r="G69" s="668"/>
      <c r="H69" s="681">
        <v>0</v>
      </c>
      <c r="I69" s="668">
        <v>1</v>
      </c>
      <c r="J69" s="668">
        <v>113.04999999999997</v>
      </c>
      <c r="K69" s="681">
        <v>1</v>
      </c>
      <c r="L69" s="668">
        <v>1</v>
      </c>
      <c r="M69" s="669">
        <v>113.04999999999997</v>
      </c>
    </row>
    <row r="70" spans="1:13" ht="14.4" customHeight="1" x14ac:dyDescent="0.3">
      <c r="A70" s="664" t="s">
        <v>549</v>
      </c>
      <c r="B70" s="665" t="s">
        <v>4502</v>
      </c>
      <c r="C70" s="665" t="s">
        <v>2529</v>
      </c>
      <c r="D70" s="665" t="s">
        <v>2530</v>
      </c>
      <c r="E70" s="665" t="s">
        <v>4505</v>
      </c>
      <c r="F70" s="668"/>
      <c r="G70" s="668"/>
      <c r="H70" s="681">
        <v>0</v>
      </c>
      <c r="I70" s="668">
        <v>1</v>
      </c>
      <c r="J70" s="668">
        <v>93.410000000000053</v>
      </c>
      <c r="K70" s="681">
        <v>1</v>
      </c>
      <c r="L70" s="668">
        <v>1</v>
      </c>
      <c r="M70" s="669">
        <v>93.410000000000053</v>
      </c>
    </row>
    <row r="71" spans="1:13" ht="14.4" customHeight="1" x14ac:dyDescent="0.3">
      <c r="A71" s="664" t="s">
        <v>549</v>
      </c>
      <c r="B71" s="665" t="s">
        <v>4502</v>
      </c>
      <c r="C71" s="665" t="s">
        <v>2526</v>
      </c>
      <c r="D71" s="665" t="s">
        <v>2527</v>
      </c>
      <c r="E71" s="665" t="s">
        <v>4506</v>
      </c>
      <c r="F71" s="668"/>
      <c r="G71" s="668"/>
      <c r="H71" s="681">
        <v>0</v>
      </c>
      <c r="I71" s="668">
        <v>1</v>
      </c>
      <c r="J71" s="668">
        <v>49.719999999999992</v>
      </c>
      <c r="K71" s="681">
        <v>1</v>
      </c>
      <c r="L71" s="668">
        <v>1</v>
      </c>
      <c r="M71" s="669">
        <v>49.719999999999992</v>
      </c>
    </row>
    <row r="72" spans="1:13" ht="14.4" customHeight="1" x14ac:dyDescent="0.3">
      <c r="A72" s="664" t="s">
        <v>549</v>
      </c>
      <c r="B72" s="665" t="s">
        <v>4502</v>
      </c>
      <c r="C72" s="665" t="s">
        <v>2563</v>
      </c>
      <c r="D72" s="665" t="s">
        <v>2564</v>
      </c>
      <c r="E72" s="665" t="s">
        <v>4507</v>
      </c>
      <c r="F72" s="668"/>
      <c r="G72" s="668"/>
      <c r="H72" s="681">
        <v>0</v>
      </c>
      <c r="I72" s="668">
        <v>4</v>
      </c>
      <c r="J72" s="668">
        <v>247.84000000000003</v>
      </c>
      <c r="K72" s="681">
        <v>1</v>
      </c>
      <c r="L72" s="668">
        <v>4</v>
      </c>
      <c r="M72" s="669">
        <v>247.84000000000003</v>
      </c>
    </row>
    <row r="73" spans="1:13" ht="14.4" customHeight="1" x14ac:dyDescent="0.3">
      <c r="A73" s="664" t="s">
        <v>549</v>
      </c>
      <c r="B73" s="665" t="s">
        <v>4502</v>
      </c>
      <c r="C73" s="665" t="s">
        <v>2408</v>
      </c>
      <c r="D73" s="665" t="s">
        <v>4508</v>
      </c>
      <c r="E73" s="665" t="s">
        <v>4509</v>
      </c>
      <c r="F73" s="668"/>
      <c r="G73" s="668"/>
      <c r="H73" s="681">
        <v>0</v>
      </c>
      <c r="I73" s="668">
        <v>4</v>
      </c>
      <c r="J73" s="668">
        <v>249.06999999999996</v>
      </c>
      <c r="K73" s="681">
        <v>1</v>
      </c>
      <c r="L73" s="668">
        <v>4</v>
      </c>
      <c r="M73" s="669">
        <v>249.06999999999996</v>
      </c>
    </row>
    <row r="74" spans="1:13" ht="14.4" customHeight="1" x14ac:dyDescent="0.3">
      <c r="A74" s="664" t="s">
        <v>549</v>
      </c>
      <c r="B74" s="665" t="s">
        <v>4510</v>
      </c>
      <c r="C74" s="665" t="s">
        <v>2743</v>
      </c>
      <c r="D74" s="665" t="s">
        <v>4511</v>
      </c>
      <c r="E74" s="665" t="s">
        <v>4512</v>
      </c>
      <c r="F74" s="668">
        <v>2</v>
      </c>
      <c r="G74" s="668">
        <v>920.42</v>
      </c>
      <c r="H74" s="681">
        <v>1</v>
      </c>
      <c r="I74" s="668"/>
      <c r="J74" s="668"/>
      <c r="K74" s="681">
        <v>0</v>
      </c>
      <c r="L74" s="668">
        <v>2</v>
      </c>
      <c r="M74" s="669">
        <v>920.42</v>
      </c>
    </row>
    <row r="75" spans="1:13" ht="14.4" customHeight="1" x14ac:dyDescent="0.3">
      <c r="A75" s="664" t="s">
        <v>549</v>
      </c>
      <c r="B75" s="665" t="s">
        <v>4513</v>
      </c>
      <c r="C75" s="665" t="s">
        <v>2538</v>
      </c>
      <c r="D75" s="665" t="s">
        <v>2539</v>
      </c>
      <c r="E75" s="665" t="s">
        <v>4514</v>
      </c>
      <c r="F75" s="668"/>
      <c r="G75" s="668"/>
      <c r="H75" s="681">
        <v>0</v>
      </c>
      <c r="I75" s="668">
        <v>14</v>
      </c>
      <c r="J75" s="668">
        <v>2366.5564175141908</v>
      </c>
      <c r="K75" s="681">
        <v>1</v>
      </c>
      <c r="L75" s="668">
        <v>14</v>
      </c>
      <c r="M75" s="669">
        <v>2366.5564175141908</v>
      </c>
    </row>
    <row r="76" spans="1:13" ht="14.4" customHeight="1" x14ac:dyDescent="0.3">
      <c r="A76" s="664" t="s">
        <v>549</v>
      </c>
      <c r="B76" s="665" t="s">
        <v>4513</v>
      </c>
      <c r="C76" s="665" t="s">
        <v>2767</v>
      </c>
      <c r="D76" s="665" t="s">
        <v>2539</v>
      </c>
      <c r="E76" s="665" t="s">
        <v>4515</v>
      </c>
      <c r="F76" s="668"/>
      <c r="G76" s="668"/>
      <c r="H76" s="681">
        <v>0</v>
      </c>
      <c r="I76" s="668">
        <v>14</v>
      </c>
      <c r="J76" s="668">
        <v>1623.1600000000003</v>
      </c>
      <c r="K76" s="681">
        <v>1</v>
      </c>
      <c r="L76" s="668">
        <v>14</v>
      </c>
      <c r="M76" s="669">
        <v>1623.1600000000003</v>
      </c>
    </row>
    <row r="77" spans="1:13" ht="14.4" customHeight="1" x14ac:dyDescent="0.3">
      <c r="A77" s="664" t="s">
        <v>549</v>
      </c>
      <c r="B77" s="665" t="s">
        <v>4513</v>
      </c>
      <c r="C77" s="665" t="s">
        <v>2700</v>
      </c>
      <c r="D77" s="665" t="s">
        <v>4516</v>
      </c>
      <c r="E77" s="665" t="s">
        <v>4517</v>
      </c>
      <c r="F77" s="668"/>
      <c r="G77" s="668"/>
      <c r="H77" s="681">
        <v>0</v>
      </c>
      <c r="I77" s="668">
        <v>36</v>
      </c>
      <c r="J77" s="668">
        <v>4686.2457703359187</v>
      </c>
      <c r="K77" s="681">
        <v>1</v>
      </c>
      <c r="L77" s="668">
        <v>36</v>
      </c>
      <c r="M77" s="669">
        <v>4686.2457703359187</v>
      </c>
    </row>
    <row r="78" spans="1:13" ht="14.4" customHeight="1" x14ac:dyDescent="0.3">
      <c r="A78" s="664" t="s">
        <v>549</v>
      </c>
      <c r="B78" s="665" t="s">
        <v>4513</v>
      </c>
      <c r="C78" s="665" t="s">
        <v>2771</v>
      </c>
      <c r="D78" s="665" t="s">
        <v>4518</v>
      </c>
      <c r="E78" s="665" t="s">
        <v>4519</v>
      </c>
      <c r="F78" s="668"/>
      <c r="G78" s="668"/>
      <c r="H78" s="681">
        <v>0</v>
      </c>
      <c r="I78" s="668">
        <v>2</v>
      </c>
      <c r="J78" s="668">
        <v>224.62</v>
      </c>
      <c r="K78" s="681">
        <v>1</v>
      </c>
      <c r="L78" s="668">
        <v>2</v>
      </c>
      <c r="M78" s="669">
        <v>224.62</v>
      </c>
    </row>
    <row r="79" spans="1:13" ht="14.4" customHeight="1" x14ac:dyDescent="0.3">
      <c r="A79" s="664" t="s">
        <v>549</v>
      </c>
      <c r="B79" s="665" t="s">
        <v>4520</v>
      </c>
      <c r="C79" s="665" t="s">
        <v>2764</v>
      </c>
      <c r="D79" s="665" t="s">
        <v>2742</v>
      </c>
      <c r="E79" s="665" t="s">
        <v>2690</v>
      </c>
      <c r="F79" s="668">
        <v>2</v>
      </c>
      <c r="G79" s="668">
        <v>632.04</v>
      </c>
      <c r="H79" s="681">
        <v>1</v>
      </c>
      <c r="I79" s="668"/>
      <c r="J79" s="668"/>
      <c r="K79" s="681">
        <v>0</v>
      </c>
      <c r="L79" s="668">
        <v>2</v>
      </c>
      <c r="M79" s="669">
        <v>632.04</v>
      </c>
    </row>
    <row r="80" spans="1:13" ht="14.4" customHeight="1" x14ac:dyDescent="0.3">
      <c r="A80" s="664" t="s">
        <v>549</v>
      </c>
      <c r="B80" s="665" t="s">
        <v>4520</v>
      </c>
      <c r="C80" s="665" t="s">
        <v>2741</v>
      </c>
      <c r="D80" s="665" t="s">
        <v>2742</v>
      </c>
      <c r="E80" s="665" t="s">
        <v>1544</v>
      </c>
      <c r="F80" s="668"/>
      <c r="G80" s="668"/>
      <c r="H80" s="681">
        <v>0</v>
      </c>
      <c r="I80" s="668">
        <v>16</v>
      </c>
      <c r="J80" s="668">
        <v>613.75000000000011</v>
      </c>
      <c r="K80" s="681">
        <v>1</v>
      </c>
      <c r="L80" s="668">
        <v>16</v>
      </c>
      <c r="M80" s="669">
        <v>613.75000000000011</v>
      </c>
    </row>
    <row r="81" spans="1:13" ht="14.4" customHeight="1" x14ac:dyDescent="0.3">
      <c r="A81" s="664" t="s">
        <v>549</v>
      </c>
      <c r="B81" s="665" t="s">
        <v>4521</v>
      </c>
      <c r="C81" s="665" t="s">
        <v>2688</v>
      </c>
      <c r="D81" s="665" t="s">
        <v>4522</v>
      </c>
      <c r="E81" s="665" t="s">
        <v>2690</v>
      </c>
      <c r="F81" s="668"/>
      <c r="G81" s="668"/>
      <c r="H81" s="681">
        <v>0</v>
      </c>
      <c r="I81" s="668">
        <v>1</v>
      </c>
      <c r="J81" s="668">
        <v>264</v>
      </c>
      <c r="K81" s="681">
        <v>1</v>
      </c>
      <c r="L81" s="668">
        <v>1</v>
      </c>
      <c r="M81" s="669">
        <v>264</v>
      </c>
    </row>
    <row r="82" spans="1:13" ht="14.4" customHeight="1" x14ac:dyDescent="0.3">
      <c r="A82" s="664" t="s">
        <v>549</v>
      </c>
      <c r="B82" s="665" t="s">
        <v>4523</v>
      </c>
      <c r="C82" s="665" t="s">
        <v>2782</v>
      </c>
      <c r="D82" s="665" t="s">
        <v>2783</v>
      </c>
      <c r="E82" s="665" t="s">
        <v>2784</v>
      </c>
      <c r="F82" s="668"/>
      <c r="G82" s="668"/>
      <c r="H82" s="681">
        <v>0</v>
      </c>
      <c r="I82" s="668">
        <v>4.5</v>
      </c>
      <c r="J82" s="668">
        <v>4222.3499999999995</v>
      </c>
      <c r="K82" s="681">
        <v>1</v>
      </c>
      <c r="L82" s="668">
        <v>4.5</v>
      </c>
      <c r="M82" s="669">
        <v>4222.3499999999995</v>
      </c>
    </row>
    <row r="83" spans="1:13" ht="14.4" customHeight="1" x14ac:dyDescent="0.3">
      <c r="A83" s="664" t="s">
        <v>549</v>
      </c>
      <c r="B83" s="665" t="s">
        <v>4524</v>
      </c>
      <c r="C83" s="665" t="s">
        <v>2779</v>
      </c>
      <c r="D83" s="665" t="s">
        <v>2780</v>
      </c>
      <c r="E83" s="665" t="s">
        <v>4525</v>
      </c>
      <c r="F83" s="668"/>
      <c r="G83" s="668"/>
      <c r="H83" s="681">
        <v>0</v>
      </c>
      <c r="I83" s="668">
        <v>2</v>
      </c>
      <c r="J83" s="668">
        <v>105.76000000000008</v>
      </c>
      <c r="K83" s="681">
        <v>1</v>
      </c>
      <c r="L83" s="668">
        <v>2</v>
      </c>
      <c r="M83" s="669">
        <v>105.76000000000008</v>
      </c>
    </row>
    <row r="84" spans="1:13" ht="14.4" customHeight="1" x14ac:dyDescent="0.3">
      <c r="A84" s="664" t="s">
        <v>549</v>
      </c>
      <c r="B84" s="665" t="s">
        <v>4526</v>
      </c>
      <c r="C84" s="665" t="s">
        <v>2775</v>
      </c>
      <c r="D84" s="665" t="s">
        <v>4527</v>
      </c>
      <c r="E84" s="665" t="s">
        <v>4528</v>
      </c>
      <c r="F84" s="668"/>
      <c r="G84" s="668"/>
      <c r="H84" s="681">
        <v>0</v>
      </c>
      <c r="I84" s="668">
        <v>1</v>
      </c>
      <c r="J84" s="668">
        <v>326.95999999999998</v>
      </c>
      <c r="K84" s="681">
        <v>1</v>
      </c>
      <c r="L84" s="668">
        <v>1</v>
      </c>
      <c r="M84" s="669">
        <v>326.95999999999998</v>
      </c>
    </row>
    <row r="85" spans="1:13" ht="14.4" customHeight="1" x14ac:dyDescent="0.3">
      <c r="A85" s="664" t="s">
        <v>549</v>
      </c>
      <c r="B85" s="665" t="s">
        <v>4529</v>
      </c>
      <c r="C85" s="665" t="s">
        <v>2806</v>
      </c>
      <c r="D85" s="665" t="s">
        <v>2807</v>
      </c>
      <c r="E85" s="665" t="s">
        <v>4530</v>
      </c>
      <c r="F85" s="668"/>
      <c r="G85" s="668"/>
      <c r="H85" s="681">
        <v>0</v>
      </c>
      <c r="I85" s="668">
        <v>4.7</v>
      </c>
      <c r="J85" s="668">
        <v>749.65</v>
      </c>
      <c r="K85" s="681">
        <v>1</v>
      </c>
      <c r="L85" s="668">
        <v>4.7</v>
      </c>
      <c r="M85" s="669">
        <v>749.65</v>
      </c>
    </row>
    <row r="86" spans="1:13" ht="14.4" customHeight="1" x14ac:dyDescent="0.3">
      <c r="A86" s="664" t="s">
        <v>549</v>
      </c>
      <c r="B86" s="665" t="s">
        <v>4529</v>
      </c>
      <c r="C86" s="665" t="s">
        <v>2809</v>
      </c>
      <c r="D86" s="665" t="s">
        <v>2810</v>
      </c>
      <c r="E86" s="665" t="s">
        <v>4531</v>
      </c>
      <c r="F86" s="668"/>
      <c r="G86" s="668"/>
      <c r="H86" s="681">
        <v>0</v>
      </c>
      <c r="I86" s="668">
        <v>2</v>
      </c>
      <c r="J86" s="668">
        <v>569.91999999999985</v>
      </c>
      <c r="K86" s="681">
        <v>1</v>
      </c>
      <c r="L86" s="668">
        <v>2</v>
      </c>
      <c r="M86" s="669">
        <v>569.91999999999985</v>
      </c>
    </row>
    <row r="87" spans="1:13" ht="14.4" customHeight="1" x14ac:dyDescent="0.3">
      <c r="A87" s="664" t="s">
        <v>549</v>
      </c>
      <c r="B87" s="665" t="s">
        <v>4532</v>
      </c>
      <c r="C87" s="665" t="s">
        <v>2496</v>
      </c>
      <c r="D87" s="665" t="s">
        <v>4533</v>
      </c>
      <c r="E87" s="665" t="s">
        <v>4534</v>
      </c>
      <c r="F87" s="668"/>
      <c r="G87" s="668"/>
      <c r="H87" s="681">
        <v>0</v>
      </c>
      <c r="I87" s="668">
        <v>34.471249999999998</v>
      </c>
      <c r="J87" s="668">
        <v>7778.5549462464778</v>
      </c>
      <c r="K87" s="681">
        <v>1</v>
      </c>
      <c r="L87" s="668">
        <v>34.471249999999998</v>
      </c>
      <c r="M87" s="669">
        <v>7778.5549462464778</v>
      </c>
    </row>
    <row r="88" spans="1:13" ht="14.4" customHeight="1" x14ac:dyDescent="0.3">
      <c r="A88" s="664" t="s">
        <v>549</v>
      </c>
      <c r="B88" s="665" t="s">
        <v>4532</v>
      </c>
      <c r="C88" s="665" t="s">
        <v>2519</v>
      </c>
      <c r="D88" s="665" t="s">
        <v>4533</v>
      </c>
      <c r="E88" s="665" t="s">
        <v>4535</v>
      </c>
      <c r="F88" s="668"/>
      <c r="G88" s="668"/>
      <c r="H88" s="681">
        <v>0</v>
      </c>
      <c r="I88" s="668">
        <v>50.656999999999996</v>
      </c>
      <c r="J88" s="668">
        <v>16722.330916121049</v>
      </c>
      <c r="K88" s="681">
        <v>1</v>
      </c>
      <c r="L88" s="668">
        <v>50.656999999999996</v>
      </c>
      <c r="M88" s="669">
        <v>16722.330916121049</v>
      </c>
    </row>
    <row r="89" spans="1:13" ht="14.4" customHeight="1" x14ac:dyDescent="0.3">
      <c r="A89" s="664" t="s">
        <v>549</v>
      </c>
      <c r="B89" s="665" t="s">
        <v>4532</v>
      </c>
      <c r="C89" s="665" t="s">
        <v>2523</v>
      </c>
      <c r="D89" s="665" t="s">
        <v>4533</v>
      </c>
      <c r="E89" s="665" t="s">
        <v>4536</v>
      </c>
      <c r="F89" s="668"/>
      <c r="G89" s="668"/>
      <c r="H89" s="681">
        <v>0</v>
      </c>
      <c r="I89" s="668">
        <v>44.795755</v>
      </c>
      <c r="J89" s="668">
        <v>35036.812738382752</v>
      </c>
      <c r="K89" s="681">
        <v>1</v>
      </c>
      <c r="L89" s="668">
        <v>44.795755</v>
      </c>
      <c r="M89" s="669">
        <v>35036.812738382752</v>
      </c>
    </row>
    <row r="90" spans="1:13" ht="14.4" customHeight="1" x14ac:dyDescent="0.3">
      <c r="A90" s="664" t="s">
        <v>549</v>
      </c>
      <c r="B90" s="665" t="s">
        <v>4537</v>
      </c>
      <c r="C90" s="665" t="s">
        <v>607</v>
      </c>
      <c r="D90" s="665" t="s">
        <v>608</v>
      </c>
      <c r="E90" s="665" t="s">
        <v>4538</v>
      </c>
      <c r="F90" s="668">
        <v>1</v>
      </c>
      <c r="G90" s="668">
        <v>2281.29</v>
      </c>
      <c r="H90" s="681">
        <v>1</v>
      </c>
      <c r="I90" s="668"/>
      <c r="J90" s="668"/>
      <c r="K90" s="681">
        <v>0</v>
      </c>
      <c r="L90" s="668">
        <v>1</v>
      </c>
      <c r="M90" s="669">
        <v>2281.29</v>
      </c>
    </row>
    <row r="91" spans="1:13" ht="14.4" customHeight="1" x14ac:dyDescent="0.3">
      <c r="A91" s="664" t="s">
        <v>549</v>
      </c>
      <c r="B91" s="665" t="s">
        <v>4539</v>
      </c>
      <c r="C91" s="665" t="s">
        <v>2572</v>
      </c>
      <c r="D91" s="665" t="s">
        <v>2573</v>
      </c>
      <c r="E91" s="665" t="s">
        <v>4540</v>
      </c>
      <c r="F91" s="668"/>
      <c r="G91" s="668"/>
      <c r="H91" s="681">
        <v>0</v>
      </c>
      <c r="I91" s="668">
        <v>2</v>
      </c>
      <c r="J91" s="668">
        <v>853.2</v>
      </c>
      <c r="K91" s="681">
        <v>1</v>
      </c>
      <c r="L91" s="668">
        <v>2</v>
      </c>
      <c r="M91" s="669">
        <v>853.2</v>
      </c>
    </row>
    <row r="92" spans="1:13" ht="14.4" customHeight="1" x14ac:dyDescent="0.3">
      <c r="A92" s="664" t="s">
        <v>549</v>
      </c>
      <c r="B92" s="665" t="s">
        <v>4539</v>
      </c>
      <c r="C92" s="665" t="s">
        <v>604</v>
      </c>
      <c r="D92" s="665" t="s">
        <v>605</v>
      </c>
      <c r="E92" s="665" t="s">
        <v>4541</v>
      </c>
      <c r="F92" s="668">
        <v>1</v>
      </c>
      <c r="G92" s="668">
        <v>426.9500000000001</v>
      </c>
      <c r="H92" s="681">
        <v>1</v>
      </c>
      <c r="I92" s="668"/>
      <c r="J92" s="668"/>
      <c r="K92" s="681">
        <v>0</v>
      </c>
      <c r="L92" s="668">
        <v>1</v>
      </c>
      <c r="M92" s="669">
        <v>426.9500000000001</v>
      </c>
    </row>
    <row r="93" spans="1:13" ht="14.4" customHeight="1" x14ac:dyDescent="0.3">
      <c r="A93" s="664" t="s">
        <v>549</v>
      </c>
      <c r="B93" s="665" t="s">
        <v>4542</v>
      </c>
      <c r="C93" s="665" t="s">
        <v>2499</v>
      </c>
      <c r="D93" s="665" t="s">
        <v>2500</v>
      </c>
      <c r="E93" s="665" t="s">
        <v>4543</v>
      </c>
      <c r="F93" s="668"/>
      <c r="G93" s="668"/>
      <c r="H93" s="681">
        <v>0</v>
      </c>
      <c r="I93" s="668">
        <v>5</v>
      </c>
      <c r="J93" s="668">
        <v>4173.1450000000004</v>
      </c>
      <c r="K93" s="681">
        <v>1</v>
      </c>
      <c r="L93" s="668">
        <v>5</v>
      </c>
      <c r="M93" s="669">
        <v>4173.1450000000004</v>
      </c>
    </row>
    <row r="94" spans="1:13" ht="14.4" customHeight="1" x14ac:dyDescent="0.3">
      <c r="A94" s="664" t="s">
        <v>549</v>
      </c>
      <c r="B94" s="665" t="s">
        <v>4542</v>
      </c>
      <c r="C94" s="665" t="s">
        <v>2516</v>
      </c>
      <c r="D94" s="665" t="s">
        <v>2517</v>
      </c>
      <c r="E94" s="665" t="s">
        <v>4543</v>
      </c>
      <c r="F94" s="668"/>
      <c r="G94" s="668"/>
      <c r="H94" s="681">
        <v>0</v>
      </c>
      <c r="I94" s="668">
        <v>12</v>
      </c>
      <c r="J94" s="668">
        <v>11305.029999999999</v>
      </c>
      <c r="K94" s="681">
        <v>1</v>
      </c>
      <c r="L94" s="668">
        <v>12</v>
      </c>
      <c r="M94" s="669">
        <v>11305.029999999999</v>
      </c>
    </row>
    <row r="95" spans="1:13" ht="14.4" customHeight="1" x14ac:dyDescent="0.3">
      <c r="A95" s="664" t="s">
        <v>549</v>
      </c>
      <c r="B95" s="665" t="s">
        <v>4544</v>
      </c>
      <c r="C95" s="665" t="s">
        <v>2509</v>
      </c>
      <c r="D95" s="665" t="s">
        <v>4545</v>
      </c>
      <c r="E95" s="665" t="s">
        <v>4546</v>
      </c>
      <c r="F95" s="668"/>
      <c r="G95" s="668"/>
      <c r="H95" s="681">
        <v>0</v>
      </c>
      <c r="I95" s="668">
        <v>1</v>
      </c>
      <c r="J95" s="668">
        <v>21749.252739573767</v>
      </c>
      <c r="K95" s="681">
        <v>1</v>
      </c>
      <c r="L95" s="668">
        <v>1</v>
      </c>
      <c r="M95" s="669">
        <v>21749.252739573767</v>
      </c>
    </row>
    <row r="96" spans="1:13" ht="14.4" customHeight="1" x14ac:dyDescent="0.3">
      <c r="A96" s="664" t="s">
        <v>549</v>
      </c>
      <c r="B96" s="665" t="s">
        <v>4547</v>
      </c>
      <c r="C96" s="665" t="s">
        <v>2488</v>
      </c>
      <c r="D96" s="665" t="s">
        <v>2489</v>
      </c>
      <c r="E96" s="665" t="s">
        <v>4548</v>
      </c>
      <c r="F96" s="668"/>
      <c r="G96" s="668"/>
      <c r="H96" s="681">
        <v>0</v>
      </c>
      <c r="I96" s="668">
        <v>1</v>
      </c>
      <c r="J96" s="668">
        <v>109.55999999999997</v>
      </c>
      <c r="K96" s="681">
        <v>1</v>
      </c>
      <c r="L96" s="668">
        <v>1</v>
      </c>
      <c r="M96" s="669">
        <v>109.55999999999997</v>
      </c>
    </row>
    <row r="97" spans="1:13" ht="14.4" customHeight="1" x14ac:dyDescent="0.3">
      <c r="A97" s="664" t="s">
        <v>549</v>
      </c>
      <c r="B97" s="665" t="s">
        <v>4549</v>
      </c>
      <c r="C97" s="665" t="s">
        <v>2386</v>
      </c>
      <c r="D97" s="665" t="s">
        <v>611</v>
      </c>
      <c r="E97" s="665" t="s">
        <v>4550</v>
      </c>
      <c r="F97" s="668"/>
      <c r="G97" s="668"/>
      <c r="H97" s="681">
        <v>0</v>
      </c>
      <c r="I97" s="668">
        <v>3</v>
      </c>
      <c r="J97" s="668">
        <v>176.21999999999997</v>
      </c>
      <c r="K97" s="681">
        <v>1</v>
      </c>
      <c r="L97" s="668">
        <v>3</v>
      </c>
      <c r="M97" s="669">
        <v>176.21999999999997</v>
      </c>
    </row>
    <row r="98" spans="1:13" ht="14.4" customHeight="1" x14ac:dyDescent="0.3">
      <c r="A98" s="664" t="s">
        <v>549</v>
      </c>
      <c r="B98" s="665" t="s">
        <v>4549</v>
      </c>
      <c r="C98" s="665" t="s">
        <v>2246</v>
      </c>
      <c r="D98" s="665" t="s">
        <v>611</v>
      </c>
      <c r="E98" s="665" t="s">
        <v>4551</v>
      </c>
      <c r="F98" s="668"/>
      <c r="G98" s="668"/>
      <c r="H98" s="681">
        <v>0</v>
      </c>
      <c r="I98" s="668">
        <v>14</v>
      </c>
      <c r="J98" s="668">
        <v>1470.8403515946588</v>
      </c>
      <c r="K98" s="681">
        <v>1</v>
      </c>
      <c r="L98" s="668">
        <v>14</v>
      </c>
      <c r="M98" s="669">
        <v>1470.8403515946588</v>
      </c>
    </row>
    <row r="99" spans="1:13" ht="14.4" customHeight="1" x14ac:dyDescent="0.3">
      <c r="A99" s="664" t="s">
        <v>549</v>
      </c>
      <c r="B99" s="665" t="s">
        <v>4549</v>
      </c>
      <c r="C99" s="665" t="s">
        <v>610</v>
      </c>
      <c r="D99" s="665" t="s">
        <v>611</v>
      </c>
      <c r="E99" s="665" t="s">
        <v>4551</v>
      </c>
      <c r="F99" s="668">
        <v>1</v>
      </c>
      <c r="G99" s="668">
        <v>103.31999999999998</v>
      </c>
      <c r="H99" s="681">
        <v>1</v>
      </c>
      <c r="I99" s="668"/>
      <c r="J99" s="668"/>
      <c r="K99" s="681">
        <v>0</v>
      </c>
      <c r="L99" s="668">
        <v>1</v>
      </c>
      <c r="M99" s="669">
        <v>103.31999999999998</v>
      </c>
    </row>
    <row r="100" spans="1:13" ht="14.4" customHeight="1" x14ac:dyDescent="0.3">
      <c r="A100" s="664" t="s">
        <v>549</v>
      </c>
      <c r="B100" s="665" t="s">
        <v>4552</v>
      </c>
      <c r="C100" s="665" t="s">
        <v>803</v>
      </c>
      <c r="D100" s="665" t="s">
        <v>804</v>
      </c>
      <c r="E100" s="665" t="s">
        <v>4553</v>
      </c>
      <c r="F100" s="668"/>
      <c r="G100" s="668"/>
      <c r="H100" s="681">
        <v>0</v>
      </c>
      <c r="I100" s="668">
        <v>9</v>
      </c>
      <c r="J100" s="668">
        <v>181.17</v>
      </c>
      <c r="K100" s="681">
        <v>1</v>
      </c>
      <c r="L100" s="668">
        <v>9</v>
      </c>
      <c r="M100" s="669">
        <v>181.17</v>
      </c>
    </row>
    <row r="101" spans="1:13" ht="14.4" customHeight="1" x14ac:dyDescent="0.3">
      <c r="A101" s="664" t="s">
        <v>549</v>
      </c>
      <c r="B101" s="665" t="s">
        <v>4552</v>
      </c>
      <c r="C101" s="665" t="s">
        <v>807</v>
      </c>
      <c r="D101" s="665" t="s">
        <v>808</v>
      </c>
      <c r="E101" s="665" t="s">
        <v>4554</v>
      </c>
      <c r="F101" s="668"/>
      <c r="G101" s="668"/>
      <c r="H101" s="681">
        <v>0</v>
      </c>
      <c r="I101" s="668">
        <v>3</v>
      </c>
      <c r="J101" s="668">
        <v>96.78</v>
      </c>
      <c r="K101" s="681">
        <v>1</v>
      </c>
      <c r="L101" s="668">
        <v>3</v>
      </c>
      <c r="M101" s="669">
        <v>96.78</v>
      </c>
    </row>
    <row r="102" spans="1:13" ht="14.4" customHeight="1" x14ac:dyDescent="0.3">
      <c r="A102" s="664" t="s">
        <v>549</v>
      </c>
      <c r="B102" s="665" t="s">
        <v>4552</v>
      </c>
      <c r="C102" s="665" t="s">
        <v>811</v>
      </c>
      <c r="D102" s="665" t="s">
        <v>812</v>
      </c>
      <c r="E102" s="665" t="s">
        <v>4555</v>
      </c>
      <c r="F102" s="668"/>
      <c r="G102" s="668"/>
      <c r="H102" s="681">
        <v>0</v>
      </c>
      <c r="I102" s="668">
        <v>3</v>
      </c>
      <c r="J102" s="668">
        <v>90</v>
      </c>
      <c r="K102" s="681">
        <v>1</v>
      </c>
      <c r="L102" s="668">
        <v>3</v>
      </c>
      <c r="M102" s="669">
        <v>90</v>
      </c>
    </row>
    <row r="103" spans="1:13" ht="14.4" customHeight="1" x14ac:dyDescent="0.3">
      <c r="A103" s="664" t="s">
        <v>549</v>
      </c>
      <c r="B103" s="665" t="s">
        <v>4552</v>
      </c>
      <c r="C103" s="665" t="s">
        <v>1758</v>
      </c>
      <c r="D103" s="665" t="s">
        <v>1759</v>
      </c>
      <c r="E103" s="665" t="s">
        <v>4556</v>
      </c>
      <c r="F103" s="668"/>
      <c r="G103" s="668"/>
      <c r="H103" s="681">
        <v>0</v>
      </c>
      <c r="I103" s="668">
        <v>4</v>
      </c>
      <c r="J103" s="668">
        <v>469.96000000000004</v>
      </c>
      <c r="K103" s="681">
        <v>1</v>
      </c>
      <c r="L103" s="668">
        <v>4</v>
      </c>
      <c r="M103" s="669">
        <v>469.96000000000004</v>
      </c>
    </row>
    <row r="104" spans="1:13" ht="14.4" customHeight="1" x14ac:dyDescent="0.3">
      <c r="A104" s="664" t="s">
        <v>549</v>
      </c>
      <c r="B104" s="665" t="s">
        <v>4552</v>
      </c>
      <c r="C104" s="665" t="s">
        <v>899</v>
      </c>
      <c r="D104" s="665" t="s">
        <v>900</v>
      </c>
      <c r="E104" s="665" t="s">
        <v>4557</v>
      </c>
      <c r="F104" s="668"/>
      <c r="G104" s="668"/>
      <c r="H104" s="681">
        <v>0</v>
      </c>
      <c r="I104" s="668">
        <v>15</v>
      </c>
      <c r="J104" s="668">
        <v>883.94973875200139</v>
      </c>
      <c r="K104" s="681">
        <v>1</v>
      </c>
      <c r="L104" s="668">
        <v>15</v>
      </c>
      <c r="M104" s="669">
        <v>883.94973875200139</v>
      </c>
    </row>
    <row r="105" spans="1:13" ht="14.4" customHeight="1" x14ac:dyDescent="0.3">
      <c r="A105" s="664" t="s">
        <v>549</v>
      </c>
      <c r="B105" s="665" t="s">
        <v>4558</v>
      </c>
      <c r="C105" s="665" t="s">
        <v>2503</v>
      </c>
      <c r="D105" s="665" t="s">
        <v>2213</v>
      </c>
      <c r="E105" s="665" t="s">
        <v>4559</v>
      </c>
      <c r="F105" s="668"/>
      <c r="G105" s="668"/>
      <c r="H105" s="681">
        <v>0</v>
      </c>
      <c r="I105" s="668">
        <v>5</v>
      </c>
      <c r="J105" s="668">
        <v>585.10001405149421</v>
      </c>
      <c r="K105" s="681">
        <v>1</v>
      </c>
      <c r="L105" s="668">
        <v>5</v>
      </c>
      <c r="M105" s="669">
        <v>585.10001405149421</v>
      </c>
    </row>
    <row r="106" spans="1:13" ht="14.4" customHeight="1" x14ac:dyDescent="0.3">
      <c r="A106" s="664" t="s">
        <v>549</v>
      </c>
      <c r="B106" s="665" t="s">
        <v>4560</v>
      </c>
      <c r="C106" s="665" t="s">
        <v>2474</v>
      </c>
      <c r="D106" s="665" t="s">
        <v>4561</v>
      </c>
      <c r="E106" s="665" t="s">
        <v>2476</v>
      </c>
      <c r="F106" s="668"/>
      <c r="G106" s="668"/>
      <c r="H106" s="681">
        <v>0</v>
      </c>
      <c r="I106" s="668">
        <v>2</v>
      </c>
      <c r="J106" s="668">
        <v>253.77999999999992</v>
      </c>
      <c r="K106" s="681">
        <v>1</v>
      </c>
      <c r="L106" s="668">
        <v>2</v>
      </c>
      <c r="M106" s="669">
        <v>253.77999999999992</v>
      </c>
    </row>
    <row r="107" spans="1:13" ht="14.4" customHeight="1" x14ac:dyDescent="0.3">
      <c r="A107" s="664" t="s">
        <v>549</v>
      </c>
      <c r="B107" s="665" t="s">
        <v>4562</v>
      </c>
      <c r="C107" s="665" t="s">
        <v>2318</v>
      </c>
      <c r="D107" s="665" t="s">
        <v>4563</v>
      </c>
      <c r="E107" s="665" t="s">
        <v>4564</v>
      </c>
      <c r="F107" s="668"/>
      <c r="G107" s="668"/>
      <c r="H107" s="681">
        <v>0</v>
      </c>
      <c r="I107" s="668">
        <v>1</v>
      </c>
      <c r="J107" s="668">
        <v>331.83999999999992</v>
      </c>
      <c r="K107" s="681">
        <v>1</v>
      </c>
      <c r="L107" s="668">
        <v>1</v>
      </c>
      <c r="M107" s="669">
        <v>331.83999999999992</v>
      </c>
    </row>
    <row r="108" spans="1:13" ht="14.4" customHeight="1" x14ac:dyDescent="0.3">
      <c r="A108" s="664" t="s">
        <v>549</v>
      </c>
      <c r="B108" s="665" t="s">
        <v>4562</v>
      </c>
      <c r="C108" s="665" t="s">
        <v>2322</v>
      </c>
      <c r="D108" s="665" t="s">
        <v>2327</v>
      </c>
      <c r="E108" s="665" t="s">
        <v>4565</v>
      </c>
      <c r="F108" s="668"/>
      <c r="G108" s="668"/>
      <c r="H108" s="681">
        <v>0</v>
      </c>
      <c r="I108" s="668">
        <v>14</v>
      </c>
      <c r="J108" s="668">
        <v>4514.8598159989288</v>
      </c>
      <c r="K108" s="681">
        <v>1</v>
      </c>
      <c r="L108" s="668">
        <v>14</v>
      </c>
      <c r="M108" s="669">
        <v>4514.8598159989288</v>
      </c>
    </row>
    <row r="109" spans="1:13" ht="14.4" customHeight="1" x14ac:dyDescent="0.3">
      <c r="A109" s="664" t="s">
        <v>549</v>
      </c>
      <c r="B109" s="665" t="s">
        <v>4562</v>
      </c>
      <c r="C109" s="665" t="s">
        <v>2326</v>
      </c>
      <c r="D109" s="665" t="s">
        <v>2327</v>
      </c>
      <c r="E109" s="665" t="s">
        <v>4566</v>
      </c>
      <c r="F109" s="668"/>
      <c r="G109" s="668"/>
      <c r="H109" s="681">
        <v>0</v>
      </c>
      <c r="I109" s="668">
        <v>1</v>
      </c>
      <c r="J109" s="668">
        <v>676.26</v>
      </c>
      <c r="K109" s="681">
        <v>1</v>
      </c>
      <c r="L109" s="668">
        <v>1</v>
      </c>
      <c r="M109" s="669">
        <v>676.26</v>
      </c>
    </row>
    <row r="110" spans="1:13" ht="14.4" customHeight="1" x14ac:dyDescent="0.3">
      <c r="A110" s="664" t="s">
        <v>549</v>
      </c>
      <c r="B110" s="665" t="s">
        <v>4567</v>
      </c>
      <c r="C110" s="665" t="s">
        <v>2412</v>
      </c>
      <c r="D110" s="665" t="s">
        <v>4568</v>
      </c>
      <c r="E110" s="665" t="s">
        <v>4569</v>
      </c>
      <c r="F110" s="668"/>
      <c r="G110" s="668"/>
      <c r="H110" s="681">
        <v>0</v>
      </c>
      <c r="I110" s="668">
        <v>5</v>
      </c>
      <c r="J110" s="668">
        <v>453.29999999999995</v>
      </c>
      <c r="K110" s="681">
        <v>1</v>
      </c>
      <c r="L110" s="668">
        <v>5</v>
      </c>
      <c r="M110" s="669">
        <v>453.29999999999995</v>
      </c>
    </row>
    <row r="111" spans="1:13" ht="14.4" customHeight="1" x14ac:dyDescent="0.3">
      <c r="A111" s="664" t="s">
        <v>549</v>
      </c>
      <c r="B111" s="665" t="s">
        <v>4567</v>
      </c>
      <c r="C111" s="665" t="s">
        <v>2506</v>
      </c>
      <c r="D111" s="665" t="s">
        <v>4570</v>
      </c>
      <c r="E111" s="665" t="s">
        <v>4571</v>
      </c>
      <c r="F111" s="668"/>
      <c r="G111" s="668"/>
      <c r="H111" s="681">
        <v>0</v>
      </c>
      <c r="I111" s="668">
        <v>1</v>
      </c>
      <c r="J111" s="668">
        <v>170.46999999999989</v>
      </c>
      <c r="K111" s="681">
        <v>1</v>
      </c>
      <c r="L111" s="668">
        <v>1</v>
      </c>
      <c r="M111" s="669">
        <v>170.46999999999989</v>
      </c>
    </row>
    <row r="112" spans="1:13" ht="14.4" customHeight="1" x14ac:dyDescent="0.3">
      <c r="A112" s="664" t="s">
        <v>549</v>
      </c>
      <c r="B112" s="665" t="s">
        <v>4567</v>
      </c>
      <c r="C112" s="665" t="s">
        <v>2330</v>
      </c>
      <c r="D112" s="665" t="s">
        <v>4572</v>
      </c>
      <c r="E112" s="665" t="s">
        <v>4573</v>
      </c>
      <c r="F112" s="668"/>
      <c r="G112" s="668"/>
      <c r="H112" s="681">
        <v>0</v>
      </c>
      <c r="I112" s="668">
        <v>7</v>
      </c>
      <c r="J112" s="668">
        <v>328.92966654920843</v>
      </c>
      <c r="K112" s="681">
        <v>1</v>
      </c>
      <c r="L112" s="668">
        <v>7</v>
      </c>
      <c r="M112" s="669">
        <v>328.92966654920843</v>
      </c>
    </row>
    <row r="113" spans="1:13" ht="14.4" customHeight="1" x14ac:dyDescent="0.3">
      <c r="A113" s="664" t="s">
        <v>549</v>
      </c>
      <c r="B113" s="665" t="s">
        <v>4567</v>
      </c>
      <c r="C113" s="665" t="s">
        <v>2456</v>
      </c>
      <c r="D113" s="665" t="s">
        <v>4574</v>
      </c>
      <c r="E113" s="665" t="s">
        <v>4575</v>
      </c>
      <c r="F113" s="668"/>
      <c r="G113" s="668"/>
      <c r="H113" s="681">
        <v>0</v>
      </c>
      <c r="I113" s="668">
        <v>4</v>
      </c>
      <c r="J113" s="668">
        <v>246.63999999999987</v>
      </c>
      <c r="K113" s="681">
        <v>1</v>
      </c>
      <c r="L113" s="668">
        <v>4</v>
      </c>
      <c r="M113" s="669">
        <v>246.63999999999987</v>
      </c>
    </row>
    <row r="114" spans="1:13" ht="14.4" customHeight="1" x14ac:dyDescent="0.3">
      <c r="A114" s="664" t="s">
        <v>549</v>
      </c>
      <c r="B114" s="665" t="s">
        <v>4576</v>
      </c>
      <c r="C114" s="665" t="s">
        <v>2256</v>
      </c>
      <c r="D114" s="665" t="s">
        <v>4577</v>
      </c>
      <c r="E114" s="665" t="s">
        <v>4578</v>
      </c>
      <c r="F114" s="668"/>
      <c r="G114" s="668"/>
      <c r="H114" s="681">
        <v>0</v>
      </c>
      <c r="I114" s="668">
        <v>2</v>
      </c>
      <c r="J114" s="668">
        <v>120.85999999999996</v>
      </c>
      <c r="K114" s="681">
        <v>1</v>
      </c>
      <c r="L114" s="668">
        <v>2</v>
      </c>
      <c r="M114" s="669">
        <v>120.85999999999996</v>
      </c>
    </row>
    <row r="115" spans="1:13" ht="14.4" customHeight="1" x14ac:dyDescent="0.3">
      <c r="A115" s="664" t="s">
        <v>549</v>
      </c>
      <c r="B115" s="665" t="s">
        <v>4576</v>
      </c>
      <c r="C115" s="665" t="s">
        <v>590</v>
      </c>
      <c r="D115" s="665" t="s">
        <v>4579</v>
      </c>
      <c r="E115" s="665" t="s">
        <v>4580</v>
      </c>
      <c r="F115" s="668">
        <v>1</v>
      </c>
      <c r="G115" s="668">
        <v>103.56529825676411</v>
      </c>
      <c r="H115" s="681">
        <v>1</v>
      </c>
      <c r="I115" s="668"/>
      <c r="J115" s="668"/>
      <c r="K115" s="681">
        <v>0</v>
      </c>
      <c r="L115" s="668">
        <v>1</v>
      </c>
      <c r="M115" s="669">
        <v>103.56529825676411</v>
      </c>
    </row>
    <row r="116" spans="1:13" ht="14.4" customHeight="1" x14ac:dyDescent="0.3">
      <c r="A116" s="664" t="s">
        <v>549</v>
      </c>
      <c r="B116" s="665" t="s">
        <v>4581</v>
      </c>
      <c r="C116" s="665" t="s">
        <v>2561</v>
      </c>
      <c r="D116" s="665" t="s">
        <v>2467</v>
      </c>
      <c r="E116" s="665" t="s">
        <v>4582</v>
      </c>
      <c r="F116" s="668"/>
      <c r="G116" s="668"/>
      <c r="H116" s="681">
        <v>0</v>
      </c>
      <c r="I116" s="668">
        <v>1</v>
      </c>
      <c r="J116" s="668">
        <v>161.69</v>
      </c>
      <c r="K116" s="681">
        <v>1</v>
      </c>
      <c r="L116" s="668">
        <v>1</v>
      </c>
      <c r="M116" s="669">
        <v>161.69</v>
      </c>
    </row>
    <row r="117" spans="1:13" ht="14.4" customHeight="1" x14ac:dyDescent="0.3">
      <c r="A117" s="664" t="s">
        <v>549</v>
      </c>
      <c r="B117" s="665" t="s">
        <v>4581</v>
      </c>
      <c r="C117" s="665" t="s">
        <v>2389</v>
      </c>
      <c r="D117" s="665" t="s">
        <v>2390</v>
      </c>
      <c r="E117" s="665" t="s">
        <v>4463</v>
      </c>
      <c r="F117" s="668"/>
      <c r="G117" s="668"/>
      <c r="H117" s="681">
        <v>0</v>
      </c>
      <c r="I117" s="668">
        <v>10</v>
      </c>
      <c r="J117" s="668">
        <v>200.59866857342115</v>
      </c>
      <c r="K117" s="681">
        <v>1</v>
      </c>
      <c r="L117" s="668">
        <v>10</v>
      </c>
      <c r="M117" s="669">
        <v>200.59866857342115</v>
      </c>
    </row>
    <row r="118" spans="1:13" ht="14.4" customHeight="1" x14ac:dyDescent="0.3">
      <c r="A118" s="664" t="s">
        <v>549</v>
      </c>
      <c r="B118" s="665" t="s">
        <v>4581</v>
      </c>
      <c r="C118" s="665" t="s">
        <v>2466</v>
      </c>
      <c r="D118" s="665" t="s">
        <v>2467</v>
      </c>
      <c r="E118" s="665" t="s">
        <v>4487</v>
      </c>
      <c r="F118" s="668"/>
      <c r="G118" s="668"/>
      <c r="H118" s="681">
        <v>0</v>
      </c>
      <c r="I118" s="668">
        <v>17</v>
      </c>
      <c r="J118" s="668">
        <v>536.53687428309252</v>
      </c>
      <c r="K118" s="681">
        <v>1</v>
      </c>
      <c r="L118" s="668">
        <v>17</v>
      </c>
      <c r="M118" s="669">
        <v>536.53687428309252</v>
      </c>
    </row>
    <row r="119" spans="1:13" ht="14.4" customHeight="1" x14ac:dyDescent="0.3">
      <c r="A119" s="664" t="s">
        <v>549</v>
      </c>
      <c r="B119" s="665" t="s">
        <v>4583</v>
      </c>
      <c r="C119" s="665" t="s">
        <v>2470</v>
      </c>
      <c r="D119" s="665" t="s">
        <v>4584</v>
      </c>
      <c r="E119" s="665" t="s">
        <v>4585</v>
      </c>
      <c r="F119" s="668"/>
      <c r="G119" s="668"/>
      <c r="H119" s="681">
        <v>0</v>
      </c>
      <c r="I119" s="668">
        <v>1</v>
      </c>
      <c r="J119" s="668">
        <v>92.169999999999945</v>
      </c>
      <c r="K119" s="681">
        <v>1</v>
      </c>
      <c r="L119" s="668">
        <v>1</v>
      </c>
      <c r="M119" s="669">
        <v>92.169999999999945</v>
      </c>
    </row>
    <row r="120" spans="1:13" ht="14.4" customHeight="1" x14ac:dyDescent="0.3">
      <c r="A120" s="664" t="s">
        <v>549</v>
      </c>
      <c r="B120" s="665" t="s">
        <v>4586</v>
      </c>
      <c r="C120" s="665" t="s">
        <v>2439</v>
      </c>
      <c r="D120" s="665" t="s">
        <v>2440</v>
      </c>
      <c r="E120" s="665" t="s">
        <v>4463</v>
      </c>
      <c r="F120" s="668"/>
      <c r="G120" s="668"/>
      <c r="H120" s="681">
        <v>0</v>
      </c>
      <c r="I120" s="668">
        <v>1</v>
      </c>
      <c r="J120" s="668">
        <v>71.17000000000003</v>
      </c>
      <c r="K120" s="681">
        <v>1</v>
      </c>
      <c r="L120" s="668">
        <v>1</v>
      </c>
      <c r="M120" s="669">
        <v>71.17000000000003</v>
      </c>
    </row>
    <row r="121" spans="1:13" ht="14.4" customHeight="1" x14ac:dyDescent="0.3">
      <c r="A121" s="664" t="s">
        <v>549</v>
      </c>
      <c r="B121" s="665" t="s">
        <v>4587</v>
      </c>
      <c r="C121" s="665" t="s">
        <v>2397</v>
      </c>
      <c r="D121" s="665" t="s">
        <v>2398</v>
      </c>
      <c r="E121" s="665" t="s">
        <v>4588</v>
      </c>
      <c r="F121" s="668"/>
      <c r="G121" s="668"/>
      <c r="H121" s="681">
        <v>0</v>
      </c>
      <c r="I121" s="668">
        <v>2</v>
      </c>
      <c r="J121" s="668">
        <v>97.950264259044758</v>
      </c>
      <c r="K121" s="681">
        <v>1</v>
      </c>
      <c r="L121" s="668">
        <v>2</v>
      </c>
      <c r="M121" s="669">
        <v>97.950264259044758</v>
      </c>
    </row>
    <row r="122" spans="1:13" ht="14.4" customHeight="1" x14ac:dyDescent="0.3">
      <c r="A122" s="664" t="s">
        <v>549</v>
      </c>
      <c r="B122" s="665" t="s">
        <v>4589</v>
      </c>
      <c r="C122" s="665" t="s">
        <v>1260</v>
      </c>
      <c r="D122" s="665" t="s">
        <v>1261</v>
      </c>
      <c r="E122" s="665" t="s">
        <v>4590</v>
      </c>
      <c r="F122" s="668"/>
      <c r="G122" s="668"/>
      <c r="H122" s="681">
        <v>0</v>
      </c>
      <c r="I122" s="668">
        <v>1</v>
      </c>
      <c r="J122" s="668">
        <v>586.69999999999993</v>
      </c>
      <c r="K122" s="681">
        <v>1</v>
      </c>
      <c r="L122" s="668">
        <v>1</v>
      </c>
      <c r="M122" s="669">
        <v>586.69999999999993</v>
      </c>
    </row>
    <row r="123" spans="1:13" ht="14.4" customHeight="1" x14ac:dyDescent="0.3">
      <c r="A123" s="664" t="s">
        <v>549</v>
      </c>
      <c r="B123" s="665" t="s">
        <v>4591</v>
      </c>
      <c r="C123" s="665" t="s">
        <v>575</v>
      </c>
      <c r="D123" s="665" t="s">
        <v>576</v>
      </c>
      <c r="E123" s="665" t="s">
        <v>577</v>
      </c>
      <c r="F123" s="668">
        <v>45</v>
      </c>
      <c r="G123" s="668">
        <v>4685.8992662736564</v>
      </c>
      <c r="H123" s="681">
        <v>1</v>
      </c>
      <c r="I123" s="668"/>
      <c r="J123" s="668"/>
      <c r="K123" s="681">
        <v>0</v>
      </c>
      <c r="L123" s="668">
        <v>45</v>
      </c>
      <c r="M123" s="669">
        <v>4685.8992662736564</v>
      </c>
    </row>
    <row r="124" spans="1:13" ht="14.4" customHeight="1" x14ac:dyDescent="0.3">
      <c r="A124" s="664" t="s">
        <v>549</v>
      </c>
      <c r="B124" s="665" t="s">
        <v>4592</v>
      </c>
      <c r="C124" s="665" t="s">
        <v>2311</v>
      </c>
      <c r="D124" s="665" t="s">
        <v>2312</v>
      </c>
      <c r="E124" s="665" t="s">
        <v>4463</v>
      </c>
      <c r="F124" s="668"/>
      <c r="G124" s="668"/>
      <c r="H124" s="681">
        <v>0</v>
      </c>
      <c r="I124" s="668">
        <v>2</v>
      </c>
      <c r="J124" s="668">
        <v>60.440000000000005</v>
      </c>
      <c r="K124" s="681">
        <v>1</v>
      </c>
      <c r="L124" s="668">
        <v>2</v>
      </c>
      <c r="M124" s="669">
        <v>60.440000000000005</v>
      </c>
    </row>
    <row r="125" spans="1:13" ht="14.4" customHeight="1" x14ac:dyDescent="0.3">
      <c r="A125" s="664" t="s">
        <v>549</v>
      </c>
      <c r="B125" s="665" t="s">
        <v>4593</v>
      </c>
      <c r="C125" s="665" t="s">
        <v>2288</v>
      </c>
      <c r="D125" s="665" t="s">
        <v>4594</v>
      </c>
      <c r="E125" s="665" t="s">
        <v>4595</v>
      </c>
      <c r="F125" s="668"/>
      <c r="G125" s="668"/>
      <c r="H125" s="681">
        <v>0</v>
      </c>
      <c r="I125" s="668">
        <v>1</v>
      </c>
      <c r="J125" s="668">
        <v>89.32</v>
      </c>
      <c r="K125" s="681">
        <v>1</v>
      </c>
      <c r="L125" s="668">
        <v>1</v>
      </c>
      <c r="M125" s="669">
        <v>89.32</v>
      </c>
    </row>
    <row r="126" spans="1:13" ht="14.4" customHeight="1" x14ac:dyDescent="0.3">
      <c r="A126" s="664" t="s">
        <v>549</v>
      </c>
      <c r="B126" s="665" t="s">
        <v>4596</v>
      </c>
      <c r="C126" s="665" t="s">
        <v>2513</v>
      </c>
      <c r="D126" s="665" t="s">
        <v>2514</v>
      </c>
      <c r="E126" s="665" t="s">
        <v>4597</v>
      </c>
      <c r="F126" s="668"/>
      <c r="G126" s="668"/>
      <c r="H126" s="681">
        <v>0</v>
      </c>
      <c r="I126" s="668">
        <v>29</v>
      </c>
      <c r="J126" s="668">
        <v>7143.5633956782767</v>
      </c>
      <c r="K126" s="681">
        <v>1</v>
      </c>
      <c r="L126" s="668">
        <v>29</v>
      </c>
      <c r="M126" s="669">
        <v>7143.5633956782767</v>
      </c>
    </row>
    <row r="127" spans="1:13" ht="14.4" customHeight="1" x14ac:dyDescent="0.3">
      <c r="A127" s="664" t="s">
        <v>549</v>
      </c>
      <c r="B127" s="665" t="s">
        <v>4596</v>
      </c>
      <c r="C127" s="665" t="s">
        <v>2608</v>
      </c>
      <c r="D127" s="665" t="s">
        <v>2609</v>
      </c>
      <c r="E127" s="665" t="s">
        <v>4598</v>
      </c>
      <c r="F127" s="668"/>
      <c r="G127" s="668"/>
      <c r="H127" s="681">
        <v>0</v>
      </c>
      <c r="I127" s="668">
        <v>4</v>
      </c>
      <c r="J127" s="668">
        <v>795.56</v>
      </c>
      <c r="K127" s="681">
        <v>1</v>
      </c>
      <c r="L127" s="668">
        <v>4</v>
      </c>
      <c r="M127" s="669">
        <v>795.56</v>
      </c>
    </row>
    <row r="128" spans="1:13" ht="14.4" customHeight="1" x14ac:dyDescent="0.3">
      <c r="A128" s="664" t="s">
        <v>549</v>
      </c>
      <c r="B128" s="665" t="s">
        <v>4596</v>
      </c>
      <c r="C128" s="665" t="s">
        <v>2589</v>
      </c>
      <c r="D128" s="665" t="s">
        <v>2590</v>
      </c>
      <c r="E128" s="665" t="s">
        <v>2578</v>
      </c>
      <c r="F128" s="668"/>
      <c r="G128" s="668"/>
      <c r="H128" s="681">
        <v>0</v>
      </c>
      <c r="I128" s="668">
        <v>6</v>
      </c>
      <c r="J128" s="668">
        <v>245.52</v>
      </c>
      <c r="K128" s="681">
        <v>1</v>
      </c>
      <c r="L128" s="668">
        <v>6</v>
      </c>
      <c r="M128" s="669">
        <v>245.52</v>
      </c>
    </row>
    <row r="129" spans="1:13" ht="14.4" customHeight="1" x14ac:dyDescent="0.3">
      <c r="A129" s="664" t="s">
        <v>549</v>
      </c>
      <c r="B129" s="665" t="s">
        <v>4596</v>
      </c>
      <c r="C129" s="665" t="s">
        <v>2592</v>
      </c>
      <c r="D129" s="665" t="s">
        <v>2593</v>
      </c>
      <c r="E129" s="665" t="s">
        <v>2578</v>
      </c>
      <c r="F129" s="668"/>
      <c r="G129" s="668"/>
      <c r="H129" s="681">
        <v>0</v>
      </c>
      <c r="I129" s="668">
        <v>10</v>
      </c>
      <c r="J129" s="668">
        <v>409.19479666400946</v>
      </c>
      <c r="K129" s="681">
        <v>1</v>
      </c>
      <c r="L129" s="668">
        <v>10</v>
      </c>
      <c r="M129" s="669">
        <v>409.19479666400946</v>
      </c>
    </row>
    <row r="130" spans="1:13" ht="14.4" customHeight="1" x14ac:dyDescent="0.3">
      <c r="A130" s="664" t="s">
        <v>549</v>
      </c>
      <c r="B130" s="665" t="s">
        <v>4596</v>
      </c>
      <c r="C130" s="665" t="s">
        <v>2626</v>
      </c>
      <c r="D130" s="665" t="s">
        <v>2627</v>
      </c>
      <c r="E130" s="665" t="s">
        <v>2596</v>
      </c>
      <c r="F130" s="668"/>
      <c r="G130" s="668"/>
      <c r="H130" s="681">
        <v>0</v>
      </c>
      <c r="I130" s="668">
        <v>29</v>
      </c>
      <c r="J130" s="668">
        <v>3932.3985928843699</v>
      </c>
      <c r="K130" s="681">
        <v>1</v>
      </c>
      <c r="L130" s="668">
        <v>29</v>
      </c>
      <c r="M130" s="669">
        <v>3932.3985928843699</v>
      </c>
    </row>
    <row r="131" spans="1:13" ht="14.4" customHeight="1" x14ac:dyDescent="0.3">
      <c r="A131" s="664" t="s">
        <v>549</v>
      </c>
      <c r="B131" s="665" t="s">
        <v>4596</v>
      </c>
      <c r="C131" s="665" t="s">
        <v>2623</v>
      </c>
      <c r="D131" s="665" t="s">
        <v>2624</v>
      </c>
      <c r="E131" s="665" t="s">
        <v>2596</v>
      </c>
      <c r="F131" s="668"/>
      <c r="G131" s="668"/>
      <c r="H131" s="681">
        <v>0</v>
      </c>
      <c r="I131" s="668">
        <v>4</v>
      </c>
      <c r="J131" s="668">
        <v>542.4</v>
      </c>
      <c r="K131" s="681">
        <v>1</v>
      </c>
      <c r="L131" s="668">
        <v>4</v>
      </c>
      <c r="M131" s="669">
        <v>542.4</v>
      </c>
    </row>
    <row r="132" spans="1:13" ht="14.4" customHeight="1" x14ac:dyDescent="0.3">
      <c r="A132" s="664" t="s">
        <v>549</v>
      </c>
      <c r="B132" s="665" t="s">
        <v>4596</v>
      </c>
      <c r="C132" s="665" t="s">
        <v>2632</v>
      </c>
      <c r="D132" s="665" t="s">
        <v>2633</v>
      </c>
      <c r="E132" s="665" t="s">
        <v>2596</v>
      </c>
      <c r="F132" s="668"/>
      <c r="G132" s="668"/>
      <c r="H132" s="681">
        <v>0</v>
      </c>
      <c r="I132" s="668">
        <v>15</v>
      </c>
      <c r="J132" s="668">
        <v>2034.0000622070731</v>
      </c>
      <c r="K132" s="681">
        <v>1</v>
      </c>
      <c r="L132" s="668">
        <v>15</v>
      </c>
      <c r="M132" s="669">
        <v>2034.0000622070731</v>
      </c>
    </row>
    <row r="133" spans="1:13" ht="14.4" customHeight="1" x14ac:dyDescent="0.3">
      <c r="A133" s="664" t="s">
        <v>549</v>
      </c>
      <c r="B133" s="665" t="s">
        <v>4596</v>
      </c>
      <c r="C133" s="665" t="s">
        <v>2629</v>
      </c>
      <c r="D133" s="665" t="s">
        <v>2630</v>
      </c>
      <c r="E133" s="665" t="s">
        <v>2596</v>
      </c>
      <c r="F133" s="668"/>
      <c r="G133" s="668"/>
      <c r="H133" s="681">
        <v>0</v>
      </c>
      <c r="I133" s="668">
        <v>8</v>
      </c>
      <c r="J133" s="668">
        <v>1084.7999999999997</v>
      </c>
      <c r="K133" s="681">
        <v>1</v>
      </c>
      <c r="L133" s="668">
        <v>8</v>
      </c>
      <c r="M133" s="669">
        <v>1084.7999999999997</v>
      </c>
    </row>
    <row r="134" spans="1:13" ht="14.4" customHeight="1" x14ac:dyDescent="0.3">
      <c r="A134" s="664" t="s">
        <v>549</v>
      </c>
      <c r="B134" s="665" t="s">
        <v>4596</v>
      </c>
      <c r="C134" s="665" t="s">
        <v>2611</v>
      </c>
      <c r="D134" s="665" t="s">
        <v>2587</v>
      </c>
      <c r="E134" s="665" t="s">
        <v>2612</v>
      </c>
      <c r="F134" s="668"/>
      <c r="G134" s="668"/>
      <c r="H134" s="681">
        <v>0</v>
      </c>
      <c r="I134" s="668">
        <v>10</v>
      </c>
      <c r="J134" s="668">
        <v>1386.3</v>
      </c>
      <c r="K134" s="681">
        <v>1</v>
      </c>
      <c r="L134" s="668">
        <v>10</v>
      </c>
      <c r="M134" s="669">
        <v>1386.3</v>
      </c>
    </row>
    <row r="135" spans="1:13" ht="14.4" customHeight="1" x14ac:dyDescent="0.3">
      <c r="A135" s="664" t="s">
        <v>549</v>
      </c>
      <c r="B135" s="665" t="s">
        <v>4596</v>
      </c>
      <c r="C135" s="665" t="s">
        <v>2604</v>
      </c>
      <c r="D135" s="665" t="s">
        <v>2605</v>
      </c>
      <c r="E135" s="665" t="s">
        <v>2612</v>
      </c>
      <c r="F135" s="668"/>
      <c r="G135" s="668"/>
      <c r="H135" s="681">
        <v>0</v>
      </c>
      <c r="I135" s="668">
        <v>6</v>
      </c>
      <c r="J135" s="668">
        <v>938.94000000000028</v>
      </c>
      <c r="K135" s="681">
        <v>1</v>
      </c>
      <c r="L135" s="668">
        <v>6</v>
      </c>
      <c r="M135" s="669">
        <v>938.94000000000028</v>
      </c>
    </row>
    <row r="136" spans="1:13" ht="14.4" customHeight="1" x14ac:dyDescent="0.3">
      <c r="A136" s="664" t="s">
        <v>549</v>
      </c>
      <c r="B136" s="665" t="s">
        <v>4596</v>
      </c>
      <c r="C136" s="665" t="s">
        <v>2576</v>
      </c>
      <c r="D136" s="665" t="s">
        <v>4599</v>
      </c>
      <c r="E136" s="665" t="s">
        <v>2578</v>
      </c>
      <c r="F136" s="668">
        <v>9</v>
      </c>
      <c r="G136" s="668">
        <v>244.77648114831115</v>
      </c>
      <c r="H136" s="681">
        <v>1</v>
      </c>
      <c r="I136" s="668"/>
      <c r="J136" s="668"/>
      <c r="K136" s="681">
        <v>0</v>
      </c>
      <c r="L136" s="668">
        <v>9</v>
      </c>
      <c r="M136" s="669">
        <v>244.77648114831115</v>
      </c>
    </row>
    <row r="137" spans="1:13" ht="14.4" customHeight="1" x14ac:dyDescent="0.3">
      <c r="A137" s="664" t="s">
        <v>549</v>
      </c>
      <c r="B137" s="665" t="s">
        <v>4596</v>
      </c>
      <c r="C137" s="665" t="s">
        <v>2594</v>
      </c>
      <c r="D137" s="665" t="s">
        <v>2595</v>
      </c>
      <c r="E137" s="665" t="s">
        <v>2596</v>
      </c>
      <c r="F137" s="668"/>
      <c r="G137" s="668"/>
      <c r="H137" s="681">
        <v>0</v>
      </c>
      <c r="I137" s="668">
        <v>10</v>
      </c>
      <c r="J137" s="668">
        <v>1489.6</v>
      </c>
      <c r="K137" s="681">
        <v>1</v>
      </c>
      <c r="L137" s="668">
        <v>10</v>
      </c>
      <c r="M137" s="669">
        <v>1489.6</v>
      </c>
    </row>
    <row r="138" spans="1:13" ht="14.4" customHeight="1" x14ac:dyDescent="0.3">
      <c r="A138" s="664" t="s">
        <v>549</v>
      </c>
      <c r="B138" s="665" t="s">
        <v>4596</v>
      </c>
      <c r="C138" s="665" t="s">
        <v>2597</v>
      </c>
      <c r="D138" s="665" t="s">
        <v>2598</v>
      </c>
      <c r="E138" s="665" t="s">
        <v>2596</v>
      </c>
      <c r="F138" s="668"/>
      <c r="G138" s="668"/>
      <c r="H138" s="681">
        <v>0</v>
      </c>
      <c r="I138" s="668">
        <v>5</v>
      </c>
      <c r="J138" s="668">
        <v>744.8</v>
      </c>
      <c r="K138" s="681">
        <v>1</v>
      </c>
      <c r="L138" s="668">
        <v>5</v>
      </c>
      <c r="M138" s="669">
        <v>744.8</v>
      </c>
    </row>
    <row r="139" spans="1:13" ht="14.4" customHeight="1" x14ac:dyDescent="0.3">
      <c r="A139" s="664" t="s">
        <v>549</v>
      </c>
      <c r="B139" s="665" t="s">
        <v>4596</v>
      </c>
      <c r="C139" s="665" t="s">
        <v>2599</v>
      </c>
      <c r="D139" s="665" t="s">
        <v>2600</v>
      </c>
      <c r="E139" s="665" t="s">
        <v>2596</v>
      </c>
      <c r="F139" s="668"/>
      <c r="G139" s="668"/>
      <c r="H139" s="681">
        <v>0</v>
      </c>
      <c r="I139" s="668">
        <v>1</v>
      </c>
      <c r="J139" s="668">
        <v>148.95999999999998</v>
      </c>
      <c r="K139" s="681">
        <v>1</v>
      </c>
      <c r="L139" s="668">
        <v>1</v>
      </c>
      <c r="M139" s="669">
        <v>148.95999999999998</v>
      </c>
    </row>
    <row r="140" spans="1:13" ht="14.4" customHeight="1" x14ac:dyDescent="0.3">
      <c r="A140" s="664" t="s">
        <v>549</v>
      </c>
      <c r="B140" s="665" t="s">
        <v>4596</v>
      </c>
      <c r="C140" s="665" t="s">
        <v>2601</v>
      </c>
      <c r="D140" s="665" t="s">
        <v>2602</v>
      </c>
      <c r="E140" s="665" t="s">
        <v>2596</v>
      </c>
      <c r="F140" s="668"/>
      <c r="G140" s="668"/>
      <c r="H140" s="681">
        <v>0</v>
      </c>
      <c r="I140" s="668">
        <v>3</v>
      </c>
      <c r="J140" s="668">
        <v>446.88000000000005</v>
      </c>
      <c r="K140" s="681">
        <v>1</v>
      </c>
      <c r="L140" s="668">
        <v>3</v>
      </c>
      <c r="M140" s="669">
        <v>446.88000000000005</v>
      </c>
    </row>
    <row r="141" spans="1:13" ht="14.4" customHeight="1" x14ac:dyDescent="0.3">
      <c r="A141" s="664" t="s">
        <v>549</v>
      </c>
      <c r="B141" s="665" t="s">
        <v>4596</v>
      </c>
      <c r="C141" s="665" t="s">
        <v>2635</v>
      </c>
      <c r="D141" s="665" t="s">
        <v>2636</v>
      </c>
      <c r="E141" s="665" t="s">
        <v>2615</v>
      </c>
      <c r="F141" s="668"/>
      <c r="G141" s="668"/>
      <c r="H141" s="681">
        <v>0</v>
      </c>
      <c r="I141" s="668">
        <v>2</v>
      </c>
      <c r="J141" s="668">
        <v>223.9</v>
      </c>
      <c r="K141" s="681">
        <v>1</v>
      </c>
      <c r="L141" s="668">
        <v>2</v>
      </c>
      <c r="M141" s="669">
        <v>223.9</v>
      </c>
    </row>
    <row r="142" spans="1:13" ht="14.4" customHeight="1" x14ac:dyDescent="0.3">
      <c r="A142" s="664" t="s">
        <v>549</v>
      </c>
      <c r="B142" s="665" t="s">
        <v>4596</v>
      </c>
      <c r="C142" s="665" t="s">
        <v>2613</v>
      </c>
      <c r="D142" s="665" t="s">
        <v>2614</v>
      </c>
      <c r="E142" s="665" t="s">
        <v>2615</v>
      </c>
      <c r="F142" s="668"/>
      <c r="G142" s="668"/>
      <c r="H142" s="681">
        <v>0</v>
      </c>
      <c r="I142" s="668">
        <v>9</v>
      </c>
      <c r="J142" s="668">
        <v>1007.5498657764324</v>
      </c>
      <c r="K142" s="681">
        <v>1</v>
      </c>
      <c r="L142" s="668">
        <v>9</v>
      </c>
      <c r="M142" s="669">
        <v>1007.5498657764324</v>
      </c>
    </row>
    <row r="143" spans="1:13" ht="14.4" customHeight="1" x14ac:dyDescent="0.3">
      <c r="A143" s="664" t="s">
        <v>549</v>
      </c>
      <c r="B143" s="665" t="s">
        <v>4596</v>
      </c>
      <c r="C143" s="665" t="s">
        <v>2616</v>
      </c>
      <c r="D143" s="665" t="s">
        <v>2617</v>
      </c>
      <c r="E143" s="665" t="s">
        <v>2615</v>
      </c>
      <c r="F143" s="668"/>
      <c r="G143" s="668"/>
      <c r="H143" s="681">
        <v>0</v>
      </c>
      <c r="I143" s="668">
        <v>8</v>
      </c>
      <c r="J143" s="668">
        <v>895.60181057069235</v>
      </c>
      <c r="K143" s="681">
        <v>1</v>
      </c>
      <c r="L143" s="668">
        <v>8</v>
      </c>
      <c r="M143" s="669">
        <v>895.60181057069235</v>
      </c>
    </row>
    <row r="144" spans="1:13" ht="14.4" customHeight="1" x14ac:dyDescent="0.3">
      <c r="A144" s="664" t="s">
        <v>549</v>
      </c>
      <c r="B144" s="665" t="s">
        <v>4596</v>
      </c>
      <c r="C144" s="665" t="s">
        <v>2619</v>
      </c>
      <c r="D144" s="665" t="s">
        <v>4600</v>
      </c>
      <c r="E144" s="665" t="s">
        <v>2615</v>
      </c>
      <c r="F144" s="668"/>
      <c r="G144" s="668"/>
      <c r="H144" s="681">
        <v>0</v>
      </c>
      <c r="I144" s="668">
        <v>11</v>
      </c>
      <c r="J144" s="668">
        <v>1231.4472955627421</v>
      </c>
      <c r="K144" s="681">
        <v>1</v>
      </c>
      <c r="L144" s="668">
        <v>11</v>
      </c>
      <c r="M144" s="669">
        <v>1231.4472955627421</v>
      </c>
    </row>
    <row r="145" spans="1:13" ht="14.4" customHeight="1" x14ac:dyDescent="0.3">
      <c r="A145" s="664" t="s">
        <v>549</v>
      </c>
      <c r="B145" s="665" t="s">
        <v>4596</v>
      </c>
      <c r="C145" s="665" t="s">
        <v>2637</v>
      </c>
      <c r="D145" s="665" t="s">
        <v>2638</v>
      </c>
      <c r="E145" s="665" t="s">
        <v>2639</v>
      </c>
      <c r="F145" s="668"/>
      <c r="G145" s="668"/>
      <c r="H145" s="681">
        <v>0</v>
      </c>
      <c r="I145" s="668">
        <v>12</v>
      </c>
      <c r="J145" s="668">
        <v>1964.04</v>
      </c>
      <c r="K145" s="681">
        <v>1</v>
      </c>
      <c r="L145" s="668">
        <v>12</v>
      </c>
      <c r="M145" s="669">
        <v>1964.04</v>
      </c>
    </row>
    <row r="146" spans="1:13" ht="14.4" customHeight="1" x14ac:dyDescent="0.3">
      <c r="A146" s="664" t="s">
        <v>549</v>
      </c>
      <c r="B146" s="665" t="s">
        <v>4596</v>
      </c>
      <c r="C146" s="665" t="s">
        <v>2642</v>
      </c>
      <c r="D146" s="665" t="s">
        <v>2643</v>
      </c>
      <c r="E146" s="665" t="s">
        <v>2639</v>
      </c>
      <c r="F146" s="668"/>
      <c r="G146" s="668"/>
      <c r="H146" s="681">
        <v>0</v>
      </c>
      <c r="I146" s="668">
        <v>2</v>
      </c>
      <c r="J146" s="668">
        <v>245.37999999999997</v>
      </c>
      <c r="K146" s="681">
        <v>1</v>
      </c>
      <c r="L146" s="668">
        <v>2</v>
      </c>
      <c r="M146" s="669">
        <v>245.37999999999997</v>
      </c>
    </row>
    <row r="147" spans="1:13" ht="14.4" customHeight="1" x14ac:dyDescent="0.3">
      <c r="A147" s="664" t="s">
        <v>549</v>
      </c>
      <c r="B147" s="665" t="s">
        <v>4596</v>
      </c>
      <c r="C147" s="665" t="s">
        <v>2640</v>
      </c>
      <c r="D147" s="665" t="s">
        <v>2641</v>
      </c>
      <c r="E147" s="665" t="s">
        <v>2639</v>
      </c>
      <c r="F147" s="668"/>
      <c r="G147" s="668"/>
      <c r="H147" s="681">
        <v>0</v>
      </c>
      <c r="I147" s="668">
        <v>22</v>
      </c>
      <c r="J147" s="668">
        <v>2699.1790207505528</v>
      </c>
      <c r="K147" s="681">
        <v>1</v>
      </c>
      <c r="L147" s="668">
        <v>22</v>
      </c>
      <c r="M147" s="669">
        <v>2699.1790207505528</v>
      </c>
    </row>
    <row r="148" spans="1:13" ht="14.4" customHeight="1" x14ac:dyDescent="0.3">
      <c r="A148" s="664" t="s">
        <v>549</v>
      </c>
      <c r="B148" s="665" t="s">
        <v>4596</v>
      </c>
      <c r="C148" s="665" t="s">
        <v>2647</v>
      </c>
      <c r="D148" s="665" t="s">
        <v>2648</v>
      </c>
      <c r="E148" s="665" t="s">
        <v>2639</v>
      </c>
      <c r="F148" s="668"/>
      <c r="G148" s="668"/>
      <c r="H148" s="681">
        <v>0</v>
      </c>
      <c r="I148" s="668">
        <v>2</v>
      </c>
      <c r="J148" s="668">
        <v>290.99999999999994</v>
      </c>
      <c r="K148" s="681">
        <v>1</v>
      </c>
      <c r="L148" s="668">
        <v>2</v>
      </c>
      <c r="M148" s="669">
        <v>290.99999999999994</v>
      </c>
    </row>
    <row r="149" spans="1:13" ht="14.4" customHeight="1" x14ac:dyDescent="0.3">
      <c r="A149" s="664" t="s">
        <v>549</v>
      </c>
      <c r="B149" s="665" t="s">
        <v>4596</v>
      </c>
      <c r="C149" s="665" t="s">
        <v>2649</v>
      </c>
      <c r="D149" s="665" t="s">
        <v>2650</v>
      </c>
      <c r="E149" s="665" t="s">
        <v>2639</v>
      </c>
      <c r="F149" s="668"/>
      <c r="G149" s="668"/>
      <c r="H149" s="681">
        <v>0</v>
      </c>
      <c r="I149" s="668">
        <v>1</v>
      </c>
      <c r="J149" s="668">
        <v>145.5</v>
      </c>
      <c r="K149" s="681">
        <v>1</v>
      </c>
      <c r="L149" s="668">
        <v>1</v>
      </c>
      <c r="M149" s="669">
        <v>145.5</v>
      </c>
    </row>
    <row r="150" spans="1:13" ht="14.4" customHeight="1" x14ac:dyDescent="0.3">
      <c r="A150" s="664" t="s">
        <v>549</v>
      </c>
      <c r="B150" s="665" t="s">
        <v>4596</v>
      </c>
      <c r="C150" s="665" t="s">
        <v>2644</v>
      </c>
      <c r="D150" s="665" t="s">
        <v>4601</v>
      </c>
      <c r="E150" s="665" t="s">
        <v>2646</v>
      </c>
      <c r="F150" s="668"/>
      <c r="G150" s="668"/>
      <c r="H150" s="681">
        <v>0</v>
      </c>
      <c r="I150" s="668">
        <v>25</v>
      </c>
      <c r="J150" s="668">
        <v>4481.514126391934</v>
      </c>
      <c r="K150" s="681">
        <v>1</v>
      </c>
      <c r="L150" s="668">
        <v>25</v>
      </c>
      <c r="M150" s="669">
        <v>4481.514126391934</v>
      </c>
    </row>
    <row r="151" spans="1:13" ht="14.4" customHeight="1" x14ac:dyDescent="0.3">
      <c r="A151" s="664" t="s">
        <v>549</v>
      </c>
      <c r="B151" s="665" t="s">
        <v>4596</v>
      </c>
      <c r="C151" s="665" t="s">
        <v>2651</v>
      </c>
      <c r="D151" s="665" t="s">
        <v>2652</v>
      </c>
      <c r="E151" s="665" t="s">
        <v>2639</v>
      </c>
      <c r="F151" s="668"/>
      <c r="G151" s="668"/>
      <c r="H151" s="681">
        <v>0</v>
      </c>
      <c r="I151" s="668">
        <v>2</v>
      </c>
      <c r="J151" s="668">
        <v>259.94</v>
      </c>
      <c r="K151" s="681">
        <v>1</v>
      </c>
      <c r="L151" s="668">
        <v>2</v>
      </c>
      <c r="M151" s="669">
        <v>259.94</v>
      </c>
    </row>
    <row r="152" spans="1:13" ht="14.4" customHeight="1" x14ac:dyDescent="0.3">
      <c r="A152" s="664" t="s">
        <v>549</v>
      </c>
      <c r="B152" s="665" t="s">
        <v>4596</v>
      </c>
      <c r="C152" s="665" t="s">
        <v>2655</v>
      </c>
      <c r="D152" s="665" t="s">
        <v>2656</v>
      </c>
      <c r="E152" s="665" t="s">
        <v>2596</v>
      </c>
      <c r="F152" s="668"/>
      <c r="G152" s="668"/>
      <c r="H152" s="681">
        <v>0</v>
      </c>
      <c r="I152" s="668">
        <v>12.25</v>
      </c>
      <c r="J152" s="668">
        <v>1661.1155743541958</v>
      </c>
      <c r="K152" s="681">
        <v>1</v>
      </c>
      <c r="L152" s="668">
        <v>12.25</v>
      </c>
      <c r="M152" s="669">
        <v>1661.1155743541958</v>
      </c>
    </row>
    <row r="153" spans="1:13" ht="14.4" customHeight="1" x14ac:dyDescent="0.3">
      <c r="A153" s="664" t="s">
        <v>549</v>
      </c>
      <c r="B153" s="665" t="s">
        <v>4596</v>
      </c>
      <c r="C153" s="665" t="s">
        <v>2660</v>
      </c>
      <c r="D153" s="665" t="s">
        <v>2661</v>
      </c>
      <c r="E153" s="665" t="s">
        <v>2596</v>
      </c>
      <c r="F153" s="668"/>
      <c r="G153" s="668"/>
      <c r="H153" s="681">
        <v>0</v>
      </c>
      <c r="I153" s="668">
        <v>11</v>
      </c>
      <c r="J153" s="668">
        <v>1491.5991699935644</v>
      </c>
      <c r="K153" s="681">
        <v>1</v>
      </c>
      <c r="L153" s="668">
        <v>11</v>
      </c>
      <c r="M153" s="669">
        <v>1491.5991699935644</v>
      </c>
    </row>
    <row r="154" spans="1:13" ht="14.4" customHeight="1" x14ac:dyDescent="0.3">
      <c r="A154" s="664" t="s">
        <v>549</v>
      </c>
      <c r="B154" s="665" t="s">
        <v>4596</v>
      </c>
      <c r="C154" s="665" t="s">
        <v>2663</v>
      </c>
      <c r="D154" s="665" t="s">
        <v>2664</v>
      </c>
      <c r="E154" s="665" t="s">
        <v>2578</v>
      </c>
      <c r="F154" s="668"/>
      <c r="G154" s="668"/>
      <c r="H154" s="681">
        <v>0</v>
      </c>
      <c r="I154" s="668">
        <v>6</v>
      </c>
      <c r="J154" s="668">
        <v>267.4199999999999</v>
      </c>
      <c r="K154" s="681">
        <v>1</v>
      </c>
      <c r="L154" s="668">
        <v>6</v>
      </c>
      <c r="M154" s="669">
        <v>267.4199999999999</v>
      </c>
    </row>
    <row r="155" spans="1:13" ht="14.4" customHeight="1" x14ac:dyDescent="0.3">
      <c r="A155" s="664" t="s">
        <v>549</v>
      </c>
      <c r="B155" s="665" t="s">
        <v>4596</v>
      </c>
      <c r="C155" s="665" t="s">
        <v>2658</v>
      </c>
      <c r="D155" s="665" t="s">
        <v>2659</v>
      </c>
      <c r="E155" s="665" t="s">
        <v>2578</v>
      </c>
      <c r="F155" s="668"/>
      <c r="G155" s="668"/>
      <c r="H155" s="681">
        <v>0</v>
      </c>
      <c r="I155" s="668">
        <v>6</v>
      </c>
      <c r="J155" s="668">
        <v>184.01852711638099</v>
      </c>
      <c r="K155" s="681">
        <v>1</v>
      </c>
      <c r="L155" s="668">
        <v>6</v>
      </c>
      <c r="M155" s="669">
        <v>184.01852711638099</v>
      </c>
    </row>
    <row r="156" spans="1:13" ht="14.4" customHeight="1" x14ac:dyDescent="0.3">
      <c r="A156" s="664" t="s">
        <v>549</v>
      </c>
      <c r="B156" s="665" t="s">
        <v>4596</v>
      </c>
      <c r="C156" s="665" t="s">
        <v>2653</v>
      </c>
      <c r="D156" s="665" t="s">
        <v>2654</v>
      </c>
      <c r="E156" s="665" t="s">
        <v>2578</v>
      </c>
      <c r="F156" s="668"/>
      <c r="G156" s="668"/>
      <c r="H156" s="681">
        <v>0</v>
      </c>
      <c r="I156" s="668">
        <v>11</v>
      </c>
      <c r="J156" s="668">
        <v>337.37000000000006</v>
      </c>
      <c r="K156" s="681">
        <v>1</v>
      </c>
      <c r="L156" s="668">
        <v>11</v>
      </c>
      <c r="M156" s="669">
        <v>337.37000000000006</v>
      </c>
    </row>
    <row r="157" spans="1:13" ht="14.4" customHeight="1" x14ac:dyDescent="0.3">
      <c r="A157" s="664" t="s">
        <v>554</v>
      </c>
      <c r="B157" s="665" t="s">
        <v>4399</v>
      </c>
      <c r="C157" s="665" t="s">
        <v>2334</v>
      </c>
      <c r="D157" s="665" t="s">
        <v>4400</v>
      </c>
      <c r="E157" s="665" t="s">
        <v>4401</v>
      </c>
      <c r="F157" s="668"/>
      <c r="G157" s="668"/>
      <c r="H157" s="681">
        <v>0</v>
      </c>
      <c r="I157" s="668">
        <v>12</v>
      </c>
      <c r="J157" s="668">
        <v>633.8793084036148</v>
      </c>
      <c r="K157" s="681">
        <v>1</v>
      </c>
      <c r="L157" s="668">
        <v>12</v>
      </c>
      <c r="M157" s="669">
        <v>633.8793084036148</v>
      </c>
    </row>
    <row r="158" spans="1:13" ht="14.4" customHeight="1" x14ac:dyDescent="0.3">
      <c r="A158" s="664" t="s">
        <v>554</v>
      </c>
      <c r="B158" s="665" t="s">
        <v>4399</v>
      </c>
      <c r="C158" s="665" t="s">
        <v>2840</v>
      </c>
      <c r="D158" s="665" t="s">
        <v>4602</v>
      </c>
      <c r="E158" s="665" t="s">
        <v>4401</v>
      </c>
      <c r="F158" s="668">
        <v>1</v>
      </c>
      <c r="G158" s="668">
        <v>32.880000000000003</v>
      </c>
      <c r="H158" s="681">
        <v>1</v>
      </c>
      <c r="I158" s="668"/>
      <c r="J158" s="668"/>
      <c r="K158" s="681">
        <v>0</v>
      </c>
      <c r="L158" s="668">
        <v>1</v>
      </c>
      <c r="M158" s="669">
        <v>32.880000000000003</v>
      </c>
    </row>
    <row r="159" spans="1:13" ht="14.4" customHeight="1" x14ac:dyDescent="0.3">
      <c r="A159" s="664" t="s">
        <v>554</v>
      </c>
      <c r="B159" s="665" t="s">
        <v>4404</v>
      </c>
      <c r="C159" s="665" t="s">
        <v>2556</v>
      </c>
      <c r="D159" s="665" t="s">
        <v>2557</v>
      </c>
      <c r="E159" s="665" t="s">
        <v>2558</v>
      </c>
      <c r="F159" s="668"/>
      <c r="G159" s="668"/>
      <c r="H159" s="681">
        <v>0</v>
      </c>
      <c r="I159" s="668">
        <v>518</v>
      </c>
      <c r="J159" s="668">
        <v>35121.209927596166</v>
      </c>
      <c r="K159" s="681">
        <v>1</v>
      </c>
      <c r="L159" s="668">
        <v>518</v>
      </c>
      <c r="M159" s="669">
        <v>35121.209927596166</v>
      </c>
    </row>
    <row r="160" spans="1:13" ht="14.4" customHeight="1" x14ac:dyDescent="0.3">
      <c r="A160" s="664" t="s">
        <v>554</v>
      </c>
      <c r="B160" s="665" t="s">
        <v>4404</v>
      </c>
      <c r="C160" s="665" t="s">
        <v>2569</v>
      </c>
      <c r="D160" s="665" t="s">
        <v>2570</v>
      </c>
      <c r="E160" s="665" t="s">
        <v>4405</v>
      </c>
      <c r="F160" s="668"/>
      <c r="G160" s="668"/>
      <c r="H160" s="681">
        <v>0</v>
      </c>
      <c r="I160" s="668">
        <v>1</v>
      </c>
      <c r="J160" s="668">
        <v>77.150000000000006</v>
      </c>
      <c r="K160" s="681">
        <v>1</v>
      </c>
      <c r="L160" s="668">
        <v>1</v>
      </c>
      <c r="M160" s="669">
        <v>77.150000000000006</v>
      </c>
    </row>
    <row r="161" spans="1:13" ht="14.4" customHeight="1" x14ac:dyDescent="0.3">
      <c r="A161" s="664" t="s">
        <v>554</v>
      </c>
      <c r="B161" s="665" t="s">
        <v>4404</v>
      </c>
      <c r="C161" s="665" t="s">
        <v>3856</v>
      </c>
      <c r="D161" s="665" t="s">
        <v>3697</v>
      </c>
      <c r="E161" s="665" t="s">
        <v>4603</v>
      </c>
      <c r="F161" s="668"/>
      <c r="G161" s="668"/>
      <c r="H161" s="681">
        <v>0</v>
      </c>
      <c r="I161" s="668">
        <v>2</v>
      </c>
      <c r="J161" s="668">
        <v>86.419573138733938</v>
      </c>
      <c r="K161" s="681">
        <v>1</v>
      </c>
      <c r="L161" s="668">
        <v>2</v>
      </c>
      <c r="M161" s="669">
        <v>86.419573138733938</v>
      </c>
    </row>
    <row r="162" spans="1:13" ht="14.4" customHeight="1" x14ac:dyDescent="0.3">
      <c r="A162" s="664" t="s">
        <v>554</v>
      </c>
      <c r="B162" s="665" t="s">
        <v>4404</v>
      </c>
      <c r="C162" s="665" t="s">
        <v>3862</v>
      </c>
      <c r="D162" s="665" t="s">
        <v>3697</v>
      </c>
      <c r="E162" s="665" t="s">
        <v>4604</v>
      </c>
      <c r="F162" s="668">
        <v>1</v>
      </c>
      <c r="G162" s="668">
        <v>154.31</v>
      </c>
      <c r="H162" s="681">
        <v>0.24999958167467337</v>
      </c>
      <c r="I162" s="668">
        <v>3</v>
      </c>
      <c r="J162" s="668">
        <v>462.93103283022663</v>
      </c>
      <c r="K162" s="681">
        <v>0.75000041832532649</v>
      </c>
      <c r="L162" s="668">
        <v>4</v>
      </c>
      <c r="M162" s="669">
        <v>617.24103283022669</v>
      </c>
    </row>
    <row r="163" spans="1:13" ht="14.4" customHeight="1" x14ac:dyDescent="0.3">
      <c r="A163" s="664" t="s">
        <v>554</v>
      </c>
      <c r="B163" s="665" t="s">
        <v>4404</v>
      </c>
      <c r="C163" s="665" t="s">
        <v>3696</v>
      </c>
      <c r="D163" s="665" t="s">
        <v>3697</v>
      </c>
      <c r="E163" s="665" t="s">
        <v>4603</v>
      </c>
      <c r="F163" s="668"/>
      <c r="G163" s="668"/>
      <c r="H163" s="681">
        <v>0</v>
      </c>
      <c r="I163" s="668">
        <v>3</v>
      </c>
      <c r="J163" s="668">
        <v>129.89999999999998</v>
      </c>
      <c r="K163" s="681">
        <v>1</v>
      </c>
      <c r="L163" s="668">
        <v>3</v>
      </c>
      <c r="M163" s="669">
        <v>129.89999999999998</v>
      </c>
    </row>
    <row r="164" spans="1:13" ht="14.4" customHeight="1" x14ac:dyDescent="0.3">
      <c r="A164" s="664" t="s">
        <v>554</v>
      </c>
      <c r="B164" s="665" t="s">
        <v>4406</v>
      </c>
      <c r="C164" s="665" t="s">
        <v>2267</v>
      </c>
      <c r="D164" s="665" t="s">
        <v>4407</v>
      </c>
      <c r="E164" s="665" t="s">
        <v>4408</v>
      </c>
      <c r="F164" s="668"/>
      <c r="G164" s="668"/>
      <c r="H164" s="681">
        <v>0</v>
      </c>
      <c r="I164" s="668">
        <v>1</v>
      </c>
      <c r="J164" s="668">
        <v>87.440000000000012</v>
      </c>
      <c r="K164" s="681">
        <v>1</v>
      </c>
      <c r="L164" s="668">
        <v>1</v>
      </c>
      <c r="M164" s="669">
        <v>87.440000000000012</v>
      </c>
    </row>
    <row r="165" spans="1:13" ht="14.4" customHeight="1" x14ac:dyDescent="0.3">
      <c r="A165" s="664" t="s">
        <v>554</v>
      </c>
      <c r="B165" s="665" t="s">
        <v>4406</v>
      </c>
      <c r="C165" s="665" t="s">
        <v>2271</v>
      </c>
      <c r="D165" s="665" t="s">
        <v>4407</v>
      </c>
      <c r="E165" s="665" t="s">
        <v>4409</v>
      </c>
      <c r="F165" s="668"/>
      <c r="G165" s="668"/>
      <c r="H165" s="681">
        <v>0</v>
      </c>
      <c r="I165" s="668">
        <v>1</v>
      </c>
      <c r="J165" s="668">
        <v>160.61999999999998</v>
      </c>
      <c r="K165" s="681">
        <v>1</v>
      </c>
      <c r="L165" s="668">
        <v>1</v>
      </c>
      <c r="M165" s="669">
        <v>160.61999999999998</v>
      </c>
    </row>
    <row r="166" spans="1:13" ht="14.4" customHeight="1" x14ac:dyDescent="0.3">
      <c r="A166" s="664" t="s">
        <v>554</v>
      </c>
      <c r="B166" s="665" t="s">
        <v>4410</v>
      </c>
      <c r="C166" s="665" t="s">
        <v>2314</v>
      </c>
      <c r="D166" s="665" t="s">
        <v>2315</v>
      </c>
      <c r="E166" s="665" t="s">
        <v>4411</v>
      </c>
      <c r="F166" s="668"/>
      <c r="G166" s="668"/>
      <c r="H166" s="681">
        <v>0</v>
      </c>
      <c r="I166" s="668">
        <v>10</v>
      </c>
      <c r="J166" s="668">
        <v>649</v>
      </c>
      <c r="K166" s="681">
        <v>1</v>
      </c>
      <c r="L166" s="668">
        <v>10</v>
      </c>
      <c r="M166" s="669">
        <v>649</v>
      </c>
    </row>
    <row r="167" spans="1:13" ht="14.4" customHeight="1" x14ac:dyDescent="0.3">
      <c r="A167" s="664" t="s">
        <v>554</v>
      </c>
      <c r="B167" s="665" t="s">
        <v>4410</v>
      </c>
      <c r="C167" s="665" t="s">
        <v>3788</v>
      </c>
      <c r="D167" s="665" t="s">
        <v>2315</v>
      </c>
      <c r="E167" s="665" t="s">
        <v>4605</v>
      </c>
      <c r="F167" s="668"/>
      <c r="G167" s="668"/>
      <c r="H167" s="681">
        <v>0</v>
      </c>
      <c r="I167" s="668">
        <v>1</v>
      </c>
      <c r="J167" s="668">
        <v>141.63999999999999</v>
      </c>
      <c r="K167" s="681">
        <v>1</v>
      </c>
      <c r="L167" s="668">
        <v>1</v>
      </c>
      <c r="M167" s="669">
        <v>141.63999999999999</v>
      </c>
    </row>
    <row r="168" spans="1:13" ht="14.4" customHeight="1" x14ac:dyDescent="0.3">
      <c r="A168" s="664" t="s">
        <v>554</v>
      </c>
      <c r="B168" s="665" t="s">
        <v>4412</v>
      </c>
      <c r="C168" s="665" t="s">
        <v>3820</v>
      </c>
      <c r="D168" s="665" t="s">
        <v>4606</v>
      </c>
      <c r="E168" s="665" t="s">
        <v>4607</v>
      </c>
      <c r="F168" s="668"/>
      <c r="G168" s="668"/>
      <c r="H168" s="681">
        <v>0</v>
      </c>
      <c r="I168" s="668">
        <v>3</v>
      </c>
      <c r="J168" s="668">
        <v>1570.9199999999996</v>
      </c>
      <c r="K168" s="681">
        <v>1</v>
      </c>
      <c r="L168" s="668">
        <v>3</v>
      </c>
      <c r="M168" s="669">
        <v>1570.9199999999996</v>
      </c>
    </row>
    <row r="169" spans="1:13" ht="14.4" customHeight="1" x14ac:dyDescent="0.3">
      <c r="A169" s="664" t="s">
        <v>554</v>
      </c>
      <c r="B169" s="665" t="s">
        <v>4412</v>
      </c>
      <c r="C169" s="665" t="s">
        <v>2541</v>
      </c>
      <c r="D169" s="665" t="s">
        <v>4413</v>
      </c>
      <c r="E169" s="665" t="s">
        <v>4414</v>
      </c>
      <c r="F169" s="668"/>
      <c r="G169" s="668"/>
      <c r="H169" s="681">
        <v>0</v>
      </c>
      <c r="I169" s="668">
        <v>33</v>
      </c>
      <c r="J169" s="668">
        <v>9038.7000000000007</v>
      </c>
      <c r="K169" s="681">
        <v>1</v>
      </c>
      <c r="L169" s="668">
        <v>33</v>
      </c>
      <c r="M169" s="669">
        <v>9038.7000000000007</v>
      </c>
    </row>
    <row r="170" spans="1:13" ht="14.4" customHeight="1" x14ac:dyDescent="0.3">
      <c r="A170" s="664" t="s">
        <v>554</v>
      </c>
      <c r="B170" s="665" t="s">
        <v>4412</v>
      </c>
      <c r="C170" s="665" t="s">
        <v>2544</v>
      </c>
      <c r="D170" s="665" t="s">
        <v>2545</v>
      </c>
      <c r="E170" s="665" t="s">
        <v>4415</v>
      </c>
      <c r="F170" s="668"/>
      <c r="G170" s="668"/>
      <c r="H170" s="681">
        <v>0</v>
      </c>
      <c r="I170" s="668">
        <v>12</v>
      </c>
      <c r="J170" s="668">
        <v>692.39645554986896</v>
      </c>
      <c r="K170" s="681">
        <v>1</v>
      </c>
      <c r="L170" s="668">
        <v>12</v>
      </c>
      <c r="M170" s="669">
        <v>692.39645554986896</v>
      </c>
    </row>
    <row r="171" spans="1:13" ht="14.4" customHeight="1" x14ac:dyDescent="0.3">
      <c r="A171" s="664" t="s">
        <v>554</v>
      </c>
      <c r="B171" s="665" t="s">
        <v>4418</v>
      </c>
      <c r="C171" s="665" t="s">
        <v>2401</v>
      </c>
      <c r="D171" s="665" t="s">
        <v>2402</v>
      </c>
      <c r="E171" s="665" t="s">
        <v>4419</v>
      </c>
      <c r="F171" s="668"/>
      <c r="G171" s="668"/>
      <c r="H171" s="681">
        <v>0</v>
      </c>
      <c r="I171" s="668">
        <v>51</v>
      </c>
      <c r="J171" s="668">
        <v>3789.7035752100069</v>
      </c>
      <c r="K171" s="681">
        <v>1</v>
      </c>
      <c r="L171" s="668">
        <v>51</v>
      </c>
      <c r="M171" s="669">
        <v>3789.7035752100069</v>
      </c>
    </row>
    <row r="172" spans="1:13" ht="14.4" customHeight="1" x14ac:dyDescent="0.3">
      <c r="A172" s="664" t="s">
        <v>554</v>
      </c>
      <c r="B172" s="665" t="s">
        <v>4418</v>
      </c>
      <c r="C172" s="665" t="s">
        <v>3690</v>
      </c>
      <c r="D172" s="665" t="s">
        <v>2402</v>
      </c>
      <c r="E172" s="665" t="s">
        <v>4608</v>
      </c>
      <c r="F172" s="668"/>
      <c r="G172" s="668"/>
      <c r="H172" s="681">
        <v>0</v>
      </c>
      <c r="I172" s="668">
        <v>6</v>
      </c>
      <c r="J172" s="668">
        <v>677.81991553935632</v>
      </c>
      <c r="K172" s="681">
        <v>1</v>
      </c>
      <c r="L172" s="668">
        <v>6</v>
      </c>
      <c r="M172" s="669">
        <v>677.81991553935632</v>
      </c>
    </row>
    <row r="173" spans="1:13" ht="14.4" customHeight="1" x14ac:dyDescent="0.3">
      <c r="A173" s="664" t="s">
        <v>554</v>
      </c>
      <c r="B173" s="665" t="s">
        <v>4420</v>
      </c>
      <c r="C173" s="665" t="s">
        <v>2481</v>
      </c>
      <c r="D173" s="665" t="s">
        <v>2482</v>
      </c>
      <c r="E173" s="665" t="s">
        <v>4421</v>
      </c>
      <c r="F173" s="668"/>
      <c r="G173" s="668"/>
      <c r="H173" s="681">
        <v>0</v>
      </c>
      <c r="I173" s="668">
        <v>3</v>
      </c>
      <c r="J173" s="668">
        <v>303.32999999999993</v>
      </c>
      <c r="K173" s="681">
        <v>1</v>
      </c>
      <c r="L173" s="668">
        <v>3</v>
      </c>
      <c r="M173" s="669">
        <v>303.32999999999993</v>
      </c>
    </row>
    <row r="174" spans="1:13" ht="14.4" customHeight="1" x14ac:dyDescent="0.3">
      <c r="A174" s="664" t="s">
        <v>554</v>
      </c>
      <c r="B174" s="665" t="s">
        <v>4425</v>
      </c>
      <c r="C174" s="665" t="s">
        <v>3744</v>
      </c>
      <c r="D174" s="665" t="s">
        <v>4609</v>
      </c>
      <c r="E174" s="665" t="s">
        <v>4610</v>
      </c>
      <c r="F174" s="668"/>
      <c r="G174" s="668"/>
      <c r="H174" s="681">
        <v>0</v>
      </c>
      <c r="I174" s="668">
        <v>3</v>
      </c>
      <c r="J174" s="668">
        <v>1397.1400000000006</v>
      </c>
      <c r="K174" s="681">
        <v>1</v>
      </c>
      <c r="L174" s="668">
        <v>3</v>
      </c>
      <c r="M174" s="669">
        <v>1397.1400000000006</v>
      </c>
    </row>
    <row r="175" spans="1:13" ht="14.4" customHeight="1" x14ac:dyDescent="0.3">
      <c r="A175" s="664" t="s">
        <v>554</v>
      </c>
      <c r="B175" s="665" t="s">
        <v>4431</v>
      </c>
      <c r="C175" s="665" t="s">
        <v>2451</v>
      </c>
      <c r="D175" s="665" t="s">
        <v>2296</v>
      </c>
      <c r="E175" s="665" t="s">
        <v>4611</v>
      </c>
      <c r="F175" s="668"/>
      <c r="G175" s="668"/>
      <c r="H175" s="681">
        <v>0</v>
      </c>
      <c r="I175" s="668">
        <v>2</v>
      </c>
      <c r="J175" s="668">
        <v>197.30000000000004</v>
      </c>
      <c r="K175" s="681">
        <v>1</v>
      </c>
      <c r="L175" s="668">
        <v>2</v>
      </c>
      <c r="M175" s="669">
        <v>197.30000000000004</v>
      </c>
    </row>
    <row r="176" spans="1:13" ht="14.4" customHeight="1" x14ac:dyDescent="0.3">
      <c r="A176" s="664" t="s">
        <v>554</v>
      </c>
      <c r="B176" s="665" t="s">
        <v>4431</v>
      </c>
      <c r="C176" s="665" t="s">
        <v>3849</v>
      </c>
      <c r="D176" s="665" t="s">
        <v>2300</v>
      </c>
      <c r="E176" s="665" t="s">
        <v>4612</v>
      </c>
      <c r="F176" s="668"/>
      <c r="G176" s="668"/>
      <c r="H176" s="681">
        <v>0</v>
      </c>
      <c r="I176" s="668">
        <v>1</v>
      </c>
      <c r="J176" s="668">
        <v>160.5800000000001</v>
      </c>
      <c r="K176" s="681">
        <v>1</v>
      </c>
      <c r="L176" s="668">
        <v>1</v>
      </c>
      <c r="M176" s="669">
        <v>160.5800000000001</v>
      </c>
    </row>
    <row r="177" spans="1:13" ht="14.4" customHeight="1" x14ac:dyDescent="0.3">
      <c r="A177" s="664" t="s">
        <v>554</v>
      </c>
      <c r="B177" s="665" t="s">
        <v>4431</v>
      </c>
      <c r="C177" s="665" t="s">
        <v>2532</v>
      </c>
      <c r="D177" s="665" t="s">
        <v>2533</v>
      </c>
      <c r="E177" s="665" t="s">
        <v>4432</v>
      </c>
      <c r="F177" s="668"/>
      <c r="G177" s="668"/>
      <c r="H177" s="681">
        <v>0</v>
      </c>
      <c r="I177" s="668">
        <v>14</v>
      </c>
      <c r="J177" s="668">
        <v>1302.9779195501001</v>
      </c>
      <c r="K177" s="681">
        <v>1</v>
      </c>
      <c r="L177" s="668">
        <v>14</v>
      </c>
      <c r="M177" s="669">
        <v>1302.9779195501001</v>
      </c>
    </row>
    <row r="178" spans="1:13" ht="14.4" customHeight="1" x14ac:dyDescent="0.3">
      <c r="A178" s="664" t="s">
        <v>554</v>
      </c>
      <c r="B178" s="665" t="s">
        <v>4431</v>
      </c>
      <c r="C178" s="665" t="s">
        <v>2295</v>
      </c>
      <c r="D178" s="665" t="s">
        <v>2296</v>
      </c>
      <c r="E178" s="665" t="s">
        <v>4433</v>
      </c>
      <c r="F178" s="668"/>
      <c r="G178" s="668"/>
      <c r="H178" s="681">
        <v>0</v>
      </c>
      <c r="I178" s="668">
        <v>6</v>
      </c>
      <c r="J178" s="668">
        <v>296.01979899600252</v>
      </c>
      <c r="K178" s="681">
        <v>1</v>
      </c>
      <c r="L178" s="668">
        <v>6</v>
      </c>
      <c r="M178" s="669">
        <v>296.01979899600252</v>
      </c>
    </row>
    <row r="179" spans="1:13" ht="14.4" customHeight="1" x14ac:dyDescent="0.3">
      <c r="A179" s="664" t="s">
        <v>554</v>
      </c>
      <c r="B179" s="665" t="s">
        <v>4431</v>
      </c>
      <c r="C179" s="665" t="s">
        <v>2299</v>
      </c>
      <c r="D179" s="665" t="s">
        <v>2300</v>
      </c>
      <c r="E179" s="665" t="s">
        <v>4434</v>
      </c>
      <c r="F179" s="668"/>
      <c r="G179" s="668"/>
      <c r="H179" s="681">
        <v>0</v>
      </c>
      <c r="I179" s="668">
        <v>8</v>
      </c>
      <c r="J179" s="668">
        <v>652.25030505944733</v>
      </c>
      <c r="K179" s="681">
        <v>1</v>
      </c>
      <c r="L179" s="668">
        <v>8</v>
      </c>
      <c r="M179" s="669">
        <v>652.25030505944733</v>
      </c>
    </row>
    <row r="180" spans="1:13" ht="14.4" customHeight="1" x14ac:dyDescent="0.3">
      <c r="A180" s="664" t="s">
        <v>554</v>
      </c>
      <c r="B180" s="665" t="s">
        <v>4435</v>
      </c>
      <c r="C180" s="665" t="s">
        <v>2367</v>
      </c>
      <c r="D180" s="665" t="s">
        <v>2368</v>
      </c>
      <c r="E180" s="665" t="s">
        <v>4436</v>
      </c>
      <c r="F180" s="668"/>
      <c r="G180" s="668"/>
      <c r="H180" s="681">
        <v>0</v>
      </c>
      <c r="I180" s="668">
        <v>13</v>
      </c>
      <c r="J180" s="668">
        <v>180.43989830718292</v>
      </c>
      <c r="K180" s="681">
        <v>1</v>
      </c>
      <c r="L180" s="668">
        <v>13</v>
      </c>
      <c r="M180" s="669">
        <v>180.43989830718292</v>
      </c>
    </row>
    <row r="181" spans="1:13" ht="14.4" customHeight="1" x14ac:dyDescent="0.3">
      <c r="A181" s="664" t="s">
        <v>554</v>
      </c>
      <c r="B181" s="665" t="s">
        <v>4435</v>
      </c>
      <c r="C181" s="665" t="s">
        <v>2364</v>
      </c>
      <c r="D181" s="665" t="s">
        <v>2365</v>
      </c>
      <c r="E181" s="665" t="s">
        <v>4437</v>
      </c>
      <c r="F181" s="668"/>
      <c r="G181" s="668"/>
      <c r="H181" s="681">
        <v>0</v>
      </c>
      <c r="I181" s="668">
        <v>14</v>
      </c>
      <c r="J181" s="668">
        <v>232.81955704835855</v>
      </c>
      <c r="K181" s="681">
        <v>1</v>
      </c>
      <c r="L181" s="668">
        <v>14</v>
      </c>
      <c r="M181" s="669">
        <v>232.81955704835855</v>
      </c>
    </row>
    <row r="182" spans="1:13" ht="14.4" customHeight="1" x14ac:dyDescent="0.3">
      <c r="A182" s="664" t="s">
        <v>554</v>
      </c>
      <c r="B182" s="665" t="s">
        <v>4439</v>
      </c>
      <c r="C182" s="665" t="s">
        <v>2416</v>
      </c>
      <c r="D182" s="665" t="s">
        <v>4440</v>
      </c>
      <c r="E182" s="665" t="s">
        <v>4441</v>
      </c>
      <c r="F182" s="668"/>
      <c r="G182" s="668"/>
      <c r="H182" s="681">
        <v>0</v>
      </c>
      <c r="I182" s="668">
        <v>2</v>
      </c>
      <c r="J182" s="668">
        <v>224.08000383381346</v>
      </c>
      <c r="K182" s="681">
        <v>1</v>
      </c>
      <c r="L182" s="668">
        <v>2</v>
      </c>
      <c r="M182" s="669">
        <v>224.08000383381346</v>
      </c>
    </row>
    <row r="183" spans="1:13" ht="14.4" customHeight="1" x14ac:dyDescent="0.3">
      <c r="A183" s="664" t="s">
        <v>554</v>
      </c>
      <c r="B183" s="665" t="s">
        <v>4439</v>
      </c>
      <c r="C183" s="665" t="s">
        <v>3721</v>
      </c>
      <c r="D183" s="665" t="s">
        <v>4613</v>
      </c>
      <c r="E183" s="665" t="s">
        <v>4614</v>
      </c>
      <c r="F183" s="668"/>
      <c r="G183" s="668"/>
      <c r="H183" s="681">
        <v>0</v>
      </c>
      <c r="I183" s="668">
        <v>1</v>
      </c>
      <c r="J183" s="668">
        <v>138.47999999999993</v>
      </c>
      <c r="K183" s="681">
        <v>1</v>
      </c>
      <c r="L183" s="668">
        <v>1</v>
      </c>
      <c r="M183" s="669">
        <v>138.47999999999993</v>
      </c>
    </row>
    <row r="184" spans="1:13" ht="14.4" customHeight="1" x14ac:dyDescent="0.3">
      <c r="A184" s="664" t="s">
        <v>554</v>
      </c>
      <c r="B184" s="665" t="s">
        <v>4442</v>
      </c>
      <c r="C184" s="665" t="s">
        <v>2552</v>
      </c>
      <c r="D184" s="665" t="s">
        <v>2292</v>
      </c>
      <c r="E184" s="665" t="s">
        <v>4443</v>
      </c>
      <c r="F184" s="668"/>
      <c r="G184" s="668"/>
      <c r="H184" s="681">
        <v>0</v>
      </c>
      <c r="I184" s="668">
        <v>14</v>
      </c>
      <c r="J184" s="668">
        <v>46200.002316277532</v>
      </c>
      <c r="K184" s="681">
        <v>1</v>
      </c>
      <c r="L184" s="668">
        <v>14</v>
      </c>
      <c r="M184" s="669">
        <v>46200.002316277532</v>
      </c>
    </row>
    <row r="185" spans="1:13" ht="14.4" customHeight="1" x14ac:dyDescent="0.3">
      <c r="A185" s="664" t="s">
        <v>554</v>
      </c>
      <c r="B185" s="665" t="s">
        <v>4442</v>
      </c>
      <c r="C185" s="665" t="s">
        <v>2550</v>
      </c>
      <c r="D185" s="665" t="s">
        <v>2308</v>
      </c>
      <c r="E185" s="665" t="s">
        <v>4444</v>
      </c>
      <c r="F185" s="668"/>
      <c r="G185" s="668"/>
      <c r="H185" s="681">
        <v>0</v>
      </c>
      <c r="I185" s="668">
        <v>10</v>
      </c>
      <c r="J185" s="668">
        <v>11062.589717358893</v>
      </c>
      <c r="K185" s="681">
        <v>1</v>
      </c>
      <c r="L185" s="668">
        <v>10</v>
      </c>
      <c r="M185" s="669">
        <v>11062.589717358893</v>
      </c>
    </row>
    <row r="186" spans="1:13" ht="14.4" customHeight="1" x14ac:dyDescent="0.3">
      <c r="A186" s="664" t="s">
        <v>554</v>
      </c>
      <c r="B186" s="665" t="s">
        <v>4442</v>
      </c>
      <c r="C186" s="665" t="s">
        <v>2559</v>
      </c>
      <c r="D186" s="665" t="s">
        <v>2308</v>
      </c>
      <c r="E186" s="665" t="s">
        <v>4445</v>
      </c>
      <c r="F186" s="668"/>
      <c r="G186" s="668"/>
      <c r="H186" s="681">
        <v>0</v>
      </c>
      <c r="I186" s="668">
        <v>6</v>
      </c>
      <c r="J186" s="668">
        <v>11374.620466989129</v>
      </c>
      <c r="K186" s="681">
        <v>1</v>
      </c>
      <c r="L186" s="668">
        <v>6</v>
      </c>
      <c r="M186" s="669">
        <v>11374.620466989129</v>
      </c>
    </row>
    <row r="187" spans="1:13" ht="14.4" customHeight="1" x14ac:dyDescent="0.3">
      <c r="A187" s="664" t="s">
        <v>554</v>
      </c>
      <c r="B187" s="665" t="s">
        <v>4442</v>
      </c>
      <c r="C187" s="665" t="s">
        <v>3855</v>
      </c>
      <c r="D187" s="665" t="s">
        <v>2554</v>
      </c>
      <c r="E187" s="665" t="s">
        <v>4615</v>
      </c>
      <c r="F187" s="668"/>
      <c r="G187" s="668"/>
      <c r="H187" s="681">
        <v>0</v>
      </c>
      <c r="I187" s="668">
        <v>2</v>
      </c>
      <c r="J187" s="668">
        <v>1261.3199999999997</v>
      </c>
      <c r="K187" s="681">
        <v>1</v>
      </c>
      <c r="L187" s="668">
        <v>2</v>
      </c>
      <c r="M187" s="669">
        <v>1261.3199999999997</v>
      </c>
    </row>
    <row r="188" spans="1:13" ht="14.4" customHeight="1" x14ac:dyDescent="0.3">
      <c r="A188" s="664" t="s">
        <v>554</v>
      </c>
      <c r="B188" s="665" t="s">
        <v>4442</v>
      </c>
      <c r="C188" s="665" t="s">
        <v>3683</v>
      </c>
      <c r="D188" s="665" t="s">
        <v>2554</v>
      </c>
      <c r="E188" s="665" t="s">
        <v>4616</v>
      </c>
      <c r="F188" s="668"/>
      <c r="G188" s="668"/>
      <c r="H188" s="681">
        <v>0</v>
      </c>
      <c r="I188" s="668">
        <v>1</v>
      </c>
      <c r="J188" s="668">
        <v>721.2</v>
      </c>
      <c r="K188" s="681">
        <v>1</v>
      </c>
      <c r="L188" s="668">
        <v>1</v>
      </c>
      <c r="M188" s="669">
        <v>721.2</v>
      </c>
    </row>
    <row r="189" spans="1:13" ht="14.4" customHeight="1" x14ac:dyDescent="0.3">
      <c r="A189" s="664" t="s">
        <v>554</v>
      </c>
      <c r="B189" s="665" t="s">
        <v>4442</v>
      </c>
      <c r="C189" s="665" t="s">
        <v>2307</v>
      </c>
      <c r="D189" s="665" t="s">
        <v>2308</v>
      </c>
      <c r="E189" s="665" t="s">
        <v>4447</v>
      </c>
      <c r="F189" s="668"/>
      <c r="G189" s="668"/>
      <c r="H189" s="681">
        <v>0</v>
      </c>
      <c r="I189" s="668">
        <v>5</v>
      </c>
      <c r="J189" s="668">
        <v>7505.0999999999985</v>
      </c>
      <c r="K189" s="681">
        <v>1</v>
      </c>
      <c r="L189" s="668">
        <v>5</v>
      </c>
      <c r="M189" s="669">
        <v>7505.0999999999985</v>
      </c>
    </row>
    <row r="190" spans="1:13" ht="14.4" customHeight="1" x14ac:dyDescent="0.3">
      <c r="A190" s="664" t="s">
        <v>554</v>
      </c>
      <c r="B190" s="665" t="s">
        <v>4617</v>
      </c>
      <c r="C190" s="665" t="s">
        <v>3831</v>
      </c>
      <c r="D190" s="665" t="s">
        <v>2548</v>
      </c>
      <c r="E190" s="665" t="s">
        <v>4618</v>
      </c>
      <c r="F190" s="668"/>
      <c r="G190" s="668"/>
      <c r="H190" s="681">
        <v>0</v>
      </c>
      <c r="I190" s="668">
        <v>5</v>
      </c>
      <c r="J190" s="668">
        <v>350.19970869966551</v>
      </c>
      <c r="K190" s="681">
        <v>1</v>
      </c>
      <c r="L190" s="668">
        <v>5</v>
      </c>
      <c r="M190" s="669">
        <v>350.19970869966551</v>
      </c>
    </row>
    <row r="191" spans="1:13" ht="14.4" customHeight="1" x14ac:dyDescent="0.3">
      <c r="A191" s="664" t="s">
        <v>554</v>
      </c>
      <c r="B191" s="665" t="s">
        <v>4617</v>
      </c>
      <c r="C191" s="665" t="s">
        <v>2547</v>
      </c>
      <c r="D191" s="665" t="s">
        <v>2548</v>
      </c>
      <c r="E191" s="665" t="s">
        <v>4619</v>
      </c>
      <c r="F191" s="668"/>
      <c r="G191" s="668"/>
      <c r="H191" s="681">
        <v>0</v>
      </c>
      <c r="I191" s="668">
        <v>3</v>
      </c>
      <c r="J191" s="668">
        <v>420.26900589228779</v>
      </c>
      <c r="K191" s="681">
        <v>1</v>
      </c>
      <c r="L191" s="668">
        <v>3</v>
      </c>
      <c r="M191" s="669">
        <v>420.26900589228779</v>
      </c>
    </row>
    <row r="192" spans="1:13" ht="14.4" customHeight="1" x14ac:dyDescent="0.3">
      <c r="A192" s="664" t="s">
        <v>554</v>
      </c>
      <c r="B192" s="665" t="s">
        <v>4620</v>
      </c>
      <c r="C192" s="665" t="s">
        <v>3791</v>
      </c>
      <c r="D192" s="665" t="s">
        <v>3792</v>
      </c>
      <c r="E192" s="665" t="s">
        <v>4621</v>
      </c>
      <c r="F192" s="668"/>
      <c r="G192" s="668"/>
      <c r="H192" s="681">
        <v>0</v>
      </c>
      <c r="I192" s="668">
        <v>1</v>
      </c>
      <c r="J192" s="668">
        <v>74.930000000000007</v>
      </c>
      <c r="K192" s="681">
        <v>1</v>
      </c>
      <c r="L192" s="668">
        <v>1</v>
      </c>
      <c r="M192" s="669">
        <v>74.930000000000007</v>
      </c>
    </row>
    <row r="193" spans="1:13" ht="14.4" customHeight="1" x14ac:dyDescent="0.3">
      <c r="A193" s="664" t="s">
        <v>554</v>
      </c>
      <c r="B193" s="665" t="s">
        <v>4622</v>
      </c>
      <c r="C193" s="665" t="s">
        <v>3836</v>
      </c>
      <c r="D193" s="665" t="s">
        <v>3837</v>
      </c>
      <c r="E193" s="665" t="s">
        <v>4623</v>
      </c>
      <c r="F193" s="668"/>
      <c r="G193" s="668"/>
      <c r="H193" s="681">
        <v>0</v>
      </c>
      <c r="I193" s="668">
        <v>2</v>
      </c>
      <c r="J193" s="668">
        <v>3254.6100000000015</v>
      </c>
      <c r="K193" s="681">
        <v>1</v>
      </c>
      <c r="L193" s="668">
        <v>2</v>
      </c>
      <c r="M193" s="669">
        <v>3254.6100000000015</v>
      </c>
    </row>
    <row r="194" spans="1:13" ht="14.4" customHeight="1" x14ac:dyDescent="0.3">
      <c r="A194" s="664" t="s">
        <v>554</v>
      </c>
      <c r="B194" s="665" t="s">
        <v>4448</v>
      </c>
      <c r="C194" s="665" t="s">
        <v>3729</v>
      </c>
      <c r="D194" s="665" t="s">
        <v>2249</v>
      </c>
      <c r="E194" s="665" t="s">
        <v>4624</v>
      </c>
      <c r="F194" s="668"/>
      <c r="G194" s="668"/>
      <c r="H194" s="681">
        <v>0</v>
      </c>
      <c r="I194" s="668">
        <v>1</v>
      </c>
      <c r="J194" s="668">
        <v>129.32999999999998</v>
      </c>
      <c r="K194" s="681">
        <v>1</v>
      </c>
      <c r="L194" s="668">
        <v>1</v>
      </c>
      <c r="M194" s="669">
        <v>129.32999999999998</v>
      </c>
    </row>
    <row r="195" spans="1:13" ht="14.4" customHeight="1" x14ac:dyDescent="0.3">
      <c r="A195" s="664" t="s">
        <v>554</v>
      </c>
      <c r="B195" s="665" t="s">
        <v>4448</v>
      </c>
      <c r="C195" s="665" t="s">
        <v>3677</v>
      </c>
      <c r="D195" s="665" t="s">
        <v>2249</v>
      </c>
      <c r="E195" s="665" t="s">
        <v>4625</v>
      </c>
      <c r="F195" s="668"/>
      <c r="G195" s="668"/>
      <c r="H195" s="681">
        <v>0</v>
      </c>
      <c r="I195" s="668">
        <v>6</v>
      </c>
      <c r="J195" s="668">
        <v>271.13959084061457</v>
      </c>
      <c r="K195" s="681">
        <v>1</v>
      </c>
      <c r="L195" s="668">
        <v>6</v>
      </c>
      <c r="M195" s="669">
        <v>271.13959084061457</v>
      </c>
    </row>
    <row r="196" spans="1:13" ht="14.4" customHeight="1" x14ac:dyDescent="0.3">
      <c r="A196" s="664" t="s">
        <v>554</v>
      </c>
      <c r="B196" s="665" t="s">
        <v>4450</v>
      </c>
      <c r="C196" s="665" t="s">
        <v>3845</v>
      </c>
      <c r="D196" s="665" t="s">
        <v>3846</v>
      </c>
      <c r="E196" s="665" t="s">
        <v>4626</v>
      </c>
      <c r="F196" s="668"/>
      <c r="G196" s="668"/>
      <c r="H196" s="681">
        <v>0</v>
      </c>
      <c r="I196" s="668">
        <v>1</v>
      </c>
      <c r="J196" s="668">
        <v>358.14</v>
      </c>
      <c r="K196" s="681">
        <v>1</v>
      </c>
      <c r="L196" s="668">
        <v>1</v>
      </c>
      <c r="M196" s="669">
        <v>358.14</v>
      </c>
    </row>
    <row r="197" spans="1:13" ht="14.4" customHeight="1" x14ac:dyDescent="0.3">
      <c r="A197" s="664" t="s">
        <v>554</v>
      </c>
      <c r="B197" s="665" t="s">
        <v>4450</v>
      </c>
      <c r="C197" s="665" t="s">
        <v>3740</v>
      </c>
      <c r="D197" s="665" t="s">
        <v>4627</v>
      </c>
      <c r="E197" s="665" t="s">
        <v>4628</v>
      </c>
      <c r="F197" s="668"/>
      <c r="G197" s="668"/>
      <c r="H197" s="681">
        <v>0</v>
      </c>
      <c r="I197" s="668">
        <v>1</v>
      </c>
      <c r="J197" s="668">
        <v>79.059999999999988</v>
      </c>
      <c r="K197" s="681">
        <v>1</v>
      </c>
      <c r="L197" s="668">
        <v>1</v>
      </c>
      <c r="M197" s="669">
        <v>79.059999999999988</v>
      </c>
    </row>
    <row r="198" spans="1:13" ht="14.4" customHeight="1" x14ac:dyDescent="0.3">
      <c r="A198" s="664" t="s">
        <v>554</v>
      </c>
      <c r="B198" s="665" t="s">
        <v>4450</v>
      </c>
      <c r="C198" s="665" t="s">
        <v>2263</v>
      </c>
      <c r="D198" s="665" t="s">
        <v>3846</v>
      </c>
      <c r="E198" s="665" t="s">
        <v>4451</v>
      </c>
      <c r="F198" s="668"/>
      <c r="G198" s="668"/>
      <c r="H198" s="681">
        <v>0</v>
      </c>
      <c r="I198" s="668">
        <v>1</v>
      </c>
      <c r="J198" s="668">
        <v>105.40999999999998</v>
      </c>
      <c r="K198" s="681">
        <v>1</v>
      </c>
      <c r="L198" s="668">
        <v>1</v>
      </c>
      <c r="M198" s="669">
        <v>105.40999999999998</v>
      </c>
    </row>
    <row r="199" spans="1:13" ht="14.4" customHeight="1" x14ac:dyDescent="0.3">
      <c r="A199" s="664" t="s">
        <v>554</v>
      </c>
      <c r="B199" s="665" t="s">
        <v>4452</v>
      </c>
      <c r="C199" s="665" t="s">
        <v>2284</v>
      </c>
      <c r="D199" s="665" t="s">
        <v>2285</v>
      </c>
      <c r="E199" s="665" t="s">
        <v>4453</v>
      </c>
      <c r="F199" s="668"/>
      <c r="G199" s="668"/>
      <c r="H199" s="681">
        <v>0</v>
      </c>
      <c r="I199" s="668">
        <v>2</v>
      </c>
      <c r="J199" s="668">
        <v>85.92</v>
      </c>
      <c r="K199" s="681">
        <v>1</v>
      </c>
      <c r="L199" s="668">
        <v>2</v>
      </c>
      <c r="M199" s="669">
        <v>85.92</v>
      </c>
    </row>
    <row r="200" spans="1:13" ht="14.4" customHeight="1" x14ac:dyDescent="0.3">
      <c r="A200" s="664" t="s">
        <v>554</v>
      </c>
      <c r="B200" s="665" t="s">
        <v>4454</v>
      </c>
      <c r="C200" s="665" t="s">
        <v>2281</v>
      </c>
      <c r="D200" s="665" t="s">
        <v>2282</v>
      </c>
      <c r="E200" s="665" t="s">
        <v>4455</v>
      </c>
      <c r="F200" s="668"/>
      <c r="G200" s="668"/>
      <c r="H200" s="681">
        <v>0</v>
      </c>
      <c r="I200" s="668">
        <v>21</v>
      </c>
      <c r="J200" s="668">
        <v>939.81796730964857</v>
      </c>
      <c r="K200" s="681">
        <v>1</v>
      </c>
      <c r="L200" s="668">
        <v>21</v>
      </c>
      <c r="M200" s="669">
        <v>939.81796730964857</v>
      </c>
    </row>
    <row r="201" spans="1:13" ht="14.4" customHeight="1" x14ac:dyDescent="0.3">
      <c r="A201" s="664" t="s">
        <v>554</v>
      </c>
      <c r="B201" s="665" t="s">
        <v>4454</v>
      </c>
      <c r="C201" s="665" t="s">
        <v>3693</v>
      </c>
      <c r="D201" s="665" t="s">
        <v>3694</v>
      </c>
      <c r="E201" s="665" t="s">
        <v>4463</v>
      </c>
      <c r="F201" s="668"/>
      <c r="G201" s="668"/>
      <c r="H201" s="681">
        <v>0</v>
      </c>
      <c r="I201" s="668">
        <v>3</v>
      </c>
      <c r="J201" s="668">
        <v>157.94999999999999</v>
      </c>
      <c r="K201" s="681">
        <v>1</v>
      </c>
      <c r="L201" s="668">
        <v>3</v>
      </c>
      <c r="M201" s="669">
        <v>157.94999999999999</v>
      </c>
    </row>
    <row r="202" spans="1:13" ht="14.4" customHeight="1" x14ac:dyDescent="0.3">
      <c r="A202" s="664" t="s">
        <v>554</v>
      </c>
      <c r="B202" s="665" t="s">
        <v>4456</v>
      </c>
      <c r="C202" s="665" t="s">
        <v>2375</v>
      </c>
      <c r="D202" s="665" t="s">
        <v>2376</v>
      </c>
      <c r="E202" s="665" t="s">
        <v>4458</v>
      </c>
      <c r="F202" s="668"/>
      <c r="G202" s="668"/>
      <c r="H202" s="681">
        <v>0</v>
      </c>
      <c r="I202" s="668">
        <v>2</v>
      </c>
      <c r="J202" s="668">
        <v>88.24</v>
      </c>
      <c r="K202" s="681">
        <v>1</v>
      </c>
      <c r="L202" s="668">
        <v>2</v>
      </c>
      <c r="M202" s="669">
        <v>88.24</v>
      </c>
    </row>
    <row r="203" spans="1:13" ht="14.4" customHeight="1" x14ac:dyDescent="0.3">
      <c r="A203" s="664" t="s">
        <v>554</v>
      </c>
      <c r="B203" s="665" t="s">
        <v>4459</v>
      </c>
      <c r="C203" s="665" t="s">
        <v>3800</v>
      </c>
      <c r="D203" s="665" t="s">
        <v>3801</v>
      </c>
      <c r="E203" s="665" t="s">
        <v>4595</v>
      </c>
      <c r="F203" s="668"/>
      <c r="G203" s="668"/>
      <c r="H203" s="681">
        <v>0</v>
      </c>
      <c r="I203" s="668">
        <v>6</v>
      </c>
      <c r="J203" s="668">
        <v>189.56999999999991</v>
      </c>
      <c r="K203" s="681">
        <v>1</v>
      </c>
      <c r="L203" s="668">
        <v>6</v>
      </c>
      <c r="M203" s="669">
        <v>189.56999999999991</v>
      </c>
    </row>
    <row r="204" spans="1:13" ht="14.4" customHeight="1" x14ac:dyDescent="0.3">
      <c r="A204" s="664" t="s">
        <v>554</v>
      </c>
      <c r="B204" s="665" t="s">
        <v>4461</v>
      </c>
      <c r="C204" s="665" t="s">
        <v>2352</v>
      </c>
      <c r="D204" s="665" t="s">
        <v>2353</v>
      </c>
      <c r="E204" s="665" t="s">
        <v>4455</v>
      </c>
      <c r="F204" s="668"/>
      <c r="G204" s="668"/>
      <c r="H204" s="681">
        <v>0</v>
      </c>
      <c r="I204" s="668">
        <v>5</v>
      </c>
      <c r="J204" s="668">
        <v>432.65057562303338</v>
      </c>
      <c r="K204" s="681">
        <v>1</v>
      </c>
      <c r="L204" s="668">
        <v>5</v>
      </c>
      <c r="M204" s="669">
        <v>432.65057562303338</v>
      </c>
    </row>
    <row r="205" spans="1:13" ht="14.4" customHeight="1" x14ac:dyDescent="0.3">
      <c r="A205" s="664" t="s">
        <v>554</v>
      </c>
      <c r="B205" s="665" t="s">
        <v>4461</v>
      </c>
      <c r="C205" s="665" t="s">
        <v>2359</v>
      </c>
      <c r="D205" s="665" t="s">
        <v>2353</v>
      </c>
      <c r="E205" s="665" t="s">
        <v>4462</v>
      </c>
      <c r="F205" s="668"/>
      <c r="G205" s="668"/>
      <c r="H205" s="681">
        <v>0</v>
      </c>
      <c r="I205" s="668">
        <v>3</v>
      </c>
      <c r="J205" s="668">
        <v>667.28395822159052</v>
      </c>
      <c r="K205" s="681">
        <v>1</v>
      </c>
      <c r="L205" s="668">
        <v>3</v>
      </c>
      <c r="M205" s="669">
        <v>667.28395822159052</v>
      </c>
    </row>
    <row r="206" spans="1:13" ht="14.4" customHeight="1" x14ac:dyDescent="0.3">
      <c r="A206" s="664" t="s">
        <v>554</v>
      </c>
      <c r="B206" s="665" t="s">
        <v>4461</v>
      </c>
      <c r="C206" s="665" t="s">
        <v>2355</v>
      </c>
      <c r="D206" s="665" t="s">
        <v>2356</v>
      </c>
      <c r="E206" s="665" t="s">
        <v>4463</v>
      </c>
      <c r="F206" s="668"/>
      <c r="G206" s="668"/>
      <c r="H206" s="681">
        <v>0</v>
      </c>
      <c r="I206" s="668">
        <v>1</v>
      </c>
      <c r="J206" s="668">
        <v>162.79</v>
      </c>
      <c r="K206" s="681">
        <v>1</v>
      </c>
      <c r="L206" s="668">
        <v>1</v>
      </c>
      <c r="M206" s="669">
        <v>162.79</v>
      </c>
    </row>
    <row r="207" spans="1:13" ht="14.4" customHeight="1" x14ac:dyDescent="0.3">
      <c r="A207" s="664" t="s">
        <v>554</v>
      </c>
      <c r="B207" s="665" t="s">
        <v>4465</v>
      </c>
      <c r="C207" s="665" t="s">
        <v>2239</v>
      </c>
      <c r="D207" s="665" t="s">
        <v>2240</v>
      </c>
      <c r="E207" s="665" t="s">
        <v>4466</v>
      </c>
      <c r="F207" s="668"/>
      <c r="G207" s="668"/>
      <c r="H207" s="681">
        <v>0</v>
      </c>
      <c r="I207" s="668">
        <v>27</v>
      </c>
      <c r="J207" s="668">
        <v>401.7600000000001</v>
      </c>
      <c r="K207" s="681">
        <v>1</v>
      </c>
      <c r="L207" s="668">
        <v>27</v>
      </c>
      <c r="M207" s="669">
        <v>401.7600000000001</v>
      </c>
    </row>
    <row r="208" spans="1:13" ht="14.4" customHeight="1" x14ac:dyDescent="0.3">
      <c r="A208" s="664" t="s">
        <v>554</v>
      </c>
      <c r="B208" s="665" t="s">
        <v>4465</v>
      </c>
      <c r="C208" s="665" t="s">
        <v>2242</v>
      </c>
      <c r="D208" s="665" t="s">
        <v>2243</v>
      </c>
      <c r="E208" s="665" t="s">
        <v>4467</v>
      </c>
      <c r="F208" s="668"/>
      <c r="G208" s="668"/>
      <c r="H208" s="681">
        <v>0</v>
      </c>
      <c r="I208" s="668">
        <v>10</v>
      </c>
      <c r="J208" s="668">
        <v>120.60000000000001</v>
      </c>
      <c r="K208" s="681">
        <v>1</v>
      </c>
      <c r="L208" s="668">
        <v>10</v>
      </c>
      <c r="M208" s="669">
        <v>120.60000000000001</v>
      </c>
    </row>
    <row r="209" spans="1:13" ht="14.4" customHeight="1" x14ac:dyDescent="0.3">
      <c r="A209" s="664" t="s">
        <v>554</v>
      </c>
      <c r="B209" s="665" t="s">
        <v>4465</v>
      </c>
      <c r="C209" s="665" t="s">
        <v>2303</v>
      </c>
      <c r="D209" s="665" t="s">
        <v>4468</v>
      </c>
      <c r="E209" s="665" t="s">
        <v>4469</v>
      </c>
      <c r="F209" s="668"/>
      <c r="G209" s="668"/>
      <c r="H209" s="681">
        <v>0</v>
      </c>
      <c r="I209" s="668">
        <v>26</v>
      </c>
      <c r="J209" s="668">
        <v>940.67834494032627</v>
      </c>
      <c r="K209" s="681">
        <v>1</v>
      </c>
      <c r="L209" s="668">
        <v>26</v>
      </c>
      <c r="M209" s="669">
        <v>940.67834494032627</v>
      </c>
    </row>
    <row r="210" spans="1:13" ht="14.4" customHeight="1" x14ac:dyDescent="0.3">
      <c r="A210" s="664" t="s">
        <v>554</v>
      </c>
      <c r="B210" s="665" t="s">
        <v>4470</v>
      </c>
      <c r="C210" s="665" t="s">
        <v>2361</v>
      </c>
      <c r="D210" s="665" t="s">
        <v>4471</v>
      </c>
      <c r="E210" s="665" t="s">
        <v>4472</v>
      </c>
      <c r="F210" s="668"/>
      <c r="G210" s="668"/>
      <c r="H210" s="681">
        <v>0</v>
      </c>
      <c r="I210" s="668">
        <v>10</v>
      </c>
      <c r="J210" s="668">
        <v>1167.3798354537696</v>
      </c>
      <c r="K210" s="681">
        <v>1</v>
      </c>
      <c r="L210" s="668">
        <v>10</v>
      </c>
      <c r="M210" s="669">
        <v>1167.3798354537696</v>
      </c>
    </row>
    <row r="211" spans="1:13" ht="14.4" customHeight="1" x14ac:dyDescent="0.3">
      <c r="A211" s="664" t="s">
        <v>554</v>
      </c>
      <c r="B211" s="665" t="s">
        <v>4470</v>
      </c>
      <c r="C211" s="665" t="s">
        <v>2424</v>
      </c>
      <c r="D211" s="665" t="s">
        <v>4471</v>
      </c>
      <c r="E211" s="665" t="s">
        <v>4473</v>
      </c>
      <c r="F211" s="668"/>
      <c r="G211" s="668"/>
      <c r="H211" s="681">
        <v>0</v>
      </c>
      <c r="I211" s="668">
        <v>2</v>
      </c>
      <c r="J211" s="668">
        <v>626.74</v>
      </c>
      <c r="K211" s="681">
        <v>1</v>
      </c>
      <c r="L211" s="668">
        <v>2</v>
      </c>
      <c r="M211" s="669">
        <v>626.74</v>
      </c>
    </row>
    <row r="212" spans="1:13" ht="14.4" customHeight="1" x14ac:dyDescent="0.3">
      <c r="A212" s="664" t="s">
        <v>554</v>
      </c>
      <c r="B212" s="665" t="s">
        <v>4470</v>
      </c>
      <c r="C212" s="665" t="s">
        <v>3735</v>
      </c>
      <c r="D212" s="665" t="s">
        <v>2460</v>
      </c>
      <c r="E212" s="665" t="s">
        <v>4629</v>
      </c>
      <c r="F212" s="668"/>
      <c r="G212" s="668"/>
      <c r="H212" s="681">
        <v>0</v>
      </c>
      <c r="I212" s="668">
        <v>6</v>
      </c>
      <c r="J212" s="668">
        <v>1096.52</v>
      </c>
      <c r="K212" s="681">
        <v>1</v>
      </c>
      <c r="L212" s="668">
        <v>6</v>
      </c>
      <c r="M212" s="669">
        <v>1096.52</v>
      </c>
    </row>
    <row r="213" spans="1:13" ht="14.4" customHeight="1" x14ac:dyDescent="0.3">
      <c r="A213" s="664" t="s">
        <v>554</v>
      </c>
      <c r="B213" s="665" t="s">
        <v>4470</v>
      </c>
      <c r="C213" s="665" t="s">
        <v>2459</v>
      </c>
      <c r="D213" s="665" t="s">
        <v>2460</v>
      </c>
      <c r="E213" s="665" t="s">
        <v>4474</v>
      </c>
      <c r="F213" s="668"/>
      <c r="G213" s="668"/>
      <c r="H213" s="681">
        <v>0</v>
      </c>
      <c r="I213" s="668">
        <v>1</v>
      </c>
      <c r="J213" s="668">
        <v>529.2399999999999</v>
      </c>
      <c r="K213" s="681">
        <v>1</v>
      </c>
      <c r="L213" s="668">
        <v>1</v>
      </c>
      <c r="M213" s="669">
        <v>529.2399999999999</v>
      </c>
    </row>
    <row r="214" spans="1:13" ht="14.4" customHeight="1" x14ac:dyDescent="0.3">
      <c r="A214" s="664" t="s">
        <v>554</v>
      </c>
      <c r="B214" s="665" t="s">
        <v>4630</v>
      </c>
      <c r="C214" s="665" t="s">
        <v>3711</v>
      </c>
      <c r="D214" s="665" t="s">
        <v>4631</v>
      </c>
      <c r="E214" s="665" t="s">
        <v>4632</v>
      </c>
      <c r="F214" s="668"/>
      <c r="G214" s="668"/>
      <c r="H214" s="681">
        <v>0</v>
      </c>
      <c r="I214" s="668">
        <v>1</v>
      </c>
      <c r="J214" s="668">
        <v>90.819999999999979</v>
      </c>
      <c r="K214" s="681">
        <v>1</v>
      </c>
      <c r="L214" s="668">
        <v>1</v>
      </c>
      <c r="M214" s="669">
        <v>90.819999999999979</v>
      </c>
    </row>
    <row r="215" spans="1:13" ht="14.4" customHeight="1" x14ac:dyDescent="0.3">
      <c r="A215" s="664" t="s">
        <v>554</v>
      </c>
      <c r="B215" s="665" t="s">
        <v>4475</v>
      </c>
      <c r="C215" s="665" t="s">
        <v>3782</v>
      </c>
      <c r="D215" s="665" t="s">
        <v>3783</v>
      </c>
      <c r="E215" s="665" t="s">
        <v>4633</v>
      </c>
      <c r="F215" s="668"/>
      <c r="G215" s="668"/>
      <c r="H215" s="681">
        <v>0</v>
      </c>
      <c r="I215" s="668">
        <v>1</v>
      </c>
      <c r="J215" s="668">
        <v>213.24</v>
      </c>
      <c r="K215" s="681">
        <v>1</v>
      </c>
      <c r="L215" s="668">
        <v>1</v>
      </c>
      <c r="M215" s="669">
        <v>213.24</v>
      </c>
    </row>
    <row r="216" spans="1:13" ht="14.4" customHeight="1" x14ac:dyDescent="0.3">
      <c r="A216" s="664" t="s">
        <v>554</v>
      </c>
      <c r="B216" s="665" t="s">
        <v>4475</v>
      </c>
      <c r="C216" s="665" t="s">
        <v>3840</v>
      </c>
      <c r="D216" s="665" t="s">
        <v>3783</v>
      </c>
      <c r="E216" s="665" t="s">
        <v>4634</v>
      </c>
      <c r="F216" s="668"/>
      <c r="G216" s="668"/>
      <c r="H216" s="681">
        <v>0</v>
      </c>
      <c r="I216" s="668">
        <v>2</v>
      </c>
      <c r="J216" s="668">
        <v>1095.6600000000001</v>
      </c>
      <c r="K216" s="681">
        <v>1</v>
      </c>
      <c r="L216" s="668">
        <v>2</v>
      </c>
      <c r="M216" s="669">
        <v>1095.6600000000001</v>
      </c>
    </row>
    <row r="217" spans="1:13" ht="14.4" customHeight="1" x14ac:dyDescent="0.3">
      <c r="A217" s="664" t="s">
        <v>554</v>
      </c>
      <c r="B217" s="665" t="s">
        <v>4475</v>
      </c>
      <c r="C217" s="665" t="s">
        <v>3794</v>
      </c>
      <c r="D217" s="665" t="s">
        <v>3795</v>
      </c>
      <c r="E217" s="665" t="s">
        <v>4635</v>
      </c>
      <c r="F217" s="668"/>
      <c r="G217" s="668"/>
      <c r="H217" s="681">
        <v>0</v>
      </c>
      <c r="I217" s="668">
        <v>1</v>
      </c>
      <c r="J217" s="668">
        <v>136.38999999999996</v>
      </c>
      <c r="K217" s="681">
        <v>1</v>
      </c>
      <c r="L217" s="668">
        <v>1</v>
      </c>
      <c r="M217" s="669">
        <v>136.38999999999996</v>
      </c>
    </row>
    <row r="218" spans="1:13" ht="14.4" customHeight="1" x14ac:dyDescent="0.3">
      <c r="A218" s="664" t="s">
        <v>554</v>
      </c>
      <c r="B218" s="665" t="s">
        <v>4478</v>
      </c>
      <c r="C218" s="665" t="s">
        <v>2348</v>
      </c>
      <c r="D218" s="665" t="s">
        <v>2349</v>
      </c>
      <c r="E218" s="665" t="s">
        <v>4481</v>
      </c>
      <c r="F218" s="668"/>
      <c r="G218" s="668"/>
      <c r="H218" s="681">
        <v>0</v>
      </c>
      <c r="I218" s="668">
        <v>3</v>
      </c>
      <c r="J218" s="668">
        <v>65.009996759737732</v>
      </c>
      <c r="K218" s="681">
        <v>1</v>
      </c>
      <c r="L218" s="668">
        <v>3</v>
      </c>
      <c r="M218" s="669">
        <v>65.009996759737732</v>
      </c>
    </row>
    <row r="219" spans="1:13" ht="14.4" customHeight="1" x14ac:dyDescent="0.3">
      <c r="A219" s="664" t="s">
        <v>554</v>
      </c>
      <c r="B219" s="665" t="s">
        <v>4478</v>
      </c>
      <c r="C219" s="665" t="s">
        <v>3754</v>
      </c>
      <c r="D219" s="665" t="s">
        <v>3755</v>
      </c>
      <c r="E219" s="665" t="s">
        <v>4636</v>
      </c>
      <c r="F219" s="668"/>
      <c r="G219" s="668"/>
      <c r="H219" s="681">
        <v>0</v>
      </c>
      <c r="I219" s="668">
        <v>1</v>
      </c>
      <c r="J219" s="668">
        <v>31.640115837183593</v>
      </c>
      <c r="K219" s="681">
        <v>1</v>
      </c>
      <c r="L219" s="668">
        <v>1</v>
      </c>
      <c r="M219" s="669">
        <v>31.640115837183593</v>
      </c>
    </row>
    <row r="220" spans="1:13" ht="14.4" customHeight="1" x14ac:dyDescent="0.3">
      <c r="A220" s="664" t="s">
        <v>554</v>
      </c>
      <c r="B220" s="665" t="s">
        <v>4484</v>
      </c>
      <c r="C220" s="665" t="s">
        <v>2260</v>
      </c>
      <c r="D220" s="665" t="s">
        <v>2261</v>
      </c>
      <c r="E220" s="665" t="s">
        <v>4485</v>
      </c>
      <c r="F220" s="668"/>
      <c r="G220" s="668"/>
      <c r="H220" s="681">
        <v>0</v>
      </c>
      <c r="I220" s="668">
        <v>4</v>
      </c>
      <c r="J220" s="668">
        <v>117.25999999999998</v>
      </c>
      <c r="K220" s="681">
        <v>1</v>
      </c>
      <c r="L220" s="668">
        <v>4</v>
      </c>
      <c r="M220" s="669">
        <v>117.25999999999998</v>
      </c>
    </row>
    <row r="221" spans="1:13" ht="14.4" customHeight="1" x14ac:dyDescent="0.3">
      <c r="A221" s="664" t="s">
        <v>554</v>
      </c>
      <c r="B221" s="665" t="s">
        <v>4484</v>
      </c>
      <c r="C221" s="665" t="s">
        <v>3805</v>
      </c>
      <c r="D221" s="665" t="s">
        <v>2261</v>
      </c>
      <c r="E221" s="665" t="s">
        <v>4637</v>
      </c>
      <c r="F221" s="668"/>
      <c r="G221" s="668"/>
      <c r="H221" s="681">
        <v>0</v>
      </c>
      <c r="I221" s="668">
        <v>4</v>
      </c>
      <c r="J221" s="668">
        <v>345.54</v>
      </c>
      <c r="K221" s="681">
        <v>1</v>
      </c>
      <c r="L221" s="668">
        <v>4</v>
      </c>
      <c r="M221" s="669">
        <v>345.54</v>
      </c>
    </row>
    <row r="222" spans="1:13" ht="14.4" customHeight="1" x14ac:dyDescent="0.3">
      <c r="A222" s="664" t="s">
        <v>554</v>
      </c>
      <c r="B222" s="665" t="s">
        <v>4486</v>
      </c>
      <c r="C222" s="665" t="s">
        <v>3803</v>
      </c>
      <c r="D222" s="665" t="s">
        <v>3804</v>
      </c>
      <c r="E222" s="665" t="s">
        <v>4463</v>
      </c>
      <c r="F222" s="668"/>
      <c r="G222" s="668"/>
      <c r="H222" s="681">
        <v>0</v>
      </c>
      <c r="I222" s="668">
        <v>2</v>
      </c>
      <c r="J222" s="668">
        <v>73.959761709165974</v>
      </c>
      <c r="K222" s="681">
        <v>1</v>
      </c>
      <c r="L222" s="668">
        <v>2</v>
      </c>
      <c r="M222" s="669">
        <v>73.959761709165974</v>
      </c>
    </row>
    <row r="223" spans="1:13" ht="14.4" customHeight="1" x14ac:dyDescent="0.3">
      <c r="A223" s="664" t="s">
        <v>554</v>
      </c>
      <c r="B223" s="665" t="s">
        <v>4486</v>
      </c>
      <c r="C223" s="665" t="s">
        <v>3852</v>
      </c>
      <c r="D223" s="665" t="s">
        <v>3804</v>
      </c>
      <c r="E223" s="665" t="s">
        <v>4638</v>
      </c>
      <c r="F223" s="668"/>
      <c r="G223" s="668"/>
      <c r="H223" s="681">
        <v>0</v>
      </c>
      <c r="I223" s="668">
        <v>1</v>
      </c>
      <c r="J223" s="668">
        <v>103.66</v>
      </c>
      <c r="K223" s="681">
        <v>1</v>
      </c>
      <c r="L223" s="668">
        <v>1</v>
      </c>
      <c r="M223" s="669">
        <v>103.66</v>
      </c>
    </row>
    <row r="224" spans="1:13" ht="14.4" customHeight="1" x14ac:dyDescent="0.3">
      <c r="A224" s="664" t="s">
        <v>554</v>
      </c>
      <c r="B224" s="665" t="s">
        <v>4488</v>
      </c>
      <c r="C224" s="665" t="s">
        <v>2432</v>
      </c>
      <c r="D224" s="665" t="s">
        <v>2433</v>
      </c>
      <c r="E224" s="665" t="s">
        <v>4489</v>
      </c>
      <c r="F224" s="668"/>
      <c r="G224" s="668"/>
      <c r="H224" s="681">
        <v>0</v>
      </c>
      <c r="I224" s="668">
        <v>1</v>
      </c>
      <c r="J224" s="668">
        <v>210.07</v>
      </c>
      <c r="K224" s="681">
        <v>1</v>
      </c>
      <c r="L224" s="668">
        <v>1</v>
      </c>
      <c r="M224" s="669">
        <v>210.07</v>
      </c>
    </row>
    <row r="225" spans="1:13" ht="14.4" customHeight="1" x14ac:dyDescent="0.3">
      <c r="A225" s="664" t="s">
        <v>554</v>
      </c>
      <c r="B225" s="665" t="s">
        <v>4488</v>
      </c>
      <c r="C225" s="665" t="s">
        <v>2338</v>
      </c>
      <c r="D225" s="665" t="s">
        <v>4490</v>
      </c>
      <c r="E225" s="665" t="s">
        <v>4463</v>
      </c>
      <c r="F225" s="668"/>
      <c r="G225" s="668"/>
      <c r="H225" s="681">
        <v>0</v>
      </c>
      <c r="I225" s="668">
        <v>7</v>
      </c>
      <c r="J225" s="668">
        <v>308.83964896244487</v>
      </c>
      <c r="K225" s="681">
        <v>1</v>
      </c>
      <c r="L225" s="668">
        <v>7</v>
      </c>
      <c r="M225" s="669">
        <v>308.83964896244487</v>
      </c>
    </row>
    <row r="226" spans="1:13" ht="14.4" customHeight="1" x14ac:dyDescent="0.3">
      <c r="A226" s="664" t="s">
        <v>554</v>
      </c>
      <c r="B226" s="665" t="s">
        <v>4488</v>
      </c>
      <c r="C226" s="665" t="s">
        <v>2341</v>
      </c>
      <c r="D226" s="665" t="s">
        <v>3718</v>
      </c>
      <c r="E226" s="665" t="s">
        <v>4487</v>
      </c>
      <c r="F226" s="668"/>
      <c r="G226" s="668"/>
      <c r="H226" s="681">
        <v>0</v>
      </c>
      <c r="I226" s="668">
        <v>7</v>
      </c>
      <c r="J226" s="668">
        <v>617.75000000000011</v>
      </c>
      <c r="K226" s="681">
        <v>1</v>
      </c>
      <c r="L226" s="668">
        <v>7</v>
      </c>
      <c r="M226" s="669">
        <v>617.75000000000011</v>
      </c>
    </row>
    <row r="227" spans="1:13" ht="14.4" customHeight="1" x14ac:dyDescent="0.3">
      <c r="A227" s="664" t="s">
        <v>554</v>
      </c>
      <c r="B227" s="665" t="s">
        <v>4488</v>
      </c>
      <c r="C227" s="665" t="s">
        <v>3717</v>
      </c>
      <c r="D227" s="665" t="s">
        <v>3718</v>
      </c>
      <c r="E227" s="665" t="s">
        <v>4639</v>
      </c>
      <c r="F227" s="668"/>
      <c r="G227" s="668"/>
      <c r="H227" s="681">
        <v>0</v>
      </c>
      <c r="I227" s="668">
        <v>2</v>
      </c>
      <c r="J227" s="668">
        <v>595.83999999999969</v>
      </c>
      <c r="K227" s="681">
        <v>1</v>
      </c>
      <c r="L227" s="668">
        <v>2</v>
      </c>
      <c r="M227" s="669">
        <v>595.83999999999969</v>
      </c>
    </row>
    <row r="228" spans="1:13" ht="14.4" customHeight="1" x14ac:dyDescent="0.3">
      <c r="A228" s="664" t="s">
        <v>554</v>
      </c>
      <c r="B228" s="665" t="s">
        <v>4491</v>
      </c>
      <c r="C228" s="665" t="s">
        <v>2436</v>
      </c>
      <c r="D228" s="665" t="s">
        <v>2437</v>
      </c>
      <c r="E228" s="665" t="s">
        <v>4463</v>
      </c>
      <c r="F228" s="668"/>
      <c r="G228" s="668"/>
      <c r="H228" s="681">
        <v>0</v>
      </c>
      <c r="I228" s="668">
        <v>1</v>
      </c>
      <c r="J228" s="668">
        <v>75.91</v>
      </c>
      <c r="K228" s="681">
        <v>1</v>
      </c>
      <c r="L228" s="668">
        <v>1</v>
      </c>
      <c r="M228" s="669">
        <v>75.91</v>
      </c>
    </row>
    <row r="229" spans="1:13" ht="14.4" customHeight="1" x14ac:dyDescent="0.3">
      <c r="A229" s="664" t="s">
        <v>554</v>
      </c>
      <c r="B229" s="665" t="s">
        <v>4491</v>
      </c>
      <c r="C229" s="665" t="s">
        <v>3732</v>
      </c>
      <c r="D229" s="665" t="s">
        <v>3733</v>
      </c>
      <c r="E229" s="665" t="s">
        <v>4487</v>
      </c>
      <c r="F229" s="668"/>
      <c r="G229" s="668"/>
      <c r="H229" s="681">
        <v>0</v>
      </c>
      <c r="I229" s="668">
        <v>3</v>
      </c>
      <c r="J229" s="668">
        <v>350.43000000000006</v>
      </c>
      <c r="K229" s="681">
        <v>1</v>
      </c>
      <c r="L229" s="668">
        <v>3</v>
      </c>
      <c r="M229" s="669">
        <v>350.43000000000006</v>
      </c>
    </row>
    <row r="230" spans="1:13" ht="14.4" customHeight="1" x14ac:dyDescent="0.3">
      <c r="A230" s="664" t="s">
        <v>554</v>
      </c>
      <c r="B230" s="665" t="s">
        <v>4492</v>
      </c>
      <c r="C230" s="665" t="s">
        <v>2484</v>
      </c>
      <c r="D230" s="665" t="s">
        <v>2485</v>
      </c>
      <c r="E230" s="665" t="s">
        <v>4493</v>
      </c>
      <c r="F230" s="668"/>
      <c r="G230" s="668"/>
      <c r="H230" s="681">
        <v>0</v>
      </c>
      <c r="I230" s="668">
        <v>4</v>
      </c>
      <c r="J230" s="668">
        <v>452.41952182020384</v>
      </c>
      <c r="K230" s="681">
        <v>1</v>
      </c>
      <c r="L230" s="668">
        <v>4</v>
      </c>
      <c r="M230" s="669">
        <v>452.41952182020384</v>
      </c>
    </row>
    <row r="231" spans="1:13" ht="14.4" customHeight="1" x14ac:dyDescent="0.3">
      <c r="A231" s="664" t="s">
        <v>554</v>
      </c>
      <c r="B231" s="665" t="s">
        <v>4492</v>
      </c>
      <c r="C231" s="665" t="s">
        <v>3834</v>
      </c>
      <c r="D231" s="665" t="s">
        <v>2485</v>
      </c>
      <c r="E231" s="665" t="s">
        <v>4640</v>
      </c>
      <c r="F231" s="668"/>
      <c r="G231" s="668"/>
      <c r="H231" s="681">
        <v>0</v>
      </c>
      <c r="I231" s="668">
        <v>2</v>
      </c>
      <c r="J231" s="668">
        <v>706.43999999999994</v>
      </c>
      <c r="K231" s="681">
        <v>1</v>
      </c>
      <c r="L231" s="668">
        <v>2</v>
      </c>
      <c r="M231" s="669">
        <v>706.43999999999994</v>
      </c>
    </row>
    <row r="232" spans="1:13" ht="14.4" customHeight="1" x14ac:dyDescent="0.3">
      <c r="A232" s="664" t="s">
        <v>554</v>
      </c>
      <c r="B232" s="665" t="s">
        <v>4492</v>
      </c>
      <c r="C232" s="665" t="s">
        <v>3864</v>
      </c>
      <c r="D232" s="665" t="s">
        <v>3701</v>
      </c>
      <c r="E232" s="665" t="s">
        <v>4641</v>
      </c>
      <c r="F232" s="668"/>
      <c r="G232" s="668"/>
      <c r="H232" s="681">
        <v>0</v>
      </c>
      <c r="I232" s="668">
        <v>1</v>
      </c>
      <c r="J232" s="668">
        <v>168.54</v>
      </c>
      <c r="K232" s="681">
        <v>1</v>
      </c>
      <c r="L232" s="668">
        <v>1</v>
      </c>
      <c r="M232" s="669">
        <v>168.54</v>
      </c>
    </row>
    <row r="233" spans="1:13" ht="14.4" customHeight="1" x14ac:dyDescent="0.3">
      <c r="A233" s="664" t="s">
        <v>554</v>
      </c>
      <c r="B233" s="665" t="s">
        <v>4492</v>
      </c>
      <c r="C233" s="665" t="s">
        <v>3700</v>
      </c>
      <c r="D233" s="665" t="s">
        <v>3701</v>
      </c>
      <c r="E233" s="665" t="s">
        <v>4641</v>
      </c>
      <c r="F233" s="668"/>
      <c r="G233" s="668"/>
      <c r="H233" s="681">
        <v>0</v>
      </c>
      <c r="I233" s="668">
        <v>2</v>
      </c>
      <c r="J233" s="668">
        <v>337.07930149787353</v>
      </c>
      <c r="K233" s="681">
        <v>1</v>
      </c>
      <c r="L233" s="668">
        <v>2</v>
      </c>
      <c r="M233" s="669">
        <v>337.07930149787353</v>
      </c>
    </row>
    <row r="234" spans="1:13" ht="14.4" customHeight="1" x14ac:dyDescent="0.3">
      <c r="A234" s="664" t="s">
        <v>554</v>
      </c>
      <c r="B234" s="665" t="s">
        <v>4494</v>
      </c>
      <c r="C234" s="665" t="s">
        <v>3762</v>
      </c>
      <c r="D234" s="665" t="s">
        <v>3763</v>
      </c>
      <c r="E234" s="665" t="s">
        <v>4642</v>
      </c>
      <c r="F234" s="668"/>
      <c r="G234" s="668"/>
      <c r="H234" s="681">
        <v>0</v>
      </c>
      <c r="I234" s="668">
        <v>1</v>
      </c>
      <c r="J234" s="668">
        <v>610.51</v>
      </c>
      <c r="K234" s="681">
        <v>1</v>
      </c>
      <c r="L234" s="668">
        <v>1</v>
      </c>
      <c r="M234" s="669">
        <v>610.51</v>
      </c>
    </row>
    <row r="235" spans="1:13" ht="14.4" customHeight="1" x14ac:dyDescent="0.3">
      <c r="A235" s="664" t="s">
        <v>554</v>
      </c>
      <c r="B235" s="665" t="s">
        <v>4494</v>
      </c>
      <c r="C235" s="665" t="s">
        <v>3680</v>
      </c>
      <c r="D235" s="665" t="s">
        <v>4643</v>
      </c>
      <c r="E235" s="665" t="s">
        <v>4644</v>
      </c>
      <c r="F235" s="668"/>
      <c r="G235" s="668"/>
      <c r="H235" s="681">
        <v>0</v>
      </c>
      <c r="I235" s="668">
        <v>3</v>
      </c>
      <c r="J235" s="668">
        <v>597.20000000000027</v>
      </c>
      <c r="K235" s="681">
        <v>1</v>
      </c>
      <c r="L235" s="668">
        <v>3</v>
      </c>
      <c r="M235" s="669">
        <v>597.20000000000027</v>
      </c>
    </row>
    <row r="236" spans="1:13" ht="14.4" customHeight="1" x14ac:dyDescent="0.3">
      <c r="A236" s="664" t="s">
        <v>554</v>
      </c>
      <c r="B236" s="665" t="s">
        <v>4496</v>
      </c>
      <c r="C236" s="665" t="s">
        <v>2252</v>
      </c>
      <c r="D236" s="665" t="s">
        <v>2253</v>
      </c>
      <c r="E236" s="665" t="s">
        <v>4497</v>
      </c>
      <c r="F236" s="668"/>
      <c r="G236" s="668"/>
      <c r="H236" s="681">
        <v>0</v>
      </c>
      <c r="I236" s="668">
        <v>5</v>
      </c>
      <c r="J236" s="668">
        <v>493.18999999999994</v>
      </c>
      <c r="K236" s="681">
        <v>1</v>
      </c>
      <c r="L236" s="668">
        <v>5</v>
      </c>
      <c r="M236" s="669">
        <v>493.18999999999994</v>
      </c>
    </row>
    <row r="237" spans="1:13" ht="14.4" customHeight="1" x14ac:dyDescent="0.3">
      <c r="A237" s="664" t="s">
        <v>554</v>
      </c>
      <c r="B237" s="665" t="s">
        <v>4496</v>
      </c>
      <c r="C237" s="665" t="s">
        <v>3748</v>
      </c>
      <c r="D237" s="665" t="s">
        <v>2253</v>
      </c>
      <c r="E237" s="665" t="s">
        <v>4645</v>
      </c>
      <c r="F237" s="668"/>
      <c r="G237" s="668"/>
      <c r="H237" s="681">
        <v>0</v>
      </c>
      <c r="I237" s="668">
        <v>1</v>
      </c>
      <c r="J237" s="668">
        <v>299.63000000000011</v>
      </c>
      <c r="K237" s="681">
        <v>1</v>
      </c>
      <c r="L237" s="668">
        <v>1</v>
      </c>
      <c r="M237" s="669">
        <v>299.63000000000011</v>
      </c>
    </row>
    <row r="238" spans="1:13" ht="14.4" customHeight="1" x14ac:dyDescent="0.3">
      <c r="A238" s="664" t="s">
        <v>554</v>
      </c>
      <c r="B238" s="665" t="s">
        <v>4646</v>
      </c>
      <c r="C238" s="665" t="s">
        <v>2844</v>
      </c>
      <c r="D238" s="665" t="s">
        <v>2845</v>
      </c>
      <c r="E238" s="665" t="s">
        <v>4647</v>
      </c>
      <c r="F238" s="668">
        <v>1</v>
      </c>
      <c r="G238" s="668">
        <v>525.65</v>
      </c>
      <c r="H238" s="681">
        <v>1</v>
      </c>
      <c r="I238" s="668"/>
      <c r="J238" s="668"/>
      <c r="K238" s="681">
        <v>0</v>
      </c>
      <c r="L238" s="668">
        <v>1</v>
      </c>
      <c r="M238" s="669">
        <v>525.65</v>
      </c>
    </row>
    <row r="239" spans="1:13" ht="14.4" customHeight="1" x14ac:dyDescent="0.3">
      <c r="A239" s="664" t="s">
        <v>554</v>
      </c>
      <c r="B239" s="665" t="s">
        <v>4648</v>
      </c>
      <c r="C239" s="665" t="s">
        <v>3842</v>
      </c>
      <c r="D239" s="665" t="s">
        <v>3843</v>
      </c>
      <c r="E239" s="665" t="s">
        <v>4649</v>
      </c>
      <c r="F239" s="668"/>
      <c r="G239" s="668"/>
      <c r="H239" s="681">
        <v>0</v>
      </c>
      <c r="I239" s="668">
        <v>1</v>
      </c>
      <c r="J239" s="668">
        <v>27048.22</v>
      </c>
      <c r="K239" s="681">
        <v>1</v>
      </c>
      <c r="L239" s="668">
        <v>1</v>
      </c>
      <c r="M239" s="669">
        <v>27048.22</v>
      </c>
    </row>
    <row r="240" spans="1:13" ht="14.4" customHeight="1" x14ac:dyDescent="0.3">
      <c r="A240" s="664" t="s">
        <v>554</v>
      </c>
      <c r="B240" s="665" t="s">
        <v>4498</v>
      </c>
      <c r="C240" s="665" t="s">
        <v>3686</v>
      </c>
      <c r="D240" s="665" t="s">
        <v>3687</v>
      </c>
      <c r="E240" s="665" t="s">
        <v>4650</v>
      </c>
      <c r="F240" s="668"/>
      <c r="G240" s="668"/>
      <c r="H240" s="681">
        <v>0</v>
      </c>
      <c r="I240" s="668">
        <v>1</v>
      </c>
      <c r="J240" s="668">
        <v>46.819999999999979</v>
      </c>
      <c r="K240" s="681">
        <v>1</v>
      </c>
      <c r="L240" s="668">
        <v>1</v>
      </c>
      <c r="M240" s="669">
        <v>46.819999999999979</v>
      </c>
    </row>
    <row r="241" spans="1:13" ht="14.4" customHeight="1" x14ac:dyDescent="0.3">
      <c r="A241" s="664" t="s">
        <v>554</v>
      </c>
      <c r="B241" s="665" t="s">
        <v>4498</v>
      </c>
      <c r="C241" s="665" t="s">
        <v>3674</v>
      </c>
      <c r="D241" s="665" t="s">
        <v>4651</v>
      </c>
      <c r="E241" s="665" t="s">
        <v>4652</v>
      </c>
      <c r="F241" s="668"/>
      <c r="G241" s="668"/>
      <c r="H241" s="681">
        <v>0</v>
      </c>
      <c r="I241" s="668">
        <v>10</v>
      </c>
      <c r="J241" s="668">
        <v>347.5</v>
      </c>
      <c r="K241" s="681">
        <v>1</v>
      </c>
      <c r="L241" s="668">
        <v>10</v>
      </c>
      <c r="M241" s="669">
        <v>347.5</v>
      </c>
    </row>
    <row r="242" spans="1:13" ht="14.4" customHeight="1" x14ac:dyDescent="0.3">
      <c r="A242" s="664" t="s">
        <v>554</v>
      </c>
      <c r="B242" s="665" t="s">
        <v>4498</v>
      </c>
      <c r="C242" s="665" t="s">
        <v>2462</v>
      </c>
      <c r="D242" s="665" t="s">
        <v>4500</v>
      </c>
      <c r="E242" s="665" t="s">
        <v>4501</v>
      </c>
      <c r="F242" s="668"/>
      <c r="G242" s="668"/>
      <c r="H242" s="681">
        <v>0</v>
      </c>
      <c r="I242" s="668">
        <v>5</v>
      </c>
      <c r="J242" s="668">
        <v>320.49999999999989</v>
      </c>
      <c r="K242" s="681">
        <v>1</v>
      </c>
      <c r="L242" s="668">
        <v>5</v>
      </c>
      <c r="M242" s="669">
        <v>320.49999999999989</v>
      </c>
    </row>
    <row r="243" spans="1:13" ht="14.4" customHeight="1" x14ac:dyDescent="0.3">
      <c r="A243" s="664" t="s">
        <v>554</v>
      </c>
      <c r="B243" s="665" t="s">
        <v>4498</v>
      </c>
      <c r="C243" s="665" t="s">
        <v>3772</v>
      </c>
      <c r="D243" s="665" t="s">
        <v>4500</v>
      </c>
      <c r="E243" s="665" t="s">
        <v>4653</v>
      </c>
      <c r="F243" s="668"/>
      <c r="G243" s="668"/>
      <c r="H243" s="681">
        <v>0</v>
      </c>
      <c r="I243" s="668">
        <v>5</v>
      </c>
      <c r="J243" s="668">
        <v>1165.6500000000003</v>
      </c>
      <c r="K243" s="681">
        <v>1</v>
      </c>
      <c r="L243" s="668">
        <v>5</v>
      </c>
      <c r="M243" s="669">
        <v>1165.6500000000003</v>
      </c>
    </row>
    <row r="244" spans="1:13" ht="14.4" customHeight="1" x14ac:dyDescent="0.3">
      <c r="A244" s="664" t="s">
        <v>554</v>
      </c>
      <c r="B244" s="665" t="s">
        <v>4502</v>
      </c>
      <c r="C244" s="665" t="s">
        <v>2477</v>
      </c>
      <c r="D244" s="665" t="s">
        <v>2478</v>
      </c>
      <c r="E244" s="665" t="s">
        <v>4503</v>
      </c>
      <c r="F244" s="668"/>
      <c r="G244" s="668"/>
      <c r="H244" s="681">
        <v>0</v>
      </c>
      <c r="I244" s="668">
        <v>1</v>
      </c>
      <c r="J244" s="668">
        <v>100.06999999999996</v>
      </c>
      <c r="K244" s="681">
        <v>1</v>
      </c>
      <c r="L244" s="668">
        <v>1</v>
      </c>
      <c r="M244" s="669">
        <v>100.06999999999996</v>
      </c>
    </row>
    <row r="245" spans="1:13" ht="14.4" customHeight="1" x14ac:dyDescent="0.3">
      <c r="A245" s="664" t="s">
        <v>554</v>
      </c>
      <c r="B245" s="665" t="s">
        <v>4502</v>
      </c>
      <c r="C245" s="665" t="s">
        <v>2535</v>
      </c>
      <c r="D245" s="665" t="s">
        <v>2536</v>
      </c>
      <c r="E245" s="665" t="s">
        <v>4504</v>
      </c>
      <c r="F245" s="668"/>
      <c r="G245" s="668"/>
      <c r="H245" s="681">
        <v>0</v>
      </c>
      <c r="I245" s="668">
        <v>1</v>
      </c>
      <c r="J245" s="668">
        <v>113.05000000000005</v>
      </c>
      <c r="K245" s="681">
        <v>1</v>
      </c>
      <c r="L245" s="668">
        <v>1</v>
      </c>
      <c r="M245" s="669">
        <v>113.05000000000005</v>
      </c>
    </row>
    <row r="246" spans="1:13" ht="14.4" customHeight="1" x14ac:dyDescent="0.3">
      <c r="A246" s="664" t="s">
        <v>554</v>
      </c>
      <c r="B246" s="665" t="s">
        <v>4502</v>
      </c>
      <c r="C246" s="665" t="s">
        <v>2529</v>
      </c>
      <c r="D246" s="665" t="s">
        <v>2530</v>
      </c>
      <c r="E246" s="665" t="s">
        <v>4505</v>
      </c>
      <c r="F246" s="668"/>
      <c r="G246" s="668"/>
      <c r="H246" s="681">
        <v>0</v>
      </c>
      <c r="I246" s="668">
        <v>2</v>
      </c>
      <c r="J246" s="668">
        <v>155.45154726483585</v>
      </c>
      <c r="K246" s="681">
        <v>1</v>
      </c>
      <c r="L246" s="668">
        <v>2</v>
      </c>
      <c r="M246" s="669">
        <v>155.45154726483585</v>
      </c>
    </row>
    <row r="247" spans="1:13" ht="14.4" customHeight="1" x14ac:dyDescent="0.3">
      <c r="A247" s="664" t="s">
        <v>554</v>
      </c>
      <c r="B247" s="665" t="s">
        <v>4502</v>
      </c>
      <c r="C247" s="665" t="s">
        <v>2526</v>
      </c>
      <c r="D247" s="665" t="s">
        <v>2527</v>
      </c>
      <c r="E247" s="665" t="s">
        <v>4506</v>
      </c>
      <c r="F247" s="668"/>
      <c r="G247" s="668"/>
      <c r="H247" s="681">
        <v>0</v>
      </c>
      <c r="I247" s="668">
        <v>3</v>
      </c>
      <c r="J247" s="668">
        <v>149.15999999999997</v>
      </c>
      <c r="K247" s="681">
        <v>1</v>
      </c>
      <c r="L247" s="668">
        <v>3</v>
      </c>
      <c r="M247" s="669">
        <v>149.15999999999997</v>
      </c>
    </row>
    <row r="248" spans="1:13" ht="14.4" customHeight="1" x14ac:dyDescent="0.3">
      <c r="A248" s="664" t="s">
        <v>554</v>
      </c>
      <c r="B248" s="665" t="s">
        <v>4502</v>
      </c>
      <c r="C248" s="665" t="s">
        <v>2563</v>
      </c>
      <c r="D248" s="665" t="s">
        <v>2564</v>
      </c>
      <c r="E248" s="665" t="s">
        <v>4507</v>
      </c>
      <c r="F248" s="668"/>
      <c r="G248" s="668"/>
      <c r="H248" s="681">
        <v>0</v>
      </c>
      <c r="I248" s="668">
        <v>3</v>
      </c>
      <c r="J248" s="668">
        <v>189.32999999999998</v>
      </c>
      <c r="K248" s="681">
        <v>1</v>
      </c>
      <c r="L248" s="668">
        <v>3</v>
      </c>
      <c r="M248" s="669">
        <v>189.32999999999998</v>
      </c>
    </row>
    <row r="249" spans="1:13" ht="14.4" customHeight="1" x14ac:dyDescent="0.3">
      <c r="A249" s="664" t="s">
        <v>554</v>
      </c>
      <c r="B249" s="665" t="s">
        <v>4502</v>
      </c>
      <c r="C249" s="665" t="s">
        <v>3765</v>
      </c>
      <c r="D249" s="665" t="s">
        <v>4654</v>
      </c>
      <c r="E249" s="665" t="s">
        <v>4655</v>
      </c>
      <c r="F249" s="668"/>
      <c r="G249" s="668"/>
      <c r="H249" s="681">
        <v>0</v>
      </c>
      <c r="I249" s="668">
        <v>2</v>
      </c>
      <c r="J249" s="668">
        <v>149.68</v>
      </c>
      <c r="K249" s="681">
        <v>1</v>
      </c>
      <c r="L249" s="668">
        <v>2</v>
      </c>
      <c r="M249" s="669">
        <v>149.68</v>
      </c>
    </row>
    <row r="250" spans="1:13" ht="14.4" customHeight="1" x14ac:dyDescent="0.3">
      <c r="A250" s="664" t="s">
        <v>554</v>
      </c>
      <c r="B250" s="665" t="s">
        <v>4502</v>
      </c>
      <c r="C250" s="665" t="s">
        <v>2408</v>
      </c>
      <c r="D250" s="665" t="s">
        <v>4508</v>
      </c>
      <c r="E250" s="665" t="s">
        <v>4509</v>
      </c>
      <c r="F250" s="668"/>
      <c r="G250" s="668"/>
      <c r="H250" s="681">
        <v>0</v>
      </c>
      <c r="I250" s="668">
        <v>4</v>
      </c>
      <c r="J250" s="668">
        <v>245.40975212767395</v>
      </c>
      <c r="K250" s="681">
        <v>1</v>
      </c>
      <c r="L250" s="668">
        <v>4</v>
      </c>
      <c r="M250" s="669">
        <v>245.40975212767395</v>
      </c>
    </row>
    <row r="251" spans="1:13" ht="14.4" customHeight="1" x14ac:dyDescent="0.3">
      <c r="A251" s="664" t="s">
        <v>554</v>
      </c>
      <c r="B251" s="665" t="s">
        <v>4502</v>
      </c>
      <c r="C251" s="665" t="s">
        <v>3807</v>
      </c>
      <c r="D251" s="665" t="s">
        <v>4656</v>
      </c>
      <c r="E251" s="665" t="s">
        <v>4657</v>
      </c>
      <c r="F251" s="668"/>
      <c r="G251" s="668"/>
      <c r="H251" s="681">
        <v>0</v>
      </c>
      <c r="I251" s="668">
        <v>1</v>
      </c>
      <c r="J251" s="668">
        <v>94.93</v>
      </c>
      <c r="K251" s="681">
        <v>1</v>
      </c>
      <c r="L251" s="668">
        <v>1</v>
      </c>
      <c r="M251" s="669">
        <v>94.93</v>
      </c>
    </row>
    <row r="252" spans="1:13" ht="14.4" customHeight="1" x14ac:dyDescent="0.3">
      <c r="A252" s="664" t="s">
        <v>554</v>
      </c>
      <c r="B252" s="665" t="s">
        <v>4658</v>
      </c>
      <c r="C252" s="665" t="s">
        <v>3961</v>
      </c>
      <c r="D252" s="665" t="s">
        <v>3962</v>
      </c>
      <c r="E252" s="665" t="s">
        <v>4659</v>
      </c>
      <c r="F252" s="668"/>
      <c r="G252" s="668"/>
      <c r="H252" s="681">
        <v>0</v>
      </c>
      <c r="I252" s="668">
        <v>5</v>
      </c>
      <c r="J252" s="668">
        <v>61048.35</v>
      </c>
      <c r="K252" s="681">
        <v>1</v>
      </c>
      <c r="L252" s="668">
        <v>5</v>
      </c>
      <c r="M252" s="669">
        <v>61048.35</v>
      </c>
    </row>
    <row r="253" spans="1:13" ht="14.4" customHeight="1" x14ac:dyDescent="0.3">
      <c r="A253" s="664" t="s">
        <v>554</v>
      </c>
      <c r="B253" s="665" t="s">
        <v>4513</v>
      </c>
      <c r="C253" s="665" t="s">
        <v>3894</v>
      </c>
      <c r="D253" s="665" t="s">
        <v>3895</v>
      </c>
      <c r="E253" s="665" t="s">
        <v>4515</v>
      </c>
      <c r="F253" s="668">
        <v>3</v>
      </c>
      <c r="G253" s="668">
        <v>105.26999999999998</v>
      </c>
      <c r="H253" s="681">
        <v>1</v>
      </c>
      <c r="I253" s="668"/>
      <c r="J253" s="668"/>
      <c r="K253" s="681">
        <v>0</v>
      </c>
      <c r="L253" s="668">
        <v>3</v>
      </c>
      <c r="M253" s="669">
        <v>105.26999999999998</v>
      </c>
    </row>
    <row r="254" spans="1:13" ht="14.4" customHeight="1" x14ac:dyDescent="0.3">
      <c r="A254" s="664" t="s">
        <v>554</v>
      </c>
      <c r="B254" s="665" t="s">
        <v>4513</v>
      </c>
      <c r="C254" s="665" t="s">
        <v>2538</v>
      </c>
      <c r="D254" s="665" t="s">
        <v>2539</v>
      </c>
      <c r="E254" s="665" t="s">
        <v>4514</v>
      </c>
      <c r="F254" s="668"/>
      <c r="G254" s="668"/>
      <c r="H254" s="681">
        <v>0</v>
      </c>
      <c r="I254" s="668">
        <v>9</v>
      </c>
      <c r="J254" s="668">
        <v>1521.36</v>
      </c>
      <c r="K254" s="681">
        <v>1</v>
      </c>
      <c r="L254" s="668">
        <v>9</v>
      </c>
      <c r="M254" s="669">
        <v>1521.36</v>
      </c>
    </row>
    <row r="255" spans="1:13" ht="14.4" customHeight="1" x14ac:dyDescent="0.3">
      <c r="A255" s="664" t="s">
        <v>554</v>
      </c>
      <c r="B255" s="665" t="s">
        <v>4513</v>
      </c>
      <c r="C255" s="665" t="s">
        <v>2767</v>
      </c>
      <c r="D255" s="665" t="s">
        <v>2539</v>
      </c>
      <c r="E255" s="665" t="s">
        <v>4515</v>
      </c>
      <c r="F255" s="668"/>
      <c r="G255" s="668"/>
      <c r="H255" s="681">
        <v>0</v>
      </c>
      <c r="I255" s="668">
        <v>18</v>
      </c>
      <c r="J255" s="668">
        <v>2084.8948016067925</v>
      </c>
      <c r="K255" s="681">
        <v>1</v>
      </c>
      <c r="L255" s="668">
        <v>18</v>
      </c>
      <c r="M255" s="669">
        <v>2084.8948016067925</v>
      </c>
    </row>
    <row r="256" spans="1:13" ht="14.4" customHeight="1" x14ac:dyDescent="0.3">
      <c r="A256" s="664" t="s">
        <v>554</v>
      </c>
      <c r="B256" s="665" t="s">
        <v>4513</v>
      </c>
      <c r="C256" s="665" t="s">
        <v>2700</v>
      </c>
      <c r="D256" s="665" t="s">
        <v>4516</v>
      </c>
      <c r="E256" s="665" t="s">
        <v>4517</v>
      </c>
      <c r="F256" s="668"/>
      <c r="G256" s="668"/>
      <c r="H256" s="681">
        <v>0</v>
      </c>
      <c r="I256" s="668">
        <v>65</v>
      </c>
      <c r="J256" s="668">
        <v>7814.1436947687944</v>
      </c>
      <c r="K256" s="681">
        <v>1</v>
      </c>
      <c r="L256" s="668">
        <v>65</v>
      </c>
      <c r="M256" s="669">
        <v>7814.1436947687944</v>
      </c>
    </row>
    <row r="257" spans="1:13" ht="14.4" customHeight="1" x14ac:dyDescent="0.3">
      <c r="A257" s="664" t="s">
        <v>554</v>
      </c>
      <c r="B257" s="665" t="s">
        <v>4513</v>
      </c>
      <c r="C257" s="665" t="s">
        <v>2771</v>
      </c>
      <c r="D257" s="665" t="s">
        <v>4518</v>
      </c>
      <c r="E257" s="665" t="s">
        <v>4519</v>
      </c>
      <c r="F257" s="668"/>
      <c r="G257" s="668"/>
      <c r="H257" s="681">
        <v>0</v>
      </c>
      <c r="I257" s="668">
        <v>3</v>
      </c>
      <c r="J257" s="668">
        <v>336.92999999999995</v>
      </c>
      <c r="K257" s="681">
        <v>1</v>
      </c>
      <c r="L257" s="668">
        <v>3</v>
      </c>
      <c r="M257" s="669">
        <v>336.92999999999995</v>
      </c>
    </row>
    <row r="258" spans="1:13" ht="14.4" customHeight="1" x14ac:dyDescent="0.3">
      <c r="A258" s="664" t="s">
        <v>554</v>
      </c>
      <c r="B258" s="665" t="s">
        <v>4660</v>
      </c>
      <c r="C258" s="665" t="s">
        <v>2738</v>
      </c>
      <c r="D258" s="665" t="s">
        <v>2739</v>
      </c>
      <c r="E258" s="665" t="s">
        <v>4661</v>
      </c>
      <c r="F258" s="668"/>
      <c r="G258" s="668"/>
      <c r="H258" s="681">
        <v>0</v>
      </c>
      <c r="I258" s="668">
        <v>9</v>
      </c>
      <c r="J258" s="668">
        <v>4158</v>
      </c>
      <c r="K258" s="681">
        <v>1</v>
      </c>
      <c r="L258" s="668">
        <v>9</v>
      </c>
      <c r="M258" s="669">
        <v>4158</v>
      </c>
    </row>
    <row r="259" spans="1:13" ht="14.4" customHeight="1" x14ac:dyDescent="0.3">
      <c r="A259" s="664" t="s">
        <v>554</v>
      </c>
      <c r="B259" s="665" t="s">
        <v>4662</v>
      </c>
      <c r="C259" s="665" t="s">
        <v>3946</v>
      </c>
      <c r="D259" s="665" t="s">
        <v>3947</v>
      </c>
      <c r="E259" s="665" t="s">
        <v>4663</v>
      </c>
      <c r="F259" s="668"/>
      <c r="G259" s="668"/>
      <c r="H259" s="681">
        <v>0</v>
      </c>
      <c r="I259" s="668">
        <v>3.4999999999999991</v>
      </c>
      <c r="J259" s="668">
        <v>762.29999999999973</v>
      </c>
      <c r="K259" s="681">
        <v>1</v>
      </c>
      <c r="L259" s="668">
        <v>3.4999999999999991</v>
      </c>
      <c r="M259" s="669">
        <v>762.29999999999973</v>
      </c>
    </row>
    <row r="260" spans="1:13" ht="14.4" customHeight="1" x14ac:dyDescent="0.3">
      <c r="A260" s="664" t="s">
        <v>554</v>
      </c>
      <c r="B260" s="665" t="s">
        <v>4520</v>
      </c>
      <c r="C260" s="665" t="s">
        <v>2764</v>
      </c>
      <c r="D260" s="665" t="s">
        <v>2742</v>
      </c>
      <c r="E260" s="665" t="s">
        <v>2690</v>
      </c>
      <c r="F260" s="668">
        <v>2</v>
      </c>
      <c r="G260" s="668">
        <v>632.04</v>
      </c>
      <c r="H260" s="681">
        <v>1</v>
      </c>
      <c r="I260" s="668"/>
      <c r="J260" s="668"/>
      <c r="K260" s="681">
        <v>0</v>
      </c>
      <c r="L260" s="668">
        <v>2</v>
      </c>
      <c r="M260" s="669">
        <v>632.04</v>
      </c>
    </row>
    <row r="261" spans="1:13" ht="14.4" customHeight="1" x14ac:dyDescent="0.3">
      <c r="A261" s="664" t="s">
        <v>554</v>
      </c>
      <c r="B261" s="665" t="s">
        <v>4520</v>
      </c>
      <c r="C261" s="665" t="s">
        <v>2741</v>
      </c>
      <c r="D261" s="665" t="s">
        <v>2742</v>
      </c>
      <c r="E261" s="665" t="s">
        <v>1544</v>
      </c>
      <c r="F261" s="668"/>
      <c r="G261" s="668"/>
      <c r="H261" s="681">
        <v>0</v>
      </c>
      <c r="I261" s="668">
        <v>40</v>
      </c>
      <c r="J261" s="668">
        <v>1282.1399999999999</v>
      </c>
      <c r="K261" s="681">
        <v>1</v>
      </c>
      <c r="L261" s="668">
        <v>40</v>
      </c>
      <c r="M261" s="669">
        <v>1282.1399999999999</v>
      </c>
    </row>
    <row r="262" spans="1:13" ht="14.4" customHeight="1" x14ac:dyDescent="0.3">
      <c r="A262" s="664" t="s">
        <v>554</v>
      </c>
      <c r="B262" s="665" t="s">
        <v>4523</v>
      </c>
      <c r="C262" s="665" t="s">
        <v>2782</v>
      </c>
      <c r="D262" s="665" t="s">
        <v>2783</v>
      </c>
      <c r="E262" s="665" t="s">
        <v>2784</v>
      </c>
      <c r="F262" s="668"/>
      <c r="G262" s="668"/>
      <c r="H262" s="681">
        <v>0</v>
      </c>
      <c r="I262" s="668">
        <v>7</v>
      </c>
      <c r="J262" s="668">
        <v>6568.0999999999995</v>
      </c>
      <c r="K262" s="681">
        <v>1</v>
      </c>
      <c r="L262" s="668">
        <v>7</v>
      </c>
      <c r="M262" s="669">
        <v>6568.0999999999995</v>
      </c>
    </row>
    <row r="263" spans="1:13" ht="14.4" customHeight="1" x14ac:dyDescent="0.3">
      <c r="A263" s="664" t="s">
        <v>554</v>
      </c>
      <c r="B263" s="665" t="s">
        <v>4664</v>
      </c>
      <c r="C263" s="665" t="s">
        <v>3938</v>
      </c>
      <c r="D263" s="665" t="s">
        <v>3939</v>
      </c>
      <c r="E263" s="665" t="s">
        <v>4665</v>
      </c>
      <c r="F263" s="668"/>
      <c r="G263" s="668"/>
      <c r="H263" s="681">
        <v>0</v>
      </c>
      <c r="I263" s="668">
        <v>11.5</v>
      </c>
      <c r="J263" s="668">
        <v>8878.92</v>
      </c>
      <c r="K263" s="681">
        <v>1</v>
      </c>
      <c r="L263" s="668">
        <v>11.5</v>
      </c>
      <c r="M263" s="669">
        <v>8878.92</v>
      </c>
    </row>
    <row r="264" spans="1:13" ht="14.4" customHeight="1" x14ac:dyDescent="0.3">
      <c r="A264" s="664" t="s">
        <v>554</v>
      </c>
      <c r="B264" s="665" t="s">
        <v>4666</v>
      </c>
      <c r="C264" s="665" t="s">
        <v>3943</v>
      </c>
      <c r="D264" s="665" t="s">
        <v>3944</v>
      </c>
      <c r="E264" s="665" t="s">
        <v>3945</v>
      </c>
      <c r="F264" s="668"/>
      <c r="G264" s="668"/>
      <c r="H264" s="681">
        <v>0</v>
      </c>
      <c r="I264" s="668">
        <v>70</v>
      </c>
      <c r="J264" s="668">
        <v>10434.30731180291</v>
      </c>
      <c r="K264" s="681">
        <v>1</v>
      </c>
      <c r="L264" s="668">
        <v>70</v>
      </c>
      <c r="M264" s="669">
        <v>10434.30731180291</v>
      </c>
    </row>
    <row r="265" spans="1:13" ht="14.4" customHeight="1" x14ac:dyDescent="0.3">
      <c r="A265" s="664" t="s">
        <v>554</v>
      </c>
      <c r="B265" s="665" t="s">
        <v>4524</v>
      </c>
      <c r="C265" s="665" t="s">
        <v>2779</v>
      </c>
      <c r="D265" s="665" t="s">
        <v>2780</v>
      </c>
      <c r="E265" s="665" t="s">
        <v>4525</v>
      </c>
      <c r="F265" s="668"/>
      <c r="G265" s="668"/>
      <c r="H265" s="681">
        <v>0</v>
      </c>
      <c r="I265" s="668">
        <v>16</v>
      </c>
      <c r="J265" s="668">
        <v>759.2</v>
      </c>
      <c r="K265" s="681">
        <v>1</v>
      </c>
      <c r="L265" s="668">
        <v>16</v>
      </c>
      <c r="M265" s="669">
        <v>759.2</v>
      </c>
    </row>
    <row r="266" spans="1:13" ht="14.4" customHeight="1" x14ac:dyDescent="0.3">
      <c r="A266" s="664" t="s">
        <v>554</v>
      </c>
      <c r="B266" s="665" t="s">
        <v>4667</v>
      </c>
      <c r="C266" s="665" t="s">
        <v>2708</v>
      </c>
      <c r="D266" s="665" t="s">
        <v>4668</v>
      </c>
      <c r="E266" s="665" t="s">
        <v>4669</v>
      </c>
      <c r="F266" s="668">
        <v>1.3</v>
      </c>
      <c r="G266" s="668">
        <v>852.51</v>
      </c>
      <c r="H266" s="681">
        <v>1</v>
      </c>
      <c r="I266" s="668"/>
      <c r="J266" s="668"/>
      <c r="K266" s="681">
        <v>0</v>
      </c>
      <c r="L266" s="668">
        <v>1.3</v>
      </c>
      <c r="M266" s="669">
        <v>852.51</v>
      </c>
    </row>
    <row r="267" spans="1:13" ht="14.4" customHeight="1" x14ac:dyDescent="0.3">
      <c r="A267" s="664" t="s">
        <v>554</v>
      </c>
      <c r="B267" s="665" t="s">
        <v>4667</v>
      </c>
      <c r="C267" s="665" t="s">
        <v>2666</v>
      </c>
      <c r="D267" s="665" t="s">
        <v>2667</v>
      </c>
      <c r="E267" s="665" t="s">
        <v>4670</v>
      </c>
      <c r="F267" s="668"/>
      <c r="G267" s="668"/>
      <c r="H267" s="681">
        <v>0</v>
      </c>
      <c r="I267" s="668">
        <v>2</v>
      </c>
      <c r="J267" s="668">
        <v>136.4</v>
      </c>
      <c r="K267" s="681">
        <v>1</v>
      </c>
      <c r="L267" s="668">
        <v>2</v>
      </c>
      <c r="M267" s="669">
        <v>136.4</v>
      </c>
    </row>
    <row r="268" spans="1:13" ht="14.4" customHeight="1" x14ac:dyDescent="0.3">
      <c r="A268" s="664" t="s">
        <v>554</v>
      </c>
      <c r="B268" s="665" t="s">
        <v>4671</v>
      </c>
      <c r="C268" s="665" t="s">
        <v>2759</v>
      </c>
      <c r="D268" s="665" t="s">
        <v>2760</v>
      </c>
      <c r="E268" s="665" t="s">
        <v>4672</v>
      </c>
      <c r="F268" s="668">
        <v>1.9999999999999996</v>
      </c>
      <c r="G268" s="668">
        <v>1125.7399999999998</v>
      </c>
      <c r="H268" s="681">
        <v>1</v>
      </c>
      <c r="I268" s="668"/>
      <c r="J268" s="668"/>
      <c r="K268" s="681">
        <v>0</v>
      </c>
      <c r="L268" s="668">
        <v>1.9999999999999996</v>
      </c>
      <c r="M268" s="669">
        <v>1125.7399999999998</v>
      </c>
    </row>
    <row r="269" spans="1:13" ht="14.4" customHeight="1" x14ac:dyDescent="0.3">
      <c r="A269" s="664" t="s">
        <v>554</v>
      </c>
      <c r="B269" s="665" t="s">
        <v>4673</v>
      </c>
      <c r="C269" s="665" t="s">
        <v>2753</v>
      </c>
      <c r="D269" s="665" t="s">
        <v>2754</v>
      </c>
      <c r="E269" s="665" t="s">
        <v>4530</v>
      </c>
      <c r="F269" s="668">
        <v>4</v>
      </c>
      <c r="G269" s="668">
        <v>1652.2000000000003</v>
      </c>
      <c r="H269" s="681">
        <v>1</v>
      </c>
      <c r="I269" s="668"/>
      <c r="J269" s="668"/>
      <c r="K269" s="681">
        <v>0</v>
      </c>
      <c r="L269" s="668">
        <v>4</v>
      </c>
      <c r="M269" s="669">
        <v>1652.2000000000003</v>
      </c>
    </row>
    <row r="270" spans="1:13" ht="14.4" customHeight="1" x14ac:dyDescent="0.3">
      <c r="A270" s="664" t="s">
        <v>554</v>
      </c>
      <c r="B270" s="665" t="s">
        <v>4674</v>
      </c>
      <c r="C270" s="665" t="s">
        <v>3964</v>
      </c>
      <c r="D270" s="665" t="s">
        <v>3965</v>
      </c>
      <c r="E270" s="665" t="s">
        <v>4675</v>
      </c>
      <c r="F270" s="668"/>
      <c r="G270" s="668"/>
      <c r="H270" s="681">
        <v>0</v>
      </c>
      <c r="I270" s="668">
        <v>20</v>
      </c>
      <c r="J270" s="668">
        <v>1104.19</v>
      </c>
      <c r="K270" s="681">
        <v>1</v>
      </c>
      <c r="L270" s="668">
        <v>20</v>
      </c>
      <c r="M270" s="669">
        <v>1104.19</v>
      </c>
    </row>
    <row r="271" spans="1:13" ht="14.4" customHeight="1" x14ac:dyDescent="0.3">
      <c r="A271" s="664" t="s">
        <v>554</v>
      </c>
      <c r="B271" s="665" t="s">
        <v>4676</v>
      </c>
      <c r="C271" s="665" t="s">
        <v>3957</v>
      </c>
      <c r="D271" s="665" t="s">
        <v>4677</v>
      </c>
      <c r="E271" s="665" t="s">
        <v>4678</v>
      </c>
      <c r="F271" s="668"/>
      <c r="G271" s="668"/>
      <c r="H271" s="681">
        <v>0</v>
      </c>
      <c r="I271" s="668">
        <v>210</v>
      </c>
      <c r="J271" s="668">
        <v>6066.9</v>
      </c>
      <c r="K271" s="681">
        <v>1</v>
      </c>
      <c r="L271" s="668">
        <v>210</v>
      </c>
      <c r="M271" s="669">
        <v>6066.9</v>
      </c>
    </row>
    <row r="272" spans="1:13" ht="14.4" customHeight="1" x14ac:dyDescent="0.3">
      <c r="A272" s="664" t="s">
        <v>554</v>
      </c>
      <c r="B272" s="665" t="s">
        <v>4529</v>
      </c>
      <c r="C272" s="665" t="s">
        <v>2806</v>
      </c>
      <c r="D272" s="665" t="s">
        <v>2807</v>
      </c>
      <c r="E272" s="665" t="s">
        <v>4530</v>
      </c>
      <c r="F272" s="668"/>
      <c r="G272" s="668"/>
      <c r="H272" s="681">
        <v>0</v>
      </c>
      <c r="I272" s="668">
        <v>17.5</v>
      </c>
      <c r="J272" s="668">
        <v>2791.25</v>
      </c>
      <c r="K272" s="681">
        <v>1</v>
      </c>
      <c r="L272" s="668">
        <v>17.5</v>
      </c>
      <c r="M272" s="669">
        <v>2791.25</v>
      </c>
    </row>
    <row r="273" spans="1:13" ht="14.4" customHeight="1" x14ac:dyDescent="0.3">
      <c r="A273" s="664" t="s">
        <v>554</v>
      </c>
      <c r="B273" s="665" t="s">
        <v>4529</v>
      </c>
      <c r="C273" s="665" t="s">
        <v>3993</v>
      </c>
      <c r="D273" s="665" t="s">
        <v>2807</v>
      </c>
      <c r="E273" s="665" t="s">
        <v>4679</v>
      </c>
      <c r="F273" s="668"/>
      <c r="G273" s="668"/>
      <c r="H273" s="681">
        <v>0</v>
      </c>
      <c r="I273" s="668">
        <v>2</v>
      </c>
      <c r="J273" s="668">
        <v>616</v>
      </c>
      <c r="K273" s="681">
        <v>1</v>
      </c>
      <c r="L273" s="668">
        <v>2</v>
      </c>
      <c r="M273" s="669">
        <v>616</v>
      </c>
    </row>
    <row r="274" spans="1:13" ht="14.4" customHeight="1" x14ac:dyDescent="0.3">
      <c r="A274" s="664" t="s">
        <v>554</v>
      </c>
      <c r="B274" s="665" t="s">
        <v>4529</v>
      </c>
      <c r="C274" s="665" t="s">
        <v>2809</v>
      </c>
      <c r="D274" s="665" t="s">
        <v>2810</v>
      </c>
      <c r="E274" s="665" t="s">
        <v>4531</v>
      </c>
      <c r="F274" s="668"/>
      <c r="G274" s="668"/>
      <c r="H274" s="681">
        <v>0</v>
      </c>
      <c r="I274" s="668">
        <v>8</v>
      </c>
      <c r="J274" s="668">
        <v>2280.7995049324422</v>
      </c>
      <c r="K274" s="681">
        <v>1</v>
      </c>
      <c r="L274" s="668">
        <v>8</v>
      </c>
      <c r="M274" s="669">
        <v>2280.7995049324422</v>
      </c>
    </row>
    <row r="275" spans="1:13" ht="14.4" customHeight="1" x14ac:dyDescent="0.3">
      <c r="A275" s="664" t="s">
        <v>554</v>
      </c>
      <c r="B275" s="665" t="s">
        <v>4680</v>
      </c>
      <c r="C275" s="665" t="s">
        <v>3865</v>
      </c>
      <c r="D275" s="665" t="s">
        <v>3866</v>
      </c>
      <c r="E275" s="665" t="s">
        <v>4681</v>
      </c>
      <c r="F275" s="668"/>
      <c r="G275" s="668"/>
      <c r="H275" s="681">
        <v>0</v>
      </c>
      <c r="I275" s="668">
        <v>3</v>
      </c>
      <c r="J275" s="668">
        <v>14758.11</v>
      </c>
      <c r="K275" s="681">
        <v>1</v>
      </c>
      <c r="L275" s="668">
        <v>3</v>
      </c>
      <c r="M275" s="669">
        <v>14758.11</v>
      </c>
    </row>
    <row r="276" spans="1:13" ht="14.4" customHeight="1" x14ac:dyDescent="0.3">
      <c r="A276" s="664" t="s">
        <v>554</v>
      </c>
      <c r="B276" s="665" t="s">
        <v>4532</v>
      </c>
      <c r="C276" s="665" t="s">
        <v>2496</v>
      </c>
      <c r="D276" s="665" t="s">
        <v>4533</v>
      </c>
      <c r="E276" s="665" t="s">
        <v>4534</v>
      </c>
      <c r="F276" s="668"/>
      <c r="G276" s="668"/>
      <c r="H276" s="681">
        <v>0</v>
      </c>
      <c r="I276" s="668">
        <v>56.747750000000003</v>
      </c>
      <c r="J276" s="668">
        <v>12801.637571233607</v>
      </c>
      <c r="K276" s="681">
        <v>1</v>
      </c>
      <c r="L276" s="668">
        <v>56.747750000000003</v>
      </c>
      <c r="M276" s="669">
        <v>12801.637571233607</v>
      </c>
    </row>
    <row r="277" spans="1:13" ht="14.4" customHeight="1" x14ac:dyDescent="0.3">
      <c r="A277" s="664" t="s">
        <v>554</v>
      </c>
      <c r="B277" s="665" t="s">
        <v>4532</v>
      </c>
      <c r="C277" s="665" t="s">
        <v>2519</v>
      </c>
      <c r="D277" s="665" t="s">
        <v>4533</v>
      </c>
      <c r="E277" s="665" t="s">
        <v>4535</v>
      </c>
      <c r="F277" s="668"/>
      <c r="G277" s="668"/>
      <c r="H277" s="681">
        <v>0</v>
      </c>
      <c r="I277" s="668">
        <v>56.457000000000008</v>
      </c>
      <c r="J277" s="668">
        <v>18692.346953533106</v>
      </c>
      <c r="K277" s="681">
        <v>1</v>
      </c>
      <c r="L277" s="668">
        <v>56.457000000000008</v>
      </c>
      <c r="M277" s="669">
        <v>18692.346953533106</v>
      </c>
    </row>
    <row r="278" spans="1:13" ht="14.4" customHeight="1" x14ac:dyDescent="0.3">
      <c r="A278" s="664" t="s">
        <v>554</v>
      </c>
      <c r="B278" s="665" t="s">
        <v>4532</v>
      </c>
      <c r="C278" s="665" t="s">
        <v>2523</v>
      </c>
      <c r="D278" s="665" t="s">
        <v>4533</v>
      </c>
      <c r="E278" s="665" t="s">
        <v>4536</v>
      </c>
      <c r="F278" s="668"/>
      <c r="G278" s="668"/>
      <c r="H278" s="681">
        <v>0</v>
      </c>
      <c r="I278" s="668">
        <v>84.119022199999989</v>
      </c>
      <c r="J278" s="668">
        <v>65624.77063778539</v>
      </c>
      <c r="K278" s="681">
        <v>1</v>
      </c>
      <c r="L278" s="668">
        <v>84.119022199999989</v>
      </c>
      <c r="M278" s="669">
        <v>65624.77063778539</v>
      </c>
    </row>
    <row r="279" spans="1:13" ht="14.4" customHeight="1" x14ac:dyDescent="0.3">
      <c r="A279" s="664" t="s">
        <v>554</v>
      </c>
      <c r="B279" s="665" t="s">
        <v>4542</v>
      </c>
      <c r="C279" s="665" t="s">
        <v>2499</v>
      </c>
      <c r="D279" s="665" t="s">
        <v>2500</v>
      </c>
      <c r="E279" s="665" t="s">
        <v>4543</v>
      </c>
      <c r="F279" s="668"/>
      <c r="G279" s="668"/>
      <c r="H279" s="681">
        <v>0</v>
      </c>
      <c r="I279" s="668">
        <v>2</v>
      </c>
      <c r="J279" s="668">
        <v>1669.26</v>
      </c>
      <c r="K279" s="681">
        <v>1</v>
      </c>
      <c r="L279" s="668">
        <v>2</v>
      </c>
      <c r="M279" s="669">
        <v>1669.26</v>
      </c>
    </row>
    <row r="280" spans="1:13" ht="14.4" customHeight="1" x14ac:dyDescent="0.3">
      <c r="A280" s="664" t="s">
        <v>554</v>
      </c>
      <c r="B280" s="665" t="s">
        <v>4542</v>
      </c>
      <c r="C280" s="665" t="s">
        <v>2516</v>
      </c>
      <c r="D280" s="665" t="s">
        <v>2517</v>
      </c>
      <c r="E280" s="665" t="s">
        <v>4543</v>
      </c>
      <c r="F280" s="668"/>
      <c r="G280" s="668"/>
      <c r="H280" s="681">
        <v>0</v>
      </c>
      <c r="I280" s="668">
        <v>7</v>
      </c>
      <c r="J280" s="668">
        <v>6655.11</v>
      </c>
      <c r="K280" s="681">
        <v>1</v>
      </c>
      <c r="L280" s="668">
        <v>7</v>
      </c>
      <c r="M280" s="669">
        <v>6655.11</v>
      </c>
    </row>
    <row r="281" spans="1:13" ht="14.4" customHeight="1" x14ac:dyDescent="0.3">
      <c r="A281" s="664" t="s">
        <v>554</v>
      </c>
      <c r="B281" s="665" t="s">
        <v>4544</v>
      </c>
      <c r="C281" s="665" t="s">
        <v>2509</v>
      </c>
      <c r="D281" s="665" t="s">
        <v>4545</v>
      </c>
      <c r="E281" s="665" t="s">
        <v>4546</v>
      </c>
      <c r="F281" s="668"/>
      <c r="G281" s="668"/>
      <c r="H281" s="681">
        <v>0</v>
      </c>
      <c r="I281" s="668">
        <v>5</v>
      </c>
      <c r="J281" s="668">
        <v>108746.27308907418</v>
      </c>
      <c r="K281" s="681">
        <v>1</v>
      </c>
      <c r="L281" s="668">
        <v>5</v>
      </c>
      <c r="M281" s="669">
        <v>108746.27308907418</v>
      </c>
    </row>
    <row r="282" spans="1:13" ht="14.4" customHeight="1" x14ac:dyDescent="0.3">
      <c r="A282" s="664" t="s">
        <v>554</v>
      </c>
      <c r="B282" s="665" t="s">
        <v>4547</v>
      </c>
      <c r="C282" s="665" t="s">
        <v>3737</v>
      </c>
      <c r="D282" s="665" t="s">
        <v>2489</v>
      </c>
      <c r="E282" s="665" t="s">
        <v>4682</v>
      </c>
      <c r="F282" s="668"/>
      <c r="G282" s="668"/>
      <c r="H282" s="681">
        <v>0</v>
      </c>
      <c r="I282" s="668">
        <v>3</v>
      </c>
      <c r="J282" s="668">
        <v>109.56000000000004</v>
      </c>
      <c r="K282" s="681">
        <v>1</v>
      </c>
      <c r="L282" s="668">
        <v>3</v>
      </c>
      <c r="M282" s="669">
        <v>109.56000000000004</v>
      </c>
    </row>
    <row r="283" spans="1:13" ht="14.4" customHeight="1" x14ac:dyDescent="0.3">
      <c r="A283" s="664" t="s">
        <v>554</v>
      </c>
      <c r="B283" s="665" t="s">
        <v>4549</v>
      </c>
      <c r="C283" s="665" t="s">
        <v>2386</v>
      </c>
      <c r="D283" s="665" t="s">
        <v>611</v>
      </c>
      <c r="E283" s="665" t="s">
        <v>4550</v>
      </c>
      <c r="F283" s="668"/>
      <c r="G283" s="668"/>
      <c r="H283" s="681">
        <v>0</v>
      </c>
      <c r="I283" s="668">
        <v>8</v>
      </c>
      <c r="J283" s="668">
        <v>469.91648967364085</v>
      </c>
      <c r="K283" s="681">
        <v>1</v>
      </c>
      <c r="L283" s="668">
        <v>8</v>
      </c>
      <c r="M283" s="669">
        <v>469.91648967364085</v>
      </c>
    </row>
    <row r="284" spans="1:13" ht="14.4" customHeight="1" x14ac:dyDescent="0.3">
      <c r="A284" s="664" t="s">
        <v>554</v>
      </c>
      <c r="B284" s="665" t="s">
        <v>4549</v>
      </c>
      <c r="C284" s="665" t="s">
        <v>2246</v>
      </c>
      <c r="D284" s="665" t="s">
        <v>611</v>
      </c>
      <c r="E284" s="665" t="s">
        <v>4551</v>
      </c>
      <c r="F284" s="668"/>
      <c r="G284" s="668"/>
      <c r="H284" s="681">
        <v>0</v>
      </c>
      <c r="I284" s="668">
        <v>35</v>
      </c>
      <c r="J284" s="668">
        <v>3677.0995630494976</v>
      </c>
      <c r="K284" s="681">
        <v>1</v>
      </c>
      <c r="L284" s="668">
        <v>35</v>
      </c>
      <c r="M284" s="669">
        <v>3677.0995630494976</v>
      </c>
    </row>
    <row r="285" spans="1:13" ht="14.4" customHeight="1" x14ac:dyDescent="0.3">
      <c r="A285" s="664" t="s">
        <v>554</v>
      </c>
      <c r="B285" s="665" t="s">
        <v>4683</v>
      </c>
      <c r="C285" s="665" t="s">
        <v>3857</v>
      </c>
      <c r="D285" s="665" t="s">
        <v>3858</v>
      </c>
      <c r="E285" s="665" t="s">
        <v>4684</v>
      </c>
      <c r="F285" s="668"/>
      <c r="G285" s="668"/>
      <c r="H285" s="681">
        <v>0</v>
      </c>
      <c r="I285" s="668">
        <v>30</v>
      </c>
      <c r="J285" s="668">
        <v>2478.9</v>
      </c>
      <c r="K285" s="681">
        <v>1</v>
      </c>
      <c r="L285" s="668">
        <v>30</v>
      </c>
      <c r="M285" s="669">
        <v>2478.9</v>
      </c>
    </row>
    <row r="286" spans="1:13" ht="14.4" customHeight="1" x14ac:dyDescent="0.3">
      <c r="A286" s="664" t="s">
        <v>554</v>
      </c>
      <c r="B286" s="665" t="s">
        <v>4552</v>
      </c>
      <c r="C286" s="665" t="s">
        <v>1524</v>
      </c>
      <c r="D286" s="665" t="s">
        <v>1525</v>
      </c>
      <c r="E286" s="665" t="s">
        <v>4685</v>
      </c>
      <c r="F286" s="668"/>
      <c r="G286" s="668"/>
      <c r="H286" s="681">
        <v>0</v>
      </c>
      <c r="I286" s="668">
        <v>15</v>
      </c>
      <c r="J286" s="668">
        <v>423.85000000000008</v>
      </c>
      <c r="K286" s="681">
        <v>1</v>
      </c>
      <c r="L286" s="668">
        <v>15</v>
      </c>
      <c r="M286" s="669">
        <v>423.85000000000008</v>
      </c>
    </row>
    <row r="287" spans="1:13" ht="14.4" customHeight="1" x14ac:dyDescent="0.3">
      <c r="A287" s="664" t="s">
        <v>554</v>
      </c>
      <c r="B287" s="665" t="s">
        <v>4552</v>
      </c>
      <c r="C287" s="665" t="s">
        <v>807</v>
      </c>
      <c r="D287" s="665" t="s">
        <v>808</v>
      </c>
      <c r="E287" s="665" t="s">
        <v>4554</v>
      </c>
      <c r="F287" s="668"/>
      <c r="G287" s="668"/>
      <c r="H287" s="681">
        <v>0</v>
      </c>
      <c r="I287" s="668">
        <v>2</v>
      </c>
      <c r="J287" s="668">
        <v>64.52000000000001</v>
      </c>
      <c r="K287" s="681">
        <v>1</v>
      </c>
      <c r="L287" s="668">
        <v>2</v>
      </c>
      <c r="M287" s="669">
        <v>64.52000000000001</v>
      </c>
    </row>
    <row r="288" spans="1:13" ht="14.4" customHeight="1" x14ac:dyDescent="0.3">
      <c r="A288" s="664" t="s">
        <v>554</v>
      </c>
      <c r="B288" s="665" t="s">
        <v>4552</v>
      </c>
      <c r="C288" s="665" t="s">
        <v>811</v>
      </c>
      <c r="D288" s="665" t="s">
        <v>812</v>
      </c>
      <c r="E288" s="665" t="s">
        <v>4555</v>
      </c>
      <c r="F288" s="668"/>
      <c r="G288" s="668"/>
      <c r="H288" s="681">
        <v>0</v>
      </c>
      <c r="I288" s="668">
        <v>5</v>
      </c>
      <c r="J288" s="668">
        <v>149.99999999999997</v>
      </c>
      <c r="K288" s="681">
        <v>1</v>
      </c>
      <c r="L288" s="668">
        <v>5</v>
      </c>
      <c r="M288" s="669">
        <v>149.99999999999997</v>
      </c>
    </row>
    <row r="289" spans="1:13" ht="14.4" customHeight="1" x14ac:dyDescent="0.3">
      <c r="A289" s="664" t="s">
        <v>554</v>
      </c>
      <c r="B289" s="665" t="s">
        <v>4552</v>
      </c>
      <c r="C289" s="665" t="s">
        <v>2907</v>
      </c>
      <c r="D289" s="665" t="s">
        <v>2908</v>
      </c>
      <c r="E289" s="665" t="s">
        <v>4686</v>
      </c>
      <c r="F289" s="668"/>
      <c r="G289" s="668"/>
      <c r="H289" s="681">
        <v>0</v>
      </c>
      <c r="I289" s="668">
        <v>3</v>
      </c>
      <c r="J289" s="668">
        <v>262.44000000000005</v>
      </c>
      <c r="K289" s="681">
        <v>1</v>
      </c>
      <c r="L289" s="668">
        <v>3</v>
      </c>
      <c r="M289" s="669">
        <v>262.44000000000005</v>
      </c>
    </row>
    <row r="290" spans="1:13" ht="14.4" customHeight="1" x14ac:dyDescent="0.3">
      <c r="A290" s="664" t="s">
        <v>554</v>
      </c>
      <c r="B290" s="665" t="s">
        <v>4552</v>
      </c>
      <c r="C290" s="665" t="s">
        <v>899</v>
      </c>
      <c r="D290" s="665" t="s">
        <v>900</v>
      </c>
      <c r="E290" s="665" t="s">
        <v>4557</v>
      </c>
      <c r="F290" s="668"/>
      <c r="G290" s="668"/>
      <c r="H290" s="681">
        <v>0</v>
      </c>
      <c r="I290" s="668">
        <v>2</v>
      </c>
      <c r="J290" s="668">
        <v>117.86000000000001</v>
      </c>
      <c r="K290" s="681">
        <v>1</v>
      </c>
      <c r="L290" s="668">
        <v>2</v>
      </c>
      <c r="M290" s="669">
        <v>117.86000000000001</v>
      </c>
    </row>
    <row r="291" spans="1:13" ht="14.4" customHeight="1" x14ac:dyDescent="0.3">
      <c r="A291" s="664" t="s">
        <v>554</v>
      </c>
      <c r="B291" s="665" t="s">
        <v>4560</v>
      </c>
      <c r="C291" s="665" t="s">
        <v>3785</v>
      </c>
      <c r="D291" s="665" t="s">
        <v>4687</v>
      </c>
      <c r="E291" s="665" t="s">
        <v>3787</v>
      </c>
      <c r="F291" s="668"/>
      <c r="G291" s="668"/>
      <c r="H291" s="681">
        <v>0</v>
      </c>
      <c r="I291" s="668">
        <v>3</v>
      </c>
      <c r="J291" s="668">
        <v>407.66925386673125</v>
      </c>
      <c r="K291" s="681">
        <v>1</v>
      </c>
      <c r="L291" s="668">
        <v>3</v>
      </c>
      <c r="M291" s="669">
        <v>407.66925386673125</v>
      </c>
    </row>
    <row r="292" spans="1:13" ht="14.4" customHeight="1" x14ac:dyDescent="0.3">
      <c r="A292" s="664" t="s">
        <v>554</v>
      </c>
      <c r="B292" s="665" t="s">
        <v>4560</v>
      </c>
      <c r="C292" s="665" t="s">
        <v>2474</v>
      </c>
      <c r="D292" s="665" t="s">
        <v>4561</v>
      </c>
      <c r="E292" s="665" t="s">
        <v>2476</v>
      </c>
      <c r="F292" s="668"/>
      <c r="G292" s="668"/>
      <c r="H292" s="681">
        <v>0</v>
      </c>
      <c r="I292" s="668">
        <v>1</v>
      </c>
      <c r="J292" s="668">
        <v>126.89</v>
      </c>
      <c r="K292" s="681">
        <v>1</v>
      </c>
      <c r="L292" s="668">
        <v>1</v>
      </c>
      <c r="M292" s="669">
        <v>126.89</v>
      </c>
    </row>
    <row r="293" spans="1:13" ht="14.4" customHeight="1" x14ac:dyDescent="0.3">
      <c r="A293" s="664" t="s">
        <v>554</v>
      </c>
      <c r="B293" s="665" t="s">
        <v>4562</v>
      </c>
      <c r="C293" s="665" t="s">
        <v>3775</v>
      </c>
      <c r="D293" s="665" t="s">
        <v>4563</v>
      </c>
      <c r="E293" s="665" t="s">
        <v>4688</v>
      </c>
      <c r="F293" s="668"/>
      <c r="G293" s="668"/>
      <c r="H293" s="681">
        <v>0</v>
      </c>
      <c r="I293" s="668">
        <v>2</v>
      </c>
      <c r="J293" s="668">
        <v>161.03976985532478</v>
      </c>
      <c r="K293" s="681">
        <v>1</v>
      </c>
      <c r="L293" s="668">
        <v>2</v>
      </c>
      <c r="M293" s="669">
        <v>161.03976985532478</v>
      </c>
    </row>
    <row r="294" spans="1:13" ht="14.4" customHeight="1" x14ac:dyDescent="0.3">
      <c r="A294" s="664" t="s">
        <v>554</v>
      </c>
      <c r="B294" s="665" t="s">
        <v>4562</v>
      </c>
      <c r="C294" s="665" t="s">
        <v>2318</v>
      </c>
      <c r="D294" s="665" t="s">
        <v>4563</v>
      </c>
      <c r="E294" s="665" t="s">
        <v>4564</v>
      </c>
      <c r="F294" s="668"/>
      <c r="G294" s="668"/>
      <c r="H294" s="681">
        <v>0</v>
      </c>
      <c r="I294" s="668">
        <v>7</v>
      </c>
      <c r="J294" s="668">
        <v>2737.63</v>
      </c>
      <c r="K294" s="681">
        <v>1</v>
      </c>
      <c r="L294" s="668">
        <v>7</v>
      </c>
      <c r="M294" s="669">
        <v>2737.63</v>
      </c>
    </row>
    <row r="295" spans="1:13" ht="14.4" customHeight="1" x14ac:dyDescent="0.3">
      <c r="A295" s="664" t="s">
        <v>554</v>
      </c>
      <c r="B295" s="665" t="s">
        <v>4562</v>
      </c>
      <c r="C295" s="665" t="s">
        <v>2322</v>
      </c>
      <c r="D295" s="665" t="s">
        <v>2327</v>
      </c>
      <c r="E295" s="665" t="s">
        <v>4565</v>
      </c>
      <c r="F295" s="668"/>
      <c r="G295" s="668"/>
      <c r="H295" s="681">
        <v>0</v>
      </c>
      <c r="I295" s="668">
        <v>8</v>
      </c>
      <c r="J295" s="668">
        <v>2579.9200134554458</v>
      </c>
      <c r="K295" s="681">
        <v>1</v>
      </c>
      <c r="L295" s="668">
        <v>8</v>
      </c>
      <c r="M295" s="669">
        <v>2579.9200134554458</v>
      </c>
    </row>
    <row r="296" spans="1:13" ht="14.4" customHeight="1" x14ac:dyDescent="0.3">
      <c r="A296" s="664" t="s">
        <v>554</v>
      </c>
      <c r="B296" s="665" t="s">
        <v>4562</v>
      </c>
      <c r="C296" s="665" t="s">
        <v>3768</v>
      </c>
      <c r="D296" s="665" t="s">
        <v>4689</v>
      </c>
      <c r="E296" s="665" t="s">
        <v>4690</v>
      </c>
      <c r="F296" s="668"/>
      <c r="G296" s="668"/>
      <c r="H296" s="681">
        <v>0</v>
      </c>
      <c r="I296" s="668">
        <v>1</v>
      </c>
      <c r="J296" s="668">
        <v>365.86999999999966</v>
      </c>
      <c r="K296" s="681">
        <v>1</v>
      </c>
      <c r="L296" s="668">
        <v>1</v>
      </c>
      <c r="M296" s="669">
        <v>365.86999999999966</v>
      </c>
    </row>
    <row r="297" spans="1:13" ht="14.4" customHeight="1" x14ac:dyDescent="0.3">
      <c r="A297" s="664" t="s">
        <v>554</v>
      </c>
      <c r="B297" s="665" t="s">
        <v>4691</v>
      </c>
      <c r="C297" s="665" t="s">
        <v>3814</v>
      </c>
      <c r="D297" s="665" t="s">
        <v>3815</v>
      </c>
      <c r="E297" s="665" t="s">
        <v>4692</v>
      </c>
      <c r="F297" s="668"/>
      <c r="G297" s="668"/>
      <c r="H297" s="681">
        <v>0</v>
      </c>
      <c r="I297" s="668">
        <v>1</v>
      </c>
      <c r="J297" s="668">
        <v>220.94999999999982</v>
      </c>
      <c r="K297" s="681">
        <v>1</v>
      </c>
      <c r="L297" s="668">
        <v>1</v>
      </c>
      <c r="M297" s="669">
        <v>220.94999999999982</v>
      </c>
    </row>
    <row r="298" spans="1:13" ht="14.4" customHeight="1" x14ac:dyDescent="0.3">
      <c r="A298" s="664" t="s">
        <v>554</v>
      </c>
      <c r="B298" s="665" t="s">
        <v>4691</v>
      </c>
      <c r="C298" s="665" t="s">
        <v>3823</v>
      </c>
      <c r="D298" s="665" t="s">
        <v>3824</v>
      </c>
      <c r="E298" s="665" t="s">
        <v>4693</v>
      </c>
      <c r="F298" s="668"/>
      <c r="G298" s="668"/>
      <c r="H298" s="681">
        <v>0</v>
      </c>
      <c r="I298" s="668">
        <v>2</v>
      </c>
      <c r="J298" s="668">
        <v>1904.46</v>
      </c>
      <c r="K298" s="681">
        <v>1</v>
      </c>
      <c r="L298" s="668">
        <v>2</v>
      </c>
      <c r="M298" s="669">
        <v>1904.46</v>
      </c>
    </row>
    <row r="299" spans="1:13" ht="14.4" customHeight="1" x14ac:dyDescent="0.3">
      <c r="A299" s="664" t="s">
        <v>554</v>
      </c>
      <c r="B299" s="665" t="s">
        <v>4567</v>
      </c>
      <c r="C299" s="665" t="s">
        <v>2412</v>
      </c>
      <c r="D299" s="665" t="s">
        <v>4568</v>
      </c>
      <c r="E299" s="665" t="s">
        <v>4569</v>
      </c>
      <c r="F299" s="668"/>
      <c r="G299" s="668"/>
      <c r="H299" s="681">
        <v>0</v>
      </c>
      <c r="I299" s="668">
        <v>3</v>
      </c>
      <c r="J299" s="668">
        <v>272.16000000000008</v>
      </c>
      <c r="K299" s="681">
        <v>1</v>
      </c>
      <c r="L299" s="668">
        <v>3</v>
      </c>
      <c r="M299" s="669">
        <v>272.16000000000008</v>
      </c>
    </row>
    <row r="300" spans="1:13" ht="14.4" customHeight="1" x14ac:dyDescent="0.3">
      <c r="A300" s="664" t="s">
        <v>554</v>
      </c>
      <c r="B300" s="665" t="s">
        <v>4567</v>
      </c>
      <c r="C300" s="665" t="s">
        <v>2330</v>
      </c>
      <c r="D300" s="665" t="s">
        <v>4572</v>
      </c>
      <c r="E300" s="665" t="s">
        <v>4573</v>
      </c>
      <c r="F300" s="668"/>
      <c r="G300" s="668"/>
      <c r="H300" s="681">
        <v>0</v>
      </c>
      <c r="I300" s="668">
        <v>31</v>
      </c>
      <c r="J300" s="668">
        <v>1456.6891239848319</v>
      </c>
      <c r="K300" s="681">
        <v>1</v>
      </c>
      <c r="L300" s="668">
        <v>31</v>
      </c>
      <c r="M300" s="669">
        <v>1456.6891239848319</v>
      </c>
    </row>
    <row r="301" spans="1:13" ht="14.4" customHeight="1" x14ac:dyDescent="0.3">
      <c r="A301" s="664" t="s">
        <v>554</v>
      </c>
      <c r="B301" s="665" t="s">
        <v>4567</v>
      </c>
      <c r="C301" s="665" t="s">
        <v>2456</v>
      </c>
      <c r="D301" s="665" t="s">
        <v>4574</v>
      </c>
      <c r="E301" s="665" t="s">
        <v>4575</v>
      </c>
      <c r="F301" s="668"/>
      <c r="G301" s="668"/>
      <c r="H301" s="681">
        <v>0</v>
      </c>
      <c r="I301" s="668">
        <v>34</v>
      </c>
      <c r="J301" s="668">
        <v>2096.4373841556917</v>
      </c>
      <c r="K301" s="681">
        <v>1</v>
      </c>
      <c r="L301" s="668">
        <v>34</v>
      </c>
      <c r="M301" s="669">
        <v>2096.4373841556917</v>
      </c>
    </row>
    <row r="302" spans="1:13" ht="14.4" customHeight="1" x14ac:dyDescent="0.3">
      <c r="A302" s="664" t="s">
        <v>554</v>
      </c>
      <c r="B302" s="665" t="s">
        <v>4567</v>
      </c>
      <c r="C302" s="665" t="s">
        <v>3724</v>
      </c>
      <c r="D302" s="665" t="s">
        <v>4694</v>
      </c>
      <c r="E302" s="665" t="s">
        <v>4438</v>
      </c>
      <c r="F302" s="668"/>
      <c r="G302" s="668"/>
      <c r="H302" s="681">
        <v>0</v>
      </c>
      <c r="I302" s="668">
        <v>4</v>
      </c>
      <c r="J302" s="668">
        <v>426.16000000000008</v>
      </c>
      <c r="K302" s="681">
        <v>1</v>
      </c>
      <c r="L302" s="668">
        <v>4</v>
      </c>
      <c r="M302" s="669">
        <v>426.16000000000008</v>
      </c>
    </row>
    <row r="303" spans="1:13" ht="14.4" customHeight="1" x14ac:dyDescent="0.3">
      <c r="A303" s="664" t="s">
        <v>554</v>
      </c>
      <c r="B303" s="665" t="s">
        <v>4576</v>
      </c>
      <c r="C303" s="665" t="s">
        <v>2256</v>
      </c>
      <c r="D303" s="665" t="s">
        <v>4577</v>
      </c>
      <c r="E303" s="665" t="s">
        <v>4578</v>
      </c>
      <c r="F303" s="668"/>
      <c r="G303" s="668"/>
      <c r="H303" s="681">
        <v>0</v>
      </c>
      <c r="I303" s="668">
        <v>56</v>
      </c>
      <c r="J303" s="668">
        <v>3384.0722167301892</v>
      </c>
      <c r="K303" s="681">
        <v>1</v>
      </c>
      <c r="L303" s="668">
        <v>56</v>
      </c>
      <c r="M303" s="669">
        <v>3384.0722167301892</v>
      </c>
    </row>
    <row r="304" spans="1:13" ht="14.4" customHeight="1" x14ac:dyDescent="0.3">
      <c r="A304" s="664" t="s">
        <v>554</v>
      </c>
      <c r="B304" s="665" t="s">
        <v>4576</v>
      </c>
      <c r="C304" s="665" t="s">
        <v>2836</v>
      </c>
      <c r="D304" s="665" t="s">
        <v>2837</v>
      </c>
      <c r="E304" s="665" t="s">
        <v>4580</v>
      </c>
      <c r="F304" s="668">
        <v>3</v>
      </c>
      <c r="G304" s="668">
        <v>286.95000000000005</v>
      </c>
      <c r="H304" s="681">
        <v>1</v>
      </c>
      <c r="I304" s="668"/>
      <c r="J304" s="668"/>
      <c r="K304" s="681">
        <v>0</v>
      </c>
      <c r="L304" s="668">
        <v>3</v>
      </c>
      <c r="M304" s="669">
        <v>286.95000000000005</v>
      </c>
    </row>
    <row r="305" spans="1:13" ht="14.4" customHeight="1" x14ac:dyDescent="0.3">
      <c r="A305" s="664" t="s">
        <v>554</v>
      </c>
      <c r="B305" s="665" t="s">
        <v>4576</v>
      </c>
      <c r="C305" s="665" t="s">
        <v>590</v>
      </c>
      <c r="D305" s="665" t="s">
        <v>4579</v>
      </c>
      <c r="E305" s="665" t="s">
        <v>4580</v>
      </c>
      <c r="F305" s="668">
        <v>4</v>
      </c>
      <c r="G305" s="668">
        <v>414.2790563748938</v>
      </c>
      <c r="H305" s="681">
        <v>1</v>
      </c>
      <c r="I305" s="668"/>
      <c r="J305" s="668"/>
      <c r="K305" s="681">
        <v>0</v>
      </c>
      <c r="L305" s="668">
        <v>4</v>
      </c>
      <c r="M305" s="669">
        <v>414.2790563748938</v>
      </c>
    </row>
    <row r="306" spans="1:13" ht="14.4" customHeight="1" x14ac:dyDescent="0.3">
      <c r="A306" s="664" t="s">
        <v>554</v>
      </c>
      <c r="B306" s="665" t="s">
        <v>4581</v>
      </c>
      <c r="C306" s="665" t="s">
        <v>2389</v>
      </c>
      <c r="D306" s="665" t="s">
        <v>2390</v>
      </c>
      <c r="E306" s="665" t="s">
        <v>4463</v>
      </c>
      <c r="F306" s="668"/>
      <c r="G306" s="668"/>
      <c r="H306" s="681">
        <v>0</v>
      </c>
      <c r="I306" s="668">
        <v>17</v>
      </c>
      <c r="J306" s="668">
        <v>341.02046781364481</v>
      </c>
      <c r="K306" s="681">
        <v>1</v>
      </c>
      <c r="L306" s="668">
        <v>17</v>
      </c>
      <c r="M306" s="669">
        <v>341.02046781364481</v>
      </c>
    </row>
    <row r="307" spans="1:13" ht="14.4" customHeight="1" x14ac:dyDescent="0.3">
      <c r="A307" s="664" t="s">
        <v>554</v>
      </c>
      <c r="B307" s="665" t="s">
        <v>4581</v>
      </c>
      <c r="C307" s="665" t="s">
        <v>2466</v>
      </c>
      <c r="D307" s="665" t="s">
        <v>2467</v>
      </c>
      <c r="E307" s="665" t="s">
        <v>4487</v>
      </c>
      <c r="F307" s="668"/>
      <c r="G307" s="668"/>
      <c r="H307" s="681">
        <v>0</v>
      </c>
      <c r="I307" s="668">
        <v>13</v>
      </c>
      <c r="J307" s="668">
        <v>680.11455711026827</v>
      </c>
      <c r="K307" s="681">
        <v>1</v>
      </c>
      <c r="L307" s="668">
        <v>13</v>
      </c>
      <c r="M307" s="669">
        <v>680.11455711026827</v>
      </c>
    </row>
    <row r="308" spans="1:13" ht="14.4" customHeight="1" x14ac:dyDescent="0.3">
      <c r="A308" s="664" t="s">
        <v>554</v>
      </c>
      <c r="B308" s="665" t="s">
        <v>4695</v>
      </c>
      <c r="C308" s="665" t="s">
        <v>3797</v>
      </c>
      <c r="D308" s="665" t="s">
        <v>3798</v>
      </c>
      <c r="E308" s="665" t="s">
        <v>4487</v>
      </c>
      <c r="F308" s="668"/>
      <c r="G308" s="668"/>
      <c r="H308" s="681">
        <v>0</v>
      </c>
      <c r="I308" s="668">
        <v>3</v>
      </c>
      <c r="J308" s="668">
        <v>236.45999999999998</v>
      </c>
      <c r="K308" s="681">
        <v>1</v>
      </c>
      <c r="L308" s="668">
        <v>3</v>
      </c>
      <c r="M308" s="669">
        <v>236.45999999999998</v>
      </c>
    </row>
    <row r="309" spans="1:13" ht="14.4" customHeight="1" x14ac:dyDescent="0.3">
      <c r="A309" s="664" t="s">
        <v>554</v>
      </c>
      <c r="B309" s="665" t="s">
        <v>4583</v>
      </c>
      <c r="C309" s="665" t="s">
        <v>3860</v>
      </c>
      <c r="D309" s="665" t="s">
        <v>3861</v>
      </c>
      <c r="E309" s="665" t="s">
        <v>4696</v>
      </c>
      <c r="F309" s="668"/>
      <c r="G309" s="668"/>
      <c r="H309" s="681">
        <v>0</v>
      </c>
      <c r="I309" s="668">
        <v>1</v>
      </c>
      <c r="J309" s="668">
        <v>507.24999999999989</v>
      </c>
      <c r="K309" s="681">
        <v>1</v>
      </c>
      <c r="L309" s="668">
        <v>1</v>
      </c>
      <c r="M309" s="669">
        <v>507.24999999999989</v>
      </c>
    </row>
    <row r="310" spans="1:13" ht="14.4" customHeight="1" x14ac:dyDescent="0.3">
      <c r="A310" s="664" t="s">
        <v>554</v>
      </c>
      <c r="B310" s="665" t="s">
        <v>4583</v>
      </c>
      <c r="C310" s="665" t="s">
        <v>2470</v>
      </c>
      <c r="D310" s="665" t="s">
        <v>4584</v>
      </c>
      <c r="E310" s="665" t="s">
        <v>4585</v>
      </c>
      <c r="F310" s="668"/>
      <c r="G310" s="668"/>
      <c r="H310" s="681">
        <v>0</v>
      </c>
      <c r="I310" s="668">
        <v>6</v>
      </c>
      <c r="J310" s="668">
        <v>487.84</v>
      </c>
      <c r="K310" s="681">
        <v>1</v>
      </c>
      <c r="L310" s="668">
        <v>6</v>
      </c>
      <c r="M310" s="669">
        <v>487.84</v>
      </c>
    </row>
    <row r="311" spans="1:13" ht="14.4" customHeight="1" x14ac:dyDescent="0.3">
      <c r="A311" s="664" t="s">
        <v>554</v>
      </c>
      <c r="B311" s="665" t="s">
        <v>4583</v>
      </c>
      <c r="C311" s="665" t="s">
        <v>3757</v>
      </c>
      <c r="D311" s="665" t="s">
        <v>4697</v>
      </c>
      <c r="E311" s="665" t="s">
        <v>4698</v>
      </c>
      <c r="F311" s="668"/>
      <c r="G311" s="668"/>
      <c r="H311" s="681">
        <v>0</v>
      </c>
      <c r="I311" s="668">
        <v>2</v>
      </c>
      <c r="J311" s="668">
        <v>369.58000000000015</v>
      </c>
      <c r="K311" s="681">
        <v>1</v>
      </c>
      <c r="L311" s="668">
        <v>2</v>
      </c>
      <c r="M311" s="669">
        <v>369.58000000000015</v>
      </c>
    </row>
    <row r="312" spans="1:13" ht="14.4" customHeight="1" x14ac:dyDescent="0.3">
      <c r="A312" s="664" t="s">
        <v>554</v>
      </c>
      <c r="B312" s="665" t="s">
        <v>4586</v>
      </c>
      <c r="C312" s="665" t="s">
        <v>2439</v>
      </c>
      <c r="D312" s="665" t="s">
        <v>2440</v>
      </c>
      <c r="E312" s="665" t="s">
        <v>4463</v>
      </c>
      <c r="F312" s="668"/>
      <c r="G312" s="668"/>
      <c r="H312" s="681">
        <v>0</v>
      </c>
      <c r="I312" s="668">
        <v>1</v>
      </c>
      <c r="J312" s="668">
        <v>71.17</v>
      </c>
      <c r="K312" s="681">
        <v>1</v>
      </c>
      <c r="L312" s="668">
        <v>1</v>
      </c>
      <c r="M312" s="669">
        <v>71.17</v>
      </c>
    </row>
    <row r="313" spans="1:13" ht="14.4" customHeight="1" x14ac:dyDescent="0.3">
      <c r="A313" s="664" t="s">
        <v>554</v>
      </c>
      <c r="B313" s="665" t="s">
        <v>4699</v>
      </c>
      <c r="C313" s="665" t="s">
        <v>3827</v>
      </c>
      <c r="D313" s="665" t="s">
        <v>4700</v>
      </c>
      <c r="E313" s="665" t="s">
        <v>4701</v>
      </c>
      <c r="F313" s="668"/>
      <c r="G313" s="668"/>
      <c r="H313" s="681">
        <v>0</v>
      </c>
      <c r="I313" s="668">
        <v>1</v>
      </c>
      <c r="J313" s="668">
        <v>109.84599253785437</v>
      </c>
      <c r="K313" s="681">
        <v>1</v>
      </c>
      <c r="L313" s="668">
        <v>1</v>
      </c>
      <c r="M313" s="669">
        <v>109.84599253785437</v>
      </c>
    </row>
    <row r="314" spans="1:13" ht="14.4" customHeight="1" x14ac:dyDescent="0.3">
      <c r="A314" s="664" t="s">
        <v>554</v>
      </c>
      <c r="B314" s="665" t="s">
        <v>4702</v>
      </c>
      <c r="C314" s="665" t="s">
        <v>2866</v>
      </c>
      <c r="D314" s="665" t="s">
        <v>2167</v>
      </c>
      <c r="E314" s="665" t="s">
        <v>4595</v>
      </c>
      <c r="F314" s="668"/>
      <c r="G314" s="668"/>
      <c r="H314" s="681">
        <v>0</v>
      </c>
      <c r="I314" s="668">
        <v>2</v>
      </c>
      <c r="J314" s="668">
        <v>180.76000000000002</v>
      </c>
      <c r="K314" s="681">
        <v>1</v>
      </c>
      <c r="L314" s="668">
        <v>2</v>
      </c>
      <c r="M314" s="669">
        <v>180.76000000000002</v>
      </c>
    </row>
    <row r="315" spans="1:13" ht="14.4" customHeight="1" x14ac:dyDescent="0.3">
      <c r="A315" s="664" t="s">
        <v>554</v>
      </c>
      <c r="B315" s="665" t="s">
        <v>4703</v>
      </c>
      <c r="C315" s="665" t="s">
        <v>1325</v>
      </c>
      <c r="D315" s="665" t="s">
        <v>3751</v>
      </c>
      <c r="E315" s="665" t="s">
        <v>4704</v>
      </c>
      <c r="F315" s="668"/>
      <c r="G315" s="668"/>
      <c r="H315" s="681">
        <v>0</v>
      </c>
      <c r="I315" s="668">
        <v>6</v>
      </c>
      <c r="J315" s="668">
        <v>466.85576117451581</v>
      </c>
      <c r="K315" s="681">
        <v>1</v>
      </c>
      <c r="L315" s="668">
        <v>6</v>
      </c>
      <c r="M315" s="669">
        <v>466.85576117451581</v>
      </c>
    </row>
    <row r="316" spans="1:13" ht="14.4" customHeight="1" x14ac:dyDescent="0.3">
      <c r="A316" s="664" t="s">
        <v>554</v>
      </c>
      <c r="B316" s="665" t="s">
        <v>4703</v>
      </c>
      <c r="C316" s="665" t="s">
        <v>3707</v>
      </c>
      <c r="D316" s="665" t="s">
        <v>3708</v>
      </c>
      <c r="E316" s="665" t="s">
        <v>4705</v>
      </c>
      <c r="F316" s="668"/>
      <c r="G316" s="668"/>
      <c r="H316" s="681">
        <v>0</v>
      </c>
      <c r="I316" s="668">
        <v>1</v>
      </c>
      <c r="J316" s="668">
        <v>116.71999497936706</v>
      </c>
      <c r="K316" s="681">
        <v>1</v>
      </c>
      <c r="L316" s="668">
        <v>1</v>
      </c>
      <c r="M316" s="669">
        <v>116.71999497936706</v>
      </c>
    </row>
    <row r="317" spans="1:13" ht="14.4" customHeight="1" x14ac:dyDescent="0.3">
      <c r="A317" s="664" t="s">
        <v>554</v>
      </c>
      <c r="B317" s="665" t="s">
        <v>4587</v>
      </c>
      <c r="C317" s="665" t="s">
        <v>2397</v>
      </c>
      <c r="D317" s="665" t="s">
        <v>2398</v>
      </c>
      <c r="E317" s="665" t="s">
        <v>4588</v>
      </c>
      <c r="F317" s="668"/>
      <c r="G317" s="668"/>
      <c r="H317" s="681">
        <v>0</v>
      </c>
      <c r="I317" s="668">
        <v>2</v>
      </c>
      <c r="J317" s="668">
        <v>95.56</v>
      </c>
      <c r="K317" s="681">
        <v>1</v>
      </c>
      <c r="L317" s="668">
        <v>2</v>
      </c>
      <c r="M317" s="669">
        <v>95.56</v>
      </c>
    </row>
    <row r="318" spans="1:13" ht="14.4" customHeight="1" x14ac:dyDescent="0.3">
      <c r="A318" s="664" t="s">
        <v>554</v>
      </c>
      <c r="B318" s="665" t="s">
        <v>4587</v>
      </c>
      <c r="C318" s="665" t="s">
        <v>3704</v>
      </c>
      <c r="D318" s="665" t="s">
        <v>3705</v>
      </c>
      <c r="E318" s="665" t="s">
        <v>4706</v>
      </c>
      <c r="F318" s="668"/>
      <c r="G318" s="668"/>
      <c r="H318" s="681">
        <v>0</v>
      </c>
      <c r="I318" s="668">
        <v>3</v>
      </c>
      <c r="J318" s="668">
        <v>237.39000000000004</v>
      </c>
      <c r="K318" s="681">
        <v>1</v>
      </c>
      <c r="L318" s="668">
        <v>3</v>
      </c>
      <c r="M318" s="669">
        <v>237.39000000000004</v>
      </c>
    </row>
    <row r="319" spans="1:13" ht="14.4" customHeight="1" x14ac:dyDescent="0.3">
      <c r="A319" s="664" t="s">
        <v>554</v>
      </c>
      <c r="B319" s="665" t="s">
        <v>4591</v>
      </c>
      <c r="C319" s="665" t="s">
        <v>579</v>
      </c>
      <c r="D319" s="665" t="s">
        <v>576</v>
      </c>
      <c r="E319" s="665" t="s">
        <v>580</v>
      </c>
      <c r="F319" s="668">
        <v>3</v>
      </c>
      <c r="G319" s="668">
        <v>443.93887081553896</v>
      </c>
      <c r="H319" s="681">
        <v>1</v>
      </c>
      <c r="I319" s="668"/>
      <c r="J319" s="668"/>
      <c r="K319" s="681">
        <v>0</v>
      </c>
      <c r="L319" s="668">
        <v>3</v>
      </c>
      <c r="M319" s="669">
        <v>443.93887081553896</v>
      </c>
    </row>
    <row r="320" spans="1:13" ht="14.4" customHeight="1" x14ac:dyDescent="0.3">
      <c r="A320" s="664" t="s">
        <v>554</v>
      </c>
      <c r="B320" s="665" t="s">
        <v>4592</v>
      </c>
      <c r="C320" s="665" t="s">
        <v>3811</v>
      </c>
      <c r="D320" s="665" t="s">
        <v>3812</v>
      </c>
      <c r="E320" s="665" t="s">
        <v>4707</v>
      </c>
      <c r="F320" s="668"/>
      <c r="G320" s="668"/>
      <c r="H320" s="681">
        <v>0</v>
      </c>
      <c r="I320" s="668">
        <v>1</v>
      </c>
      <c r="J320" s="668">
        <v>61.139862492131108</v>
      </c>
      <c r="K320" s="681">
        <v>1</v>
      </c>
      <c r="L320" s="668">
        <v>1</v>
      </c>
      <c r="M320" s="669">
        <v>61.139862492131108</v>
      </c>
    </row>
    <row r="321" spans="1:13" ht="14.4" customHeight="1" x14ac:dyDescent="0.3">
      <c r="A321" s="664" t="s">
        <v>554</v>
      </c>
      <c r="B321" s="665" t="s">
        <v>4592</v>
      </c>
      <c r="C321" s="665" t="s">
        <v>2311</v>
      </c>
      <c r="D321" s="665" t="s">
        <v>2312</v>
      </c>
      <c r="E321" s="665" t="s">
        <v>4463</v>
      </c>
      <c r="F321" s="668"/>
      <c r="G321" s="668"/>
      <c r="H321" s="681">
        <v>0</v>
      </c>
      <c r="I321" s="668">
        <v>25</v>
      </c>
      <c r="J321" s="668">
        <v>755.379998905099</v>
      </c>
      <c r="K321" s="681">
        <v>1</v>
      </c>
      <c r="L321" s="668">
        <v>25</v>
      </c>
      <c r="M321" s="669">
        <v>755.379998905099</v>
      </c>
    </row>
    <row r="322" spans="1:13" ht="14.4" customHeight="1" x14ac:dyDescent="0.3">
      <c r="A322" s="664" t="s">
        <v>554</v>
      </c>
      <c r="B322" s="665" t="s">
        <v>4708</v>
      </c>
      <c r="C322" s="665" t="s">
        <v>3726</v>
      </c>
      <c r="D322" s="665" t="s">
        <v>3727</v>
      </c>
      <c r="E322" s="665" t="s">
        <v>4709</v>
      </c>
      <c r="F322" s="668"/>
      <c r="G322" s="668"/>
      <c r="H322" s="681">
        <v>0</v>
      </c>
      <c r="I322" s="668">
        <v>3</v>
      </c>
      <c r="J322" s="668">
        <v>155.52000000000001</v>
      </c>
      <c r="K322" s="681">
        <v>1</v>
      </c>
      <c r="L322" s="668">
        <v>3</v>
      </c>
      <c r="M322" s="669">
        <v>155.52000000000001</v>
      </c>
    </row>
    <row r="323" spans="1:13" ht="14.4" customHeight="1" x14ac:dyDescent="0.3">
      <c r="A323" s="664" t="s">
        <v>554</v>
      </c>
      <c r="B323" s="665" t="s">
        <v>4708</v>
      </c>
      <c r="C323" s="665" t="s">
        <v>3760</v>
      </c>
      <c r="D323" s="665" t="s">
        <v>3727</v>
      </c>
      <c r="E323" s="665" t="s">
        <v>4710</v>
      </c>
      <c r="F323" s="668"/>
      <c r="G323" s="668"/>
      <c r="H323" s="681">
        <v>0</v>
      </c>
      <c r="I323" s="668">
        <v>1</v>
      </c>
      <c r="J323" s="668">
        <v>155.52000000000001</v>
      </c>
      <c r="K323" s="681">
        <v>1</v>
      </c>
      <c r="L323" s="668">
        <v>1</v>
      </c>
      <c r="M323" s="669">
        <v>155.52000000000001</v>
      </c>
    </row>
    <row r="324" spans="1:13" ht="14.4" customHeight="1" x14ac:dyDescent="0.3">
      <c r="A324" s="664" t="s">
        <v>554</v>
      </c>
      <c r="B324" s="665" t="s">
        <v>4711</v>
      </c>
      <c r="C324" s="665" t="s">
        <v>582</v>
      </c>
      <c r="D324" s="665" t="s">
        <v>572</v>
      </c>
      <c r="E324" s="665" t="s">
        <v>4455</v>
      </c>
      <c r="F324" s="668">
        <v>2</v>
      </c>
      <c r="G324" s="668">
        <v>240.6400000000001</v>
      </c>
      <c r="H324" s="681">
        <v>1</v>
      </c>
      <c r="I324" s="668"/>
      <c r="J324" s="668"/>
      <c r="K324" s="681">
        <v>0</v>
      </c>
      <c r="L324" s="668">
        <v>2</v>
      </c>
      <c r="M324" s="669">
        <v>240.6400000000001</v>
      </c>
    </row>
    <row r="325" spans="1:13" ht="14.4" customHeight="1" x14ac:dyDescent="0.3">
      <c r="A325" s="664" t="s">
        <v>554</v>
      </c>
      <c r="B325" s="665" t="s">
        <v>4596</v>
      </c>
      <c r="C325" s="665" t="s">
        <v>3892</v>
      </c>
      <c r="D325" s="665" t="s">
        <v>3893</v>
      </c>
      <c r="E325" s="665" t="s">
        <v>2639</v>
      </c>
      <c r="F325" s="668"/>
      <c r="G325" s="668"/>
      <c r="H325" s="681">
        <v>0</v>
      </c>
      <c r="I325" s="668">
        <v>1</v>
      </c>
      <c r="J325" s="668">
        <v>143</v>
      </c>
      <c r="K325" s="681">
        <v>1</v>
      </c>
      <c r="L325" s="668">
        <v>1</v>
      </c>
      <c r="M325" s="669">
        <v>143</v>
      </c>
    </row>
    <row r="326" spans="1:13" ht="14.4" customHeight="1" x14ac:dyDescent="0.3">
      <c r="A326" s="664" t="s">
        <v>554</v>
      </c>
      <c r="B326" s="665" t="s">
        <v>4596</v>
      </c>
      <c r="C326" s="665" t="s">
        <v>2608</v>
      </c>
      <c r="D326" s="665" t="s">
        <v>2609</v>
      </c>
      <c r="E326" s="665" t="s">
        <v>4598</v>
      </c>
      <c r="F326" s="668"/>
      <c r="G326" s="668"/>
      <c r="H326" s="681">
        <v>0</v>
      </c>
      <c r="I326" s="668">
        <v>27</v>
      </c>
      <c r="J326" s="668">
        <v>5370.0290420896608</v>
      </c>
      <c r="K326" s="681">
        <v>1</v>
      </c>
      <c r="L326" s="668">
        <v>27</v>
      </c>
      <c r="M326" s="669">
        <v>5370.0290420896608</v>
      </c>
    </row>
    <row r="327" spans="1:13" ht="14.4" customHeight="1" x14ac:dyDescent="0.3">
      <c r="A327" s="664" t="s">
        <v>554</v>
      </c>
      <c r="B327" s="665" t="s">
        <v>4596</v>
      </c>
      <c r="C327" s="665" t="s">
        <v>2589</v>
      </c>
      <c r="D327" s="665" t="s">
        <v>2590</v>
      </c>
      <c r="E327" s="665" t="s">
        <v>2578</v>
      </c>
      <c r="F327" s="668"/>
      <c r="G327" s="668"/>
      <c r="H327" s="681">
        <v>0</v>
      </c>
      <c r="I327" s="668">
        <v>31</v>
      </c>
      <c r="J327" s="668">
        <v>1268.5181621543934</v>
      </c>
      <c r="K327" s="681">
        <v>1</v>
      </c>
      <c r="L327" s="668">
        <v>31</v>
      </c>
      <c r="M327" s="669">
        <v>1268.5181621543934</v>
      </c>
    </row>
    <row r="328" spans="1:13" ht="14.4" customHeight="1" x14ac:dyDescent="0.3">
      <c r="A328" s="664" t="s">
        <v>554</v>
      </c>
      <c r="B328" s="665" t="s">
        <v>4596</v>
      </c>
      <c r="C328" s="665" t="s">
        <v>2592</v>
      </c>
      <c r="D328" s="665" t="s">
        <v>2593</v>
      </c>
      <c r="E328" s="665" t="s">
        <v>2578</v>
      </c>
      <c r="F328" s="668"/>
      <c r="G328" s="668"/>
      <c r="H328" s="681">
        <v>0</v>
      </c>
      <c r="I328" s="668">
        <v>43</v>
      </c>
      <c r="J328" s="668">
        <v>1759.560143748203</v>
      </c>
      <c r="K328" s="681">
        <v>1</v>
      </c>
      <c r="L328" s="668">
        <v>43</v>
      </c>
      <c r="M328" s="669">
        <v>1759.560143748203</v>
      </c>
    </row>
    <row r="329" spans="1:13" ht="14.4" customHeight="1" x14ac:dyDescent="0.3">
      <c r="A329" s="664" t="s">
        <v>554</v>
      </c>
      <c r="B329" s="665" t="s">
        <v>4596</v>
      </c>
      <c r="C329" s="665" t="s">
        <v>3875</v>
      </c>
      <c r="D329" s="665" t="s">
        <v>4712</v>
      </c>
      <c r="E329" s="665" t="s">
        <v>2578</v>
      </c>
      <c r="F329" s="668"/>
      <c r="G329" s="668"/>
      <c r="H329" s="681">
        <v>0</v>
      </c>
      <c r="I329" s="668">
        <v>17</v>
      </c>
      <c r="J329" s="668">
        <v>700.06000000000006</v>
      </c>
      <c r="K329" s="681">
        <v>1</v>
      </c>
      <c r="L329" s="668">
        <v>17</v>
      </c>
      <c r="M329" s="669">
        <v>700.06000000000006</v>
      </c>
    </row>
    <row r="330" spans="1:13" ht="14.4" customHeight="1" x14ac:dyDescent="0.3">
      <c r="A330" s="664" t="s">
        <v>554</v>
      </c>
      <c r="B330" s="665" t="s">
        <v>4596</v>
      </c>
      <c r="C330" s="665" t="s">
        <v>3878</v>
      </c>
      <c r="D330" s="665" t="s">
        <v>4713</v>
      </c>
      <c r="E330" s="665" t="s">
        <v>2578</v>
      </c>
      <c r="F330" s="668"/>
      <c r="G330" s="668"/>
      <c r="H330" s="681">
        <v>0</v>
      </c>
      <c r="I330" s="668">
        <v>21</v>
      </c>
      <c r="J330" s="668">
        <v>864.77999999999986</v>
      </c>
      <c r="K330" s="681">
        <v>1</v>
      </c>
      <c r="L330" s="668">
        <v>21</v>
      </c>
      <c r="M330" s="669">
        <v>864.77999999999986</v>
      </c>
    </row>
    <row r="331" spans="1:13" ht="14.4" customHeight="1" x14ac:dyDescent="0.3">
      <c r="A331" s="664" t="s">
        <v>554</v>
      </c>
      <c r="B331" s="665" t="s">
        <v>4596</v>
      </c>
      <c r="C331" s="665" t="s">
        <v>3881</v>
      </c>
      <c r="D331" s="665" t="s">
        <v>4714</v>
      </c>
      <c r="E331" s="665" t="s">
        <v>2578</v>
      </c>
      <c r="F331" s="668"/>
      <c r="G331" s="668"/>
      <c r="H331" s="681">
        <v>0</v>
      </c>
      <c r="I331" s="668">
        <v>24</v>
      </c>
      <c r="J331" s="668">
        <v>988.31999999999982</v>
      </c>
      <c r="K331" s="681">
        <v>1</v>
      </c>
      <c r="L331" s="668">
        <v>24</v>
      </c>
      <c r="M331" s="669">
        <v>988.31999999999982</v>
      </c>
    </row>
    <row r="332" spans="1:13" ht="14.4" customHeight="1" x14ac:dyDescent="0.3">
      <c r="A332" s="664" t="s">
        <v>554</v>
      </c>
      <c r="B332" s="665" t="s">
        <v>4596</v>
      </c>
      <c r="C332" s="665" t="s">
        <v>2623</v>
      </c>
      <c r="D332" s="665" t="s">
        <v>2624</v>
      </c>
      <c r="E332" s="665" t="s">
        <v>2596</v>
      </c>
      <c r="F332" s="668"/>
      <c r="G332" s="668"/>
      <c r="H332" s="681">
        <v>0</v>
      </c>
      <c r="I332" s="668">
        <v>2</v>
      </c>
      <c r="J332" s="668">
        <v>271.19999999999993</v>
      </c>
      <c r="K332" s="681">
        <v>1</v>
      </c>
      <c r="L332" s="668">
        <v>2</v>
      </c>
      <c r="M332" s="669">
        <v>271.19999999999993</v>
      </c>
    </row>
    <row r="333" spans="1:13" ht="14.4" customHeight="1" x14ac:dyDescent="0.3">
      <c r="A333" s="664" t="s">
        <v>554</v>
      </c>
      <c r="B333" s="665" t="s">
        <v>4596</v>
      </c>
      <c r="C333" s="665" t="s">
        <v>2632</v>
      </c>
      <c r="D333" s="665" t="s">
        <v>2633</v>
      </c>
      <c r="E333" s="665" t="s">
        <v>2596</v>
      </c>
      <c r="F333" s="668"/>
      <c r="G333" s="668"/>
      <c r="H333" s="681">
        <v>0</v>
      </c>
      <c r="I333" s="668">
        <v>8</v>
      </c>
      <c r="J333" s="668">
        <v>1084.7999999999997</v>
      </c>
      <c r="K333" s="681">
        <v>1</v>
      </c>
      <c r="L333" s="668">
        <v>8</v>
      </c>
      <c r="M333" s="669">
        <v>1084.7999999999997</v>
      </c>
    </row>
    <row r="334" spans="1:13" ht="14.4" customHeight="1" x14ac:dyDescent="0.3">
      <c r="A334" s="664" t="s">
        <v>554</v>
      </c>
      <c r="B334" s="665" t="s">
        <v>4596</v>
      </c>
      <c r="C334" s="665" t="s">
        <v>2629</v>
      </c>
      <c r="D334" s="665" t="s">
        <v>2630</v>
      </c>
      <c r="E334" s="665" t="s">
        <v>2596</v>
      </c>
      <c r="F334" s="668"/>
      <c r="G334" s="668"/>
      <c r="H334" s="681">
        <v>0</v>
      </c>
      <c r="I334" s="668">
        <v>3</v>
      </c>
      <c r="J334" s="668">
        <v>406.79999999999995</v>
      </c>
      <c r="K334" s="681">
        <v>1</v>
      </c>
      <c r="L334" s="668">
        <v>3</v>
      </c>
      <c r="M334" s="669">
        <v>406.79999999999995</v>
      </c>
    </row>
    <row r="335" spans="1:13" ht="14.4" customHeight="1" x14ac:dyDescent="0.3">
      <c r="A335" s="664" t="s">
        <v>554</v>
      </c>
      <c r="B335" s="665" t="s">
        <v>4596</v>
      </c>
      <c r="C335" s="665" t="s">
        <v>2611</v>
      </c>
      <c r="D335" s="665" t="s">
        <v>2587</v>
      </c>
      <c r="E335" s="665" t="s">
        <v>2612</v>
      </c>
      <c r="F335" s="668"/>
      <c r="G335" s="668"/>
      <c r="H335" s="681">
        <v>0</v>
      </c>
      <c r="I335" s="668">
        <v>32</v>
      </c>
      <c r="J335" s="668">
        <v>4436.16</v>
      </c>
      <c r="K335" s="681">
        <v>1</v>
      </c>
      <c r="L335" s="668">
        <v>32</v>
      </c>
      <c r="M335" s="669">
        <v>4436.16</v>
      </c>
    </row>
    <row r="336" spans="1:13" ht="14.4" customHeight="1" x14ac:dyDescent="0.3">
      <c r="A336" s="664" t="s">
        <v>554</v>
      </c>
      <c r="B336" s="665" t="s">
        <v>4596</v>
      </c>
      <c r="C336" s="665" t="s">
        <v>2604</v>
      </c>
      <c r="D336" s="665" t="s">
        <v>2605</v>
      </c>
      <c r="E336" s="665" t="s">
        <v>2612</v>
      </c>
      <c r="F336" s="668"/>
      <c r="G336" s="668"/>
      <c r="H336" s="681">
        <v>0</v>
      </c>
      <c r="I336" s="668">
        <v>185</v>
      </c>
      <c r="J336" s="668">
        <v>28950.65849529711</v>
      </c>
      <c r="K336" s="681">
        <v>1</v>
      </c>
      <c r="L336" s="668">
        <v>185</v>
      </c>
      <c r="M336" s="669">
        <v>28950.65849529711</v>
      </c>
    </row>
    <row r="337" spans="1:13" ht="14.4" customHeight="1" x14ac:dyDescent="0.3">
      <c r="A337" s="664" t="s">
        <v>554</v>
      </c>
      <c r="B337" s="665" t="s">
        <v>4596</v>
      </c>
      <c r="C337" s="665" t="s">
        <v>3883</v>
      </c>
      <c r="D337" s="665" t="s">
        <v>2584</v>
      </c>
      <c r="E337" s="665" t="s">
        <v>2612</v>
      </c>
      <c r="F337" s="668"/>
      <c r="G337" s="668"/>
      <c r="H337" s="681">
        <v>0</v>
      </c>
      <c r="I337" s="668">
        <v>82</v>
      </c>
      <c r="J337" s="668">
        <v>20776.987726392708</v>
      </c>
      <c r="K337" s="681">
        <v>1</v>
      </c>
      <c r="L337" s="668">
        <v>82</v>
      </c>
      <c r="M337" s="669">
        <v>20776.987726392708</v>
      </c>
    </row>
    <row r="338" spans="1:13" ht="14.4" customHeight="1" x14ac:dyDescent="0.3">
      <c r="A338" s="664" t="s">
        <v>554</v>
      </c>
      <c r="B338" s="665" t="s">
        <v>4596</v>
      </c>
      <c r="C338" s="665" t="s">
        <v>2576</v>
      </c>
      <c r="D338" s="665" t="s">
        <v>4599</v>
      </c>
      <c r="E338" s="665" t="s">
        <v>2578</v>
      </c>
      <c r="F338" s="668">
        <v>18</v>
      </c>
      <c r="G338" s="668">
        <v>489.5529622966223</v>
      </c>
      <c r="H338" s="681">
        <v>1</v>
      </c>
      <c r="I338" s="668"/>
      <c r="J338" s="668"/>
      <c r="K338" s="681">
        <v>0</v>
      </c>
      <c r="L338" s="668">
        <v>18</v>
      </c>
      <c r="M338" s="669">
        <v>489.5529622966223</v>
      </c>
    </row>
    <row r="339" spans="1:13" ht="14.4" customHeight="1" x14ac:dyDescent="0.3">
      <c r="A339" s="664" t="s">
        <v>554</v>
      </c>
      <c r="B339" s="665" t="s">
        <v>4596</v>
      </c>
      <c r="C339" s="665" t="s">
        <v>2597</v>
      </c>
      <c r="D339" s="665" t="s">
        <v>2598</v>
      </c>
      <c r="E339" s="665" t="s">
        <v>2596</v>
      </c>
      <c r="F339" s="668"/>
      <c r="G339" s="668"/>
      <c r="H339" s="681">
        <v>0</v>
      </c>
      <c r="I339" s="668">
        <v>7</v>
      </c>
      <c r="J339" s="668">
        <v>1042.7199999999998</v>
      </c>
      <c r="K339" s="681">
        <v>1</v>
      </c>
      <c r="L339" s="668">
        <v>7</v>
      </c>
      <c r="M339" s="669">
        <v>1042.7199999999998</v>
      </c>
    </row>
    <row r="340" spans="1:13" ht="14.4" customHeight="1" x14ac:dyDescent="0.3">
      <c r="A340" s="664" t="s">
        <v>554</v>
      </c>
      <c r="B340" s="665" t="s">
        <v>4596</v>
      </c>
      <c r="C340" s="665" t="s">
        <v>2599</v>
      </c>
      <c r="D340" s="665" t="s">
        <v>2600</v>
      </c>
      <c r="E340" s="665" t="s">
        <v>2596</v>
      </c>
      <c r="F340" s="668"/>
      <c r="G340" s="668"/>
      <c r="H340" s="681">
        <v>0</v>
      </c>
      <c r="I340" s="668">
        <v>1</v>
      </c>
      <c r="J340" s="668">
        <v>148.96</v>
      </c>
      <c r="K340" s="681">
        <v>1</v>
      </c>
      <c r="L340" s="668">
        <v>1</v>
      </c>
      <c r="M340" s="669">
        <v>148.96</v>
      </c>
    </row>
    <row r="341" spans="1:13" ht="14.4" customHeight="1" x14ac:dyDescent="0.3">
      <c r="A341" s="664" t="s">
        <v>554</v>
      </c>
      <c r="B341" s="665" t="s">
        <v>4596</v>
      </c>
      <c r="C341" s="665" t="s">
        <v>2635</v>
      </c>
      <c r="D341" s="665" t="s">
        <v>2636</v>
      </c>
      <c r="E341" s="665" t="s">
        <v>2615</v>
      </c>
      <c r="F341" s="668"/>
      <c r="G341" s="668"/>
      <c r="H341" s="681">
        <v>0</v>
      </c>
      <c r="I341" s="668">
        <v>7</v>
      </c>
      <c r="J341" s="668">
        <v>783.65000000000009</v>
      </c>
      <c r="K341" s="681">
        <v>1</v>
      </c>
      <c r="L341" s="668">
        <v>7</v>
      </c>
      <c r="M341" s="669">
        <v>783.65000000000009</v>
      </c>
    </row>
    <row r="342" spans="1:13" ht="14.4" customHeight="1" x14ac:dyDescent="0.3">
      <c r="A342" s="664" t="s">
        <v>554</v>
      </c>
      <c r="B342" s="665" t="s">
        <v>4596</v>
      </c>
      <c r="C342" s="665" t="s">
        <v>2613</v>
      </c>
      <c r="D342" s="665" t="s">
        <v>2614</v>
      </c>
      <c r="E342" s="665" t="s">
        <v>2615</v>
      </c>
      <c r="F342" s="668"/>
      <c r="G342" s="668"/>
      <c r="H342" s="681">
        <v>0</v>
      </c>
      <c r="I342" s="668">
        <v>8</v>
      </c>
      <c r="J342" s="668">
        <v>895.60000000000014</v>
      </c>
      <c r="K342" s="681">
        <v>1</v>
      </c>
      <c r="L342" s="668">
        <v>8</v>
      </c>
      <c r="M342" s="669">
        <v>895.60000000000014</v>
      </c>
    </row>
    <row r="343" spans="1:13" ht="14.4" customHeight="1" x14ac:dyDescent="0.3">
      <c r="A343" s="664" t="s">
        <v>554</v>
      </c>
      <c r="B343" s="665" t="s">
        <v>4596</v>
      </c>
      <c r="C343" s="665" t="s">
        <v>2616</v>
      </c>
      <c r="D343" s="665" t="s">
        <v>2617</v>
      </c>
      <c r="E343" s="665" t="s">
        <v>2615</v>
      </c>
      <c r="F343" s="668"/>
      <c r="G343" s="668"/>
      <c r="H343" s="681">
        <v>0</v>
      </c>
      <c r="I343" s="668">
        <v>5</v>
      </c>
      <c r="J343" s="668">
        <v>559.74967031009123</v>
      </c>
      <c r="K343" s="681">
        <v>1</v>
      </c>
      <c r="L343" s="668">
        <v>5</v>
      </c>
      <c r="M343" s="669">
        <v>559.74967031009123</v>
      </c>
    </row>
    <row r="344" spans="1:13" ht="14.4" customHeight="1" x14ac:dyDescent="0.3">
      <c r="A344" s="664" t="s">
        <v>554</v>
      </c>
      <c r="B344" s="665" t="s">
        <v>4596</v>
      </c>
      <c r="C344" s="665" t="s">
        <v>2619</v>
      </c>
      <c r="D344" s="665" t="s">
        <v>4600</v>
      </c>
      <c r="E344" s="665" t="s">
        <v>2615</v>
      </c>
      <c r="F344" s="668"/>
      <c r="G344" s="668"/>
      <c r="H344" s="681">
        <v>0</v>
      </c>
      <c r="I344" s="668">
        <v>4</v>
      </c>
      <c r="J344" s="668">
        <v>447.80000000000007</v>
      </c>
      <c r="K344" s="681">
        <v>1</v>
      </c>
      <c r="L344" s="668">
        <v>4</v>
      </c>
      <c r="M344" s="669">
        <v>447.80000000000007</v>
      </c>
    </row>
    <row r="345" spans="1:13" ht="14.4" customHeight="1" x14ac:dyDescent="0.3">
      <c r="A345" s="664" t="s">
        <v>554</v>
      </c>
      <c r="B345" s="665" t="s">
        <v>4596</v>
      </c>
      <c r="C345" s="665" t="s">
        <v>2637</v>
      </c>
      <c r="D345" s="665" t="s">
        <v>2638</v>
      </c>
      <c r="E345" s="665" t="s">
        <v>2639</v>
      </c>
      <c r="F345" s="668"/>
      <c r="G345" s="668"/>
      <c r="H345" s="681">
        <v>0</v>
      </c>
      <c r="I345" s="668">
        <v>25.25</v>
      </c>
      <c r="J345" s="668">
        <v>4132.6674999999996</v>
      </c>
      <c r="K345" s="681">
        <v>1</v>
      </c>
      <c r="L345" s="668">
        <v>25.25</v>
      </c>
      <c r="M345" s="669">
        <v>4132.6674999999996</v>
      </c>
    </row>
    <row r="346" spans="1:13" ht="14.4" customHeight="1" x14ac:dyDescent="0.3">
      <c r="A346" s="664" t="s">
        <v>554</v>
      </c>
      <c r="B346" s="665" t="s">
        <v>4596</v>
      </c>
      <c r="C346" s="665" t="s">
        <v>2647</v>
      </c>
      <c r="D346" s="665" t="s">
        <v>2648</v>
      </c>
      <c r="E346" s="665" t="s">
        <v>2639</v>
      </c>
      <c r="F346" s="668"/>
      <c r="G346" s="668"/>
      <c r="H346" s="681">
        <v>0</v>
      </c>
      <c r="I346" s="668">
        <v>1</v>
      </c>
      <c r="J346" s="668">
        <v>145.50000000000003</v>
      </c>
      <c r="K346" s="681">
        <v>1</v>
      </c>
      <c r="L346" s="668">
        <v>1</v>
      </c>
      <c r="M346" s="669">
        <v>145.50000000000003</v>
      </c>
    </row>
    <row r="347" spans="1:13" ht="14.4" customHeight="1" x14ac:dyDescent="0.3">
      <c r="A347" s="664" t="s">
        <v>554</v>
      </c>
      <c r="B347" s="665" t="s">
        <v>4596</v>
      </c>
      <c r="C347" s="665" t="s">
        <v>2649</v>
      </c>
      <c r="D347" s="665" t="s">
        <v>2650</v>
      </c>
      <c r="E347" s="665" t="s">
        <v>2639</v>
      </c>
      <c r="F347" s="668"/>
      <c r="G347" s="668"/>
      <c r="H347" s="681">
        <v>0</v>
      </c>
      <c r="I347" s="668">
        <v>1</v>
      </c>
      <c r="J347" s="668">
        <v>145.5</v>
      </c>
      <c r="K347" s="681">
        <v>1</v>
      </c>
      <c r="L347" s="668">
        <v>1</v>
      </c>
      <c r="M347" s="669">
        <v>145.5</v>
      </c>
    </row>
    <row r="348" spans="1:13" ht="14.4" customHeight="1" x14ac:dyDescent="0.3">
      <c r="A348" s="664" t="s">
        <v>554</v>
      </c>
      <c r="B348" s="665" t="s">
        <v>4596</v>
      </c>
      <c r="C348" s="665" t="s">
        <v>2644</v>
      </c>
      <c r="D348" s="665" t="s">
        <v>4601</v>
      </c>
      <c r="E348" s="665" t="s">
        <v>2646</v>
      </c>
      <c r="F348" s="668"/>
      <c r="G348" s="668"/>
      <c r="H348" s="681">
        <v>0</v>
      </c>
      <c r="I348" s="668">
        <v>103</v>
      </c>
      <c r="J348" s="668">
        <v>18463.796279177899</v>
      </c>
      <c r="K348" s="681">
        <v>1</v>
      </c>
      <c r="L348" s="668">
        <v>103</v>
      </c>
      <c r="M348" s="669">
        <v>18463.796279177899</v>
      </c>
    </row>
    <row r="349" spans="1:13" ht="14.4" customHeight="1" x14ac:dyDescent="0.3">
      <c r="A349" s="664" t="s">
        <v>554</v>
      </c>
      <c r="B349" s="665" t="s">
        <v>4596</v>
      </c>
      <c r="C349" s="665" t="s">
        <v>3886</v>
      </c>
      <c r="D349" s="665" t="s">
        <v>3887</v>
      </c>
      <c r="E349" s="665" t="s">
        <v>2639</v>
      </c>
      <c r="F349" s="668"/>
      <c r="G349" s="668"/>
      <c r="H349" s="681">
        <v>0</v>
      </c>
      <c r="I349" s="668">
        <v>1</v>
      </c>
      <c r="J349" s="668">
        <v>129.97</v>
      </c>
      <c r="K349" s="681">
        <v>1</v>
      </c>
      <c r="L349" s="668">
        <v>1</v>
      </c>
      <c r="M349" s="669">
        <v>129.97</v>
      </c>
    </row>
    <row r="350" spans="1:13" ht="14.4" customHeight="1" x14ac:dyDescent="0.3">
      <c r="A350" s="664" t="s">
        <v>554</v>
      </c>
      <c r="B350" s="665" t="s">
        <v>4596</v>
      </c>
      <c r="C350" s="665" t="s">
        <v>3888</v>
      </c>
      <c r="D350" s="665" t="s">
        <v>3889</v>
      </c>
      <c r="E350" s="665" t="s">
        <v>2639</v>
      </c>
      <c r="F350" s="668"/>
      <c r="G350" s="668"/>
      <c r="H350" s="681">
        <v>0</v>
      </c>
      <c r="I350" s="668">
        <v>5</v>
      </c>
      <c r="J350" s="668">
        <v>649.84999999999991</v>
      </c>
      <c r="K350" s="681">
        <v>1</v>
      </c>
      <c r="L350" s="668">
        <v>5</v>
      </c>
      <c r="M350" s="669">
        <v>649.84999999999991</v>
      </c>
    </row>
    <row r="351" spans="1:13" ht="14.4" customHeight="1" x14ac:dyDescent="0.3">
      <c r="A351" s="664" t="s">
        <v>554</v>
      </c>
      <c r="B351" s="665" t="s">
        <v>4596</v>
      </c>
      <c r="C351" s="665" t="s">
        <v>2651</v>
      </c>
      <c r="D351" s="665" t="s">
        <v>2652</v>
      </c>
      <c r="E351" s="665" t="s">
        <v>2639</v>
      </c>
      <c r="F351" s="668"/>
      <c r="G351" s="668"/>
      <c r="H351" s="681">
        <v>0</v>
      </c>
      <c r="I351" s="668">
        <v>3</v>
      </c>
      <c r="J351" s="668">
        <v>389.90999999999997</v>
      </c>
      <c r="K351" s="681">
        <v>1</v>
      </c>
      <c r="L351" s="668">
        <v>3</v>
      </c>
      <c r="M351" s="669">
        <v>389.90999999999997</v>
      </c>
    </row>
    <row r="352" spans="1:13" ht="14.4" customHeight="1" x14ac:dyDescent="0.3">
      <c r="A352" s="664" t="s">
        <v>554</v>
      </c>
      <c r="B352" s="665" t="s">
        <v>4596</v>
      </c>
      <c r="C352" s="665" t="s">
        <v>3884</v>
      </c>
      <c r="D352" s="665" t="s">
        <v>3885</v>
      </c>
      <c r="E352" s="665" t="s">
        <v>2639</v>
      </c>
      <c r="F352" s="668"/>
      <c r="G352" s="668"/>
      <c r="H352" s="681">
        <v>0</v>
      </c>
      <c r="I352" s="668">
        <v>13</v>
      </c>
      <c r="J352" s="668">
        <v>1689.6100000000001</v>
      </c>
      <c r="K352" s="681">
        <v>1</v>
      </c>
      <c r="L352" s="668">
        <v>13</v>
      </c>
      <c r="M352" s="669">
        <v>1689.6100000000001</v>
      </c>
    </row>
    <row r="353" spans="1:13" ht="14.4" customHeight="1" x14ac:dyDescent="0.3">
      <c r="A353" s="664" t="s">
        <v>554</v>
      </c>
      <c r="B353" s="665" t="s">
        <v>4596</v>
      </c>
      <c r="C353" s="665" t="s">
        <v>3890</v>
      </c>
      <c r="D353" s="665" t="s">
        <v>4715</v>
      </c>
      <c r="E353" s="665" t="s">
        <v>2596</v>
      </c>
      <c r="F353" s="668"/>
      <c r="G353" s="668"/>
      <c r="H353" s="681">
        <v>0</v>
      </c>
      <c r="I353" s="668">
        <v>8</v>
      </c>
      <c r="J353" s="668">
        <v>1191.68</v>
      </c>
      <c r="K353" s="681">
        <v>1</v>
      </c>
      <c r="L353" s="668">
        <v>8</v>
      </c>
      <c r="M353" s="669">
        <v>1191.68</v>
      </c>
    </row>
    <row r="354" spans="1:13" ht="14.4" customHeight="1" x14ac:dyDescent="0.3">
      <c r="A354" s="664" t="s">
        <v>554</v>
      </c>
      <c r="B354" s="665" t="s">
        <v>4596</v>
      </c>
      <c r="C354" s="665" t="s">
        <v>2660</v>
      </c>
      <c r="D354" s="665" t="s">
        <v>2661</v>
      </c>
      <c r="E354" s="665" t="s">
        <v>2596</v>
      </c>
      <c r="F354" s="668"/>
      <c r="G354" s="668"/>
      <c r="H354" s="681">
        <v>0</v>
      </c>
      <c r="I354" s="668">
        <v>11</v>
      </c>
      <c r="J354" s="668">
        <v>1491.5925422933763</v>
      </c>
      <c r="K354" s="681">
        <v>1</v>
      </c>
      <c r="L354" s="668">
        <v>11</v>
      </c>
      <c r="M354" s="669">
        <v>1491.5925422933763</v>
      </c>
    </row>
    <row r="355" spans="1:13" ht="14.4" customHeight="1" x14ac:dyDescent="0.3">
      <c r="A355" s="664" t="s">
        <v>554</v>
      </c>
      <c r="B355" s="665" t="s">
        <v>4596</v>
      </c>
      <c r="C355" s="665" t="s">
        <v>2658</v>
      </c>
      <c r="D355" s="665" t="s">
        <v>2659</v>
      </c>
      <c r="E355" s="665" t="s">
        <v>2578</v>
      </c>
      <c r="F355" s="668"/>
      <c r="G355" s="668"/>
      <c r="H355" s="681">
        <v>0</v>
      </c>
      <c r="I355" s="668">
        <v>5</v>
      </c>
      <c r="J355" s="668">
        <v>153.35000000000002</v>
      </c>
      <c r="K355" s="681">
        <v>1</v>
      </c>
      <c r="L355" s="668">
        <v>5</v>
      </c>
      <c r="M355" s="669">
        <v>153.35000000000002</v>
      </c>
    </row>
    <row r="356" spans="1:13" ht="14.4" customHeight="1" x14ac:dyDescent="0.3">
      <c r="A356" s="664" t="s">
        <v>557</v>
      </c>
      <c r="B356" s="665" t="s">
        <v>4399</v>
      </c>
      <c r="C356" s="665" t="s">
        <v>2345</v>
      </c>
      <c r="D356" s="665" t="s">
        <v>4402</v>
      </c>
      <c r="E356" s="665" t="s">
        <v>4403</v>
      </c>
      <c r="F356" s="668"/>
      <c r="G356" s="668"/>
      <c r="H356" s="681">
        <v>0</v>
      </c>
      <c r="I356" s="668">
        <v>81</v>
      </c>
      <c r="J356" s="668">
        <v>5435.91</v>
      </c>
      <c r="K356" s="681">
        <v>1</v>
      </c>
      <c r="L356" s="668">
        <v>81</v>
      </c>
      <c r="M356" s="669">
        <v>5435.91</v>
      </c>
    </row>
    <row r="357" spans="1:13" ht="14.4" customHeight="1" x14ac:dyDescent="0.3">
      <c r="A357" s="664" t="s">
        <v>557</v>
      </c>
      <c r="B357" s="665" t="s">
        <v>4404</v>
      </c>
      <c r="C357" s="665" t="s">
        <v>2556</v>
      </c>
      <c r="D357" s="665" t="s">
        <v>2557</v>
      </c>
      <c r="E357" s="665" t="s">
        <v>2558</v>
      </c>
      <c r="F357" s="668"/>
      <c r="G357" s="668"/>
      <c r="H357" s="681">
        <v>0</v>
      </c>
      <c r="I357" s="668">
        <v>30</v>
      </c>
      <c r="J357" s="668">
        <v>2036.1676586387762</v>
      </c>
      <c r="K357" s="681">
        <v>1</v>
      </c>
      <c r="L357" s="668">
        <v>30</v>
      </c>
      <c r="M357" s="669">
        <v>2036.1676586387762</v>
      </c>
    </row>
    <row r="358" spans="1:13" ht="14.4" customHeight="1" x14ac:dyDescent="0.3">
      <c r="A358" s="664" t="s">
        <v>557</v>
      </c>
      <c r="B358" s="665" t="s">
        <v>4412</v>
      </c>
      <c r="C358" s="665" t="s">
        <v>2541</v>
      </c>
      <c r="D358" s="665" t="s">
        <v>4413</v>
      </c>
      <c r="E358" s="665" t="s">
        <v>4414</v>
      </c>
      <c r="F358" s="668"/>
      <c r="G358" s="668"/>
      <c r="H358" s="681">
        <v>0</v>
      </c>
      <c r="I358" s="668">
        <v>145</v>
      </c>
      <c r="J358" s="668">
        <v>39715.499344203417</v>
      </c>
      <c r="K358" s="681">
        <v>1</v>
      </c>
      <c r="L358" s="668">
        <v>145</v>
      </c>
      <c r="M358" s="669">
        <v>39715.499344203417</v>
      </c>
    </row>
    <row r="359" spans="1:13" ht="14.4" customHeight="1" x14ac:dyDescent="0.3">
      <c r="A359" s="664" t="s">
        <v>557</v>
      </c>
      <c r="B359" s="665" t="s">
        <v>4648</v>
      </c>
      <c r="C359" s="665" t="s">
        <v>4112</v>
      </c>
      <c r="D359" s="665" t="s">
        <v>4113</v>
      </c>
      <c r="E359" s="665" t="s">
        <v>4716</v>
      </c>
      <c r="F359" s="668"/>
      <c r="G359" s="668"/>
      <c r="H359" s="681">
        <v>0</v>
      </c>
      <c r="I359" s="668">
        <v>2</v>
      </c>
      <c r="J359" s="668">
        <v>44298.720000000001</v>
      </c>
      <c r="K359" s="681">
        <v>1</v>
      </c>
      <c r="L359" s="668">
        <v>2</v>
      </c>
      <c r="M359" s="669">
        <v>44298.720000000001</v>
      </c>
    </row>
    <row r="360" spans="1:13" ht="14.4" customHeight="1" x14ac:dyDescent="0.3">
      <c r="A360" s="664" t="s">
        <v>557</v>
      </c>
      <c r="B360" s="665" t="s">
        <v>4648</v>
      </c>
      <c r="C360" s="665" t="s">
        <v>3842</v>
      </c>
      <c r="D360" s="665" t="s">
        <v>3843</v>
      </c>
      <c r="E360" s="665" t="s">
        <v>4649</v>
      </c>
      <c r="F360" s="668"/>
      <c r="G360" s="668"/>
      <c r="H360" s="681">
        <v>0</v>
      </c>
      <c r="I360" s="668">
        <v>136</v>
      </c>
      <c r="J360" s="668">
        <v>3700517.7100000004</v>
      </c>
      <c r="K360" s="681">
        <v>1</v>
      </c>
      <c r="L360" s="668">
        <v>136</v>
      </c>
      <c r="M360" s="669">
        <v>3700517.7100000004</v>
      </c>
    </row>
    <row r="361" spans="1:13" ht="14.4" customHeight="1" x14ac:dyDescent="0.3">
      <c r="A361" s="664" t="s">
        <v>557</v>
      </c>
      <c r="B361" s="665" t="s">
        <v>4498</v>
      </c>
      <c r="C361" s="665" t="s">
        <v>2462</v>
      </c>
      <c r="D361" s="665" t="s">
        <v>4500</v>
      </c>
      <c r="E361" s="665" t="s">
        <v>4501</v>
      </c>
      <c r="F361" s="668"/>
      <c r="G361" s="668"/>
      <c r="H361" s="681">
        <v>0</v>
      </c>
      <c r="I361" s="668">
        <v>10</v>
      </c>
      <c r="J361" s="668">
        <v>641.00000000000011</v>
      </c>
      <c r="K361" s="681">
        <v>1</v>
      </c>
      <c r="L361" s="668">
        <v>10</v>
      </c>
      <c r="M361" s="669">
        <v>641.00000000000011</v>
      </c>
    </row>
    <row r="362" spans="1:13" ht="14.4" customHeight="1" x14ac:dyDescent="0.3">
      <c r="A362" s="664" t="s">
        <v>557</v>
      </c>
      <c r="B362" s="665" t="s">
        <v>4717</v>
      </c>
      <c r="C362" s="665" t="s">
        <v>4118</v>
      </c>
      <c r="D362" s="665" t="s">
        <v>4119</v>
      </c>
      <c r="E362" s="665" t="s">
        <v>4120</v>
      </c>
      <c r="F362" s="668"/>
      <c r="G362" s="668"/>
      <c r="H362" s="681">
        <v>0</v>
      </c>
      <c r="I362" s="668">
        <v>2</v>
      </c>
      <c r="J362" s="668">
        <v>22846.400000000001</v>
      </c>
      <c r="K362" s="681">
        <v>1</v>
      </c>
      <c r="L362" s="668">
        <v>2</v>
      </c>
      <c r="M362" s="669">
        <v>22846.400000000001</v>
      </c>
    </row>
    <row r="363" spans="1:13" ht="14.4" customHeight="1" x14ac:dyDescent="0.3">
      <c r="A363" s="664" t="s">
        <v>557</v>
      </c>
      <c r="B363" s="665" t="s">
        <v>4718</v>
      </c>
      <c r="C363" s="665" t="s">
        <v>4122</v>
      </c>
      <c r="D363" s="665" t="s">
        <v>4225</v>
      </c>
      <c r="E363" s="665" t="s">
        <v>4469</v>
      </c>
      <c r="F363" s="668"/>
      <c r="G363" s="668"/>
      <c r="H363" s="681">
        <v>0</v>
      </c>
      <c r="I363" s="668">
        <v>3</v>
      </c>
      <c r="J363" s="668">
        <v>3.2999982407122177</v>
      </c>
      <c r="K363" s="681">
        <v>1</v>
      </c>
      <c r="L363" s="668">
        <v>3</v>
      </c>
      <c r="M363" s="669">
        <v>3.2999982407122177</v>
      </c>
    </row>
    <row r="364" spans="1:13" ht="14.4" customHeight="1" x14ac:dyDescent="0.3">
      <c r="A364" s="664" t="s">
        <v>557</v>
      </c>
      <c r="B364" s="665" t="s">
        <v>4532</v>
      </c>
      <c r="C364" s="665" t="s">
        <v>2496</v>
      </c>
      <c r="D364" s="665" t="s">
        <v>4533</v>
      </c>
      <c r="E364" s="665" t="s">
        <v>4534</v>
      </c>
      <c r="F364" s="668"/>
      <c r="G364" s="668"/>
      <c r="H364" s="681">
        <v>0</v>
      </c>
      <c r="I364" s="668">
        <v>96.781000000000006</v>
      </c>
      <c r="J364" s="668">
        <v>21837.531281346673</v>
      </c>
      <c r="K364" s="681">
        <v>1</v>
      </c>
      <c r="L364" s="668">
        <v>96.781000000000006</v>
      </c>
      <c r="M364" s="669">
        <v>21837.531281346673</v>
      </c>
    </row>
    <row r="365" spans="1:13" ht="14.4" customHeight="1" x14ac:dyDescent="0.3">
      <c r="A365" s="664" t="s">
        <v>557</v>
      </c>
      <c r="B365" s="665" t="s">
        <v>4532</v>
      </c>
      <c r="C365" s="665" t="s">
        <v>2519</v>
      </c>
      <c r="D365" s="665" t="s">
        <v>4533</v>
      </c>
      <c r="E365" s="665" t="s">
        <v>4535</v>
      </c>
      <c r="F365" s="668"/>
      <c r="G365" s="668"/>
      <c r="H365" s="681">
        <v>0</v>
      </c>
      <c r="I365" s="668">
        <v>244.88700000000003</v>
      </c>
      <c r="J365" s="668">
        <v>80804.530123572069</v>
      </c>
      <c r="K365" s="681">
        <v>1</v>
      </c>
      <c r="L365" s="668">
        <v>244.88700000000003</v>
      </c>
      <c r="M365" s="669">
        <v>80804.530123572069</v>
      </c>
    </row>
    <row r="366" spans="1:13" ht="14.4" customHeight="1" x14ac:dyDescent="0.3">
      <c r="A366" s="664" t="s">
        <v>557</v>
      </c>
      <c r="B366" s="665" t="s">
        <v>4532</v>
      </c>
      <c r="C366" s="665" t="s">
        <v>2523</v>
      </c>
      <c r="D366" s="665" t="s">
        <v>4533</v>
      </c>
      <c r="E366" s="665" t="s">
        <v>4536</v>
      </c>
      <c r="F366" s="668"/>
      <c r="G366" s="668"/>
      <c r="H366" s="681">
        <v>0</v>
      </c>
      <c r="I366" s="668">
        <v>188.08422279999999</v>
      </c>
      <c r="J366" s="668">
        <v>146780.44603484165</v>
      </c>
      <c r="K366" s="681">
        <v>1</v>
      </c>
      <c r="L366" s="668">
        <v>188.08422279999999</v>
      </c>
      <c r="M366" s="669">
        <v>146780.44603484165</v>
      </c>
    </row>
    <row r="367" spans="1:13" ht="14.4" customHeight="1" x14ac:dyDescent="0.3">
      <c r="A367" s="664" t="s">
        <v>557</v>
      </c>
      <c r="B367" s="665" t="s">
        <v>4537</v>
      </c>
      <c r="C367" s="665" t="s">
        <v>4115</v>
      </c>
      <c r="D367" s="665" t="s">
        <v>4116</v>
      </c>
      <c r="E367" s="665" t="s">
        <v>4719</v>
      </c>
      <c r="F367" s="668"/>
      <c r="G367" s="668"/>
      <c r="H367" s="681">
        <v>0</v>
      </c>
      <c r="I367" s="668">
        <v>13</v>
      </c>
      <c r="J367" s="668">
        <v>22411.79</v>
      </c>
      <c r="K367" s="681">
        <v>1</v>
      </c>
      <c r="L367" s="668">
        <v>13</v>
      </c>
      <c r="M367" s="669">
        <v>22411.79</v>
      </c>
    </row>
    <row r="368" spans="1:13" ht="14.4" customHeight="1" x14ac:dyDescent="0.3">
      <c r="A368" s="664" t="s">
        <v>557</v>
      </c>
      <c r="B368" s="665" t="s">
        <v>4542</v>
      </c>
      <c r="C368" s="665" t="s">
        <v>2499</v>
      </c>
      <c r="D368" s="665" t="s">
        <v>2500</v>
      </c>
      <c r="E368" s="665" t="s">
        <v>4543</v>
      </c>
      <c r="F368" s="668"/>
      <c r="G368" s="668"/>
      <c r="H368" s="681">
        <v>0</v>
      </c>
      <c r="I368" s="668">
        <v>6</v>
      </c>
      <c r="J368" s="668">
        <v>5007.7752996730842</v>
      </c>
      <c r="K368" s="681">
        <v>1</v>
      </c>
      <c r="L368" s="668">
        <v>6</v>
      </c>
      <c r="M368" s="669">
        <v>5007.7752996730842</v>
      </c>
    </row>
    <row r="369" spans="1:13" ht="14.4" customHeight="1" x14ac:dyDescent="0.3">
      <c r="A369" s="664" t="s">
        <v>557</v>
      </c>
      <c r="B369" s="665" t="s">
        <v>4542</v>
      </c>
      <c r="C369" s="665" t="s">
        <v>2516</v>
      </c>
      <c r="D369" s="665" t="s">
        <v>2517</v>
      </c>
      <c r="E369" s="665" t="s">
        <v>4543</v>
      </c>
      <c r="F369" s="668"/>
      <c r="G369" s="668"/>
      <c r="H369" s="681">
        <v>0</v>
      </c>
      <c r="I369" s="668">
        <v>187</v>
      </c>
      <c r="J369" s="668">
        <v>190393.17078443288</v>
      </c>
      <c r="K369" s="681">
        <v>1</v>
      </c>
      <c r="L369" s="668">
        <v>187</v>
      </c>
      <c r="M369" s="669">
        <v>190393.17078443288</v>
      </c>
    </row>
    <row r="370" spans="1:13" ht="14.4" customHeight="1" x14ac:dyDescent="0.3">
      <c r="A370" s="664" t="s">
        <v>557</v>
      </c>
      <c r="B370" s="665" t="s">
        <v>4544</v>
      </c>
      <c r="C370" s="665" t="s">
        <v>2509</v>
      </c>
      <c r="D370" s="665" t="s">
        <v>4545</v>
      </c>
      <c r="E370" s="665" t="s">
        <v>4546</v>
      </c>
      <c r="F370" s="668"/>
      <c r="G370" s="668"/>
      <c r="H370" s="681">
        <v>0</v>
      </c>
      <c r="I370" s="668">
        <v>107</v>
      </c>
      <c r="J370" s="668">
        <v>2325144.7370290351</v>
      </c>
      <c r="K370" s="681">
        <v>1</v>
      </c>
      <c r="L370" s="668">
        <v>107</v>
      </c>
      <c r="M370" s="669">
        <v>2325144.7370290351</v>
      </c>
    </row>
    <row r="371" spans="1:13" ht="14.4" customHeight="1" x14ac:dyDescent="0.3">
      <c r="A371" s="664" t="s">
        <v>557</v>
      </c>
      <c r="B371" s="665" t="s">
        <v>4683</v>
      </c>
      <c r="C371" s="665" t="s">
        <v>3857</v>
      </c>
      <c r="D371" s="665" t="s">
        <v>3858</v>
      </c>
      <c r="E371" s="665" t="s">
        <v>4684</v>
      </c>
      <c r="F371" s="668"/>
      <c r="G371" s="668"/>
      <c r="H371" s="681">
        <v>0</v>
      </c>
      <c r="I371" s="668">
        <v>467</v>
      </c>
      <c r="J371" s="668">
        <v>38530.592134780491</v>
      </c>
      <c r="K371" s="681">
        <v>1</v>
      </c>
      <c r="L371" s="668">
        <v>467</v>
      </c>
      <c r="M371" s="669">
        <v>38530.592134780491</v>
      </c>
    </row>
    <row r="372" spans="1:13" ht="14.4" customHeight="1" x14ac:dyDescent="0.3">
      <c r="A372" s="664" t="s">
        <v>557</v>
      </c>
      <c r="B372" s="665" t="s">
        <v>4576</v>
      </c>
      <c r="C372" s="665" t="s">
        <v>4028</v>
      </c>
      <c r="D372" s="665" t="s">
        <v>4720</v>
      </c>
      <c r="E372" s="665" t="s">
        <v>4721</v>
      </c>
      <c r="F372" s="668"/>
      <c r="G372" s="668"/>
      <c r="H372" s="681">
        <v>0</v>
      </c>
      <c r="I372" s="668">
        <v>1</v>
      </c>
      <c r="J372" s="668">
        <v>170.24</v>
      </c>
      <c r="K372" s="681">
        <v>1</v>
      </c>
      <c r="L372" s="668">
        <v>1</v>
      </c>
      <c r="M372" s="669">
        <v>170.24</v>
      </c>
    </row>
    <row r="373" spans="1:13" ht="14.4" customHeight="1" x14ac:dyDescent="0.3">
      <c r="A373" s="664" t="s">
        <v>560</v>
      </c>
      <c r="B373" s="665" t="s">
        <v>4680</v>
      </c>
      <c r="C373" s="665" t="s">
        <v>3865</v>
      </c>
      <c r="D373" s="665" t="s">
        <v>3866</v>
      </c>
      <c r="E373" s="665" t="s">
        <v>4681</v>
      </c>
      <c r="F373" s="668"/>
      <c r="G373" s="668"/>
      <c r="H373" s="681">
        <v>0</v>
      </c>
      <c r="I373" s="668">
        <v>2</v>
      </c>
      <c r="J373" s="668">
        <v>26477.310000000005</v>
      </c>
      <c r="K373" s="681">
        <v>1</v>
      </c>
      <c r="L373" s="668">
        <v>2</v>
      </c>
      <c r="M373" s="669">
        <v>26477.310000000005</v>
      </c>
    </row>
    <row r="374" spans="1:13" ht="14.4" customHeight="1" x14ac:dyDescent="0.3">
      <c r="A374" s="664" t="s">
        <v>560</v>
      </c>
      <c r="B374" s="665" t="s">
        <v>4537</v>
      </c>
      <c r="C374" s="665" t="s">
        <v>4031</v>
      </c>
      <c r="D374" s="665" t="s">
        <v>4032</v>
      </c>
      <c r="E374" s="665" t="s">
        <v>4722</v>
      </c>
      <c r="F374" s="668">
        <v>7</v>
      </c>
      <c r="G374" s="668">
        <v>36928.71</v>
      </c>
      <c r="H374" s="681">
        <v>1</v>
      </c>
      <c r="I374" s="668"/>
      <c r="J374" s="668"/>
      <c r="K374" s="681">
        <v>0</v>
      </c>
      <c r="L374" s="668">
        <v>7</v>
      </c>
      <c r="M374" s="669">
        <v>36928.71</v>
      </c>
    </row>
    <row r="375" spans="1:13" ht="14.4" customHeight="1" x14ac:dyDescent="0.3">
      <c r="A375" s="664" t="s">
        <v>560</v>
      </c>
      <c r="B375" s="665" t="s">
        <v>4542</v>
      </c>
      <c r="C375" s="665" t="s">
        <v>2516</v>
      </c>
      <c r="D375" s="665" t="s">
        <v>2517</v>
      </c>
      <c r="E375" s="665" t="s">
        <v>4543</v>
      </c>
      <c r="F375" s="668"/>
      <c r="G375" s="668"/>
      <c r="H375" s="681">
        <v>0</v>
      </c>
      <c r="I375" s="668">
        <v>10</v>
      </c>
      <c r="J375" s="668">
        <v>9507.2999999999993</v>
      </c>
      <c r="K375" s="681">
        <v>1</v>
      </c>
      <c r="L375" s="668">
        <v>10</v>
      </c>
      <c r="M375" s="669">
        <v>9507.2999999999993</v>
      </c>
    </row>
    <row r="376" spans="1:13" ht="14.4" customHeight="1" x14ac:dyDescent="0.3">
      <c r="A376" s="664" t="s">
        <v>560</v>
      </c>
      <c r="B376" s="665" t="s">
        <v>4587</v>
      </c>
      <c r="C376" s="665" t="s">
        <v>2397</v>
      </c>
      <c r="D376" s="665" t="s">
        <v>2398</v>
      </c>
      <c r="E376" s="665" t="s">
        <v>4588</v>
      </c>
      <c r="F376" s="668"/>
      <c r="G376" s="668"/>
      <c r="H376" s="681">
        <v>0</v>
      </c>
      <c r="I376" s="668">
        <v>1</v>
      </c>
      <c r="J376" s="668">
        <v>50.169999999999995</v>
      </c>
      <c r="K376" s="681">
        <v>1</v>
      </c>
      <c r="L376" s="668">
        <v>1</v>
      </c>
      <c r="M376" s="669">
        <v>50.169999999999995</v>
      </c>
    </row>
    <row r="377" spans="1:13" ht="14.4" customHeight="1" x14ac:dyDescent="0.3">
      <c r="A377" s="664" t="s">
        <v>563</v>
      </c>
      <c r="B377" s="665" t="s">
        <v>4723</v>
      </c>
      <c r="C377" s="665" t="s">
        <v>4160</v>
      </c>
      <c r="D377" s="665" t="s">
        <v>4161</v>
      </c>
      <c r="E377" s="665" t="s">
        <v>4724</v>
      </c>
      <c r="F377" s="668"/>
      <c r="G377" s="668"/>
      <c r="H377" s="681">
        <v>0</v>
      </c>
      <c r="I377" s="668">
        <v>2</v>
      </c>
      <c r="J377" s="668">
        <v>3702.47</v>
      </c>
      <c r="K377" s="681">
        <v>1</v>
      </c>
      <c r="L377" s="668">
        <v>2</v>
      </c>
      <c r="M377" s="669">
        <v>3702.47</v>
      </c>
    </row>
    <row r="378" spans="1:13" ht="14.4" customHeight="1" x14ac:dyDescent="0.3">
      <c r="A378" s="664" t="s">
        <v>566</v>
      </c>
      <c r="B378" s="665" t="s">
        <v>4725</v>
      </c>
      <c r="C378" s="665" t="s">
        <v>4212</v>
      </c>
      <c r="D378" s="665" t="s">
        <v>4213</v>
      </c>
      <c r="E378" s="665" t="s">
        <v>4726</v>
      </c>
      <c r="F378" s="668"/>
      <c r="G378" s="668"/>
      <c r="H378" s="681">
        <v>0</v>
      </c>
      <c r="I378" s="668">
        <v>584</v>
      </c>
      <c r="J378" s="668">
        <v>2925778.6799999997</v>
      </c>
      <c r="K378" s="681">
        <v>1</v>
      </c>
      <c r="L378" s="668">
        <v>584</v>
      </c>
      <c r="M378" s="669">
        <v>2925778.6799999997</v>
      </c>
    </row>
    <row r="379" spans="1:13" ht="14.4" customHeight="1" x14ac:dyDescent="0.3">
      <c r="A379" s="664" t="s">
        <v>566</v>
      </c>
      <c r="B379" s="665" t="s">
        <v>4727</v>
      </c>
      <c r="C379" s="665" t="s">
        <v>4176</v>
      </c>
      <c r="D379" s="665" t="s">
        <v>4728</v>
      </c>
      <c r="E379" s="665" t="s">
        <v>4729</v>
      </c>
      <c r="F379" s="668"/>
      <c r="G379" s="668"/>
      <c r="H379" s="681">
        <v>0</v>
      </c>
      <c r="I379" s="668">
        <v>10.102970399999998</v>
      </c>
      <c r="J379" s="668">
        <v>77515.929380692527</v>
      </c>
      <c r="K379" s="681">
        <v>1</v>
      </c>
      <c r="L379" s="668">
        <v>10.102970399999998</v>
      </c>
      <c r="M379" s="669">
        <v>77515.929380692527</v>
      </c>
    </row>
    <row r="380" spans="1:13" ht="14.4" customHeight="1" x14ac:dyDescent="0.3">
      <c r="A380" s="664" t="s">
        <v>566</v>
      </c>
      <c r="B380" s="665" t="s">
        <v>4727</v>
      </c>
      <c r="C380" s="665" t="s">
        <v>4180</v>
      </c>
      <c r="D380" s="665" t="s">
        <v>4728</v>
      </c>
      <c r="E380" s="665" t="s">
        <v>4730</v>
      </c>
      <c r="F380" s="668"/>
      <c r="G380" s="668"/>
      <c r="H380" s="681">
        <v>0</v>
      </c>
      <c r="I380" s="668">
        <v>7.9669999999999996</v>
      </c>
      <c r="J380" s="668">
        <v>239347.66008485077</v>
      </c>
      <c r="K380" s="681">
        <v>1</v>
      </c>
      <c r="L380" s="668">
        <v>7.9669999999999996</v>
      </c>
      <c r="M380" s="669">
        <v>239347.66008485077</v>
      </c>
    </row>
    <row r="381" spans="1:13" ht="14.4" customHeight="1" x14ac:dyDescent="0.3">
      <c r="A381" s="664" t="s">
        <v>566</v>
      </c>
      <c r="B381" s="665" t="s">
        <v>4731</v>
      </c>
      <c r="C381" s="665" t="s">
        <v>4216</v>
      </c>
      <c r="D381" s="665" t="s">
        <v>4217</v>
      </c>
      <c r="E381" s="665" t="s">
        <v>4732</v>
      </c>
      <c r="F381" s="668"/>
      <c r="G381" s="668"/>
      <c r="H381" s="681">
        <v>0</v>
      </c>
      <c r="I381" s="668">
        <v>192</v>
      </c>
      <c r="J381" s="668">
        <v>2027182.0720000002</v>
      </c>
      <c r="K381" s="681">
        <v>1</v>
      </c>
      <c r="L381" s="668">
        <v>192</v>
      </c>
      <c r="M381" s="669">
        <v>2027182.0720000002</v>
      </c>
    </row>
    <row r="382" spans="1:13" ht="14.4" customHeight="1" x14ac:dyDescent="0.3">
      <c r="A382" s="664" t="s">
        <v>566</v>
      </c>
      <c r="B382" s="665" t="s">
        <v>4733</v>
      </c>
      <c r="C382" s="665" t="s">
        <v>4274</v>
      </c>
      <c r="D382" s="665" t="s">
        <v>4275</v>
      </c>
      <c r="E382" s="665" t="s">
        <v>4276</v>
      </c>
      <c r="F382" s="668"/>
      <c r="G382" s="668"/>
      <c r="H382" s="681">
        <v>0</v>
      </c>
      <c r="I382" s="668">
        <v>93</v>
      </c>
      <c r="J382" s="668">
        <v>4624468.4503272241</v>
      </c>
      <c r="K382" s="681">
        <v>1</v>
      </c>
      <c r="L382" s="668">
        <v>93</v>
      </c>
      <c r="M382" s="669">
        <v>4624468.4503272241</v>
      </c>
    </row>
    <row r="383" spans="1:13" ht="14.4" customHeight="1" x14ac:dyDescent="0.3">
      <c r="A383" s="664" t="s">
        <v>566</v>
      </c>
      <c r="B383" s="665" t="s">
        <v>4733</v>
      </c>
      <c r="C383" s="665" t="s">
        <v>4271</v>
      </c>
      <c r="D383" s="665" t="s">
        <v>4272</v>
      </c>
      <c r="E383" s="665" t="s">
        <v>4273</v>
      </c>
      <c r="F383" s="668"/>
      <c r="G383" s="668"/>
      <c r="H383" s="681">
        <v>0</v>
      </c>
      <c r="I383" s="668">
        <v>1</v>
      </c>
      <c r="J383" s="668">
        <v>79508.053981976991</v>
      </c>
      <c r="K383" s="681">
        <v>1</v>
      </c>
      <c r="L383" s="668">
        <v>1</v>
      </c>
      <c r="M383" s="669">
        <v>79508.053981976991</v>
      </c>
    </row>
    <row r="384" spans="1:13" ht="14.4" customHeight="1" x14ac:dyDescent="0.3">
      <c r="A384" s="664" t="s">
        <v>566</v>
      </c>
      <c r="B384" s="665" t="s">
        <v>4734</v>
      </c>
      <c r="C384" s="665" t="s">
        <v>4172</v>
      </c>
      <c r="D384" s="665" t="s">
        <v>4173</v>
      </c>
      <c r="E384" s="665" t="s">
        <v>4735</v>
      </c>
      <c r="F384" s="668"/>
      <c r="G384" s="668"/>
      <c r="H384" s="681">
        <v>0</v>
      </c>
      <c r="I384" s="668">
        <v>83</v>
      </c>
      <c r="J384" s="668">
        <v>4672274.9692478012</v>
      </c>
      <c r="K384" s="681">
        <v>1</v>
      </c>
      <c r="L384" s="668">
        <v>83</v>
      </c>
      <c r="M384" s="669">
        <v>4672274.9692478012</v>
      </c>
    </row>
    <row r="385" spans="1:13" ht="14.4" customHeight="1" x14ac:dyDescent="0.3">
      <c r="A385" s="664" t="s">
        <v>566</v>
      </c>
      <c r="B385" s="665" t="s">
        <v>4734</v>
      </c>
      <c r="C385" s="665" t="s">
        <v>4189</v>
      </c>
      <c r="D385" s="665" t="s">
        <v>4173</v>
      </c>
      <c r="E385" s="665" t="s">
        <v>4736</v>
      </c>
      <c r="F385" s="668"/>
      <c r="G385" s="668"/>
      <c r="H385" s="681">
        <v>0</v>
      </c>
      <c r="I385" s="668">
        <v>14</v>
      </c>
      <c r="J385" s="668">
        <v>2364283.7200337639</v>
      </c>
      <c r="K385" s="681">
        <v>1</v>
      </c>
      <c r="L385" s="668">
        <v>14</v>
      </c>
      <c r="M385" s="669">
        <v>2364283.7200337639</v>
      </c>
    </row>
    <row r="386" spans="1:13" ht="14.4" customHeight="1" x14ac:dyDescent="0.3">
      <c r="A386" s="664" t="s">
        <v>566</v>
      </c>
      <c r="B386" s="665" t="s">
        <v>4718</v>
      </c>
      <c r="C386" s="665" t="s">
        <v>4122</v>
      </c>
      <c r="D386" s="665" t="s">
        <v>4225</v>
      </c>
      <c r="E386" s="665" t="s">
        <v>4469</v>
      </c>
      <c r="F386" s="668"/>
      <c r="G386" s="668"/>
      <c r="H386" s="681">
        <v>0</v>
      </c>
      <c r="I386" s="668">
        <v>3</v>
      </c>
      <c r="J386" s="668">
        <v>191324.93000175929</v>
      </c>
      <c r="K386" s="681">
        <v>1</v>
      </c>
      <c r="L386" s="668">
        <v>3</v>
      </c>
      <c r="M386" s="669">
        <v>191324.93000175929</v>
      </c>
    </row>
    <row r="387" spans="1:13" ht="14.4" customHeight="1" x14ac:dyDescent="0.3">
      <c r="A387" s="664" t="s">
        <v>566</v>
      </c>
      <c r="B387" s="665" t="s">
        <v>4718</v>
      </c>
      <c r="C387" s="665" t="s">
        <v>4219</v>
      </c>
      <c r="D387" s="665" t="s">
        <v>4220</v>
      </c>
      <c r="E387" s="665" t="s">
        <v>4595</v>
      </c>
      <c r="F387" s="668"/>
      <c r="G387" s="668"/>
      <c r="H387" s="681">
        <v>0</v>
      </c>
      <c r="I387" s="668">
        <v>21</v>
      </c>
      <c r="J387" s="668">
        <v>1857615.6659575272</v>
      </c>
      <c r="K387" s="681">
        <v>1</v>
      </c>
      <c r="L387" s="668">
        <v>21</v>
      </c>
      <c r="M387" s="669">
        <v>1857615.6659575272</v>
      </c>
    </row>
    <row r="388" spans="1:13" ht="14.4" customHeight="1" x14ac:dyDescent="0.3">
      <c r="A388" s="664" t="s">
        <v>566</v>
      </c>
      <c r="B388" s="665" t="s">
        <v>4737</v>
      </c>
      <c r="C388" s="665" t="s">
        <v>4268</v>
      </c>
      <c r="D388" s="665" t="s">
        <v>4738</v>
      </c>
      <c r="E388" s="665" t="s">
        <v>4739</v>
      </c>
      <c r="F388" s="668"/>
      <c r="G388" s="668"/>
      <c r="H388" s="681">
        <v>0</v>
      </c>
      <c r="I388" s="668">
        <v>2</v>
      </c>
      <c r="J388" s="668">
        <v>32902.5</v>
      </c>
      <c r="K388" s="681">
        <v>1</v>
      </c>
      <c r="L388" s="668">
        <v>2</v>
      </c>
      <c r="M388" s="669">
        <v>32902.5</v>
      </c>
    </row>
    <row r="389" spans="1:13" ht="14.4" customHeight="1" x14ac:dyDescent="0.3">
      <c r="A389" s="664" t="s">
        <v>566</v>
      </c>
      <c r="B389" s="665" t="s">
        <v>4737</v>
      </c>
      <c r="C389" s="665" t="s">
        <v>4261</v>
      </c>
      <c r="D389" s="665" t="s">
        <v>4262</v>
      </c>
      <c r="E389" s="665" t="s">
        <v>4740</v>
      </c>
      <c r="F389" s="668"/>
      <c r="G389" s="668"/>
      <c r="H389" s="681">
        <v>0</v>
      </c>
      <c r="I389" s="668">
        <v>9</v>
      </c>
      <c r="J389" s="668">
        <v>613653.11999999988</v>
      </c>
      <c r="K389" s="681">
        <v>1</v>
      </c>
      <c r="L389" s="668">
        <v>9</v>
      </c>
      <c r="M389" s="669">
        <v>613653.11999999988</v>
      </c>
    </row>
    <row r="390" spans="1:13" ht="14.4" customHeight="1" thickBot="1" x14ac:dyDescent="0.35">
      <c r="A390" s="670" t="s">
        <v>566</v>
      </c>
      <c r="B390" s="671" t="s">
        <v>4741</v>
      </c>
      <c r="C390" s="671" t="s">
        <v>4182</v>
      </c>
      <c r="D390" s="671" t="s">
        <v>4742</v>
      </c>
      <c r="E390" s="671" t="s">
        <v>4743</v>
      </c>
      <c r="F390" s="674"/>
      <c r="G390" s="674"/>
      <c r="H390" s="682">
        <v>0</v>
      </c>
      <c r="I390" s="674">
        <v>16</v>
      </c>
      <c r="J390" s="674">
        <v>141307.04999999999</v>
      </c>
      <c r="K390" s="682">
        <v>1</v>
      </c>
      <c r="L390" s="674">
        <v>16</v>
      </c>
      <c r="M390" s="675">
        <v>141307.04999999999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265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316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4485</v>
      </c>
      <c r="C3" s="461">
        <f>SUM(C6:C1048576)</f>
        <v>3388</v>
      </c>
      <c r="D3" s="461">
        <f>SUM(D6:D1048576)</f>
        <v>326</v>
      </c>
      <c r="E3" s="462">
        <f>SUM(E6:E1048576)</f>
        <v>1019</v>
      </c>
      <c r="F3" s="459">
        <f>IF(SUM($B3:$E3)=0,"",B3/SUM($B3:$E3))</f>
        <v>0.4865480581471035</v>
      </c>
      <c r="G3" s="457">
        <f t="shared" ref="G3:I3" si="0">IF(SUM($B3:$E3)=0,"",C3/SUM($B3:$E3))</f>
        <v>0.36754176610978523</v>
      </c>
      <c r="H3" s="457">
        <f t="shared" si="0"/>
        <v>3.5365589064873075E-2</v>
      </c>
      <c r="I3" s="458">
        <f t="shared" si="0"/>
        <v>0.11054458667823823</v>
      </c>
      <c r="J3" s="461">
        <f>SUM(J6:J1048576)</f>
        <v>476</v>
      </c>
      <c r="K3" s="461">
        <f>SUM(K6:K1048576)</f>
        <v>920</v>
      </c>
      <c r="L3" s="461">
        <f>SUM(L6:L1048576)</f>
        <v>326</v>
      </c>
      <c r="M3" s="462">
        <f>SUM(M6:M1048576)</f>
        <v>154</v>
      </c>
      <c r="N3" s="459">
        <f>IF(SUM($J3:$M3)=0,"",J3/SUM($J3:$M3))</f>
        <v>0.2537313432835821</v>
      </c>
      <c r="O3" s="457">
        <f t="shared" ref="O3:Q3" si="1">IF(SUM($J3:$M3)=0,"",K3/SUM($J3:$M3))</f>
        <v>0.49040511727078889</v>
      </c>
      <c r="P3" s="457">
        <f t="shared" si="1"/>
        <v>0.17377398720682302</v>
      </c>
      <c r="Q3" s="458">
        <f t="shared" si="1"/>
        <v>8.2089552238805971E-2</v>
      </c>
    </row>
    <row r="4" spans="1:17" ht="14.4" customHeight="1" thickBot="1" x14ac:dyDescent="0.35">
      <c r="A4" s="455"/>
      <c r="B4" s="532" t="s">
        <v>267</v>
      </c>
      <c r="C4" s="533"/>
      <c r="D4" s="533"/>
      <c r="E4" s="534"/>
      <c r="F4" s="529" t="s">
        <v>272</v>
      </c>
      <c r="G4" s="530"/>
      <c r="H4" s="530"/>
      <c r="I4" s="531"/>
      <c r="J4" s="532" t="s">
        <v>273</v>
      </c>
      <c r="K4" s="533"/>
      <c r="L4" s="533"/>
      <c r="M4" s="534"/>
      <c r="N4" s="529" t="s">
        <v>274</v>
      </c>
      <c r="O4" s="530"/>
      <c r="P4" s="530"/>
      <c r="Q4" s="531"/>
    </row>
    <row r="5" spans="1:17" ht="14.4" customHeight="1" thickBot="1" x14ac:dyDescent="0.35">
      <c r="A5" s="697" t="s">
        <v>266</v>
      </c>
      <c r="B5" s="698" t="s">
        <v>268</v>
      </c>
      <c r="C5" s="698" t="s">
        <v>269</v>
      </c>
      <c r="D5" s="698" t="s">
        <v>270</v>
      </c>
      <c r="E5" s="699" t="s">
        <v>271</v>
      </c>
      <c r="F5" s="700" t="s">
        <v>268</v>
      </c>
      <c r="G5" s="701" t="s">
        <v>269</v>
      </c>
      <c r="H5" s="701" t="s">
        <v>270</v>
      </c>
      <c r="I5" s="702" t="s">
        <v>271</v>
      </c>
      <c r="J5" s="698" t="s">
        <v>268</v>
      </c>
      <c r="K5" s="698" t="s">
        <v>269</v>
      </c>
      <c r="L5" s="698" t="s">
        <v>270</v>
      </c>
      <c r="M5" s="699" t="s">
        <v>271</v>
      </c>
      <c r="N5" s="700" t="s">
        <v>268</v>
      </c>
      <c r="O5" s="701" t="s">
        <v>269</v>
      </c>
      <c r="P5" s="701" t="s">
        <v>270</v>
      </c>
      <c r="Q5" s="702" t="s">
        <v>271</v>
      </c>
    </row>
    <row r="6" spans="1:17" ht="14.4" customHeight="1" x14ac:dyDescent="0.3">
      <c r="A6" s="706" t="s">
        <v>4745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4746</v>
      </c>
      <c r="B7" s="713">
        <v>2337</v>
      </c>
      <c r="C7" s="668">
        <v>1261</v>
      </c>
      <c r="D7" s="668">
        <v>119</v>
      </c>
      <c r="E7" s="669"/>
      <c r="F7" s="710">
        <v>0.62873284907183213</v>
      </c>
      <c r="G7" s="681">
        <v>0.33925208501479687</v>
      </c>
      <c r="H7" s="681">
        <v>3.2015065913370999E-2</v>
      </c>
      <c r="I7" s="716">
        <v>0</v>
      </c>
      <c r="J7" s="713">
        <v>146</v>
      </c>
      <c r="K7" s="668">
        <v>408</v>
      </c>
      <c r="L7" s="668">
        <v>119</v>
      </c>
      <c r="M7" s="669"/>
      <c r="N7" s="710">
        <v>0.21693907875185736</v>
      </c>
      <c r="O7" s="681">
        <v>0.60624071322436845</v>
      </c>
      <c r="P7" s="681">
        <v>0.17682020802377416</v>
      </c>
      <c r="Q7" s="704">
        <v>0</v>
      </c>
    </row>
    <row r="8" spans="1:17" ht="14.4" customHeight="1" x14ac:dyDescent="0.3">
      <c r="A8" s="707" t="s">
        <v>4747</v>
      </c>
      <c r="B8" s="713">
        <v>1262</v>
      </c>
      <c r="C8" s="668">
        <v>1908</v>
      </c>
      <c r="D8" s="668">
        <v>206</v>
      </c>
      <c r="E8" s="669"/>
      <c r="F8" s="710">
        <v>0.37381516587677727</v>
      </c>
      <c r="G8" s="681">
        <v>0.56516587677725116</v>
      </c>
      <c r="H8" s="681">
        <v>6.1018957345971563E-2</v>
      </c>
      <c r="I8" s="716">
        <v>0</v>
      </c>
      <c r="J8" s="713">
        <v>139</v>
      </c>
      <c r="K8" s="668">
        <v>429</v>
      </c>
      <c r="L8" s="668">
        <v>206</v>
      </c>
      <c r="M8" s="669"/>
      <c r="N8" s="710">
        <v>0.17958656330749354</v>
      </c>
      <c r="O8" s="681">
        <v>0.55426356589147285</v>
      </c>
      <c r="P8" s="681">
        <v>0.26614987080103358</v>
      </c>
      <c r="Q8" s="704">
        <v>0</v>
      </c>
    </row>
    <row r="9" spans="1:17" ht="14.4" customHeight="1" x14ac:dyDescent="0.3">
      <c r="A9" s="707" t="s">
        <v>4748</v>
      </c>
      <c r="B9" s="713">
        <v>796</v>
      </c>
      <c r="C9" s="668">
        <v>183</v>
      </c>
      <c r="D9" s="668">
        <v>1</v>
      </c>
      <c r="E9" s="669"/>
      <c r="F9" s="710">
        <v>0.81224489795918364</v>
      </c>
      <c r="G9" s="681">
        <v>0.18673469387755101</v>
      </c>
      <c r="H9" s="681">
        <v>1.0204081632653062E-3</v>
      </c>
      <c r="I9" s="716">
        <v>0</v>
      </c>
      <c r="J9" s="713">
        <v>144</v>
      </c>
      <c r="K9" s="668">
        <v>65</v>
      </c>
      <c r="L9" s="668">
        <v>1</v>
      </c>
      <c r="M9" s="669"/>
      <c r="N9" s="710">
        <v>0.68571428571428572</v>
      </c>
      <c r="O9" s="681">
        <v>0.30952380952380953</v>
      </c>
      <c r="P9" s="681">
        <v>4.7619047619047623E-3</v>
      </c>
      <c r="Q9" s="704">
        <v>0</v>
      </c>
    </row>
    <row r="10" spans="1:17" ht="14.4" customHeight="1" x14ac:dyDescent="0.3">
      <c r="A10" s="707" t="s">
        <v>4749</v>
      </c>
      <c r="B10" s="713">
        <v>65</v>
      </c>
      <c r="C10" s="668">
        <v>3</v>
      </c>
      <c r="D10" s="668"/>
      <c r="E10" s="669"/>
      <c r="F10" s="710">
        <v>0.95588235294117652</v>
      </c>
      <c r="G10" s="681">
        <v>4.4117647058823532E-2</v>
      </c>
      <c r="H10" s="681">
        <v>0</v>
      </c>
      <c r="I10" s="716">
        <v>0</v>
      </c>
      <c r="J10" s="713">
        <v>38</v>
      </c>
      <c r="K10" s="668">
        <v>2</v>
      </c>
      <c r="L10" s="668"/>
      <c r="M10" s="669"/>
      <c r="N10" s="710">
        <v>0.95</v>
      </c>
      <c r="O10" s="681">
        <v>0.05</v>
      </c>
      <c r="P10" s="681">
        <v>0</v>
      </c>
      <c r="Q10" s="704">
        <v>0</v>
      </c>
    </row>
    <row r="11" spans="1:17" ht="14.4" customHeight="1" x14ac:dyDescent="0.3">
      <c r="A11" s="707" t="s">
        <v>4750</v>
      </c>
      <c r="B11" s="713">
        <v>25</v>
      </c>
      <c r="C11" s="668">
        <v>33</v>
      </c>
      <c r="D11" s="668"/>
      <c r="E11" s="669"/>
      <c r="F11" s="710">
        <v>0.43103448275862066</v>
      </c>
      <c r="G11" s="681">
        <v>0.56896551724137934</v>
      </c>
      <c r="H11" s="681">
        <v>0</v>
      </c>
      <c r="I11" s="716">
        <v>0</v>
      </c>
      <c r="J11" s="713">
        <v>9</v>
      </c>
      <c r="K11" s="668">
        <v>16</v>
      </c>
      <c r="L11" s="668"/>
      <c r="M11" s="669"/>
      <c r="N11" s="710">
        <v>0.36</v>
      </c>
      <c r="O11" s="681">
        <v>0.64</v>
      </c>
      <c r="P11" s="681">
        <v>0</v>
      </c>
      <c r="Q11" s="704">
        <v>0</v>
      </c>
    </row>
    <row r="12" spans="1:17" ht="14.4" customHeight="1" thickBot="1" x14ac:dyDescent="0.35">
      <c r="A12" s="708" t="s">
        <v>4751</v>
      </c>
      <c r="B12" s="714"/>
      <c r="C12" s="674"/>
      <c r="D12" s="674"/>
      <c r="E12" s="675">
        <v>1019</v>
      </c>
      <c r="F12" s="711">
        <v>0</v>
      </c>
      <c r="G12" s="682">
        <v>0</v>
      </c>
      <c r="H12" s="682">
        <v>0</v>
      </c>
      <c r="I12" s="717">
        <v>1</v>
      </c>
      <c r="J12" s="714"/>
      <c r="K12" s="674"/>
      <c r="L12" s="674"/>
      <c r="M12" s="675">
        <v>154</v>
      </c>
      <c r="N12" s="711">
        <v>0</v>
      </c>
      <c r="O12" s="682">
        <v>0</v>
      </c>
      <c r="P12" s="682">
        <v>0</v>
      </c>
      <c r="Q12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316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21</v>
      </c>
      <c r="B5" s="649" t="s">
        <v>545</v>
      </c>
      <c r="C5" s="652">
        <v>15822028.499999985</v>
      </c>
      <c r="D5" s="652">
        <v>9985</v>
      </c>
      <c r="E5" s="652">
        <v>8889862.5399999898</v>
      </c>
      <c r="F5" s="718">
        <v>0.56186616905664144</v>
      </c>
      <c r="G5" s="652">
        <v>6426.25</v>
      </c>
      <c r="H5" s="718">
        <v>0.64359038557836756</v>
      </c>
      <c r="I5" s="652">
        <v>6932165.9599999944</v>
      </c>
      <c r="J5" s="718">
        <v>0.43813383094335856</v>
      </c>
      <c r="K5" s="652">
        <v>3558.75</v>
      </c>
      <c r="L5" s="718">
        <v>0.35640961442163244</v>
      </c>
      <c r="M5" s="652" t="s">
        <v>74</v>
      </c>
      <c r="N5" s="277"/>
    </row>
    <row r="6" spans="1:14" ht="14.4" customHeight="1" x14ac:dyDescent="0.3">
      <c r="A6" s="648">
        <v>21</v>
      </c>
      <c r="B6" s="649" t="s">
        <v>4752</v>
      </c>
      <c r="C6" s="652">
        <v>14799699.569999985</v>
      </c>
      <c r="D6" s="652">
        <v>9225.5</v>
      </c>
      <c r="E6" s="652">
        <v>8277742.27999999</v>
      </c>
      <c r="F6" s="718">
        <v>0.55931826459366418</v>
      </c>
      <c r="G6" s="652">
        <v>5923.25</v>
      </c>
      <c r="H6" s="718">
        <v>0.64205192130507827</v>
      </c>
      <c r="I6" s="652">
        <v>6521957.2899999944</v>
      </c>
      <c r="J6" s="718">
        <v>0.44068173540633576</v>
      </c>
      <c r="K6" s="652">
        <v>3302.25</v>
      </c>
      <c r="L6" s="718">
        <v>0.35794807869492168</v>
      </c>
      <c r="M6" s="652" t="s">
        <v>1</v>
      </c>
      <c r="N6" s="277"/>
    </row>
    <row r="7" spans="1:14" ht="14.4" customHeight="1" x14ac:dyDescent="0.3">
      <c r="A7" s="648">
        <v>21</v>
      </c>
      <c r="B7" s="649" t="s">
        <v>4753</v>
      </c>
      <c r="C7" s="652">
        <v>0</v>
      </c>
      <c r="D7" s="652">
        <v>165.5</v>
      </c>
      <c r="E7" s="652">
        <v>0</v>
      </c>
      <c r="F7" s="718" t="s">
        <v>546</v>
      </c>
      <c r="G7" s="652">
        <v>139</v>
      </c>
      <c r="H7" s="718">
        <v>0.83987915407854985</v>
      </c>
      <c r="I7" s="652">
        <v>0</v>
      </c>
      <c r="J7" s="718" t="s">
        <v>546</v>
      </c>
      <c r="K7" s="652">
        <v>26.5</v>
      </c>
      <c r="L7" s="718">
        <v>0.16012084592145015</v>
      </c>
      <c r="M7" s="652" t="s">
        <v>1</v>
      </c>
      <c r="N7" s="277"/>
    </row>
    <row r="8" spans="1:14" ht="14.4" customHeight="1" x14ac:dyDescent="0.3">
      <c r="A8" s="648">
        <v>21</v>
      </c>
      <c r="B8" s="649" t="s">
        <v>4754</v>
      </c>
      <c r="C8" s="652">
        <v>1022328.93</v>
      </c>
      <c r="D8" s="652">
        <v>594</v>
      </c>
      <c r="E8" s="652">
        <v>612120.26000000013</v>
      </c>
      <c r="F8" s="718">
        <v>0.59875079540202403</v>
      </c>
      <c r="G8" s="652">
        <v>364</v>
      </c>
      <c r="H8" s="718">
        <v>0.61279461279461278</v>
      </c>
      <c r="I8" s="652">
        <v>410208.66999999993</v>
      </c>
      <c r="J8" s="718">
        <v>0.40124920459797603</v>
      </c>
      <c r="K8" s="652">
        <v>230</v>
      </c>
      <c r="L8" s="718">
        <v>0.38720538720538722</v>
      </c>
      <c r="M8" s="652" t="s">
        <v>1</v>
      </c>
      <c r="N8" s="277"/>
    </row>
    <row r="9" spans="1:14" ht="14.4" customHeight="1" x14ac:dyDescent="0.3">
      <c r="A9" s="648" t="s">
        <v>544</v>
      </c>
      <c r="B9" s="649" t="s">
        <v>3</v>
      </c>
      <c r="C9" s="652">
        <v>15822028.499999985</v>
      </c>
      <c r="D9" s="652">
        <v>9985</v>
      </c>
      <c r="E9" s="652">
        <v>8889862.5399999898</v>
      </c>
      <c r="F9" s="718">
        <v>0.56186616905664144</v>
      </c>
      <c r="G9" s="652">
        <v>6426.25</v>
      </c>
      <c r="H9" s="718">
        <v>0.64359038557836756</v>
      </c>
      <c r="I9" s="652">
        <v>6932165.9599999944</v>
      </c>
      <c r="J9" s="718">
        <v>0.43813383094335856</v>
      </c>
      <c r="K9" s="652">
        <v>3558.75</v>
      </c>
      <c r="L9" s="718">
        <v>0.35640961442163244</v>
      </c>
      <c r="M9" s="652" t="s">
        <v>548</v>
      </c>
      <c r="N9" s="277"/>
    </row>
    <row r="11" spans="1:14" ht="14.4" customHeight="1" x14ac:dyDescent="0.3">
      <c r="A11" s="648">
        <v>21</v>
      </c>
      <c r="B11" s="649" t="s">
        <v>545</v>
      </c>
      <c r="C11" s="652" t="s">
        <v>546</v>
      </c>
      <c r="D11" s="652" t="s">
        <v>546</v>
      </c>
      <c r="E11" s="652" t="s">
        <v>546</v>
      </c>
      <c r="F11" s="718" t="s">
        <v>546</v>
      </c>
      <c r="G11" s="652" t="s">
        <v>546</v>
      </c>
      <c r="H11" s="718" t="s">
        <v>546</v>
      </c>
      <c r="I11" s="652" t="s">
        <v>546</v>
      </c>
      <c r="J11" s="718" t="s">
        <v>546</v>
      </c>
      <c r="K11" s="652" t="s">
        <v>546</v>
      </c>
      <c r="L11" s="718" t="s">
        <v>546</v>
      </c>
      <c r="M11" s="652" t="s">
        <v>74</v>
      </c>
      <c r="N11" s="277"/>
    </row>
    <row r="12" spans="1:14" ht="14.4" customHeight="1" x14ac:dyDescent="0.3">
      <c r="A12" s="648" t="s">
        <v>4755</v>
      </c>
      <c r="B12" s="649" t="s">
        <v>4752</v>
      </c>
      <c r="C12" s="652">
        <v>559171.37</v>
      </c>
      <c r="D12" s="652">
        <v>1055</v>
      </c>
      <c r="E12" s="652">
        <v>327710.75999999995</v>
      </c>
      <c r="F12" s="718">
        <v>0.58606498397798867</v>
      </c>
      <c r="G12" s="652">
        <v>547.5</v>
      </c>
      <c r="H12" s="718">
        <v>0.51895734597156395</v>
      </c>
      <c r="I12" s="652">
        <v>231460.61000000004</v>
      </c>
      <c r="J12" s="718">
        <v>0.41393501602201138</v>
      </c>
      <c r="K12" s="652">
        <v>507.5</v>
      </c>
      <c r="L12" s="718">
        <v>0.48104265402843605</v>
      </c>
      <c r="M12" s="652" t="s">
        <v>1</v>
      </c>
      <c r="N12" s="277"/>
    </row>
    <row r="13" spans="1:14" ht="14.4" customHeight="1" x14ac:dyDescent="0.3">
      <c r="A13" s="648" t="s">
        <v>4755</v>
      </c>
      <c r="B13" s="649" t="s">
        <v>4753</v>
      </c>
      <c r="C13" s="652">
        <v>0</v>
      </c>
      <c r="D13" s="652">
        <v>24</v>
      </c>
      <c r="E13" s="652">
        <v>0</v>
      </c>
      <c r="F13" s="718" t="s">
        <v>546</v>
      </c>
      <c r="G13" s="652">
        <v>19</v>
      </c>
      <c r="H13" s="718">
        <v>0.79166666666666663</v>
      </c>
      <c r="I13" s="652">
        <v>0</v>
      </c>
      <c r="J13" s="718" t="s">
        <v>546</v>
      </c>
      <c r="K13" s="652">
        <v>5</v>
      </c>
      <c r="L13" s="718">
        <v>0.20833333333333334</v>
      </c>
      <c r="M13" s="652" t="s">
        <v>1</v>
      </c>
      <c r="N13" s="277"/>
    </row>
    <row r="14" spans="1:14" ht="14.4" customHeight="1" x14ac:dyDescent="0.3">
      <c r="A14" s="648" t="s">
        <v>4755</v>
      </c>
      <c r="B14" s="649" t="s">
        <v>4754</v>
      </c>
      <c r="C14" s="652">
        <v>28541.21</v>
      </c>
      <c r="D14" s="652">
        <v>23</v>
      </c>
      <c r="E14" s="652">
        <v>19006.95</v>
      </c>
      <c r="F14" s="718">
        <v>0.66594758946800092</v>
      </c>
      <c r="G14" s="652">
        <v>15</v>
      </c>
      <c r="H14" s="718">
        <v>0.65217391304347827</v>
      </c>
      <c r="I14" s="652">
        <v>9534.26</v>
      </c>
      <c r="J14" s="718">
        <v>0.33405241053199919</v>
      </c>
      <c r="K14" s="652">
        <v>8</v>
      </c>
      <c r="L14" s="718">
        <v>0.34782608695652173</v>
      </c>
      <c r="M14" s="652" t="s">
        <v>1</v>
      </c>
      <c r="N14" s="277"/>
    </row>
    <row r="15" spans="1:14" ht="14.4" customHeight="1" x14ac:dyDescent="0.3">
      <c r="A15" s="648" t="s">
        <v>4755</v>
      </c>
      <c r="B15" s="649" t="s">
        <v>4756</v>
      </c>
      <c r="C15" s="652">
        <v>587712.57999999996</v>
      </c>
      <c r="D15" s="652">
        <v>1102</v>
      </c>
      <c r="E15" s="652">
        <v>346717.70999999996</v>
      </c>
      <c r="F15" s="718">
        <v>0.58994433979956662</v>
      </c>
      <c r="G15" s="652">
        <v>581.5</v>
      </c>
      <c r="H15" s="718">
        <v>0.52767695099818512</v>
      </c>
      <c r="I15" s="652">
        <v>240994.87000000005</v>
      </c>
      <c r="J15" s="718">
        <v>0.41005566020043349</v>
      </c>
      <c r="K15" s="652">
        <v>520.5</v>
      </c>
      <c r="L15" s="718">
        <v>0.47232304900181488</v>
      </c>
      <c r="M15" s="652" t="s">
        <v>552</v>
      </c>
      <c r="N15" s="277"/>
    </row>
    <row r="16" spans="1:14" ht="14.4" customHeight="1" x14ac:dyDescent="0.3">
      <c r="A16" s="648" t="s">
        <v>546</v>
      </c>
      <c r="B16" s="649" t="s">
        <v>546</v>
      </c>
      <c r="C16" s="652" t="s">
        <v>546</v>
      </c>
      <c r="D16" s="652" t="s">
        <v>546</v>
      </c>
      <c r="E16" s="652" t="s">
        <v>546</v>
      </c>
      <c r="F16" s="718" t="s">
        <v>546</v>
      </c>
      <c r="G16" s="652" t="s">
        <v>546</v>
      </c>
      <c r="H16" s="718" t="s">
        <v>546</v>
      </c>
      <c r="I16" s="652" t="s">
        <v>546</v>
      </c>
      <c r="J16" s="718" t="s">
        <v>546</v>
      </c>
      <c r="K16" s="652" t="s">
        <v>546</v>
      </c>
      <c r="L16" s="718" t="s">
        <v>546</v>
      </c>
      <c r="M16" s="652" t="s">
        <v>553</v>
      </c>
      <c r="N16" s="277"/>
    </row>
    <row r="17" spans="1:14" ht="14.4" customHeight="1" x14ac:dyDescent="0.3">
      <c r="A17" s="648" t="s">
        <v>4757</v>
      </c>
      <c r="B17" s="649" t="s">
        <v>4752</v>
      </c>
      <c r="C17" s="652">
        <v>13135596.089999994</v>
      </c>
      <c r="D17" s="652">
        <v>7639.4999999999991</v>
      </c>
      <c r="E17" s="652">
        <v>6982988.349999995</v>
      </c>
      <c r="F17" s="718">
        <v>0.53160802921734773</v>
      </c>
      <c r="G17" s="652">
        <v>5042.2499999999991</v>
      </c>
      <c r="H17" s="718">
        <v>0.66002356175142352</v>
      </c>
      <c r="I17" s="652">
        <v>6152607.7399999993</v>
      </c>
      <c r="J17" s="718">
        <v>0.46839197078265232</v>
      </c>
      <c r="K17" s="652">
        <v>2597.25</v>
      </c>
      <c r="L17" s="718">
        <v>0.33997643824857654</v>
      </c>
      <c r="M17" s="652" t="s">
        <v>1</v>
      </c>
      <c r="N17" s="277"/>
    </row>
    <row r="18" spans="1:14" ht="14.4" customHeight="1" x14ac:dyDescent="0.3">
      <c r="A18" s="648" t="s">
        <v>4757</v>
      </c>
      <c r="B18" s="649" t="s">
        <v>4753</v>
      </c>
      <c r="C18" s="652">
        <v>0</v>
      </c>
      <c r="D18" s="652">
        <v>141.5</v>
      </c>
      <c r="E18" s="652">
        <v>0</v>
      </c>
      <c r="F18" s="718" t="s">
        <v>546</v>
      </c>
      <c r="G18" s="652">
        <v>120</v>
      </c>
      <c r="H18" s="718">
        <v>0.84805653710247353</v>
      </c>
      <c r="I18" s="652">
        <v>0</v>
      </c>
      <c r="J18" s="718" t="s">
        <v>546</v>
      </c>
      <c r="K18" s="652">
        <v>21.5</v>
      </c>
      <c r="L18" s="718">
        <v>0.1519434628975265</v>
      </c>
      <c r="M18" s="652" t="s">
        <v>1</v>
      </c>
      <c r="N18" s="277"/>
    </row>
    <row r="19" spans="1:14" ht="14.4" customHeight="1" x14ac:dyDescent="0.3">
      <c r="A19" s="648" t="s">
        <v>4757</v>
      </c>
      <c r="B19" s="649" t="s">
        <v>4754</v>
      </c>
      <c r="C19" s="652">
        <v>657998.79</v>
      </c>
      <c r="D19" s="652">
        <v>414</v>
      </c>
      <c r="E19" s="652">
        <v>313146.37</v>
      </c>
      <c r="F19" s="718">
        <v>0.47590721253453971</v>
      </c>
      <c r="G19" s="652">
        <v>215</v>
      </c>
      <c r="H19" s="718">
        <v>0.51932367149758452</v>
      </c>
      <c r="I19" s="652">
        <v>344852.42</v>
      </c>
      <c r="J19" s="718">
        <v>0.52409278746546017</v>
      </c>
      <c r="K19" s="652">
        <v>199</v>
      </c>
      <c r="L19" s="718">
        <v>0.48067632850241548</v>
      </c>
      <c r="M19" s="652" t="s">
        <v>1</v>
      </c>
      <c r="N19" s="277"/>
    </row>
    <row r="20" spans="1:14" ht="14.4" customHeight="1" x14ac:dyDescent="0.3">
      <c r="A20" s="648" t="s">
        <v>4757</v>
      </c>
      <c r="B20" s="649" t="s">
        <v>4758</v>
      </c>
      <c r="C20" s="652">
        <v>13793594.879999995</v>
      </c>
      <c r="D20" s="652">
        <v>8195</v>
      </c>
      <c r="E20" s="652">
        <v>7296134.7199999951</v>
      </c>
      <c r="F20" s="718">
        <v>0.52895092131341459</v>
      </c>
      <c r="G20" s="652">
        <v>5377.2499999999991</v>
      </c>
      <c r="H20" s="718">
        <v>0.65616229408175708</v>
      </c>
      <c r="I20" s="652">
        <v>6497460.1599999992</v>
      </c>
      <c r="J20" s="718">
        <v>0.47104907868658541</v>
      </c>
      <c r="K20" s="652">
        <v>2817.75</v>
      </c>
      <c r="L20" s="718">
        <v>0.34383770591824281</v>
      </c>
      <c r="M20" s="652" t="s">
        <v>552</v>
      </c>
      <c r="N20" s="277"/>
    </row>
    <row r="21" spans="1:14" ht="14.4" customHeight="1" x14ac:dyDescent="0.3">
      <c r="A21" s="648" t="s">
        <v>546</v>
      </c>
      <c r="B21" s="649" t="s">
        <v>546</v>
      </c>
      <c r="C21" s="652" t="s">
        <v>546</v>
      </c>
      <c r="D21" s="652" t="s">
        <v>546</v>
      </c>
      <c r="E21" s="652" t="s">
        <v>546</v>
      </c>
      <c r="F21" s="718" t="s">
        <v>546</v>
      </c>
      <c r="G21" s="652" t="s">
        <v>546</v>
      </c>
      <c r="H21" s="718" t="s">
        <v>546</v>
      </c>
      <c r="I21" s="652" t="s">
        <v>546</v>
      </c>
      <c r="J21" s="718" t="s">
        <v>546</v>
      </c>
      <c r="K21" s="652" t="s">
        <v>546</v>
      </c>
      <c r="L21" s="718" t="s">
        <v>546</v>
      </c>
      <c r="M21" s="652" t="s">
        <v>553</v>
      </c>
      <c r="N21" s="277"/>
    </row>
    <row r="22" spans="1:14" ht="14.4" customHeight="1" x14ac:dyDescent="0.3">
      <c r="A22" s="648" t="s">
        <v>4759</v>
      </c>
      <c r="B22" s="649" t="s">
        <v>4752</v>
      </c>
      <c r="C22" s="652">
        <v>1104932.1100000008</v>
      </c>
      <c r="D22" s="652">
        <v>531</v>
      </c>
      <c r="E22" s="652">
        <v>967043.17000000086</v>
      </c>
      <c r="F22" s="718">
        <v>0.87520596174908893</v>
      </c>
      <c r="G22" s="652">
        <v>333.5</v>
      </c>
      <c r="H22" s="718">
        <v>0.628060263653484</v>
      </c>
      <c r="I22" s="652">
        <v>137888.93999999992</v>
      </c>
      <c r="J22" s="718">
        <v>0.12479403825091101</v>
      </c>
      <c r="K22" s="652">
        <v>197.5</v>
      </c>
      <c r="L22" s="718">
        <v>0.371939736346516</v>
      </c>
      <c r="M22" s="652" t="s">
        <v>1</v>
      </c>
      <c r="N22" s="277"/>
    </row>
    <row r="23" spans="1:14" ht="14.4" customHeight="1" x14ac:dyDescent="0.3">
      <c r="A23" s="648" t="s">
        <v>4759</v>
      </c>
      <c r="B23" s="649" t="s">
        <v>4754</v>
      </c>
      <c r="C23" s="652">
        <v>335788.93000000005</v>
      </c>
      <c r="D23" s="652">
        <v>157</v>
      </c>
      <c r="E23" s="652">
        <v>279966.94000000006</v>
      </c>
      <c r="F23" s="718">
        <v>0.83375869478484599</v>
      </c>
      <c r="G23" s="652">
        <v>134</v>
      </c>
      <c r="H23" s="718">
        <v>0.85350318471337583</v>
      </c>
      <c r="I23" s="652">
        <v>55821.990000000005</v>
      </c>
      <c r="J23" s="718">
        <v>0.16624130521515404</v>
      </c>
      <c r="K23" s="652">
        <v>23</v>
      </c>
      <c r="L23" s="718">
        <v>0.1464968152866242</v>
      </c>
      <c r="M23" s="652" t="s">
        <v>1</v>
      </c>
      <c r="N23" s="277"/>
    </row>
    <row r="24" spans="1:14" ht="14.4" customHeight="1" x14ac:dyDescent="0.3">
      <c r="A24" s="648" t="s">
        <v>4759</v>
      </c>
      <c r="B24" s="649" t="s">
        <v>4760</v>
      </c>
      <c r="C24" s="652">
        <v>1440721.040000001</v>
      </c>
      <c r="D24" s="652">
        <v>688</v>
      </c>
      <c r="E24" s="652">
        <v>1247010.1100000008</v>
      </c>
      <c r="F24" s="718">
        <v>0.86554584501660359</v>
      </c>
      <c r="G24" s="652">
        <v>467.5</v>
      </c>
      <c r="H24" s="718">
        <v>0.67950581395348841</v>
      </c>
      <c r="I24" s="652">
        <v>193710.92999999993</v>
      </c>
      <c r="J24" s="718">
        <v>0.13445415498339625</v>
      </c>
      <c r="K24" s="652">
        <v>220.5</v>
      </c>
      <c r="L24" s="718">
        <v>0.32049418604651164</v>
      </c>
      <c r="M24" s="652" t="s">
        <v>552</v>
      </c>
      <c r="N24" s="277"/>
    </row>
    <row r="25" spans="1:14" ht="14.4" customHeight="1" x14ac:dyDescent="0.3">
      <c r="A25" s="648" t="s">
        <v>546</v>
      </c>
      <c r="B25" s="649" t="s">
        <v>546</v>
      </c>
      <c r="C25" s="652" t="s">
        <v>546</v>
      </c>
      <c r="D25" s="652" t="s">
        <v>546</v>
      </c>
      <c r="E25" s="652" t="s">
        <v>546</v>
      </c>
      <c r="F25" s="718" t="s">
        <v>546</v>
      </c>
      <c r="G25" s="652" t="s">
        <v>546</v>
      </c>
      <c r="H25" s="718" t="s">
        <v>546</v>
      </c>
      <c r="I25" s="652" t="s">
        <v>546</v>
      </c>
      <c r="J25" s="718" t="s">
        <v>546</v>
      </c>
      <c r="K25" s="652" t="s">
        <v>546</v>
      </c>
      <c r="L25" s="718" t="s">
        <v>546</v>
      </c>
      <c r="M25" s="652" t="s">
        <v>553</v>
      </c>
      <c r="N25" s="277"/>
    </row>
    <row r="26" spans="1:14" ht="14.4" customHeight="1" x14ac:dyDescent="0.3">
      <c r="A26" s="648" t="s">
        <v>544</v>
      </c>
      <c r="B26" s="649" t="s">
        <v>547</v>
      </c>
      <c r="C26" s="652">
        <v>15822028.499999994</v>
      </c>
      <c r="D26" s="652">
        <v>9985</v>
      </c>
      <c r="E26" s="652">
        <v>8889862.5399999954</v>
      </c>
      <c r="F26" s="718">
        <v>0.56186616905664144</v>
      </c>
      <c r="G26" s="652">
        <v>6426.2499999999991</v>
      </c>
      <c r="H26" s="718">
        <v>0.64359038557836745</v>
      </c>
      <c r="I26" s="652">
        <v>6932165.959999999</v>
      </c>
      <c r="J26" s="718">
        <v>0.43813383094335862</v>
      </c>
      <c r="K26" s="652">
        <v>3558.75</v>
      </c>
      <c r="L26" s="718">
        <v>0.35640961442163244</v>
      </c>
      <c r="M26" s="652" t="s">
        <v>548</v>
      </c>
      <c r="N26" s="277"/>
    </row>
    <row r="27" spans="1:14" ht="14.4" customHeight="1" x14ac:dyDescent="0.3">
      <c r="A27" s="719" t="s">
        <v>4761</v>
      </c>
    </row>
    <row r="28" spans="1:14" ht="14.4" customHeight="1" x14ac:dyDescent="0.3">
      <c r="A28" s="720" t="s">
        <v>4762</v>
      </c>
    </row>
    <row r="29" spans="1:14" ht="14.4" customHeight="1" x14ac:dyDescent="0.3">
      <c r="A29" s="719" t="s">
        <v>4763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6">
    <cfRule type="expression" dxfId="50" priority="4">
      <formula>AND(LEFT(M11,6)&lt;&gt;"mezera",M11&lt;&gt;"")</formula>
    </cfRule>
  </conditionalFormatting>
  <conditionalFormatting sqref="A11:A26">
    <cfRule type="expression" dxfId="49" priority="2">
      <formula>AND(M11&lt;&gt;"",M11&lt;&gt;"mezeraKL")</formula>
    </cfRule>
  </conditionalFormatting>
  <conditionalFormatting sqref="F11:F26">
    <cfRule type="cellIs" dxfId="48" priority="1" operator="lessThan">
      <formula>0.6</formula>
    </cfRule>
  </conditionalFormatting>
  <conditionalFormatting sqref="B11:L26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6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316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4764</v>
      </c>
      <c r="B5" s="712">
        <v>1696439.5500000005</v>
      </c>
      <c r="C5" s="659">
        <v>1</v>
      </c>
      <c r="D5" s="725">
        <v>454</v>
      </c>
      <c r="E5" s="728" t="s">
        <v>4764</v>
      </c>
      <c r="F5" s="712">
        <v>446836.40999999974</v>
      </c>
      <c r="G5" s="680">
        <v>0.26339660025021205</v>
      </c>
      <c r="H5" s="662">
        <v>310</v>
      </c>
      <c r="I5" s="703">
        <v>0.68281938325991187</v>
      </c>
      <c r="J5" s="731">
        <v>1249603.1400000008</v>
      </c>
      <c r="K5" s="680">
        <v>0.73660339974978795</v>
      </c>
      <c r="L5" s="662">
        <v>144</v>
      </c>
      <c r="M5" s="703">
        <v>0.31718061674008813</v>
      </c>
    </row>
    <row r="6" spans="1:13" ht="14.4" customHeight="1" x14ac:dyDescent="0.3">
      <c r="A6" s="722" t="s">
        <v>4765</v>
      </c>
      <c r="B6" s="713">
        <v>1310812.2199999993</v>
      </c>
      <c r="C6" s="665">
        <v>1</v>
      </c>
      <c r="D6" s="726">
        <v>921</v>
      </c>
      <c r="E6" s="729" t="s">
        <v>4765</v>
      </c>
      <c r="F6" s="713">
        <v>910258.48999999953</v>
      </c>
      <c r="G6" s="681">
        <v>0.69442325613961708</v>
      </c>
      <c r="H6" s="668">
        <v>606</v>
      </c>
      <c r="I6" s="704">
        <v>0.65798045602605859</v>
      </c>
      <c r="J6" s="732">
        <v>400553.72999999981</v>
      </c>
      <c r="K6" s="681">
        <v>0.30557674386038303</v>
      </c>
      <c r="L6" s="668">
        <v>315</v>
      </c>
      <c r="M6" s="704">
        <v>0.34201954397394135</v>
      </c>
    </row>
    <row r="7" spans="1:13" ht="14.4" customHeight="1" x14ac:dyDescent="0.3">
      <c r="A7" s="722" t="s">
        <v>4766</v>
      </c>
      <c r="B7" s="713">
        <v>258078.78999999995</v>
      </c>
      <c r="C7" s="665">
        <v>1</v>
      </c>
      <c r="D7" s="726">
        <v>75</v>
      </c>
      <c r="E7" s="729" t="s">
        <v>4766</v>
      </c>
      <c r="F7" s="713">
        <v>246342.29999999996</v>
      </c>
      <c r="G7" s="681">
        <v>0.95452361660561102</v>
      </c>
      <c r="H7" s="668">
        <v>54</v>
      </c>
      <c r="I7" s="704">
        <v>0.72</v>
      </c>
      <c r="J7" s="732">
        <v>11736.49</v>
      </c>
      <c r="K7" s="681">
        <v>4.5476383394388982E-2</v>
      </c>
      <c r="L7" s="668">
        <v>21</v>
      </c>
      <c r="M7" s="704">
        <v>0.28000000000000003</v>
      </c>
    </row>
    <row r="8" spans="1:13" ht="14.4" customHeight="1" x14ac:dyDescent="0.3">
      <c r="A8" s="722" t="s">
        <v>4767</v>
      </c>
      <c r="B8" s="713">
        <v>640289.70000000007</v>
      </c>
      <c r="C8" s="665">
        <v>1</v>
      </c>
      <c r="D8" s="726">
        <v>264</v>
      </c>
      <c r="E8" s="729" t="s">
        <v>4767</v>
      </c>
      <c r="F8" s="713">
        <v>524360.35</v>
      </c>
      <c r="G8" s="681">
        <v>0.81894234750301298</v>
      </c>
      <c r="H8" s="668">
        <v>184</v>
      </c>
      <c r="I8" s="704">
        <v>0.69696969696969702</v>
      </c>
      <c r="J8" s="732">
        <v>115929.35000000005</v>
      </c>
      <c r="K8" s="681">
        <v>0.18105765249698696</v>
      </c>
      <c r="L8" s="668">
        <v>80</v>
      </c>
      <c r="M8" s="704">
        <v>0.30303030303030304</v>
      </c>
    </row>
    <row r="9" spans="1:13" ht="14.4" customHeight="1" x14ac:dyDescent="0.3">
      <c r="A9" s="722" t="s">
        <v>4768</v>
      </c>
      <c r="B9" s="713">
        <v>26001.18</v>
      </c>
      <c r="C9" s="665">
        <v>1</v>
      </c>
      <c r="D9" s="726">
        <v>19</v>
      </c>
      <c r="E9" s="729" t="s">
        <v>4768</v>
      </c>
      <c r="F9" s="713">
        <v>22867.760000000002</v>
      </c>
      <c r="G9" s="681">
        <v>0.87948931548491271</v>
      </c>
      <c r="H9" s="668">
        <v>17</v>
      </c>
      <c r="I9" s="704">
        <v>0.89473684210526316</v>
      </c>
      <c r="J9" s="732">
        <v>3133.42</v>
      </c>
      <c r="K9" s="681">
        <v>0.1205106845150874</v>
      </c>
      <c r="L9" s="668">
        <v>2</v>
      </c>
      <c r="M9" s="704">
        <v>0.10526315789473684</v>
      </c>
    </row>
    <row r="10" spans="1:13" ht="14.4" customHeight="1" x14ac:dyDescent="0.3">
      <c r="A10" s="722" t="s">
        <v>4769</v>
      </c>
      <c r="B10" s="713">
        <v>1889662.7999999996</v>
      </c>
      <c r="C10" s="665">
        <v>1</v>
      </c>
      <c r="D10" s="726">
        <v>374</v>
      </c>
      <c r="E10" s="729" t="s">
        <v>4769</v>
      </c>
      <c r="F10" s="713">
        <v>367928.64000000007</v>
      </c>
      <c r="G10" s="681">
        <v>0.19470597611383372</v>
      </c>
      <c r="H10" s="668">
        <v>248</v>
      </c>
      <c r="I10" s="704">
        <v>0.66310160427807485</v>
      </c>
      <c r="J10" s="732">
        <v>1521734.1599999995</v>
      </c>
      <c r="K10" s="681">
        <v>0.80529402388616622</v>
      </c>
      <c r="L10" s="668">
        <v>126</v>
      </c>
      <c r="M10" s="704">
        <v>0.33689839572192515</v>
      </c>
    </row>
    <row r="11" spans="1:13" ht="14.4" customHeight="1" x14ac:dyDescent="0.3">
      <c r="A11" s="722" t="s">
        <v>4770</v>
      </c>
      <c r="B11" s="713">
        <v>130717</v>
      </c>
      <c r="C11" s="665">
        <v>1</v>
      </c>
      <c r="D11" s="726">
        <v>114</v>
      </c>
      <c r="E11" s="729" t="s">
        <v>4770</v>
      </c>
      <c r="F11" s="713">
        <v>123533.32</v>
      </c>
      <c r="G11" s="681">
        <v>0.94504402640819485</v>
      </c>
      <c r="H11" s="668">
        <v>81</v>
      </c>
      <c r="I11" s="704">
        <v>0.71052631578947367</v>
      </c>
      <c r="J11" s="732">
        <v>7183.68</v>
      </c>
      <c r="K11" s="681">
        <v>5.49559735918052E-2</v>
      </c>
      <c r="L11" s="668">
        <v>33</v>
      </c>
      <c r="M11" s="704">
        <v>0.28947368421052633</v>
      </c>
    </row>
    <row r="12" spans="1:13" ht="14.4" customHeight="1" x14ac:dyDescent="0.3">
      <c r="A12" s="722" t="s">
        <v>4771</v>
      </c>
      <c r="B12" s="713">
        <v>564.37</v>
      </c>
      <c r="C12" s="665">
        <v>1</v>
      </c>
      <c r="D12" s="726">
        <v>6</v>
      </c>
      <c r="E12" s="729" t="s">
        <v>4771</v>
      </c>
      <c r="F12" s="713">
        <v>107.8</v>
      </c>
      <c r="G12" s="681">
        <v>0.19100944415897372</v>
      </c>
      <c r="H12" s="668">
        <v>2</v>
      </c>
      <c r="I12" s="704">
        <v>0.33333333333333331</v>
      </c>
      <c r="J12" s="732">
        <v>456.57</v>
      </c>
      <c r="K12" s="681">
        <v>0.8089905558410263</v>
      </c>
      <c r="L12" s="668">
        <v>4</v>
      </c>
      <c r="M12" s="704">
        <v>0.66666666666666663</v>
      </c>
    </row>
    <row r="13" spans="1:13" ht="14.4" customHeight="1" x14ac:dyDescent="0.3">
      <c r="A13" s="722" t="s">
        <v>4772</v>
      </c>
      <c r="B13" s="713">
        <v>16298.77</v>
      </c>
      <c r="C13" s="665">
        <v>1</v>
      </c>
      <c r="D13" s="726">
        <v>14</v>
      </c>
      <c r="E13" s="729" t="s">
        <v>4772</v>
      </c>
      <c r="F13" s="713">
        <v>7819.2300000000005</v>
      </c>
      <c r="G13" s="681">
        <v>0.479743563471354</v>
      </c>
      <c r="H13" s="668">
        <v>5.5</v>
      </c>
      <c r="I13" s="704">
        <v>0.39285714285714285</v>
      </c>
      <c r="J13" s="732">
        <v>8479.5400000000009</v>
      </c>
      <c r="K13" s="681">
        <v>0.52025643652864606</v>
      </c>
      <c r="L13" s="668">
        <v>8.5</v>
      </c>
      <c r="M13" s="704">
        <v>0.6071428571428571</v>
      </c>
    </row>
    <row r="14" spans="1:13" ht="14.4" customHeight="1" x14ac:dyDescent="0.3">
      <c r="A14" s="722" t="s">
        <v>4773</v>
      </c>
      <c r="B14" s="713">
        <v>355086.51999999996</v>
      </c>
      <c r="C14" s="665">
        <v>1</v>
      </c>
      <c r="D14" s="726">
        <v>181</v>
      </c>
      <c r="E14" s="729" t="s">
        <v>4773</v>
      </c>
      <c r="F14" s="713">
        <v>283252.38999999996</v>
      </c>
      <c r="G14" s="681">
        <v>0.79769964232942436</v>
      </c>
      <c r="H14" s="668">
        <v>110</v>
      </c>
      <c r="I14" s="704">
        <v>0.60773480662983426</v>
      </c>
      <c r="J14" s="732">
        <v>71834.13</v>
      </c>
      <c r="K14" s="681">
        <v>0.20230035767057564</v>
      </c>
      <c r="L14" s="668">
        <v>71</v>
      </c>
      <c r="M14" s="704">
        <v>0.39226519337016574</v>
      </c>
    </row>
    <row r="15" spans="1:13" ht="14.4" customHeight="1" x14ac:dyDescent="0.3">
      <c r="A15" s="722" t="s">
        <v>4774</v>
      </c>
      <c r="B15" s="713">
        <v>1951025.4799999988</v>
      </c>
      <c r="C15" s="665">
        <v>1</v>
      </c>
      <c r="D15" s="726">
        <v>1476</v>
      </c>
      <c r="E15" s="729" t="s">
        <v>4774</v>
      </c>
      <c r="F15" s="713">
        <v>1354026.4199999992</v>
      </c>
      <c r="G15" s="681">
        <v>0.69400755340212161</v>
      </c>
      <c r="H15" s="668">
        <v>971</v>
      </c>
      <c r="I15" s="704">
        <v>0.65785907859078596</v>
      </c>
      <c r="J15" s="732">
        <v>596999.05999999959</v>
      </c>
      <c r="K15" s="681">
        <v>0.30599244659787833</v>
      </c>
      <c r="L15" s="668">
        <v>505</v>
      </c>
      <c r="M15" s="704">
        <v>0.34214092140921409</v>
      </c>
    </row>
    <row r="16" spans="1:13" ht="14.4" customHeight="1" x14ac:dyDescent="0.3">
      <c r="A16" s="722" t="s">
        <v>4775</v>
      </c>
      <c r="B16" s="713">
        <v>80154.7</v>
      </c>
      <c r="C16" s="665">
        <v>1</v>
      </c>
      <c r="D16" s="726">
        <v>84</v>
      </c>
      <c r="E16" s="729" t="s">
        <v>4775</v>
      </c>
      <c r="F16" s="713">
        <v>41732.090000000004</v>
      </c>
      <c r="G16" s="681">
        <v>0.52064432902874069</v>
      </c>
      <c r="H16" s="668">
        <v>53.5</v>
      </c>
      <c r="I16" s="704">
        <v>0.63690476190476186</v>
      </c>
      <c r="J16" s="732">
        <v>38422.609999999993</v>
      </c>
      <c r="K16" s="681">
        <v>0.47935567097125925</v>
      </c>
      <c r="L16" s="668">
        <v>30.5</v>
      </c>
      <c r="M16" s="704">
        <v>0.36309523809523808</v>
      </c>
    </row>
    <row r="17" spans="1:13" ht="14.4" customHeight="1" x14ac:dyDescent="0.3">
      <c r="A17" s="722" t="s">
        <v>4776</v>
      </c>
      <c r="B17" s="713">
        <v>912370.9800000001</v>
      </c>
      <c r="C17" s="665">
        <v>1</v>
      </c>
      <c r="D17" s="726">
        <v>969</v>
      </c>
      <c r="E17" s="729" t="s">
        <v>4776</v>
      </c>
      <c r="F17" s="713">
        <v>607242.10000000021</v>
      </c>
      <c r="G17" s="681">
        <v>0.6655648999270013</v>
      </c>
      <c r="H17" s="668">
        <v>613.5</v>
      </c>
      <c r="I17" s="704">
        <v>0.63312693498452011</v>
      </c>
      <c r="J17" s="732">
        <v>305128.87999999989</v>
      </c>
      <c r="K17" s="681">
        <v>0.33443510007299865</v>
      </c>
      <c r="L17" s="668">
        <v>355.5</v>
      </c>
      <c r="M17" s="704">
        <v>0.36687306501547989</v>
      </c>
    </row>
    <row r="18" spans="1:13" ht="14.4" customHeight="1" x14ac:dyDescent="0.3">
      <c r="A18" s="722" t="s">
        <v>4777</v>
      </c>
      <c r="B18" s="713">
        <v>28.3</v>
      </c>
      <c r="C18" s="665">
        <v>1</v>
      </c>
      <c r="D18" s="726">
        <v>10</v>
      </c>
      <c r="E18" s="729" t="s">
        <v>4777</v>
      </c>
      <c r="F18" s="713">
        <v>28.3</v>
      </c>
      <c r="G18" s="681">
        <v>1</v>
      </c>
      <c r="H18" s="668">
        <v>2</v>
      </c>
      <c r="I18" s="704">
        <v>0.2</v>
      </c>
      <c r="J18" s="732">
        <v>0</v>
      </c>
      <c r="K18" s="681">
        <v>0</v>
      </c>
      <c r="L18" s="668">
        <v>8</v>
      </c>
      <c r="M18" s="704">
        <v>0.8</v>
      </c>
    </row>
    <row r="19" spans="1:13" ht="14.4" customHeight="1" x14ac:dyDescent="0.3">
      <c r="A19" s="722" t="s">
        <v>4778</v>
      </c>
      <c r="B19" s="713">
        <v>110649.65999999997</v>
      </c>
      <c r="C19" s="665">
        <v>1</v>
      </c>
      <c r="D19" s="726">
        <v>193</v>
      </c>
      <c r="E19" s="729" t="s">
        <v>4778</v>
      </c>
      <c r="F19" s="713">
        <v>75137.799999999988</v>
      </c>
      <c r="G19" s="681">
        <v>0.67906037849551459</v>
      </c>
      <c r="H19" s="668">
        <v>94</v>
      </c>
      <c r="I19" s="704">
        <v>0.48704663212435234</v>
      </c>
      <c r="J19" s="732">
        <v>35511.859999999993</v>
      </c>
      <c r="K19" s="681">
        <v>0.32093962150448541</v>
      </c>
      <c r="L19" s="668">
        <v>99</v>
      </c>
      <c r="M19" s="704">
        <v>0.51295336787564771</v>
      </c>
    </row>
    <row r="20" spans="1:13" ht="14.4" customHeight="1" x14ac:dyDescent="0.3">
      <c r="A20" s="722" t="s">
        <v>4779</v>
      </c>
      <c r="B20" s="713">
        <v>33959.82</v>
      </c>
      <c r="C20" s="665">
        <v>1</v>
      </c>
      <c r="D20" s="726">
        <v>51</v>
      </c>
      <c r="E20" s="729" t="s">
        <v>4779</v>
      </c>
      <c r="F20" s="713">
        <v>14624.400000000001</v>
      </c>
      <c r="G20" s="681">
        <v>0.4306383249381181</v>
      </c>
      <c r="H20" s="668">
        <v>25</v>
      </c>
      <c r="I20" s="704">
        <v>0.49019607843137253</v>
      </c>
      <c r="J20" s="732">
        <v>19335.419999999998</v>
      </c>
      <c r="K20" s="681">
        <v>0.56936167506188196</v>
      </c>
      <c r="L20" s="668">
        <v>26</v>
      </c>
      <c r="M20" s="704">
        <v>0.50980392156862742</v>
      </c>
    </row>
    <row r="21" spans="1:13" ht="14.4" customHeight="1" x14ac:dyDescent="0.3">
      <c r="A21" s="722" t="s">
        <v>4780</v>
      </c>
      <c r="B21" s="713">
        <v>589875.54</v>
      </c>
      <c r="C21" s="665">
        <v>1</v>
      </c>
      <c r="D21" s="726">
        <v>415</v>
      </c>
      <c r="E21" s="729" t="s">
        <v>4780</v>
      </c>
      <c r="F21" s="713">
        <v>431495.43000000011</v>
      </c>
      <c r="G21" s="681">
        <v>0.73150249627234942</v>
      </c>
      <c r="H21" s="668">
        <v>264.75</v>
      </c>
      <c r="I21" s="704">
        <v>0.63795180722891565</v>
      </c>
      <c r="J21" s="732">
        <v>158380.10999999999</v>
      </c>
      <c r="K21" s="681">
        <v>0.26849750372765069</v>
      </c>
      <c r="L21" s="668">
        <v>150.25</v>
      </c>
      <c r="M21" s="704">
        <v>0.36204819277108435</v>
      </c>
    </row>
    <row r="22" spans="1:13" ht="14.4" customHeight="1" x14ac:dyDescent="0.3">
      <c r="A22" s="722" t="s">
        <v>4781</v>
      </c>
      <c r="B22" s="713">
        <v>30705.870000000003</v>
      </c>
      <c r="C22" s="665">
        <v>1</v>
      </c>
      <c r="D22" s="726">
        <v>71</v>
      </c>
      <c r="E22" s="729" t="s">
        <v>4781</v>
      </c>
      <c r="F22" s="713">
        <v>8773.6899999999987</v>
      </c>
      <c r="G22" s="681">
        <v>0.2857333141839003</v>
      </c>
      <c r="H22" s="668">
        <v>21.5</v>
      </c>
      <c r="I22" s="704">
        <v>0.30281690140845069</v>
      </c>
      <c r="J22" s="732">
        <v>21932.180000000004</v>
      </c>
      <c r="K22" s="681">
        <v>0.71426668581609976</v>
      </c>
      <c r="L22" s="668">
        <v>49.5</v>
      </c>
      <c r="M22" s="704">
        <v>0.69718309859154926</v>
      </c>
    </row>
    <row r="23" spans="1:13" ht="14.4" customHeight="1" x14ac:dyDescent="0.3">
      <c r="A23" s="722" t="s">
        <v>4782</v>
      </c>
      <c r="B23" s="713">
        <v>3467.28</v>
      </c>
      <c r="C23" s="665">
        <v>1</v>
      </c>
      <c r="D23" s="726">
        <v>11</v>
      </c>
      <c r="E23" s="729" t="s">
        <v>4782</v>
      </c>
      <c r="F23" s="713">
        <v>2445.9900000000002</v>
      </c>
      <c r="G23" s="681">
        <v>0.70544922821347</v>
      </c>
      <c r="H23" s="668">
        <v>3</v>
      </c>
      <c r="I23" s="704">
        <v>0.27272727272727271</v>
      </c>
      <c r="J23" s="732">
        <v>1021.29</v>
      </c>
      <c r="K23" s="681">
        <v>0.29455077178653005</v>
      </c>
      <c r="L23" s="668">
        <v>8</v>
      </c>
      <c r="M23" s="704">
        <v>0.72727272727272729</v>
      </c>
    </row>
    <row r="24" spans="1:13" ht="14.4" customHeight="1" x14ac:dyDescent="0.3">
      <c r="A24" s="722" t="s">
        <v>4783</v>
      </c>
      <c r="B24" s="713">
        <v>84990.13</v>
      </c>
      <c r="C24" s="665">
        <v>1</v>
      </c>
      <c r="D24" s="726">
        <v>179</v>
      </c>
      <c r="E24" s="729" t="s">
        <v>4783</v>
      </c>
      <c r="F24" s="713">
        <v>70411.850000000006</v>
      </c>
      <c r="G24" s="681">
        <v>0.82847090597461148</v>
      </c>
      <c r="H24" s="668">
        <v>130</v>
      </c>
      <c r="I24" s="704">
        <v>0.72625698324022347</v>
      </c>
      <c r="J24" s="732">
        <v>14578.28</v>
      </c>
      <c r="K24" s="681">
        <v>0.1715290940253886</v>
      </c>
      <c r="L24" s="668">
        <v>49</v>
      </c>
      <c r="M24" s="704">
        <v>0.27374301675977653</v>
      </c>
    </row>
    <row r="25" spans="1:13" ht="14.4" customHeight="1" x14ac:dyDescent="0.3">
      <c r="A25" s="722" t="s">
        <v>4784</v>
      </c>
      <c r="B25" s="713">
        <v>18708.999999999996</v>
      </c>
      <c r="C25" s="665">
        <v>1</v>
      </c>
      <c r="D25" s="726">
        <v>37</v>
      </c>
      <c r="E25" s="729" t="s">
        <v>4784</v>
      </c>
      <c r="F25" s="713">
        <v>8851.8299999999981</v>
      </c>
      <c r="G25" s="681">
        <v>0.47313218237212035</v>
      </c>
      <c r="H25" s="668">
        <v>19</v>
      </c>
      <c r="I25" s="704">
        <v>0.51351351351351349</v>
      </c>
      <c r="J25" s="732">
        <v>9857.1699999999983</v>
      </c>
      <c r="K25" s="681">
        <v>0.5268678176278796</v>
      </c>
      <c r="L25" s="668">
        <v>18</v>
      </c>
      <c r="M25" s="704">
        <v>0.48648648648648651</v>
      </c>
    </row>
    <row r="26" spans="1:13" ht="14.4" customHeight="1" x14ac:dyDescent="0.3">
      <c r="A26" s="722" t="s">
        <v>4785</v>
      </c>
      <c r="B26" s="713">
        <v>1886.35</v>
      </c>
      <c r="C26" s="665">
        <v>1</v>
      </c>
      <c r="D26" s="726">
        <v>5</v>
      </c>
      <c r="E26" s="729" t="s">
        <v>4785</v>
      </c>
      <c r="F26" s="713">
        <v>248.07</v>
      </c>
      <c r="G26" s="681">
        <v>0.13150793861160442</v>
      </c>
      <c r="H26" s="668">
        <v>2</v>
      </c>
      <c r="I26" s="704">
        <v>0.4</v>
      </c>
      <c r="J26" s="732">
        <v>1638.28</v>
      </c>
      <c r="K26" s="681">
        <v>0.86849206138839563</v>
      </c>
      <c r="L26" s="668">
        <v>3</v>
      </c>
      <c r="M26" s="704">
        <v>0.6</v>
      </c>
    </row>
    <row r="27" spans="1:13" ht="14.4" customHeight="1" x14ac:dyDescent="0.3">
      <c r="A27" s="722" t="s">
        <v>4786</v>
      </c>
      <c r="B27" s="713">
        <v>69942.94</v>
      </c>
      <c r="C27" s="665">
        <v>1</v>
      </c>
      <c r="D27" s="726">
        <v>162</v>
      </c>
      <c r="E27" s="729" t="s">
        <v>4786</v>
      </c>
      <c r="F27" s="713">
        <v>37224.020000000004</v>
      </c>
      <c r="G27" s="681">
        <v>0.53220553782840707</v>
      </c>
      <c r="H27" s="668">
        <v>75</v>
      </c>
      <c r="I27" s="704">
        <v>0.46296296296296297</v>
      </c>
      <c r="J27" s="732">
        <v>32718.920000000002</v>
      </c>
      <c r="K27" s="681">
        <v>0.46779446217159304</v>
      </c>
      <c r="L27" s="668">
        <v>87</v>
      </c>
      <c r="M27" s="704">
        <v>0.53703703703703709</v>
      </c>
    </row>
    <row r="28" spans="1:13" ht="14.4" customHeight="1" x14ac:dyDescent="0.3">
      <c r="A28" s="722" t="s">
        <v>4787</v>
      </c>
      <c r="B28" s="713">
        <v>662571.25999999989</v>
      </c>
      <c r="C28" s="665">
        <v>1</v>
      </c>
      <c r="D28" s="726">
        <v>1056</v>
      </c>
      <c r="E28" s="729" t="s">
        <v>4787</v>
      </c>
      <c r="F28" s="713">
        <v>488668.03999999992</v>
      </c>
      <c r="G28" s="681">
        <v>0.73753280515064901</v>
      </c>
      <c r="H28" s="668">
        <v>698.5</v>
      </c>
      <c r="I28" s="704">
        <v>0.66145833333333337</v>
      </c>
      <c r="J28" s="732">
        <v>173903.21999999997</v>
      </c>
      <c r="K28" s="681">
        <v>0.26246719484935099</v>
      </c>
      <c r="L28" s="668">
        <v>357.5</v>
      </c>
      <c r="M28" s="704">
        <v>0.33854166666666669</v>
      </c>
    </row>
    <row r="29" spans="1:13" ht="14.4" customHeight="1" x14ac:dyDescent="0.3">
      <c r="A29" s="722" t="s">
        <v>4788</v>
      </c>
      <c r="B29" s="713">
        <v>97010.969999999987</v>
      </c>
      <c r="C29" s="665">
        <v>1</v>
      </c>
      <c r="D29" s="726">
        <v>233</v>
      </c>
      <c r="E29" s="729" t="s">
        <v>4788</v>
      </c>
      <c r="F29" s="713">
        <v>66488.669999999984</v>
      </c>
      <c r="G29" s="681">
        <v>0.6853726954796967</v>
      </c>
      <c r="H29" s="668">
        <v>137.5</v>
      </c>
      <c r="I29" s="704">
        <v>0.59012875536480691</v>
      </c>
      <c r="J29" s="732">
        <v>30522.300000000007</v>
      </c>
      <c r="K29" s="681">
        <v>0.31462730452030335</v>
      </c>
      <c r="L29" s="668">
        <v>95.5</v>
      </c>
      <c r="M29" s="704">
        <v>0.40987124463519314</v>
      </c>
    </row>
    <row r="30" spans="1:13" ht="14.4" customHeight="1" x14ac:dyDescent="0.3">
      <c r="A30" s="722" t="s">
        <v>4789</v>
      </c>
      <c r="B30" s="713">
        <v>6604.68</v>
      </c>
      <c r="C30" s="665">
        <v>1</v>
      </c>
      <c r="D30" s="726">
        <v>4</v>
      </c>
      <c r="E30" s="729" t="s">
        <v>4789</v>
      </c>
      <c r="F30" s="713">
        <v>6604.68</v>
      </c>
      <c r="G30" s="681">
        <v>1</v>
      </c>
      <c r="H30" s="668">
        <v>4</v>
      </c>
      <c r="I30" s="704">
        <v>1</v>
      </c>
      <c r="J30" s="732"/>
      <c r="K30" s="681">
        <v>0</v>
      </c>
      <c r="L30" s="668"/>
      <c r="M30" s="704">
        <v>0</v>
      </c>
    </row>
    <row r="31" spans="1:13" ht="14.4" customHeight="1" x14ac:dyDescent="0.3">
      <c r="A31" s="722" t="s">
        <v>4790</v>
      </c>
      <c r="B31" s="713">
        <v>452283.83999999997</v>
      </c>
      <c r="C31" s="665">
        <v>1</v>
      </c>
      <c r="D31" s="726">
        <v>308</v>
      </c>
      <c r="E31" s="729" t="s">
        <v>4790</v>
      </c>
      <c r="F31" s="713">
        <v>235885.71</v>
      </c>
      <c r="G31" s="681">
        <v>0.52154352894854705</v>
      </c>
      <c r="H31" s="668">
        <v>206</v>
      </c>
      <c r="I31" s="704">
        <v>0.66883116883116878</v>
      </c>
      <c r="J31" s="732">
        <v>216398.13</v>
      </c>
      <c r="K31" s="681">
        <v>0.47845647105145306</v>
      </c>
      <c r="L31" s="668">
        <v>102</v>
      </c>
      <c r="M31" s="704">
        <v>0.33116883116883117</v>
      </c>
    </row>
    <row r="32" spans="1:13" ht="14.4" customHeight="1" x14ac:dyDescent="0.3">
      <c r="A32" s="722" t="s">
        <v>4791</v>
      </c>
      <c r="B32" s="713">
        <v>1016048.5800000007</v>
      </c>
      <c r="C32" s="665">
        <v>1</v>
      </c>
      <c r="D32" s="726">
        <v>811</v>
      </c>
      <c r="E32" s="729" t="s">
        <v>4791</v>
      </c>
      <c r="F32" s="713">
        <v>698799.97000000067</v>
      </c>
      <c r="G32" s="681">
        <v>0.68776236073279118</v>
      </c>
      <c r="H32" s="668">
        <v>537.5</v>
      </c>
      <c r="I32" s="704">
        <v>0.66276202219482117</v>
      </c>
      <c r="J32" s="732">
        <v>317248.61</v>
      </c>
      <c r="K32" s="681">
        <v>0.31223763926720882</v>
      </c>
      <c r="L32" s="668">
        <v>273.5</v>
      </c>
      <c r="M32" s="704">
        <v>0.33723797780517878</v>
      </c>
    </row>
    <row r="33" spans="1:13" ht="14.4" customHeight="1" x14ac:dyDescent="0.3">
      <c r="A33" s="722" t="s">
        <v>4792</v>
      </c>
      <c r="B33" s="713">
        <v>1742263.5199999996</v>
      </c>
      <c r="C33" s="665">
        <v>1</v>
      </c>
      <c r="D33" s="726">
        <v>482</v>
      </c>
      <c r="E33" s="729" t="s">
        <v>4792</v>
      </c>
      <c r="F33" s="713">
        <v>541407.52000000014</v>
      </c>
      <c r="G33" s="681">
        <v>0.31074950131539247</v>
      </c>
      <c r="H33" s="668">
        <v>299</v>
      </c>
      <c r="I33" s="704">
        <v>0.6203319502074689</v>
      </c>
      <c r="J33" s="732">
        <v>1200855.9999999995</v>
      </c>
      <c r="K33" s="681">
        <v>0.68925049868460764</v>
      </c>
      <c r="L33" s="668">
        <v>183</v>
      </c>
      <c r="M33" s="704">
        <v>0.3796680497925311</v>
      </c>
    </row>
    <row r="34" spans="1:13" ht="14.4" customHeight="1" x14ac:dyDescent="0.3">
      <c r="A34" s="722" t="s">
        <v>4793</v>
      </c>
      <c r="B34" s="713">
        <v>124130.58</v>
      </c>
      <c r="C34" s="665">
        <v>1</v>
      </c>
      <c r="D34" s="726">
        <v>98</v>
      </c>
      <c r="E34" s="729" t="s">
        <v>4793</v>
      </c>
      <c r="F34" s="713">
        <v>85757.440000000002</v>
      </c>
      <c r="G34" s="681">
        <v>0.69086473292882389</v>
      </c>
      <c r="H34" s="668">
        <v>66.5</v>
      </c>
      <c r="I34" s="704">
        <v>0.6785714285714286</v>
      </c>
      <c r="J34" s="732">
        <v>38373.14</v>
      </c>
      <c r="K34" s="681">
        <v>0.30913526707117617</v>
      </c>
      <c r="L34" s="668">
        <v>31.5</v>
      </c>
      <c r="M34" s="704">
        <v>0.32142857142857145</v>
      </c>
    </row>
    <row r="35" spans="1:13" ht="14.4" customHeight="1" x14ac:dyDescent="0.3">
      <c r="A35" s="722" t="s">
        <v>4794</v>
      </c>
      <c r="B35" s="713">
        <v>449575.75000000006</v>
      </c>
      <c r="C35" s="665">
        <v>1</v>
      </c>
      <c r="D35" s="726">
        <v>176</v>
      </c>
      <c r="E35" s="729" t="s">
        <v>4794</v>
      </c>
      <c r="F35" s="713">
        <v>404490.27000000008</v>
      </c>
      <c r="G35" s="681">
        <v>0.89971549844492282</v>
      </c>
      <c r="H35" s="668">
        <v>125.5</v>
      </c>
      <c r="I35" s="704">
        <v>0.71306818181818177</v>
      </c>
      <c r="J35" s="732">
        <v>45085.479999999996</v>
      </c>
      <c r="K35" s="681">
        <v>0.10028450155507718</v>
      </c>
      <c r="L35" s="668">
        <v>50.5</v>
      </c>
      <c r="M35" s="704">
        <v>0.28693181818181818</v>
      </c>
    </row>
    <row r="36" spans="1:13" ht="14.4" customHeight="1" x14ac:dyDescent="0.3">
      <c r="A36" s="722" t="s">
        <v>4795</v>
      </c>
      <c r="B36" s="713">
        <v>457007.24999999988</v>
      </c>
      <c r="C36" s="665">
        <v>1</v>
      </c>
      <c r="D36" s="726">
        <v>600</v>
      </c>
      <c r="E36" s="729" t="s">
        <v>4795</v>
      </c>
      <c r="F36" s="713">
        <v>294227.15999999992</v>
      </c>
      <c r="G36" s="681">
        <v>0.64381289355912841</v>
      </c>
      <c r="H36" s="668">
        <v>383</v>
      </c>
      <c r="I36" s="704">
        <v>0.63833333333333331</v>
      </c>
      <c r="J36" s="732">
        <v>162780.08999999997</v>
      </c>
      <c r="K36" s="681">
        <v>0.35618710644087159</v>
      </c>
      <c r="L36" s="668">
        <v>217</v>
      </c>
      <c r="M36" s="704">
        <v>0.36166666666666669</v>
      </c>
    </row>
    <row r="37" spans="1:13" ht="14.4" customHeight="1" thickBot="1" x14ac:dyDescent="0.35">
      <c r="A37" s="723" t="s">
        <v>4796</v>
      </c>
      <c r="B37" s="714">
        <v>602815.12</v>
      </c>
      <c r="C37" s="671">
        <v>1</v>
      </c>
      <c r="D37" s="727">
        <v>132</v>
      </c>
      <c r="E37" s="730" t="s">
        <v>4796</v>
      </c>
      <c r="F37" s="714">
        <v>481984.39999999997</v>
      </c>
      <c r="G37" s="682">
        <v>0.79955592354750482</v>
      </c>
      <c r="H37" s="674">
        <v>77</v>
      </c>
      <c r="I37" s="705">
        <v>0.58333333333333337</v>
      </c>
      <c r="J37" s="733">
        <v>120830.72</v>
      </c>
      <c r="K37" s="682">
        <v>0.2004440764524951</v>
      </c>
      <c r="L37" s="674">
        <v>55</v>
      </c>
      <c r="M37" s="705">
        <v>0.41666666666666669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7221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316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15822028.500000009</v>
      </c>
      <c r="N3" s="70">
        <f>SUBTOTAL(9,N7:N1048576)</f>
        <v>24902</v>
      </c>
      <c r="O3" s="70">
        <f>SUBTOTAL(9,O7:O1048576)</f>
        <v>9985</v>
      </c>
      <c r="P3" s="70">
        <f>SUBTOTAL(9,P7:P1048576)</f>
        <v>8889862.5400000028</v>
      </c>
      <c r="Q3" s="71">
        <f>IF(M3=0,0,P3/M3)</f>
        <v>0.56186616905664133</v>
      </c>
      <c r="R3" s="70">
        <f>SUBTOTAL(9,R7:R1048576)</f>
        <v>16129</v>
      </c>
      <c r="S3" s="71">
        <f>IF(N3=0,0,R3/N3)</f>
        <v>0.64769898000160631</v>
      </c>
      <c r="T3" s="70">
        <f>SUBTOTAL(9,T7:T1048576)</f>
        <v>6426.2500000000009</v>
      </c>
      <c r="U3" s="72">
        <f>IF(O3=0,0,T3/O3)</f>
        <v>0.64359038557836767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21</v>
      </c>
      <c r="B7" s="740" t="s">
        <v>545</v>
      </c>
      <c r="C7" s="740" t="s">
        <v>4755</v>
      </c>
      <c r="D7" s="741" t="s">
        <v>7218</v>
      </c>
      <c r="E7" s="742" t="s">
        <v>4767</v>
      </c>
      <c r="F7" s="740" t="s">
        <v>4752</v>
      </c>
      <c r="G7" s="740" t="s">
        <v>4797</v>
      </c>
      <c r="H7" s="740" t="s">
        <v>546</v>
      </c>
      <c r="I7" s="740" t="s">
        <v>2670</v>
      </c>
      <c r="J7" s="740" t="s">
        <v>2671</v>
      </c>
      <c r="K7" s="740" t="s">
        <v>4798</v>
      </c>
      <c r="L7" s="743">
        <v>48.09</v>
      </c>
      <c r="M7" s="743">
        <v>96.18</v>
      </c>
      <c r="N7" s="740">
        <v>2</v>
      </c>
      <c r="O7" s="744">
        <v>1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21</v>
      </c>
      <c r="B8" s="665" t="s">
        <v>545</v>
      </c>
      <c r="C8" s="665" t="s">
        <v>4755</v>
      </c>
      <c r="D8" s="746" t="s">
        <v>7218</v>
      </c>
      <c r="E8" s="747" t="s">
        <v>4767</v>
      </c>
      <c r="F8" s="665" t="s">
        <v>4752</v>
      </c>
      <c r="G8" s="665" t="s">
        <v>4799</v>
      </c>
      <c r="H8" s="665" t="s">
        <v>546</v>
      </c>
      <c r="I8" s="665" t="s">
        <v>3559</v>
      </c>
      <c r="J8" s="665" t="s">
        <v>3332</v>
      </c>
      <c r="K8" s="665" t="s">
        <v>4800</v>
      </c>
      <c r="L8" s="666">
        <v>111.07</v>
      </c>
      <c r="M8" s="666">
        <v>111.07</v>
      </c>
      <c r="N8" s="665">
        <v>1</v>
      </c>
      <c r="O8" s="748">
        <v>0.5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21</v>
      </c>
      <c r="B9" s="665" t="s">
        <v>545</v>
      </c>
      <c r="C9" s="665" t="s">
        <v>4755</v>
      </c>
      <c r="D9" s="746" t="s">
        <v>7218</v>
      </c>
      <c r="E9" s="747" t="s">
        <v>4767</v>
      </c>
      <c r="F9" s="665" t="s">
        <v>4752</v>
      </c>
      <c r="G9" s="665" t="s">
        <v>4801</v>
      </c>
      <c r="H9" s="665" t="s">
        <v>2238</v>
      </c>
      <c r="I9" s="665" t="s">
        <v>2488</v>
      </c>
      <c r="J9" s="665" t="s">
        <v>2489</v>
      </c>
      <c r="K9" s="665" t="s">
        <v>4548</v>
      </c>
      <c r="L9" s="666">
        <v>146.15</v>
      </c>
      <c r="M9" s="666">
        <v>146.15</v>
      </c>
      <c r="N9" s="665">
        <v>1</v>
      </c>
      <c r="O9" s="748">
        <v>1</v>
      </c>
      <c r="P9" s="666"/>
      <c r="Q9" s="681">
        <v>0</v>
      </c>
      <c r="R9" s="665"/>
      <c r="S9" s="681">
        <v>0</v>
      </c>
      <c r="T9" s="748"/>
      <c r="U9" s="704">
        <v>0</v>
      </c>
    </row>
    <row r="10" spans="1:21" ht="14.4" customHeight="1" x14ac:dyDescent="0.3">
      <c r="A10" s="664">
        <v>21</v>
      </c>
      <c r="B10" s="665" t="s">
        <v>545</v>
      </c>
      <c r="C10" s="665" t="s">
        <v>4755</v>
      </c>
      <c r="D10" s="746" t="s">
        <v>7218</v>
      </c>
      <c r="E10" s="747" t="s">
        <v>4767</v>
      </c>
      <c r="F10" s="665" t="s">
        <v>4752</v>
      </c>
      <c r="G10" s="665" t="s">
        <v>4802</v>
      </c>
      <c r="H10" s="665" t="s">
        <v>546</v>
      </c>
      <c r="I10" s="665" t="s">
        <v>994</v>
      </c>
      <c r="J10" s="665" t="s">
        <v>4803</v>
      </c>
      <c r="K10" s="665" t="s">
        <v>4804</v>
      </c>
      <c r="L10" s="666">
        <v>53.57</v>
      </c>
      <c r="M10" s="666">
        <v>53.57</v>
      </c>
      <c r="N10" s="665">
        <v>1</v>
      </c>
      <c r="O10" s="748">
        <v>0.5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21</v>
      </c>
      <c r="B11" s="665" t="s">
        <v>545</v>
      </c>
      <c r="C11" s="665" t="s">
        <v>4755</v>
      </c>
      <c r="D11" s="746" t="s">
        <v>7218</v>
      </c>
      <c r="E11" s="747" t="s">
        <v>4767</v>
      </c>
      <c r="F11" s="665" t="s">
        <v>4752</v>
      </c>
      <c r="G11" s="665" t="s">
        <v>4805</v>
      </c>
      <c r="H11" s="665" t="s">
        <v>2238</v>
      </c>
      <c r="I11" s="665" t="s">
        <v>4806</v>
      </c>
      <c r="J11" s="665" t="s">
        <v>2554</v>
      </c>
      <c r="K11" s="665" t="s">
        <v>4446</v>
      </c>
      <c r="L11" s="666">
        <v>543.39</v>
      </c>
      <c r="M11" s="666">
        <v>1086.78</v>
      </c>
      <c r="N11" s="665">
        <v>2</v>
      </c>
      <c r="O11" s="748">
        <v>1</v>
      </c>
      <c r="P11" s="666">
        <v>1086.78</v>
      </c>
      <c r="Q11" s="681">
        <v>1</v>
      </c>
      <c r="R11" s="665">
        <v>2</v>
      </c>
      <c r="S11" s="681">
        <v>1</v>
      </c>
      <c r="T11" s="748">
        <v>1</v>
      </c>
      <c r="U11" s="704">
        <v>1</v>
      </c>
    </row>
    <row r="12" spans="1:21" ht="14.4" customHeight="1" x14ac:dyDescent="0.3">
      <c r="A12" s="664">
        <v>21</v>
      </c>
      <c r="B12" s="665" t="s">
        <v>545</v>
      </c>
      <c r="C12" s="665" t="s">
        <v>4755</v>
      </c>
      <c r="D12" s="746" t="s">
        <v>7218</v>
      </c>
      <c r="E12" s="747" t="s">
        <v>4767</v>
      </c>
      <c r="F12" s="665" t="s">
        <v>4752</v>
      </c>
      <c r="G12" s="665" t="s">
        <v>4807</v>
      </c>
      <c r="H12" s="665" t="s">
        <v>546</v>
      </c>
      <c r="I12" s="665" t="s">
        <v>4808</v>
      </c>
      <c r="J12" s="665" t="s">
        <v>797</v>
      </c>
      <c r="K12" s="665" t="s">
        <v>4809</v>
      </c>
      <c r="L12" s="666">
        <v>185.26</v>
      </c>
      <c r="M12" s="666">
        <v>370.52</v>
      </c>
      <c r="N12" s="665">
        <v>2</v>
      </c>
      <c r="O12" s="748">
        <v>0.5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21</v>
      </c>
      <c r="B13" s="665" t="s">
        <v>545</v>
      </c>
      <c r="C13" s="665" t="s">
        <v>4755</v>
      </c>
      <c r="D13" s="746" t="s">
        <v>7218</v>
      </c>
      <c r="E13" s="747" t="s">
        <v>4767</v>
      </c>
      <c r="F13" s="665" t="s">
        <v>4752</v>
      </c>
      <c r="G13" s="665" t="s">
        <v>4810</v>
      </c>
      <c r="H13" s="665" t="s">
        <v>2238</v>
      </c>
      <c r="I13" s="665" t="s">
        <v>2566</v>
      </c>
      <c r="J13" s="665" t="s">
        <v>2567</v>
      </c>
      <c r="K13" s="665" t="s">
        <v>2568</v>
      </c>
      <c r="L13" s="666">
        <v>668.54</v>
      </c>
      <c r="M13" s="666">
        <v>668.54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21</v>
      </c>
      <c r="B14" s="665" t="s">
        <v>545</v>
      </c>
      <c r="C14" s="665" t="s">
        <v>4755</v>
      </c>
      <c r="D14" s="746" t="s">
        <v>7218</v>
      </c>
      <c r="E14" s="747" t="s">
        <v>4767</v>
      </c>
      <c r="F14" s="665" t="s">
        <v>4752</v>
      </c>
      <c r="G14" s="665" t="s">
        <v>4811</v>
      </c>
      <c r="H14" s="665" t="s">
        <v>546</v>
      </c>
      <c r="I14" s="665" t="s">
        <v>4812</v>
      </c>
      <c r="J14" s="665" t="s">
        <v>4813</v>
      </c>
      <c r="K14" s="665" t="s">
        <v>4814</v>
      </c>
      <c r="L14" s="666">
        <v>2146.12</v>
      </c>
      <c r="M14" s="666">
        <v>2146.12</v>
      </c>
      <c r="N14" s="665">
        <v>1</v>
      </c>
      <c r="O14" s="748">
        <v>1</v>
      </c>
      <c r="P14" s="666">
        <v>2146.12</v>
      </c>
      <c r="Q14" s="681">
        <v>1</v>
      </c>
      <c r="R14" s="665">
        <v>1</v>
      </c>
      <c r="S14" s="681">
        <v>1</v>
      </c>
      <c r="T14" s="748">
        <v>1</v>
      </c>
      <c r="U14" s="704">
        <v>1</v>
      </c>
    </row>
    <row r="15" spans="1:21" ht="14.4" customHeight="1" x14ac:dyDescent="0.3">
      <c r="A15" s="664">
        <v>21</v>
      </c>
      <c r="B15" s="665" t="s">
        <v>545</v>
      </c>
      <c r="C15" s="665" t="s">
        <v>4755</v>
      </c>
      <c r="D15" s="746" t="s">
        <v>7218</v>
      </c>
      <c r="E15" s="747" t="s">
        <v>4767</v>
      </c>
      <c r="F15" s="665" t="s">
        <v>4752</v>
      </c>
      <c r="G15" s="665" t="s">
        <v>4815</v>
      </c>
      <c r="H15" s="665" t="s">
        <v>546</v>
      </c>
      <c r="I15" s="665" t="s">
        <v>1930</v>
      </c>
      <c r="J15" s="665" t="s">
        <v>1931</v>
      </c>
      <c r="K15" s="665" t="s">
        <v>1756</v>
      </c>
      <c r="L15" s="666">
        <v>108.44</v>
      </c>
      <c r="M15" s="666">
        <v>216.88</v>
      </c>
      <c r="N15" s="665">
        <v>2</v>
      </c>
      <c r="O15" s="748">
        <v>1</v>
      </c>
      <c r="P15" s="666">
        <v>216.88</v>
      </c>
      <c r="Q15" s="681">
        <v>1</v>
      </c>
      <c r="R15" s="665">
        <v>2</v>
      </c>
      <c r="S15" s="681">
        <v>1</v>
      </c>
      <c r="T15" s="748">
        <v>1</v>
      </c>
      <c r="U15" s="704">
        <v>1</v>
      </c>
    </row>
    <row r="16" spans="1:21" ht="14.4" customHeight="1" x14ac:dyDescent="0.3">
      <c r="A16" s="664">
        <v>21</v>
      </c>
      <c r="B16" s="665" t="s">
        <v>545</v>
      </c>
      <c r="C16" s="665" t="s">
        <v>4755</v>
      </c>
      <c r="D16" s="746" t="s">
        <v>7218</v>
      </c>
      <c r="E16" s="747" t="s">
        <v>4767</v>
      </c>
      <c r="F16" s="665" t="s">
        <v>4752</v>
      </c>
      <c r="G16" s="665" t="s">
        <v>4816</v>
      </c>
      <c r="H16" s="665" t="s">
        <v>546</v>
      </c>
      <c r="I16" s="665" t="s">
        <v>861</v>
      </c>
      <c r="J16" s="665" t="s">
        <v>4817</v>
      </c>
      <c r="K16" s="665" t="s">
        <v>4800</v>
      </c>
      <c r="L16" s="666">
        <v>0</v>
      </c>
      <c r="M16" s="666">
        <v>0</v>
      </c>
      <c r="N16" s="665">
        <v>1</v>
      </c>
      <c r="O16" s="748">
        <v>0.5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21</v>
      </c>
      <c r="B17" s="665" t="s">
        <v>545</v>
      </c>
      <c r="C17" s="665" t="s">
        <v>4755</v>
      </c>
      <c r="D17" s="746" t="s">
        <v>7218</v>
      </c>
      <c r="E17" s="747" t="s">
        <v>4767</v>
      </c>
      <c r="F17" s="665" t="s">
        <v>4752</v>
      </c>
      <c r="G17" s="665" t="s">
        <v>4818</v>
      </c>
      <c r="H17" s="665" t="s">
        <v>546</v>
      </c>
      <c r="I17" s="665" t="s">
        <v>1309</v>
      </c>
      <c r="J17" s="665" t="s">
        <v>1217</v>
      </c>
      <c r="K17" s="665" t="s">
        <v>4819</v>
      </c>
      <c r="L17" s="666">
        <v>50.32</v>
      </c>
      <c r="M17" s="666">
        <v>50.32</v>
      </c>
      <c r="N17" s="665">
        <v>1</v>
      </c>
      <c r="O17" s="748">
        <v>1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21</v>
      </c>
      <c r="B18" s="665" t="s">
        <v>545</v>
      </c>
      <c r="C18" s="665" t="s">
        <v>4755</v>
      </c>
      <c r="D18" s="746" t="s">
        <v>7218</v>
      </c>
      <c r="E18" s="747" t="s">
        <v>4767</v>
      </c>
      <c r="F18" s="665" t="s">
        <v>4752</v>
      </c>
      <c r="G18" s="665" t="s">
        <v>4820</v>
      </c>
      <c r="H18" s="665" t="s">
        <v>546</v>
      </c>
      <c r="I18" s="665" t="s">
        <v>4821</v>
      </c>
      <c r="J18" s="665" t="s">
        <v>4822</v>
      </c>
      <c r="K18" s="665" t="s">
        <v>4823</v>
      </c>
      <c r="L18" s="666">
        <v>133.94</v>
      </c>
      <c r="M18" s="666">
        <v>267.88</v>
      </c>
      <c r="N18" s="665">
        <v>2</v>
      </c>
      <c r="O18" s="748">
        <v>0.5</v>
      </c>
      <c r="P18" s="666"/>
      <c r="Q18" s="681">
        <v>0</v>
      </c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21</v>
      </c>
      <c r="B19" s="665" t="s">
        <v>545</v>
      </c>
      <c r="C19" s="665" t="s">
        <v>4755</v>
      </c>
      <c r="D19" s="746" t="s">
        <v>7218</v>
      </c>
      <c r="E19" s="747" t="s">
        <v>4771</v>
      </c>
      <c r="F19" s="665" t="s">
        <v>4752</v>
      </c>
      <c r="G19" s="665" t="s">
        <v>4824</v>
      </c>
      <c r="H19" s="665" t="s">
        <v>546</v>
      </c>
      <c r="I19" s="665" t="s">
        <v>966</v>
      </c>
      <c r="J19" s="665" t="s">
        <v>967</v>
      </c>
      <c r="K19" s="665" t="s">
        <v>4437</v>
      </c>
      <c r="L19" s="666">
        <v>0</v>
      </c>
      <c r="M19" s="666">
        <v>0</v>
      </c>
      <c r="N19" s="665">
        <v>1</v>
      </c>
      <c r="O19" s="748">
        <v>0.5</v>
      </c>
      <c r="P19" s="666">
        <v>0</v>
      </c>
      <c r="Q19" s="681"/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21</v>
      </c>
      <c r="B20" s="665" t="s">
        <v>545</v>
      </c>
      <c r="C20" s="665" t="s">
        <v>4755</v>
      </c>
      <c r="D20" s="746" t="s">
        <v>7218</v>
      </c>
      <c r="E20" s="747" t="s">
        <v>4771</v>
      </c>
      <c r="F20" s="665" t="s">
        <v>4752</v>
      </c>
      <c r="G20" s="665" t="s">
        <v>4825</v>
      </c>
      <c r="H20" s="665" t="s">
        <v>546</v>
      </c>
      <c r="I20" s="665" t="s">
        <v>1084</v>
      </c>
      <c r="J20" s="665" t="s">
        <v>1085</v>
      </c>
      <c r="K20" s="665" t="s">
        <v>4826</v>
      </c>
      <c r="L20" s="666">
        <v>0</v>
      </c>
      <c r="M20" s="666">
        <v>0</v>
      </c>
      <c r="N20" s="665">
        <v>1</v>
      </c>
      <c r="O20" s="748">
        <v>1</v>
      </c>
      <c r="P20" s="666"/>
      <c r="Q20" s="681"/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21</v>
      </c>
      <c r="B21" s="665" t="s">
        <v>545</v>
      </c>
      <c r="C21" s="665" t="s">
        <v>4755</v>
      </c>
      <c r="D21" s="746" t="s">
        <v>7218</v>
      </c>
      <c r="E21" s="747" t="s">
        <v>4771</v>
      </c>
      <c r="F21" s="665" t="s">
        <v>4752</v>
      </c>
      <c r="G21" s="665" t="s">
        <v>4827</v>
      </c>
      <c r="H21" s="665" t="s">
        <v>546</v>
      </c>
      <c r="I21" s="665" t="s">
        <v>4828</v>
      </c>
      <c r="J21" s="665" t="s">
        <v>2158</v>
      </c>
      <c r="K21" s="665" t="s">
        <v>4829</v>
      </c>
      <c r="L21" s="666">
        <v>98.75</v>
      </c>
      <c r="M21" s="666">
        <v>98.75</v>
      </c>
      <c r="N21" s="665">
        <v>1</v>
      </c>
      <c r="O21" s="748">
        <v>0.5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21</v>
      </c>
      <c r="B22" s="665" t="s">
        <v>545</v>
      </c>
      <c r="C22" s="665" t="s">
        <v>4755</v>
      </c>
      <c r="D22" s="746" t="s">
        <v>7218</v>
      </c>
      <c r="E22" s="747" t="s">
        <v>4771</v>
      </c>
      <c r="F22" s="665" t="s">
        <v>4752</v>
      </c>
      <c r="G22" s="665" t="s">
        <v>4830</v>
      </c>
      <c r="H22" s="665" t="s">
        <v>546</v>
      </c>
      <c r="I22" s="665" t="s">
        <v>827</v>
      </c>
      <c r="J22" s="665" t="s">
        <v>828</v>
      </c>
      <c r="K22" s="665" t="s">
        <v>4831</v>
      </c>
      <c r="L22" s="666">
        <v>0</v>
      </c>
      <c r="M22" s="666">
        <v>0</v>
      </c>
      <c r="N22" s="665">
        <v>11</v>
      </c>
      <c r="O22" s="748">
        <v>1</v>
      </c>
      <c r="P22" s="666"/>
      <c r="Q22" s="681"/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21</v>
      </c>
      <c r="B23" s="665" t="s">
        <v>545</v>
      </c>
      <c r="C23" s="665" t="s">
        <v>4755</v>
      </c>
      <c r="D23" s="746" t="s">
        <v>7218</v>
      </c>
      <c r="E23" s="747" t="s">
        <v>4771</v>
      </c>
      <c r="F23" s="665" t="s">
        <v>4752</v>
      </c>
      <c r="G23" s="665" t="s">
        <v>4832</v>
      </c>
      <c r="H23" s="665" t="s">
        <v>2238</v>
      </c>
      <c r="I23" s="665" t="s">
        <v>4833</v>
      </c>
      <c r="J23" s="665" t="s">
        <v>4834</v>
      </c>
      <c r="K23" s="665" t="s">
        <v>4835</v>
      </c>
      <c r="L23" s="666">
        <v>23.06</v>
      </c>
      <c r="M23" s="666">
        <v>23.06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21</v>
      </c>
      <c r="B24" s="665" t="s">
        <v>545</v>
      </c>
      <c r="C24" s="665" t="s">
        <v>4755</v>
      </c>
      <c r="D24" s="746" t="s">
        <v>7218</v>
      </c>
      <c r="E24" s="747" t="s">
        <v>4771</v>
      </c>
      <c r="F24" s="665" t="s">
        <v>4752</v>
      </c>
      <c r="G24" s="665" t="s">
        <v>4802</v>
      </c>
      <c r="H24" s="665" t="s">
        <v>546</v>
      </c>
      <c r="I24" s="665" t="s">
        <v>994</v>
      </c>
      <c r="J24" s="665" t="s">
        <v>4803</v>
      </c>
      <c r="K24" s="665" t="s">
        <v>4804</v>
      </c>
      <c r="L24" s="666">
        <v>53.57</v>
      </c>
      <c r="M24" s="666">
        <v>53.57</v>
      </c>
      <c r="N24" s="665">
        <v>1</v>
      </c>
      <c r="O24" s="748">
        <v>1</v>
      </c>
      <c r="P24" s="666">
        <v>53.57</v>
      </c>
      <c r="Q24" s="681">
        <v>1</v>
      </c>
      <c r="R24" s="665">
        <v>1</v>
      </c>
      <c r="S24" s="681">
        <v>1</v>
      </c>
      <c r="T24" s="748">
        <v>1</v>
      </c>
      <c r="U24" s="704">
        <v>1</v>
      </c>
    </row>
    <row r="25" spans="1:21" ht="14.4" customHeight="1" x14ac:dyDescent="0.3">
      <c r="A25" s="664">
        <v>21</v>
      </c>
      <c r="B25" s="665" t="s">
        <v>545</v>
      </c>
      <c r="C25" s="665" t="s">
        <v>4755</v>
      </c>
      <c r="D25" s="746" t="s">
        <v>7218</v>
      </c>
      <c r="E25" s="747" t="s">
        <v>4771</v>
      </c>
      <c r="F25" s="665" t="s">
        <v>4752</v>
      </c>
      <c r="G25" s="665" t="s">
        <v>4805</v>
      </c>
      <c r="H25" s="665" t="s">
        <v>2238</v>
      </c>
      <c r="I25" s="665" t="s">
        <v>4836</v>
      </c>
      <c r="J25" s="665" t="s">
        <v>2308</v>
      </c>
      <c r="K25" s="665" t="s">
        <v>4837</v>
      </c>
      <c r="L25" s="666">
        <v>277.12</v>
      </c>
      <c r="M25" s="666">
        <v>277.12</v>
      </c>
      <c r="N25" s="665">
        <v>1</v>
      </c>
      <c r="O25" s="748">
        <v>1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21</v>
      </c>
      <c r="B26" s="665" t="s">
        <v>545</v>
      </c>
      <c r="C26" s="665" t="s">
        <v>4755</v>
      </c>
      <c r="D26" s="746" t="s">
        <v>7218</v>
      </c>
      <c r="E26" s="747" t="s">
        <v>4771</v>
      </c>
      <c r="F26" s="665" t="s">
        <v>4752</v>
      </c>
      <c r="G26" s="665" t="s">
        <v>4807</v>
      </c>
      <c r="H26" s="665" t="s">
        <v>546</v>
      </c>
      <c r="I26" s="665" t="s">
        <v>4838</v>
      </c>
      <c r="J26" s="665" t="s">
        <v>797</v>
      </c>
      <c r="K26" s="665" t="s">
        <v>4839</v>
      </c>
      <c r="L26" s="666">
        <v>57.64</v>
      </c>
      <c r="M26" s="666">
        <v>57.64</v>
      </c>
      <c r="N26" s="665">
        <v>1</v>
      </c>
      <c r="O26" s="748"/>
      <c r="P26" s="666"/>
      <c r="Q26" s="681">
        <v>0</v>
      </c>
      <c r="R26" s="665"/>
      <c r="S26" s="681">
        <v>0</v>
      </c>
      <c r="T26" s="748"/>
      <c r="U26" s="704"/>
    </row>
    <row r="27" spans="1:21" ht="14.4" customHeight="1" x14ac:dyDescent="0.3">
      <c r="A27" s="664">
        <v>21</v>
      </c>
      <c r="B27" s="665" t="s">
        <v>545</v>
      </c>
      <c r="C27" s="665" t="s">
        <v>4755</v>
      </c>
      <c r="D27" s="746" t="s">
        <v>7218</v>
      </c>
      <c r="E27" s="747" t="s">
        <v>4771</v>
      </c>
      <c r="F27" s="665" t="s">
        <v>4752</v>
      </c>
      <c r="G27" s="665" t="s">
        <v>4815</v>
      </c>
      <c r="H27" s="665" t="s">
        <v>546</v>
      </c>
      <c r="I27" s="665" t="s">
        <v>4840</v>
      </c>
      <c r="J27" s="665" t="s">
        <v>1931</v>
      </c>
      <c r="K27" s="665" t="s">
        <v>1522</v>
      </c>
      <c r="L27" s="666">
        <v>54.23</v>
      </c>
      <c r="M27" s="666">
        <v>54.23</v>
      </c>
      <c r="N27" s="665">
        <v>1</v>
      </c>
      <c r="O27" s="748">
        <v>0.5</v>
      </c>
      <c r="P27" s="666">
        <v>54.23</v>
      </c>
      <c r="Q27" s="681">
        <v>1</v>
      </c>
      <c r="R27" s="665">
        <v>1</v>
      </c>
      <c r="S27" s="681">
        <v>1</v>
      </c>
      <c r="T27" s="748">
        <v>0.5</v>
      </c>
      <c r="U27" s="704">
        <v>1</v>
      </c>
    </row>
    <row r="28" spans="1:21" ht="14.4" customHeight="1" x14ac:dyDescent="0.3">
      <c r="A28" s="664">
        <v>21</v>
      </c>
      <c r="B28" s="665" t="s">
        <v>545</v>
      </c>
      <c r="C28" s="665" t="s">
        <v>4755</v>
      </c>
      <c r="D28" s="746" t="s">
        <v>7218</v>
      </c>
      <c r="E28" s="747" t="s">
        <v>4775</v>
      </c>
      <c r="F28" s="665" t="s">
        <v>4752</v>
      </c>
      <c r="G28" s="665" t="s">
        <v>4841</v>
      </c>
      <c r="H28" s="665" t="s">
        <v>546</v>
      </c>
      <c r="I28" s="665" t="s">
        <v>4842</v>
      </c>
      <c r="J28" s="665" t="s">
        <v>4843</v>
      </c>
      <c r="K28" s="665" t="s">
        <v>4844</v>
      </c>
      <c r="L28" s="666">
        <v>72.55</v>
      </c>
      <c r="M28" s="666">
        <v>290.2</v>
      </c>
      <c r="N28" s="665">
        <v>4</v>
      </c>
      <c r="O28" s="748">
        <v>2</v>
      </c>
      <c r="P28" s="666">
        <v>145.1</v>
      </c>
      <c r="Q28" s="681">
        <v>0.5</v>
      </c>
      <c r="R28" s="665">
        <v>2</v>
      </c>
      <c r="S28" s="681">
        <v>0.5</v>
      </c>
      <c r="T28" s="748">
        <v>1</v>
      </c>
      <c r="U28" s="704">
        <v>0.5</v>
      </c>
    </row>
    <row r="29" spans="1:21" ht="14.4" customHeight="1" x14ac:dyDescent="0.3">
      <c r="A29" s="664">
        <v>21</v>
      </c>
      <c r="B29" s="665" t="s">
        <v>545</v>
      </c>
      <c r="C29" s="665" t="s">
        <v>4755</v>
      </c>
      <c r="D29" s="746" t="s">
        <v>7218</v>
      </c>
      <c r="E29" s="747" t="s">
        <v>4775</v>
      </c>
      <c r="F29" s="665" t="s">
        <v>4752</v>
      </c>
      <c r="G29" s="665" t="s">
        <v>4841</v>
      </c>
      <c r="H29" s="665" t="s">
        <v>546</v>
      </c>
      <c r="I29" s="665" t="s">
        <v>691</v>
      </c>
      <c r="J29" s="665" t="s">
        <v>692</v>
      </c>
      <c r="K29" s="665" t="s">
        <v>4845</v>
      </c>
      <c r="L29" s="666">
        <v>65.28</v>
      </c>
      <c r="M29" s="666">
        <v>65.28</v>
      </c>
      <c r="N29" s="665">
        <v>1</v>
      </c>
      <c r="O29" s="748">
        <v>0.5</v>
      </c>
      <c r="P29" s="666">
        <v>65.28</v>
      </c>
      <c r="Q29" s="681">
        <v>1</v>
      </c>
      <c r="R29" s="665">
        <v>1</v>
      </c>
      <c r="S29" s="681">
        <v>1</v>
      </c>
      <c r="T29" s="748">
        <v>0.5</v>
      </c>
      <c r="U29" s="704">
        <v>1</v>
      </c>
    </row>
    <row r="30" spans="1:21" ht="14.4" customHeight="1" x14ac:dyDescent="0.3">
      <c r="A30" s="664">
        <v>21</v>
      </c>
      <c r="B30" s="665" t="s">
        <v>545</v>
      </c>
      <c r="C30" s="665" t="s">
        <v>4755</v>
      </c>
      <c r="D30" s="746" t="s">
        <v>7218</v>
      </c>
      <c r="E30" s="747" t="s">
        <v>4775</v>
      </c>
      <c r="F30" s="665" t="s">
        <v>4752</v>
      </c>
      <c r="G30" s="665" t="s">
        <v>4841</v>
      </c>
      <c r="H30" s="665" t="s">
        <v>546</v>
      </c>
      <c r="I30" s="665" t="s">
        <v>2205</v>
      </c>
      <c r="J30" s="665" t="s">
        <v>725</v>
      </c>
      <c r="K30" s="665" t="s">
        <v>4846</v>
      </c>
      <c r="L30" s="666">
        <v>36.270000000000003</v>
      </c>
      <c r="M30" s="666">
        <v>36.270000000000003</v>
      </c>
      <c r="N30" s="665">
        <v>1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21</v>
      </c>
      <c r="B31" s="665" t="s">
        <v>545</v>
      </c>
      <c r="C31" s="665" t="s">
        <v>4755</v>
      </c>
      <c r="D31" s="746" t="s">
        <v>7218</v>
      </c>
      <c r="E31" s="747" t="s">
        <v>4775</v>
      </c>
      <c r="F31" s="665" t="s">
        <v>4752</v>
      </c>
      <c r="G31" s="665" t="s">
        <v>4847</v>
      </c>
      <c r="H31" s="665" t="s">
        <v>2238</v>
      </c>
      <c r="I31" s="665" t="s">
        <v>2330</v>
      </c>
      <c r="J31" s="665" t="s">
        <v>4572</v>
      </c>
      <c r="K31" s="665" t="s">
        <v>4573</v>
      </c>
      <c r="L31" s="666">
        <v>4.7</v>
      </c>
      <c r="M31" s="666">
        <v>9.4</v>
      </c>
      <c r="N31" s="665">
        <v>2</v>
      </c>
      <c r="O31" s="748">
        <v>1</v>
      </c>
      <c r="P31" s="666">
        <v>9.4</v>
      </c>
      <c r="Q31" s="681">
        <v>1</v>
      </c>
      <c r="R31" s="665">
        <v>2</v>
      </c>
      <c r="S31" s="681">
        <v>1</v>
      </c>
      <c r="T31" s="748">
        <v>1</v>
      </c>
      <c r="U31" s="704">
        <v>1</v>
      </c>
    </row>
    <row r="32" spans="1:21" ht="14.4" customHeight="1" x14ac:dyDescent="0.3">
      <c r="A32" s="664">
        <v>21</v>
      </c>
      <c r="B32" s="665" t="s">
        <v>545</v>
      </c>
      <c r="C32" s="665" t="s">
        <v>4755</v>
      </c>
      <c r="D32" s="746" t="s">
        <v>7218</v>
      </c>
      <c r="E32" s="747" t="s">
        <v>4775</v>
      </c>
      <c r="F32" s="665" t="s">
        <v>4752</v>
      </c>
      <c r="G32" s="665" t="s">
        <v>4847</v>
      </c>
      <c r="H32" s="665" t="s">
        <v>546</v>
      </c>
      <c r="I32" s="665" t="s">
        <v>4848</v>
      </c>
      <c r="J32" s="665" t="s">
        <v>4849</v>
      </c>
      <c r="K32" s="665" t="s">
        <v>4573</v>
      </c>
      <c r="L32" s="666">
        <v>4.7</v>
      </c>
      <c r="M32" s="666">
        <v>4.7</v>
      </c>
      <c r="N32" s="665">
        <v>1</v>
      </c>
      <c r="O32" s="748">
        <v>1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21</v>
      </c>
      <c r="B33" s="665" t="s">
        <v>545</v>
      </c>
      <c r="C33" s="665" t="s">
        <v>4755</v>
      </c>
      <c r="D33" s="746" t="s">
        <v>7218</v>
      </c>
      <c r="E33" s="747" t="s">
        <v>4775</v>
      </c>
      <c r="F33" s="665" t="s">
        <v>4752</v>
      </c>
      <c r="G33" s="665" t="s">
        <v>4850</v>
      </c>
      <c r="H33" s="665" t="s">
        <v>546</v>
      </c>
      <c r="I33" s="665" t="s">
        <v>4851</v>
      </c>
      <c r="J33" s="665" t="s">
        <v>4852</v>
      </c>
      <c r="K33" s="665" t="s">
        <v>4853</v>
      </c>
      <c r="L33" s="666">
        <v>1540.82</v>
      </c>
      <c r="M33" s="666">
        <v>10785.74</v>
      </c>
      <c r="N33" s="665">
        <v>7</v>
      </c>
      <c r="O33" s="748">
        <v>4</v>
      </c>
      <c r="P33" s="666">
        <v>10785.74</v>
      </c>
      <c r="Q33" s="681">
        <v>1</v>
      </c>
      <c r="R33" s="665">
        <v>7</v>
      </c>
      <c r="S33" s="681">
        <v>1</v>
      </c>
      <c r="T33" s="748">
        <v>4</v>
      </c>
      <c r="U33" s="704">
        <v>1</v>
      </c>
    </row>
    <row r="34" spans="1:21" ht="14.4" customHeight="1" x14ac:dyDescent="0.3">
      <c r="A34" s="664">
        <v>21</v>
      </c>
      <c r="B34" s="665" t="s">
        <v>545</v>
      </c>
      <c r="C34" s="665" t="s">
        <v>4755</v>
      </c>
      <c r="D34" s="746" t="s">
        <v>7218</v>
      </c>
      <c r="E34" s="747" t="s">
        <v>4775</v>
      </c>
      <c r="F34" s="665" t="s">
        <v>4752</v>
      </c>
      <c r="G34" s="665" t="s">
        <v>4854</v>
      </c>
      <c r="H34" s="665" t="s">
        <v>2238</v>
      </c>
      <c r="I34" s="665" t="s">
        <v>2281</v>
      </c>
      <c r="J34" s="665" t="s">
        <v>2282</v>
      </c>
      <c r="K34" s="665" t="s">
        <v>4455</v>
      </c>
      <c r="L34" s="666">
        <v>35.11</v>
      </c>
      <c r="M34" s="666">
        <v>35.11</v>
      </c>
      <c r="N34" s="665">
        <v>1</v>
      </c>
      <c r="O34" s="748">
        <v>0.5</v>
      </c>
      <c r="P34" s="666">
        <v>35.11</v>
      </c>
      <c r="Q34" s="681">
        <v>1</v>
      </c>
      <c r="R34" s="665">
        <v>1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21</v>
      </c>
      <c r="B35" s="665" t="s">
        <v>545</v>
      </c>
      <c r="C35" s="665" t="s">
        <v>4755</v>
      </c>
      <c r="D35" s="746" t="s">
        <v>7218</v>
      </c>
      <c r="E35" s="747" t="s">
        <v>4775</v>
      </c>
      <c r="F35" s="665" t="s">
        <v>4752</v>
      </c>
      <c r="G35" s="665" t="s">
        <v>4824</v>
      </c>
      <c r="H35" s="665" t="s">
        <v>546</v>
      </c>
      <c r="I35" s="665" t="s">
        <v>962</v>
      </c>
      <c r="J35" s="665" t="s">
        <v>4855</v>
      </c>
      <c r="K35" s="665" t="s">
        <v>4856</v>
      </c>
      <c r="L35" s="666">
        <v>0</v>
      </c>
      <c r="M35" s="666">
        <v>0</v>
      </c>
      <c r="N35" s="665">
        <v>1</v>
      </c>
      <c r="O35" s="748">
        <v>0.5</v>
      </c>
      <c r="P35" s="666">
        <v>0</v>
      </c>
      <c r="Q35" s="681"/>
      <c r="R35" s="665">
        <v>1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21</v>
      </c>
      <c r="B36" s="665" t="s">
        <v>545</v>
      </c>
      <c r="C36" s="665" t="s">
        <v>4755</v>
      </c>
      <c r="D36" s="746" t="s">
        <v>7218</v>
      </c>
      <c r="E36" s="747" t="s">
        <v>4775</v>
      </c>
      <c r="F36" s="665" t="s">
        <v>4752</v>
      </c>
      <c r="G36" s="665" t="s">
        <v>4857</v>
      </c>
      <c r="H36" s="665" t="s">
        <v>2238</v>
      </c>
      <c r="I36" s="665" t="s">
        <v>4858</v>
      </c>
      <c r="J36" s="665" t="s">
        <v>2467</v>
      </c>
      <c r="K36" s="665" t="s">
        <v>4582</v>
      </c>
      <c r="L36" s="666">
        <v>170.32</v>
      </c>
      <c r="M36" s="666">
        <v>170.32</v>
      </c>
      <c r="N36" s="665">
        <v>1</v>
      </c>
      <c r="O36" s="748">
        <v>1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21</v>
      </c>
      <c r="B37" s="665" t="s">
        <v>545</v>
      </c>
      <c r="C37" s="665" t="s">
        <v>4755</v>
      </c>
      <c r="D37" s="746" t="s">
        <v>7218</v>
      </c>
      <c r="E37" s="747" t="s">
        <v>4775</v>
      </c>
      <c r="F37" s="665" t="s">
        <v>4752</v>
      </c>
      <c r="G37" s="665" t="s">
        <v>4859</v>
      </c>
      <c r="H37" s="665" t="s">
        <v>546</v>
      </c>
      <c r="I37" s="665" t="s">
        <v>1413</v>
      </c>
      <c r="J37" s="665" t="s">
        <v>1414</v>
      </c>
      <c r="K37" s="665" t="s">
        <v>4860</v>
      </c>
      <c r="L37" s="666">
        <v>344</v>
      </c>
      <c r="M37" s="666">
        <v>2408</v>
      </c>
      <c r="N37" s="665">
        <v>7</v>
      </c>
      <c r="O37" s="748">
        <v>1</v>
      </c>
      <c r="P37" s="666">
        <v>2408</v>
      </c>
      <c r="Q37" s="681">
        <v>1</v>
      </c>
      <c r="R37" s="665">
        <v>7</v>
      </c>
      <c r="S37" s="681">
        <v>1</v>
      </c>
      <c r="T37" s="748">
        <v>1</v>
      </c>
      <c r="U37" s="704">
        <v>1</v>
      </c>
    </row>
    <row r="38" spans="1:21" ht="14.4" customHeight="1" x14ac:dyDescent="0.3">
      <c r="A38" s="664">
        <v>21</v>
      </c>
      <c r="B38" s="665" t="s">
        <v>545</v>
      </c>
      <c r="C38" s="665" t="s">
        <v>4755</v>
      </c>
      <c r="D38" s="746" t="s">
        <v>7218</v>
      </c>
      <c r="E38" s="747" t="s">
        <v>4775</v>
      </c>
      <c r="F38" s="665" t="s">
        <v>4752</v>
      </c>
      <c r="G38" s="665" t="s">
        <v>4861</v>
      </c>
      <c r="H38" s="665" t="s">
        <v>546</v>
      </c>
      <c r="I38" s="665" t="s">
        <v>706</v>
      </c>
      <c r="J38" s="665" t="s">
        <v>4862</v>
      </c>
      <c r="K38" s="665" t="s">
        <v>4863</v>
      </c>
      <c r="L38" s="666">
        <v>37.61</v>
      </c>
      <c r="M38" s="666">
        <v>75.22</v>
      </c>
      <c r="N38" s="665">
        <v>2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21</v>
      </c>
      <c r="B39" s="665" t="s">
        <v>545</v>
      </c>
      <c r="C39" s="665" t="s">
        <v>4755</v>
      </c>
      <c r="D39" s="746" t="s">
        <v>7218</v>
      </c>
      <c r="E39" s="747" t="s">
        <v>4775</v>
      </c>
      <c r="F39" s="665" t="s">
        <v>4752</v>
      </c>
      <c r="G39" s="665" t="s">
        <v>4864</v>
      </c>
      <c r="H39" s="665" t="s">
        <v>546</v>
      </c>
      <c r="I39" s="665" t="s">
        <v>895</v>
      </c>
      <c r="J39" s="665" t="s">
        <v>896</v>
      </c>
      <c r="K39" s="665" t="s">
        <v>4865</v>
      </c>
      <c r="L39" s="666">
        <v>36.54</v>
      </c>
      <c r="M39" s="666">
        <v>109.62</v>
      </c>
      <c r="N39" s="665">
        <v>3</v>
      </c>
      <c r="O39" s="748">
        <v>1</v>
      </c>
      <c r="P39" s="666">
        <v>73.08</v>
      </c>
      <c r="Q39" s="681">
        <v>0.66666666666666663</v>
      </c>
      <c r="R39" s="665">
        <v>2</v>
      </c>
      <c r="S39" s="681">
        <v>0.66666666666666663</v>
      </c>
      <c r="T39" s="748">
        <v>0.5</v>
      </c>
      <c r="U39" s="704">
        <v>0.5</v>
      </c>
    </row>
    <row r="40" spans="1:21" ht="14.4" customHeight="1" x14ac:dyDescent="0.3">
      <c r="A40" s="664">
        <v>21</v>
      </c>
      <c r="B40" s="665" t="s">
        <v>545</v>
      </c>
      <c r="C40" s="665" t="s">
        <v>4755</v>
      </c>
      <c r="D40" s="746" t="s">
        <v>7218</v>
      </c>
      <c r="E40" s="747" t="s">
        <v>4775</v>
      </c>
      <c r="F40" s="665" t="s">
        <v>4752</v>
      </c>
      <c r="G40" s="665" t="s">
        <v>4866</v>
      </c>
      <c r="H40" s="665" t="s">
        <v>546</v>
      </c>
      <c r="I40" s="665" t="s">
        <v>765</v>
      </c>
      <c r="J40" s="665" t="s">
        <v>766</v>
      </c>
      <c r="K40" s="665" t="s">
        <v>4867</v>
      </c>
      <c r="L40" s="666">
        <v>91.11</v>
      </c>
      <c r="M40" s="666">
        <v>91.11</v>
      </c>
      <c r="N40" s="665">
        <v>1</v>
      </c>
      <c r="O40" s="748">
        <v>1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21</v>
      </c>
      <c r="B41" s="665" t="s">
        <v>545</v>
      </c>
      <c r="C41" s="665" t="s">
        <v>4755</v>
      </c>
      <c r="D41" s="746" t="s">
        <v>7218</v>
      </c>
      <c r="E41" s="747" t="s">
        <v>4775</v>
      </c>
      <c r="F41" s="665" t="s">
        <v>4752</v>
      </c>
      <c r="G41" s="665" t="s">
        <v>4868</v>
      </c>
      <c r="H41" s="665" t="s">
        <v>546</v>
      </c>
      <c r="I41" s="665" t="s">
        <v>3901</v>
      </c>
      <c r="J41" s="665" t="s">
        <v>4869</v>
      </c>
      <c r="K41" s="665" t="s">
        <v>4870</v>
      </c>
      <c r="L41" s="666">
        <v>46.75</v>
      </c>
      <c r="M41" s="666">
        <v>93.5</v>
      </c>
      <c r="N41" s="665">
        <v>2</v>
      </c>
      <c r="O41" s="748">
        <v>0.5</v>
      </c>
      <c r="P41" s="666">
        <v>93.5</v>
      </c>
      <c r="Q41" s="681">
        <v>1</v>
      </c>
      <c r="R41" s="665">
        <v>2</v>
      </c>
      <c r="S41" s="681">
        <v>1</v>
      </c>
      <c r="T41" s="748">
        <v>0.5</v>
      </c>
      <c r="U41" s="704">
        <v>1</v>
      </c>
    </row>
    <row r="42" spans="1:21" ht="14.4" customHeight="1" x14ac:dyDescent="0.3">
      <c r="A42" s="664">
        <v>21</v>
      </c>
      <c r="B42" s="665" t="s">
        <v>545</v>
      </c>
      <c r="C42" s="665" t="s">
        <v>4755</v>
      </c>
      <c r="D42" s="746" t="s">
        <v>7218</v>
      </c>
      <c r="E42" s="747" t="s">
        <v>4775</v>
      </c>
      <c r="F42" s="665" t="s">
        <v>4752</v>
      </c>
      <c r="G42" s="665" t="s">
        <v>4871</v>
      </c>
      <c r="H42" s="665" t="s">
        <v>546</v>
      </c>
      <c r="I42" s="665" t="s">
        <v>1667</v>
      </c>
      <c r="J42" s="665" t="s">
        <v>1051</v>
      </c>
      <c r="K42" s="665" t="s">
        <v>1668</v>
      </c>
      <c r="L42" s="666">
        <v>119.38</v>
      </c>
      <c r="M42" s="666">
        <v>358.14</v>
      </c>
      <c r="N42" s="665">
        <v>3</v>
      </c>
      <c r="O42" s="748">
        <v>0.5</v>
      </c>
      <c r="P42" s="666">
        <v>358.14</v>
      </c>
      <c r="Q42" s="681">
        <v>1</v>
      </c>
      <c r="R42" s="665">
        <v>3</v>
      </c>
      <c r="S42" s="681">
        <v>1</v>
      </c>
      <c r="T42" s="748">
        <v>0.5</v>
      </c>
      <c r="U42" s="704">
        <v>1</v>
      </c>
    </row>
    <row r="43" spans="1:21" ht="14.4" customHeight="1" x14ac:dyDescent="0.3">
      <c r="A43" s="664">
        <v>21</v>
      </c>
      <c r="B43" s="665" t="s">
        <v>545</v>
      </c>
      <c r="C43" s="665" t="s">
        <v>4755</v>
      </c>
      <c r="D43" s="746" t="s">
        <v>7218</v>
      </c>
      <c r="E43" s="747" t="s">
        <v>4775</v>
      </c>
      <c r="F43" s="665" t="s">
        <v>4752</v>
      </c>
      <c r="G43" s="665" t="s">
        <v>4872</v>
      </c>
      <c r="H43" s="665" t="s">
        <v>2238</v>
      </c>
      <c r="I43" s="665" t="s">
        <v>2439</v>
      </c>
      <c r="J43" s="665" t="s">
        <v>2440</v>
      </c>
      <c r="K43" s="665" t="s">
        <v>4463</v>
      </c>
      <c r="L43" s="666">
        <v>85.16</v>
      </c>
      <c r="M43" s="666">
        <v>170.32</v>
      </c>
      <c r="N43" s="665">
        <v>2</v>
      </c>
      <c r="O43" s="748">
        <v>0.5</v>
      </c>
      <c r="P43" s="666">
        <v>170.32</v>
      </c>
      <c r="Q43" s="681">
        <v>1</v>
      </c>
      <c r="R43" s="665">
        <v>2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21</v>
      </c>
      <c r="B44" s="665" t="s">
        <v>545</v>
      </c>
      <c r="C44" s="665" t="s">
        <v>4755</v>
      </c>
      <c r="D44" s="746" t="s">
        <v>7218</v>
      </c>
      <c r="E44" s="747" t="s">
        <v>4775</v>
      </c>
      <c r="F44" s="665" t="s">
        <v>4752</v>
      </c>
      <c r="G44" s="665" t="s">
        <v>4873</v>
      </c>
      <c r="H44" s="665" t="s">
        <v>546</v>
      </c>
      <c r="I44" s="665" t="s">
        <v>1040</v>
      </c>
      <c r="J44" s="665" t="s">
        <v>4874</v>
      </c>
      <c r="K44" s="665" t="s">
        <v>4875</v>
      </c>
      <c r="L44" s="666">
        <v>63.7</v>
      </c>
      <c r="M44" s="666">
        <v>127.4</v>
      </c>
      <c r="N44" s="665">
        <v>2</v>
      </c>
      <c r="O44" s="748">
        <v>0.5</v>
      </c>
      <c r="P44" s="666">
        <v>127.4</v>
      </c>
      <c r="Q44" s="681">
        <v>1</v>
      </c>
      <c r="R44" s="665">
        <v>2</v>
      </c>
      <c r="S44" s="681">
        <v>1</v>
      </c>
      <c r="T44" s="748">
        <v>0.5</v>
      </c>
      <c r="U44" s="704">
        <v>1</v>
      </c>
    </row>
    <row r="45" spans="1:21" ht="14.4" customHeight="1" x14ac:dyDescent="0.3">
      <c r="A45" s="664">
        <v>21</v>
      </c>
      <c r="B45" s="665" t="s">
        <v>545</v>
      </c>
      <c r="C45" s="665" t="s">
        <v>4755</v>
      </c>
      <c r="D45" s="746" t="s">
        <v>7218</v>
      </c>
      <c r="E45" s="747" t="s">
        <v>4775</v>
      </c>
      <c r="F45" s="665" t="s">
        <v>4752</v>
      </c>
      <c r="G45" s="665" t="s">
        <v>4873</v>
      </c>
      <c r="H45" s="665" t="s">
        <v>546</v>
      </c>
      <c r="I45" s="665" t="s">
        <v>1040</v>
      </c>
      <c r="J45" s="665" t="s">
        <v>4874</v>
      </c>
      <c r="K45" s="665" t="s">
        <v>4875</v>
      </c>
      <c r="L45" s="666">
        <v>42.51</v>
      </c>
      <c r="M45" s="666">
        <v>85.02</v>
      </c>
      <c r="N45" s="665">
        <v>2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21</v>
      </c>
      <c r="B46" s="665" t="s">
        <v>545</v>
      </c>
      <c r="C46" s="665" t="s">
        <v>4755</v>
      </c>
      <c r="D46" s="746" t="s">
        <v>7218</v>
      </c>
      <c r="E46" s="747" t="s">
        <v>4775</v>
      </c>
      <c r="F46" s="665" t="s">
        <v>4752</v>
      </c>
      <c r="G46" s="665" t="s">
        <v>4876</v>
      </c>
      <c r="H46" s="665" t="s">
        <v>2238</v>
      </c>
      <c r="I46" s="665" t="s">
        <v>2318</v>
      </c>
      <c r="J46" s="665" t="s">
        <v>4563</v>
      </c>
      <c r="K46" s="665" t="s">
        <v>4564</v>
      </c>
      <c r="L46" s="666">
        <v>537.12</v>
      </c>
      <c r="M46" s="666">
        <v>537.12</v>
      </c>
      <c r="N46" s="665">
        <v>1</v>
      </c>
      <c r="O46" s="748">
        <v>0.5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21</v>
      </c>
      <c r="B47" s="665" t="s">
        <v>545</v>
      </c>
      <c r="C47" s="665" t="s">
        <v>4755</v>
      </c>
      <c r="D47" s="746" t="s">
        <v>7218</v>
      </c>
      <c r="E47" s="747" t="s">
        <v>4775</v>
      </c>
      <c r="F47" s="665" t="s">
        <v>4752</v>
      </c>
      <c r="G47" s="665" t="s">
        <v>4876</v>
      </c>
      <c r="H47" s="665" t="s">
        <v>2238</v>
      </c>
      <c r="I47" s="665" t="s">
        <v>2326</v>
      </c>
      <c r="J47" s="665" t="s">
        <v>2327</v>
      </c>
      <c r="K47" s="665" t="s">
        <v>4566</v>
      </c>
      <c r="L47" s="666">
        <v>848.49</v>
      </c>
      <c r="M47" s="666">
        <v>1696.98</v>
      </c>
      <c r="N47" s="665">
        <v>2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21</v>
      </c>
      <c r="B48" s="665" t="s">
        <v>545</v>
      </c>
      <c r="C48" s="665" t="s">
        <v>4755</v>
      </c>
      <c r="D48" s="746" t="s">
        <v>7218</v>
      </c>
      <c r="E48" s="747" t="s">
        <v>4775</v>
      </c>
      <c r="F48" s="665" t="s">
        <v>4752</v>
      </c>
      <c r="G48" s="665" t="s">
        <v>4877</v>
      </c>
      <c r="H48" s="665" t="s">
        <v>546</v>
      </c>
      <c r="I48" s="665" t="s">
        <v>4878</v>
      </c>
      <c r="J48" s="665" t="s">
        <v>4879</v>
      </c>
      <c r="K48" s="665" t="s">
        <v>4880</v>
      </c>
      <c r="L48" s="666">
        <v>138.75</v>
      </c>
      <c r="M48" s="666">
        <v>277.5</v>
      </c>
      <c r="N48" s="665">
        <v>2</v>
      </c>
      <c r="O48" s="748">
        <v>0.5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21</v>
      </c>
      <c r="B49" s="665" t="s">
        <v>545</v>
      </c>
      <c r="C49" s="665" t="s">
        <v>4755</v>
      </c>
      <c r="D49" s="746" t="s">
        <v>7218</v>
      </c>
      <c r="E49" s="747" t="s">
        <v>4775</v>
      </c>
      <c r="F49" s="665" t="s">
        <v>4752</v>
      </c>
      <c r="G49" s="665" t="s">
        <v>4881</v>
      </c>
      <c r="H49" s="665" t="s">
        <v>546</v>
      </c>
      <c r="I49" s="665" t="s">
        <v>915</v>
      </c>
      <c r="J49" s="665" t="s">
        <v>916</v>
      </c>
      <c r="K49" s="665" t="s">
        <v>4882</v>
      </c>
      <c r="L49" s="666">
        <v>107.27</v>
      </c>
      <c r="M49" s="666">
        <v>321.81</v>
      </c>
      <c r="N49" s="665">
        <v>3</v>
      </c>
      <c r="O49" s="748">
        <v>0.5</v>
      </c>
      <c r="P49" s="666">
        <v>321.81</v>
      </c>
      <c r="Q49" s="681">
        <v>1</v>
      </c>
      <c r="R49" s="665">
        <v>3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21</v>
      </c>
      <c r="B50" s="665" t="s">
        <v>545</v>
      </c>
      <c r="C50" s="665" t="s">
        <v>4755</v>
      </c>
      <c r="D50" s="746" t="s">
        <v>7218</v>
      </c>
      <c r="E50" s="747" t="s">
        <v>4775</v>
      </c>
      <c r="F50" s="665" t="s">
        <v>4752</v>
      </c>
      <c r="G50" s="665" t="s">
        <v>4881</v>
      </c>
      <c r="H50" s="665" t="s">
        <v>546</v>
      </c>
      <c r="I50" s="665" t="s">
        <v>4883</v>
      </c>
      <c r="J50" s="665" t="s">
        <v>916</v>
      </c>
      <c r="K50" s="665" t="s">
        <v>4882</v>
      </c>
      <c r="L50" s="666">
        <v>107.27</v>
      </c>
      <c r="M50" s="666">
        <v>214.54</v>
      </c>
      <c r="N50" s="665">
        <v>2</v>
      </c>
      <c r="O50" s="748">
        <v>0.5</v>
      </c>
      <c r="P50" s="666">
        <v>214.54</v>
      </c>
      <c r="Q50" s="681">
        <v>1</v>
      </c>
      <c r="R50" s="665">
        <v>2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21</v>
      </c>
      <c r="B51" s="665" t="s">
        <v>545</v>
      </c>
      <c r="C51" s="665" t="s">
        <v>4755</v>
      </c>
      <c r="D51" s="746" t="s">
        <v>7218</v>
      </c>
      <c r="E51" s="747" t="s">
        <v>4775</v>
      </c>
      <c r="F51" s="665" t="s">
        <v>4752</v>
      </c>
      <c r="G51" s="665" t="s">
        <v>4884</v>
      </c>
      <c r="H51" s="665" t="s">
        <v>546</v>
      </c>
      <c r="I51" s="665" t="s">
        <v>2964</v>
      </c>
      <c r="J51" s="665" t="s">
        <v>2965</v>
      </c>
      <c r="K51" s="665" t="s">
        <v>4885</v>
      </c>
      <c r="L51" s="666">
        <v>50.64</v>
      </c>
      <c r="M51" s="666">
        <v>101.28</v>
      </c>
      <c r="N51" s="665">
        <v>2</v>
      </c>
      <c r="O51" s="748">
        <v>1.5</v>
      </c>
      <c r="P51" s="666">
        <v>50.64</v>
      </c>
      <c r="Q51" s="681">
        <v>0.5</v>
      </c>
      <c r="R51" s="665">
        <v>1</v>
      </c>
      <c r="S51" s="681">
        <v>0.5</v>
      </c>
      <c r="T51" s="748">
        <v>1</v>
      </c>
      <c r="U51" s="704">
        <v>0.66666666666666663</v>
      </c>
    </row>
    <row r="52" spans="1:21" ht="14.4" customHeight="1" x14ac:dyDescent="0.3">
      <c r="A52" s="664">
        <v>21</v>
      </c>
      <c r="B52" s="665" t="s">
        <v>545</v>
      </c>
      <c r="C52" s="665" t="s">
        <v>4755</v>
      </c>
      <c r="D52" s="746" t="s">
        <v>7218</v>
      </c>
      <c r="E52" s="747" t="s">
        <v>4775</v>
      </c>
      <c r="F52" s="665" t="s">
        <v>4752</v>
      </c>
      <c r="G52" s="665" t="s">
        <v>4886</v>
      </c>
      <c r="H52" s="665" t="s">
        <v>546</v>
      </c>
      <c r="I52" s="665" t="s">
        <v>4887</v>
      </c>
      <c r="J52" s="665" t="s">
        <v>1097</v>
      </c>
      <c r="K52" s="665" t="s">
        <v>4888</v>
      </c>
      <c r="L52" s="666">
        <v>33</v>
      </c>
      <c r="M52" s="666">
        <v>99</v>
      </c>
      <c r="N52" s="665">
        <v>3</v>
      </c>
      <c r="O52" s="748">
        <v>1</v>
      </c>
      <c r="P52" s="666">
        <v>99</v>
      </c>
      <c r="Q52" s="681">
        <v>1</v>
      </c>
      <c r="R52" s="665">
        <v>3</v>
      </c>
      <c r="S52" s="681">
        <v>1</v>
      </c>
      <c r="T52" s="748">
        <v>1</v>
      </c>
      <c r="U52" s="704">
        <v>1</v>
      </c>
    </row>
    <row r="53" spans="1:21" ht="14.4" customHeight="1" x14ac:dyDescent="0.3">
      <c r="A53" s="664">
        <v>21</v>
      </c>
      <c r="B53" s="665" t="s">
        <v>545</v>
      </c>
      <c r="C53" s="665" t="s">
        <v>4755</v>
      </c>
      <c r="D53" s="746" t="s">
        <v>7218</v>
      </c>
      <c r="E53" s="747" t="s">
        <v>4775</v>
      </c>
      <c r="F53" s="665" t="s">
        <v>4752</v>
      </c>
      <c r="G53" s="665" t="s">
        <v>4889</v>
      </c>
      <c r="H53" s="665" t="s">
        <v>546</v>
      </c>
      <c r="I53" s="665" t="s">
        <v>4890</v>
      </c>
      <c r="J53" s="665" t="s">
        <v>4891</v>
      </c>
      <c r="K53" s="665" t="s">
        <v>4892</v>
      </c>
      <c r="L53" s="666">
        <v>0</v>
      </c>
      <c r="M53" s="666">
        <v>0</v>
      </c>
      <c r="N53" s="665">
        <v>2</v>
      </c>
      <c r="O53" s="748">
        <v>0.5</v>
      </c>
      <c r="P53" s="666">
        <v>0</v>
      </c>
      <c r="Q53" s="681"/>
      <c r="R53" s="665">
        <v>2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21</v>
      </c>
      <c r="B54" s="665" t="s">
        <v>545</v>
      </c>
      <c r="C54" s="665" t="s">
        <v>4755</v>
      </c>
      <c r="D54" s="746" t="s">
        <v>7218</v>
      </c>
      <c r="E54" s="747" t="s">
        <v>4775</v>
      </c>
      <c r="F54" s="665" t="s">
        <v>4752</v>
      </c>
      <c r="G54" s="665" t="s">
        <v>4893</v>
      </c>
      <c r="H54" s="665" t="s">
        <v>546</v>
      </c>
      <c r="I54" s="665" t="s">
        <v>919</v>
      </c>
      <c r="J54" s="665" t="s">
        <v>4894</v>
      </c>
      <c r="K54" s="665" t="s">
        <v>2313</v>
      </c>
      <c r="L54" s="666">
        <v>88.76</v>
      </c>
      <c r="M54" s="666">
        <v>177.52</v>
      </c>
      <c r="N54" s="665">
        <v>2</v>
      </c>
      <c r="O54" s="748">
        <v>0.5</v>
      </c>
      <c r="P54" s="666">
        <v>177.52</v>
      </c>
      <c r="Q54" s="681">
        <v>1</v>
      </c>
      <c r="R54" s="665">
        <v>2</v>
      </c>
      <c r="S54" s="681">
        <v>1</v>
      </c>
      <c r="T54" s="748">
        <v>0.5</v>
      </c>
      <c r="U54" s="704">
        <v>1</v>
      </c>
    </row>
    <row r="55" spans="1:21" ht="14.4" customHeight="1" x14ac:dyDescent="0.3">
      <c r="A55" s="664">
        <v>21</v>
      </c>
      <c r="B55" s="665" t="s">
        <v>545</v>
      </c>
      <c r="C55" s="665" t="s">
        <v>4755</v>
      </c>
      <c r="D55" s="746" t="s">
        <v>7218</v>
      </c>
      <c r="E55" s="747" t="s">
        <v>4775</v>
      </c>
      <c r="F55" s="665" t="s">
        <v>4752</v>
      </c>
      <c r="G55" s="665" t="s">
        <v>4799</v>
      </c>
      <c r="H55" s="665" t="s">
        <v>546</v>
      </c>
      <c r="I55" s="665" t="s">
        <v>3559</v>
      </c>
      <c r="J55" s="665" t="s">
        <v>3332</v>
      </c>
      <c r="K55" s="665" t="s">
        <v>4800</v>
      </c>
      <c r="L55" s="666">
        <v>111.07</v>
      </c>
      <c r="M55" s="666">
        <v>888.56</v>
      </c>
      <c r="N55" s="665">
        <v>8</v>
      </c>
      <c r="O55" s="748">
        <v>1.5</v>
      </c>
      <c r="P55" s="666">
        <v>555.34999999999991</v>
      </c>
      <c r="Q55" s="681">
        <v>0.62499999999999989</v>
      </c>
      <c r="R55" s="665">
        <v>5</v>
      </c>
      <c r="S55" s="681">
        <v>0.625</v>
      </c>
      <c r="T55" s="748">
        <v>1</v>
      </c>
      <c r="U55" s="704">
        <v>0.66666666666666663</v>
      </c>
    </row>
    <row r="56" spans="1:21" ht="14.4" customHeight="1" x14ac:dyDescent="0.3">
      <c r="A56" s="664">
        <v>21</v>
      </c>
      <c r="B56" s="665" t="s">
        <v>545</v>
      </c>
      <c r="C56" s="665" t="s">
        <v>4755</v>
      </c>
      <c r="D56" s="746" t="s">
        <v>7218</v>
      </c>
      <c r="E56" s="747" t="s">
        <v>4775</v>
      </c>
      <c r="F56" s="665" t="s">
        <v>4752</v>
      </c>
      <c r="G56" s="665" t="s">
        <v>4895</v>
      </c>
      <c r="H56" s="665" t="s">
        <v>2238</v>
      </c>
      <c r="I56" s="665" t="s">
        <v>2474</v>
      </c>
      <c r="J56" s="665" t="s">
        <v>4561</v>
      </c>
      <c r="K56" s="665" t="s">
        <v>2476</v>
      </c>
      <c r="L56" s="666">
        <v>219.78</v>
      </c>
      <c r="M56" s="666">
        <v>219.78</v>
      </c>
      <c r="N56" s="665">
        <v>1</v>
      </c>
      <c r="O56" s="748">
        <v>1</v>
      </c>
      <c r="P56" s="666">
        <v>219.78</v>
      </c>
      <c r="Q56" s="681">
        <v>1</v>
      </c>
      <c r="R56" s="665">
        <v>1</v>
      </c>
      <c r="S56" s="681">
        <v>1</v>
      </c>
      <c r="T56" s="748">
        <v>1</v>
      </c>
      <c r="U56" s="704">
        <v>1</v>
      </c>
    </row>
    <row r="57" spans="1:21" ht="14.4" customHeight="1" x14ac:dyDescent="0.3">
      <c r="A57" s="664">
        <v>21</v>
      </c>
      <c r="B57" s="665" t="s">
        <v>545</v>
      </c>
      <c r="C57" s="665" t="s">
        <v>4755</v>
      </c>
      <c r="D57" s="746" t="s">
        <v>7218</v>
      </c>
      <c r="E57" s="747" t="s">
        <v>4775</v>
      </c>
      <c r="F57" s="665" t="s">
        <v>4752</v>
      </c>
      <c r="G57" s="665" t="s">
        <v>4896</v>
      </c>
      <c r="H57" s="665" t="s">
        <v>546</v>
      </c>
      <c r="I57" s="665" t="s">
        <v>4897</v>
      </c>
      <c r="J57" s="665" t="s">
        <v>605</v>
      </c>
      <c r="K57" s="665" t="s">
        <v>4541</v>
      </c>
      <c r="L57" s="666">
        <v>0</v>
      </c>
      <c r="M57" s="666">
        <v>0</v>
      </c>
      <c r="N57" s="665">
        <v>1</v>
      </c>
      <c r="O57" s="748">
        <v>0.5</v>
      </c>
      <c r="P57" s="666">
        <v>0</v>
      </c>
      <c r="Q57" s="681"/>
      <c r="R57" s="665">
        <v>1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21</v>
      </c>
      <c r="B58" s="665" t="s">
        <v>545</v>
      </c>
      <c r="C58" s="665" t="s">
        <v>4755</v>
      </c>
      <c r="D58" s="746" t="s">
        <v>7218</v>
      </c>
      <c r="E58" s="747" t="s">
        <v>4775</v>
      </c>
      <c r="F58" s="665" t="s">
        <v>4752</v>
      </c>
      <c r="G58" s="665" t="s">
        <v>4898</v>
      </c>
      <c r="H58" s="665" t="s">
        <v>546</v>
      </c>
      <c r="I58" s="665" t="s">
        <v>2062</v>
      </c>
      <c r="J58" s="665" t="s">
        <v>2063</v>
      </c>
      <c r="K58" s="665" t="s">
        <v>4899</v>
      </c>
      <c r="L58" s="666">
        <v>727.03</v>
      </c>
      <c r="M58" s="666">
        <v>2908.12</v>
      </c>
      <c r="N58" s="665">
        <v>4</v>
      </c>
      <c r="O58" s="748">
        <v>0.5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21</v>
      </c>
      <c r="B59" s="665" t="s">
        <v>545</v>
      </c>
      <c r="C59" s="665" t="s">
        <v>4755</v>
      </c>
      <c r="D59" s="746" t="s">
        <v>7218</v>
      </c>
      <c r="E59" s="747" t="s">
        <v>4775</v>
      </c>
      <c r="F59" s="665" t="s">
        <v>4752</v>
      </c>
      <c r="G59" s="665" t="s">
        <v>4801</v>
      </c>
      <c r="H59" s="665" t="s">
        <v>2238</v>
      </c>
      <c r="I59" s="665" t="s">
        <v>2488</v>
      </c>
      <c r="J59" s="665" t="s">
        <v>2489</v>
      </c>
      <c r="K59" s="665" t="s">
        <v>4548</v>
      </c>
      <c r="L59" s="666">
        <v>146.15</v>
      </c>
      <c r="M59" s="666">
        <v>146.15</v>
      </c>
      <c r="N59" s="665">
        <v>1</v>
      </c>
      <c r="O59" s="748">
        <v>1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21</v>
      </c>
      <c r="B60" s="665" t="s">
        <v>545</v>
      </c>
      <c r="C60" s="665" t="s">
        <v>4755</v>
      </c>
      <c r="D60" s="746" t="s">
        <v>7218</v>
      </c>
      <c r="E60" s="747" t="s">
        <v>4775</v>
      </c>
      <c r="F60" s="665" t="s">
        <v>4752</v>
      </c>
      <c r="G60" s="665" t="s">
        <v>4900</v>
      </c>
      <c r="H60" s="665" t="s">
        <v>546</v>
      </c>
      <c r="I60" s="665" t="s">
        <v>4901</v>
      </c>
      <c r="J60" s="665" t="s">
        <v>4902</v>
      </c>
      <c r="K60" s="665" t="s">
        <v>4432</v>
      </c>
      <c r="L60" s="666">
        <v>86.41</v>
      </c>
      <c r="M60" s="666">
        <v>172.82</v>
      </c>
      <c r="N60" s="665">
        <v>2</v>
      </c>
      <c r="O60" s="748">
        <v>0.5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21</v>
      </c>
      <c r="B61" s="665" t="s">
        <v>545</v>
      </c>
      <c r="C61" s="665" t="s">
        <v>4755</v>
      </c>
      <c r="D61" s="746" t="s">
        <v>7218</v>
      </c>
      <c r="E61" s="747" t="s">
        <v>4775</v>
      </c>
      <c r="F61" s="665" t="s">
        <v>4752</v>
      </c>
      <c r="G61" s="665" t="s">
        <v>4802</v>
      </c>
      <c r="H61" s="665" t="s">
        <v>546</v>
      </c>
      <c r="I61" s="665" t="s">
        <v>994</v>
      </c>
      <c r="J61" s="665" t="s">
        <v>4803</v>
      </c>
      <c r="K61" s="665" t="s">
        <v>4804</v>
      </c>
      <c r="L61" s="666">
        <v>53.57</v>
      </c>
      <c r="M61" s="666">
        <v>696.41000000000008</v>
      </c>
      <c r="N61" s="665">
        <v>13</v>
      </c>
      <c r="O61" s="748">
        <v>6</v>
      </c>
      <c r="P61" s="666">
        <v>428.56000000000006</v>
      </c>
      <c r="Q61" s="681">
        <v>0.61538461538461542</v>
      </c>
      <c r="R61" s="665">
        <v>8</v>
      </c>
      <c r="S61" s="681">
        <v>0.61538461538461542</v>
      </c>
      <c r="T61" s="748">
        <v>4</v>
      </c>
      <c r="U61" s="704">
        <v>0.66666666666666663</v>
      </c>
    </row>
    <row r="62" spans="1:21" ht="14.4" customHeight="1" x14ac:dyDescent="0.3">
      <c r="A62" s="664">
        <v>21</v>
      </c>
      <c r="B62" s="665" t="s">
        <v>545</v>
      </c>
      <c r="C62" s="665" t="s">
        <v>4755</v>
      </c>
      <c r="D62" s="746" t="s">
        <v>7218</v>
      </c>
      <c r="E62" s="747" t="s">
        <v>4775</v>
      </c>
      <c r="F62" s="665" t="s">
        <v>4752</v>
      </c>
      <c r="G62" s="665" t="s">
        <v>4802</v>
      </c>
      <c r="H62" s="665" t="s">
        <v>546</v>
      </c>
      <c r="I62" s="665" t="s">
        <v>2143</v>
      </c>
      <c r="J62" s="665" t="s">
        <v>2144</v>
      </c>
      <c r="K62" s="665" t="s">
        <v>4903</v>
      </c>
      <c r="L62" s="666">
        <v>66.97</v>
      </c>
      <c r="M62" s="666">
        <v>200.91</v>
      </c>
      <c r="N62" s="665">
        <v>3</v>
      </c>
      <c r="O62" s="748">
        <v>1.5</v>
      </c>
      <c r="P62" s="666">
        <v>66.97</v>
      </c>
      <c r="Q62" s="681">
        <v>0.33333333333333331</v>
      </c>
      <c r="R62" s="665">
        <v>1</v>
      </c>
      <c r="S62" s="681">
        <v>0.33333333333333331</v>
      </c>
      <c r="T62" s="748">
        <v>0.5</v>
      </c>
      <c r="U62" s="704">
        <v>0.33333333333333331</v>
      </c>
    </row>
    <row r="63" spans="1:21" ht="14.4" customHeight="1" x14ac:dyDescent="0.3">
      <c r="A63" s="664">
        <v>21</v>
      </c>
      <c r="B63" s="665" t="s">
        <v>545</v>
      </c>
      <c r="C63" s="665" t="s">
        <v>4755</v>
      </c>
      <c r="D63" s="746" t="s">
        <v>7218</v>
      </c>
      <c r="E63" s="747" t="s">
        <v>4775</v>
      </c>
      <c r="F63" s="665" t="s">
        <v>4752</v>
      </c>
      <c r="G63" s="665" t="s">
        <v>4904</v>
      </c>
      <c r="H63" s="665" t="s">
        <v>2238</v>
      </c>
      <c r="I63" s="665" t="s">
        <v>2256</v>
      </c>
      <c r="J63" s="665" t="s">
        <v>4577</v>
      </c>
      <c r="K63" s="665" t="s">
        <v>4578</v>
      </c>
      <c r="L63" s="666">
        <v>0</v>
      </c>
      <c r="M63" s="666">
        <v>0</v>
      </c>
      <c r="N63" s="665">
        <v>4</v>
      </c>
      <c r="O63" s="748">
        <v>1.5</v>
      </c>
      <c r="P63" s="666">
        <v>0</v>
      </c>
      <c r="Q63" s="681"/>
      <c r="R63" s="665">
        <v>4</v>
      </c>
      <c r="S63" s="681">
        <v>1</v>
      </c>
      <c r="T63" s="748">
        <v>1.5</v>
      </c>
      <c r="U63" s="704">
        <v>1</v>
      </c>
    </row>
    <row r="64" spans="1:21" ht="14.4" customHeight="1" x14ac:dyDescent="0.3">
      <c r="A64" s="664">
        <v>21</v>
      </c>
      <c r="B64" s="665" t="s">
        <v>545</v>
      </c>
      <c r="C64" s="665" t="s">
        <v>4755</v>
      </c>
      <c r="D64" s="746" t="s">
        <v>7218</v>
      </c>
      <c r="E64" s="747" t="s">
        <v>4775</v>
      </c>
      <c r="F64" s="665" t="s">
        <v>4752</v>
      </c>
      <c r="G64" s="665" t="s">
        <v>4905</v>
      </c>
      <c r="H64" s="665" t="s">
        <v>546</v>
      </c>
      <c r="I64" s="665" t="s">
        <v>4906</v>
      </c>
      <c r="J64" s="665" t="s">
        <v>2074</v>
      </c>
      <c r="K64" s="665" t="s">
        <v>4907</v>
      </c>
      <c r="L64" s="666">
        <v>374.79</v>
      </c>
      <c r="M64" s="666">
        <v>749.58</v>
      </c>
      <c r="N64" s="665">
        <v>2</v>
      </c>
      <c r="O64" s="748">
        <v>0.5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21</v>
      </c>
      <c r="B65" s="665" t="s">
        <v>545</v>
      </c>
      <c r="C65" s="665" t="s">
        <v>4755</v>
      </c>
      <c r="D65" s="746" t="s">
        <v>7218</v>
      </c>
      <c r="E65" s="747" t="s">
        <v>4775</v>
      </c>
      <c r="F65" s="665" t="s">
        <v>4752</v>
      </c>
      <c r="G65" s="665" t="s">
        <v>4805</v>
      </c>
      <c r="H65" s="665" t="s">
        <v>2238</v>
      </c>
      <c r="I65" s="665" t="s">
        <v>4806</v>
      </c>
      <c r="J65" s="665" t="s">
        <v>2554</v>
      </c>
      <c r="K65" s="665" t="s">
        <v>4446</v>
      </c>
      <c r="L65" s="666">
        <v>543.39</v>
      </c>
      <c r="M65" s="666">
        <v>2173.56</v>
      </c>
      <c r="N65" s="665">
        <v>4</v>
      </c>
      <c r="O65" s="748">
        <v>1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21</v>
      </c>
      <c r="B66" s="665" t="s">
        <v>545</v>
      </c>
      <c r="C66" s="665" t="s">
        <v>4755</v>
      </c>
      <c r="D66" s="746" t="s">
        <v>7218</v>
      </c>
      <c r="E66" s="747" t="s">
        <v>4775</v>
      </c>
      <c r="F66" s="665" t="s">
        <v>4752</v>
      </c>
      <c r="G66" s="665" t="s">
        <v>4805</v>
      </c>
      <c r="H66" s="665" t="s">
        <v>2238</v>
      </c>
      <c r="I66" s="665" t="s">
        <v>2307</v>
      </c>
      <c r="J66" s="665" t="s">
        <v>2308</v>
      </c>
      <c r="K66" s="665" t="s">
        <v>4447</v>
      </c>
      <c r="L66" s="666">
        <v>1847.49</v>
      </c>
      <c r="M66" s="666">
        <v>7389.96</v>
      </c>
      <c r="N66" s="665">
        <v>4</v>
      </c>
      <c r="O66" s="748">
        <v>0.5</v>
      </c>
      <c r="P66" s="666">
        <v>7389.96</v>
      </c>
      <c r="Q66" s="681">
        <v>1</v>
      </c>
      <c r="R66" s="665">
        <v>4</v>
      </c>
      <c r="S66" s="681">
        <v>1</v>
      </c>
      <c r="T66" s="748">
        <v>0.5</v>
      </c>
      <c r="U66" s="704">
        <v>1</v>
      </c>
    </row>
    <row r="67" spans="1:21" ht="14.4" customHeight="1" x14ac:dyDescent="0.3">
      <c r="A67" s="664">
        <v>21</v>
      </c>
      <c r="B67" s="665" t="s">
        <v>545</v>
      </c>
      <c r="C67" s="665" t="s">
        <v>4755</v>
      </c>
      <c r="D67" s="746" t="s">
        <v>7218</v>
      </c>
      <c r="E67" s="747" t="s">
        <v>4775</v>
      </c>
      <c r="F67" s="665" t="s">
        <v>4752</v>
      </c>
      <c r="G67" s="665" t="s">
        <v>4805</v>
      </c>
      <c r="H67" s="665" t="s">
        <v>2238</v>
      </c>
      <c r="I67" s="665" t="s">
        <v>4908</v>
      </c>
      <c r="J67" s="665" t="s">
        <v>2308</v>
      </c>
      <c r="K67" s="665" t="s">
        <v>4445</v>
      </c>
      <c r="L67" s="666">
        <v>2309.36</v>
      </c>
      <c r="M67" s="666">
        <v>11546.800000000001</v>
      </c>
      <c r="N67" s="665">
        <v>5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21</v>
      </c>
      <c r="B68" s="665" t="s">
        <v>545</v>
      </c>
      <c r="C68" s="665" t="s">
        <v>4755</v>
      </c>
      <c r="D68" s="746" t="s">
        <v>7218</v>
      </c>
      <c r="E68" s="747" t="s">
        <v>4775</v>
      </c>
      <c r="F68" s="665" t="s">
        <v>4752</v>
      </c>
      <c r="G68" s="665" t="s">
        <v>4805</v>
      </c>
      <c r="H68" s="665" t="s">
        <v>2238</v>
      </c>
      <c r="I68" s="665" t="s">
        <v>2559</v>
      </c>
      <c r="J68" s="665" t="s">
        <v>2308</v>
      </c>
      <c r="K68" s="665" t="s">
        <v>4445</v>
      </c>
      <c r="L68" s="666">
        <v>2309.36</v>
      </c>
      <c r="M68" s="666">
        <v>9237.44</v>
      </c>
      <c r="N68" s="665">
        <v>4</v>
      </c>
      <c r="O68" s="748">
        <v>1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21</v>
      </c>
      <c r="B69" s="665" t="s">
        <v>545</v>
      </c>
      <c r="C69" s="665" t="s">
        <v>4755</v>
      </c>
      <c r="D69" s="746" t="s">
        <v>7218</v>
      </c>
      <c r="E69" s="747" t="s">
        <v>4775</v>
      </c>
      <c r="F69" s="665" t="s">
        <v>4752</v>
      </c>
      <c r="G69" s="665" t="s">
        <v>4909</v>
      </c>
      <c r="H69" s="665" t="s">
        <v>546</v>
      </c>
      <c r="I69" s="665" t="s">
        <v>3909</v>
      </c>
      <c r="J69" s="665" t="s">
        <v>3910</v>
      </c>
      <c r="K69" s="665" t="s">
        <v>3583</v>
      </c>
      <c r="L69" s="666">
        <v>146.84</v>
      </c>
      <c r="M69" s="666">
        <v>146.84</v>
      </c>
      <c r="N69" s="665">
        <v>1</v>
      </c>
      <c r="O69" s="748">
        <v>0.5</v>
      </c>
      <c r="P69" s="666">
        <v>146.84</v>
      </c>
      <c r="Q69" s="681">
        <v>1</v>
      </c>
      <c r="R69" s="665">
        <v>1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21</v>
      </c>
      <c r="B70" s="665" t="s">
        <v>545</v>
      </c>
      <c r="C70" s="665" t="s">
        <v>4755</v>
      </c>
      <c r="D70" s="746" t="s">
        <v>7218</v>
      </c>
      <c r="E70" s="747" t="s">
        <v>4775</v>
      </c>
      <c r="F70" s="665" t="s">
        <v>4752</v>
      </c>
      <c r="G70" s="665" t="s">
        <v>4909</v>
      </c>
      <c r="H70" s="665" t="s">
        <v>546</v>
      </c>
      <c r="I70" s="665" t="s">
        <v>2762</v>
      </c>
      <c r="J70" s="665" t="s">
        <v>2763</v>
      </c>
      <c r="K70" s="665" t="s">
        <v>4551</v>
      </c>
      <c r="L70" s="666">
        <v>88.1</v>
      </c>
      <c r="M70" s="666">
        <v>88.1</v>
      </c>
      <c r="N70" s="665">
        <v>1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21</v>
      </c>
      <c r="B71" s="665" t="s">
        <v>545</v>
      </c>
      <c r="C71" s="665" t="s">
        <v>4755</v>
      </c>
      <c r="D71" s="746" t="s">
        <v>7218</v>
      </c>
      <c r="E71" s="747" t="s">
        <v>4775</v>
      </c>
      <c r="F71" s="665" t="s">
        <v>4752</v>
      </c>
      <c r="G71" s="665" t="s">
        <v>4910</v>
      </c>
      <c r="H71" s="665" t="s">
        <v>2238</v>
      </c>
      <c r="I71" s="665" t="s">
        <v>4911</v>
      </c>
      <c r="J71" s="665" t="s">
        <v>4912</v>
      </c>
      <c r="K71" s="665" t="s">
        <v>4913</v>
      </c>
      <c r="L71" s="666">
        <v>934.66</v>
      </c>
      <c r="M71" s="666">
        <v>934.66</v>
      </c>
      <c r="N71" s="665">
        <v>1</v>
      </c>
      <c r="O71" s="748">
        <v>0.5</v>
      </c>
      <c r="P71" s="666">
        <v>934.66</v>
      </c>
      <c r="Q71" s="681">
        <v>1</v>
      </c>
      <c r="R71" s="665">
        <v>1</v>
      </c>
      <c r="S71" s="681">
        <v>1</v>
      </c>
      <c r="T71" s="748">
        <v>0.5</v>
      </c>
      <c r="U71" s="704">
        <v>1</v>
      </c>
    </row>
    <row r="72" spans="1:21" ht="14.4" customHeight="1" x14ac:dyDescent="0.3">
      <c r="A72" s="664">
        <v>21</v>
      </c>
      <c r="B72" s="665" t="s">
        <v>545</v>
      </c>
      <c r="C72" s="665" t="s">
        <v>4755</v>
      </c>
      <c r="D72" s="746" t="s">
        <v>7218</v>
      </c>
      <c r="E72" s="747" t="s">
        <v>4775</v>
      </c>
      <c r="F72" s="665" t="s">
        <v>4752</v>
      </c>
      <c r="G72" s="665" t="s">
        <v>4807</v>
      </c>
      <c r="H72" s="665" t="s">
        <v>546</v>
      </c>
      <c r="I72" s="665" t="s">
        <v>796</v>
      </c>
      <c r="J72" s="665" t="s">
        <v>797</v>
      </c>
      <c r="K72" s="665" t="s">
        <v>4839</v>
      </c>
      <c r="L72" s="666">
        <v>93.71</v>
      </c>
      <c r="M72" s="666">
        <v>93.71</v>
      </c>
      <c r="N72" s="665">
        <v>1</v>
      </c>
      <c r="O72" s="748">
        <v>0.5</v>
      </c>
      <c r="P72" s="666">
        <v>93.71</v>
      </c>
      <c r="Q72" s="681">
        <v>1</v>
      </c>
      <c r="R72" s="665">
        <v>1</v>
      </c>
      <c r="S72" s="681">
        <v>1</v>
      </c>
      <c r="T72" s="748">
        <v>0.5</v>
      </c>
      <c r="U72" s="704">
        <v>1</v>
      </c>
    </row>
    <row r="73" spans="1:21" ht="14.4" customHeight="1" x14ac:dyDescent="0.3">
      <c r="A73" s="664">
        <v>21</v>
      </c>
      <c r="B73" s="665" t="s">
        <v>545</v>
      </c>
      <c r="C73" s="665" t="s">
        <v>4755</v>
      </c>
      <c r="D73" s="746" t="s">
        <v>7218</v>
      </c>
      <c r="E73" s="747" t="s">
        <v>4775</v>
      </c>
      <c r="F73" s="665" t="s">
        <v>4752</v>
      </c>
      <c r="G73" s="665" t="s">
        <v>4807</v>
      </c>
      <c r="H73" s="665" t="s">
        <v>546</v>
      </c>
      <c r="I73" s="665" t="s">
        <v>2108</v>
      </c>
      <c r="J73" s="665" t="s">
        <v>797</v>
      </c>
      <c r="K73" s="665" t="s">
        <v>4809</v>
      </c>
      <c r="L73" s="666">
        <v>301.2</v>
      </c>
      <c r="M73" s="666">
        <v>301.2</v>
      </c>
      <c r="N73" s="665">
        <v>1</v>
      </c>
      <c r="O73" s="748">
        <v>0.5</v>
      </c>
      <c r="P73" s="666">
        <v>301.2</v>
      </c>
      <c r="Q73" s="681">
        <v>1</v>
      </c>
      <c r="R73" s="665">
        <v>1</v>
      </c>
      <c r="S73" s="681">
        <v>1</v>
      </c>
      <c r="T73" s="748">
        <v>0.5</v>
      </c>
      <c r="U73" s="704">
        <v>1</v>
      </c>
    </row>
    <row r="74" spans="1:21" ht="14.4" customHeight="1" x14ac:dyDescent="0.3">
      <c r="A74" s="664">
        <v>21</v>
      </c>
      <c r="B74" s="665" t="s">
        <v>545</v>
      </c>
      <c r="C74" s="665" t="s">
        <v>4755</v>
      </c>
      <c r="D74" s="746" t="s">
        <v>7218</v>
      </c>
      <c r="E74" s="747" t="s">
        <v>4775</v>
      </c>
      <c r="F74" s="665" t="s">
        <v>4752</v>
      </c>
      <c r="G74" s="665" t="s">
        <v>4807</v>
      </c>
      <c r="H74" s="665" t="s">
        <v>546</v>
      </c>
      <c r="I74" s="665" t="s">
        <v>4838</v>
      </c>
      <c r="J74" s="665" t="s">
        <v>797</v>
      </c>
      <c r="K74" s="665" t="s">
        <v>4839</v>
      </c>
      <c r="L74" s="666">
        <v>57.64</v>
      </c>
      <c r="M74" s="666">
        <v>57.64</v>
      </c>
      <c r="N74" s="665">
        <v>1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21</v>
      </c>
      <c r="B75" s="665" t="s">
        <v>545</v>
      </c>
      <c r="C75" s="665" t="s">
        <v>4755</v>
      </c>
      <c r="D75" s="746" t="s">
        <v>7218</v>
      </c>
      <c r="E75" s="747" t="s">
        <v>4775</v>
      </c>
      <c r="F75" s="665" t="s">
        <v>4752</v>
      </c>
      <c r="G75" s="665" t="s">
        <v>4807</v>
      </c>
      <c r="H75" s="665" t="s">
        <v>546</v>
      </c>
      <c r="I75" s="665" t="s">
        <v>4808</v>
      </c>
      <c r="J75" s="665" t="s">
        <v>797</v>
      </c>
      <c r="K75" s="665" t="s">
        <v>4809</v>
      </c>
      <c r="L75" s="666">
        <v>185.26</v>
      </c>
      <c r="M75" s="666">
        <v>370.52</v>
      </c>
      <c r="N75" s="665">
        <v>2</v>
      </c>
      <c r="O75" s="748">
        <v>1.5</v>
      </c>
      <c r="P75" s="666">
        <v>370.52</v>
      </c>
      <c r="Q75" s="681">
        <v>1</v>
      </c>
      <c r="R75" s="665">
        <v>2</v>
      </c>
      <c r="S75" s="681">
        <v>1</v>
      </c>
      <c r="T75" s="748">
        <v>1.5</v>
      </c>
      <c r="U75" s="704">
        <v>1</v>
      </c>
    </row>
    <row r="76" spans="1:21" ht="14.4" customHeight="1" x14ac:dyDescent="0.3">
      <c r="A76" s="664">
        <v>21</v>
      </c>
      <c r="B76" s="665" t="s">
        <v>545</v>
      </c>
      <c r="C76" s="665" t="s">
        <v>4755</v>
      </c>
      <c r="D76" s="746" t="s">
        <v>7218</v>
      </c>
      <c r="E76" s="747" t="s">
        <v>4775</v>
      </c>
      <c r="F76" s="665" t="s">
        <v>4752</v>
      </c>
      <c r="G76" s="665" t="s">
        <v>4807</v>
      </c>
      <c r="H76" s="665" t="s">
        <v>546</v>
      </c>
      <c r="I76" s="665" t="s">
        <v>2192</v>
      </c>
      <c r="J76" s="665" t="s">
        <v>797</v>
      </c>
      <c r="K76" s="665" t="s">
        <v>4809</v>
      </c>
      <c r="L76" s="666">
        <v>301.2</v>
      </c>
      <c r="M76" s="666">
        <v>2108.3999999999996</v>
      </c>
      <c r="N76" s="665">
        <v>7</v>
      </c>
      <c r="O76" s="748">
        <v>4</v>
      </c>
      <c r="P76" s="666">
        <v>1204.8</v>
      </c>
      <c r="Q76" s="681">
        <v>0.57142857142857151</v>
      </c>
      <c r="R76" s="665">
        <v>4</v>
      </c>
      <c r="S76" s="681">
        <v>0.5714285714285714</v>
      </c>
      <c r="T76" s="748">
        <v>1.5</v>
      </c>
      <c r="U76" s="704">
        <v>0.375</v>
      </c>
    </row>
    <row r="77" spans="1:21" ht="14.4" customHeight="1" x14ac:dyDescent="0.3">
      <c r="A77" s="664">
        <v>21</v>
      </c>
      <c r="B77" s="665" t="s">
        <v>545</v>
      </c>
      <c r="C77" s="665" t="s">
        <v>4755</v>
      </c>
      <c r="D77" s="746" t="s">
        <v>7218</v>
      </c>
      <c r="E77" s="747" t="s">
        <v>4775</v>
      </c>
      <c r="F77" s="665" t="s">
        <v>4752</v>
      </c>
      <c r="G77" s="665" t="s">
        <v>4807</v>
      </c>
      <c r="H77" s="665" t="s">
        <v>546</v>
      </c>
      <c r="I77" s="665" t="s">
        <v>2206</v>
      </c>
      <c r="J77" s="665" t="s">
        <v>797</v>
      </c>
      <c r="K77" s="665" t="s">
        <v>4839</v>
      </c>
      <c r="L77" s="666">
        <v>93.71</v>
      </c>
      <c r="M77" s="666">
        <v>187.42</v>
      </c>
      <c r="N77" s="665">
        <v>2</v>
      </c>
      <c r="O77" s="748">
        <v>1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21</v>
      </c>
      <c r="B78" s="665" t="s">
        <v>545</v>
      </c>
      <c r="C78" s="665" t="s">
        <v>4755</v>
      </c>
      <c r="D78" s="746" t="s">
        <v>7218</v>
      </c>
      <c r="E78" s="747" t="s">
        <v>4775</v>
      </c>
      <c r="F78" s="665" t="s">
        <v>4752</v>
      </c>
      <c r="G78" s="665" t="s">
        <v>4810</v>
      </c>
      <c r="H78" s="665" t="s">
        <v>2238</v>
      </c>
      <c r="I78" s="665" t="s">
        <v>4914</v>
      </c>
      <c r="J78" s="665" t="s">
        <v>2567</v>
      </c>
      <c r="K78" s="665" t="s">
        <v>2568</v>
      </c>
      <c r="L78" s="666">
        <v>668.54</v>
      </c>
      <c r="M78" s="666">
        <v>12702.260000000002</v>
      </c>
      <c r="N78" s="665">
        <v>19</v>
      </c>
      <c r="O78" s="748">
        <v>12</v>
      </c>
      <c r="P78" s="666">
        <v>9359.5600000000013</v>
      </c>
      <c r="Q78" s="681">
        <v>0.73684210526315785</v>
      </c>
      <c r="R78" s="665">
        <v>14</v>
      </c>
      <c r="S78" s="681">
        <v>0.73684210526315785</v>
      </c>
      <c r="T78" s="748">
        <v>9.5</v>
      </c>
      <c r="U78" s="704">
        <v>0.79166666666666663</v>
      </c>
    </row>
    <row r="79" spans="1:21" ht="14.4" customHeight="1" x14ac:dyDescent="0.3">
      <c r="A79" s="664">
        <v>21</v>
      </c>
      <c r="B79" s="665" t="s">
        <v>545</v>
      </c>
      <c r="C79" s="665" t="s">
        <v>4755</v>
      </c>
      <c r="D79" s="746" t="s">
        <v>7218</v>
      </c>
      <c r="E79" s="747" t="s">
        <v>4775</v>
      </c>
      <c r="F79" s="665" t="s">
        <v>4752</v>
      </c>
      <c r="G79" s="665" t="s">
        <v>4915</v>
      </c>
      <c r="H79" s="665" t="s">
        <v>546</v>
      </c>
      <c r="I79" s="665" t="s">
        <v>1504</v>
      </c>
      <c r="J79" s="665" t="s">
        <v>1505</v>
      </c>
      <c r="K79" s="665" t="s">
        <v>4916</v>
      </c>
      <c r="L79" s="666">
        <v>0</v>
      </c>
      <c r="M79" s="666">
        <v>0</v>
      </c>
      <c r="N79" s="665">
        <v>2</v>
      </c>
      <c r="O79" s="748">
        <v>1</v>
      </c>
      <c r="P79" s="666">
        <v>0</v>
      </c>
      <c r="Q79" s="681"/>
      <c r="R79" s="665">
        <v>2</v>
      </c>
      <c r="S79" s="681">
        <v>1</v>
      </c>
      <c r="T79" s="748">
        <v>1</v>
      </c>
      <c r="U79" s="704">
        <v>1</v>
      </c>
    </row>
    <row r="80" spans="1:21" ht="14.4" customHeight="1" x14ac:dyDescent="0.3">
      <c r="A80" s="664">
        <v>21</v>
      </c>
      <c r="B80" s="665" t="s">
        <v>545</v>
      </c>
      <c r="C80" s="665" t="s">
        <v>4755</v>
      </c>
      <c r="D80" s="746" t="s">
        <v>7218</v>
      </c>
      <c r="E80" s="747" t="s">
        <v>4775</v>
      </c>
      <c r="F80" s="665" t="s">
        <v>4752</v>
      </c>
      <c r="G80" s="665" t="s">
        <v>4815</v>
      </c>
      <c r="H80" s="665" t="s">
        <v>546</v>
      </c>
      <c r="I80" s="665" t="s">
        <v>1930</v>
      </c>
      <c r="J80" s="665" t="s">
        <v>1931</v>
      </c>
      <c r="K80" s="665" t="s">
        <v>1756</v>
      </c>
      <c r="L80" s="666">
        <v>108.44</v>
      </c>
      <c r="M80" s="666">
        <v>325.32</v>
      </c>
      <c r="N80" s="665">
        <v>3</v>
      </c>
      <c r="O80" s="748">
        <v>1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21</v>
      </c>
      <c r="B81" s="665" t="s">
        <v>545</v>
      </c>
      <c r="C81" s="665" t="s">
        <v>4755</v>
      </c>
      <c r="D81" s="746" t="s">
        <v>7218</v>
      </c>
      <c r="E81" s="747" t="s">
        <v>4775</v>
      </c>
      <c r="F81" s="665" t="s">
        <v>4752</v>
      </c>
      <c r="G81" s="665" t="s">
        <v>4917</v>
      </c>
      <c r="H81" s="665" t="s">
        <v>2238</v>
      </c>
      <c r="I81" s="665" t="s">
        <v>2592</v>
      </c>
      <c r="J81" s="665" t="s">
        <v>2593</v>
      </c>
      <c r="K81" s="665" t="s">
        <v>2578</v>
      </c>
      <c r="L81" s="666">
        <v>21.96</v>
      </c>
      <c r="M81" s="666">
        <v>351.36</v>
      </c>
      <c r="N81" s="665">
        <v>16</v>
      </c>
      <c r="O81" s="748">
        <v>0.5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21</v>
      </c>
      <c r="B82" s="665" t="s">
        <v>545</v>
      </c>
      <c r="C82" s="665" t="s">
        <v>4755</v>
      </c>
      <c r="D82" s="746" t="s">
        <v>7218</v>
      </c>
      <c r="E82" s="747" t="s">
        <v>4775</v>
      </c>
      <c r="F82" s="665" t="s">
        <v>4752</v>
      </c>
      <c r="G82" s="665" t="s">
        <v>4917</v>
      </c>
      <c r="H82" s="665" t="s">
        <v>2238</v>
      </c>
      <c r="I82" s="665" t="s">
        <v>2644</v>
      </c>
      <c r="J82" s="665" t="s">
        <v>4601</v>
      </c>
      <c r="K82" s="665" t="s">
        <v>2646</v>
      </c>
      <c r="L82" s="666">
        <v>194.26</v>
      </c>
      <c r="M82" s="666">
        <v>2136.8599999999997</v>
      </c>
      <c r="N82" s="665">
        <v>11</v>
      </c>
      <c r="O82" s="748">
        <v>2</v>
      </c>
      <c r="P82" s="666">
        <v>1165.56</v>
      </c>
      <c r="Q82" s="681">
        <v>0.54545454545454553</v>
      </c>
      <c r="R82" s="665">
        <v>6</v>
      </c>
      <c r="S82" s="681">
        <v>0.54545454545454541</v>
      </c>
      <c r="T82" s="748">
        <v>1</v>
      </c>
      <c r="U82" s="704">
        <v>0.5</v>
      </c>
    </row>
    <row r="83" spans="1:21" ht="14.4" customHeight="1" x14ac:dyDescent="0.3">
      <c r="A83" s="664">
        <v>21</v>
      </c>
      <c r="B83" s="665" t="s">
        <v>545</v>
      </c>
      <c r="C83" s="665" t="s">
        <v>4755</v>
      </c>
      <c r="D83" s="746" t="s">
        <v>7218</v>
      </c>
      <c r="E83" s="747" t="s">
        <v>4775</v>
      </c>
      <c r="F83" s="665" t="s">
        <v>4752</v>
      </c>
      <c r="G83" s="665" t="s">
        <v>4917</v>
      </c>
      <c r="H83" s="665" t="s">
        <v>2238</v>
      </c>
      <c r="I83" s="665" t="s">
        <v>2637</v>
      </c>
      <c r="J83" s="665" t="s">
        <v>2638</v>
      </c>
      <c r="K83" s="665" t="s">
        <v>2639</v>
      </c>
      <c r="L83" s="666">
        <v>87.82</v>
      </c>
      <c r="M83" s="666">
        <v>351.28</v>
      </c>
      <c r="N83" s="665">
        <v>4</v>
      </c>
      <c r="O83" s="748">
        <v>0.5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21</v>
      </c>
      <c r="B84" s="665" t="s">
        <v>545</v>
      </c>
      <c r="C84" s="665" t="s">
        <v>4755</v>
      </c>
      <c r="D84" s="746" t="s">
        <v>7218</v>
      </c>
      <c r="E84" s="747" t="s">
        <v>4775</v>
      </c>
      <c r="F84" s="665" t="s">
        <v>4752</v>
      </c>
      <c r="G84" s="665" t="s">
        <v>4918</v>
      </c>
      <c r="H84" s="665" t="s">
        <v>546</v>
      </c>
      <c r="I84" s="665" t="s">
        <v>3014</v>
      </c>
      <c r="J84" s="665" t="s">
        <v>3015</v>
      </c>
      <c r="K84" s="665" t="s">
        <v>2801</v>
      </c>
      <c r="L84" s="666">
        <v>79.099999999999994</v>
      </c>
      <c r="M84" s="666">
        <v>79.099999999999994</v>
      </c>
      <c r="N84" s="665">
        <v>1</v>
      </c>
      <c r="O84" s="748">
        <v>0.5</v>
      </c>
      <c r="P84" s="666">
        <v>79.099999999999994</v>
      </c>
      <c r="Q84" s="681">
        <v>1</v>
      </c>
      <c r="R84" s="665">
        <v>1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21</v>
      </c>
      <c r="B85" s="665" t="s">
        <v>545</v>
      </c>
      <c r="C85" s="665" t="s">
        <v>4755</v>
      </c>
      <c r="D85" s="746" t="s">
        <v>7218</v>
      </c>
      <c r="E85" s="747" t="s">
        <v>4775</v>
      </c>
      <c r="F85" s="665" t="s">
        <v>4752</v>
      </c>
      <c r="G85" s="665" t="s">
        <v>4919</v>
      </c>
      <c r="H85" s="665" t="s">
        <v>546</v>
      </c>
      <c r="I85" s="665" t="s">
        <v>3106</v>
      </c>
      <c r="J85" s="665" t="s">
        <v>4920</v>
      </c>
      <c r="K85" s="665" t="s">
        <v>4921</v>
      </c>
      <c r="L85" s="666">
        <v>99.11</v>
      </c>
      <c r="M85" s="666">
        <v>396.44</v>
      </c>
      <c r="N85" s="665">
        <v>4</v>
      </c>
      <c r="O85" s="748">
        <v>1</v>
      </c>
      <c r="P85" s="666">
        <v>198.22</v>
      </c>
      <c r="Q85" s="681">
        <v>0.5</v>
      </c>
      <c r="R85" s="665">
        <v>2</v>
      </c>
      <c r="S85" s="681">
        <v>0.5</v>
      </c>
      <c r="T85" s="748">
        <v>0.5</v>
      </c>
      <c r="U85" s="704">
        <v>0.5</v>
      </c>
    </row>
    <row r="86" spans="1:21" ht="14.4" customHeight="1" x14ac:dyDescent="0.3">
      <c r="A86" s="664">
        <v>21</v>
      </c>
      <c r="B86" s="665" t="s">
        <v>545</v>
      </c>
      <c r="C86" s="665" t="s">
        <v>4755</v>
      </c>
      <c r="D86" s="746" t="s">
        <v>7218</v>
      </c>
      <c r="E86" s="747" t="s">
        <v>4775</v>
      </c>
      <c r="F86" s="665" t="s">
        <v>4752</v>
      </c>
      <c r="G86" s="665" t="s">
        <v>4922</v>
      </c>
      <c r="H86" s="665" t="s">
        <v>2238</v>
      </c>
      <c r="I86" s="665" t="s">
        <v>2239</v>
      </c>
      <c r="J86" s="665" t="s">
        <v>2240</v>
      </c>
      <c r="K86" s="665" t="s">
        <v>4466</v>
      </c>
      <c r="L86" s="666">
        <v>10.41</v>
      </c>
      <c r="M86" s="666">
        <v>20.82</v>
      </c>
      <c r="N86" s="665">
        <v>2</v>
      </c>
      <c r="O86" s="748">
        <v>0.5</v>
      </c>
      <c r="P86" s="666">
        <v>20.82</v>
      </c>
      <c r="Q86" s="681">
        <v>1</v>
      </c>
      <c r="R86" s="665">
        <v>2</v>
      </c>
      <c r="S86" s="681">
        <v>1</v>
      </c>
      <c r="T86" s="748">
        <v>0.5</v>
      </c>
      <c r="U86" s="704">
        <v>1</v>
      </c>
    </row>
    <row r="87" spans="1:21" ht="14.4" customHeight="1" x14ac:dyDescent="0.3">
      <c r="A87" s="664">
        <v>21</v>
      </c>
      <c r="B87" s="665" t="s">
        <v>545</v>
      </c>
      <c r="C87" s="665" t="s">
        <v>4755</v>
      </c>
      <c r="D87" s="746" t="s">
        <v>7218</v>
      </c>
      <c r="E87" s="747" t="s">
        <v>4775</v>
      </c>
      <c r="F87" s="665" t="s">
        <v>4752</v>
      </c>
      <c r="G87" s="665" t="s">
        <v>4922</v>
      </c>
      <c r="H87" s="665" t="s">
        <v>2238</v>
      </c>
      <c r="I87" s="665" t="s">
        <v>2303</v>
      </c>
      <c r="J87" s="665" t="s">
        <v>4468</v>
      </c>
      <c r="K87" s="665" t="s">
        <v>4469</v>
      </c>
      <c r="L87" s="666">
        <v>48.27</v>
      </c>
      <c r="M87" s="666">
        <v>96.54</v>
      </c>
      <c r="N87" s="665">
        <v>2</v>
      </c>
      <c r="O87" s="748">
        <v>1</v>
      </c>
      <c r="P87" s="666">
        <v>96.54</v>
      </c>
      <c r="Q87" s="681">
        <v>1</v>
      </c>
      <c r="R87" s="665">
        <v>2</v>
      </c>
      <c r="S87" s="681">
        <v>1</v>
      </c>
      <c r="T87" s="748">
        <v>1</v>
      </c>
      <c r="U87" s="704">
        <v>1</v>
      </c>
    </row>
    <row r="88" spans="1:21" ht="14.4" customHeight="1" x14ac:dyDescent="0.3">
      <c r="A88" s="664">
        <v>21</v>
      </c>
      <c r="B88" s="665" t="s">
        <v>545</v>
      </c>
      <c r="C88" s="665" t="s">
        <v>4755</v>
      </c>
      <c r="D88" s="746" t="s">
        <v>7218</v>
      </c>
      <c r="E88" s="747" t="s">
        <v>4775</v>
      </c>
      <c r="F88" s="665" t="s">
        <v>4752</v>
      </c>
      <c r="G88" s="665" t="s">
        <v>4923</v>
      </c>
      <c r="H88" s="665" t="s">
        <v>546</v>
      </c>
      <c r="I88" s="665" t="s">
        <v>4924</v>
      </c>
      <c r="J88" s="665" t="s">
        <v>1726</v>
      </c>
      <c r="K88" s="665" t="s">
        <v>4925</v>
      </c>
      <c r="L88" s="666">
        <v>0</v>
      </c>
      <c r="M88" s="666">
        <v>0</v>
      </c>
      <c r="N88" s="665">
        <v>1</v>
      </c>
      <c r="O88" s="748">
        <v>0.5</v>
      </c>
      <c r="P88" s="666">
        <v>0</v>
      </c>
      <c r="Q88" s="681"/>
      <c r="R88" s="665">
        <v>1</v>
      </c>
      <c r="S88" s="681">
        <v>1</v>
      </c>
      <c r="T88" s="748">
        <v>0.5</v>
      </c>
      <c r="U88" s="704">
        <v>1</v>
      </c>
    </row>
    <row r="89" spans="1:21" ht="14.4" customHeight="1" x14ac:dyDescent="0.3">
      <c r="A89" s="664">
        <v>21</v>
      </c>
      <c r="B89" s="665" t="s">
        <v>545</v>
      </c>
      <c r="C89" s="665" t="s">
        <v>4755</v>
      </c>
      <c r="D89" s="746" t="s">
        <v>7218</v>
      </c>
      <c r="E89" s="747" t="s">
        <v>4775</v>
      </c>
      <c r="F89" s="665" t="s">
        <v>4752</v>
      </c>
      <c r="G89" s="665" t="s">
        <v>4926</v>
      </c>
      <c r="H89" s="665" t="s">
        <v>546</v>
      </c>
      <c r="I89" s="665" t="s">
        <v>648</v>
      </c>
      <c r="J89" s="665" t="s">
        <v>4927</v>
      </c>
      <c r="K89" s="665" t="s">
        <v>4928</v>
      </c>
      <c r="L89" s="666">
        <v>108.28</v>
      </c>
      <c r="M89" s="666">
        <v>433.12</v>
      </c>
      <c r="N89" s="665">
        <v>4</v>
      </c>
      <c r="O89" s="748">
        <v>1</v>
      </c>
      <c r="P89" s="666">
        <v>433.12</v>
      </c>
      <c r="Q89" s="681">
        <v>1</v>
      </c>
      <c r="R89" s="665">
        <v>4</v>
      </c>
      <c r="S89" s="681">
        <v>1</v>
      </c>
      <c r="T89" s="748">
        <v>1</v>
      </c>
      <c r="U89" s="704">
        <v>1</v>
      </c>
    </row>
    <row r="90" spans="1:21" ht="14.4" customHeight="1" x14ac:dyDescent="0.3">
      <c r="A90" s="664">
        <v>21</v>
      </c>
      <c r="B90" s="665" t="s">
        <v>545</v>
      </c>
      <c r="C90" s="665" t="s">
        <v>4755</v>
      </c>
      <c r="D90" s="746" t="s">
        <v>7218</v>
      </c>
      <c r="E90" s="747" t="s">
        <v>4775</v>
      </c>
      <c r="F90" s="665" t="s">
        <v>4752</v>
      </c>
      <c r="G90" s="665" t="s">
        <v>4816</v>
      </c>
      <c r="H90" s="665" t="s">
        <v>546</v>
      </c>
      <c r="I90" s="665" t="s">
        <v>861</v>
      </c>
      <c r="J90" s="665" t="s">
        <v>4817</v>
      </c>
      <c r="K90" s="665" t="s">
        <v>4800</v>
      </c>
      <c r="L90" s="666">
        <v>0</v>
      </c>
      <c r="M90" s="666">
        <v>0</v>
      </c>
      <c r="N90" s="665">
        <v>8</v>
      </c>
      <c r="O90" s="748">
        <v>1.5</v>
      </c>
      <c r="P90" s="666">
        <v>0</v>
      </c>
      <c r="Q90" s="681"/>
      <c r="R90" s="665">
        <v>8</v>
      </c>
      <c r="S90" s="681">
        <v>1</v>
      </c>
      <c r="T90" s="748">
        <v>1.5</v>
      </c>
      <c r="U90" s="704">
        <v>1</v>
      </c>
    </row>
    <row r="91" spans="1:21" ht="14.4" customHeight="1" x14ac:dyDescent="0.3">
      <c r="A91" s="664">
        <v>21</v>
      </c>
      <c r="B91" s="665" t="s">
        <v>545</v>
      </c>
      <c r="C91" s="665" t="s">
        <v>4755</v>
      </c>
      <c r="D91" s="746" t="s">
        <v>7218</v>
      </c>
      <c r="E91" s="747" t="s">
        <v>4775</v>
      </c>
      <c r="F91" s="665" t="s">
        <v>4752</v>
      </c>
      <c r="G91" s="665" t="s">
        <v>4929</v>
      </c>
      <c r="H91" s="665" t="s">
        <v>546</v>
      </c>
      <c r="I91" s="665" t="s">
        <v>800</v>
      </c>
      <c r="J91" s="665" t="s">
        <v>729</v>
      </c>
      <c r="K91" s="665" t="s">
        <v>4930</v>
      </c>
      <c r="L91" s="666">
        <v>210.38</v>
      </c>
      <c r="M91" s="666">
        <v>210.38</v>
      </c>
      <c r="N91" s="665">
        <v>1</v>
      </c>
      <c r="O91" s="748">
        <v>0.5</v>
      </c>
      <c r="P91" s="666">
        <v>210.38</v>
      </c>
      <c r="Q91" s="681">
        <v>1</v>
      </c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21</v>
      </c>
      <c r="B92" s="665" t="s">
        <v>545</v>
      </c>
      <c r="C92" s="665" t="s">
        <v>4755</v>
      </c>
      <c r="D92" s="746" t="s">
        <v>7218</v>
      </c>
      <c r="E92" s="747" t="s">
        <v>4775</v>
      </c>
      <c r="F92" s="665" t="s">
        <v>4752</v>
      </c>
      <c r="G92" s="665" t="s">
        <v>4929</v>
      </c>
      <c r="H92" s="665" t="s">
        <v>546</v>
      </c>
      <c r="I92" s="665" t="s">
        <v>728</v>
      </c>
      <c r="J92" s="665" t="s">
        <v>729</v>
      </c>
      <c r="K92" s="665" t="s">
        <v>4931</v>
      </c>
      <c r="L92" s="666">
        <v>42.08</v>
      </c>
      <c r="M92" s="666">
        <v>168.32</v>
      </c>
      <c r="N92" s="665">
        <v>4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21</v>
      </c>
      <c r="B93" s="665" t="s">
        <v>545</v>
      </c>
      <c r="C93" s="665" t="s">
        <v>4755</v>
      </c>
      <c r="D93" s="746" t="s">
        <v>7218</v>
      </c>
      <c r="E93" s="747" t="s">
        <v>4775</v>
      </c>
      <c r="F93" s="665" t="s">
        <v>4752</v>
      </c>
      <c r="G93" s="665" t="s">
        <v>4932</v>
      </c>
      <c r="H93" s="665" t="s">
        <v>546</v>
      </c>
      <c r="I93" s="665" t="s">
        <v>2103</v>
      </c>
      <c r="J93" s="665" t="s">
        <v>2104</v>
      </c>
      <c r="K93" s="665" t="s">
        <v>4933</v>
      </c>
      <c r="L93" s="666">
        <v>31.42</v>
      </c>
      <c r="M93" s="666">
        <v>31.42</v>
      </c>
      <c r="N93" s="665">
        <v>1</v>
      </c>
      <c r="O93" s="748">
        <v>1</v>
      </c>
      <c r="P93" s="666">
        <v>31.42</v>
      </c>
      <c r="Q93" s="681">
        <v>1</v>
      </c>
      <c r="R93" s="665">
        <v>1</v>
      </c>
      <c r="S93" s="681">
        <v>1</v>
      </c>
      <c r="T93" s="748">
        <v>1</v>
      </c>
      <c r="U93" s="704">
        <v>1</v>
      </c>
    </row>
    <row r="94" spans="1:21" ht="14.4" customHeight="1" x14ac:dyDescent="0.3">
      <c r="A94" s="664">
        <v>21</v>
      </c>
      <c r="B94" s="665" t="s">
        <v>545</v>
      </c>
      <c r="C94" s="665" t="s">
        <v>4755</v>
      </c>
      <c r="D94" s="746" t="s">
        <v>7218</v>
      </c>
      <c r="E94" s="747" t="s">
        <v>4775</v>
      </c>
      <c r="F94" s="665" t="s">
        <v>4752</v>
      </c>
      <c r="G94" s="665" t="s">
        <v>4934</v>
      </c>
      <c r="H94" s="665" t="s">
        <v>546</v>
      </c>
      <c r="I94" s="665" t="s">
        <v>2095</v>
      </c>
      <c r="J94" s="665" t="s">
        <v>2096</v>
      </c>
      <c r="K94" s="665" t="s">
        <v>4935</v>
      </c>
      <c r="L94" s="666">
        <v>80.959999999999994</v>
      </c>
      <c r="M94" s="666">
        <v>161.91999999999999</v>
      </c>
      <c r="N94" s="665">
        <v>2</v>
      </c>
      <c r="O94" s="748">
        <v>0.5</v>
      </c>
      <c r="P94" s="666">
        <v>161.91999999999999</v>
      </c>
      <c r="Q94" s="681">
        <v>1</v>
      </c>
      <c r="R94" s="665">
        <v>2</v>
      </c>
      <c r="S94" s="681">
        <v>1</v>
      </c>
      <c r="T94" s="748">
        <v>0.5</v>
      </c>
      <c r="U94" s="704">
        <v>1</v>
      </c>
    </row>
    <row r="95" spans="1:21" ht="14.4" customHeight="1" x14ac:dyDescent="0.3">
      <c r="A95" s="664">
        <v>21</v>
      </c>
      <c r="B95" s="665" t="s">
        <v>545</v>
      </c>
      <c r="C95" s="665" t="s">
        <v>4755</v>
      </c>
      <c r="D95" s="746" t="s">
        <v>7218</v>
      </c>
      <c r="E95" s="747" t="s">
        <v>4775</v>
      </c>
      <c r="F95" s="665" t="s">
        <v>4752</v>
      </c>
      <c r="G95" s="665" t="s">
        <v>4936</v>
      </c>
      <c r="H95" s="665" t="s">
        <v>546</v>
      </c>
      <c r="I95" s="665" t="s">
        <v>4937</v>
      </c>
      <c r="J95" s="665" t="s">
        <v>4938</v>
      </c>
      <c r="K95" s="665" t="s">
        <v>4939</v>
      </c>
      <c r="L95" s="666">
        <v>300.68</v>
      </c>
      <c r="M95" s="666">
        <v>601.36</v>
      </c>
      <c r="N95" s="665">
        <v>2</v>
      </c>
      <c r="O95" s="748">
        <v>0.5</v>
      </c>
      <c r="P95" s="666"/>
      <c r="Q95" s="681">
        <v>0</v>
      </c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21</v>
      </c>
      <c r="B96" s="665" t="s">
        <v>545</v>
      </c>
      <c r="C96" s="665" t="s">
        <v>4755</v>
      </c>
      <c r="D96" s="746" t="s">
        <v>7218</v>
      </c>
      <c r="E96" s="747" t="s">
        <v>4775</v>
      </c>
      <c r="F96" s="665" t="s">
        <v>4752</v>
      </c>
      <c r="G96" s="665" t="s">
        <v>4936</v>
      </c>
      <c r="H96" s="665" t="s">
        <v>546</v>
      </c>
      <c r="I96" s="665" t="s">
        <v>2951</v>
      </c>
      <c r="J96" s="665" t="s">
        <v>900</v>
      </c>
      <c r="K96" s="665" t="s">
        <v>4940</v>
      </c>
      <c r="L96" s="666">
        <v>156.61000000000001</v>
      </c>
      <c r="M96" s="666">
        <v>156.61000000000001</v>
      </c>
      <c r="N96" s="665">
        <v>1</v>
      </c>
      <c r="O96" s="748">
        <v>0.5</v>
      </c>
      <c r="P96" s="666">
        <v>156.61000000000001</v>
      </c>
      <c r="Q96" s="681">
        <v>1</v>
      </c>
      <c r="R96" s="665">
        <v>1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21</v>
      </c>
      <c r="B97" s="665" t="s">
        <v>545</v>
      </c>
      <c r="C97" s="665" t="s">
        <v>4755</v>
      </c>
      <c r="D97" s="746" t="s">
        <v>7218</v>
      </c>
      <c r="E97" s="747" t="s">
        <v>4775</v>
      </c>
      <c r="F97" s="665" t="s">
        <v>4752</v>
      </c>
      <c r="G97" s="665" t="s">
        <v>4941</v>
      </c>
      <c r="H97" s="665" t="s">
        <v>546</v>
      </c>
      <c r="I97" s="665" t="s">
        <v>2866</v>
      </c>
      <c r="J97" s="665" t="s">
        <v>2167</v>
      </c>
      <c r="K97" s="665" t="s">
        <v>4595</v>
      </c>
      <c r="L97" s="666">
        <v>0</v>
      </c>
      <c r="M97" s="666">
        <v>0</v>
      </c>
      <c r="N97" s="665">
        <v>1</v>
      </c>
      <c r="O97" s="748">
        <v>0.5</v>
      </c>
      <c r="P97" s="666">
        <v>0</v>
      </c>
      <c r="Q97" s="681"/>
      <c r="R97" s="665">
        <v>1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21</v>
      </c>
      <c r="B98" s="665" t="s">
        <v>545</v>
      </c>
      <c r="C98" s="665" t="s">
        <v>4755</v>
      </c>
      <c r="D98" s="746" t="s">
        <v>7218</v>
      </c>
      <c r="E98" s="747" t="s">
        <v>4775</v>
      </c>
      <c r="F98" s="665" t="s">
        <v>4752</v>
      </c>
      <c r="G98" s="665" t="s">
        <v>4942</v>
      </c>
      <c r="H98" s="665" t="s">
        <v>546</v>
      </c>
      <c r="I98" s="665" t="s">
        <v>4943</v>
      </c>
      <c r="J98" s="665" t="s">
        <v>4944</v>
      </c>
      <c r="K98" s="665" t="s">
        <v>4945</v>
      </c>
      <c r="L98" s="666">
        <v>0</v>
      </c>
      <c r="M98" s="666">
        <v>0</v>
      </c>
      <c r="N98" s="665">
        <v>1</v>
      </c>
      <c r="O98" s="748">
        <v>0.5</v>
      </c>
      <c r="P98" s="666">
        <v>0</v>
      </c>
      <c r="Q98" s="681"/>
      <c r="R98" s="665">
        <v>1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21</v>
      </c>
      <c r="B99" s="665" t="s">
        <v>545</v>
      </c>
      <c r="C99" s="665" t="s">
        <v>4755</v>
      </c>
      <c r="D99" s="746" t="s">
        <v>7218</v>
      </c>
      <c r="E99" s="747" t="s">
        <v>4775</v>
      </c>
      <c r="F99" s="665" t="s">
        <v>4752</v>
      </c>
      <c r="G99" s="665" t="s">
        <v>4942</v>
      </c>
      <c r="H99" s="665" t="s">
        <v>546</v>
      </c>
      <c r="I99" s="665" t="s">
        <v>4946</v>
      </c>
      <c r="J99" s="665" t="s">
        <v>4947</v>
      </c>
      <c r="K99" s="665" t="s">
        <v>4945</v>
      </c>
      <c r="L99" s="666">
        <v>0</v>
      </c>
      <c r="M99" s="666">
        <v>0</v>
      </c>
      <c r="N99" s="665">
        <v>1</v>
      </c>
      <c r="O99" s="748">
        <v>0.5</v>
      </c>
      <c r="P99" s="666">
        <v>0</v>
      </c>
      <c r="Q99" s="681"/>
      <c r="R99" s="665">
        <v>1</v>
      </c>
      <c r="S99" s="681">
        <v>1</v>
      </c>
      <c r="T99" s="748">
        <v>0.5</v>
      </c>
      <c r="U99" s="704">
        <v>1</v>
      </c>
    </row>
    <row r="100" spans="1:21" ht="14.4" customHeight="1" x14ac:dyDescent="0.3">
      <c r="A100" s="664">
        <v>21</v>
      </c>
      <c r="B100" s="665" t="s">
        <v>545</v>
      </c>
      <c r="C100" s="665" t="s">
        <v>4755</v>
      </c>
      <c r="D100" s="746" t="s">
        <v>7218</v>
      </c>
      <c r="E100" s="747" t="s">
        <v>4775</v>
      </c>
      <c r="F100" s="665" t="s">
        <v>4752</v>
      </c>
      <c r="G100" s="665" t="s">
        <v>4942</v>
      </c>
      <c r="H100" s="665" t="s">
        <v>546</v>
      </c>
      <c r="I100" s="665" t="s">
        <v>1977</v>
      </c>
      <c r="J100" s="665" t="s">
        <v>1978</v>
      </c>
      <c r="K100" s="665" t="s">
        <v>4945</v>
      </c>
      <c r="L100" s="666">
        <v>0</v>
      </c>
      <c r="M100" s="666">
        <v>0</v>
      </c>
      <c r="N100" s="665">
        <v>1</v>
      </c>
      <c r="O100" s="748">
        <v>0.5</v>
      </c>
      <c r="P100" s="666"/>
      <c r="Q100" s="681"/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21</v>
      </c>
      <c r="B101" s="665" t="s">
        <v>545</v>
      </c>
      <c r="C101" s="665" t="s">
        <v>4755</v>
      </c>
      <c r="D101" s="746" t="s">
        <v>7218</v>
      </c>
      <c r="E101" s="747" t="s">
        <v>4775</v>
      </c>
      <c r="F101" s="665" t="s">
        <v>4752</v>
      </c>
      <c r="G101" s="665" t="s">
        <v>4948</v>
      </c>
      <c r="H101" s="665" t="s">
        <v>546</v>
      </c>
      <c r="I101" s="665" t="s">
        <v>2858</v>
      </c>
      <c r="J101" s="665" t="s">
        <v>2859</v>
      </c>
      <c r="K101" s="665" t="s">
        <v>2860</v>
      </c>
      <c r="L101" s="666">
        <v>203.9</v>
      </c>
      <c r="M101" s="666">
        <v>203.9</v>
      </c>
      <c r="N101" s="665">
        <v>1</v>
      </c>
      <c r="O101" s="748">
        <v>0.5</v>
      </c>
      <c r="P101" s="666">
        <v>203.9</v>
      </c>
      <c r="Q101" s="681">
        <v>1</v>
      </c>
      <c r="R101" s="665">
        <v>1</v>
      </c>
      <c r="S101" s="681">
        <v>1</v>
      </c>
      <c r="T101" s="748">
        <v>0.5</v>
      </c>
      <c r="U101" s="704">
        <v>1</v>
      </c>
    </row>
    <row r="102" spans="1:21" ht="14.4" customHeight="1" x14ac:dyDescent="0.3">
      <c r="A102" s="664">
        <v>21</v>
      </c>
      <c r="B102" s="665" t="s">
        <v>545</v>
      </c>
      <c r="C102" s="665" t="s">
        <v>4755</v>
      </c>
      <c r="D102" s="746" t="s">
        <v>7218</v>
      </c>
      <c r="E102" s="747" t="s">
        <v>4775</v>
      </c>
      <c r="F102" s="665" t="s">
        <v>4754</v>
      </c>
      <c r="G102" s="665" t="s">
        <v>4949</v>
      </c>
      <c r="H102" s="665" t="s">
        <v>546</v>
      </c>
      <c r="I102" s="665" t="s">
        <v>4950</v>
      </c>
      <c r="J102" s="665" t="s">
        <v>4951</v>
      </c>
      <c r="K102" s="665" t="s">
        <v>4952</v>
      </c>
      <c r="L102" s="666">
        <v>1267.1300000000001</v>
      </c>
      <c r="M102" s="666">
        <v>2534.2600000000002</v>
      </c>
      <c r="N102" s="665">
        <v>2</v>
      </c>
      <c r="O102" s="748">
        <v>2</v>
      </c>
      <c r="P102" s="666">
        <v>2534.2600000000002</v>
      </c>
      <c r="Q102" s="681">
        <v>1</v>
      </c>
      <c r="R102" s="665">
        <v>2</v>
      </c>
      <c r="S102" s="681">
        <v>1</v>
      </c>
      <c r="T102" s="748">
        <v>2</v>
      </c>
      <c r="U102" s="704">
        <v>1</v>
      </c>
    </row>
    <row r="103" spans="1:21" ht="14.4" customHeight="1" x14ac:dyDescent="0.3">
      <c r="A103" s="664">
        <v>21</v>
      </c>
      <c r="B103" s="665" t="s">
        <v>545</v>
      </c>
      <c r="C103" s="665" t="s">
        <v>4755</v>
      </c>
      <c r="D103" s="746" t="s">
        <v>7218</v>
      </c>
      <c r="E103" s="747" t="s">
        <v>4776</v>
      </c>
      <c r="F103" s="665" t="s">
        <v>4752</v>
      </c>
      <c r="G103" s="665" t="s">
        <v>4953</v>
      </c>
      <c r="H103" s="665" t="s">
        <v>2238</v>
      </c>
      <c r="I103" s="665" t="s">
        <v>2767</v>
      </c>
      <c r="J103" s="665" t="s">
        <v>2539</v>
      </c>
      <c r="K103" s="665" t="s">
        <v>4515</v>
      </c>
      <c r="L103" s="666">
        <v>154.36000000000001</v>
      </c>
      <c r="M103" s="666">
        <v>308.72000000000003</v>
      </c>
      <c r="N103" s="665">
        <v>2</v>
      </c>
      <c r="O103" s="748">
        <v>0.5</v>
      </c>
      <c r="P103" s="666">
        <v>308.72000000000003</v>
      </c>
      <c r="Q103" s="681">
        <v>1</v>
      </c>
      <c r="R103" s="665">
        <v>2</v>
      </c>
      <c r="S103" s="681">
        <v>1</v>
      </c>
      <c r="T103" s="748">
        <v>0.5</v>
      </c>
      <c r="U103" s="704">
        <v>1</v>
      </c>
    </row>
    <row r="104" spans="1:21" ht="14.4" customHeight="1" x14ac:dyDescent="0.3">
      <c r="A104" s="664">
        <v>21</v>
      </c>
      <c r="B104" s="665" t="s">
        <v>545</v>
      </c>
      <c r="C104" s="665" t="s">
        <v>4755</v>
      </c>
      <c r="D104" s="746" t="s">
        <v>7218</v>
      </c>
      <c r="E104" s="747" t="s">
        <v>4776</v>
      </c>
      <c r="F104" s="665" t="s">
        <v>4752</v>
      </c>
      <c r="G104" s="665" t="s">
        <v>4953</v>
      </c>
      <c r="H104" s="665" t="s">
        <v>2238</v>
      </c>
      <c r="I104" s="665" t="s">
        <v>2538</v>
      </c>
      <c r="J104" s="665" t="s">
        <v>2539</v>
      </c>
      <c r="K104" s="665" t="s">
        <v>4514</v>
      </c>
      <c r="L104" s="666">
        <v>225.06</v>
      </c>
      <c r="M104" s="666">
        <v>450.12</v>
      </c>
      <c r="N104" s="665">
        <v>2</v>
      </c>
      <c r="O104" s="748">
        <v>1.5</v>
      </c>
      <c r="P104" s="666">
        <v>225.06</v>
      </c>
      <c r="Q104" s="681">
        <v>0.5</v>
      </c>
      <c r="R104" s="665">
        <v>1</v>
      </c>
      <c r="S104" s="681">
        <v>0.5</v>
      </c>
      <c r="T104" s="748">
        <v>1</v>
      </c>
      <c r="U104" s="704">
        <v>0.66666666666666663</v>
      </c>
    </row>
    <row r="105" spans="1:21" ht="14.4" customHeight="1" x14ac:dyDescent="0.3">
      <c r="A105" s="664">
        <v>21</v>
      </c>
      <c r="B105" s="665" t="s">
        <v>545</v>
      </c>
      <c r="C105" s="665" t="s">
        <v>4755</v>
      </c>
      <c r="D105" s="746" t="s">
        <v>7218</v>
      </c>
      <c r="E105" s="747" t="s">
        <v>4776</v>
      </c>
      <c r="F105" s="665" t="s">
        <v>4752</v>
      </c>
      <c r="G105" s="665" t="s">
        <v>4824</v>
      </c>
      <c r="H105" s="665" t="s">
        <v>546</v>
      </c>
      <c r="I105" s="665" t="s">
        <v>966</v>
      </c>
      <c r="J105" s="665" t="s">
        <v>967</v>
      </c>
      <c r="K105" s="665" t="s">
        <v>4437</v>
      </c>
      <c r="L105" s="666">
        <v>0</v>
      </c>
      <c r="M105" s="666">
        <v>0</v>
      </c>
      <c r="N105" s="665">
        <v>1</v>
      </c>
      <c r="O105" s="748">
        <v>1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21</v>
      </c>
      <c r="B106" s="665" t="s">
        <v>545</v>
      </c>
      <c r="C106" s="665" t="s">
        <v>4755</v>
      </c>
      <c r="D106" s="746" t="s">
        <v>7218</v>
      </c>
      <c r="E106" s="747" t="s">
        <v>4776</v>
      </c>
      <c r="F106" s="665" t="s">
        <v>4752</v>
      </c>
      <c r="G106" s="665" t="s">
        <v>4954</v>
      </c>
      <c r="H106" s="665" t="s">
        <v>546</v>
      </c>
      <c r="I106" s="665" t="s">
        <v>2757</v>
      </c>
      <c r="J106" s="665" t="s">
        <v>2758</v>
      </c>
      <c r="K106" s="665" t="s">
        <v>4955</v>
      </c>
      <c r="L106" s="666">
        <v>78.33</v>
      </c>
      <c r="M106" s="666">
        <v>78.33</v>
      </c>
      <c r="N106" s="665">
        <v>1</v>
      </c>
      <c r="O106" s="748">
        <v>1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21</v>
      </c>
      <c r="B107" s="665" t="s">
        <v>545</v>
      </c>
      <c r="C107" s="665" t="s">
        <v>4755</v>
      </c>
      <c r="D107" s="746" t="s">
        <v>7218</v>
      </c>
      <c r="E107" s="747" t="s">
        <v>4776</v>
      </c>
      <c r="F107" s="665" t="s">
        <v>4752</v>
      </c>
      <c r="G107" s="665" t="s">
        <v>4956</v>
      </c>
      <c r="H107" s="665" t="s">
        <v>546</v>
      </c>
      <c r="I107" s="665" t="s">
        <v>1251</v>
      </c>
      <c r="J107" s="665" t="s">
        <v>904</v>
      </c>
      <c r="K107" s="665" t="s">
        <v>4957</v>
      </c>
      <c r="L107" s="666">
        <v>0</v>
      </c>
      <c r="M107" s="666">
        <v>0</v>
      </c>
      <c r="N107" s="665">
        <v>1</v>
      </c>
      <c r="O107" s="748">
        <v>0.5</v>
      </c>
      <c r="P107" s="666"/>
      <c r="Q107" s="681"/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21</v>
      </c>
      <c r="B108" s="665" t="s">
        <v>545</v>
      </c>
      <c r="C108" s="665" t="s">
        <v>4755</v>
      </c>
      <c r="D108" s="746" t="s">
        <v>7218</v>
      </c>
      <c r="E108" s="747" t="s">
        <v>4776</v>
      </c>
      <c r="F108" s="665" t="s">
        <v>4752</v>
      </c>
      <c r="G108" s="665" t="s">
        <v>4958</v>
      </c>
      <c r="H108" s="665" t="s">
        <v>546</v>
      </c>
      <c r="I108" s="665" t="s">
        <v>4959</v>
      </c>
      <c r="J108" s="665" t="s">
        <v>4960</v>
      </c>
      <c r="K108" s="665" t="s">
        <v>4961</v>
      </c>
      <c r="L108" s="666">
        <v>923.74</v>
      </c>
      <c r="M108" s="666">
        <v>2771.2200000000003</v>
      </c>
      <c r="N108" s="665">
        <v>3</v>
      </c>
      <c r="O108" s="748">
        <v>1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21</v>
      </c>
      <c r="B109" s="665" t="s">
        <v>545</v>
      </c>
      <c r="C109" s="665" t="s">
        <v>4755</v>
      </c>
      <c r="D109" s="746" t="s">
        <v>7218</v>
      </c>
      <c r="E109" s="747" t="s">
        <v>4776</v>
      </c>
      <c r="F109" s="665" t="s">
        <v>4752</v>
      </c>
      <c r="G109" s="665" t="s">
        <v>4871</v>
      </c>
      <c r="H109" s="665" t="s">
        <v>546</v>
      </c>
      <c r="I109" s="665" t="s">
        <v>1050</v>
      </c>
      <c r="J109" s="665" t="s">
        <v>1051</v>
      </c>
      <c r="K109" s="665" t="s">
        <v>4962</v>
      </c>
      <c r="L109" s="666">
        <v>477.5</v>
      </c>
      <c r="M109" s="666">
        <v>477.5</v>
      </c>
      <c r="N109" s="665">
        <v>1</v>
      </c>
      <c r="O109" s="748">
        <v>0.5</v>
      </c>
      <c r="P109" s="666">
        <v>477.5</v>
      </c>
      <c r="Q109" s="681">
        <v>1</v>
      </c>
      <c r="R109" s="665">
        <v>1</v>
      </c>
      <c r="S109" s="681">
        <v>1</v>
      </c>
      <c r="T109" s="748">
        <v>0.5</v>
      </c>
      <c r="U109" s="704">
        <v>1</v>
      </c>
    </row>
    <row r="110" spans="1:21" ht="14.4" customHeight="1" x14ac:dyDescent="0.3">
      <c r="A110" s="664">
        <v>21</v>
      </c>
      <c r="B110" s="665" t="s">
        <v>545</v>
      </c>
      <c r="C110" s="665" t="s">
        <v>4755</v>
      </c>
      <c r="D110" s="746" t="s">
        <v>7218</v>
      </c>
      <c r="E110" s="747" t="s">
        <v>4776</v>
      </c>
      <c r="F110" s="665" t="s">
        <v>4752</v>
      </c>
      <c r="G110" s="665" t="s">
        <v>4963</v>
      </c>
      <c r="H110" s="665" t="s">
        <v>546</v>
      </c>
      <c r="I110" s="665" t="s">
        <v>4964</v>
      </c>
      <c r="J110" s="665" t="s">
        <v>1464</v>
      </c>
      <c r="K110" s="665" t="s">
        <v>4965</v>
      </c>
      <c r="L110" s="666">
        <v>111.07</v>
      </c>
      <c r="M110" s="666">
        <v>222.14</v>
      </c>
      <c r="N110" s="665">
        <v>2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21</v>
      </c>
      <c r="B111" s="665" t="s">
        <v>545</v>
      </c>
      <c r="C111" s="665" t="s">
        <v>4755</v>
      </c>
      <c r="D111" s="746" t="s">
        <v>7218</v>
      </c>
      <c r="E111" s="747" t="s">
        <v>4776</v>
      </c>
      <c r="F111" s="665" t="s">
        <v>4752</v>
      </c>
      <c r="G111" s="665" t="s">
        <v>4802</v>
      </c>
      <c r="H111" s="665" t="s">
        <v>546</v>
      </c>
      <c r="I111" s="665" t="s">
        <v>994</v>
      </c>
      <c r="J111" s="665" t="s">
        <v>4803</v>
      </c>
      <c r="K111" s="665" t="s">
        <v>4804</v>
      </c>
      <c r="L111" s="666">
        <v>53.57</v>
      </c>
      <c r="M111" s="666">
        <v>964.26</v>
      </c>
      <c r="N111" s="665">
        <v>18</v>
      </c>
      <c r="O111" s="748">
        <v>9.5</v>
      </c>
      <c r="P111" s="666">
        <v>535.70000000000005</v>
      </c>
      <c r="Q111" s="681">
        <v>0.55555555555555558</v>
      </c>
      <c r="R111" s="665">
        <v>10</v>
      </c>
      <c r="S111" s="681">
        <v>0.55555555555555558</v>
      </c>
      <c r="T111" s="748">
        <v>5.5</v>
      </c>
      <c r="U111" s="704">
        <v>0.57894736842105265</v>
      </c>
    </row>
    <row r="112" spans="1:21" ht="14.4" customHeight="1" x14ac:dyDescent="0.3">
      <c r="A112" s="664">
        <v>21</v>
      </c>
      <c r="B112" s="665" t="s">
        <v>545</v>
      </c>
      <c r="C112" s="665" t="s">
        <v>4755</v>
      </c>
      <c r="D112" s="746" t="s">
        <v>7218</v>
      </c>
      <c r="E112" s="747" t="s">
        <v>4776</v>
      </c>
      <c r="F112" s="665" t="s">
        <v>4752</v>
      </c>
      <c r="G112" s="665" t="s">
        <v>4905</v>
      </c>
      <c r="H112" s="665" t="s">
        <v>546</v>
      </c>
      <c r="I112" s="665" t="s">
        <v>4966</v>
      </c>
      <c r="J112" s="665" t="s">
        <v>2074</v>
      </c>
      <c r="K112" s="665" t="s">
        <v>4967</v>
      </c>
      <c r="L112" s="666">
        <v>0</v>
      </c>
      <c r="M112" s="666">
        <v>0</v>
      </c>
      <c r="N112" s="665">
        <v>1</v>
      </c>
      <c r="O112" s="748">
        <v>0.5</v>
      </c>
      <c r="P112" s="666">
        <v>0</v>
      </c>
      <c r="Q112" s="681"/>
      <c r="R112" s="665">
        <v>1</v>
      </c>
      <c r="S112" s="681">
        <v>1</v>
      </c>
      <c r="T112" s="748">
        <v>0.5</v>
      </c>
      <c r="U112" s="704">
        <v>1</v>
      </c>
    </row>
    <row r="113" spans="1:21" ht="14.4" customHeight="1" x14ac:dyDescent="0.3">
      <c r="A113" s="664">
        <v>21</v>
      </c>
      <c r="B113" s="665" t="s">
        <v>545</v>
      </c>
      <c r="C113" s="665" t="s">
        <v>4755</v>
      </c>
      <c r="D113" s="746" t="s">
        <v>7218</v>
      </c>
      <c r="E113" s="747" t="s">
        <v>4776</v>
      </c>
      <c r="F113" s="665" t="s">
        <v>4752</v>
      </c>
      <c r="G113" s="665" t="s">
        <v>4805</v>
      </c>
      <c r="H113" s="665" t="s">
        <v>2238</v>
      </c>
      <c r="I113" s="665" t="s">
        <v>4968</v>
      </c>
      <c r="J113" s="665" t="s">
        <v>2554</v>
      </c>
      <c r="K113" s="665" t="s">
        <v>4615</v>
      </c>
      <c r="L113" s="666">
        <v>736.33</v>
      </c>
      <c r="M113" s="666">
        <v>4417.9800000000005</v>
      </c>
      <c r="N113" s="665">
        <v>6</v>
      </c>
      <c r="O113" s="748">
        <v>0.5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21</v>
      </c>
      <c r="B114" s="665" t="s">
        <v>545</v>
      </c>
      <c r="C114" s="665" t="s">
        <v>4755</v>
      </c>
      <c r="D114" s="746" t="s">
        <v>7218</v>
      </c>
      <c r="E114" s="747" t="s">
        <v>4776</v>
      </c>
      <c r="F114" s="665" t="s">
        <v>4752</v>
      </c>
      <c r="G114" s="665" t="s">
        <v>4969</v>
      </c>
      <c r="H114" s="665" t="s">
        <v>546</v>
      </c>
      <c r="I114" s="665" t="s">
        <v>2696</v>
      </c>
      <c r="J114" s="665" t="s">
        <v>2697</v>
      </c>
      <c r="K114" s="665" t="s">
        <v>4970</v>
      </c>
      <c r="L114" s="666">
        <v>78.33</v>
      </c>
      <c r="M114" s="666">
        <v>78.33</v>
      </c>
      <c r="N114" s="665">
        <v>1</v>
      </c>
      <c r="O114" s="748">
        <v>1</v>
      </c>
      <c r="P114" s="666">
        <v>78.33</v>
      </c>
      <c r="Q114" s="681">
        <v>1</v>
      </c>
      <c r="R114" s="665">
        <v>1</v>
      </c>
      <c r="S114" s="681">
        <v>1</v>
      </c>
      <c r="T114" s="748">
        <v>1</v>
      </c>
      <c r="U114" s="704">
        <v>1</v>
      </c>
    </row>
    <row r="115" spans="1:21" ht="14.4" customHeight="1" x14ac:dyDescent="0.3">
      <c r="A115" s="664">
        <v>21</v>
      </c>
      <c r="B115" s="665" t="s">
        <v>545</v>
      </c>
      <c r="C115" s="665" t="s">
        <v>4755</v>
      </c>
      <c r="D115" s="746" t="s">
        <v>7218</v>
      </c>
      <c r="E115" s="747" t="s">
        <v>4776</v>
      </c>
      <c r="F115" s="665" t="s">
        <v>4752</v>
      </c>
      <c r="G115" s="665" t="s">
        <v>4807</v>
      </c>
      <c r="H115" s="665" t="s">
        <v>546</v>
      </c>
      <c r="I115" s="665" t="s">
        <v>4971</v>
      </c>
      <c r="J115" s="665" t="s">
        <v>4972</v>
      </c>
      <c r="K115" s="665" t="s">
        <v>4973</v>
      </c>
      <c r="L115" s="666">
        <v>57.64</v>
      </c>
      <c r="M115" s="666">
        <v>172.92000000000002</v>
      </c>
      <c r="N115" s="665">
        <v>3</v>
      </c>
      <c r="O115" s="748">
        <v>0.5</v>
      </c>
      <c r="P115" s="666">
        <v>172.92000000000002</v>
      </c>
      <c r="Q115" s="681">
        <v>1</v>
      </c>
      <c r="R115" s="665">
        <v>3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21</v>
      </c>
      <c r="B116" s="665" t="s">
        <v>545</v>
      </c>
      <c r="C116" s="665" t="s">
        <v>4755</v>
      </c>
      <c r="D116" s="746" t="s">
        <v>7218</v>
      </c>
      <c r="E116" s="747" t="s">
        <v>4776</v>
      </c>
      <c r="F116" s="665" t="s">
        <v>4752</v>
      </c>
      <c r="G116" s="665" t="s">
        <v>4807</v>
      </c>
      <c r="H116" s="665" t="s">
        <v>546</v>
      </c>
      <c r="I116" s="665" t="s">
        <v>2192</v>
      </c>
      <c r="J116" s="665" t="s">
        <v>797</v>
      </c>
      <c r="K116" s="665" t="s">
        <v>4809</v>
      </c>
      <c r="L116" s="666">
        <v>301.2</v>
      </c>
      <c r="M116" s="666">
        <v>301.2</v>
      </c>
      <c r="N116" s="665">
        <v>1</v>
      </c>
      <c r="O116" s="748">
        <v>1</v>
      </c>
      <c r="P116" s="666">
        <v>301.2</v>
      </c>
      <c r="Q116" s="681">
        <v>1</v>
      </c>
      <c r="R116" s="665">
        <v>1</v>
      </c>
      <c r="S116" s="681">
        <v>1</v>
      </c>
      <c r="T116" s="748">
        <v>1</v>
      </c>
      <c r="U116" s="704">
        <v>1</v>
      </c>
    </row>
    <row r="117" spans="1:21" ht="14.4" customHeight="1" x14ac:dyDescent="0.3">
      <c r="A117" s="664">
        <v>21</v>
      </c>
      <c r="B117" s="665" t="s">
        <v>545</v>
      </c>
      <c r="C117" s="665" t="s">
        <v>4755</v>
      </c>
      <c r="D117" s="746" t="s">
        <v>7218</v>
      </c>
      <c r="E117" s="747" t="s">
        <v>4776</v>
      </c>
      <c r="F117" s="665" t="s">
        <v>4752</v>
      </c>
      <c r="G117" s="665" t="s">
        <v>4810</v>
      </c>
      <c r="H117" s="665" t="s">
        <v>2238</v>
      </c>
      <c r="I117" s="665" t="s">
        <v>3820</v>
      </c>
      <c r="J117" s="665" t="s">
        <v>4606</v>
      </c>
      <c r="K117" s="665" t="s">
        <v>4607</v>
      </c>
      <c r="L117" s="666">
        <v>668.54</v>
      </c>
      <c r="M117" s="666">
        <v>2005.62</v>
      </c>
      <c r="N117" s="665">
        <v>3</v>
      </c>
      <c r="O117" s="748">
        <v>1.5</v>
      </c>
      <c r="P117" s="666">
        <v>668.54</v>
      </c>
      <c r="Q117" s="681">
        <v>0.33333333333333331</v>
      </c>
      <c r="R117" s="665">
        <v>1</v>
      </c>
      <c r="S117" s="681">
        <v>0.33333333333333331</v>
      </c>
      <c r="T117" s="748">
        <v>0.5</v>
      </c>
      <c r="U117" s="704">
        <v>0.33333333333333331</v>
      </c>
    </row>
    <row r="118" spans="1:21" ht="14.4" customHeight="1" x14ac:dyDescent="0.3">
      <c r="A118" s="664">
        <v>21</v>
      </c>
      <c r="B118" s="665" t="s">
        <v>545</v>
      </c>
      <c r="C118" s="665" t="s">
        <v>4755</v>
      </c>
      <c r="D118" s="746" t="s">
        <v>7218</v>
      </c>
      <c r="E118" s="747" t="s">
        <v>4776</v>
      </c>
      <c r="F118" s="665" t="s">
        <v>4752</v>
      </c>
      <c r="G118" s="665" t="s">
        <v>4810</v>
      </c>
      <c r="H118" s="665" t="s">
        <v>2238</v>
      </c>
      <c r="I118" s="665" t="s">
        <v>4914</v>
      </c>
      <c r="J118" s="665" t="s">
        <v>2567</v>
      </c>
      <c r="K118" s="665" t="s">
        <v>2568</v>
      </c>
      <c r="L118" s="666">
        <v>668.54</v>
      </c>
      <c r="M118" s="666">
        <v>668.54</v>
      </c>
      <c r="N118" s="665">
        <v>1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21</v>
      </c>
      <c r="B119" s="665" t="s">
        <v>545</v>
      </c>
      <c r="C119" s="665" t="s">
        <v>4755</v>
      </c>
      <c r="D119" s="746" t="s">
        <v>7218</v>
      </c>
      <c r="E119" s="747" t="s">
        <v>4776</v>
      </c>
      <c r="F119" s="665" t="s">
        <v>4752</v>
      </c>
      <c r="G119" s="665" t="s">
        <v>4974</v>
      </c>
      <c r="H119" s="665" t="s">
        <v>2238</v>
      </c>
      <c r="I119" s="665" t="s">
        <v>4975</v>
      </c>
      <c r="J119" s="665" t="s">
        <v>4976</v>
      </c>
      <c r="K119" s="665" t="s">
        <v>4977</v>
      </c>
      <c r="L119" s="666">
        <v>160.1</v>
      </c>
      <c r="M119" s="666">
        <v>480.29999999999995</v>
      </c>
      <c r="N119" s="665">
        <v>3</v>
      </c>
      <c r="O119" s="748">
        <v>0.5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21</v>
      </c>
      <c r="B120" s="665" t="s">
        <v>545</v>
      </c>
      <c r="C120" s="665" t="s">
        <v>4755</v>
      </c>
      <c r="D120" s="746" t="s">
        <v>7218</v>
      </c>
      <c r="E120" s="747" t="s">
        <v>4776</v>
      </c>
      <c r="F120" s="665" t="s">
        <v>4752</v>
      </c>
      <c r="G120" s="665" t="s">
        <v>4816</v>
      </c>
      <c r="H120" s="665" t="s">
        <v>546</v>
      </c>
      <c r="I120" s="665" t="s">
        <v>861</v>
      </c>
      <c r="J120" s="665" t="s">
        <v>4817</v>
      </c>
      <c r="K120" s="665" t="s">
        <v>4800</v>
      </c>
      <c r="L120" s="666">
        <v>0</v>
      </c>
      <c r="M120" s="666">
        <v>0</v>
      </c>
      <c r="N120" s="665">
        <v>6</v>
      </c>
      <c r="O120" s="748">
        <v>1</v>
      </c>
      <c r="P120" s="666">
        <v>0</v>
      </c>
      <c r="Q120" s="681"/>
      <c r="R120" s="665">
        <v>6</v>
      </c>
      <c r="S120" s="681">
        <v>1</v>
      </c>
      <c r="T120" s="748">
        <v>1</v>
      </c>
      <c r="U120" s="704">
        <v>1</v>
      </c>
    </row>
    <row r="121" spans="1:21" ht="14.4" customHeight="1" x14ac:dyDescent="0.3">
      <c r="A121" s="664">
        <v>21</v>
      </c>
      <c r="B121" s="665" t="s">
        <v>545</v>
      </c>
      <c r="C121" s="665" t="s">
        <v>4755</v>
      </c>
      <c r="D121" s="746" t="s">
        <v>7218</v>
      </c>
      <c r="E121" s="747" t="s">
        <v>4776</v>
      </c>
      <c r="F121" s="665" t="s">
        <v>4752</v>
      </c>
      <c r="G121" s="665" t="s">
        <v>4929</v>
      </c>
      <c r="H121" s="665" t="s">
        <v>546</v>
      </c>
      <c r="I121" s="665" t="s">
        <v>728</v>
      </c>
      <c r="J121" s="665" t="s">
        <v>729</v>
      </c>
      <c r="K121" s="665" t="s">
        <v>4931</v>
      </c>
      <c r="L121" s="666">
        <v>42.08</v>
      </c>
      <c r="M121" s="666">
        <v>84.16</v>
      </c>
      <c r="N121" s="665">
        <v>2</v>
      </c>
      <c r="O121" s="748">
        <v>0.5</v>
      </c>
      <c r="P121" s="666">
        <v>84.16</v>
      </c>
      <c r="Q121" s="681">
        <v>1</v>
      </c>
      <c r="R121" s="665">
        <v>2</v>
      </c>
      <c r="S121" s="681">
        <v>1</v>
      </c>
      <c r="T121" s="748">
        <v>0.5</v>
      </c>
      <c r="U121" s="704">
        <v>1</v>
      </c>
    </row>
    <row r="122" spans="1:21" ht="14.4" customHeight="1" x14ac:dyDescent="0.3">
      <c r="A122" s="664">
        <v>21</v>
      </c>
      <c r="B122" s="665" t="s">
        <v>545</v>
      </c>
      <c r="C122" s="665" t="s">
        <v>4755</v>
      </c>
      <c r="D122" s="746" t="s">
        <v>7218</v>
      </c>
      <c r="E122" s="747" t="s">
        <v>4776</v>
      </c>
      <c r="F122" s="665" t="s">
        <v>4752</v>
      </c>
      <c r="G122" s="665" t="s">
        <v>4818</v>
      </c>
      <c r="H122" s="665" t="s">
        <v>546</v>
      </c>
      <c r="I122" s="665" t="s">
        <v>4978</v>
      </c>
      <c r="J122" s="665" t="s">
        <v>1798</v>
      </c>
      <c r="K122" s="665" t="s">
        <v>4979</v>
      </c>
      <c r="L122" s="666">
        <v>100.62</v>
      </c>
      <c r="M122" s="666">
        <v>100.62</v>
      </c>
      <c r="N122" s="665">
        <v>1</v>
      </c>
      <c r="O122" s="748">
        <v>0.5</v>
      </c>
      <c r="P122" s="666">
        <v>100.62</v>
      </c>
      <c r="Q122" s="681">
        <v>1</v>
      </c>
      <c r="R122" s="665">
        <v>1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21</v>
      </c>
      <c r="B123" s="665" t="s">
        <v>545</v>
      </c>
      <c r="C123" s="665" t="s">
        <v>4755</v>
      </c>
      <c r="D123" s="746" t="s">
        <v>7218</v>
      </c>
      <c r="E123" s="747" t="s">
        <v>4776</v>
      </c>
      <c r="F123" s="665" t="s">
        <v>4752</v>
      </c>
      <c r="G123" s="665" t="s">
        <v>4942</v>
      </c>
      <c r="H123" s="665" t="s">
        <v>546</v>
      </c>
      <c r="I123" s="665" t="s">
        <v>4980</v>
      </c>
      <c r="J123" s="665" t="s">
        <v>1978</v>
      </c>
      <c r="K123" s="665" t="s">
        <v>4981</v>
      </c>
      <c r="L123" s="666">
        <v>0</v>
      </c>
      <c r="M123" s="666">
        <v>0</v>
      </c>
      <c r="N123" s="665">
        <v>1</v>
      </c>
      <c r="O123" s="748">
        <v>1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21</v>
      </c>
      <c r="B124" s="665" t="s">
        <v>545</v>
      </c>
      <c r="C124" s="665" t="s">
        <v>4755</v>
      </c>
      <c r="D124" s="746" t="s">
        <v>7218</v>
      </c>
      <c r="E124" s="747" t="s">
        <v>4781</v>
      </c>
      <c r="F124" s="665" t="s">
        <v>4752</v>
      </c>
      <c r="G124" s="665" t="s">
        <v>4841</v>
      </c>
      <c r="H124" s="665" t="s">
        <v>546</v>
      </c>
      <c r="I124" s="665" t="s">
        <v>691</v>
      </c>
      <c r="J124" s="665" t="s">
        <v>692</v>
      </c>
      <c r="K124" s="665" t="s">
        <v>4845</v>
      </c>
      <c r="L124" s="666">
        <v>65.28</v>
      </c>
      <c r="M124" s="666">
        <v>65.28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21</v>
      </c>
      <c r="B125" s="665" t="s">
        <v>545</v>
      </c>
      <c r="C125" s="665" t="s">
        <v>4755</v>
      </c>
      <c r="D125" s="746" t="s">
        <v>7218</v>
      </c>
      <c r="E125" s="747" t="s">
        <v>4781</v>
      </c>
      <c r="F125" s="665" t="s">
        <v>4752</v>
      </c>
      <c r="G125" s="665" t="s">
        <v>4841</v>
      </c>
      <c r="H125" s="665" t="s">
        <v>546</v>
      </c>
      <c r="I125" s="665" t="s">
        <v>724</v>
      </c>
      <c r="J125" s="665" t="s">
        <v>725</v>
      </c>
      <c r="K125" s="665" t="s">
        <v>4846</v>
      </c>
      <c r="L125" s="666">
        <v>36.270000000000003</v>
      </c>
      <c r="M125" s="666">
        <v>145.08000000000001</v>
      </c>
      <c r="N125" s="665">
        <v>4</v>
      </c>
      <c r="O125" s="748">
        <v>2.5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21</v>
      </c>
      <c r="B126" s="665" t="s">
        <v>545</v>
      </c>
      <c r="C126" s="665" t="s">
        <v>4755</v>
      </c>
      <c r="D126" s="746" t="s">
        <v>7218</v>
      </c>
      <c r="E126" s="747" t="s">
        <v>4781</v>
      </c>
      <c r="F126" s="665" t="s">
        <v>4752</v>
      </c>
      <c r="G126" s="665" t="s">
        <v>4953</v>
      </c>
      <c r="H126" s="665" t="s">
        <v>2238</v>
      </c>
      <c r="I126" s="665" t="s">
        <v>2767</v>
      </c>
      <c r="J126" s="665" t="s">
        <v>2539</v>
      </c>
      <c r="K126" s="665" t="s">
        <v>4515</v>
      </c>
      <c r="L126" s="666">
        <v>154.36000000000001</v>
      </c>
      <c r="M126" s="666">
        <v>308.72000000000003</v>
      </c>
      <c r="N126" s="665">
        <v>2</v>
      </c>
      <c r="O126" s="748">
        <v>1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21</v>
      </c>
      <c r="B127" s="665" t="s">
        <v>545</v>
      </c>
      <c r="C127" s="665" t="s">
        <v>4755</v>
      </c>
      <c r="D127" s="746" t="s">
        <v>7218</v>
      </c>
      <c r="E127" s="747" t="s">
        <v>4781</v>
      </c>
      <c r="F127" s="665" t="s">
        <v>4752</v>
      </c>
      <c r="G127" s="665" t="s">
        <v>4824</v>
      </c>
      <c r="H127" s="665" t="s">
        <v>546</v>
      </c>
      <c r="I127" s="665" t="s">
        <v>966</v>
      </c>
      <c r="J127" s="665" t="s">
        <v>967</v>
      </c>
      <c r="K127" s="665" t="s">
        <v>4437</v>
      </c>
      <c r="L127" s="666">
        <v>0</v>
      </c>
      <c r="M127" s="666">
        <v>0</v>
      </c>
      <c r="N127" s="665">
        <v>1</v>
      </c>
      <c r="O127" s="748">
        <v>0.5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21</v>
      </c>
      <c r="B128" s="665" t="s">
        <v>545</v>
      </c>
      <c r="C128" s="665" t="s">
        <v>4755</v>
      </c>
      <c r="D128" s="746" t="s">
        <v>7218</v>
      </c>
      <c r="E128" s="747" t="s">
        <v>4781</v>
      </c>
      <c r="F128" s="665" t="s">
        <v>4752</v>
      </c>
      <c r="G128" s="665" t="s">
        <v>4857</v>
      </c>
      <c r="H128" s="665" t="s">
        <v>2238</v>
      </c>
      <c r="I128" s="665" t="s">
        <v>2466</v>
      </c>
      <c r="J128" s="665" t="s">
        <v>2467</v>
      </c>
      <c r="K128" s="665" t="s">
        <v>4487</v>
      </c>
      <c r="L128" s="666">
        <v>85.16</v>
      </c>
      <c r="M128" s="666">
        <v>85.16</v>
      </c>
      <c r="N128" s="665">
        <v>1</v>
      </c>
      <c r="O128" s="748">
        <v>0.5</v>
      </c>
      <c r="P128" s="666">
        <v>85.16</v>
      </c>
      <c r="Q128" s="681">
        <v>1</v>
      </c>
      <c r="R128" s="665">
        <v>1</v>
      </c>
      <c r="S128" s="681">
        <v>1</v>
      </c>
      <c r="T128" s="748">
        <v>0.5</v>
      </c>
      <c r="U128" s="704">
        <v>1</v>
      </c>
    </row>
    <row r="129" spans="1:21" ht="14.4" customHeight="1" x14ac:dyDescent="0.3">
      <c r="A129" s="664">
        <v>21</v>
      </c>
      <c r="B129" s="665" t="s">
        <v>545</v>
      </c>
      <c r="C129" s="665" t="s">
        <v>4755</v>
      </c>
      <c r="D129" s="746" t="s">
        <v>7218</v>
      </c>
      <c r="E129" s="747" t="s">
        <v>4781</v>
      </c>
      <c r="F129" s="665" t="s">
        <v>4752</v>
      </c>
      <c r="G129" s="665" t="s">
        <v>4859</v>
      </c>
      <c r="H129" s="665" t="s">
        <v>546</v>
      </c>
      <c r="I129" s="665" t="s">
        <v>1413</v>
      </c>
      <c r="J129" s="665" t="s">
        <v>1414</v>
      </c>
      <c r="K129" s="665" t="s">
        <v>4860</v>
      </c>
      <c r="L129" s="666">
        <v>344</v>
      </c>
      <c r="M129" s="666">
        <v>1720</v>
      </c>
      <c r="N129" s="665">
        <v>5</v>
      </c>
      <c r="O129" s="748">
        <v>2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21</v>
      </c>
      <c r="B130" s="665" t="s">
        <v>545</v>
      </c>
      <c r="C130" s="665" t="s">
        <v>4755</v>
      </c>
      <c r="D130" s="746" t="s">
        <v>7218</v>
      </c>
      <c r="E130" s="747" t="s">
        <v>4781</v>
      </c>
      <c r="F130" s="665" t="s">
        <v>4752</v>
      </c>
      <c r="G130" s="665" t="s">
        <v>4859</v>
      </c>
      <c r="H130" s="665" t="s">
        <v>546</v>
      </c>
      <c r="I130" s="665" t="s">
        <v>4982</v>
      </c>
      <c r="J130" s="665" t="s">
        <v>1414</v>
      </c>
      <c r="K130" s="665" t="s">
        <v>4464</v>
      </c>
      <c r="L130" s="666">
        <v>0</v>
      </c>
      <c r="M130" s="666">
        <v>0</v>
      </c>
      <c r="N130" s="665">
        <v>3</v>
      </c>
      <c r="O130" s="748">
        <v>2.5</v>
      </c>
      <c r="P130" s="666">
        <v>0</v>
      </c>
      <c r="Q130" s="681"/>
      <c r="R130" s="665">
        <v>2</v>
      </c>
      <c r="S130" s="681">
        <v>0.66666666666666663</v>
      </c>
      <c r="T130" s="748">
        <v>1.5</v>
      </c>
      <c r="U130" s="704">
        <v>0.6</v>
      </c>
    </row>
    <row r="131" spans="1:21" ht="14.4" customHeight="1" x14ac:dyDescent="0.3">
      <c r="A131" s="664">
        <v>21</v>
      </c>
      <c r="B131" s="665" t="s">
        <v>545</v>
      </c>
      <c r="C131" s="665" t="s">
        <v>4755</v>
      </c>
      <c r="D131" s="746" t="s">
        <v>7218</v>
      </c>
      <c r="E131" s="747" t="s">
        <v>4781</v>
      </c>
      <c r="F131" s="665" t="s">
        <v>4752</v>
      </c>
      <c r="G131" s="665" t="s">
        <v>4983</v>
      </c>
      <c r="H131" s="665" t="s">
        <v>546</v>
      </c>
      <c r="I131" s="665" t="s">
        <v>1358</v>
      </c>
      <c r="J131" s="665" t="s">
        <v>1359</v>
      </c>
      <c r="K131" s="665" t="s">
        <v>4984</v>
      </c>
      <c r="L131" s="666">
        <v>0</v>
      </c>
      <c r="M131" s="666">
        <v>0</v>
      </c>
      <c r="N131" s="665">
        <v>1</v>
      </c>
      <c r="O131" s="748">
        <v>1</v>
      </c>
      <c r="P131" s="666"/>
      <c r="Q131" s="681"/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21</v>
      </c>
      <c r="B132" s="665" t="s">
        <v>545</v>
      </c>
      <c r="C132" s="665" t="s">
        <v>4755</v>
      </c>
      <c r="D132" s="746" t="s">
        <v>7218</v>
      </c>
      <c r="E132" s="747" t="s">
        <v>4781</v>
      </c>
      <c r="F132" s="665" t="s">
        <v>4752</v>
      </c>
      <c r="G132" s="665" t="s">
        <v>4861</v>
      </c>
      <c r="H132" s="665" t="s">
        <v>546</v>
      </c>
      <c r="I132" s="665" t="s">
        <v>703</v>
      </c>
      <c r="J132" s="665" t="s">
        <v>4985</v>
      </c>
      <c r="K132" s="665" t="s">
        <v>4986</v>
      </c>
      <c r="L132" s="666">
        <v>18.809999999999999</v>
      </c>
      <c r="M132" s="666">
        <v>18.809999999999999</v>
      </c>
      <c r="N132" s="665">
        <v>1</v>
      </c>
      <c r="O132" s="748">
        <v>0.5</v>
      </c>
      <c r="P132" s="666"/>
      <c r="Q132" s="681">
        <v>0</v>
      </c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21</v>
      </c>
      <c r="B133" s="665" t="s">
        <v>545</v>
      </c>
      <c r="C133" s="665" t="s">
        <v>4755</v>
      </c>
      <c r="D133" s="746" t="s">
        <v>7218</v>
      </c>
      <c r="E133" s="747" t="s">
        <v>4781</v>
      </c>
      <c r="F133" s="665" t="s">
        <v>4752</v>
      </c>
      <c r="G133" s="665" t="s">
        <v>4861</v>
      </c>
      <c r="H133" s="665" t="s">
        <v>546</v>
      </c>
      <c r="I133" s="665" t="s">
        <v>706</v>
      </c>
      <c r="J133" s="665" t="s">
        <v>4862</v>
      </c>
      <c r="K133" s="665" t="s">
        <v>4863</v>
      </c>
      <c r="L133" s="666">
        <v>37.61</v>
      </c>
      <c r="M133" s="666">
        <v>75.22</v>
      </c>
      <c r="N133" s="665">
        <v>2</v>
      </c>
      <c r="O133" s="748">
        <v>0.5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21</v>
      </c>
      <c r="B134" s="665" t="s">
        <v>545</v>
      </c>
      <c r="C134" s="665" t="s">
        <v>4755</v>
      </c>
      <c r="D134" s="746" t="s">
        <v>7218</v>
      </c>
      <c r="E134" s="747" t="s">
        <v>4781</v>
      </c>
      <c r="F134" s="665" t="s">
        <v>4752</v>
      </c>
      <c r="G134" s="665" t="s">
        <v>4864</v>
      </c>
      <c r="H134" s="665" t="s">
        <v>546</v>
      </c>
      <c r="I134" s="665" t="s">
        <v>895</v>
      </c>
      <c r="J134" s="665" t="s">
        <v>896</v>
      </c>
      <c r="K134" s="665" t="s">
        <v>4865</v>
      </c>
      <c r="L134" s="666">
        <v>36.54</v>
      </c>
      <c r="M134" s="666">
        <v>109.62</v>
      </c>
      <c r="N134" s="665">
        <v>3</v>
      </c>
      <c r="O134" s="748">
        <v>1</v>
      </c>
      <c r="P134" s="666">
        <v>36.54</v>
      </c>
      <c r="Q134" s="681">
        <v>0.33333333333333331</v>
      </c>
      <c r="R134" s="665">
        <v>1</v>
      </c>
      <c r="S134" s="681">
        <v>0.33333333333333331</v>
      </c>
      <c r="T134" s="748">
        <v>0.5</v>
      </c>
      <c r="U134" s="704">
        <v>0.5</v>
      </c>
    </row>
    <row r="135" spans="1:21" ht="14.4" customHeight="1" x14ac:dyDescent="0.3">
      <c r="A135" s="664">
        <v>21</v>
      </c>
      <c r="B135" s="665" t="s">
        <v>545</v>
      </c>
      <c r="C135" s="665" t="s">
        <v>4755</v>
      </c>
      <c r="D135" s="746" t="s">
        <v>7218</v>
      </c>
      <c r="E135" s="747" t="s">
        <v>4781</v>
      </c>
      <c r="F135" s="665" t="s">
        <v>4752</v>
      </c>
      <c r="G135" s="665" t="s">
        <v>4864</v>
      </c>
      <c r="H135" s="665" t="s">
        <v>546</v>
      </c>
      <c r="I135" s="665" t="s">
        <v>1492</v>
      </c>
      <c r="J135" s="665" t="s">
        <v>1493</v>
      </c>
      <c r="K135" s="665" t="s">
        <v>4987</v>
      </c>
      <c r="L135" s="666">
        <v>48.72</v>
      </c>
      <c r="M135" s="666">
        <v>97.44</v>
      </c>
      <c r="N135" s="665">
        <v>2</v>
      </c>
      <c r="O135" s="748">
        <v>0.5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21</v>
      </c>
      <c r="B136" s="665" t="s">
        <v>545</v>
      </c>
      <c r="C136" s="665" t="s">
        <v>4755</v>
      </c>
      <c r="D136" s="746" t="s">
        <v>7218</v>
      </c>
      <c r="E136" s="747" t="s">
        <v>4781</v>
      </c>
      <c r="F136" s="665" t="s">
        <v>4752</v>
      </c>
      <c r="G136" s="665" t="s">
        <v>4864</v>
      </c>
      <c r="H136" s="665" t="s">
        <v>546</v>
      </c>
      <c r="I136" s="665" t="s">
        <v>4988</v>
      </c>
      <c r="J136" s="665" t="s">
        <v>4989</v>
      </c>
      <c r="K136" s="665" t="s">
        <v>4990</v>
      </c>
      <c r="L136" s="666">
        <v>24.35</v>
      </c>
      <c r="M136" s="666">
        <v>48.7</v>
      </c>
      <c r="N136" s="665">
        <v>2</v>
      </c>
      <c r="O136" s="748">
        <v>1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21</v>
      </c>
      <c r="B137" s="665" t="s">
        <v>545</v>
      </c>
      <c r="C137" s="665" t="s">
        <v>4755</v>
      </c>
      <c r="D137" s="746" t="s">
        <v>7218</v>
      </c>
      <c r="E137" s="747" t="s">
        <v>4781</v>
      </c>
      <c r="F137" s="665" t="s">
        <v>4752</v>
      </c>
      <c r="G137" s="665" t="s">
        <v>4991</v>
      </c>
      <c r="H137" s="665" t="s">
        <v>546</v>
      </c>
      <c r="I137" s="665" t="s">
        <v>1587</v>
      </c>
      <c r="J137" s="665" t="s">
        <v>1588</v>
      </c>
      <c r="K137" s="665" t="s">
        <v>4992</v>
      </c>
      <c r="L137" s="666">
        <v>5322.08</v>
      </c>
      <c r="M137" s="666">
        <v>5322.08</v>
      </c>
      <c r="N137" s="665">
        <v>1</v>
      </c>
      <c r="O137" s="748">
        <v>1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21</v>
      </c>
      <c r="B138" s="665" t="s">
        <v>545</v>
      </c>
      <c r="C138" s="665" t="s">
        <v>4755</v>
      </c>
      <c r="D138" s="746" t="s">
        <v>7218</v>
      </c>
      <c r="E138" s="747" t="s">
        <v>4781</v>
      </c>
      <c r="F138" s="665" t="s">
        <v>4752</v>
      </c>
      <c r="G138" s="665" t="s">
        <v>4991</v>
      </c>
      <c r="H138" s="665" t="s">
        <v>546</v>
      </c>
      <c r="I138" s="665" t="s">
        <v>1580</v>
      </c>
      <c r="J138" s="665" t="s">
        <v>4993</v>
      </c>
      <c r="K138" s="665" t="s">
        <v>4994</v>
      </c>
      <c r="L138" s="666">
        <v>1454.23</v>
      </c>
      <c r="M138" s="666">
        <v>1454.23</v>
      </c>
      <c r="N138" s="665">
        <v>1</v>
      </c>
      <c r="O138" s="748">
        <v>1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21</v>
      </c>
      <c r="B139" s="665" t="s">
        <v>545</v>
      </c>
      <c r="C139" s="665" t="s">
        <v>4755</v>
      </c>
      <c r="D139" s="746" t="s">
        <v>7218</v>
      </c>
      <c r="E139" s="747" t="s">
        <v>4781</v>
      </c>
      <c r="F139" s="665" t="s">
        <v>4752</v>
      </c>
      <c r="G139" s="665" t="s">
        <v>4991</v>
      </c>
      <c r="H139" s="665" t="s">
        <v>546</v>
      </c>
      <c r="I139" s="665" t="s">
        <v>1421</v>
      </c>
      <c r="J139" s="665" t="s">
        <v>4995</v>
      </c>
      <c r="K139" s="665" t="s">
        <v>4996</v>
      </c>
      <c r="L139" s="666">
        <v>969.48</v>
      </c>
      <c r="M139" s="666">
        <v>2908.44</v>
      </c>
      <c r="N139" s="665">
        <v>3</v>
      </c>
      <c r="O139" s="748">
        <v>3</v>
      </c>
      <c r="P139" s="666">
        <v>1938.96</v>
      </c>
      <c r="Q139" s="681">
        <v>0.66666666666666663</v>
      </c>
      <c r="R139" s="665">
        <v>2</v>
      </c>
      <c r="S139" s="681">
        <v>0.66666666666666663</v>
      </c>
      <c r="T139" s="748">
        <v>2</v>
      </c>
      <c r="U139" s="704">
        <v>0.66666666666666663</v>
      </c>
    </row>
    <row r="140" spans="1:21" ht="14.4" customHeight="1" x14ac:dyDescent="0.3">
      <c r="A140" s="664">
        <v>21</v>
      </c>
      <c r="B140" s="665" t="s">
        <v>545</v>
      </c>
      <c r="C140" s="665" t="s">
        <v>4755</v>
      </c>
      <c r="D140" s="746" t="s">
        <v>7218</v>
      </c>
      <c r="E140" s="747" t="s">
        <v>4781</v>
      </c>
      <c r="F140" s="665" t="s">
        <v>4752</v>
      </c>
      <c r="G140" s="665" t="s">
        <v>4873</v>
      </c>
      <c r="H140" s="665" t="s">
        <v>546</v>
      </c>
      <c r="I140" s="665" t="s">
        <v>4997</v>
      </c>
      <c r="J140" s="665" t="s">
        <v>4874</v>
      </c>
      <c r="K140" s="665" t="s">
        <v>4998</v>
      </c>
      <c r="L140" s="666">
        <v>0</v>
      </c>
      <c r="M140" s="666">
        <v>0</v>
      </c>
      <c r="N140" s="665">
        <v>1</v>
      </c>
      <c r="O140" s="748">
        <v>1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21</v>
      </c>
      <c r="B141" s="665" t="s">
        <v>545</v>
      </c>
      <c r="C141" s="665" t="s">
        <v>4755</v>
      </c>
      <c r="D141" s="746" t="s">
        <v>7218</v>
      </c>
      <c r="E141" s="747" t="s">
        <v>4781</v>
      </c>
      <c r="F141" s="665" t="s">
        <v>4752</v>
      </c>
      <c r="G141" s="665" t="s">
        <v>4873</v>
      </c>
      <c r="H141" s="665" t="s">
        <v>546</v>
      </c>
      <c r="I141" s="665" t="s">
        <v>1040</v>
      </c>
      <c r="J141" s="665" t="s">
        <v>4874</v>
      </c>
      <c r="K141" s="665" t="s">
        <v>4875</v>
      </c>
      <c r="L141" s="666">
        <v>63.7</v>
      </c>
      <c r="M141" s="666">
        <v>127.4</v>
      </c>
      <c r="N141" s="665">
        <v>2</v>
      </c>
      <c r="O141" s="748">
        <v>1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21</v>
      </c>
      <c r="B142" s="665" t="s">
        <v>545</v>
      </c>
      <c r="C142" s="665" t="s">
        <v>4755</v>
      </c>
      <c r="D142" s="746" t="s">
        <v>7218</v>
      </c>
      <c r="E142" s="747" t="s">
        <v>4781</v>
      </c>
      <c r="F142" s="665" t="s">
        <v>4752</v>
      </c>
      <c r="G142" s="665" t="s">
        <v>4999</v>
      </c>
      <c r="H142" s="665" t="s">
        <v>546</v>
      </c>
      <c r="I142" s="665" t="s">
        <v>717</v>
      </c>
      <c r="J142" s="665" t="s">
        <v>5000</v>
      </c>
      <c r="K142" s="665" t="s">
        <v>5001</v>
      </c>
      <c r="L142" s="666">
        <v>51.51</v>
      </c>
      <c r="M142" s="666">
        <v>103.02</v>
      </c>
      <c r="N142" s="665">
        <v>2</v>
      </c>
      <c r="O142" s="748">
        <v>1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21</v>
      </c>
      <c r="B143" s="665" t="s">
        <v>545</v>
      </c>
      <c r="C143" s="665" t="s">
        <v>4755</v>
      </c>
      <c r="D143" s="746" t="s">
        <v>7218</v>
      </c>
      <c r="E143" s="747" t="s">
        <v>4781</v>
      </c>
      <c r="F143" s="665" t="s">
        <v>4752</v>
      </c>
      <c r="G143" s="665" t="s">
        <v>5002</v>
      </c>
      <c r="H143" s="665" t="s">
        <v>546</v>
      </c>
      <c r="I143" s="665" t="s">
        <v>5003</v>
      </c>
      <c r="J143" s="665" t="s">
        <v>5004</v>
      </c>
      <c r="K143" s="665" t="s">
        <v>4903</v>
      </c>
      <c r="L143" s="666">
        <v>0</v>
      </c>
      <c r="M143" s="666">
        <v>0</v>
      </c>
      <c r="N143" s="665">
        <v>1</v>
      </c>
      <c r="O143" s="748">
        <v>1</v>
      </c>
      <c r="P143" s="666"/>
      <c r="Q143" s="681"/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21</v>
      </c>
      <c r="B144" s="665" t="s">
        <v>545</v>
      </c>
      <c r="C144" s="665" t="s">
        <v>4755</v>
      </c>
      <c r="D144" s="746" t="s">
        <v>7218</v>
      </c>
      <c r="E144" s="747" t="s">
        <v>4781</v>
      </c>
      <c r="F144" s="665" t="s">
        <v>4752</v>
      </c>
      <c r="G144" s="665" t="s">
        <v>5005</v>
      </c>
      <c r="H144" s="665" t="s">
        <v>546</v>
      </c>
      <c r="I144" s="665" t="s">
        <v>671</v>
      </c>
      <c r="J144" s="665" t="s">
        <v>672</v>
      </c>
      <c r="K144" s="665" t="s">
        <v>5006</v>
      </c>
      <c r="L144" s="666">
        <v>0</v>
      </c>
      <c r="M144" s="666">
        <v>0</v>
      </c>
      <c r="N144" s="665">
        <v>1</v>
      </c>
      <c r="O144" s="748">
        <v>1</v>
      </c>
      <c r="P144" s="666"/>
      <c r="Q144" s="681"/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21</v>
      </c>
      <c r="B145" s="665" t="s">
        <v>545</v>
      </c>
      <c r="C145" s="665" t="s">
        <v>4755</v>
      </c>
      <c r="D145" s="746" t="s">
        <v>7218</v>
      </c>
      <c r="E145" s="747" t="s">
        <v>4781</v>
      </c>
      <c r="F145" s="665" t="s">
        <v>4752</v>
      </c>
      <c r="G145" s="665" t="s">
        <v>4889</v>
      </c>
      <c r="H145" s="665" t="s">
        <v>546</v>
      </c>
      <c r="I145" s="665" t="s">
        <v>4890</v>
      </c>
      <c r="J145" s="665" t="s">
        <v>4891</v>
      </c>
      <c r="K145" s="665" t="s">
        <v>4892</v>
      </c>
      <c r="L145" s="666">
        <v>0</v>
      </c>
      <c r="M145" s="666">
        <v>0</v>
      </c>
      <c r="N145" s="665">
        <v>1</v>
      </c>
      <c r="O145" s="748">
        <v>1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21</v>
      </c>
      <c r="B146" s="665" t="s">
        <v>545</v>
      </c>
      <c r="C146" s="665" t="s">
        <v>4755</v>
      </c>
      <c r="D146" s="746" t="s">
        <v>7218</v>
      </c>
      <c r="E146" s="747" t="s">
        <v>4781</v>
      </c>
      <c r="F146" s="665" t="s">
        <v>4752</v>
      </c>
      <c r="G146" s="665" t="s">
        <v>5007</v>
      </c>
      <c r="H146" s="665" t="s">
        <v>546</v>
      </c>
      <c r="I146" s="665" t="s">
        <v>5008</v>
      </c>
      <c r="J146" s="665" t="s">
        <v>5009</v>
      </c>
      <c r="K146" s="665" t="s">
        <v>5010</v>
      </c>
      <c r="L146" s="666">
        <v>0</v>
      </c>
      <c r="M146" s="666">
        <v>0</v>
      </c>
      <c r="N146" s="665">
        <v>1</v>
      </c>
      <c r="O146" s="748">
        <v>0.5</v>
      </c>
      <c r="P146" s="666"/>
      <c r="Q146" s="681"/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21</v>
      </c>
      <c r="B147" s="665" t="s">
        <v>545</v>
      </c>
      <c r="C147" s="665" t="s">
        <v>4755</v>
      </c>
      <c r="D147" s="746" t="s">
        <v>7218</v>
      </c>
      <c r="E147" s="747" t="s">
        <v>4781</v>
      </c>
      <c r="F147" s="665" t="s">
        <v>4752</v>
      </c>
      <c r="G147" s="665" t="s">
        <v>5011</v>
      </c>
      <c r="H147" s="665" t="s">
        <v>2238</v>
      </c>
      <c r="I147" s="665" t="s">
        <v>2401</v>
      </c>
      <c r="J147" s="665" t="s">
        <v>2402</v>
      </c>
      <c r="K147" s="665" t="s">
        <v>4419</v>
      </c>
      <c r="L147" s="666">
        <v>0</v>
      </c>
      <c r="M147" s="666">
        <v>0</v>
      </c>
      <c r="N147" s="665">
        <v>4</v>
      </c>
      <c r="O147" s="748">
        <v>3</v>
      </c>
      <c r="P147" s="666">
        <v>0</v>
      </c>
      <c r="Q147" s="681"/>
      <c r="R147" s="665">
        <v>1</v>
      </c>
      <c r="S147" s="681">
        <v>0.25</v>
      </c>
      <c r="T147" s="748">
        <v>1</v>
      </c>
      <c r="U147" s="704">
        <v>0.33333333333333331</v>
      </c>
    </row>
    <row r="148" spans="1:21" ht="14.4" customHeight="1" x14ac:dyDescent="0.3">
      <c r="A148" s="664">
        <v>21</v>
      </c>
      <c r="B148" s="665" t="s">
        <v>545</v>
      </c>
      <c r="C148" s="665" t="s">
        <v>4755</v>
      </c>
      <c r="D148" s="746" t="s">
        <v>7218</v>
      </c>
      <c r="E148" s="747" t="s">
        <v>4781</v>
      </c>
      <c r="F148" s="665" t="s">
        <v>4752</v>
      </c>
      <c r="G148" s="665" t="s">
        <v>5011</v>
      </c>
      <c r="H148" s="665" t="s">
        <v>2238</v>
      </c>
      <c r="I148" s="665" t="s">
        <v>3690</v>
      </c>
      <c r="J148" s="665" t="s">
        <v>2402</v>
      </c>
      <c r="K148" s="665" t="s">
        <v>4608</v>
      </c>
      <c r="L148" s="666">
        <v>0</v>
      </c>
      <c r="M148" s="666">
        <v>0</v>
      </c>
      <c r="N148" s="665">
        <v>1</v>
      </c>
      <c r="O148" s="748">
        <v>1</v>
      </c>
      <c r="P148" s="666">
        <v>0</v>
      </c>
      <c r="Q148" s="681"/>
      <c r="R148" s="665">
        <v>1</v>
      </c>
      <c r="S148" s="681">
        <v>1</v>
      </c>
      <c r="T148" s="748">
        <v>1</v>
      </c>
      <c r="U148" s="704">
        <v>1</v>
      </c>
    </row>
    <row r="149" spans="1:21" ht="14.4" customHeight="1" x14ac:dyDescent="0.3">
      <c r="A149" s="664">
        <v>21</v>
      </c>
      <c r="B149" s="665" t="s">
        <v>545</v>
      </c>
      <c r="C149" s="665" t="s">
        <v>4755</v>
      </c>
      <c r="D149" s="746" t="s">
        <v>7218</v>
      </c>
      <c r="E149" s="747" t="s">
        <v>4781</v>
      </c>
      <c r="F149" s="665" t="s">
        <v>4752</v>
      </c>
      <c r="G149" s="665" t="s">
        <v>5012</v>
      </c>
      <c r="H149" s="665" t="s">
        <v>546</v>
      </c>
      <c r="I149" s="665" t="s">
        <v>5013</v>
      </c>
      <c r="J149" s="665" t="s">
        <v>5014</v>
      </c>
      <c r="K149" s="665" t="s">
        <v>5015</v>
      </c>
      <c r="L149" s="666">
        <v>0</v>
      </c>
      <c r="M149" s="666">
        <v>0</v>
      </c>
      <c r="N149" s="665">
        <v>1</v>
      </c>
      <c r="O149" s="748">
        <v>1</v>
      </c>
      <c r="P149" s="666"/>
      <c r="Q149" s="681"/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21</v>
      </c>
      <c r="B150" s="665" t="s">
        <v>545</v>
      </c>
      <c r="C150" s="665" t="s">
        <v>4755</v>
      </c>
      <c r="D150" s="746" t="s">
        <v>7218</v>
      </c>
      <c r="E150" s="747" t="s">
        <v>4781</v>
      </c>
      <c r="F150" s="665" t="s">
        <v>4752</v>
      </c>
      <c r="G150" s="665" t="s">
        <v>4802</v>
      </c>
      <c r="H150" s="665" t="s">
        <v>546</v>
      </c>
      <c r="I150" s="665" t="s">
        <v>994</v>
      </c>
      <c r="J150" s="665" t="s">
        <v>4803</v>
      </c>
      <c r="K150" s="665" t="s">
        <v>4804</v>
      </c>
      <c r="L150" s="666">
        <v>53.57</v>
      </c>
      <c r="M150" s="666">
        <v>107.14</v>
      </c>
      <c r="N150" s="665">
        <v>2</v>
      </c>
      <c r="O150" s="748">
        <v>1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21</v>
      </c>
      <c r="B151" s="665" t="s">
        <v>545</v>
      </c>
      <c r="C151" s="665" t="s">
        <v>4755</v>
      </c>
      <c r="D151" s="746" t="s">
        <v>7218</v>
      </c>
      <c r="E151" s="747" t="s">
        <v>4781</v>
      </c>
      <c r="F151" s="665" t="s">
        <v>4752</v>
      </c>
      <c r="G151" s="665" t="s">
        <v>4805</v>
      </c>
      <c r="H151" s="665" t="s">
        <v>2238</v>
      </c>
      <c r="I151" s="665" t="s">
        <v>4968</v>
      </c>
      <c r="J151" s="665" t="s">
        <v>2554</v>
      </c>
      <c r="K151" s="665" t="s">
        <v>4615</v>
      </c>
      <c r="L151" s="666">
        <v>815.1</v>
      </c>
      <c r="M151" s="666">
        <v>4890.6000000000004</v>
      </c>
      <c r="N151" s="665">
        <v>6</v>
      </c>
      <c r="O151" s="748">
        <v>4</v>
      </c>
      <c r="P151" s="666">
        <v>2445.3000000000002</v>
      </c>
      <c r="Q151" s="681">
        <v>0.5</v>
      </c>
      <c r="R151" s="665">
        <v>3</v>
      </c>
      <c r="S151" s="681">
        <v>0.5</v>
      </c>
      <c r="T151" s="748">
        <v>2</v>
      </c>
      <c r="U151" s="704">
        <v>0.5</v>
      </c>
    </row>
    <row r="152" spans="1:21" ht="14.4" customHeight="1" x14ac:dyDescent="0.3">
      <c r="A152" s="664">
        <v>21</v>
      </c>
      <c r="B152" s="665" t="s">
        <v>545</v>
      </c>
      <c r="C152" s="665" t="s">
        <v>4755</v>
      </c>
      <c r="D152" s="746" t="s">
        <v>7218</v>
      </c>
      <c r="E152" s="747" t="s">
        <v>4781</v>
      </c>
      <c r="F152" s="665" t="s">
        <v>4752</v>
      </c>
      <c r="G152" s="665" t="s">
        <v>4805</v>
      </c>
      <c r="H152" s="665" t="s">
        <v>2238</v>
      </c>
      <c r="I152" s="665" t="s">
        <v>4968</v>
      </c>
      <c r="J152" s="665" t="s">
        <v>2554</v>
      </c>
      <c r="K152" s="665" t="s">
        <v>4615</v>
      </c>
      <c r="L152" s="666">
        <v>736.33</v>
      </c>
      <c r="M152" s="666">
        <v>1472.66</v>
      </c>
      <c r="N152" s="665">
        <v>2</v>
      </c>
      <c r="O152" s="748">
        <v>1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21</v>
      </c>
      <c r="B153" s="665" t="s">
        <v>545</v>
      </c>
      <c r="C153" s="665" t="s">
        <v>4755</v>
      </c>
      <c r="D153" s="746" t="s">
        <v>7218</v>
      </c>
      <c r="E153" s="747" t="s">
        <v>4781</v>
      </c>
      <c r="F153" s="665" t="s">
        <v>4752</v>
      </c>
      <c r="G153" s="665" t="s">
        <v>4805</v>
      </c>
      <c r="H153" s="665" t="s">
        <v>2238</v>
      </c>
      <c r="I153" s="665" t="s">
        <v>3683</v>
      </c>
      <c r="J153" s="665" t="s">
        <v>2554</v>
      </c>
      <c r="K153" s="665" t="s">
        <v>4616</v>
      </c>
      <c r="L153" s="666">
        <v>923.74</v>
      </c>
      <c r="M153" s="666">
        <v>923.74</v>
      </c>
      <c r="N153" s="665">
        <v>1</v>
      </c>
      <c r="O153" s="748">
        <v>1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21</v>
      </c>
      <c r="B154" s="665" t="s">
        <v>545</v>
      </c>
      <c r="C154" s="665" t="s">
        <v>4755</v>
      </c>
      <c r="D154" s="746" t="s">
        <v>7218</v>
      </c>
      <c r="E154" s="747" t="s">
        <v>4781</v>
      </c>
      <c r="F154" s="665" t="s">
        <v>4752</v>
      </c>
      <c r="G154" s="665" t="s">
        <v>4805</v>
      </c>
      <c r="H154" s="665" t="s">
        <v>2238</v>
      </c>
      <c r="I154" s="665" t="s">
        <v>2307</v>
      </c>
      <c r="J154" s="665" t="s">
        <v>2308</v>
      </c>
      <c r="K154" s="665" t="s">
        <v>4447</v>
      </c>
      <c r="L154" s="666">
        <v>1847.49</v>
      </c>
      <c r="M154" s="666">
        <v>1847.49</v>
      </c>
      <c r="N154" s="665">
        <v>1</v>
      </c>
      <c r="O154" s="748">
        <v>1</v>
      </c>
      <c r="P154" s="666">
        <v>1847.49</v>
      </c>
      <c r="Q154" s="681">
        <v>1</v>
      </c>
      <c r="R154" s="665">
        <v>1</v>
      </c>
      <c r="S154" s="681">
        <v>1</v>
      </c>
      <c r="T154" s="748">
        <v>1</v>
      </c>
      <c r="U154" s="704">
        <v>1</v>
      </c>
    </row>
    <row r="155" spans="1:21" ht="14.4" customHeight="1" x14ac:dyDescent="0.3">
      <c r="A155" s="664">
        <v>21</v>
      </c>
      <c r="B155" s="665" t="s">
        <v>545</v>
      </c>
      <c r="C155" s="665" t="s">
        <v>4755</v>
      </c>
      <c r="D155" s="746" t="s">
        <v>7218</v>
      </c>
      <c r="E155" s="747" t="s">
        <v>4781</v>
      </c>
      <c r="F155" s="665" t="s">
        <v>4752</v>
      </c>
      <c r="G155" s="665" t="s">
        <v>5016</v>
      </c>
      <c r="H155" s="665" t="s">
        <v>546</v>
      </c>
      <c r="I155" s="665" t="s">
        <v>5017</v>
      </c>
      <c r="J155" s="665" t="s">
        <v>3472</v>
      </c>
      <c r="K155" s="665" t="s">
        <v>5018</v>
      </c>
      <c r="L155" s="666">
        <v>0</v>
      </c>
      <c r="M155" s="666">
        <v>0</v>
      </c>
      <c r="N155" s="665">
        <v>1</v>
      </c>
      <c r="O155" s="748">
        <v>0.5</v>
      </c>
      <c r="P155" s="666"/>
      <c r="Q155" s="681"/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21</v>
      </c>
      <c r="B156" s="665" t="s">
        <v>545</v>
      </c>
      <c r="C156" s="665" t="s">
        <v>4755</v>
      </c>
      <c r="D156" s="746" t="s">
        <v>7218</v>
      </c>
      <c r="E156" s="747" t="s">
        <v>4781</v>
      </c>
      <c r="F156" s="665" t="s">
        <v>4752</v>
      </c>
      <c r="G156" s="665" t="s">
        <v>4807</v>
      </c>
      <c r="H156" s="665" t="s">
        <v>546</v>
      </c>
      <c r="I156" s="665" t="s">
        <v>5019</v>
      </c>
      <c r="J156" s="665" t="s">
        <v>797</v>
      </c>
      <c r="K156" s="665" t="s">
        <v>5020</v>
      </c>
      <c r="L156" s="666">
        <v>28.81</v>
      </c>
      <c r="M156" s="666">
        <v>201.67</v>
      </c>
      <c r="N156" s="665">
        <v>7</v>
      </c>
      <c r="O156" s="748">
        <v>4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21</v>
      </c>
      <c r="B157" s="665" t="s">
        <v>545</v>
      </c>
      <c r="C157" s="665" t="s">
        <v>4755</v>
      </c>
      <c r="D157" s="746" t="s">
        <v>7218</v>
      </c>
      <c r="E157" s="747" t="s">
        <v>4781</v>
      </c>
      <c r="F157" s="665" t="s">
        <v>4752</v>
      </c>
      <c r="G157" s="665" t="s">
        <v>4807</v>
      </c>
      <c r="H157" s="665" t="s">
        <v>546</v>
      </c>
      <c r="I157" s="665" t="s">
        <v>4838</v>
      </c>
      <c r="J157" s="665" t="s">
        <v>797</v>
      </c>
      <c r="K157" s="665" t="s">
        <v>4839</v>
      </c>
      <c r="L157" s="666">
        <v>57.64</v>
      </c>
      <c r="M157" s="666">
        <v>576.4</v>
      </c>
      <c r="N157" s="665">
        <v>10</v>
      </c>
      <c r="O157" s="748">
        <v>5.5</v>
      </c>
      <c r="P157" s="666">
        <v>230.56</v>
      </c>
      <c r="Q157" s="681">
        <v>0.4</v>
      </c>
      <c r="R157" s="665">
        <v>4</v>
      </c>
      <c r="S157" s="681">
        <v>0.4</v>
      </c>
      <c r="T157" s="748">
        <v>2.5</v>
      </c>
      <c r="U157" s="704">
        <v>0.45454545454545453</v>
      </c>
    </row>
    <row r="158" spans="1:21" ht="14.4" customHeight="1" x14ac:dyDescent="0.3">
      <c r="A158" s="664">
        <v>21</v>
      </c>
      <c r="B158" s="665" t="s">
        <v>545</v>
      </c>
      <c r="C158" s="665" t="s">
        <v>4755</v>
      </c>
      <c r="D158" s="746" t="s">
        <v>7218</v>
      </c>
      <c r="E158" s="747" t="s">
        <v>4781</v>
      </c>
      <c r="F158" s="665" t="s">
        <v>4752</v>
      </c>
      <c r="G158" s="665" t="s">
        <v>4810</v>
      </c>
      <c r="H158" s="665" t="s">
        <v>546</v>
      </c>
      <c r="I158" s="665" t="s">
        <v>5021</v>
      </c>
      <c r="J158" s="665" t="s">
        <v>5022</v>
      </c>
      <c r="K158" s="665" t="s">
        <v>5023</v>
      </c>
      <c r="L158" s="666">
        <v>668.54</v>
      </c>
      <c r="M158" s="666">
        <v>668.54</v>
      </c>
      <c r="N158" s="665">
        <v>1</v>
      </c>
      <c r="O158" s="748">
        <v>1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21</v>
      </c>
      <c r="B159" s="665" t="s">
        <v>545</v>
      </c>
      <c r="C159" s="665" t="s">
        <v>4755</v>
      </c>
      <c r="D159" s="746" t="s">
        <v>7218</v>
      </c>
      <c r="E159" s="747" t="s">
        <v>4781</v>
      </c>
      <c r="F159" s="665" t="s">
        <v>4752</v>
      </c>
      <c r="G159" s="665" t="s">
        <v>4810</v>
      </c>
      <c r="H159" s="665" t="s">
        <v>546</v>
      </c>
      <c r="I159" s="665" t="s">
        <v>1848</v>
      </c>
      <c r="J159" s="665" t="s">
        <v>1849</v>
      </c>
      <c r="K159" s="665" t="s">
        <v>5024</v>
      </c>
      <c r="L159" s="666">
        <v>334.27</v>
      </c>
      <c r="M159" s="666">
        <v>668.54</v>
      </c>
      <c r="N159" s="665">
        <v>2</v>
      </c>
      <c r="O159" s="748">
        <v>0.5</v>
      </c>
      <c r="P159" s="666">
        <v>334.27</v>
      </c>
      <c r="Q159" s="681">
        <v>0.5</v>
      </c>
      <c r="R159" s="665">
        <v>1</v>
      </c>
      <c r="S159" s="681">
        <v>0.5</v>
      </c>
      <c r="T159" s="748"/>
      <c r="U159" s="704">
        <v>0</v>
      </c>
    </row>
    <row r="160" spans="1:21" ht="14.4" customHeight="1" x14ac:dyDescent="0.3">
      <c r="A160" s="664">
        <v>21</v>
      </c>
      <c r="B160" s="665" t="s">
        <v>545</v>
      </c>
      <c r="C160" s="665" t="s">
        <v>4755</v>
      </c>
      <c r="D160" s="746" t="s">
        <v>7218</v>
      </c>
      <c r="E160" s="747" t="s">
        <v>4781</v>
      </c>
      <c r="F160" s="665" t="s">
        <v>4752</v>
      </c>
      <c r="G160" s="665" t="s">
        <v>4810</v>
      </c>
      <c r="H160" s="665" t="s">
        <v>546</v>
      </c>
      <c r="I160" s="665" t="s">
        <v>5025</v>
      </c>
      <c r="J160" s="665" t="s">
        <v>4606</v>
      </c>
      <c r="K160" s="665" t="s">
        <v>5026</v>
      </c>
      <c r="L160" s="666">
        <v>0</v>
      </c>
      <c r="M160" s="666">
        <v>0</v>
      </c>
      <c r="N160" s="665">
        <v>1</v>
      </c>
      <c r="O160" s="748">
        <v>1</v>
      </c>
      <c r="P160" s="666">
        <v>0</v>
      </c>
      <c r="Q160" s="681"/>
      <c r="R160" s="665">
        <v>1</v>
      </c>
      <c r="S160" s="681">
        <v>1</v>
      </c>
      <c r="T160" s="748">
        <v>1</v>
      </c>
      <c r="U160" s="704">
        <v>1</v>
      </c>
    </row>
    <row r="161" spans="1:21" ht="14.4" customHeight="1" x14ac:dyDescent="0.3">
      <c r="A161" s="664">
        <v>21</v>
      </c>
      <c r="B161" s="665" t="s">
        <v>545</v>
      </c>
      <c r="C161" s="665" t="s">
        <v>4755</v>
      </c>
      <c r="D161" s="746" t="s">
        <v>7218</v>
      </c>
      <c r="E161" s="747" t="s">
        <v>4781</v>
      </c>
      <c r="F161" s="665" t="s">
        <v>4752</v>
      </c>
      <c r="G161" s="665" t="s">
        <v>5027</v>
      </c>
      <c r="H161" s="665" t="s">
        <v>2238</v>
      </c>
      <c r="I161" s="665" t="s">
        <v>2352</v>
      </c>
      <c r="J161" s="665" t="s">
        <v>2353</v>
      </c>
      <c r="K161" s="665" t="s">
        <v>4455</v>
      </c>
      <c r="L161" s="666">
        <v>48.27</v>
      </c>
      <c r="M161" s="666">
        <v>48.27</v>
      </c>
      <c r="N161" s="665">
        <v>1</v>
      </c>
      <c r="O161" s="748">
        <v>1</v>
      </c>
      <c r="P161" s="666">
        <v>48.27</v>
      </c>
      <c r="Q161" s="681">
        <v>1</v>
      </c>
      <c r="R161" s="665">
        <v>1</v>
      </c>
      <c r="S161" s="681">
        <v>1</v>
      </c>
      <c r="T161" s="748">
        <v>1</v>
      </c>
      <c r="U161" s="704">
        <v>1</v>
      </c>
    </row>
    <row r="162" spans="1:21" ht="14.4" customHeight="1" x14ac:dyDescent="0.3">
      <c r="A162" s="664">
        <v>21</v>
      </c>
      <c r="B162" s="665" t="s">
        <v>545</v>
      </c>
      <c r="C162" s="665" t="s">
        <v>4755</v>
      </c>
      <c r="D162" s="746" t="s">
        <v>7218</v>
      </c>
      <c r="E162" s="747" t="s">
        <v>4781</v>
      </c>
      <c r="F162" s="665" t="s">
        <v>4752</v>
      </c>
      <c r="G162" s="665" t="s">
        <v>5028</v>
      </c>
      <c r="H162" s="665" t="s">
        <v>2238</v>
      </c>
      <c r="I162" s="665" t="s">
        <v>2429</v>
      </c>
      <c r="J162" s="665" t="s">
        <v>2430</v>
      </c>
      <c r="K162" s="665" t="s">
        <v>4477</v>
      </c>
      <c r="L162" s="666">
        <v>234.91</v>
      </c>
      <c r="M162" s="666">
        <v>234.91</v>
      </c>
      <c r="N162" s="665">
        <v>1</v>
      </c>
      <c r="O162" s="748">
        <v>0.5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21</v>
      </c>
      <c r="B163" s="665" t="s">
        <v>545</v>
      </c>
      <c r="C163" s="665" t="s">
        <v>4755</v>
      </c>
      <c r="D163" s="746" t="s">
        <v>7218</v>
      </c>
      <c r="E163" s="747" t="s">
        <v>4781</v>
      </c>
      <c r="F163" s="665" t="s">
        <v>4752</v>
      </c>
      <c r="G163" s="665" t="s">
        <v>5029</v>
      </c>
      <c r="H163" s="665" t="s">
        <v>2238</v>
      </c>
      <c r="I163" s="665" t="s">
        <v>2361</v>
      </c>
      <c r="J163" s="665" t="s">
        <v>4471</v>
      </c>
      <c r="K163" s="665" t="s">
        <v>4472</v>
      </c>
      <c r="L163" s="666">
        <v>87.41</v>
      </c>
      <c r="M163" s="666">
        <v>87.41</v>
      </c>
      <c r="N163" s="665">
        <v>1</v>
      </c>
      <c r="O163" s="748">
        <v>1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21</v>
      </c>
      <c r="B164" s="665" t="s">
        <v>545</v>
      </c>
      <c r="C164" s="665" t="s">
        <v>4755</v>
      </c>
      <c r="D164" s="746" t="s">
        <v>7218</v>
      </c>
      <c r="E164" s="747" t="s">
        <v>4781</v>
      </c>
      <c r="F164" s="665" t="s">
        <v>4752</v>
      </c>
      <c r="G164" s="665" t="s">
        <v>5030</v>
      </c>
      <c r="H164" s="665" t="s">
        <v>546</v>
      </c>
      <c r="I164" s="665" t="s">
        <v>2044</v>
      </c>
      <c r="J164" s="665" t="s">
        <v>2045</v>
      </c>
      <c r="K164" s="665" t="s">
        <v>5031</v>
      </c>
      <c r="L164" s="666">
        <v>0</v>
      </c>
      <c r="M164" s="666">
        <v>0</v>
      </c>
      <c r="N164" s="665">
        <v>1</v>
      </c>
      <c r="O164" s="748">
        <v>0.5</v>
      </c>
      <c r="P164" s="666"/>
      <c r="Q164" s="681"/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21</v>
      </c>
      <c r="B165" s="665" t="s">
        <v>545</v>
      </c>
      <c r="C165" s="665" t="s">
        <v>4755</v>
      </c>
      <c r="D165" s="746" t="s">
        <v>7218</v>
      </c>
      <c r="E165" s="747" t="s">
        <v>4781</v>
      </c>
      <c r="F165" s="665" t="s">
        <v>4752</v>
      </c>
      <c r="G165" s="665" t="s">
        <v>4919</v>
      </c>
      <c r="H165" s="665" t="s">
        <v>546</v>
      </c>
      <c r="I165" s="665" t="s">
        <v>3106</v>
      </c>
      <c r="J165" s="665" t="s">
        <v>4920</v>
      </c>
      <c r="K165" s="665" t="s">
        <v>4921</v>
      </c>
      <c r="L165" s="666">
        <v>99.11</v>
      </c>
      <c r="M165" s="666">
        <v>495.54999999999995</v>
      </c>
      <c r="N165" s="665">
        <v>5</v>
      </c>
      <c r="O165" s="748">
        <v>1</v>
      </c>
      <c r="P165" s="666">
        <v>495.54999999999995</v>
      </c>
      <c r="Q165" s="681">
        <v>1</v>
      </c>
      <c r="R165" s="665">
        <v>5</v>
      </c>
      <c r="S165" s="681">
        <v>1</v>
      </c>
      <c r="T165" s="748">
        <v>1</v>
      </c>
      <c r="U165" s="704">
        <v>1</v>
      </c>
    </row>
    <row r="166" spans="1:21" ht="14.4" customHeight="1" x14ac:dyDescent="0.3">
      <c r="A166" s="664">
        <v>21</v>
      </c>
      <c r="B166" s="665" t="s">
        <v>545</v>
      </c>
      <c r="C166" s="665" t="s">
        <v>4755</v>
      </c>
      <c r="D166" s="746" t="s">
        <v>7218</v>
      </c>
      <c r="E166" s="747" t="s">
        <v>4781</v>
      </c>
      <c r="F166" s="665" t="s">
        <v>4752</v>
      </c>
      <c r="G166" s="665" t="s">
        <v>4974</v>
      </c>
      <c r="H166" s="665" t="s">
        <v>2238</v>
      </c>
      <c r="I166" s="665" t="s">
        <v>4975</v>
      </c>
      <c r="J166" s="665" t="s">
        <v>4976</v>
      </c>
      <c r="K166" s="665" t="s">
        <v>4977</v>
      </c>
      <c r="L166" s="666">
        <v>160.1</v>
      </c>
      <c r="M166" s="666">
        <v>320.2</v>
      </c>
      <c r="N166" s="665">
        <v>2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21</v>
      </c>
      <c r="B167" s="665" t="s">
        <v>545</v>
      </c>
      <c r="C167" s="665" t="s">
        <v>4755</v>
      </c>
      <c r="D167" s="746" t="s">
        <v>7218</v>
      </c>
      <c r="E167" s="747" t="s">
        <v>4781</v>
      </c>
      <c r="F167" s="665" t="s">
        <v>4752</v>
      </c>
      <c r="G167" s="665" t="s">
        <v>4816</v>
      </c>
      <c r="H167" s="665" t="s">
        <v>546</v>
      </c>
      <c r="I167" s="665" t="s">
        <v>861</v>
      </c>
      <c r="J167" s="665" t="s">
        <v>4817</v>
      </c>
      <c r="K167" s="665" t="s">
        <v>4800</v>
      </c>
      <c r="L167" s="666">
        <v>0</v>
      </c>
      <c r="M167" s="666">
        <v>0</v>
      </c>
      <c r="N167" s="665">
        <v>3</v>
      </c>
      <c r="O167" s="748">
        <v>2.5</v>
      </c>
      <c r="P167" s="666">
        <v>0</v>
      </c>
      <c r="Q167" s="681"/>
      <c r="R167" s="665">
        <v>1</v>
      </c>
      <c r="S167" s="681">
        <v>0.33333333333333331</v>
      </c>
      <c r="T167" s="748">
        <v>1</v>
      </c>
      <c r="U167" s="704">
        <v>0.4</v>
      </c>
    </row>
    <row r="168" spans="1:21" ht="14.4" customHeight="1" x14ac:dyDescent="0.3">
      <c r="A168" s="664">
        <v>21</v>
      </c>
      <c r="B168" s="665" t="s">
        <v>545</v>
      </c>
      <c r="C168" s="665" t="s">
        <v>4755</v>
      </c>
      <c r="D168" s="746" t="s">
        <v>7218</v>
      </c>
      <c r="E168" s="747" t="s">
        <v>4781</v>
      </c>
      <c r="F168" s="665" t="s">
        <v>4752</v>
      </c>
      <c r="G168" s="665" t="s">
        <v>4929</v>
      </c>
      <c r="H168" s="665" t="s">
        <v>546</v>
      </c>
      <c r="I168" s="665" t="s">
        <v>728</v>
      </c>
      <c r="J168" s="665" t="s">
        <v>729</v>
      </c>
      <c r="K168" s="665" t="s">
        <v>4931</v>
      </c>
      <c r="L168" s="666">
        <v>42.08</v>
      </c>
      <c r="M168" s="666">
        <v>126.24</v>
      </c>
      <c r="N168" s="665">
        <v>3</v>
      </c>
      <c r="O168" s="748">
        <v>1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21</v>
      </c>
      <c r="B169" s="665" t="s">
        <v>545</v>
      </c>
      <c r="C169" s="665" t="s">
        <v>4755</v>
      </c>
      <c r="D169" s="746" t="s">
        <v>7218</v>
      </c>
      <c r="E169" s="747" t="s">
        <v>4781</v>
      </c>
      <c r="F169" s="665" t="s">
        <v>4752</v>
      </c>
      <c r="G169" s="665" t="s">
        <v>4936</v>
      </c>
      <c r="H169" s="665" t="s">
        <v>546</v>
      </c>
      <c r="I169" s="665" t="s">
        <v>1524</v>
      </c>
      <c r="J169" s="665" t="s">
        <v>1525</v>
      </c>
      <c r="K169" s="665" t="s">
        <v>4685</v>
      </c>
      <c r="L169" s="666">
        <v>31.32</v>
      </c>
      <c r="M169" s="666">
        <v>125.28</v>
      </c>
      <c r="N169" s="665">
        <v>4</v>
      </c>
      <c r="O169" s="748">
        <v>1</v>
      </c>
      <c r="P169" s="666">
        <v>62.64</v>
      </c>
      <c r="Q169" s="681">
        <v>0.5</v>
      </c>
      <c r="R169" s="665">
        <v>2</v>
      </c>
      <c r="S169" s="681">
        <v>0.5</v>
      </c>
      <c r="T169" s="748">
        <v>0.5</v>
      </c>
      <c r="U169" s="704">
        <v>0.5</v>
      </c>
    </row>
    <row r="170" spans="1:21" ht="14.4" customHeight="1" x14ac:dyDescent="0.3">
      <c r="A170" s="664">
        <v>21</v>
      </c>
      <c r="B170" s="665" t="s">
        <v>545</v>
      </c>
      <c r="C170" s="665" t="s">
        <v>4755</v>
      </c>
      <c r="D170" s="746" t="s">
        <v>7218</v>
      </c>
      <c r="E170" s="747" t="s">
        <v>4781</v>
      </c>
      <c r="F170" s="665" t="s">
        <v>4752</v>
      </c>
      <c r="G170" s="665" t="s">
        <v>4936</v>
      </c>
      <c r="H170" s="665" t="s">
        <v>546</v>
      </c>
      <c r="I170" s="665" t="s">
        <v>899</v>
      </c>
      <c r="J170" s="665" t="s">
        <v>900</v>
      </c>
      <c r="K170" s="665" t="s">
        <v>4557</v>
      </c>
      <c r="L170" s="666">
        <v>93.96</v>
      </c>
      <c r="M170" s="666">
        <v>93.96</v>
      </c>
      <c r="N170" s="665">
        <v>1</v>
      </c>
      <c r="O170" s="748">
        <v>0.5</v>
      </c>
      <c r="P170" s="666">
        <v>93.96</v>
      </c>
      <c r="Q170" s="681">
        <v>1</v>
      </c>
      <c r="R170" s="665">
        <v>1</v>
      </c>
      <c r="S170" s="681">
        <v>1</v>
      </c>
      <c r="T170" s="748">
        <v>0.5</v>
      </c>
      <c r="U170" s="704">
        <v>1</v>
      </c>
    </row>
    <row r="171" spans="1:21" ht="14.4" customHeight="1" x14ac:dyDescent="0.3">
      <c r="A171" s="664">
        <v>21</v>
      </c>
      <c r="B171" s="665" t="s">
        <v>545</v>
      </c>
      <c r="C171" s="665" t="s">
        <v>4755</v>
      </c>
      <c r="D171" s="746" t="s">
        <v>7218</v>
      </c>
      <c r="E171" s="747" t="s">
        <v>4781</v>
      </c>
      <c r="F171" s="665" t="s">
        <v>4752</v>
      </c>
      <c r="G171" s="665" t="s">
        <v>4936</v>
      </c>
      <c r="H171" s="665" t="s">
        <v>546</v>
      </c>
      <c r="I171" s="665" t="s">
        <v>2951</v>
      </c>
      <c r="J171" s="665" t="s">
        <v>900</v>
      </c>
      <c r="K171" s="665" t="s">
        <v>4940</v>
      </c>
      <c r="L171" s="666">
        <v>156.61000000000001</v>
      </c>
      <c r="M171" s="666">
        <v>156.61000000000001</v>
      </c>
      <c r="N171" s="665">
        <v>1</v>
      </c>
      <c r="O171" s="748">
        <v>0.5</v>
      </c>
      <c r="P171" s="666">
        <v>156.61000000000001</v>
      </c>
      <c r="Q171" s="681">
        <v>1</v>
      </c>
      <c r="R171" s="665">
        <v>1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21</v>
      </c>
      <c r="B172" s="665" t="s">
        <v>545</v>
      </c>
      <c r="C172" s="665" t="s">
        <v>4755</v>
      </c>
      <c r="D172" s="746" t="s">
        <v>7218</v>
      </c>
      <c r="E172" s="747" t="s">
        <v>4781</v>
      </c>
      <c r="F172" s="665" t="s">
        <v>4752</v>
      </c>
      <c r="G172" s="665" t="s">
        <v>5032</v>
      </c>
      <c r="H172" s="665" t="s">
        <v>546</v>
      </c>
      <c r="I172" s="665" t="s">
        <v>3196</v>
      </c>
      <c r="J172" s="665" t="s">
        <v>3197</v>
      </c>
      <c r="K172" s="665" t="s">
        <v>5033</v>
      </c>
      <c r="L172" s="666">
        <v>28.9</v>
      </c>
      <c r="M172" s="666">
        <v>28.9</v>
      </c>
      <c r="N172" s="665">
        <v>1</v>
      </c>
      <c r="O172" s="748">
        <v>1</v>
      </c>
      <c r="P172" s="666">
        <v>28.9</v>
      </c>
      <c r="Q172" s="681">
        <v>1</v>
      </c>
      <c r="R172" s="665">
        <v>1</v>
      </c>
      <c r="S172" s="681">
        <v>1</v>
      </c>
      <c r="T172" s="748">
        <v>1</v>
      </c>
      <c r="U172" s="704">
        <v>1</v>
      </c>
    </row>
    <row r="173" spans="1:21" ht="14.4" customHeight="1" x14ac:dyDescent="0.3">
      <c r="A173" s="664">
        <v>21</v>
      </c>
      <c r="B173" s="665" t="s">
        <v>545</v>
      </c>
      <c r="C173" s="665" t="s">
        <v>4755</v>
      </c>
      <c r="D173" s="746" t="s">
        <v>7218</v>
      </c>
      <c r="E173" s="747" t="s">
        <v>4781</v>
      </c>
      <c r="F173" s="665" t="s">
        <v>4752</v>
      </c>
      <c r="G173" s="665" t="s">
        <v>4942</v>
      </c>
      <c r="H173" s="665" t="s">
        <v>546</v>
      </c>
      <c r="I173" s="665" t="s">
        <v>5034</v>
      </c>
      <c r="J173" s="665" t="s">
        <v>1978</v>
      </c>
      <c r="K173" s="665" t="s">
        <v>5035</v>
      </c>
      <c r="L173" s="666">
        <v>0</v>
      </c>
      <c r="M173" s="666">
        <v>0</v>
      </c>
      <c r="N173" s="665">
        <v>1</v>
      </c>
      <c r="O173" s="748">
        <v>1</v>
      </c>
      <c r="P173" s="666"/>
      <c r="Q173" s="681"/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21</v>
      </c>
      <c r="B174" s="665" t="s">
        <v>545</v>
      </c>
      <c r="C174" s="665" t="s">
        <v>4755</v>
      </c>
      <c r="D174" s="746" t="s">
        <v>7218</v>
      </c>
      <c r="E174" s="747" t="s">
        <v>4781</v>
      </c>
      <c r="F174" s="665" t="s">
        <v>4753</v>
      </c>
      <c r="G174" s="665" t="s">
        <v>5036</v>
      </c>
      <c r="H174" s="665" t="s">
        <v>546</v>
      </c>
      <c r="I174" s="665" t="s">
        <v>5037</v>
      </c>
      <c r="J174" s="665" t="s">
        <v>4771</v>
      </c>
      <c r="K174" s="665"/>
      <c r="L174" s="666">
        <v>0</v>
      </c>
      <c r="M174" s="666">
        <v>0</v>
      </c>
      <c r="N174" s="665">
        <v>2</v>
      </c>
      <c r="O174" s="748">
        <v>2</v>
      </c>
      <c r="P174" s="666">
        <v>0</v>
      </c>
      <c r="Q174" s="681"/>
      <c r="R174" s="665">
        <v>2</v>
      </c>
      <c r="S174" s="681">
        <v>1</v>
      </c>
      <c r="T174" s="748">
        <v>2</v>
      </c>
      <c r="U174" s="704">
        <v>1</v>
      </c>
    </row>
    <row r="175" spans="1:21" ht="14.4" customHeight="1" x14ac:dyDescent="0.3">
      <c r="A175" s="664">
        <v>21</v>
      </c>
      <c r="B175" s="665" t="s">
        <v>545</v>
      </c>
      <c r="C175" s="665" t="s">
        <v>4755</v>
      </c>
      <c r="D175" s="746" t="s">
        <v>7218</v>
      </c>
      <c r="E175" s="747" t="s">
        <v>4781</v>
      </c>
      <c r="F175" s="665" t="s">
        <v>4753</v>
      </c>
      <c r="G175" s="665" t="s">
        <v>5036</v>
      </c>
      <c r="H175" s="665" t="s">
        <v>546</v>
      </c>
      <c r="I175" s="665" t="s">
        <v>5038</v>
      </c>
      <c r="J175" s="665" t="s">
        <v>4771</v>
      </c>
      <c r="K175" s="665"/>
      <c r="L175" s="666">
        <v>0</v>
      </c>
      <c r="M175" s="666">
        <v>0</v>
      </c>
      <c r="N175" s="665">
        <v>1</v>
      </c>
      <c r="O175" s="748">
        <v>1</v>
      </c>
      <c r="P175" s="666"/>
      <c r="Q175" s="681"/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21</v>
      </c>
      <c r="B176" s="665" t="s">
        <v>545</v>
      </c>
      <c r="C176" s="665" t="s">
        <v>4755</v>
      </c>
      <c r="D176" s="746" t="s">
        <v>7218</v>
      </c>
      <c r="E176" s="747" t="s">
        <v>4781</v>
      </c>
      <c r="F176" s="665" t="s">
        <v>4754</v>
      </c>
      <c r="G176" s="665" t="s">
        <v>4949</v>
      </c>
      <c r="H176" s="665" t="s">
        <v>546</v>
      </c>
      <c r="I176" s="665" t="s">
        <v>5039</v>
      </c>
      <c r="J176" s="665" t="s">
        <v>5040</v>
      </c>
      <c r="K176" s="665" t="s">
        <v>5041</v>
      </c>
      <c r="L176" s="666">
        <v>1000</v>
      </c>
      <c r="M176" s="666">
        <v>3000</v>
      </c>
      <c r="N176" s="665">
        <v>3</v>
      </c>
      <c r="O176" s="748">
        <v>2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21</v>
      </c>
      <c r="B177" s="665" t="s">
        <v>545</v>
      </c>
      <c r="C177" s="665" t="s">
        <v>4755</v>
      </c>
      <c r="D177" s="746" t="s">
        <v>7218</v>
      </c>
      <c r="E177" s="747" t="s">
        <v>4782</v>
      </c>
      <c r="F177" s="665" t="s">
        <v>4752</v>
      </c>
      <c r="G177" s="665" t="s">
        <v>4847</v>
      </c>
      <c r="H177" s="665" t="s">
        <v>2238</v>
      </c>
      <c r="I177" s="665" t="s">
        <v>2456</v>
      </c>
      <c r="J177" s="665" t="s">
        <v>4574</v>
      </c>
      <c r="K177" s="665" t="s">
        <v>4575</v>
      </c>
      <c r="L177" s="666">
        <v>9.4</v>
      </c>
      <c r="M177" s="666">
        <v>9.4</v>
      </c>
      <c r="N177" s="665">
        <v>1</v>
      </c>
      <c r="O177" s="748">
        <v>1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21</v>
      </c>
      <c r="B178" s="665" t="s">
        <v>545</v>
      </c>
      <c r="C178" s="665" t="s">
        <v>4755</v>
      </c>
      <c r="D178" s="746" t="s">
        <v>7218</v>
      </c>
      <c r="E178" s="747" t="s">
        <v>4782</v>
      </c>
      <c r="F178" s="665" t="s">
        <v>4752</v>
      </c>
      <c r="G178" s="665" t="s">
        <v>4881</v>
      </c>
      <c r="H178" s="665" t="s">
        <v>546</v>
      </c>
      <c r="I178" s="665" t="s">
        <v>915</v>
      </c>
      <c r="J178" s="665" t="s">
        <v>916</v>
      </c>
      <c r="K178" s="665" t="s">
        <v>4882</v>
      </c>
      <c r="L178" s="666">
        <v>107.27</v>
      </c>
      <c r="M178" s="666">
        <v>107.27</v>
      </c>
      <c r="N178" s="665">
        <v>1</v>
      </c>
      <c r="O178" s="748">
        <v>1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21</v>
      </c>
      <c r="B179" s="665" t="s">
        <v>545</v>
      </c>
      <c r="C179" s="665" t="s">
        <v>4755</v>
      </c>
      <c r="D179" s="746" t="s">
        <v>7218</v>
      </c>
      <c r="E179" s="747" t="s">
        <v>4782</v>
      </c>
      <c r="F179" s="665" t="s">
        <v>4752</v>
      </c>
      <c r="G179" s="665" t="s">
        <v>5042</v>
      </c>
      <c r="H179" s="665" t="s">
        <v>546</v>
      </c>
      <c r="I179" s="665" t="s">
        <v>1194</v>
      </c>
      <c r="J179" s="665" t="s">
        <v>751</v>
      </c>
      <c r="K179" s="665" t="s">
        <v>5043</v>
      </c>
      <c r="L179" s="666">
        <v>85.76</v>
      </c>
      <c r="M179" s="666">
        <v>85.76</v>
      </c>
      <c r="N179" s="665">
        <v>1</v>
      </c>
      <c r="O179" s="748">
        <v>1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21</v>
      </c>
      <c r="B180" s="665" t="s">
        <v>545</v>
      </c>
      <c r="C180" s="665" t="s">
        <v>4755</v>
      </c>
      <c r="D180" s="746" t="s">
        <v>7218</v>
      </c>
      <c r="E180" s="747" t="s">
        <v>4783</v>
      </c>
      <c r="F180" s="665" t="s">
        <v>4752</v>
      </c>
      <c r="G180" s="665" t="s">
        <v>5044</v>
      </c>
      <c r="H180" s="665" t="s">
        <v>546</v>
      </c>
      <c r="I180" s="665" t="s">
        <v>575</v>
      </c>
      <c r="J180" s="665" t="s">
        <v>576</v>
      </c>
      <c r="K180" s="665" t="s">
        <v>577</v>
      </c>
      <c r="L180" s="666">
        <v>0</v>
      </c>
      <c r="M180" s="666">
        <v>0</v>
      </c>
      <c r="N180" s="665">
        <v>1</v>
      </c>
      <c r="O180" s="748">
        <v>0.5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21</v>
      </c>
      <c r="B181" s="665" t="s">
        <v>545</v>
      </c>
      <c r="C181" s="665" t="s">
        <v>4755</v>
      </c>
      <c r="D181" s="746" t="s">
        <v>7218</v>
      </c>
      <c r="E181" s="747" t="s">
        <v>4783</v>
      </c>
      <c r="F181" s="665" t="s">
        <v>4752</v>
      </c>
      <c r="G181" s="665" t="s">
        <v>4841</v>
      </c>
      <c r="H181" s="665" t="s">
        <v>546</v>
      </c>
      <c r="I181" s="665" t="s">
        <v>724</v>
      </c>
      <c r="J181" s="665" t="s">
        <v>725</v>
      </c>
      <c r="K181" s="665" t="s">
        <v>4846</v>
      </c>
      <c r="L181" s="666">
        <v>36.270000000000003</v>
      </c>
      <c r="M181" s="666">
        <v>181.35000000000002</v>
      </c>
      <c r="N181" s="665">
        <v>5</v>
      </c>
      <c r="O181" s="748">
        <v>3</v>
      </c>
      <c r="P181" s="666">
        <v>145.08000000000001</v>
      </c>
      <c r="Q181" s="681">
        <v>0.79999999999999993</v>
      </c>
      <c r="R181" s="665">
        <v>4</v>
      </c>
      <c r="S181" s="681">
        <v>0.8</v>
      </c>
      <c r="T181" s="748">
        <v>2</v>
      </c>
      <c r="U181" s="704">
        <v>0.66666666666666663</v>
      </c>
    </row>
    <row r="182" spans="1:21" ht="14.4" customHeight="1" x14ac:dyDescent="0.3">
      <c r="A182" s="664">
        <v>21</v>
      </c>
      <c r="B182" s="665" t="s">
        <v>545</v>
      </c>
      <c r="C182" s="665" t="s">
        <v>4755</v>
      </c>
      <c r="D182" s="746" t="s">
        <v>7218</v>
      </c>
      <c r="E182" s="747" t="s">
        <v>4783</v>
      </c>
      <c r="F182" s="665" t="s">
        <v>4752</v>
      </c>
      <c r="G182" s="665" t="s">
        <v>4847</v>
      </c>
      <c r="H182" s="665" t="s">
        <v>2238</v>
      </c>
      <c r="I182" s="665" t="s">
        <v>2330</v>
      </c>
      <c r="J182" s="665" t="s">
        <v>4572</v>
      </c>
      <c r="K182" s="665" t="s">
        <v>4573</v>
      </c>
      <c r="L182" s="666">
        <v>4.7</v>
      </c>
      <c r="M182" s="666">
        <v>9.4</v>
      </c>
      <c r="N182" s="665">
        <v>2</v>
      </c>
      <c r="O182" s="748">
        <v>1</v>
      </c>
      <c r="P182" s="666">
        <v>9.4</v>
      </c>
      <c r="Q182" s="681">
        <v>1</v>
      </c>
      <c r="R182" s="665">
        <v>2</v>
      </c>
      <c r="S182" s="681">
        <v>1</v>
      </c>
      <c r="T182" s="748">
        <v>1</v>
      </c>
      <c r="U182" s="704">
        <v>1</v>
      </c>
    </row>
    <row r="183" spans="1:21" ht="14.4" customHeight="1" x14ac:dyDescent="0.3">
      <c r="A183" s="664">
        <v>21</v>
      </c>
      <c r="B183" s="665" t="s">
        <v>545</v>
      </c>
      <c r="C183" s="665" t="s">
        <v>4755</v>
      </c>
      <c r="D183" s="746" t="s">
        <v>7218</v>
      </c>
      <c r="E183" s="747" t="s">
        <v>4783</v>
      </c>
      <c r="F183" s="665" t="s">
        <v>4752</v>
      </c>
      <c r="G183" s="665" t="s">
        <v>5045</v>
      </c>
      <c r="H183" s="665" t="s">
        <v>546</v>
      </c>
      <c r="I183" s="665" t="s">
        <v>5046</v>
      </c>
      <c r="J183" s="665" t="s">
        <v>1135</v>
      </c>
      <c r="K183" s="665" t="s">
        <v>4595</v>
      </c>
      <c r="L183" s="666">
        <v>0</v>
      </c>
      <c r="M183" s="666">
        <v>0</v>
      </c>
      <c r="N183" s="665">
        <v>2</v>
      </c>
      <c r="O183" s="748">
        <v>1</v>
      </c>
      <c r="P183" s="666">
        <v>0</v>
      </c>
      <c r="Q183" s="681"/>
      <c r="R183" s="665">
        <v>2</v>
      </c>
      <c r="S183" s="681">
        <v>1</v>
      </c>
      <c r="T183" s="748">
        <v>1</v>
      </c>
      <c r="U183" s="704">
        <v>1</v>
      </c>
    </row>
    <row r="184" spans="1:21" ht="14.4" customHeight="1" x14ac:dyDescent="0.3">
      <c r="A184" s="664">
        <v>21</v>
      </c>
      <c r="B184" s="665" t="s">
        <v>545</v>
      </c>
      <c r="C184" s="665" t="s">
        <v>4755</v>
      </c>
      <c r="D184" s="746" t="s">
        <v>7218</v>
      </c>
      <c r="E184" s="747" t="s">
        <v>4783</v>
      </c>
      <c r="F184" s="665" t="s">
        <v>4752</v>
      </c>
      <c r="G184" s="665" t="s">
        <v>4953</v>
      </c>
      <c r="H184" s="665" t="s">
        <v>2238</v>
      </c>
      <c r="I184" s="665" t="s">
        <v>2767</v>
      </c>
      <c r="J184" s="665" t="s">
        <v>2539</v>
      </c>
      <c r="K184" s="665" t="s">
        <v>4515</v>
      </c>
      <c r="L184" s="666">
        <v>154.36000000000001</v>
      </c>
      <c r="M184" s="666">
        <v>617.44000000000005</v>
      </c>
      <c r="N184" s="665">
        <v>4</v>
      </c>
      <c r="O184" s="748">
        <v>1</v>
      </c>
      <c r="P184" s="666">
        <v>617.44000000000005</v>
      </c>
      <c r="Q184" s="681">
        <v>1</v>
      </c>
      <c r="R184" s="665">
        <v>4</v>
      </c>
      <c r="S184" s="681">
        <v>1</v>
      </c>
      <c r="T184" s="748">
        <v>1</v>
      </c>
      <c r="U184" s="704">
        <v>1</v>
      </c>
    </row>
    <row r="185" spans="1:21" ht="14.4" customHeight="1" x14ac:dyDescent="0.3">
      <c r="A185" s="664">
        <v>21</v>
      </c>
      <c r="B185" s="665" t="s">
        <v>545</v>
      </c>
      <c r="C185" s="665" t="s">
        <v>4755</v>
      </c>
      <c r="D185" s="746" t="s">
        <v>7218</v>
      </c>
      <c r="E185" s="747" t="s">
        <v>4783</v>
      </c>
      <c r="F185" s="665" t="s">
        <v>4752</v>
      </c>
      <c r="G185" s="665" t="s">
        <v>4953</v>
      </c>
      <c r="H185" s="665" t="s">
        <v>2238</v>
      </c>
      <c r="I185" s="665" t="s">
        <v>2538</v>
      </c>
      <c r="J185" s="665" t="s">
        <v>2539</v>
      </c>
      <c r="K185" s="665" t="s">
        <v>4514</v>
      </c>
      <c r="L185" s="666">
        <v>225.06</v>
      </c>
      <c r="M185" s="666">
        <v>225.06</v>
      </c>
      <c r="N185" s="665">
        <v>1</v>
      </c>
      <c r="O185" s="748">
        <v>0.5</v>
      </c>
      <c r="P185" s="666"/>
      <c r="Q185" s="681">
        <v>0</v>
      </c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21</v>
      </c>
      <c r="B186" s="665" t="s">
        <v>545</v>
      </c>
      <c r="C186" s="665" t="s">
        <v>4755</v>
      </c>
      <c r="D186" s="746" t="s">
        <v>7218</v>
      </c>
      <c r="E186" s="747" t="s">
        <v>4783</v>
      </c>
      <c r="F186" s="665" t="s">
        <v>4752</v>
      </c>
      <c r="G186" s="665" t="s">
        <v>4850</v>
      </c>
      <c r="H186" s="665" t="s">
        <v>546</v>
      </c>
      <c r="I186" s="665" t="s">
        <v>4851</v>
      </c>
      <c r="J186" s="665" t="s">
        <v>4852</v>
      </c>
      <c r="K186" s="665" t="s">
        <v>4853</v>
      </c>
      <c r="L186" s="666">
        <v>1540.82</v>
      </c>
      <c r="M186" s="666">
        <v>6163.28</v>
      </c>
      <c r="N186" s="665">
        <v>4</v>
      </c>
      <c r="O186" s="748">
        <v>1.5</v>
      </c>
      <c r="P186" s="666">
        <v>3081.64</v>
      </c>
      <c r="Q186" s="681">
        <v>0.5</v>
      </c>
      <c r="R186" s="665">
        <v>2</v>
      </c>
      <c r="S186" s="681">
        <v>0.5</v>
      </c>
      <c r="T186" s="748">
        <v>0.5</v>
      </c>
      <c r="U186" s="704">
        <v>0.33333333333333331</v>
      </c>
    </row>
    <row r="187" spans="1:21" ht="14.4" customHeight="1" x14ac:dyDescent="0.3">
      <c r="A187" s="664">
        <v>21</v>
      </c>
      <c r="B187" s="665" t="s">
        <v>545</v>
      </c>
      <c r="C187" s="665" t="s">
        <v>4755</v>
      </c>
      <c r="D187" s="746" t="s">
        <v>7218</v>
      </c>
      <c r="E187" s="747" t="s">
        <v>4783</v>
      </c>
      <c r="F187" s="665" t="s">
        <v>4752</v>
      </c>
      <c r="G187" s="665" t="s">
        <v>5047</v>
      </c>
      <c r="H187" s="665" t="s">
        <v>546</v>
      </c>
      <c r="I187" s="665" t="s">
        <v>3148</v>
      </c>
      <c r="J187" s="665" t="s">
        <v>5048</v>
      </c>
      <c r="K187" s="665" t="s">
        <v>4585</v>
      </c>
      <c r="L187" s="666">
        <v>30.79</v>
      </c>
      <c r="M187" s="666">
        <v>30.79</v>
      </c>
      <c r="N187" s="665">
        <v>1</v>
      </c>
      <c r="O187" s="748">
        <v>0.5</v>
      </c>
      <c r="P187" s="666">
        <v>30.79</v>
      </c>
      <c r="Q187" s="681">
        <v>1</v>
      </c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21</v>
      </c>
      <c r="B188" s="665" t="s">
        <v>545</v>
      </c>
      <c r="C188" s="665" t="s">
        <v>4755</v>
      </c>
      <c r="D188" s="746" t="s">
        <v>7218</v>
      </c>
      <c r="E188" s="747" t="s">
        <v>4783</v>
      </c>
      <c r="F188" s="665" t="s">
        <v>4752</v>
      </c>
      <c r="G188" s="665" t="s">
        <v>5049</v>
      </c>
      <c r="H188" s="665" t="s">
        <v>2238</v>
      </c>
      <c r="I188" s="665" t="s">
        <v>5050</v>
      </c>
      <c r="J188" s="665" t="s">
        <v>4643</v>
      </c>
      <c r="K188" s="665" t="s">
        <v>5051</v>
      </c>
      <c r="L188" s="666">
        <v>0</v>
      </c>
      <c r="M188" s="666">
        <v>0</v>
      </c>
      <c r="N188" s="665">
        <v>1</v>
      </c>
      <c r="O188" s="748">
        <v>0.5</v>
      </c>
      <c r="P188" s="666">
        <v>0</v>
      </c>
      <c r="Q188" s="681"/>
      <c r="R188" s="665">
        <v>1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21</v>
      </c>
      <c r="B189" s="665" t="s">
        <v>545</v>
      </c>
      <c r="C189" s="665" t="s">
        <v>4755</v>
      </c>
      <c r="D189" s="746" t="s">
        <v>7218</v>
      </c>
      <c r="E189" s="747" t="s">
        <v>4783</v>
      </c>
      <c r="F189" s="665" t="s">
        <v>4752</v>
      </c>
      <c r="G189" s="665" t="s">
        <v>4954</v>
      </c>
      <c r="H189" s="665" t="s">
        <v>546</v>
      </c>
      <c r="I189" s="665" t="s">
        <v>2757</v>
      </c>
      <c r="J189" s="665" t="s">
        <v>2758</v>
      </c>
      <c r="K189" s="665" t="s">
        <v>4955</v>
      </c>
      <c r="L189" s="666">
        <v>78.33</v>
      </c>
      <c r="M189" s="666">
        <v>391.65</v>
      </c>
      <c r="N189" s="665">
        <v>5</v>
      </c>
      <c r="O189" s="748">
        <v>1</v>
      </c>
      <c r="P189" s="666">
        <v>391.65</v>
      </c>
      <c r="Q189" s="681">
        <v>1</v>
      </c>
      <c r="R189" s="665">
        <v>5</v>
      </c>
      <c r="S189" s="681">
        <v>1</v>
      </c>
      <c r="T189" s="748">
        <v>1</v>
      </c>
      <c r="U189" s="704">
        <v>1</v>
      </c>
    </row>
    <row r="190" spans="1:21" ht="14.4" customHeight="1" x14ac:dyDescent="0.3">
      <c r="A190" s="664">
        <v>21</v>
      </c>
      <c r="B190" s="665" t="s">
        <v>545</v>
      </c>
      <c r="C190" s="665" t="s">
        <v>4755</v>
      </c>
      <c r="D190" s="746" t="s">
        <v>7218</v>
      </c>
      <c r="E190" s="747" t="s">
        <v>4783</v>
      </c>
      <c r="F190" s="665" t="s">
        <v>4752</v>
      </c>
      <c r="G190" s="665" t="s">
        <v>4859</v>
      </c>
      <c r="H190" s="665" t="s">
        <v>546</v>
      </c>
      <c r="I190" s="665" t="s">
        <v>1413</v>
      </c>
      <c r="J190" s="665" t="s">
        <v>1414</v>
      </c>
      <c r="K190" s="665" t="s">
        <v>4860</v>
      </c>
      <c r="L190" s="666">
        <v>344</v>
      </c>
      <c r="M190" s="666">
        <v>344</v>
      </c>
      <c r="N190" s="665">
        <v>1</v>
      </c>
      <c r="O190" s="748">
        <v>0.5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21</v>
      </c>
      <c r="B191" s="665" t="s">
        <v>545</v>
      </c>
      <c r="C191" s="665" t="s">
        <v>4755</v>
      </c>
      <c r="D191" s="746" t="s">
        <v>7218</v>
      </c>
      <c r="E191" s="747" t="s">
        <v>4783</v>
      </c>
      <c r="F191" s="665" t="s">
        <v>4752</v>
      </c>
      <c r="G191" s="665" t="s">
        <v>4859</v>
      </c>
      <c r="H191" s="665" t="s">
        <v>546</v>
      </c>
      <c r="I191" s="665" t="s">
        <v>4982</v>
      </c>
      <c r="J191" s="665" t="s">
        <v>1414</v>
      </c>
      <c r="K191" s="665" t="s">
        <v>4464</v>
      </c>
      <c r="L191" s="666">
        <v>0</v>
      </c>
      <c r="M191" s="666">
        <v>0</v>
      </c>
      <c r="N191" s="665">
        <v>4</v>
      </c>
      <c r="O191" s="748">
        <v>2.5</v>
      </c>
      <c r="P191" s="666">
        <v>0</v>
      </c>
      <c r="Q191" s="681"/>
      <c r="R191" s="665">
        <v>3</v>
      </c>
      <c r="S191" s="681">
        <v>0.75</v>
      </c>
      <c r="T191" s="748">
        <v>2</v>
      </c>
      <c r="U191" s="704">
        <v>0.8</v>
      </c>
    </row>
    <row r="192" spans="1:21" ht="14.4" customHeight="1" x14ac:dyDescent="0.3">
      <c r="A192" s="664">
        <v>21</v>
      </c>
      <c r="B192" s="665" t="s">
        <v>545</v>
      </c>
      <c r="C192" s="665" t="s">
        <v>4755</v>
      </c>
      <c r="D192" s="746" t="s">
        <v>7218</v>
      </c>
      <c r="E192" s="747" t="s">
        <v>4783</v>
      </c>
      <c r="F192" s="665" t="s">
        <v>4752</v>
      </c>
      <c r="G192" s="665" t="s">
        <v>4861</v>
      </c>
      <c r="H192" s="665" t="s">
        <v>546</v>
      </c>
      <c r="I192" s="665" t="s">
        <v>706</v>
      </c>
      <c r="J192" s="665" t="s">
        <v>4862</v>
      </c>
      <c r="K192" s="665" t="s">
        <v>4863</v>
      </c>
      <c r="L192" s="666">
        <v>37.61</v>
      </c>
      <c r="M192" s="666">
        <v>37.61</v>
      </c>
      <c r="N192" s="665">
        <v>1</v>
      </c>
      <c r="O192" s="748">
        <v>1</v>
      </c>
      <c r="P192" s="666"/>
      <c r="Q192" s="681">
        <v>0</v>
      </c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21</v>
      </c>
      <c r="B193" s="665" t="s">
        <v>545</v>
      </c>
      <c r="C193" s="665" t="s">
        <v>4755</v>
      </c>
      <c r="D193" s="746" t="s">
        <v>7218</v>
      </c>
      <c r="E193" s="747" t="s">
        <v>4783</v>
      </c>
      <c r="F193" s="665" t="s">
        <v>4752</v>
      </c>
      <c r="G193" s="665" t="s">
        <v>4861</v>
      </c>
      <c r="H193" s="665" t="s">
        <v>546</v>
      </c>
      <c r="I193" s="665" t="s">
        <v>3354</v>
      </c>
      <c r="J193" s="665" t="s">
        <v>5052</v>
      </c>
      <c r="K193" s="665" t="s">
        <v>5053</v>
      </c>
      <c r="L193" s="666">
        <v>181.53</v>
      </c>
      <c r="M193" s="666">
        <v>181.53</v>
      </c>
      <c r="N193" s="665">
        <v>1</v>
      </c>
      <c r="O193" s="748"/>
      <c r="P193" s="666">
        <v>181.53</v>
      </c>
      <c r="Q193" s="681">
        <v>1</v>
      </c>
      <c r="R193" s="665">
        <v>1</v>
      </c>
      <c r="S193" s="681">
        <v>1</v>
      </c>
      <c r="T193" s="748"/>
      <c r="U193" s="704"/>
    </row>
    <row r="194" spans="1:21" ht="14.4" customHeight="1" x14ac:dyDescent="0.3">
      <c r="A194" s="664">
        <v>21</v>
      </c>
      <c r="B194" s="665" t="s">
        <v>545</v>
      </c>
      <c r="C194" s="665" t="s">
        <v>4755</v>
      </c>
      <c r="D194" s="746" t="s">
        <v>7218</v>
      </c>
      <c r="E194" s="747" t="s">
        <v>4783</v>
      </c>
      <c r="F194" s="665" t="s">
        <v>4752</v>
      </c>
      <c r="G194" s="665" t="s">
        <v>5054</v>
      </c>
      <c r="H194" s="665" t="s">
        <v>546</v>
      </c>
      <c r="I194" s="665" t="s">
        <v>1387</v>
      </c>
      <c r="J194" s="665" t="s">
        <v>5055</v>
      </c>
      <c r="K194" s="665" t="s">
        <v>5056</v>
      </c>
      <c r="L194" s="666">
        <v>24.68</v>
      </c>
      <c r="M194" s="666">
        <v>49.36</v>
      </c>
      <c r="N194" s="665">
        <v>2</v>
      </c>
      <c r="O194" s="748">
        <v>1.5</v>
      </c>
      <c r="P194" s="666">
        <v>24.68</v>
      </c>
      <c r="Q194" s="681">
        <v>0.5</v>
      </c>
      <c r="R194" s="665">
        <v>1</v>
      </c>
      <c r="S194" s="681">
        <v>0.5</v>
      </c>
      <c r="T194" s="748">
        <v>0.5</v>
      </c>
      <c r="U194" s="704">
        <v>0.33333333333333331</v>
      </c>
    </row>
    <row r="195" spans="1:21" ht="14.4" customHeight="1" x14ac:dyDescent="0.3">
      <c r="A195" s="664">
        <v>21</v>
      </c>
      <c r="B195" s="665" t="s">
        <v>545</v>
      </c>
      <c r="C195" s="665" t="s">
        <v>4755</v>
      </c>
      <c r="D195" s="746" t="s">
        <v>7218</v>
      </c>
      <c r="E195" s="747" t="s">
        <v>4783</v>
      </c>
      <c r="F195" s="665" t="s">
        <v>4752</v>
      </c>
      <c r="G195" s="665" t="s">
        <v>5054</v>
      </c>
      <c r="H195" s="665" t="s">
        <v>546</v>
      </c>
      <c r="I195" s="665" t="s">
        <v>3257</v>
      </c>
      <c r="J195" s="665" t="s">
        <v>3258</v>
      </c>
      <c r="K195" s="665" t="s">
        <v>5057</v>
      </c>
      <c r="L195" s="666">
        <v>74.06</v>
      </c>
      <c r="M195" s="666">
        <v>148.12</v>
      </c>
      <c r="N195" s="665">
        <v>2</v>
      </c>
      <c r="O195" s="748">
        <v>1</v>
      </c>
      <c r="P195" s="666">
        <v>148.12</v>
      </c>
      <c r="Q195" s="681">
        <v>1</v>
      </c>
      <c r="R195" s="665">
        <v>2</v>
      </c>
      <c r="S195" s="681">
        <v>1</v>
      </c>
      <c r="T195" s="748">
        <v>1</v>
      </c>
      <c r="U195" s="704">
        <v>1</v>
      </c>
    </row>
    <row r="196" spans="1:21" ht="14.4" customHeight="1" x14ac:dyDescent="0.3">
      <c r="A196" s="664">
        <v>21</v>
      </c>
      <c r="B196" s="665" t="s">
        <v>545</v>
      </c>
      <c r="C196" s="665" t="s">
        <v>4755</v>
      </c>
      <c r="D196" s="746" t="s">
        <v>7218</v>
      </c>
      <c r="E196" s="747" t="s">
        <v>4783</v>
      </c>
      <c r="F196" s="665" t="s">
        <v>4752</v>
      </c>
      <c r="G196" s="665" t="s">
        <v>5058</v>
      </c>
      <c r="H196" s="665" t="s">
        <v>546</v>
      </c>
      <c r="I196" s="665" t="s">
        <v>5059</v>
      </c>
      <c r="J196" s="665" t="s">
        <v>3513</v>
      </c>
      <c r="K196" s="665" t="s">
        <v>5060</v>
      </c>
      <c r="L196" s="666">
        <v>0</v>
      </c>
      <c r="M196" s="666">
        <v>0</v>
      </c>
      <c r="N196" s="665">
        <v>1</v>
      </c>
      <c r="O196" s="748">
        <v>0.5</v>
      </c>
      <c r="P196" s="666">
        <v>0</v>
      </c>
      <c r="Q196" s="681"/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21</v>
      </c>
      <c r="B197" s="665" t="s">
        <v>545</v>
      </c>
      <c r="C197" s="665" t="s">
        <v>4755</v>
      </c>
      <c r="D197" s="746" t="s">
        <v>7218</v>
      </c>
      <c r="E197" s="747" t="s">
        <v>4783</v>
      </c>
      <c r="F197" s="665" t="s">
        <v>4752</v>
      </c>
      <c r="G197" s="665" t="s">
        <v>4991</v>
      </c>
      <c r="H197" s="665" t="s">
        <v>546</v>
      </c>
      <c r="I197" s="665" t="s">
        <v>1587</v>
      </c>
      <c r="J197" s="665" t="s">
        <v>1588</v>
      </c>
      <c r="K197" s="665" t="s">
        <v>4992</v>
      </c>
      <c r="L197" s="666">
        <v>5322.08</v>
      </c>
      <c r="M197" s="666">
        <v>5322.08</v>
      </c>
      <c r="N197" s="665">
        <v>1</v>
      </c>
      <c r="O197" s="748">
        <v>1</v>
      </c>
      <c r="P197" s="666">
        <v>5322.08</v>
      </c>
      <c r="Q197" s="681">
        <v>1</v>
      </c>
      <c r="R197" s="665">
        <v>1</v>
      </c>
      <c r="S197" s="681">
        <v>1</v>
      </c>
      <c r="T197" s="748">
        <v>1</v>
      </c>
      <c r="U197" s="704">
        <v>1</v>
      </c>
    </row>
    <row r="198" spans="1:21" ht="14.4" customHeight="1" x14ac:dyDescent="0.3">
      <c r="A198" s="664">
        <v>21</v>
      </c>
      <c r="B198" s="665" t="s">
        <v>545</v>
      </c>
      <c r="C198" s="665" t="s">
        <v>4755</v>
      </c>
      <c r="D198" s="746" t="s">
        <v>7218</v>
      </c>
      <c r="E198" s="747" t="s">
        <v>4783</v>
      </c>
      <c r="F198" s="665" t="s">
        <v>4752</v>
      </c>
      <c r="G198" s="665" t="s">
        <v>4991</v>
      </c>
      <c r="H198" s="665" t="s">
        <v>546</v>
      </c>
      <c r="I198" s="665" t="s">
        <v>1783</v>
      </c>
      <c r="J198" s="665" t="s">
        <v>5061</v>
      </c>
      <c r="K198" s="665" t="s">
        <v>5062</v>
      </c>
      <c r="L198" s="666">
        <v>1938.97</v>
      </c>
      <c r="M198" s="666">
        <v>7755.88</v>
      </c>
      <c r="N198" s="665">
        <v>4</v>
      </c>
      <c r="O198" s="748">
        <v>2</v>
      </c>
      <c r="P198" s="666">
        <v>7755.88</v>
      </c>
      <c r="Q198" s="681">
        <v>1</v>
      </c>
      <c r="R198" s="665">
        <v>4</v>
      </c>
      <c r="S198" s="681">
        <v>1</v>
      </c>
      <c r="T198" s="748">
        <v>2</v>
      </c>
      <c r="U198" s="704">
        <v>1</v>
      </c>
    </row>
    <row r="199" spans="1:21" ht="14.4" customHeight="1" x14ac:dyDescent="0.3">
      <c r="A199" s="664">
        <v>21</v>
      </c>
      <c r="B199" s="665" t="s">
        <v>545</v>
      </c>
      <c r="C199" s="665" t="s">
        <v>4755</v>
      </c>
      <c r="D199" s="746" t="s">
        <v>7218</v>
      </c>
      <c r="E199" s="747" t="s">
        <v>4783</v>
      </c>
      <c r="F199" s="665" t="s">
        <v>4752</v>
      </c>
      <c r="G199" s="665" t="s">
        <v>4991</v>
      </c>
      <c r="H199" s="665" t="s">
        <v>546</v>
      </c>
      <c r="I199" s="665" t="s">
        <v>1247</v>
      </c>
      <c r="J199" s="665" t="s">
        <v>5063</v>
      </c>
      <c r="K199" s="665" t="s">
        <v>5064</v>
      </c>
      <c r="L199" s="666">
        <v>484.75</v>
      </c>
      <c r="M199" s="666">
        <v>484.75</v>
      </c>
      <c r="N199" s="665">
        <v>1</v>
      </c>
      <c r="O199" s="748">
        <v>1</v>
      </c>
      <c r="P199" s="666">
        <v>484.75</v>
      </c>
      <c r="Q199" s="681">
        <v>1</v>
      </c>
      <c r="R199" s="665">
        <v>1</v>
      </c>
      <c r="S199" s="681">
        <v>1</v>
      </c>
      <c r="T199" s="748">
        <v>1</v>
      </c>
      <c r="U199" s="704">
        <v>1</v>
      </c>
    </row>
    <row r="200" spans="1:21" ht="14.4" customHeight="1" x14ac:dyDescent="0.3">
      <c r="A200" s="664">
        <v>21</v>
      </c>
      <c r="B200" s="665" t="s">
        <v>545</v>
      </c>
      <c r="C200" s="665" t="s">
        <v>4755</v>
      </c>
      <c r="D200" s="746" t="s">
        <v>7218</v>
      </c>
      <c r="E200" s="747" t="s">
        <v>4783</v>
      </c>
      <c r="F200" s="665" t="s">
        <v>4752</v>
      </c>
      <c r="G200" s="665" t="s">
        <v>4991</v>
      </c>
      <c r="H200" s="665" t="s">
        <v>546</v>
      </c>
      <c r="I200" s="665" t="s">
        <v>5065</v>
      </c>
      <c r="J200" s="665" t="s">
        <v>5066</v>
      </c>
      <c r="K200" s="665" t="s">
        <v>5067</v>
      </c>
      <c r="L200" s="666">
        <v>484.75</v>
      </c>
      <c r="M200" s="666">
        <v>1454.25</v>
      </c>
      <c r="N200" s="665">
        <v>3</v>
      </c>
      <c r="O200" s="748">
        <v>1</v>
      </c>
      <c r="P200" s="666">
        <v>1454.25</v>
      </c>
      <c r="Q200" s="681">
        <v>1</v>
      </c>
      <c r="R200" s="665">
        <v>3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21</v>
      </c>
      <c r="B201" s="665" t="s">
        <v>545</v>
      </c>
      <c r="C201" s="665" t="s">
        <v>4755</v>
      </c>
      <c r="D201" s="746" t="s">
        <v>7218</v>
      </c>
      <c r="E201" s="747" t="s">
        <v>4783</v>
      </c>
      <c r="F201" s="665" t="s">
        <v>4752</v>
      </c>
      <c r="G201" s="665" t="s">
        <v>4991</v>
      </c>
      <c r="H201" s="665" t="s">
        <v>546</v>
      </c>
      <c r="I201" s="665" t="s">
        <v>5068</v>
      </c>
      <c r="J201" s="665" t="s">
        <v>5069</v>
      </c>
      <c r="K201" s="665" t="s">
        <v>5070</v>
      </c>
      <c r="L201" s="666">
        <v>0</v>
      </c>
      <c r="M201" s="666">
        <v>0</v>
      </c>
      <c r="N201" s="665">
        <v>3</v>
      </c>
      <c r="O201" s="748">
        <v>1</v>
      </c>
      <c r="P201" s="666">
        <v>0</v>
      </c>
      <c r="Q201" s="681"/>
      <c r="R201" s="665">
        <v>3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21</v>
      </c>
      <c r="B202" s="665" t="s">
        <v>545</v>
      </c>
      <c r="C202" s="665" t="s">
        <v>4755</v>
      </c>
      <c r="D202" s="746" t="s">
        <v>7218</v>
      </c>
      <c r="E202" s="747" t="s">
        <v>4783</v>
      </c>
      <c r="F202" s="665" t="s">
        <v>4752</v>
      </c>
      <c r="G202" s="665" t="s">
        <v>4991</v>
      </c>
      <c r="H202" s="665" t="s">
        <v>546</v>
      </c>
      <c r="I202" s="665" t="s">
        <v>5071</v>
      </c>
      <c r="J202" s="665" t="s">
        <v>5072</v>
      </c>
      <c r="K202" s="665" t="s">
        <v>5073</v>
      </c>
      <c r="L202" s="666">
        <v>0</v>
      </c>
      <c r="M202" s="666">
        <v>0</v>
      </c>
      <c r="N202" s="665">
        <v>3</v>
      </c>
      <c r="O202" s="748">
        <v>1</v>
      </c>
      <c r="P202" s="666">
        <v>0</v>
      </c>
      <c r="Q202" s="681"/>
      <c r="R202" s="665">
        <v>3</v>
      </c>
      <c r="S202" s="681">
        <v>1</v>
      </c>
      <c r="T202" s="748">
        <v>1</v>
      </c>
      <c r="U202" s="704">
        <v>1</v>
      </c>
    </row>
    <row r="203" spans="1:21" ht="14.4" customHeight="1" x14ac:dyDescent="0.3">
      <c r="A203" s="664">
        <v>21</v>
      </c>
      <c r="B203" s="665" t="s">
        <v>545</v>
      </c>
      <c r="C203" s="665" t="s">
        <v>4755</v>
      </c>
      <c r="D203" s="746" t="s">
        <v>7218</v>
      </c>
      <c r="E203" s="747" t="s">
        <v>4783</v>
      </c>
      <c r="F203" s="665" t="s">
        <v>4752</v>
      </c>
      <c r="G203" s="665" t="s">
        <v>5074</v>
      </c>
      <c r="H203" s="665" t="s">
        <v>546</v>
      </c>
      <c r="I203" s="665" t="s">
        <v>5075</v>
      </c>
      <c r="J203" s="665" t="s">
        <v>3592</v>
      </c>
      <c r="K203" s="665" t="s">
        <v>5076</v>
      </c>
      <c r="L203" s="666">
        <v>138.31</v>
      </c>
      <c r="M203" s="666">
        <v>138.31</v>
      </c>
      <c r="N203" s="665">
        <v>1</v>
      </c>
      <c r="O203" s="748">
        <v>0.5</v>
      </c>
      <c r="P203" s="666">
        <v>138.31</v>
      </c>
      <c r="Q203" s="681">
        <v>1</v>
      </c>
      <c r="R203" s="665">
        <v>1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21</v>
      </c>
      <c r="B204" s="665" t="s">
        <v>545</v>
      </c>
      <c r="C204" s="665" t="s">
        <v>4755</v>
      </c>
      <c r="D204" s="746" t="s">
        <v>7218</v>
      </c>
      <c r="E204" s="747" t="s">
        <v>4783</v>
      </c>
      <c r="F204" s="665" t="s">
        <v>4752</v>
      </c>
      <c r="G204" s="665" t="s">
        <v>4873</v>
      </c>
      <c r="H204" s="665" t="s">
        <v>546</v>
      </c>
      <c r="I204" s="665" t="s">
        <v>4997</v>
      </c>
      <c r="J204" s="665" t="s">
        <v>4874</v>
      </c>
      <c r="K204" s="665" t="s">
        <v>4998</v>
      </c>
      <c r="L204" s="666">
        <v>0</v>
      </c>
      <c r="M204" s="666">
        <v>0</v>
      </c>
      <c r="N204" s="665">
        <v>3</v>
      </c>
      <c r="O204" s="748">
        <v>1.5</v>
      </c>
      <c r="P204" s="666">
        <v>0</v>
      </c>
      <c r="Q204" s="681"/>
      <c r="R204" s="665">
        <v>1</v>
      </c>
      <c r="S204" s="681">
        <v>0.33333333333333331</v>
      </c>
      <c r="T204" s="748">
        <v>0.5</v>
      </c>
      <c r="U204" s="704">
        <v>0.33333333333333331</v>
      </c>
    </row>
    <row r="205" spans="1:21" ht="14.4" customHeight="1" x14ac:dyDescent="0.3">
      <c r="A205" s="664">
        <v>21</v>
      </c>
      <c r="B205" s="665" t="s">
        <v>545</v>
      </c>
      <c r="C205" s="665" t="s">
        <v>4755</v>
      </c>
      <c r="D205" s="746" t="s">
        <v>7218</v>
      </c>
      <c r="E205" s="747" t="s">
        <v>4783</v>
      </c>
      <c r="F205" s="665" t="s">
        <v>4752</v>
      </c>
      <c r="G205" s="665" t="s">
        <v>4873</v>
      </c>
      <c r="H205" s="665" t="s">
        <v>546</v>
      </c>
      <c r="I205" s="665" t="s">
        <v>1040</v>
      </c>
      <c r="J205" s="665" t="s">
        <v>4874</v>
      </c>
      <c r="K205" s="665" t="s">
        <v>4875</v>
      </c>
      <c r="L205" s="666">
        <v>63.7</v>
      </c>
      <c r="M205" s="666">
        <v>63.7</v>
      </c>
      <c r="N205" s="665">
        <v>1</v>
      </c>
      <c r="O205" s="748">
        <v>0.5</v>
      </c>
      <c r="P205" s="666">
        <v>63.7</v>
      </c>
      <c r="Q205" s="681">
        <v>1</v>
      </c>
      <c r="R205" s="665">
        <v>1</v>
      </c>
      <c r="S205" s="681">
        <v>1</v>
      </c>
      <c r="T205" s="748">
        <v>0.5</v>
      </c>
      <c r="U205" s="704">
        <v>1</v>
      </c>
    </row>
    <row r="206" spans="1:21" ht="14.4" customHeight="1" x14ac:dyDescent="0.3">
      <c r="A206" s="664">
        <v>21</v>
      </c>
      <c r="B206" s="665" t="s">
        <v>545</v>
      </c>
      <c r="C206" s="665" t="s">
        <v>4755</v>
      </c>
      <c r="D206" s="746" t="s">
        <v>7218</v>
      </c>
      <c r="E206" s="747" t="s">
        <v>4783</v>
      </c>
      <c r="F206" s="665" t="s">
        <v>4752</v>
      </c>
      <c r="G206" s="665" t="s">
        <v>5077</v>
      </c>
      <c r="H206" s="665" t="s">
        <v>546</v>
      </c>
      <c r="I206" s="665" t="s">
        <v>663</v>
      </c>
      <c r="J206" s="665" t="s">
        <v>664</v>
      </c>
      <c r="K206" s="665" t="s">
        <v>5078</v>
      </c>
      <c r="L206" s="666">
        <v>106.54</v>
      </c>
      <c r="M206" s="666">
        <v>532.70000000000005</v>
      </c>
      <c r="N206" s="665">
        <v>5</v>
      </c>
      <c r="O206" s="748">
        <v>4</v>
      </c>
      <c r="P206" s="666">
        <v>213.08</v>
      </c>
      <c r="Q206" s="681">
        <v>0.39999999999999997</v>
      </c>
      <c r="R206" s="665">
        <v>2</v>
      </c>
      <c r="S206" s="681">
        <v>0.4</v>
      </c>
      <c r="T206" s="748">
        <v>1.5</v>
      </c>
      <c r="U206" s="704">
        <v>0.375</v>
      </c>
    </row>
    <row r="207" spans="1:21" ht="14.4" customHeight="1" x14ac:dyDescent="0.3">
      <c r="A207" s="664">
        <v>21</v>
      </c>
      <c r="B207" s="665" t="s">
        <v>545</v>
      </c>
      <c r="C207" s="665" t="s">
        <v>4755</v>
      </c>
      <c r="D207" s="746" t="s">
        <v>7218</v>
      </c>
      <c r="E207" s="747" t="s">
        <v>4783</v>
      </c>
      <c r="F207" s="665" t="s">
        <v>4752</v>
      </c>
      <c r="G207" s="665" t="s">
        <v>4876</v>
      </c>
      <c r="H207" s="665" t="s">
        <v>2238</v>
      </c>
      <c r="I207" s="665" t="s">
        <v>2318</v>
      </c>
      <c r="J207" s="665" t="s">
        <v>4563</v>
      </c>
      <c r="K207" s="665" t="s">
        <v>4564</v>
      </c>
      <c r="L207" s="666">
        <v>537.12</v>
      </c>
      <c r="M207" s="666">
        <v>537.12</v>
      </c>
      <c r="N207" s="665">
        <v>1</v>
      </c>
      <c r="O207" s="748">
        <v>1</v>
      </c>
      <c r="P207" s="666">
        <v>537.12</v>
      </c>
      <c r="Q207" s="681">
        <v>1</v>
      </c>
      <c r="R207" s="665">
        <v>1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21</v>
      </c>
      <c r="B208" s="665" t="s">
        <v>545</v>
      </c>
      <c r="C208" s="665" t="s">
        <v>4755</v>
      </c>
      <c r="D208" s="746" t="s">
        <v>7218</v>
      </c>
      <c r="E208" s="747" t="s">
        <v>4783</v>
      </c>
      <c r="F208" s="665" t="s">
        <v>4752</v>
      </c>
      <c r="G208" s="665" t="s">
        <v>4876</v>
      </c>
      <c r="H208" s="665" t="s">
        <v>2238</v>
      </c>
      <c r="I208" s="665" t="s">
        <v>2322</v>
      </c>
      <c r="J208" s="665" t="s">
        <v>2327</v>
      </c>
      <c r="K208" s="665" t="s">
        <v>4565</v>
      </c>
      <c r="L208" s="666">
        <v>424.24</v>
      </c>
      <c r="M208" s="666">
        <v>424.24</v>
      </c>
      <c r="N208" s="665">
        <v>1</v>
      </c>
      <c r="O208" s="748">
        <v>0.5</v>
      </c>
      <c r="P208" s="666">
        <v>424.24</v>
      </c>
      <c r="Q208" s="681">
        <v>1</v>
      </c>
      <c r="R208" s="665">
        <v>1</v>
      </c>
      <c r="S208" s="681">
        <v>1</v>
      </c>
      <c r="T208" s="748">
        <v>0.5</v>
      </c>
      <c r="U208" s="704">
        <v>1</v>
      </c>
    </row>
    <row r="209" spans="1:21" ht="14.4" customHeight="1" x14ac:dyDescent="0.3">
      <c r="A209" s="664">
        <v>21</v>
      </c>
      <c r="B209" s="665" t="s">
        <v>545</v>
      </c>
      <c r="C209" s="665" t="s">
        <v>4755</v>
      </c>
      <c r="D209" s="746" t="s">
        <v>7218</v>
      </c>
      <c r="E209" s="747" t="s">
        <v>4783</v>
      </c>
      <c r="F209" s="665" t="s">
        <v>4752</v>
      </c>
      <c r="G209" s="665" t="s">
        <v>5079</v>
      </c>
      <c r="H209" s="665" t="s">
        <v>546</v>
      </c>
      <c r="I209" s="665" t="s">
        <v>734</v>
      </c>
      <c r="J209" s="665" t="s">
        <v>5080</v>
      </c>
      <c r="K209" s="665" t="s">
        <v>5081</v>
      </c>
      <c r="L209" s="666">
        <v>0</v>
      </c>
      <c r="M209" s="666">
        <v>0</v>
      </c>
      <c r="N209" s="665">
        <v>1</v>
      </c>
      <c r="O209" s="748">
        <v>1</v>
      </c>
      <c r="P209" s="666">
        <v>0</v>
      </c>
      <c r="Q209" s="681"/>
      <c r="R209" s="665">
        <v>1</v>
      </c>
      <c r="S209" s="681">
        <v>1</v>
      </c>
      <c r="T209" s="748">
        <v>1</v>
      </c>
      <c r="U209" s="704">
        <v>1</v>
      </c>
    </row>
    <row r="210" spans="1:21" ht="14.4" customHeight="1" x14ac:dyDescent="0.3">
      <c r="A210" s="664">
        <v>21</v>
      </c>
      <c r="B210" s="665" t="s">
        <v>545</v>
      </c>
      <c r="C210" s="665" t="s">
        <v>4755</v>
      </c>
      <c r="D210" s="746" t="s">
        <v>7218</v>
      </c>
      <c r="E210" s="747" t="s">
        <v>4783</v>
      </c>
      <c r="F210" s="665" t="s">
        <v>4752</v>
      </c>
      <c r="G210" s="665" t="s">
        <v>4881</v>
      </c>
      <c r="H210" s="665" t="s">
        <v>546</v>
      </c>
      <c r="I210" s="665" t="s">
        <v>915</v>
      </c>
      <c r="J210" s="665" t="s">
        <v>916</v>
      </c>
      <c r="K210" s="665" t="s">
        <v>4882</v>
      </c>
      <c r="L210" s="666">
        <v>107.27</v>
      </c>
      <c r="M210" s="666">
        <v>107.27</v>
      </c>
      <c r="N210" s="665">
        <v>1</v>
      </c>
      <c r="O210" s="748">
        <v>0.5</v>
      </c>
      <c r="P210" s="666">
        <v>107.27</v>
      </c>
      <c r="Q210" s="681">
        <v>1</v>
      </c>
      <c r="R210" s="665">
        <v>1</v>
      </c>
      <c r="S210" s="681">
        <v>1</v>
      </c>
      <c r="T210" s="748">
        <v>0.5</v>
      </c>
      <c r="U210" s="704">
        <v>1</v>
      </c>
    </row>
    <row r="211" spans="1:21" ht="14.4" customHeight="1" x14ac:dyDescent="0.3">
      <c r="A211" s="664">
        <v>21</v>
      </c>
      <c r="B211" s="665" t="s">
        <v>545</v>
      </c>
      <c r="C211" s="665" t="s">
        <v>4755</v>
      </c>
      <c r="D211" s="746" t="s">
        <v>7218</v>
      </c>
      <c r="E211" s="747" t="s">
        <v>4783</v>
      </c>
      <c r="F211" s="665" t="s">
        <v>4752</v>
      </c>
      <c r="G211" s="665" t="s">
        <v>5082</v>
      </c>
      <c r="H211" s="665" t="s">
        <v>546</v>
      </c>
      <c r="I211" s="665" t="s">
        <v>3153</v>
      </c>
      <c r="J211" s="665" t="s">
        <v>3154</v>
      </c>
      <c r="K211" s="665" t="s">
        <v>5083</v>
      </c>
      <c r="L211" s="666">
        <v>0</v>
      </c>
      <c r="M211" s="666">
        <v>0</v>
      </c>
      <c r="N211" s="665">
        <v>1</v>
      </c>
      <c r="O211" s="748">
        <v>0.5</v>
      </c>
      <c r="P211" s="666">
        <v>0</v>
      </c>
      <c r="Q211" s="681"/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21</v>
      </c>
      <c r="B212" s="665" t="s">
        <v>545</v>
      </c>
      <c r="C212" s="665" t="s">
        <v>4755</v>
      </c>
      <c r="D212" s="746" t="s">
        <v>7218</v>
      </c>
      <c r="E212" s="747" t="s">
        <v>4783</v>
      </c>
      <c r="F212" s="665" t="s">
        <v>4752</v>
      </c>
      <c r="G212" s="665" t="s">
        <v>4886</v>
      </c>
      <c r="H212" s="665" t="s">
        <v>546</v>
      </c>
      <c r="I212" s="665" t="s">
        <v>1096</v>
      </c>
      <c r="J212" s="665" t="s">
        <v>1097</v>
      </c>
      <c r="K212" s="665" t="s">
        <v>4888</v>
      </c>
      <c r="L212" s="666">
        <v>33</v>
      </c>
      <c r="M212" s="666">
        <v>66</v>
      </c>
      <c r="N212" s="665">
        <v>2</v>
      </c>
      <c r="O212" s="748">
        <v>1</v>
      </c>
      <c r="P212" s="666">
        <v>66</v>
      </c>
      <c r="Q212" s="681">
        <v>1</v>
      </c>
      <c r="R212" s="665">
        <v>2</v>
      </c>
      <c r="S212" s="681">
        <v>1</v>
      </c>
      <c r="T212" s="748">
        <v>1</v>
      </c>
      <c r="U212" s="704">
        <v>1</v>
      </c>
    </row>
    <row r="213" spans="1:21" ht="14.4" customHeight="1" x14ac:dyDescent="0.3">
      <c r="A213" s="664">
        <v>21</v>
      </c>
      <c r="B213" s="665" t="s">
        <v>545</v>
      </c>
      <c r="C213" s="665" t="s">
        <v>4755</v>
      </c>
      <c r="D213" s="746" t="s">
        <v>7218</v>
      </c>
      <c r="E213" s="747" t="s">
        <v>4783</v>
      </c>
      <c r="F213" s="665" t="s">
        <v>4752</v>
      </c>
      <c r="G213" s="665" t="s">
        <v>5084</v>
      </c>
      <c r="H213" s="665" t="s">
        <v>546</v>
      </c>
      <c r="I213" s="665" t="s">
        <v>709</v>
      </c>
      <c r="J213" s="665" t="s">
        <v>710</v>
      </c>
      <c r="K213" s="665" t="s">
        <v>5085</v>
      </c>
      <c r="L213" s="666">
        <v>27.28</v>
      </c>
      <c r="M213" s="666">
        <v>54.56</v>
      </c>
      <c r="N213" s="665">
        <v>2</v>
      </c>
      <c r="O213" s="748">
        <v>1.5</v>
      </c>
      <c r="P213" s="666">
        <v>27.28</v>
      </c>
      <c r="Q213" s="681">
        <v>0.5</v>
      </c>
      <c r="R213" s="665">
        <v>1</v>
      </c>
      <c r="S213" s="681">
        <v>0.5</v>
      </c>
      <c r="T213" s="748">
        <v>1</v>
      </c>
      <c r="U213" s="704">
        <v>0.66666666666666663</v>
      </c>
    </row>
    <row r="214" spans="1:21" ht="14.4" customHeight="1" x14ac:dyDescent="0.3">
      <c r="A214" s="664">
        <v>21</v>
      </c>
      <c r="B214" s="665" t="s">
        <v>545</v>
      </c>
      <c r="C214" s="665" t="s">
        <v>4755</v>
      </c>
      <c r="D214" s="746" t="s">
        <v>7218</v>
      </c>
      <c r="E214" s="747" t="s">
        <v>4783</v>
      </c>
      <c r="F214" s="665" t="s">
        <v>4752</v>
      </c>
      <c r="G214" s="665" t="s">
        <v>4825</v>
      </c>
      <c r="H214" s="665" t="s">
        <v>546</v>
      </c>
      <c r="I214" s="665" t="s">
        <v>5086</v>
      </c>
      <c r="J214" s="665" t="s">
        <v>1085</v>
      </c>
      <c r="K214" s="665" t="s">
        <v>5087</v>
      </c>
      <c r="L214" s="666">
        <v>0</v>
      </c>
      <c r="M214" s="666">
        <v>0</v>
      </c>
      <c r="N214" s="665">
        <v>4</v>
      </c>
      <c r="O214" s="748">
        <v>2.5</v>
      </c>
      <c r="P214" s="666">
        <v>0</v>
      </c>
      <c r="Q214" s="681"/>
      <c r="R214" s="665">
        <v>2</v>
      </c>
      <c r="S214" s="681">
        <v>0.5</v>
      </c>
      <c r="T214" s="748">
        <v>1</v>
      </c>
      <c r="U214" s="704">
        <v>0.4</v>
      </c>
    </row>
    <row r="215" spans="1:21" ht="14.4" customHeight="1" x14ac:dyDescent="0.3">
      <c r="A215" s="664">
        <v>21</v>
      </c>
      <c r="B215" s="665" t="s">
        <v>545</v>
      </c>
      <c r="C215" s="665" t="s">
        <v>4755</v>
      </c>
      <c r="D215" s="746" t="s">
        <v>7218</v>
      </c>
      <c r="E215" s="747" t="s">
        <v>4783</v>
      </c>
      <c r="F215" s="665" t="s">
        <v>4752</v>
      </c>
      <c r="G215" s="665" t="s">
        <v>4827</v>
      </c>
      <c r="H215" s="665" t="s">
        <v>546</v>
      </c>
      <c r="I215" s="665" t="s">
        <v>5088</v>
      </c>
      <c r="J215" s="665" t="s">
        <v>2158</v>
      </c>
      <c r="K215" s="665" t="s">
        <v>4800</v>
      </c>
      <c r="L215" s="666">
        <v>0</v>
      </c>
      <c r="M215" s="666">
        <v>0</v>
      </c>
      <c r="N215" s="665">
        <v>1</v>
      </c>
      <c r="O215" s="748">
        <v>0.5</v>
      </c>
      <c r="P215" s="666">
        <v>0</v>
      </c>
      <c r="Q215" s="681"/>
      <c r="R215" s="665">
        <v>1</v>
      </c>
      <c r="S215" s="681">
        <v>1</v>
      </c>
      <c r="T215" s="748">
        <v>0.5</v>
      </c>
      <c r="U215" s="704">
        <v>1</v>
      </c>
    </row>
    <row r="216" spans="1:21" ht="14.4" customHeight="1" x14ac:dyDescent="0.3">
      <c r="A216" s="664">
        <v>21</v>
      </c>
      <c r="B216" s="665" t="s">
        <v>545</v>
      </c>
      <c r="C216" s="665" t="s">
        <v>4755</v>
      </c>
      <c r="D216" s="746" t="s">
        <v>7218</v>
      </c>
      <c r="E216" s="747" t="s">
        <v>4783</v>
      </c>
      <c r="F216" s="665" t="s">
        <v>4752</v>
      </c>
      <c r="G216" s="665" t="s">
        <v>4889</v>
      </c>
      <c r="H216" s="665" t="s">
        <v>546</v>
      </c>
      <c r="I216" s="665" t="s">
        <v>5089</v>
      </c>
      <c r="J216" s="665" t="s">
        <v>5090</v>
      </c>
      <c r="K216" s="665" t="s">
        <v>5091</v>
      </c>
      <c r="L216" s="666">
        <v>0</v>
      </c>
      <c r="M216" s="666">
        <v>0</v>
      </c>
      <c r="N216" s="665">
        <v>1</v>
      </c>
      <c r="O216" s="748">
        <v>0.5</v>
      </c>
      <c r="P216" s="666"/>
      <c r="Q216" s="681"/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21</v>
      </c>
      <c r="B217" s="665" t="s">
        <v>545</v>
      </c>
      <c r="C217" s="665" t="s">
        <v>4755</v>
      </c>
      <c r="D217" s="746" t="s">
        <v>7218</v>
      </c>
      <c r="E217" s="747" t="s">
        <v>4783</v>
      </c>
      <c r="F217" s="665" t="s">
        <v>4752</v>
      </c>
      <c r="G217" s="665" t="s">
        <v>5007</v>
      </c>
      <c r="H217" s="665" t="s">
        <v>546</v>
      </c>
      <c r="I217" s="665" t="s">
        <v>5092</v>
      </c>
      <c r="J217" s="665" t="s">
        <v>5093</v>
      </c>
      <c r="K217" s="665" t="s">
        <v>4551</v>
      </c>
      <c r="L217" s="666">
        <v>0</v>
      </c>
      <c r="M217" s="666">
        <v>0</v>
      </c>
      <c r="N217" s="665">
        <v>1</v>
      </c>
      <c r="O217" s="748">
        <v>0.5</v>
      </c>
      <c r="P217" s="666">
        <v>0</v>
      </c>
      <c r="Q217" s="681"/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21</v>
      </c>
      <c r="B218" s="665" t="s">
        <v>545</v>
      </c>
      <c r="C218" s="665" t="s">
        <v>4755</v>
      </c>
      <c r="D218" s="746" t="s">
        <v>7218</v>
      </c>
      <c r="E218" s="747" t="s">
        <v>4783</v>
      </c>
      <c r="F218" s="665" t="s">
        <v>4752</v>
      </c>
      <c r="G218" s="665" t="s">
        <v>4963</v>
      </c>
      <c r="H218" s="665" t="s">
        <v>546</v>
      </c>
      <c r="I218" s="665" t="s">
        <v>4964</v>
      </c>
      <c r="J218" s="665" t="s">
        <v>1464</v>
      </c>
      <c r="K218" s="665" t="s">
        <v>4965</v>
      </c>
      <c r="L218" s="666">
        <v>111.07</v>
      </c>
      <c r="M218" s="666">
        <v>333.21</v>
      </c>
      <c r="N218" s="665">
        <v>3</v>
      </c>
      <c r="O218" s="748">
        <v>0.5</v>
      </c>
      <c r="P218" s="666">
        <v>333.21</v>
      </c>
      <c r="Q218" s="681">
        <v>1</v>
      </c>
      <c r="R218" s="665">
        <v>3</v>
      </c>
      <c r="S218" s="681">
        <v>1</v>
      </c>
      <c r="T218" s="748">
        <v>0.5</v>
      </c>
      <c r="U218" s="704">
        <v>1</v>
      </c>
    </row>
    <row r="219" spans="1:21" ht="14.4" customHeight="1" x14ac:dyDescent="0.3">
      <c r="A219" s="664">
        <v>21</v>
      </c>
      <c r="B219" s="665" t="s">
        <v>545</v>
      </c>
      <c r="C219" s="665" t="s">
        <v>4755</v>
      </c>
      <c r="D219" s="746" t="s">
        <v>7218</v>
      </c>
      <c r="E219" s="747" t="s">
        <v>4783</v>
      </c>
      <c r="F219" s="665" t="s">
        <v>4752</v>
      </c>
      <c r="G219" s="665" t="s">
        <v>4963</v>
      </c>
      <c r="H219" s="665" t="s">
        <v>546</v>
      </c>
      <c r="I219" s="665" t="s">
        <v>5094</v>
      </c>
      <c r="J219" s="665" t="s">
        <v>1464</v>
      </c>
      <c r="K219" s="665" t="s">
        <v>5095</v>
      </c>
      <c r="L219" s="666">
        <v>0</v>
      </c>
      <c r="M219" s="666">
        <v>0</v>
      </c>
      <c r="N219" s="665">
        <v>12</v>
      </c>
      <c r="O219" s="748">
        <v>3.5</v>
      </c>
      <c r="P219" s="666">
        <v>0</v>
      </c>
      <c r="Q219" s="681"/>
      <c r="R219" s="665">
        <v>9</v>
      </c>
      <c r="S219" s="681">
        <v>0.75</v>
      </c>
      <c r="T219" s="748">
        <v>3</v>
      </c>
      <c r="U219" s="704">
        <v>0.8571428571428571</v>
      </c>
    </row>
    <row r="220" spans="1:21" ht="14.4" customHeight="1" x14ac:dyDescent="0.3">
      <c r="A220" s="664">
        <v>21</v>
      </c>
      <c r="B220" s="665" t="s">
        <v>545</v>
      </c>
      <c r="C220" s="665" t="s">
        <v>4755</v>
      </c>
      <c r="D220" s="746" t="s">
        <v>7218</v>
      </c>
      <c r="E220" s="747" t="s">
        <v>4783</v>
      </c>
      <c r="F220" s="665" t="s">
        <v>4752</v>
      </c>
      <c r="G220" s="665" t="s">
        <v>4893</v>
      </c>
      <c r="H220" s="665" t="s">
        <v>546</v>
      </c>
      <c r="I220" s="665" t="s">
        <v>919</v>
      </c>
      <c r="J220" s="665" t="s">
        <v>4894</v>
      </c>
      <c r="K220" s="665" t="s">
        <v>2313</v>
      </c>
      <c r="L220" s="666">
        <v>88.76</v>
      </c>
      <c r="M220" s="666">
        <v>266.28000000000003</v>
      </c>
      <c r="N220" s="665">
        <v>3</v>
      </c>
      <c r="O220" s="748">
        <v>1</v>
      </c>
      <c r="P220" s="666">
        <v>266.28000000000003</v>
      </c>
      <c r="Q220" s="681">
        <v>1</v>
      </c>
      <c r="R220" s="665">
        <v>3</v>
      </c>
      <c r="S220" s="681">
        <v>1</v>
      </c>
      <c r="T220" s="748">
        <v>1</v>
      </c>
      <c r="U220" s="704">
        <v>1</v>
      </c>
    </row>
    <row r="221" spans="1:21" ht="14.4" customHeight="1" x14ac:dyDescent="0.3">
      <c r="A221" s="664">
        <v>21</v>
      </c>
      <c r="B221" s="665" t="s">
        <v>545</v>
      </c>
      <c r="C221" s="665" t="s">
        <v>4755</v>
      </c>
      <c r="D221" s="746" t="s">
        <v>7218</v>
      </c>
      <c r="E221" s="747" t="s">
        <v>4783</v>
      </c>
      <c r="F221" s="665" t="s">
        <v>4752</v>
      </c>
      <c r="G221" s="665" t="s">
        <v>4799</v>
      </c>
      <c r="H221" s="665" t="s">
        <v>546</v>
      </c>
      <c r="I221" s="665" t="s">
        <v>3559</v>
      </c>
      <c r="J221" s="665" t="s">
        <v>3332</v>
      </c>
      <c r="K221" s="665" t="s">
        <v>4800</v>
      </c>
      <c r="L221" s="666">
        <v>111.07</v>
      </c>
      <c r="M221" s="666">
        <v>222.14</v>
      </c>
      <c r="N221" s="665">
        <v>2</v>
      </c>
      <c r="O221" s="748">
        <v>0.5</v>
      </c>
      <c r="P221" s="666">
        <v>222.14</v>
      </c>
      <c r="Q221" s="681">
        <v>1</v>
      </c>
      <c r="R221" s="665">
        <v>2</v>
      </c>
      <c r="S221" s="681">
        <v>1</v>
      </c>
      <c r="T221" s="748">
        <v>0.5</v>
      </c>
      <c r="U221" s="704">
        <v>1</v>
      </c>
    </row>
    <row r="222" spans="1:21" ht="14.4" customHeight="1" x14ac:dyDescent="0.3">
      <c r="A222" s="664">
        <v>21</v>
      </c>
      <c r="B222" s="665" t="s">
        <v>545</v>
      </c>
      <c r="C222" s="665" t="s">
        <v>4755</v>
      </c>
      <c r="D222" s="746" t="s">
        <v>7218</v>
      </c>
      <c r="E222" s="747" t="s">
        <v>4783</v>
      </c>
      <c r="F222" s="665" t="s">
        <v>4752</v>
      </c>
      <c r="G222" s="665" t="s">
        <v>5096</v>
      </c>
      <c r="H222" s="665" t="s">
        <v>546</v>
      </c>
      <c r="I222" s="665" t="s">
        <v>761</v>
      </c>
      <c r="J222" s="665" t="s">
        <v>762</v>
      </c>
      <c r="K222" s="665" t="s">
        <v>5097</v>
      </c>
      <c r="L222" s="666">
        <v>760.22</v>
      </c>
      <c r="M222" s="666">
        <v>2280.66</v>
      </c>
      <c r="N222" s="665">
        <v>3</v>
      </c>
      <c r="O222" s="748">
        <v>1.5</v>
      </c>
      <c r="P222" s="666">
        <v>1520.44</v>
      </c>
      <c r="Q222" s="681">
        <v>0.66666666666666674</v>
      </c>
      <c r="R222" s="665">
        <v>2</v>
      </c>
      <c r="S222" s="681">
        <v>0.66666666666666663</v>
      </c>
      <c r="T222" s="748">
        <v>1</v>
      </c>
      <c r="U222" s="704">
        <v>0.66666666666666663</v>
      </c>
    </row>
    <row r="223" spans="1:21" ht="14.4" customHeight="1" x14ac:dyDescent="0.3">
      <c r="A223" s="664">
        <v>21</v>
      </c>
      <c r="B223" s="665" t="s">
        <v>545</v>
      </c>
      <c r="C223" s="665" t="s">
        <v>4755</v>
      </c>
      <c r="D223" s="746" t="s">
        <v>7218</v>
      </c>
      <c r="E223" s="747" t="s">
        <v>4783</v>
      </c>
      <c r="F223" s="665" t="s">
        <v>4752</v>
      </c>
      <c r="G223" s="665" t="s">
        <v>5012</v>
      </c>
      <c r="H223" s="665" t="s">
        <v>546</v>
      </c>
      <c r="I223" s="665" t="s">
        <v>1305</v>
      </c>
      <c r="J223" s="665" t="s">
        <v>1306</v>
      </c>
      <c r="K223" s="665" t="s">
        <v>4565</v>
      </c>
      <c r="L223" s="666">
        <v>0</v>
      </c>
      <c r="M223" s="666">
        <v>0</v>
      </c>
      <c r="N223" s="665">
        <v>2</v>
      </c>
      <c r="O223" s="748">
        <v>1</v>
      </c>
      <c r="P223" s="666">
        <v>0</v>
      </c>
      <c r="Q223" s="681"/>
      <c r="R223" s="665">
        <v>1</v>
      </c>
      <c r="S223" s="681">
        <v>0.5</v>
      </c>
      <c r="T223" s="748">
        <v>0.5</v>
      </c>
      <c r="U223" s="704">
        <v>0.5</v>
      </c>
    </row>
    <row r="224" spans="1:21" ht="14.4" customHeight="1" x14ac:dyDescent="0.3">
      <c r="A224" s="664">
        <v>21</v>
      </c>
      <c r="B224" s="665" t="s">
        <v>545</v>
      </c>
      <c r="C224" s="665" t="s">
        <v>4755</v>
      </c>
      <c r="D224" s="746" t="s">
        <v>7218</v>
      </c>
      <c r="E224" s="747" t="s">
        <v>4783</v>
      </c>
      <c r="F224" s="665" t="s">
        <v>4752</v>
      </c>
      <c r="G224" s="665" t="s">
        <v>5098</v>
      </c>
      <c r="H224" s="665" t="s">
        <v>546</v>
      </c>
      <c r="I224" s="665" t="s">
        <v>1428</v>
      </c>
      <c r="J224" s="665" t="s">
        <v>1429</v>
      </c>
      <c r="K224" s="665" t="s">
        <v>5099</v>
      </c>
      <c r="L224" s="666">
        <v>1138.0899999999999</v>
      </c>
      <c r="M224" s="666">
        <v>1138.0899999999999</v>
      </c>
      <c r="N224" s="665">
        <v>1</v>
      </c>
      <c r="O224" s="748">
        <v>0.5</v>
      </c>
      <c r="P224" s="666">
        <v>1138.0899999999999</v>
      </c>
      <c r="Q224" s="681">
        <v>1</v>
      </c>
      <c r="R224" s="665">
        <v>1</v>
      </c>
      <c r="S224" s="681">
        <v>1</v>
      </c>
      <c r="T224" s="748">
        <v>0.5</v>
      </c>
      <c r="U224" s="704">
        <v>1</v>
      </c>
    </row>
    <row r="225" spans="1:21" ht="14.4" customHeight="1" x14ac:dyDescent="0.3">
      <c r="A225" s="664">
        <v>21</v>
      </c>
      <c r="B225" s="665" t="s">
        <v>545</v>
      </c>
      <c r="C225" s="665" t="s">
        <v>4755</v>
      </c>
      <c r="D225" s="746" t="s">
        <v>7218</v>
      </c>
      <c r="E225" s="747" t="s">
        <v>4783</v>
      </c>
      <c r="F225" s="665" t="s">
        <v>4752</v>
      </c>
      <c r="G225" s="665" t="s">
        <v>5100</v>
      </c>
      <c r="H225" s="665" t="s">
        <v>546</v>
      </c>
      <c r="I225" s="665" t="s">
        <v>785</v>
      </c>
      <c r="J225" s="665" t="s">
        <v>5101</v>
      </c>
      <c r="K225" s="665" t="s">
        <v>5102</v>
      </c>
      <c r="L225" s="666">
        <v>0</v>
      </c>
      <c r="M225" s="666">
        <v>0</v>
      </c>
      <c r="N225" s="665">
        <v>3</v>
      </c>
      <c r="O225" s="748">
        <v>2</v>
      </c>
      <c r="P225" s="666">
        <v>0</v>
      </c>
      <c r="Q225" s="681"/>
      <c r="R225" s="665">
        <v>3</v>
      </c>
      <c r="S225" s="681">
        <v>1</v>
      </c>
      <c r="T225" s="748">
        <v>2</v>
      </c>
      <c r="U225" s="704">
        <v>1</v>
      </c>
    </row>
    <row r="226" spans="1:21" ht="14.4" customHeight="1" x14ac:dyDescent="0.3">
      <c r="A226" s="664">
        <v>21</v>
      </c>
      <c r="B226" s="665" t="s">
        <v>545</v>
      </c>
      <c r="C226" s="665" t="s">
        <v>4755</v>
      </c>
      <c r="D226" s="746" t="s">
        <v>7218</v>
      </c>
      <c r="E226" s="747" t="s">
        <v>4783</v>
      </c>
      <c r="F226" s="665" t="s">
        <v>4752</v>
      </c>
      <c r="G226" s="665" t="s">
        <v>5103</v>
      </c>
      <c r="H226" s="665" t="s">
        <v>546</v>
      </c>
      <c r="I226" s="665" t="s">
        <v>5104</v>
      </c>
      <c r="J226" s="665" t="s">
        <v>5105</v>
      </c>
      <c r="K226" s="665" t="s">
        <v>5106</v>
      </c>
      <c r="L226" s="666">
        <v>0</v>
      </c>
      <c r="M226" s="666">
        <v>0</v>
      </c>
      <c r="N226" s="665">
        <v>1</v>
      </c>
      <c r="O226" s="748">
        <v>0.5</v>
      </c>
      <c r="P226" s="666">
        <v>0</v>
      </c>
      <c r="Q226" s="681"/>
      <c r="R226" s="665">
        <v>1</v>
      </c>
      <c r="S226" s="681">
        <v>1</v>
      </c>
      <c r="T226" s="748">
        <v>0.5</v>
      </c>
      <c r="U226" s="704">
        <v>1</v>
      </c>
    </row>
    <row r="227" spans="1:21" ht="14.4" customHeight="1" x14ac:dyDescent="0.3">
      <c r="A227" s="664">
        <v>21</v>
      </c>
      <c r="B227" s="665" t="s">
        <v>545</v>
      </c>
      <c r="C227" s="665" t="s">
        <v>4755</v>
      </c>
      <c r="D227" s="746" t="s">
        <v>7218</v>
      </c>
      <c r="E227" s="747" t="s">
        <v>4783</v>
      </c>
      <c r="F227" s="665" t="s">
        <v>4752</v>
      </c>
      <c r="G227" s="665" t="s">
        <v>4898</v>
      </c>
      <c r="H227" s="665" t="s">
        <v>546</v>
      </c>
      <c r="I227" s="665" t="s">
        <v>5107</v>
      </c>
      <c r="J227" s="665" t="s">
        <v>5108</v>
      </c>
      <c r="K227" s="665" t="s">
        <v>5109</v>
      </c>
      <c r="L227" s="666">
        <v>0</v>
      </c>
      <c r="M227" s="666">
        <v>0</v>
      </c>
      <c r="N227" s="665">
        <v>1</v>
      </c>
      <c r="O227" s="748">
        <v>0.5</v>
      </c>
      <c r="P227" s="666"/>
      <c r="Q227" s="681"/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21</v>
      </c>
      <c r="B228" s="665" t="s">
        <v>545</v>
      </c>
      <c r="C228" s="665" t="s">
        <v>4755</v>
      </c>
      <c r="D228" s="746" t="s">
        <v>7218</v>
      </c>
      <c r="E228" s="747" t="s">
        <v>4783</v>
      </c>
      <c r="F228" s="665" t="s">
        <v>4752</v>
      </c>
      <c r="G228" s="665" t="s">
        <v>5110</v>
      </c>
      <c r="H228" s="665" t="s">
        <v>546</v>
      </c>
      <c r="I228" s="665" t="s">
        <v>5111</v>
      </c>
      <c r="J228" s="665" t="s">
        <v>3064</v>
      </c>
      <c r="K228" s="665" t="s">
        <v>5112</v>
      </c>
      <c r="L228" s="666">
        <v>0</v>
      </c>
      <c r="M228" s="666">
        <v>0</v>
      </c>
      <c r="N228" s="665">
        <v>1</v>
      </c>
      <c r="O228" s="748">
        <v>1</v>
      </c>
      <c r="P228" s="666"/>
      <c r="Q228" s="681"/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21</v>
      </c>
      <c r="B229" s="665" t="s">
        <v>545</v>
      </c>
      <c r="C229" s="665" t="s">
        <v>4755</v>
      </c>
      <c r="D229" s="746" t="s">
        <v>7218</v>
      </c>
      <c r="E229" s="747" t="s">
        <v>4783</v>
      </c>
      <c r="F229" s="665" t="s">
        <v>4752</v>
      </c>
      <c r="G229" s="665" t="s">
        <v>4900</v>
      </c>
      <c r="H229" s="665" t="s">
        <v>2238</v>
      </c>
      <c r="I229" s="665" t="s">
        <v>2295</v>
      </c>
      <c r="J229" s="665" t="s">
        <v>2296</v>
      </c>
      <c r="K229" s="665" t="s">
        <v>4433</v>
      </c>
      <c r="L229" s="666">
        <v>43.21</v>
      </c>
      <c r="M229" s="666">
        <v>43.21</v>
      </c>
      <c r="N229" s="665">
        <v>1</v>
      </c>
      <c r="O229" s="748">
        <v>0.5</v>
      </c>
      <c r="P229" s="666">
        <v>43.21</v>
      </c>
      <c r="Q229" s="681">
        <v>1</v>
      </c>
      <c r="R229" s="665">
        <v>1</v>
      </c>
      <c r="S229" s="681">
        <v>1</v>
      </c>
      <c r="T229" s="748">
        <v>0.5</v>
      </c>
      <c r="U229" s="704">
        <v>1</v>
      </c>
    </row>
    <row r="230" spans="1:21" ht="14.4" customHeight="1" x14ac:dyDescent="0.3">
      <c r="A230" s="664">
        <v>21</v>
      </c>
      <c r="B230" s="665" t="s">
        <v>545</v>
      </c>
      <c r="C230" s="665" t="s">
        <v>4755</v>
      </c>
      <c r="D230" s="746" t="s">
        <v>7218</v>
      </c>
      <c r="E230" s="747" t="s">
        <v>4783</v>
      </c>
      <c r="F230" s="665" t="s">
        <v>4752</v>
      </c>
      <c r="G230" s="665" t="s">
        <v>4802</v>
      </c>
      <c r="H230" s="665" t="s">
        <v>546</v>
      </c>
      <c r="I230" s="665" t="s">
        <v>994</v>
      </c>
      <c r="J230" s="665" t="s">
        <v>4803</v>
      </c>
      <c r="K230" s="665" t="s">
        <v>4804</v>
      </c>
      <c r="L230" s="666">
        <v>53.57</v>
      </c>
      <c r="M230" s="666">
        <v>482.13</v>
      </c>
      <c r="N230" s="665">
        <v>9</v>
      </c>
      <c r="O230" s="748">
        <v>5.5</v>
      </c>
      <c r="P230" s="666">
        <v>374.99</v>
      </c>
      <c r="Q230" s="681">
        <v>0.77777777777777779</v>
      </c>
      <c r="R230" s="665">
        <v>7</v>
      </c>
      <c r="S230" s="681">
        <v>0.77777777777777779</v>
      </c>
      <c r="T230" s="748">
        <v>4</v>
      </c>
      <c r="U230" s="704">
        <v>0.72727272727272729</v>
      </c>
    </row>
    <row r="231" spans="1:21" ht="14.4" customHeight="1" x14ac:dyDescent="0.3">
      <c r="A231" s="664">
        <v>21</v>
      </c>
      <c r="B231" s="665" t="s">
        <v>545</v>
      </c>
      <c r="C231" s="665" t="s">
        <v>4755</v>
      </c>
      <c r="D231" s="746" t="s">
        <v>7218</v>
      </c>
      <c r="E231" s="747" t="s">
        <v>4783</v>
      </c>
      <c r="F231" s="665" t="s">
        <v>4752</v>
      </c>
      <c r="G231" s="665" t="s">
        <v>4802</v>
      </c>
      <c r="H231" s="665" t="s">
        <v>546</v>
      </c>
      <c r="I231" s="665" t="s">
        <v>2143</v>
      </c>
      <c r="J231" s="665" t="s">
        <v>2144</v>
      </c>
      <c r="K231" s="665" t="s">
        <v>4903</v>
      </c>
      <c r="L231" s="666">
        <v>66.97</v>
      </c>
      <c r="M231" s="666">
        <v>334.85</v>
      </c>
      <c r="N231" s="665">
        <v>5</v>
      </c>
      <c r="O231" s="748">
        <v>3</v>
      </c>
      <c r="P231" s="666">
        <v>200.91</v>
      </c>
      <c r="Q231" s="681">
        <v>0.6</v>
      </c>
      <c r="R231" s="665">
        <v>3</v>
      </c>
      <c r="S231" s="681">
        <v>0.6</v>
      </c>
      <c r="T231" s="748">
        <v>2</v>
      </c>
      <c r="U231" s="704">
        <v>0.66666666666666663</v>
      </c>
    </row>
    <row r="232" spans="1:21" ht="14.4" customHeight="1" x14ac:dyDescent="0.3">
      <c r="A232" s="664">
        <v>21</v>
      </c>
      <c r="B232" s="665" t="s">
        <v>545</v>
      </c>
      <c r="C232" s="665" t="s">
        <v>4755</v>
      </c>
      <c r="D232" s="746" t="s">
        <v>7218</v>
      </c>
      <c r="E232" s="747" t="s">
        <v>4783</v>
      </c>
      <c r="F232" s="665" t="s">
        <v>4752</v>
      </c>
      <c r="G232" s="665" t="s">
        <v>5113</v>
      </c>
      <c r="H232" s="665" t="s">
        <v>546</v>
      </c>
      <c r="I232" s="665" t="s">
        <v>5114</v>
      </c>
      <c r="J232" s="665" t="s">
        <v>1340</v>
      </c>
      <c r="K232" s="665" t="s">
        <v>5115</v>
      </c>
      <c r="L232" s="666">
        <v>0</v>
      </c>
      <c r="M232" s="666">
        <v>0</v>
      </c>
      <c r="N232" s="665">
        <v>1</v>
      </c>
      <c r="O232" s="748">
        <v>0.5</v>
      </c>
      <c r="P232" s="666">
        <v>0</v>
      </c>
      <c r="Q232" s="681"/>
      <c r="R232" s="665">
        <v>1</v>
      </c>
      <c r="S232" s="681">
        <v>1</v>
      </c>
      <c r="T232" s="748">
        <v>0.5</v>
      </c>
      <c r="U232" s="704">
        <v>1</v>
      </c>
    </row>
    <row r="233" spans="1:21" ht="14.4" customHeight="1" x14ac:dyDescent="0.3">
      <c r="A233" s="664">
        <v>21</v>
      </c>
      <c r="B233" s="665" t="s">
        <v>545</v>
      </c>
      <c r="C233" s="665" t="s">
        <v>4755</v>
      </c>
      <c r="D233" s="746" t="s">
        <v>7218</v>
      </c>
      <c r="E233" s="747" t="s">
        <v>4783</v>
      </c>
      <c r="F233" s="665" t="s">
        <v>4752</v>
      </c>
      <c r="G233" s="665" t="s">
        <v>5113</v>
      </c>
      <c r="H233" s="665" t="s">
        <v>546</v>
      </c>
      <c r="I233" s="665" t="s">
        <v>5116</v>
      </c>
      <c r="J233" s="665" t="s">
        <v>5117</v>
      </c>
      <c r="K233" s="665" t="s">
        <v>5118</v>
      </c>
      <c r="L233" s="666">
        <v>0</v>
      </c>
      <c r="M233" s="666">
        <v>0</v>
      </c>
      <c r="N233" s="665">
        <v>1</v>
      </c>
      <c r="O233" s="748">
        <v>1</v>
      </c>
      <c r="P233" s="666"/>
      <c r="Q233" s="681"/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21</v>
      </c>
      <c r="B234" s="665" t="s">
        <v>545</v>
      </c>
      <c r="C234" s="665" t="s">
        <v>4755</v>
      </c>
      <c r="D234" s="746" t="s">
        <v>7218</v>
      </c>
      <c r="E234" s="747" t="s">
        <v>4783</v>
      </c>
      <c r="F234" s="665" t="s">
        <v>4752</v>
      </c>
      <c r="G234" s="665" t="s">
        <v>5119</v>
      </c>
      <c r="H234" s="665" t="s">
        <v>546</v>
      </c>
      <c r="I234" s="665" t="s">
        <v>5120</v>
      </c>
      <c r="J234" s="665" t="s">
        <v>2678</v>
      </c>
      <c r="K234" s="665" t="s">
        <v>5121</v>
      </c>
      <c r="L234" s="666">
        <v>34.19</v>
      </c>
      <c r="M234" s="666">
        <v>102.57</v>
      </c>
      <c r="N234" s="665">
        <v>3</v>
      </c>
      <c r="O234" s="748">
        <v>1</v>
      </c>
      <c r="P234" s="666">
        <v>102.57</v>
      </c>
      <c r="Q234" s="681">
        <v>1</v>
      </c>
      <c r="R234" s="665">
        <v>3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21</v>
      </c>
      <c r="B235" s="665" t="s">
        <v>545</v>
      </c>
      <c r="C235" s="665" t="s">
        <v>4755</v>
      </c>
      <c r="D235" s="746" t="s">
        <v>7218</v>
      </c>
      <c r="E235" s="747" t="s">
        <v>4783</v>
      </c>
      <c r="F235" s="665" t="s">
        <v>4752</v>
      </c>
      <c r="G235" s="665" t="s">
        <v>4904</v>
      </c>
      <c r="H235" s="665" t="s">
        <v>2238</v>
      </c>
      <c r="I235" s="665" t="s">
        <v>5122</v>
      </c>
      <c r="J235" s="665" t="s">
        <v>5123</v>
      </c>
      <c r="K235" s="665" t="s">
        <v>5124</v>
      </c>
      <c r="L235" s="666">
        <v>0</v>
      </c>
      <c r="M235" s="666">
        <v>0</v>
      </c>
      <c r="N235" s="665">
        <v>2</v>
      </c>
      <c r="O235" s="748">
        <v>1</v>
      </c>
      <c r="P235" s="666">
        <v>0</v>
      </c>
      <c r="Q235" s="681"/>
      <c r="R235" s="665">
        <v>2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21</v>
      </c>
      <c r="B236" s="665" t="s">
        <v>545</v>
      </c>
      <c r="C236" s="665" t="s">
        <v>4755</v>
      </c>
      <c r="D236" s="746" t="s">
        <v>7218</v>
      </c>
      <c r="E236" s="747" t="s">
        <v>4783</v>
      </c>
      <c r="F236" s="665" t="s">
        <v>4752</v>
      </c>
      <c r="G236" s="665" t="s">
        <v>4904</v>
      </c>
      <c r="H236" s="665" t="s">
        <v>2238</v>
      </c>
      <c r="I236" s="665" t="s">
        <v>2256</v>
      </c>
      <c r="J236" s="665" t="s">
        <v>4577</v>
      </c>
      <c r="K236" s="665" t="s">
        <v>4578</v>
      </c>
      <c r="L236" s="666">
        <v>0</v>
      </c>
      <c r="M236" s="666">
        <v>0</v>
      </c>
      <c r="N236" s="665">
        <v>2</v>
      </c>
      <c r="O236" s="748">
        <v>1</v>
      </c>
      <c r="P236" s="666">
        <v>0</v>
      </c>
      <c r="Q236" s="681"/>
      <c r="R236" s="665">
        <v>1</v>
      </c>
      <c r="S236" s="681">
        <v>0.5</v>
      </c>
      <c r="T236" s="748">
        <v>0.5</v>
      </c>
      <c r="U236" s="704">
        <v>0.5</v>
      </c>
    </row>
    <row r="237" spans="1:21" ht="14.4" customHeight="1" x14ac:dyDescent="0.3">
      <c r="A237" s="664">
        <v>21</v>
      </c>
      <c r="B237" s="665" t="s">
        <v>545</v>
      </c>
      <c r="C237" s="665" t="s">
        <v>4755</v>
      </c>
      <c r="D237" s="746" t="s">
        <v>7218</v>
      </c>
      <c r="E237" s="747" t="s">
        <v>4783</v>
      </c>
      <c r="F237" s="665" t="s">
        <v>4752</v>
      </c>
      <c r="G237" s="665" t="s">
        <v>5125</v>
      </c>
      <c r="H237" s="665" t="s">
        <v>2238</v>
      </c>
      <c r="I237" s="665" t="s">
        <v>2263</v>
      </c>
      <c r="J237" s="665" t="s">
        <v>3846</v>
      </c>
      <c r="K237" s="665" t="s">
        <v>4451</v>
      </c>
      <c r="L237" s="666">
        <v>140.6</v>
      </c>
      <c r="M237" s="666">
        <v>140.6</v>
      </c>
      <c r="N237" s="665">
        <v>1</v>
      </c>
      <c r="O237" s="748">
        <v>0.5</v>
      </c>
      <c r="P237" s="666">
        <v>140.6</v>
      </c>
      <c r="Q237" s="681">
        <v>1</v>
      </c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21</v>
      </c>
      <c r="B238" s="665" t="s">
        <v>545</v>
      </c>
      <c r="C238" s="665" t="s">
        <v>4755</v>
      </c>
      <c r="D238" s="746" t="s">
        <v>7218</v>
      </c>
      <c r="E238" s="747" t="s">
        <v>4783</v>
      </c>
      <c r="F238" s="665" t="s">
        <v>4752</v>
      </c>
      <c r="G238" s="665" t="s">
        <v>4905</v>
      </c>
      <c r="H238" s="665" t="s">
        <v>546</v>
      </c>
      <c r="I238" s="665" t="s">
        <v>5126</v>
      </c>
      <c r="J238" s="665" t="s">
        <v>2074</v>
      </c>
      <c r="K238" s="665" t="s">
        <v>4907</v>
      </c>
      <c r="L238" s="666">
        <v>374.79</v>
      </c>
      <c r="M238" s="666">
        <v>374.79</v>
      </c>
      <c r="N238" s="665">
        <v>1</v>
      </c>
      <c r="O238" s="748">
        <v>0.5</v>
      </c>
      <c r="P238" s="666">
        <v>374.79</v>
      </c>
      <c r="Q238" s="681">
        <v>1</v>
      </c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21</v>
      </c>
      <c r="B239" s="665" t="s">
        <v>545</v>
      </c>
      <c r="C239" s="665" t="s">
        <v>4755</v>
      </c>
      <c r="D239" s="746" t="s">
        <v>7218</v>
      </c>
      <c r="E239" s="747" t="s">
        <v>4783</v>
      </c>
      <c r="F239" s="665" t="s">
        <v>4752</v>
      </c>
      <c r="G239" s="665" t="s">
        <v>4905</v>
      </c>
      <c r="H239" s="665" t="s">
        <v>546</v>
      </c>
      <c r="I239" s="665" t="s">
        <v>5127</v>
      </c>
      <c r="J239" s="665" t="s">
        <v>2074</v>
      </c>
      <c r="K239" s="665" t="s">
        <v>4967</v>
      </c>
      <c r="L239" s="666">
        <v>0</v>
      </c>
      <c r="M239" s="666">
        <v>0</v>
      </c>
      <c r="N239" s="665">
        <v>1</v>
      </c>
      <c r="O239" s="748">
        <v>0.5</v>
      </c>
      <c r="P239" s="666">
        <v>0</v>
      </c>
      <c r="Q239" s="681"/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21</v>
      </c>
      <c r="B240" s="665" t="s">
        <v>545</v>
      </c>
      <c r="C240" s="665" t="s">
        <v>4755</v>
      </c>
      <c r="D240" s="746" t="s">
        <v>7218</v>
      </c>
      <c r="E240" s="747" t="s">
        <v>4783</v>
      </c>
      <c r="F240" s="665" t="s">
        <v>4752</v>
      </c>
      <c r="G240" s="665" t="s">
        <v>4905</v>
      </c>
      <c r="H240" s="665" t="s">
        <v>546</v>
      </c>
      <c r="I240" s="665" t="s">
        <v>2073</v>
      </c>
      <c r="J240" s="665" t="s">
        <v>2074</v>
      </c>
      <c r="K240" s="665" t="s">
        <v>4907</v>
      </c>
      <c r="L240" s="666">
        <v>374.79</v>
      </c>
      <c r="M240" s="666">
        <v>374.79</v>
      </c>
      <c r="N240" s="665">
        <v>1</v>
      </c>
      <c r="O240" s="748">
        <v>0.5</v>
      </c>
      <c r="P240" s="666">
        <v>374.79</v>
      </c>
      <c r="Q240" s="681">
        <v>1</v>
      </c>
      <c r="R240" s="665">
        <v>1</v>
      </c>
      <c r="S240" s="681">
        <v>1</v>
      </c>
      <c r="T240" s="748">
        <v>0.5</v>
      </c>
      <c r="U240" s="704">
        <v>1</v>
      </c>
    </row>
    <row r="241" spans="1:21" ht="14.4" customHeight="1" x14ac:dyDescent="0.3">
      <c r="A241" s="664">
        <v>21</v>
      </c>
      <c r="B241" s="665" t="s">
        <v>545</v>
      </c>
      <c r="C241" s="665" t="s">
        <v>4755</v>
      </c>
      <c r="D241" s="746" t="s">
        <v>7218</v>
      </c>
      <c r="E241" s="747" t="s">
        <v>4783</v>
      </c>
      <c r="F241" s="665" t="s">
        <v>4752</v>
      </c>
      <c r="G241" s="665" t="s">
        <v>4805</v>
      </c>
      <c r="H241" s="665" t="s">
        <v>2238</v>
      </c>
      <c r="I241" s="665" t="s">
        <v>4806</v>
      </c>
      <c r="J241" s="665" t="s">
        <v>2554</v>
      </c>
      <c r="K241" s="665" t="s">
        <v>4446</v>
      </c>
      <c r="L241" s="666">
        <v>543.39</v>
      </c>
      <c r="M241" s="666">
        <v>1086.78</v>
      </c>
      <c r="N241" s="665">
        <v>2</v>
      </c>
      <c r="O241" s="748">
        <v>0.5</v>
      </c>
      <c r="P241" s="666">
        <v>1086.78</v>
      </c>
      <c r="Q241" s="681">
        <v>1</v>
      </c>
      <c r="R241" s="665">
        <v>2</v>
      </c>
      <c r="S241" s="681">
        <v>1</v>
      </c>
      <c r="T241" s="748">
        <v>0.5</v>
      </c>
      <c r="U241" s="704">
        <v>1</v>
      </c>
    </row>
    <row r="242" spans="1:21" ht="14.4" customHeight="1" x14ac:dyDescent="0.3">
      <c r="A242" s="664">
        <v>21</v>
      </c>
      <c r="B242" s="665" t="s">
        <v>545</v>
      </c>
      <c r="C242" s="665" t="s">
        <v>4755</v>
      </c>
      <c r="D242" s="746" t="s">
        <v>7218</v>
      </c>
      <c r="E242" s="747" t="s">
        <v>4783</v>
      </c>
      <c r="F242" s="665" t="s">
        <v>4752</v>
      </c>
      <c r="G242" s="665" t="s">
        <v>4805</v>
      </c>
      <c r="H242" s="665" t="s">
        <v>2238</v>
      </c>
      <c r="I242" s="665" t="s">
        <v>5128</v>
      </c>
      <c r="J242" s="665" t="s">
        <v>2308</v>
      </c>
      <c r="K242" s="665" t="s">
        <v>4444</v>
      </c>
      <c r="L242" s="666">
        <v>1385.62</v>
      </c>
      <c r="M242" s="666">
        <v>2771.24</v>
      </c>
      <c r="N242" s="665">
        <v>2</v>
      </c>
      <c r="O242" s="748">
        <v>0.5</v>
      </c>
      <c r="P242" s="666">
        <v>2771.24</v>
      </c>
      <c r="Q242" s="681">
        <v>1</v>
      </c>
      <c r="R242" s="665">
        <v>2</v>
      </c>
      <c r="S242" s="681">
        <v>1</v>
      </c>
      <c r="T242" s="748">
        <v>0.5</v>
      </c>
      <c r="U242" s="704">
        <v>1</v>
      </c>
    </row>
    <row r="243" spans="1:21" ht="14.4" customHeight="1" x14ac:dyDescent="0.3">
      <c r="A243" s="664">
        <v>21</v>
      </c>
      <c r="B243" s="665" t="s">
        <v>545</v>
      </c>
      <c r="C243" s="665" t="s">
        <v>4755</v>
      </c>
      <c r="D243" s="746" t="s">
        <v>7218</v>
      </c>
      <c r="E243" s="747" t="s">
        <v>4783</v>
      </c>
      <c r="F243" s="665" t="s">
        <v>4752</v>
      </c>
      <c r="G243" s="665" t="s">
        <v>4909</v>
      </c>
      <c r="H243" s="665" t="s">
        <v>546</v>
      </c>
      <c r="I243" s="665" t="s">
        <v>3909</v>
      </c>
      <c r="J243" s="665" t="s">
        <v>3910</v>
      </c>
      <c r="K243" s="665" t="s">
        <v>3583</v>
      </c>
      <c r="L243" s="666">
        <v>146.84</v>
      </c>
      <c r="M243" s="666">
        <v>146.84</v>
      </c>
      <c r="N243" s="665">
        <v>1</v>
      </c>
      <c r="O243" s="748">
        <v>1</v>
      </c>
      <c r="P243" s="666">
        <v>146.84</v>
      </c>
      <c r="Q243" s="681">
        <v>1</v>
      </c>
      <c r="R243" s="665">
        <v>1</v>
      </c>
      <c r="S243" s="681">
        <v>1</v>
      </c>
      <c r="T243" s="748">
        <v>1</v>
      </c>
      <c r="U243" s="704">
        <v>1</v>
      </c>
    </row>
    <row r="244" spans="1:21" ht="14.4" customHeight="1" x14ac:dyDescent="0.3">
      <c r="A244" s="664">
        <v>21</v>
      </c>
      <c r="B244" s="665" t="s">
        <v>545</v>
      </c>
      <c r="C244" s="665" t="s">
        <v>4755</v>
      </c>
      <c r="D244" s="746" t="s">
        <v>7218</v>
      </c>
      <c r="E244" s="747" t="s">
        <v>4783</v>
      </c>
      <c r="F244" s="665" t="s">
        <v>4752</v>
      </c>
      <c r="G244" s="665" t="s">
        <v>4969</v>
      </c>
      <c r="H244" s="665" t="s">
        <v>546</v>
      </c>
      <c r="I244" s="665" t="s">
        <v>5129</v>
      </c>
      <c r="J244" s="665" t="s">
        <v>2697</v>
      </c>
      <c r="K244" s="665" t="s">
        <v>5130</v>
      </c>
      <c r="L244" s="666">
        <v>0</v>
      </c>
      <c r="M244" s="666">
        <v>0</v>
      </c>
      <c r="N244" s="665">
        <v>1</v>
      </c>
      <c r="O244" s="748">
        <v>0.5</v>
      </c>
      <c r="P244" s="666"/>
      <c r="Q244" s="681"/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21</v>
      </c>
      <c r="B245" s="665" t="s">
        <v>545</v>
      </c>
      <c r="C245" s="665" t="s">
        <v>4755</v>
      </c>
      <c r="D245" s="746" t="s">
        <v>7218</v>
      </c>
      <c r="E245" s="747" t="s">
        <v>4783</v>
      </c>
      <c r="F245" s="665" t="s">
        <v>4752</v>
      </c>
      <c r="G245" s="665" t="s">
        <v>4969</v>
      </c>
      <c r="H245" s="665" t="s">
        <v>546</v>
      </c>
      <c r="I245" s="665" t="s">
        <v>5131</v>
      </c>
      <c r="J245" s="665" t="s">
        <v>2697</v>
      </c>
      <c r="K245" s="665" t="s">
        <v>4120</v>
      </c>
      <c r="L245" s="666">
        <v>0</v>
      </c>
      <c r="M245" s="666">
        <v>0</v>
      </c>
      <c r="N245" s="665">
        <v>1</v>
      </c>
      <c r="O245" s="748">
        <v>1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21</v>
      </c>
      <c r="B246" s="665" t="s">
        <v>545</v>
      </c>
      <c r="C246" s="665" t="s">
        <v>4755</v>
      </c>
      <c r="D246" s="746" t="s">
        <v>7218</v>
      </c>
      <c r="E246" s="747" t="s">
        <v>4783</v>
      </c>
      <c r="F246" s="665" t="s">
        <v>4752</v>
      </c>
      <c r="G246" s="665" t="s">
        <v>4807</v>
      </c>
      <c r="H246" s="665" t="s">
        <v>546</v>
      </c>
      <c r="I246" s="665" t="s">
        <v>796</v>
      </c>
      <c r="J246" s="665" t="s">
        <v>797</v>
      </c>
      <c r="K246" s="665" t="s">
        <v>4839</v>
      </c>
      <c r="L246" s="666">
        <v>93.71</v>
      </c>
      <c r="M246" s="666">
        <v>93.71</v>
      </c>
      <c r="N246" s="665">
        <v>1</v>
      </c>
      <c r="O246" s="748">
        <v>0.5</v>
      </c>
      <c r="P246" s="666">
        <v>93.71</v>
      </c>
      <c r="Q246" s="681">
        <v>1</v>
      </c>
      <c r="R246" s="665">
        <v>1</v>
      </c>
      <c r="S246" s="681">
        <v>1</v>
      </c>
      <c r="T246" s="748">
        <v>0.5</v>
      </c>
      <c r="U246" s="704">
        <v>1</v>
      </c>
    </row>
    <row r="247" spans="1:21" ht="14.4" customHeight="1" x14ac:dyDescent="0.3">
      <c r="A247" s="664">
        <v>21</v>
      </c>
      <c r="B247" s="665" t="s">
        <v>545</v>
      </c>
      <c r="C247" s="665" t="s">
        <v>4755</v>
      </c>
      <c r="D247" s="746" t="s">
        <v>7218</v>
      </c>
      <c r="E247" s="747" t="s">
        <v>4783</v>
      </c>
      <c r="F247" s="665" t="s">
        <v>4752</v>
      </c>
      <c r="G247" s="665" t="s">
        <v>4807</v>
      </c>
      <c r="H247" s="665" t="s">
        <v>546</v>
      </c>
      <c r="I247" s="665" t="s">
        <v>2108</v>
      </c>
      <c r="J247" s="665" t="s">
        <v>797</v>
      </c>
      <c r="K247" s="665" t="s">
        <v>4809</v>
      </c>
      <c r="L247" s="666">
        <v>301.2</v>
      </c>
      <c r="M247" s="666">
        <v>301.2</v>
      </c>
      <c r="N247" s="665">
        <v>1</v>
      </c>
      <c r="O247" s="748">
        <v>1</v>
      </c>
      <c r="P247" s="666">
        <v>301.2</v>
      </c>
      <c r="Q247" s="681">
        <v>1</v>
      </c>
      <c r="R247" s="665">
        <v>1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21</v>
      </c>
      <c r="B248" s="665" t="s">
        <v>545</v>
      </c>
      <c r="C248" s="665" t="s">
        <v>4755</v>
      </c>
      <c r="D248" s="746" t="s">
        <v>7218</v>
      </c>
      <c r="E248" s="747" t="s">
        <v>4783</v>
      </c>
      <c r="F248" s="665" t="s">
        <v>4752</v>
      </c>
      <c r="G248" s="665" t="s">
        <v>4807</v>
      </c>
      <c r="H248" s="665" t="s">
        <v>546</v>
      </c>
      <c r="I248" s="665" t="s">
        <v>4838</v>
      </c>
      <c r="J248" s="665" t="s">
        <v>797</v>
      </c>
      <c r="K248" s="665" t="s">
        <v>4839</v>
      </c>
      <c r="L248" s="666">
        <v>57.64</v>
      </c>
      <c r="M248" s="666">
        <v>403.48</v>
      </c>
      <c r="N248" s="665">
        <v>7</v>
      </c>
      <c r="O248" s="748">
        <v>3.5</v>
      </c>
      <c r="P248" s="666">
        <v>230.56</v>
      </c>
      <c r="Q248" s="681">
        <v>0.5714285714285714</v>
      </c>
      <c r="R248" s="665">
        <v>4</v>
      </c>
      <c r="S248" s="681">
        <v>0.5714285714285714</v>
      </c>
      <c r="T248" s="748">
        <v>2</v>
      </c>
      <c r="U248" s="704">
        <v>0.5714285714285714</v>
      </c>
    </row>
    <row r="249" spans="1:21" ht="14.4" customHeight="1" x14ac:dyDescent="0.3">
      <c r="A249" s="664">
        <v>21</v>
      </c>
      <c r="B249" s="665" t="s">
        <v>545</v>
      </c>
      <c r="C249" s="665" t="s">
        <v>4755</v>
      </c>
      <c r="D249" s="746" t="s">
        <v>7218</v>
      </c>
      <c r="E249" s="747" t="s">
        <v>4783</v>
      </c>
      <c r="F249" s="665" t="s">
        <v>4752</v>
      </c>
      <c r="G249" s="665" t="s">
        <v>4807</v>
      </c>
      <c r="H249" s="665" t="s">
        <v>546</v>
      </c>
      <c r="I249" s="665" t="s">
        <v>4808</v>
      </c>
      <c r="J249" s="665" t="s">
        <v>797</v>
      </c>
      <c r="K249" s="665" t="s">
        <v>4809</v>
      </c>
      <c r="L249" s="666">
        <v>185.26</v>
      </c>
      <c r="M249" s="666">
        <v>370.52</v>
      </c>
      <c r="N249" s="665">
        <v>2</v>
      </c>
      <c r="O249" s="748">
        <v>1</v>
      </c>
      <c r="P249" s="666">
        <v>370.52</v>
      </c>
      <c r="Q249" s="681">
        <v>1</v>
      </c>
      <c r="R249" s="665">
        <v>2</v>
      </c>
      <c r="S249" s="681">
        <v>1</v>
      </c>
      <c r="T249" s="748">
        <v>1</v>
      </c>
      <c r="U249" s="704">
        <v>1</v>
      </c>
    </row>
    <row r="250" spans="1:21" ht="14.4" customHeight="1" x14ac:dyDescent="0.3">
      <c r="A250" s="664">
        <v>21</v>
      </c>
      <c r="B250" s="665" t="s">
        <v>545</v>
      </c>
      <c r="C250" s="665" t="s">
        <v>4755</v>
      </c>
      <c r="D250" s="746" t="s">
        <v>7218</v>
      </c>
      <c r="E250" s="747" t="s">
        <v>4783</v>
      </c>
      <c r="F250" s="665" t="s">
        <v>4752</v>
      </c>
      <c r="G250" s="665" t="s">
        <v>4807</v>
      </c>
      <c r="H250" s="665" t="s">
        <v>546</v>
      </c>
      <c r="I250" s="665" t="s">
        <v>2192</v>
      </c>
      <c r="J250" s="665" t="s">
        <v>797</v>
      </c>
      <c r="K250" s="665" t="s">
        <v>4809</v>
      </c>
      <c r="L250" s="666">
        <v>301.2</v>
      </c>
      <c r="M250" s="666">
        <v>301.2</v>
      </c>
      <c r="N250" s="665">
        <v>1</v>
      </c>
      <c r="O250" s="748">
        <v>0.5</v>
      </c>
      <c r="P250" s="666">
        <v>301.2</v>
      </c>
      <c r="Q250" s="681">
        <v>1</v>
      </c>
      <c r="R250" s="665">
        <v>1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21</v>
      </c>
      <c r="B251" s="665" t="s">
        <v>545</v>
      </c>
      <c r="C251" s="665" t="s">
        <v>4755</v>
      </c>
      <c r="D251" s="746" t="s">
        <v>7218</v>
      </c>
      <c r="E251" s="747" t="s">
        <v>4783</v>
      </c>
      <c r="F251" s="665" t="s">
        <v>4752</v>
      </c>
      <c r="G251" s="665" t="s">
        <v>4810</v>
      </c>
      <c r="H251" s="665" t="s">
        <v>2238</v>
      </c>
      <c r="I251" s="665" t="s">
        <v>4914</v>
      </c>
      <c r="J251" s="665" t="s">
        <v>2567</v>
      </c>
      <c r="K251" s="665" t="s">
        <v>2568</v>
      </c>
      <c r="L251" s="666">
        <v>668.54</v>
      </c>
      <c r="M251" s="666">
        <v>6016.86</v>
      </c>
      <c r="N251" s="665">
        <v>9</v>
      </c>
      <c r="O251" s="748">
        <v>5</v>
      </c>
      <c r="P251" s="666">
        <v>5348.32</v>
      </c>
      <c r="Q251" s="681">
        <v>0.88888888888888884</v>
      </c>
      <c r="R251" s="665">
        <v>8</v>
      </c>
      <c r="S251" s="681">
        <v>0.88888888888888884</v>
      </c>
      <c r="T251" s="748">
        <v>4.5</v>
      </c>
      <c r="U251" s="704">
        <v>0.9</v>
      </c>
    </row>
    <row r="252" spans="1:21" ht="14.4" customHeight="1" x14ac:dyDescent="0.3">
      <c r="A252" s="664">
        <v>21</v>
      </c>
      <c r="B252" s="665" t="s">
        <v>545</v>
      </c>
      <c r="C252" s="665" t="s">
        <v>4755</v>
      </c>
      <c r="D252" s="746" t="s">
        <v>7218</v>
      </c>
      <c r="E252" s="747" t="s">
        <v>4783</v>
      </c>
      <c r="F252" s="665" t="s">
        <v>4752</v>
      </c>
      <c r="G252" s="665" t="s">
        <v>4810</v>
      </c>
      <c r="H252" s="665" t="s">
        <v>546</v>
      </c>
      <c r="I252" s="665" t="s">
        <v>5132</v>
      </c>
      <c r="J252" s="665" t="s">
        <v>2567</v>
      </c>
      <c r="K252" s="665" t="s">
        <v>5133</v>
      </c>
      <c r="L252" s="666">
        <v>0</v>
      </c>
      <c r="M252" s="666">
        <v>0</v>
      </c>
      <c r="N252" s="665">
        <v>1</v>
      </c>
      <c r="O252" s="748">
        <v>0.5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21</v>
      </c>
      <c r="B253" s="665" t="s">
        <v>545</v>
      </c>
      <c r="C253" s="665" t="s">
        <v>4755</v>
      </c>
      <c r="D253" s="746" t="s">
        <v>7218</v>
      </c>
      <c r="E253" s="747" t="s">
        <v>4783</v>
      </c>
      <c r="F253" s="665" t="s">
        <v>4752</v>
      </c>
      <c r="G253" s="665" t="s">
        <v>5134</v>
      </c>
      <c r="H253" s="665" t="s">
        <v>546</v>
      </c>
      <c r="I253" s="665" t="s">
        <v>746</v>
      </c>
      <c r="J253" s="665" t="s">
        <v>747</v>
      </c>
      <c r="K253" s="665" t="s">
        <v>5135</v>
      </c>
      <c r="L253" s="666">
        <v>0</v>
      </c>
      <c r="M253" s="666">
        <v>0</v>
      </c>
      <c r="N253" s="665">
        <v>2</v>
      </c>
      <c r="O253" s="748">
        <v>1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21</v>
      </c>
      <c r="B254" s="665" t="s">
        <v>545</v>
      </c>
      <c r="C254" s="665" t="s">
        <v>4755</v>
      </c>
      <c r="D254" s="746" t="s">
        <v>7218</v>
      </c>
      <c r="E254" s="747" t="s">
        <v>4783</v>
      </c>
      <c r="F254" s="665" t="s">
        <v>4752</v>
      </c>
      <c r="G254" s="665" t="s">
        <v>4915</v>
      </c>
      <c r="H254" s="665" t="s">
        <v>546</v>
      </c>
      <c r="I254" s="665" t="s">
        <v>2179</v>
      </c>
      <c r="J254" s="665" t="s">
        <v>2180</v>
      </c>
      <c r="K254" s="665" t="s">
        <v>5136</v>
      </c>
      <c r="L254" s="666">
        <v>1677.3</v>
      </c>
      <c r="M254" s="666">
        <v>1677.3</v>
      </c>
      <c r="N254" s="665">
        <v>1</v>
      </c>
      <c r="O254" s="748">
        <v>1</v>
      </c>
      <c r="P254" s="666">
        <v>1677.3</v>
      </c>
      <c r="Q254" s="681">
        <v>1</v>
      </c>
      <c r="R254" s="665">
        <v>1</v>
      </c>
      <c r="S254" s="681">
        <v>1</v>
      </c>
      <c r="T254" s="748">
        <v>1</v>
      </c>
      <c r="U254" s="704">
        <v>1</v>
      </c>
    </row>
    <row r="255" spans="1:21" ht="14.4" customHeight="1" x14ac:dyDescent="0.3">
      <c r="A255" s="664">
        <v>21</v>
      </c>
      <c r="B255" s="665" t="s">
        <v>545</v>
      </c>
      <c r="C255" s="665" t="s">
        <v>4755</v>
      </c>
      <c r="D255" s="746" t="s">
        <v>7218</v>
      </c>
      <c r="E255" s="747" t="s">
        <v>4783</v>
      </c>
      <c r="F255" s="665" t="s">
        <v>4752</v>
      </c>
      <c r="G255" s="665" t="s">
        <v>4915</v>
      </c>
      <c r="H255" s="665" t="s">
        <v>546</v>
      </c>
      <c r="I255" s="665" t="s">
        <v>5137</v>
      </c>
      <c r="J255" s="665" t="s">
        <v>1505</v>
      </c>
      <c r="K255" s="665" t="s">
        <v>5138</v>
      </c>
      <c r="L255" s="666">
        <v>0</v>
      </c>
      <c r="M255" s="666">
        <v>0</v>
      </c>
      <c r="N255" s="665">
        <v>1</v>
      </c>
      <c r="O255" s="748">
        <v>1</v>
      </c>
      <c r="P255" s="666">
        <v>0</v>
      </c>
      <c r="Q255" s="681"/>
      <c r="R255" s="665">
        <v>1</v>
      </c>
      <c r="S255" s="681">
        <v>1</v>
      </c>
      <c r="T255" s="748">
        <v>1</v>
      </c>
      <c r="U255" s="704">
        <v>1</v>
      </c>
    </row>
    <row r="256" spans="1:21" ht="14.4" customHeight="1" x14ac:dyDescent="0.3">
      <c r="A256" s="664">
        <v>21</v>
      </c>
      <c r="B256" s="665" t="s">
        <v>545</v>
      </c>
      <c r="C256" s="665" t="s">
        <v>4755</v>
      </c>
      <c r="D256" s="746" t="s">
        <v>7218</v>
      </c>
      <c r="E256" s="747" t="s">
        <v>4783</v>
      </c>
      <c r="F256" s="665" t="s">
        <v>4752</v>
      </c>
      <c r="G256" s="665" t="s">
        <v>4811</v>
      </c>
      <c r="H256" s="665" t="s">
        <v>546</v>
      </c>
      <c r="I256" s="665" t="s">
        <v>5139</v>
      </c>
      <c r="J256" s="665" t="s">
        <v>4813</v>
      </c>
      <c r="K256" s="665" t="s">
        <v>5140</v>
      </c>
      <c r="L256" s="666">
        <v>0</v>
      </c>
      <c r="M256" s="666">
        <v>0</v>
      </c>
      <c r="N256" s="665">
        <v>1</v>
      </c>
      <c r="O256" s="748">
        <v>1</v>
      </c>
      <c r="P256" s="666">
        <v>0</v>
      </c>
      <c r="Q256" s="681"/>
      <c r="R256" s="665">
        <v>1</v>
      </c>
      <c r="S256" s="681">
        <v>1</v>
      </c>
      <c r="T256" s="748">
        <v>1</v>
      </c>
      <c r="U256" s="704">
        <v>1</v>
      </c>
    </row>
    <row r="257" spans="1:21" ht="14.4" customHeight="1" x14ac:dyDescent="0.3">
      <c r="A257" s="664">
        <v>21</v>
      </c>
      <c r="B257" s="665" t="s">
        <v>545</v>
      </c>
      <c r="C257" s="665" t="s">
        <v>4755</v>
      </c>
      <c r="D257" s="746" t="s">
        <v>7218</v>
      </c>
      <c r="E257" s="747" t="s">
        <v>4783</v>
      </c>
      <c r="F257" s="665" t="s">
        <v>4752</v>
      </c>
      <c r="G257" s="665" t="s">
        <v>5141</v>
      </c>
      <c r="H257" s="665" t="s">
        <v>2238</v>
      </c>
      <c r="I257" s="665" t="s">
        <v>5142</v>
      </c>
      <c r="J257" s="665" t="s">
        <v>2570</v>
      </c>
      <c r="K257" s="665" t="s">
        <v>5143</v>
      </c>
      <c r="L257" s="666">
        <v>28.81</v>
      </c>
      <c r="M257" s="666">
        <v>28.81</v>
      </c>
      <c r="N257" s="665">
        <v>1</v>
      </c>
      <c r="O257" s="748">
        <v>1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21</v>
      </c>
      <c r="B258" s="665" t="s">
        <v>545</v>
      </c>
      <c r="C258" s="665" t="s">
        <v>4755</v>
      </c>
      <c r="D258" s="746" t="s">
        <v>7218</v>
      </c>
      <c r="E258" s="747" t="s">
        <v>4783</v>
      </c>
      <c r="F258" s="665" t="s">
        <v>4752</v>
      </c>
      <c r="G258" s="665" t="s">
        <v>5027</v>
      </c>
      <c r="H258" s="665" t="s">
        <v>2238</v>
      </c>
      <c r="I258" s="665" t="s">
        <v>2352</v>
      </c>
      <c r="J258" s="665" t="s">
        <v>2353</v>
      </c>
      <c r="K258" s="665" t="s">
        <v>4455</v>
      </c>
      <c r="L258" s="666">
        <v>48.27</v>
      </c>
      <c r="M258" s="666">
        <v>96.54</v>
      </c>
      <c r="N258" s="665">
        <v>2</v>
      </c>
      <c r="O258" s="748">
        <v>1.5</v>
      </c>
      <c r="P258" s="666">
        <v>96.54</v>
      </c>
      <c r="Q258" s="681">
        <v>1</v>
      </c>
      <c r="R258" s="665">
        <v>2</v>
      </c>
      <c r="S258" s="681">
        <v>1</v>
      </c>
      <c r="T258" s="748">
        <v>1.5</v>
      </c>
      <c r="U258" s="704">
        <v>1</v>
      </c>
    </row>
    <row r="259" spans="1:21" ht="14.4" customHeight="1" x14ac:dyDescent="0.3">
      <c r="A259" s="664">
        <v>21</v>
      </c>
      <c r="B259" s="665" t="s">
        <v>545</v>
      </c>
      <c r="C259" s="665" t="s">
        <v>4755</v>
      </c>
      <c r="D259" s="746" t="s">
        <v>7218</v>
      </c>
      <c r="E259" s="747" t="s">
        <v>4783</v>
      </c>
      <c r="F259" s="665" t="s">
        <v>4752</v>
      </c>
      <c r="G259" s="665" t="s">
        <v>5027</v>
      </c>
      <c r="H259" s="665" t="s">
        <v>2238</v>
      </c>
      <c r="I259" s="665" t="s">
        <v>2359</v>
      </c>
      <c r="J259" s="665" t="s">
        <v>2353</v>
      </c>
      <c r="K259" s="665" t="s">
        <v>4462</v>
      </c>
      <c r="L259" s="666">
        <v>144.81</v>
      </c>
      <c r="M259" s="666">
        <v>144.81</v>
      </c>
      <c r="N259" s="665">
        <v>1</v>
      </c>
      <c r="O259" s="748">
        <v>0.5</v>
      </c>
      <c r="P259" s="666">
        <v>144.81</v>
      </c>
      <c r="Q259" s="681">
        <v>1</v>
      </c>
      <c r="R259" s="665">
        <v>1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21</v>
      </c>
      <c r="B260" s="665" t="s">
        <v>545</v>
      </c>
      <c r="C260" s="665" t="s">
        <v>4755</v>
      </c>
      <c r="D260" s="746" t="s">
        <v>7218</v>
      </c>
      <c r="E260" s="747" t="s">
        <v>4783</v>
      </c>
      <c r="F260" s="665" t="s">
        <v>4752</v>
      </c>
      <c r="G260" s="665" t="s">
        <v>4815</v>
      </c>
      <c r="H260" s="665" t="s">
        <v>546</v>
      </c>
      <c r="I260" s="665" t="s">
        <v>1930</v>
      </c>
      <c r="J260" s="665" t="s">
        <v>1931</v>
      </c>
      <c r="K260" s="665" t="s">
        <v>1756</v>
      </c>
      <c r="L260" s="666">
        <v>108.44</v>
      </c>
      <c r="M260" s="666">
        <v>650.64</v>
      </c>
      <c r="N260" s="665">
        <v>6</v>
      </c>
      <c r="O260" s="748">
        <v>4</v>
      </c>
      <c r="P260" s="666">
        <v>433.76</v>
      </c>
      <c r="Q260" s="681">
        <v>0.66666666666666663</v>
      </c>
      <c r="R260" s="665">
        <v>4</v>
      </c>
      <c r="S260" s="681">
        <v>0.66666666666666663</v>
      </c>
      <c r="T260" s="748">
        <v>2.5</v>
      </c>
      <c r="U260" s="704">
        <v>0.625</v>
      </c>
    </row>
    <row r="261" spans="1:21" ht="14.4" customHeight="1" x14ac:dyDescent="0.3">
      <c r="A261" s="664">
        <v>21</v>
      </c>
      <c r="B261" s="665" t="s">
        <v>545</v>
      </c>
      <c r="C261" s="665" t="s">
        <v>4755</v>
      </c>
      <c r="D261" s="746" t="s">
        <v>7218</v>
      </c>
      <c r="E261" s="747" t="s">
        <v>4783</v>
      </c>
      <c r="F261" s="665" t="s">
        <v>4752</v>
      </c>
      <c r="G261" s="665" t="s">
        <v>4917</v>
      </c>
      <c r="H261" s="665" t="s">
        <v>2238</v>
      </c>
      <c r="I261" s="665" t="s">
        <v>2599</v>
      </c>
      <c r="J261" s="665" t="s">
        <v>2600</v>
      </c>
      <c r="K261" s="665" t="s">
        <v>2596</v>
      </c>
      <c r="L261" s="666">
        <v>127.34</v>
      </c>
      <c r="M261" s="666">
        <v>382.02</v>
      </c>
      <c r="N261" s="665">
        <v>3</v>
      </c>
      <c r="O261" s="748">
        <v>1</v>
      </c>
      <c r="P261" s="666">
        <v>382.02</v>
      </c>
      <c r="Q261" s="681">
        <v>1</v>
      </c>
      <c r="R261" s="665">
        <v>3</v>
      </c>
      <c r="S261" s="681">
        <v>1</v>
      </c>
      <c r="T261" s="748">
        <v>1</v>
      </c>
      <c r="U261" s="704">
        <v>1</v>
      </c>
    </row>
    <row r="262" spans="1:21" ht="14.4" customHeight="1" x14ac:dyDescent="0.3">
      <c r="A262" s="664">
        <v>21</v>
      </c>
      <c r="B262" s="665" t="s">
        <v>545</v>
      </c>
      <c r="C262" s="665" t="s">
        <v>4755</v>
      </c>
      <c r="D262" s="746" t="s">
        <v>7218</v>
      </c>
      <c r="E262" s="747" t="s">
        <v>4783</v>
      </c>
      <c r="F262" s="665" t="s">
        <v>4752</v>
      </c>
      <c r="G262" s="665" t="s">
        <v>4917</v>
      </c>
      <c r="H262" s="665" t="s">
        <v>2238</v>
      </c>
      <c r="I262" s="665" t="s">
        <v>2644</v>
      </c>
      <c r="J262" s="665" t="s">
        <v>4601</v>
      </c>
      <c r="K262" s="665" t="s">
        <v>2646</v>
      </c>
      <c r="L262" s="666">
        <v>194.26</v>
      </c>
      <c r="M262" s="666">
        <v>971.3</v>
      </c>
      <c r="N262" s="665">
        <v>5</v>
      </c>
      <c r="O262" s="748">
        <v>0.5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21</v>
      </c>
      <c r="B263" s="665" t="s">
        <v>545</v>
      </c>
      <c r="C263" s="665" t="s">
        <v>4755</v>
      </c>
      <c r="D263" s="746" t="s">
        <v>7218</v>
      </c>
      <c r="E263" s="747" t="s">
        <v>4783</v>
      </c>
      <c r="F263" s="665" t="s">
        <v>4752</v>
      </c>
      <c r="G263" s="665" t="s">
        <v>4919</v>
      </c>
      <c r="H263" s="665" t="s">
        <v>546</v>
      </c>
      <c r="I263" s="665" t="s">
        <v>3106</v>
      </c>
      <c r="J263" s="665" t="s">
        <v>4920</v>
      </c>
      <c r="K263" s="665" t="s">
        <v>4921</v>
      </c>
      <c r="L263" s="666">
        <v>99.11</v>
      </c>
      <c r="M263" s="666">
        <v>396.44</v>
      </c>
      <c r="N263" s="665">
        <v>4</v>
      </c>
      <c r="O263" s="748">
        <v>0.5</v>
      </c>
      <c r="P263" s="666">
        <v>396.44</v>
      </c>
      <c r="Q263" s="681">
        <v>1</v>
      </c>
      <c r="R263" s="665">
        <v>4</v>
      </c>
      <c r="S263" s="681">
        <v>1</v>
      </c>
      <c r="T263" s="748">
        <v>0.5</v>
      </c>
      <c r="U263" s="704">
        <v>1</v>
      </c>
    </row>
    <row r="264" spans="1:21" ht="14.4" customHeight="1" x14ac:dyDescent="0.3">
      <c r="A264" s="664">
        <v>21</v>
      </c>
      <c r="B264" s="665" t="s">
        <v>545</v>
      </c>
      <c r="C264" s="665" t="s">
        <v>4755</v>
      </c>
      <c r="D264" s="746" t="s">
        <v>7218</v>
      </c>
      <c r="E264" s="747" t="s">
        <v>4783</v>
      </c>
      <c r="F264" s="665" t="s">
        <v>4752</v>
      </c>
      <c r="G264" s="665" t="s">
        <v>5144</v>
      </c>
      <c r="H264" s="665" t="s">
        <v>2238</v>
      </c>
      <c r="I264" s="665" t="s">
        <v>3704</v>
      </c>
      <c r="J264" s="665" t="s">
        <v>3705</v>
      </c>
      <c r="K264" s="665" t="s">
        <v>4706</v>
      </c>
      <c r="L264" s="666">
        <v>25.5</v>
      </c>
      <c r="M264" s="666">
        <v>51</v>
      </c>
      <c r="N264" s="665">
        <v>2</v>
      </c>
      <c r="O264" s="748">
        <v>0.5</v>
      </c>
      <c r="P264" s="666"/>
      <c r="Q264" s="681">
        <v>0</v>
      </c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21</v>
      </c>
      <c r="B265" s="665" t="s">
        <v>545</v>
      </c>
      <c r="C265" s="665" t="s">
        <v>4755</v>
      </c>
      <c r="D265" s="746" t="s">
        <v>7218</v>
      </c>
      <c r="E265" s="747" t="s">
        <v>4783</v>
      </c>
      <c r="F265" s="665" t="s">
        <v>4752</v>
      </c>
      <c r="G265" s="665" t="s">
        <v>5145</v>
      </c>
      <c r="H265" s="665" t="s">
        <v>546</v>
      </c>
      <c r="I265" s="665" t="s">
        <v>884</v>
      </c>
      <c r="J265" s="665" t="s">
        <v>885</v>
      </c>
      <c r="K265" s="665" t="s">
        <v>5146</v>
      </c>
      <c r="L265" s="666">
        <v>0</v>
      </c>
      <c r="M265" s="666">
        <v>0</v>
      </c>
      <c r="N265" s="665">
        <v>1</v>
      </c>
      <c r="O265" s="748">
        <v>0.5</v>
      </c>
      <c r="P265" s="666"/>
      <c r="Q265" s="681"/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21</v>
      </c>
      <c r="B266" s="665" t="s">
        <v>545</v>
      </c>
      <c r="C266" s="665" t="s">
        <v>4755</v>
      </c>
      <c r="D266" s="746" t="s">
        <v>7218</v>
      </c>
      <c r="E266" s="747" t="s">
        <v>4783</v>
      </c>
      <c r="F266" s="665" t="s">
        <v>4752</v>
      </c>
      <c r="G266" s="665" t="s">
        <v>5147</v>
      </c>
      <c r="H266" s="665" t="s">
        <v>546</v>
      </c>
      <c r="I266" s="665" t="s">
        <v>5148</v>
      </c>
      <c r="J266" s="665" t="s">
        <v>5149</v>
      </c>
      <c r="K266" s="665" t="s">
        <v>5150</v>
      </c>
      <c r="L266" s="666">
        <v>698.19</v>
      </c>
      <c r="M266" s="666">
        <v>698.19</v>
      </c>
      <c r="N266" s="665">
        <v>1</v>
      </c>
      <c r="O266" s="748">
        <v>1</v>
      </c>
      <c r="P266" s="666">
        <v>698.19</v>
      </c>
      <c r="Q266" s="681">
        <v>1</v>
      </c>
      <c r="R266" s="665">
        <v>1</v>
      </c>
      <c r="S266" s="681">
        <v>1</v>
      </c>
      <c r="T266" s="748">
        <v>1</v>
      </c>
      <c r="U266" s="704">
        <v>1</v>
      </c>
    </row>
    <row r="267" spans="1:21" ht="14.4" customHeight="1" x14ac:dyDescent="0.3">
      <c r="A267" s="664">
        <v>21</v>
      </c>
      <c r="B267" s="665" t="s">
        <v>545</v>
      </c>
      <c r="C267" s="665" t="s">
        <v>4755</v>
      </c>
      <c r="D267" s="746" t="s">
        <v>7218</v>
      </c>
      <c r="E267" s="747" t="s">
        <v>4783</v>
      </c>
      <c r="F267" s="665" t="s">
        <v>4752</v>
      </c>
      <c r="G267" s="665" t="s">
        <v>4816</v>
      </c>
      <c r="H267" s="665" t="s">
        <v>546</v>
      </c>
      <c r="I267" s="665" t="s">
        <v>861</v>
      </c>
      <c r="J267" s="665" t="s">
        <v>4817</v>
      </c>
      <c r="K267" s="665" t="s">
        <v>4800</v>
      </c>
      <c r="L267" s="666">
        <v>0</v>
      </c>
      <c r="M267" s="666">
        <v>0</v>
      </c>
      <c r="N267" s="665">
        <v>19</v>
      </c>
      <c r="O267" s="748">
        <v>5.5</v>
      </c>
      <c r="P267" s="666">
        <v>0</v>
      </c>
      <c r="Q267" s="681"/>
      <c r="R267" s="665">
        <v>15</v>
      </c>
      <c r="S267" s="681">
        <v>0.78947368421052633</v>
      </c>
      <c r="T267" s="748">
        <v>4</v>
      </c>
      <c r="U267" s="704">
        <v>0.72727272727272729</v>
      </c>
    </row>
    <row r="268" spans="1:21" ht="14.4" customHeight="1" x14ac:dyDescent="0.3">
      <c r="A268" s="664">
        <v>21</v>
      </c>
      <c r="B268" s="665" t="s">
        <v>545</v>
      </c>
      <c r="C268" s="665" t="s">
        <v>4755</v>
      </c>
      <c r="D268" s="746" t="s">
        <v>7218</v>
      </c>
      <c r="E268" s="747" t="s">
        <v>4783</v>
      </c>
      <c r="F268" s="665" t="s">
        <v>4752</v>
      </c>
      <c r="G268" s="665" t="s">
        <v>4929</v>
      </c>
      <c r="H268" s="665" t="s">
        <v>546</v>
      </c>
      <c r="I268" s="665" t="s">
        <v>728</v>
      </c>
      <c r="J268" s="665" t="s">
        <v>729</v>
      </c>
      <c r="K268" s="665" t="s">
        <v>4931</v>
      </c>
      <c r="L268" s="666">
        <v>42.08</v>
      </c>
      <c r="M268" s="666">
        <v>42.08</v>
      </c>
      <c r="N268" s="665">
        <v>1</v>
      </c>
      <c r="O268" s="748">
        <v>0.5</v>
      </c>
      <c r="P268" s="666"/>
      <c r="Q268" s="681">
        <v>0</v>
      </c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21</v>
      </c>
      <c r="B269" s="665" t="s">
        <v>545</v>
      </c>
      <c r="C269" s="665" t="s">
        <v>4755</v>
      </c>
      <c r="D269" s="746" t="s">
        <v>7218</v>
      </c>
      <c r="E269" s="747" t="s">
        <v>4783</v>
      </c>
      <c r="F269" s="665" t="s">
        <v>4752</v>
      </c>
      <c r="G269" s="665" t="s">
        <v>4932</v>
      </c>
      <c r="H269" s="665" t="s">
        <v>546</v>
      </c>
      <c r="I269" s="665" t="s">
        <v>5151</v>
      </c>
      <c r="J269" s="665" t="s">
        <v>5152</v>
      </c>
      <c r="K269" s="665" t="s">
        <v>5153</v>
      </c>
      <c r="L269" s="666">
        <v>51.21</v>
      </c>
      <c r="M269" s="666">
        <v>51.21</v>
      </c>
      <c r="N269" s="665">
        <v>1</v>
      </c>
      <c r="O269" s="748">
        <v>0.5</v>
      </c>
      <c r="P269" s="666">
        <v>51.21</v>
      </c>
      <c r="Q269" s="681">
        <v>1</v>
      </c>
      <c r="R269" s="665">
        <v>1</v>
      </c>
      <c r="S269" s="681">
        <v>1</v>
      </c>
      <c r="T269" s="748">
        <v>0.5</v>
      </c>
      <c r="U269" s="704">
        <v>1</v>
      </c>
    </row>
    <row r="270" spans="1:21" ht="14.4" customHeight="1" x14ac:dyDescent="0.3">
      <c r="A270" s="664">
        <v>21</v>
      </c>
      <c r="B270" s="665" t="s">
        <v>545</v>
      </c>
      <c r="C270" s="665" t="s">
        <v>4755</v>
      </c>
      <c r="D270" s="746" t="s">
        <v>7218</v>
      </c>
      <c r="E270" s="747" t="s">
        <v>4783</v>
      </c>
      <c r="F270" s="665" t="s">
        <v>4752</v>
      </c>
      <c r="G270" s="665" t="s">
        <v>5154</v>
      </c>
      <c r="H270" s="665" t="s">
        <v>2238</v>
      </c>
      <c r="I270" s="665" t="s">
        <v>2252</v>
      </c>
      <c r="J270" s="665" t="s">
        <v>2253</v>
      </c>
      <c r="K270" s="665" t="s">
        <v>4497</v>
      </c>
      <c r="L270" s="666">
        <v>131.54</v>
      </c>
      <c r="M270" s="666">
        <v>131.54</v>
      </c>
      <c r="N270" s="665">
        <v>1</v>
      </c>
      <c r="O270" s="748">
        <v>0.5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21</v>
      </c>
      <c r="B271" s="665" t="s">
        <v>545</v>
      </c>
      <c r="C271" s="665" t="s">
        <v>4755</v>
      </c>
      <c r="D271" s="746" t="s">
        <v>7218</v>
      </c>
      <c r="E271" s="747" t="s">
        <v>4783</v>
      </c>
      <c r="F271" s="665" t="s">
        <v>4752</v>
      </c>
      <c r="G271" s="665" t="s">
        <v>4934</v>
      </c>
      <c r="H271" s="665" t="s">
        <v>546</v>
      </c>
      <c r="I271" s="665" t="s">
        <v>5155</v>
      </c>
      <c r="J271" s="665" t="s">
        <v>2096</v>
      </c>
      <c r="K271" s="665" t="s">
        <v>4935</v>
      </c>
      <c r="L271" s="666">
        <v>80.959999999999994</v>
      </c>
      <c r="M271" s="666">
        <v>161.91999999999999</v>
      </c>
      <c r="N271" s="665">
        <v>2</v>
      </c>
      <c r="O271" s="748">
        <v>1</v>
      </c>
      <c r="P271" s="666">
        <v>80.959999999999994</v>
      </c>
      <c r="Q271" s="681">
        <v>0.5</v>
      </c>
      <c r="R271" s="665">
        <v>1</v>
      </c>
      <c r="S271" s="681">
        <v>0.5</v>
      </c>
      <c r="T271" s="748">
        <v>0.5</v>
      </c>
      <c r="U271" s="704">
        <v>0.5</v>
      </c>
    </row>
    <row r="272" spans="1:21" ht="14.4" customHeight="1" x14ac:dyDescent="0.3">
      <c r="A272" s="664">
        <v>21</v>
      </c>
      <c r="B272" s="665" t="s">
        <v>545</v>
      </c>
      <c r="C272" s="665" t="s">
        <v>4755</v>
      </c>
      <c r="D272" s="746" t="s">
        <v>7218</v>
      </c>
      <c r="E272" s="747" t="s">
        <v>4783</v>
      </c>
      <c r="F272" s="665" t="s">
        <v>4752</v>
      </c>
      <c r="G272" s="665" t="s">
        <v>5042</v>
      </c>
      <c r="H272" s="665" t="s">
        <v>546</v>
      </c>
      <c r="I272" s="665" t="s">
        <v>1194</v>
      </c>
      <c r="J272" s="665" t="s">
        <v>751</v>
      </c>
      <c r="K272" s="665" t="s">
        <v>5043</v>
      </c>
      <c r="L272" s="666">
        <v>85.76</v>
      </c>
      <c r="M272" s="666">
        <v>85.76</v>
      </c>
      <c r="N272" s="665">
        <v>1</v>
      </c>
      <c r="O272" s="748">
        <v>0.5</v>
      </c>
      <c r="P272" s="666">
        <v>85.76</v>
      </c>
      <c r="Q272" s="681">
        <v>1</v>
      </c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21</v>
      </c>
      <c r="B273" s="665" t="s">
        <v>545</v>
      </c>
      <c r="C273" s="665" t="s">
        <v>4755</v>
      </c>
      <c r="D273" s="746" t="s">
        <v>7218</v>
      </c>
      <c r="E273" s="747" t="s">
        <v>4783</v>
      </c>
      <c r="F273" s="665" t="s">
        <v>4752</v>
      </c>
      <c r="G273" s="665" t="s">
        <v>5156</v>
      </c>
      <c r="H273" s="665" t="s">
        <v>546</v>
      </c>
      <c r="I273" s="665" t="s">
        <v>845</v>
      </c>
      <c r="J273" s="665" t="s">
        <v>846</v>
      </c>
      <c r="K273" s="665" t="s">
        <v>4846</v>
      </c>
      <c r="L273" s="666">
        <v>122.73</v>
      </c>
      <c r="M273" s="666">
        <v>122.73</v>
      </c>
      <c r="N273" s="665">
        <v>1</v>
      </c>
      <c r="O273" s="748">
        <v>0.5</v>
      </c>
      <c r="P273" s="666"/>
      <c r="Q273" s="681">
        <v>0</v>
      </c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21</v>
      </c>
      <c r="B274" s="665" t="s">
        <v>545</v>
      </c>
      <c r="C274" s="665" t="s">
        <v>4755</v>
      </c>
      <c r="D274" s="746" t="s">
        <v>7218</v>
      </c>
      <c r="E274" s="747" t="s">
        <v>4783</v>
      </c>
      <c r="F274" s="665" t="s">
        <v>4752</v>
      </c>
      <c r="G274" s="665" t="s">
        <v>4936</v>
      </c>
      <c r="H274" s="665" t="s">
        <v>546</v>
      </c>
      <c r="I274" s="665" t="s">
        <v>2907</v>
      </c>
      <c r="J274" s="665" t="s">
        <v>2908</v>
      </c>
      <c r="K274" s="665" t="s">
        <v>4686</v>
      </c>
      <c r="L274" s="666">
        <v>140.94999999999999</v>
      </c>
      <c r="M274" s="666">
        <v>281.89999999999998</v>
      </c>
      <c r="N274" s="665">
        <v>2</v>
      </c>
      <c r="O274" s="748">
        <v>1.5</v>
      </c>
      <c r="P274" s="666">
        <v>140.94999999999999</v>
      </c>
      <c r="Q274" s="681">
        <v>0.5</v>
      </c>
      <c r="R274" s="665">
        <v>1</v>
      </c>
      <c r="S274" s="681">
        <v>0.5</v>
      </c>
      <c r="T274" s="748">
        <v>1</v>
      </c>
      <c r="U274" s="704">
        <v>0.66666666666666663</v>
      </c>
    </row>
    <row r="275" spans="1:21" ht="14.4" customHeight="1" x14ac:dyDescent="0.3">
      <c r="A275" s="664">
        <v>21</v>
      </c>
      <c r="B275" s="665" t="s">
        <v>545</v>
      </c>
      <c r="C275" s="665" t="s">
        <v>4755</v>
      </c>
      <c r="D275" s="746" t="s">
        <v>7218</v>
      </c>
      <c r="E275" s="747" t="s">
        <v>4783</v>
      </c>
      <c r="F275" s="665" t="s">
        <v>4752</v>
      </c>
      <c r="G275" s="665" t="s">
        <v>4936</v>
      </c>
      <c r="H275" s="665" t="s">
        <v>546</v>
      </c>
      <c r="I275" s="665" t="s">
        <v>899</v>
      </c>
      <c r="J275" s="665" t="s">
        <v>900</v>
      </c>
      <c r="K275" s="665" t="s">
        <v>4557</v>
      </c>
      <c r="L275" s="666">
        <v>93.96</v>
      </c>
      <c r="M275" s="666">
        <v>93.96</v>
      </c>
      <c r="N275" s="665">
        <v>1</v>
      </c>
      <c r="O275" s="748">
        <v>0.5</v>
      </c>
      <c r="P275" s="666">
        <v>93.96</v>
      </c>
      <c r="Q275" s="681">
        <v>1</v>
      </c>
      <c r="R275" s="665">
        <v>1</v>
      </c>
      <c r="S275" s="681">
        <v>1</v>
      </c>
      <c r="T275" s="748">
        <v>0.5</v>
      </c>
      <c r="U275" s="704">
        <v>1</v>
      </c>
    </row>
    <row r="276" spans="1:21" ht="14.4" customHeight="1" x14ac:dyDescent="0.3">
      <c r="A276" s="664">
        <v>21</v>
      </c>
      <c r="B276" s="665" t="s">
        <v>545</v>
      </c>
      <c r="C276" s="665" t="s">
        <v>4755</v>
      </c>
      <c r="D276" s="746" t="s">
        <v>7218</v>
      </c>
      <c r="E276" s="747" t="s">
        <v>4783</v>
      </c>
      <c r="F276" s="665" t="s">
        <v>4752</v>
      </c>
      <c r="G276" s="665" t="s">
        <v>4818</v>
      </c>
      <c r="H276" s="665" t="s">
        <v>546</v>
      </c>
      <c r="I276" s="665" t="s">
        <v>5157</v>
      </c>
      <c r="J276" s="665" t="s">
        <v>1955</v>
      </c>
      <c r="K276" s="665" t="s">
        <v>5158</v>
      </c>
      <c r="L276" s="666">
        <v>0</v>
      </c>
      <c r="M276" s="666">
        <v>0</v>
      </c>
      <c r="N276" s="665">
        <v>1</v>
      </c>
      <c r="O276" s="748">
        <v>1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21</v>
      </c>
      <c r="B277" s="665" t="s">
        <v>545</v>
      </c>
      <c r="C277" s="665" t="s">
        <v>4755</v>
      </c>
      <c r="D277" s="746" t="s">
        <v>7218</v>
      </c>
      <c r="E277" s="747" t="s">
        <v>4783</v>
      </c>
      <c r="F277" s="665" t="s">
        <v>4752</v>
      </c>
      <c r="G277" s="665" t="s">
        <v>5159</v>
      </c>
      <c r="H277" s="665" t="s">
        <v>546</v>
      </c>
      <c r="I277" s="665" t="s">
        <v>5160</v>
      </c>
      <c r="J277" s="665" t="s">
        <v>5161</v>
      </c>
      <c r="K277" s="665" t="s">
        <v>5162</v>
      </c>
      <c r="L277" s="666">
        <v>0</v>
      </c>
      <c r="M277" s="666">
        <v>0</v>
      </c>
      <c r="N277" s="665">
        <v>1</v>
      </c>
      <c r="O277" s="748">
        <v>1</v>
      </c>
      <c r="P277" s="666">
        <v>0</v>
      </c>
      <c r="Q277" s="681"/>
      <c r="R277" s="665">
        <v>1</v>
      </c>
      <c r="S277" s="681">
        <v>1</v>
      </c>
      <c r="T277" s="748">
        <v>1</v>
      </c>
      <c r="U277" s="704">
        <v>1</v>
      </c>
    </row>
    <row r="278" spans="1:21" ht="14.4" customHeight="1" x14ac:dyDescent="0.3">
      <c r="A278" s="664">
        <v>21</v>
      </c>
      <c r="B278" s="665" t="s">
        <v>545</v>
      </c>
      <c r="C278" s="665" t="s">
        <v>4755</v>
      </c>
      <c r="D278" s="746" t="s">
        <v>7218</v>
      </c>
      <c r="E278" s="747" t="s">
        <v>4783</v>
      </c>
      <c r="F278" s="665" t="s">
        <v>4752</v>
      </c>
      <c r="G278" s="665" t="s">
        <v>4942</v>
      </c>
      <c r="H278" s="665" t="s">
        <v>546</v>
      </c>
      <c r="I278" s="665" t="s">
        <v>1977</v>
      </c>
      <c r="J278" s="665" t="s">
        <v>1978</v>
      </c>
      <c r="K278" s="665" t="s">
        <v>4945</v>
      </c>
      <c r="L278" s="666">
        <v>0</v>
      </c>
      <c r="M278" s="666">
        <v>0</v>
      </c>
      <c r="N278" s="665">
        <v>1</v>
      </c>
      <c r="O278" s="748">
        <v>1</v>
      </c>
      <c r="P278" s="666">
        <v>0</v>
      </c>
      <c r="Q278" s="681"/>
      <c r="R278" s="665">
        <v>1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21</v>
      </c>
      <c r="B279" s="665" t="s">
        <v>545</v>
      </c>
      <c r="C279" s="665" t="s">
        <v>4755</v>
      </c>
      <c r="D279" s="746" t="s">
        <v>7218</v>
      </c>
      <c r="E279" s="747" t="s">
        <v>4783</v>
      </c>
      <c r="F279" s="665" t="s">
        <v>4752</v>
      </c>
      <c r="G279" s="665" t="s">
        <v>4948</v>
      </c>
      <c r="H279" s="665" t="s">
        <v>546</v>
      </c>
      <c r="I279" s="665" t="s">
        <v>2858</v>
      </c>
      <c r="J279" s="665" t="s">
        <v>2859</v>
      </c>
      <c r="K279" s="665" t="s">
        <v>2860</v>
      </c>
      <c r="L279" s="666">
        <v>203.9</v>
      </c>
      <c r="M279" s="666">
        <v>203.9</v>
      </c>
      <c r="N279" s="665">
        <v>1</v>
      </c>
      <c r="O279" s="748">
        <v>0.5</v>
      </c>
      <c r="P279" s="666">
        <v>203.9</v>
      </c>
      <c r="Q279" s="681">
        <v>1</v>
      </c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21</v>
      </c>
      <c r="B280" s="665" t="s">
        <v>545</v>
      </c>
      <c r="C280" s="665" t="s">
        <v>4755</v>
      </c>
      <c r="D280" s="746" t="s">
        <v>7218</v>
      </c>
      <c r="E280" s="747" t="s">
        <v>4783</v>
      </c>
      <c r="F280" s="665" t="s">
        <v>4753</v>
      </c>
      <c r="G280" s="665" t="s">
        <v>5036</v>
      </c>
      <c r="H280" s="665" t="s">
        <v>546</v>
      </c>
      <c r="I280" s="665" t="s">
        <v>5037</v>
      </c>
      <c r="J280" s="665" t="s">
        <v>4771</v>
      </c>
      <c r="K280" s="665"/>
      <c r="L280" s="666">
        <v>0</v>
      </c>
      <c r="M280" s="666">
        <v>0</v>
      </c>
      <c r="N280" s="665">
        <v>3</v>
      </c>
      <c r="O280" s="748">
        <v>3</v>
      </c>
      <c r="P280" s="666">
        <v>0</v>
      </c>
      <c r="Q280" s="681"/>
      <c r="R280" s="665">
        <v>3</v>
      </c>
      <c r="S280" s="681">
        <v>1</v>
      </c>
      <c r="T280" s="748">
        <v>3</v>
      </c>
      <c r="U280" s="704">
        <v>1</v>
      </c>
    </row>
    <row r="281" spans="1:21" ht="14.4" customHeight="1" x14ac:dyDescent="0.3">
      <c r="A281" s="664">
        <v>21</v>
      </c>
      <c r="B281" s="665" t="s">
        <v>545</v>
      </c>
      <c r="C281" s="665" t="s">
        <v>4755</v>
      </c>
      <c r="D281" s="746" t="s">
        <v>7218</v>
      </c>
      <c r="E281" s="747" t="s">
        <v>4783</v>
      </c>
      <c r="F281" s="665" t="s">
        <v>4754</v>
      </c>
      <c r="G281" s="665" t="s">
        <v>4949</v>
      </c>
      <c r="H281" s="665" t="s">
        <v>546</v>
      </c>
      <c r="I281" s="665" t="s">
        <v>4950</v>
      </c>
      <c r="J281" s="665" t="s">
        <v>4951</v>
      </c>
      <c r="K281" s="665" t="s">
        <v>4952</v>
      </c>
      <c r="L281" s="666">
        <v>1267.1300000000001</v>
      </c>
      <c r="M281" s="666">
        <v>2534.2600000000002</v>
      </c>
      <c r="N281" s="665">
        <v>2</v>
      </c>
      <c r="O281" s="748">
        <v>2</v>
      </c>
      <c r="P281" s="666">
        <v>2534.2600000000002</v>
      </c>
      <c r="Q281" s="681">
        <v>1</v>
      </c>
      <c r="R281" s="665">
        <v>2</v>
      </c>
      <c r="S281" s="681">
        <v>1</v>
      </c>
      <c r="T281" s="748">
        <v>2</v>
      </c>
      <c r="U281" s="704">
        <v>1</v>
      </c>
    </row>
    <row r="282" spans="1:21" ht="14.4" customHeight="1" x14ac:dyDescent="0.3">
      <c r="A282" s="664">
        <v>21</v>
      </c>
      <c r="B282" s="665" t="s">
        <v>545</v>
      </c>
      <c r="C282" s="665" t="s">
        <v>4755</v>
      </c>
      <c r="D282" s="746" t="s">
        <v>7218</v>
      </c>
      <c r="E282" s="747" t="s">
        <v>4787</v>
      </c>
      <c r="F282" s="665" t="s">
        <v>4752</v>
      </c>
      <c r="G282" s="665" t="s">
        <v>5163</v>
      </c>
      <c r="H282" s="665" t="s">
        <v>546</v>
      </c>
      <c r="I282" s="665" t="s">
        <v>991</v>
      </c>
      <c r="J282" s="665" t="s">
        <v>755</v>
      </c>
      <c r="K282" s="665" t="s">
        <v>5164</v>
      </c>
      <c r="L282" s="666">
        <v>0</v>
      </c>
      <c r="M282" s="666">
        <v>0</v>
      </c>
      <c r="N282" s="665">
        <v>1</v>
      </c>
      <c r="O282" s="748">
        <v>1</v>
      </c>
      <c r="P282" s="666"/>
      <c r="Q282" s="681"/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21</v>
      </c>
      <c r="B283" s="665" t="s">
        <v>545</v>
      </c>
      <c r="C283" s="665" t="s">
        <v>4755</v>
      </c>
      <c r="D283" s="746" t="s">
        <v>7218</v>
      </c>
      <c r="E283" s="747" t="s">
        <v>4787</v>
      </c>
      <c r="F283" s="665" t="s">
        <v>4752</v>
      </c>
      <c r="G283" s="665" t="s">
        <v>4810</v>
      </c>
      <c r="H283" s="665" t="s">
        <v>2238</v>
      </c>
      <c r="I283" s="665" t="s">
        <v>3820</v>
      </c>
      <c r="J283" s="665" t="s">
        <v>4606</v>
      </c>
      <c r="K283" s="665" t="s">
        <v>4607</v>
      </c>
      <c r="L283" s="666">
        <v>668.54</v>
      </c>
      <c r="M283" s="666">
        <v>668.54</v>
      </c>
      <c r="N283" s="665">
        <v>1</v>
      </c>
      <c r="O283" s="748">
        <v>1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21</v>
      </c>
      <c r="B284" s="665" t="s">
        <v>545</v>
      </c>
      <c r="C284" s="665" t="s">
        <v>4755</v>
      </c>
      <c r="D284" s="746" t="s">
        <v>7218</v>
      </c>
      <c r="E284" s="747" t="s">
        <v>4792</v>
      </c>
      <c r="F284" s="665" t="s">
        <v>4752</v>
      </c>
      <c r="G284" s="665" t="s">
        <v>5077</v>
      </c>
      <c r="H284" s="665" t="s">
        <v>546</v>
      </c>
      <c r="I284" s="665" t="s">
        <v>663</v>
      </c>
      <c r="J284" s="665" t="s">
        <v>664</v>
      </c>
      <c r="K284" s="665" t="s">
        <v>5078</v>
      </c>
      <c r="L284" s="666">
        <v>106.54</v>
      </c>
      <c r="M284" s="666">
        <v>106.54</v>
      </c>
      <c r="N284" s="665">
        <v>1</v>
      </c>
      <c r="O284" s="748">
        <v>1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21</v>
      </c>
      <c r="B285" s="665" t="s">
        <v>545</v>
      </c>
      <c r="C285" s="665" t="s">
        <v>4755</v>
      </c>
      <c r="D285" s="746" t="s">
        <v>7218</v>
      </c>
      <c r="E285" s="747" t="s">
        <v>4792</v>
      </c>
      <c r="F285" s="665" t="s">
        <v>4752</v>
      </c>
      <c r="G285" s="665" t="s">
        <v>4884</v>
      </c>
      <c r="H285" s="665" t="s">
        <v>546</v>
      </c>
      <c r="I285" s="665" t="s">
        <v>2918</v>
      </c>
      <c r="J285" s="665" t="s">
        <v>2919</v>
      </c>
      <c r="K285" s="665" t="s">
        <v>5165</v>
      </c>
      <c r="L285" s="666">
        <v>84.39</v>
      </c>
      <c r="M285" s="666">
        <v>168.78</v>
      </c>
      <c r="N285" s="665">
        <v>2</v>
      </c>
      <c r="O285" s="748">
        <v>0.5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21</v>
      </c>
      <c r="B286" s="665" t="s">
        <v>545</v>
      </c>
      <c r="C286" s="665" t="s">
        <v>4755</v>
      </c>
      <c r="D286" s="746" t="s">
        <v>7218</v>
      </c>
      <c r="E286" s="747" t="s">
        <v>4792</v>
      </c>
      <c r="F286" s="665" t="s">
        <v>4752</v>
      </c>
      <c r="G286" s="665" t="s">
        <v>4886</v>
      </c>
      <c r="H286" s="665" t="s">
        <v>546</v>
      </c>
      <c r="I286" s="665" t="s">
        <v>1096</v>
      </c>
      <c r="J286" s="665" t="s">
        <v>1097</v>
      </c>
      <c r="K286" s="665" t="s">
        <v>4888</v>
      </c>
      <c r="L286" s="666">
        <v>33</v>
      </c>
      <c r="M286" s="666">
        <v>33</v>
      </c>
      <c r="N286" s="665">
        <v>1</v>
      </c>
      <c r="O286" s="748">
        <v>1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21</v>
      </c>
      <c r="B287" s="665" t="s">
        <v>545</v>
      </c>
      <c r="C287" s="665" t="s">
        <v>4755</v>
      </c>
      <c r="D287" s="746" t="s">
        <v>7218</v>
      </c>
      <c r="E287" s="747" t="s">
        <v>4792</v>
      </c>
      <c r="F287" s="665" t="s">
        <v>4752</v>
      </c>
      <c r="G287" s="665" t="s">
        <v>4805</v>
      </c>
      <c r="H287" s="665" t="s">
        <v>2238</v>
      </c>
      <c r="I287" s="665" t="s">
        <v>4806</v>
      </c>
      <c r="J287" s="665" t="s">
        <v>2554</v>
      </c>
      <c r="K287" s="665" t="s">
        <v>4446</v>
      </c>
      <c r="L287" s="666">
        <v>543.39</v>
      </c>
      <c r="M287" s="666">
        <v>1630.17</v>
      </c>
      <c r="N287" s="665">
        <v>3</v>
      </c>
      <c r="O287" s="748">
        <v>0.5</v>
      </c>
      <c r="P287" s="666"/>
      <c r="Q287" s="681">
        <v>0</v>
      </c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21</v>
      </c>
      <c r="B288" s="665" t="s">
        <v>545</v>
      </c>
      <c r="C288" s="665" t="s">
        <v>4755</v>
      </c>
      <c r="D288" s="746" t="s">
        <v>7218</v>
      </c>
      <c r="E288" s="747" t="s">
        <v>4792</v>
      </c>
      <c r="F288" s="665" t="s">
        <v>4752</v>
      </c>
      <c r="G288" s="665" t="s">
        <v>4805</v>
      </c>
      <c r="H288" s="665" t="s">
        <v>2238</v>
      </c>
      <c r="I288" s="665" t="s">
        <v>4908</v>
      </c>
      <c r="J288" s="665" t="s">
        <v>2308</v>
      </c>
      <c r="K288" s="665" t="s">
        <v>4445</v>
      </c>
      <c r="L288" s="666">
        <v>2309.36</v>
      </c>
      <c r="M288" s="666">
        <v>6928.08</v>
      </c>
      <c r="N288" s="665">
        <v>3</v>
      </c>
      <c r="O288" s="748">
        <v>1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21</v>
      </c>
      <c r="B289" s="665" t="s">
        <v>545</v>
      </c>
      <c r="C289" s="665" t="s">
        <v>4755</v>
      </c>
      <c r="D289" s="746" t="s">
        <v>7218</v>
      </c>
      <c r="E289" s="747" t="s">
        <v>4792</v>
      </c>
      <c r="F289" s="665" t="s">
        <v>4752</v>
      </c>
      <c r="G289" s="665" t="s">
        <v>4810</v>
      </c>
      <c r="H289" s="665" t="s">
        <v>2238</v>
      </c>
      <c r="I289" s="665" t="s">
        <v>4914</v>
      </c>
      <c r="J289" s="665" t="s">
        <v>2567</v>
      </c>
      <c r="K289" s="665" t="s">
        <v>2568</v>
      </c>
      <c r="L289" s="666">
        <v>668.54</v>
      </c>
      <c r="M289" s="666">
        <v>1337.08</v>
      </c>
      <c r="N289" s="665">
        <v>2</v>
      </c>
      <c r="O289" s="748">
        <v>1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21</v>
      </c>
      <c r="B290" s="665" t="s">
        <v>545</v>
      </c>
      <c r="C290" s="665" t="s">
        <v>4755</v>
      </c>
      <c r="D290" s="746" t="s">
        <v>7218</v>
      </c>
      <c r="E290" s="747" t="s">
        <v>4792</v>
      </c>
      <c r="F290" s="665" t="s">
        <v>4752</v>
      </c>
      <c r="G290" s="665" t="s">
        <v>5166</v>
      </c>
      <c r="H290" s="665" t="s">
        <v>546</v>
      </c>
      <c r="I290" s="665" t="s">
        <v>5167</v>
      </c>
      <c r="J290" s="665" t="s">
        <v>947</v>
      </c>
      <c r="K290" s="665" t="s">
        <v>5168</v>
      </c>
      <c r="L290" s="666">
        <v>316.36</v>
      </c>
      <c r="M290" s="666">
        <v>316.36</v>
      </c>
      <c r="N290" s="665">
        <v>1</v>
      </c>
      <c r="O290" s="748">
        <v>0.5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21</v>
      </c>
      <c r="B291" s="665" t="s">
        <v>545</v>
      </c>
      <c r="C291" s="665" t="s">
        <v>4755</v>
      </c>
      <c r="D291" s="746" t="s">
        <v>7218</v>
      </c>
      <c r="E291" s="747" t="s">
        <v>4792</v>
      </c>
      <c r="F291" s="665" t="s">
        <v>4752</v>
      </c>
      <c r="G291" s="665" t="s">
        <v>4816</v>
      </c>
      <c r="H291" s="665" t="s">
        <v>546</v>
      </c>
      <c r="I291" s="665" t="s">
        <v>861</v>
      </c>
      <c r="J291" s="665" t="s">
        <v>4817</v>
      </c>
      <c r="K291" s="665" t="s">
        <v>4800</v>
      </c>
      <c r="L291" s="666">
        <v>0</v>
      </c>
      <c r="M291" s="666">
        <v>0</v>
      </c>
      <c r="N291" s="665">
        <v>3</v>
      </c>
      <c r="O291" s="748">
        <v>1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21</v>
      </c>
      <c r="B292" s="665" t="s">
        <v>545</v>
      </c>
      <c r="C292" s="665" t="s">
        <v>4755</v>
      </c>
      <c r="D292" s="746" t="s">
        <v>7218</v>
      </c>
      <c r="E292" s="747" t="s">
        <v>4792</v>
      </c>
      <c r="F292" s="665" t="s">
        <v>4752</v>
      </c>
      <c r="G292" s="665" t="s">
        <v>5042</v>
      </c>
      <c r="H292" s="665" t="s">
        <v>546</v>
      </c>
      <c r="I292" s="665" t="s">
        <v>1194</v>
      </c>
      <c r="J292" s="665" t="s">
        <v>751</v>
      </c>
      <c r="K292" s="665" t="s">
        <v>5043</v>
      </c>
      <c r="L292" s="666">
        <v>85.76</v>
      </c>
      <c r="M292" s="666">
        <v>85.76</v>
      </c>
      <c r="N292" s="665">
        <v>1</v>
      </c>
      <c r="O292" s="748">
        <v>0.5</v>
      </c>
      <c r="P292" s="666"/>
      <c r="Q292" s="681">
        <v>0</v>
      </c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21</v>
      </c>
      <c r="B293" s="665" t="s">
        <v>545</v>
      </c>
      <c r="C293" s="665" t="s">
        <v>4755</v>
      </c>
      <c r="D293" s="746" t="s">
        <v>7218</v>
      </c>
      <c r="E293" s="747" t="s">
        <v>4792</v>
      </c>
      <c r="F293" s="665" t="s">
        <v>4752</v>
      </c>
      <c r="G293" s="665" t="s">
        <v>5042</v>
      </c>
      <c r="H293" s="665" t="s">
        <v>546</v>
      </c>
      <c r="I293" s="665" t="s">
        <v>750</v>
      </c>
      <c r="J293" s="665" t="s">
        <v>751</v>
      </c>
      <c r="K293" s="665" t="s">
        <v>5169</v>
      </c>
      <c r="L293" s="666">
        <v>55.16</v>
      </c>
      <c r="M293" s="666">
        <v>55.16</v>
      </c>
      <c r="N293" s="665">
        <v>1</v>
      </c>
      <c r="O293" s="748">
        <v>0.5</v>
      </c>
      <c r="P293" s="666"/>
      <c r="Q293" s="681">
        <v>0</v>
      </c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21</v>
      </c>
      <c r="B294" s="665" t="s">
        <v>545</v>
      </c>
      <c r="C294" s="665" t="s">
        <v>4755</v>
      </c>
      <c r="D294" s="746" t="s">
        <v>7218</v>
      </c>
      <c r="E294" s="747" t="s">
        <v>4792</v>
      </c>
      <c r="F294" s="665" t="s">
        <v>4752</v>
      </c>
      <c r="G294" s="665" t="s">
        <v>5170</v>
      </c>
      <c r="H294" s="665" t="s">
        <v>546</v>
      </c>
      <c r="I294" s="665" t="s">
        <v>5171</v>
      </c>
      <c r="J294" s="665" t="s">
        <v>3576</v>
      </c>
      <c r="K294" s="665" t="s">
        <v>5172</v>
      </c>
      <c r="L294" s="666">
        <v>0</v>
      </c>
      <c r="M294" s="666">
        <v>0</v>
      </c>
      <c r="N294" s="665">
        <v>1</v>
      </c>
      <c r="O294" s="748">
        <v>0.5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21</v>
      </c>
      <c r="B295" s="665" t="s">
        <v>545</v>
      </c>
      <c r="C295" s="665" t="s">
        <v>4755</v>
      </c>
      <c r="D295" s="746" t="s">
        <v>7218</v>
      </c>
      <c r="E295" s="747" t="s">
        <v>4793</v>
      </c>
      <c r="F295" s="665" t="s">
        <v>4752</v>
      </c>
      <c r="G295" s="665" t="s">
        <v>4991</v>
      </c>
      <c r="H295" s="665" t="s">
        <v>546</v>
      </c>
      <c r="I295" s="665" t="s">
        <v>1247</v>
      </c>
      <c r="J295" s="665" t="s">
        <v>5063</v>
      </c>
      <c r="K295" s="665" t="s">
        <v>5064</v>
      </c>
      <c r="L295" s="666">
        <v>484.75</v>
      </c>
      <c r="M295" s="666">
        <v>484.75</v>
      </c>
      <c r="N295" s="665">
        <v>1</v>
      </c>
      <c r="O295" s="748">
        <v>1</v>
      </c>
      <c r="P295" s="666">
        <v>484.75</v>
      </c>
      <c r="Q295" s="681">
        <v>1</v>
      </c>
      <c r="R295" s="665">
        <v>1</v>
      </c>
      <c r="S295" s="681">
        <v>1</v>
      </c>
      <c r="T295" s="748">
        <v>1</v>
      </c>
      <c r="U295" s="704">
        <v>1</v>
      </c>
    </row>
    <row r="296" spans="1:21" ht="14.4" customHeight="1" x14ac:dyDescent="0.3">
      <c r="A296" s="664">
        <v>21</v>
      </c>
      <c r="B296" s="665" t="s">
        <v>545</v>
      </c>
      <c r="C296" s="665" t="s">
        <v>4755</v>
      </c>
      <c r="D296" s="746" t="s">
        <v>7218</v>
      </c>
      <c r="E296" s="747" t="s">
        <v>4793</v>
      </c>
      <c r="F296" s="665" t="s">
        <v>4752</v>
      </c>
      <c r="G296" s="665" t="s">
        <v>4799</v>
      </c>
      <c r="H296" s="665" t="s">
        <v>546</v>
      </c>
      <c r="I296" s="665" t="s">
        <v>3559</v>
      </c>
      <c r="J296" s="665" t="s">
        <v>3332</v>
      </c>
      <c r="K296" s="665" t="s">
        <v>4800</v>
      </c>
      <c r="L296" s="666">
        <v>111.07</v>
      </c>
      <c r="M296" s="666">
        <v>111.07</v>
      </c>
      <c r="N296" s="665">
        <v>1</v>
      </c>
      <c r="O296" s="748">
        <v>0.5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21</v>
      </c>
      <c r="B297" s="665" t="s">
        <v>545</v>
      </c>
      <c r="C297" s="665" t="s">
        <v>4755</v>
      </c>
      <c r="D297" s="746" t="s">
        <v>7218</v>
      </c>
      <c r="E297" s="747" t="s">
        <v>4793</v>
      </c>
      <c r="F297" s="665" t="s">
        <v>4752</v>
      </c>
      <c r="G297" s="665" t="s">
        <v>4816</v>
      </c>
      <c r="H297" s="665" t="s">
        <v>546</v>
      </c>
      <c r="I297" s="665" t="s">
        <v>861</v>
      </c>
      <c r="J297" s="665" t="s">
        <v>4817</v>
      </c>
      <c r="K297" s="665" t="s">
        <v>4800</v>
      </c>
      <c r="L297" s="666">
        <v>0</v>
      </c>
      <c r="M297" s="666">
        <v>0</v>
      </c>
      <c r="N297" s="665">
        <v>2</v>
      </c>
      <c r="O297" s="748">
        <v>1.5</v>
      </c>
      <c r="P297" s="666">
        <v>0</v>
      </c>
      <c r="Q297" s="681"/>
      <c r="R297" s="665">
        <v>1</v>
      </c>
      <c r="S297" s="681">
        <v>0.5</v>
      </c>
      <c r="T297" s="748">
        <v>1</v>
      </c>
      <c r="U297" s="704">
        <v>0.66666666666666663</v>
      </c>
    </row>
    <row r="298" spans="1:21" ht="14.4" customHeight="1" x14ac:dyDescent="0.3">
      <c r="A298" s="664">
        <v>21</v>
      </c>
      <c r="B298" s="665" t="s">
        <v>545</v>
      </c>
      <c r="C298" s="665" t="s">
        <v>4755</v>
      </c>
      <c r="D298" s="746" t="s">
        <v>7218</v>
      </c>
      <c r="E298" s="747" t="s">
        <v>4794</v>
      </c>
      <c r="F298" s="665" t="s">
        <v>4752</v>
      </c>
      <c r="G298" s="665" t="s">
        <v>4801</v>
      </c>
      <c r="H298" s="665" t="s">
        <v>2238</v>
      </c>
      <c r="I298" s="665" t="s">
        <v>3737</v>
      </c>
      <c r="J298" s="665" t="s">
        <v>2489</v>
      </c>
      <c r="K298" s="665" t="s">
        <v>4682</v>
      </c>
      <c r="L298" s="666">
        <v>48.72</v>
      </c>
      <c r="M298" s="666">
        <v>97.44</v>
      </c>
      <c r="N298" s="665">
        <v>2</v>
      </c>
      <c r="O298" s="748">
        <v>1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21</v>
      </c>
      <c r="B299" s="665" t="s">
        <v>545</v>
      </c>
      <c r="C299" s="665" t="s">
        <v>4755</v>
      </c>
      <c r="D299" s="746" t="s">
        <v>7218</v>
      </c>
      <c r="E299" s="747" t="s">
        <v>4794</v>
      </c>
      <c r="F299" s="665" t="s">
        <v>4752</v>
      </c>
      <c r="G299" s="665" t="s">
        <v>4802</v>
      </c>
      <c r="H299" s="665" t="s">
        <v>546</v>
      </c>
      <c r="I299" s="665" t="s">
        <v>994</v>
      </c>
      <c r="J299" s="665" t="s">
        <v>4803</v>
      </c>
      <c r="K299" s="665" t="s">
        <v>4804</v>
      </c>
      <c r="L299" s="666">
        <v>53.57</v>
      </c>
      <c r="M299" s="666">
        <v>107.14</v>
      </c>
      <c r="N299" s="665">
        <v>2</v>
      </c>
      <c r="O299" s="748">
        <v>0.5</v>
      </c>
      <c r="P299" s="666">
        <v>53.57</v>
      </c>
      <c r="Q299" s="681">
        <v>0.5</v>
      </c>
      <c r="R299" s="665">
        <v>1</v>
      </c>
      <c r="S299" s="681">
        <v>0.5</v>
      </c>
      <c r="T299" s="748">
        <v>0.25</v>
      </c>
      <c r="U299" s="704">
        <v>0.5</v>
      </c>
    </row>
    <row r="300" spans="1:21" ht="14.4" customHeight="1" x14ac:dyDescent="0.3">
      <c r="A300" s="664">
        <v>21</v>
      </c>
      <c r="B300" s="665" t="s">
        <v>545</v>
      </c>
      <c r="C300" s="665" t="s">
        <v>4755</v>
      </c>
      <c r="D300" s="746" t="s">
        <v>7218</v>
      </c>
      <c r="E300" s="747" t="s">
        <v>4794</v>
      </c>
      <c r="F300" s="665" t="s">
        <v>4752</v>
      </c>
      <c r="G300" s="665" t="s">
        <v>4807</v>
      </c>
      <c r="H300" s="665" t="s">
        <v>546</v>
      </c>
      <c r="I300" s="665" t="s">
        <v>4808</v>
      </c>
      <c r="J300" s="665" t="s">
        <v>797</v>
      </c>
      <c r="K300" s="665" t="s">
        <v>4809</v>
      </c>
      <c r="L300" s="666">
        <v>185.26</v>
      </c>
      <c r="M300" s="666">
        <v>370.52</v>
      </c>
      <c r="N300" s="665">
        <v>2</v>
      </c>
      <c r="O300" s="748">
        <v>0.5</v>
      </c>
      <c r="P300" s="666">
        <v>185.26</v>
      </c>
      <c r="Q300" s="681">
        <v>0.5</v>
      </c>
      <c r="R300" s="665">
        <v>1</v>
      </c>
      <c r="S300" s="681">
        <v>0.5</v>
      </c>
      <c r="T300" s="748">
        <v>0.25</v>
      </c>
      <c r="U300" s="704">
        <v>0.5</v>
      </c>
    </row>
    <row r="301" spans="1:21" ht="14.4" customHeight="1" x14ac:dyDescent="0.3">
      <c r="A301" s="664">
        <v>21</v>
      </c>
      <c r="B301" s="665" t="s">
        <v>545</v>
      </c>
      <c r="C301" s="665" t="s">
        <v>4755</v>
      </c>
      <c r="D301" s="746" t="s">
        <v>7218</v>
      </c>
      <c r="E301" s="747" t="s">
        <v>4794</v>
      </c>
      <c r="F301" s="665" t="s">
        <v>4752</v>
      </c>
      <c r="G301" s="665" t="s">
        <v>4810</v>
      </c>
      <c r="H301" s="665" t="s">
        <v>2238</v>
      </c>
      <c r="I301" s="665" t="s">
        <v>3820</v>
      </c>
      <c r="J301" s="665" t="s">
        <v>4606</v>
      </c>
      <c r="K301" s="665" t="s">
        <v>4607</v>
      </c>
      <c r="L301" s="666">
        <v>668.54</v>
      </c>
      <c r="M301" s="666">
        <v>668.54</v>
      </c>
      <c r="N301" s="665">
        <v>1</v>
      </c>
      <c r="O301" s="748">
        <v>1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21</v>
      </c>
      <c r="B302" s="665" t="s">
        <v>545</v>
      </c>
      <c r="C302" s="665" t="s">
        <v>4755</v>
      </c>
      <c r="D302" s="746" t="s">
        <v>7218</v>
      </c>
      <c r="E302" s="747" t="s">
        <v>4794</v>
      </c>
      <c r="F302" s="665" t="s">
        <v>4752</v>
      </c>
      <c r="G302" s="665" t="s">
        <v>4815</v>
      </c>
      <c r="H302" s="665" t="s">
        <v>546</v>
      </c>
      <c r="I302" s="665" t="s">
        <v>4840</v>
      </c>
      <c r="J302" s="665" t="s">
        <v>1931</v>
      </c>
      <c r="K302" s="665" t="s">
        <v>1522</v>
      </c>
      <c r="L302" s="666">
        <v>54.23</v>
      </c>
      <c r="M302" s="666">
        <v>54.23</v>
      </c>
      <c r="N302" s="665">
        <v>1</v>
      </c>
      <c r="O302" s="748">
        <v>1</v>
      </c>
      <c r="P302" s="666">
        <v>54.23</v>
      </c>
      <c r="Q302" s="681">
        <v>1</v>
      </c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21</v>
      </c>
      <c r="B303" s="665" t="s">
        <v>545</v>
      </c>
      <c r="C303" s="665" t="s">
        <v>4755</v>
      </c>
      <c r="D303" s="746" t="s">
        <v>7218</v>
      </c>
      <c r="E303" s="747" t="s">
        <v>4795</v>
      </c>
      <c r="F303" s="665" t="s">
        <v>4752</v>
      </c>
      <c r="G303" s="665" t="s">
        <v>4953</v>
      </c>
      <c r="H303" s="665" t="s">
        <v>2238</v>
      </c>
      <c r="I303" s="665" t="s">
        <v>2767</v>
      </c>
      <c r="J303" s="665" t="s">
        <v>2539</v>
      </c>
      <c r="K303" s="665" t="s">
        <v>4515</v>
      </c>
      <c r="L303" s="666">
        <v>154.36000000000001</v>
      </c>
      <c r="M303" s="666">
        <v>463.08000000000004</v>
      </c>
      <c r="N303" s="665">
        <v>3</v>
      </c>
      <c r="O303" s="748">
        <v>0.5</v>
      </c>
      <c r="P303" s="666"/>
      <c r="Q303" s="681">
        <v>0</v>
      </c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21</v>
      </c>
      <c r="B304" s="665" t="s">
        <v>545</v>
      </c>
      <c r="C304" s="665" t="s">
        <v>4755</v>
      </c>
      <c r="D304" s="746" t="s">
        <v>7218</v>
      </c>
      <c r="E304" s="747" t="s">
        <v>4795</v>
      </c>
      <c r="F304" s="665" t="s">
        <v>4752</v>
      </c>
      <c r="G304" s="665" t="s">
        <v>4864</v>
      </c>
      <c r="H304" s="665" t="s">
        <v>546</v>
      </c>
      <c r="I304" s="665" t="s">
        <v>895</v>
      </c>
      <c r="J304" s="665" t="s">
        <v>896</v>
      </c>
      <c r="K304" s="665" t="s">
        <v>4865</v>
      </c>
      <c r="L304" s="666">
        <v>36.54</v>
      </c>
      <c r="M304" s="666">
        <v>36.54</v>
      </c>
      <c r="N304" s="665">
        <v>1</v>
      </c>
      <c r="O304" s="748">
        <v>1</v>
      </c>
      <c r="P304" s="666">
        <v>36.54</v>
      </c>
      <c r="Q304" s="681">
        <v>1</v>
      </c>
      <c r="R304" s="665">
        <v>1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21</v>
      </c>
      <c r="B305" s="665" t="s">
        <v>545</v>
      </c>
      <c r="C305" s="665" t="s">
        <v>4755</v>
      </c>
      <c r="D305" s="746" t="s">
        <v>7218</v>
      </c>
      <c r="E305" s="747" t="s">
        <v>4795</v>
      </c>
      <c r="F305" s="665" t="s">
        <v>4752</v>
      </c>
      <c r="G305" s="665" t="s">
        <v>5173</v>
      </c>
      <c r="H305" s="665" t="s">
        <v>546</v>
      </c>
      <c r="I305" s="665" t="s">
        <v>3509</v>
      </c>
      <c r="J305" s="665" t="s">
        <v>676</v>
      </c>
      <c r="K305" s="665" t="s">
        <v>3510</v>
      </c>
      <c r="L305" s="666">
        <v>0</v>
      </c>
      <c r="M305" s="666">
        <v>0</v>
      </c>
      <c r="N305" s="665">
        <v>2</v>
      </c>
      <c r="O305" s="748">
        <v>0.5</v>
      </c>
      <c r="P305" s="666"/>
      <c r="Q305" s="681"/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21</v>
      </c>
      <c r="B306" s="665" t="s">
        <v>545</v>
      </c>
      <c r="C306" s="665" t="s">
        <v>4755</v>
      </c>
      <c r="D306" s="746" t="s">
        <v>7218</v>
      </c>
      <c r="E306" s="747" t="s">
        <v>4795</v>
      </c>
      <c r="F306" s="665" t="s">
        <v>4752</v>
      </c>
      <c r="G306" s="665" t="s">
        <v>4816</v>
      </c>
      <c r="H306" s="665" t="s">
        <v>546</v>
      </c>
      <c r="I306" s="665" t="s">
        <v>861</v>
      </c>
      <c r="J306" s="665" t="s">
        <v>4817</v>
      </c>
      <c r="K306" s="665" t="s">
        <v>4800</v>
      </c>
      <c r="L306" s="666">
        <v>0</v>
      </c>
      <c r="M306" s="666">
        <v>0</v>
      </c>
      <c r="N306" s="665">
        <v>2</v>
      </c>
      <c r="O306" s="748">
        <v>2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21</v>
      </c>
      <c r="B307" s="665" t="s">
        <v>545</v>
      </c>
      <c r="C307" s="665" t="s">
        <v>4755</v>
      </c>
      <c r="D307" s="746" t="s">
        <v>7218</v>
      </c>
      <c r="E307" s="747" t="s">
        <v>4795</v>
      </c>
      <c r="F307" s="665" t="s">
        <v>4752</v>
      </c>
      <c r="G307" s="665" t="s">
        <v>4942</v>
      </c>
      <c r="H307" s="665" t="s">
        <v>546</v>
      </c>
      <c r="I307" s="665" t="s">
        <v>5174</v>
      </c>
      <c r="J307" s="665" t="s">
        <v>1978</v>
      </c>
      <c r="K307" s="665" t="s">
        <v>4463</v>
      </c>
      <c r="L307" s="666">
        <v>0</v>
      </c>
      <c r="M307" s="666">
        <v>0</v>
      </c>
      <c r="N307" s="665">
        <v>1</v>
      </c>
      <c r="O307" s="748">
        <v>0.5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21</v>
      </c>
      <c r="B308" s="665" t="s">
        <v>545</v>
      </c>
      <c r="C308" s="665" t="s">
        <v>4755</v>
      </c>
      <c r="D308" s="746" t="s">
        <v>7218</v>
      </c>
      <c r="E308" s="747" t="s">
        <v>4795</v>
      </c>
      <c r="F308" s="665" t="s">
        <v>4752</v>
      </c>
      <c r="G308" s="665" t="s">
        <v>4820</v>
      </c>
      <c r="H308" s="665" t="s">
        <v>2238</v>
      </c>
      <c r="I308" s="665" t="s">
        <v>3788</v>
      </c>
      <c r="J308" s="665" t="s">
        <v>2315</v>
      </c>
      <c r="K308" s="665" t="s">
        <v>4605</v>
      </c>
      <c r="L308" s="666">
        <v>133.94</v>
      </c>
      <c r="M308" s="666">
        <v>401.82</v>
      </c>
      <c r="N308" s="665">
        <v>3</v>
      </c>
      <c r="O308" s="748">
        <v>0.5</v>
      </c>
      <c r="P308" s="666"/>
      <c r="Q308" s="681">
        <v>0</v>
      </c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21</v>
      </c>
      <c r="B309" s="665" t="s">
        <v>545</v>
      </c>
      <c r="C309" s="665" t="s">
        <v>4755</v>
      </c>
      <c r="D309" s="746" t="s">
        <v>7218</v>
      </c>
      <c r="E309" s="747" t="s">
        <v>4796</v>
      </c>
      <c r="F309" s="665" t="s">
        <v>4752</v>
      </c>
      <c r="G309" s="665" t="s">
        <v>4841</v>
      </c>
      <c r="H309" s="665" t="s">
        <v>546</v>
      </c>
      <c r="I309" s="665" t="s">
        <v>691</v>
      </c>
      <c r="J309" s="665" t="s">
        <v>692</v>
      </c>
      <c r="K309" s="665" t="s">
        <v>4845</v>
      </c>
      <c r="L309" s="666">
        <v>65.28</v>
      </c>
      <c r="M309" s="666">
        <v>587.52</v>
      </c>
      <c r="N309" s="665">
        <v>9</v>
      </c>
      <c r="O309" s="748">
        <v>5.5</v>
      </c>
      <c r="P309" s="666">
        <v>326.39999999999998</v>
      </c>
      <c r="Q309" s="681">
        <v>0.55555555555555558</v>
      </c>
      <c r="R309" s="665">
        <v>5</v>
      </c>
      <c r="S309" s="681">
        <v>0.55555555555555558</v>
      </c>
      <c r="T309" s="748">
        <v>3</v>
      </c>
      <c r="U309" s="704">
        <v>0.54545454545454541</v>
      </c>
    </row>
    <row r="310" spans="1:21" ht="14.4" customHeight="1" x14ac:dyDescent="0.3">
      <c r="A310" s="664">
        <v>21</v>
      </c>
      <c r="B310" s="665" t="s">
        <v>545</v>
      </c>
      <c r="C310" s="665" t="s">
        <v>4755</v>
      </c>
      <c r="D310" s="746" t="s">
        <v>7218</v>
      </c>
      <c r="E310" s="747" t="s">
        <v>4796</v>
      </c>
      <c r="F310" s="665" t="s">
        <v>4752</v>
      </c>
      <c r="G310" s="665" t="s">
        <v>4841</v>
      </c>
      <c r="H310" s="665" t="s">
        <v>546</v>
      </c>
      <c r="I310" s="665" t="s">
        <v>724</v>
      </c>
      <c r="J310" s="665" t="s">
        <v>725</v>
      </c>
      <c r="K310" s="665" t="s">
        <v>4846</v>
      </c>
      <c r="L310" s="666">
        <v>36.270000000000003</v>
      </c>
      <c r="M310" s="666">
        <v>36.270000000000003</v>
      </c>
      <c r="N310" s="665">
        <v>1</v>
      </c>
      <c r="O310" s="748">
        <v>0.5</v>
      </c>
      <c r="P310" s="666">
        <v>36.270000000000003</v>
      </c>
      <c r="Q310" s="681">
        <v>1</v>
      </c>
      <c r="R310" s="665">
        <v>1</v>
      </c>
      <c r="S310" s="681">
        <v>1</v>
      </c>
      <c r="T310" s="748">
        <v>0.5</v>
      </c>
      <c r="U310" s="704">
        <v>1</v>
      </c>
    </row>
    <row r="311" spans="1:21" ht="14.4" customHeight="1" x14ac:dyDescent="0.3">
      <c r="A311" s="664">
        <v>21</v>
      </c>
      <c r="B311" s="665" t="s">
        <v>545</v>
      </c>
      <c r="C311" s="665" t="s">
        <v>4755</v>
      </c>
      <c r="D311" s="746" t="s">
        <v>7218</v>
      </c>
      <c r="E311" s="747" t="s">
        <v>4796</v>
      </c>
      <c r="F311" s="665" t="s">
        <v>4752</v>
      </c>
      <c r="G311" s="665" t="s">
        <v>4847</v>
      </c>
      <c r="H311" s="665" t="s">
        <v>2238</v>
      </c>
      <c r="I311" s="665" t="s">
        <v>2330</v>
      </c>
      <c r="J311" s="665" t="s">
        <v>4572</v>
      </c>
      <c r="K311" s="665" t="s">
        <v>4573</v>
      </c>
      <c r="L311" s="666">
        <v>4.7</v>
      </c>
      <c r="M311" s="666">
        <v>4.7</v>
      </c>
      <c r="N311" s="665">
        <v>1</v>
      </c>
      <c r="O311" s="748">
        <v>1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21</v>
      </c>
      <c r="B312" s="665" t="s">
        <v>545</v>
      </c>
      <c r="C312" s="665" t="s">
        <v>4755</v>
      </c>
      <c r="D312" s="746" t="s">
        <v>7218</v>
      </c>
      <c r="E312" s="747" t="s">
        <v>4796</v>
      </c>
      <c r="F312" s="665" t="s">
        <v>4752</v>
      </c>
      <c r="G312" s="665" t="s">
        <v>4847</v>
      </c>
      <c r="H312" s="665" t="s">
        <v>2238</v>
      </c>
      <c r="I312" s="665" t="s">
        <v>2456</v>
      </c>
      <c r="J312" s="665" t="s">
        <v>4574</v>
      </c>
      <c r="K312" s="665" t="s">
        <v>4575</v>
      </c>
      <c r="L312" s="666">
        <v>9.4</v>
      </c>
      <c r="M312" s="666">
        <v>9.4</v>
      </c>
      <c r="N312" s="665">
        <v>1</v>
      </c>
      <c r="O312" s="748">
        <v>0.5</v>
      </c>
      <c r="P312" s="666"/>
      <c r="Q312" s="681">
        <v>0</v>
      </c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21</v>
      </c>
      <c r="B313" s="665" t="s">
        <v>545</v>
      </c>
      <c r="C313" s="665" t="s">
        <v>4755</v>
      </c>
      <c r="D313" s="746" t="s">
        <v>7218</v>
      </c>
      <c r="E313" s="747" t="s">
        <v>4796</v>
      </c>
      <c r="F313" s="665" t="s">
        <v>4752</v>
      </c>
      <c r="G313" s="665" t="s">
        <v>4953</v>
      </c>
      <c r="H313" s="665" t="s">
        <v>2238</v>
      </c>
      <c r="I313" s="665" t="s">
        <v>2771</v>
      </c>
      <c r="J313" s="665" t="s">
        <v>4518</v>
      </c>
      <c r="K313" s="665" t="s">
        <v>4519</v>
      </c>
      <c r="L313" s="666">
        <v>149.52000000000001</v>
      </c>
      <c r="M313" s="666">
        <v>149.52000000000001</v>
      </c>
      <c r="N313" s="665">
        <v>1</v>
      </c>
      <c r="O313" s="748">
        <v>0.5</v>
      </c>
      <c r="P313" s="666"/>
      <c r="Q313" s="681">
        <v>0</v>
      </c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21</v>
      </c>
      <c r="B314" s="665" t="s">
        <v>545</v>
      </c>
      <c r="C314" s="665" t="s">
        <v>4755</v>
      </c>
      <c r="D314" s="746" t="s">
        <v>7218</v>
      </c>
      <c r="E314" s="747" t="s">
        <v>4796</v>
      </c>
      <c r="F314" s="665" t="s">
        <v>4752</v>
      </c>
      <c r="G314" s="665" t="s">
        <v>4854</v>
      </c>
      <c r="H314" s="665" t="s">
        <v>2238</v>
      </c>
      <c r="I314" s="665" t="s">
        <v>2281</v>
      </c>
      <c r="J314" s="665" t="s">
        <v>2282</v>
      </c>
      <c r="K314" s="665" t="s">
        <v>4455</v>
      </c>
      <c r="L314" s="666">
        <v>35.11</v>
      </c>
      <c r="M314" s="666">
        <v>35.11</v>
      </c>
      <c r="N314" s="665">
        <v>1</v>
      </c>
      <c r="O314" s="748">
        <v>0.5</v>
      </c>
      <c r="P314" s="666">
        <v>35.11</v>
      </c>
      <c r="Q314" s="681">
        <v>1</v>
      </c>
      <c r="R314" s="665">
        <v>1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21</v>
      </c>
      <c r="B315" s="665" t="s">
        <v>545</v>
      </c>
      <c r="C315" s="665" t="s">
        <v>4755</v>
      </c>
      <c r="D315" s="746" t="s">
        <v>7218</v>
      </c>
      <c r="E315" s="747" t="s">
        <v>4796</v>
      </c>
      <c r="F315" s="665" t="s">
        <v>4752</v>
      </c>
      <c r="G315" s="665" t="s">
        <v>4824</v>
      </c>
      <c r="H315" s="665" t="s">
        <v>546</v>
      </c>
      <c r="I315" s="665" t="s">
        <v>962</v>
      </c>
      <c r="J315" s="665" t="s">
        <v>4855</v>
      </c>
      <c r="K315" s="665" t="s">
        <v>4856</v>
      </c>
      <c r="L315" s="666">
        <v>0</v>
      </c>
      <c r="M315" s="666">
        <v>0</v>
      </c>
      <c r="N315" s="665">
        <v>1</v>
      </c>
      <c r="O315" s="748">
        <v>0.5</v>
      </c>
      <c r="P315" s="666"/>
      <c r="Q315" s="681"/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21</v>
      </c>
      <c r="B316" s="665" t="s">
        <v>545</v>
      </c>
      <c r="C316" s="665" t="s">
        <v>4755</v>
      </c>
      <c r="D316" s="746" t="s">
        <v>7218</v>
      </c>
      <c r="E316" s="747" t="s">
        <v>4796</v>
      </c>
      <c r="F316" s="665" t="s">
        <v>4752</v>
      </c>
      <c r="G316" s="665" t="s">
        <v>4824</v>
      </c>
      <c r="H316" s="665" t="s">
        <v>546</v>
      </c>
      <c r="I316" s="665" t="s">
        <v>5175</v>
      </c>
      <c r="J316" s="665" t="s">
        <v>4855</v>
      </c>
      <c r="K316" s="665" t="s">
        <v>4856</v>
      </c>
      <c r="L316" s="666">
        <v>0</v>
      </c>
      <c r="M316" s="666">
        <v>0</v>
      </c>
      <c r="N316" s="665">
        <v>1</v>
      </c>
      <c r="O316" s="748">
        <v>0.5</v>
      </c>
      <c r="P316" s="666">
        <v>0</v>
      </c>
      <c r="Q316" s="681"/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21</v>
      </c>
      <c r="B317" s="665" t="s">
        <v>545</v>
      </c>
      <c r="C317" s="665" t="s">
        <v>4755</v>
      </c>
      <c r="D317" s="746" t="s">
        <v>7218</v>
      </c>
      <c r="E317" s="747" t="s">
        <v>4796</v>
      </c>
      <c r="F317" s="665" t="s">
        <v>4752</v>
      </c>
      <c r="G317" s="665" t="s">
        <v>4824</v>
      </c>
      <c r="H317" s="665" t="s">
        <v>546</v>
      </c>
      <c r="I317" s="665" t="s">
        <v>5176</v>
      </c>
      <c r="J317" s="665" t="s">
        <v>4855</v>
      </c>
      <c r="K317" s="665" t="s">
        <v>4856</v>
      </c>
      <c r="L317" s="666">
        <v>0</v>
      </c>
      <c r="M317" s="666">
        <v>0</v>
      </c>
      <c r="N317" s="665">
        <v>1</v>
      </c>
      <c r="O317" s="748">
        <v>0.5</v>
      </c>
      <c r="P317" s="666">
        <v>0</v>
      </c>
      <c r="Q317" s="681"/>
      <c r="R317" s="665">
        <v>1</v>
      </c>
      <c r="S317" s="681">
        <v>1</v>
      </c>
      <c r="T317" s="748">
        <v>0.5</v>
      </c>
      <c r="U317" s="704">
        <v>1</v>
      </c>
    </row>
    <row r="318" spans="1:21" ht="14.4" customHeight="1" x14ac:dyDescent="0.3">
      <c r="A318" s="664">
        <v>21</v>
      </c>
      <c r="B318" s="665" t="s">
        <v>545</v>
      </c>
      <c r="C318" s="665" t="s">
        <v>4755</v>
      </c>
      <c r="D318" s="746" t="s">
        <v>7218</v>
      </c>
      <c r="E318" s="747" t="s">
        <v>4796</v>
      </c>
      <c r="F318" s="665" t="s">
        <v>4752</v>
      </c>
      <c r="G318" s="665" t="s">
        <v>4824</v>
      </c>
      <c r="H318" s="665" t="s">
        <v>546</v>
      </c>
      <c r="I318" s="665" t="s">
        <v>5177</v>
      </c>
      <c r="J318" s="665" t="s">
        <v>967</v>
      </c>
      <c r="K318" s="665" t="s">
        <v>4437</v>
      </c>
      <c r="L318" s="666">
        <v>0</v>
      </c>
      <c r="M318" s="666">
        <v>0</v>
      </c>
      <c r="N318" s="665">
        <v>1</v>
      </c>
      <c r="O318" s="748">
        <v>0.5</v>
      </c>
      <c r="P318" s="666">
        <v>0</v>
      </c>
      <c r="Q318" s="681"/>
      <c r="R318" s="665">
        <v>1</v>
      </c>
      <c r="S318" s="681">
        <v>1</v>
      </c>
      <c r="T318" s="748">
        <v>0.5</v>
      </c>
      <c r="U318" s="704">
        <v>1</v>
      </c>
    </row>
    <row r="319" spans="1:21" ht="14.4" customHeight="1" x14ac:dyDescent="0.3">
      <c r="A319" s="664">
        <v>21</v>
      </c>
      <c r="B319" s="665" t="s">
        <v>545</v>
      </c>
      <c r="C319" s="665" t="s">
        <v>4755</v>
      </c>
      <c r="D319" s="746" t="s">
        <v>7218</v>
      </c>
      <c r="E319" s="747" t="s">
        <v>4796</v>
      </c>
      <c r="F319" s="665" t="s">
        <v>4752</v>
      </c>
      <c r="G319" s="665" t="s">
        <v>4824</v>
      </c>
      <c r="H319" s="665" t="s">
        <v>546</v>
      </c>
      <c r="I319" s="665" t="s">
        <v>5178</v>
      </c>
      <c r="J319" s="665" t="s">
        <v>4855</v>
      </c>
      <c r="K319" s="665" t="s">
        <v>4856</v>
      </c>
      <c r="L319" s="666">
        <v>0</v>
      </c>
      <c r="M319" s="666">
        <v>0</v>
      </c>
      <c r="N319" s="665">
        <v>1</v>
      </c>
      <c r="O319" s="748">
        <v>0.5</v>
      </c>
      <c r="P319" s="666"/>
      <c r="Q319" s="681"/>
      <c r="R319" s="665"/>
      <c r="S319" s="681">
        <v>0</v>
      </c>
      <c r="T319" s="748"/>
      <c r="U319" s="704">
        <v>0</v>
      </c>
    </row>
    <row r="320" spans="1:21" ht="14.4" customHeight="1" x14ac:dyDescent="0.3">
      <c r="A320" s="664">
        <v>21</v>
      </c>
      <c r="B320" s="665" t="s">
        <v>545</v>
      </c>
      <c r="C320" s="665" t="s">
        <v>4755</v>
      </c>
      <c r="D320" s="746" t="s">
        <v>7218</v>
      </c>
      <c r="E320" s="747" t="s">
        <v>4796</v>
      </c>
      <c r="F320" s="665" t="s">
        <v>4752</v>
      </c>
      <c r="G320" s="665" t="s">
        <v>4857</v>
      </c>
      <c r="H320" s="665" t="s">
        <v>2238</v>
      </c>
      <c r="I320" s="665" t="s">
        <v>2389</v>
      </c>
      <c r="J320" s="665" t="s">
        <v>2390</v>
      </c>
      <c r="K320" s="665" t="s">
        <v>4463</v>
      </c>
      <c r="L320" s="666">
        <v>65.989999999999995</v>
      </c>
      <c r="M320" s="666">
        <v>131.97999999999999</v>
      </c>
      <c r="N320" s="665">
        <v>2</v>
      </c>
      <c r="O320" s="748">
        <v>1.5</v>
      </c>
      <c r="P320" s="666">
        <v>65.989999999999995</v>
      </c>
      <c r="Q320" s="681">
        <v>0.5</v>
      </c>
      <c r="R320" s="665">
        <v>1</v>
      </c>
      <c r="S320" s="681">
        <v>0.5</v>
      </c>
      <c r="T320" s="748">
        <v>1</v>
      </c>
      <c r="U320" s="704">
        <v>0.66666666666666663</v>
      </c>
    </row>
    <row r="321" spans="1:21" ht="14.4" customHeight="1" x14ac:dyDescent="0.3">
      <c r="A321" s="664">
        <v>21</v>
      </c>
      <c r="B321" s="665" t="s">
        <v>545</v>
      </c>
      <c r="C321" s="665" t="s">
        <v>4755</v>
      </c>
      <c r="D321" s="746" t="s">
        <v>7218</v>
      </c>
      <c r="E321" s="747" t="s">
        <v>4796</v>
      </c>
      <c r="F321" s="665" t="s">
        <v>4752</v>
      </c>
      <c r="G321" s="665" t="s">
        <v>4859</v>
      </c>
      <c r="H321" s="665" t="s">
        <v>546</v>
      </c>
      <c r="I321" s="665" t="s">
        <v>1413</v>
      </c>
      <c r="J321" s="665" t="s">
        <v>1414</v>
      </c>
      <c r="K321" s="665" t="s">
        <v>4860</v>
      </c>
      <c r="L321" s="666">
        <v>344</v>
      </c>
      <c r="M321" s="666">
        <v>2752</v>
      </c>
      <c r="N321" s="665">
        <v>8</v>
      </c>
      <c r="O321" s="748">
        <v>2.5</v>
      </c>
      <c r="P321" s="666">
        <v>688</v>
      </c>
      <c r="Q321" s="681">
        <v>0.25</v>
      </c>
      <c r="R321" s="665">
        <v>2</v>
      </c>
      <c r="S321" s="681">
        <v>0.25</v>
      </c>
      <c r="T321" s="748">
        <v>0.5</v>
      </c>
      <c r="U321" s="704">
        <v>0.2</v>
      </c>
    </row>
    <row r="322" spans="1:21" ht="14.4" customHeight="1" x14ac:dyDescent="0.3">
      <c r="A322" s="664">
        <v>21</v>
      </c>
      <c r="B322" s="665" t="s">
        <v>545</v>
      </c>
      <c r="C322" s="665" t="s">
        <v>4755</v>
      </c>
      <c r="D322" s="746" t="s">
        <v>7218</v>
      </c>
      <c r="E322" s="747" t="s">
        <v>4796</v>
      </c>
      <c r="F322" s="665" t="s">
        <v>4752</v>
      </c>
      <c r="G322" s="665" t="s">
        <v>4864</v>
      </c>
      <c r="H322" s="665" t="s">
        <v>546</v>
      </c>
      <c r="I322" s="665" t="s">
        <v>895</v>
      </c>
      <c r="J322" s="665" t="s">
        <v>896</v>
      </c>
      <c r="K322" s="665" t="s">
        <v>4865</v>
      </c>
      <c r="L322" s="666">
        <v>36.54</v>
      </c>
      <c r="M322" s="666">
        <v>255.78</v>
      </c>
      <c r="N322" s="665">
        <v>7</v>
      </c>
      <c r="O322" s="748">
        <v>5</v>
      </c>
      <c r="P322" s="666">
        <v>146.16</v>
      </c>
      <c r="Q322" s="681">
        <v>0.5714285714285714</v>
      </c>
      <c r="R322" s="665">
        <v>4</v>
      </c>
      <c r="S322" s="681">
        <v>0.5714285714285714</v>
      </c>
      <c r="T322" s="748">
        <v>2.5</v>
      </c>
      <c r="U322" s="704">
        <v>0.5</v>
      </c>
    </row>
    <row r="323" spans="1:21" ht="14.4" customHeight="1" x14ac:dyDescent="0.3">
      <c r="A323" s="664">
        <v>21</v>
      </c>
      <c r="B323" s="665" t="s">
        <v>545</v>
      </c>
      <c r="C323" s="665" t="s">
        <v>4755</v>
      </c>
      <c r="D323" s="746" t="s">
        <v>7218</v>
      </c>
      <c r="E323" s="747" t="s">
        <v>4796</v>
      </c>
      <c r="F323" s="665" t="s">
        <v>4752</v>
      </c>
      <c r="G323" s="665" t="s">
        <v>4864</v>
      </c>
      <c r="H323" s="665" t="s">
        <v>546</v>
      </c>
      <c r="I323" s="665" t="s">
        <v>1492</v>
      </c>
      <c r="J323" s="665" t="s">
        <v>1493</v>
      </c>
      <c r="K323" s="665" t="s">
        <v>4987</v>
      </c>
      <c r="L323" s="666">
        <v>48.72</v>
      </c>
      <c r="M323" s="666">
        <v>97.44</v>
      </c>
      <c r="N323" s="665">
        <v>2</v>
      </c>
      <c r="O323" s="748">
        <v>1.5</v>
      </c>
      <c r="P323" s="666">
        <v>97.44</v>
      </c>
      <c r="Q323" s="681">
        <v>1</v>
      </c>
      <c r="R323" s="665">
        <v>2</v>
      </c>
      <c r="S323" s="681">
        <v>1</v>
      </c>
      <c r="T323" s="748">
        <v>1.5</v>
      </c>
      <c r="U323" s="704">
        <v>1</v>
      </c>
    </row>
    <row r="324" spans="1:21" ht="14.4" customHeight="1" x14ac:dyDescent="0.3">
      <c r="A324" s="664">
        <v>21</v>
      </c>
      <c r="B324" s="665" t="s">
        <v>545</v>
      </c>
      <c r="C324" s="665" t="s">
        <v>4755</v>
      </c>
      <c r="D324" s="746" t="s">
        <v>7218</v>
      </c>
      <c r="E324" s="747" t="s">
        <v>4796</v>
      </c>
      <c r="F324" s="665" t="s">
        <v>4752</v>
      </c>
      <c r="G324" s="665" t="s">
        <v>5054</v>
      </c>
      <c r="H324" s="665" t="s">
        <v>546</v>
      </c>
      <c r="I324" s="665" t="s">
        <v>1387</v>
      </c>
      <c r="J324" s="665" t="s">
        <v>5055</v>
      </c>
      <c r="K324" s="665" t="s">
        <v>5056</v>
      </c>
      <c r="L324" s="666">
        <v>24.68</v>
      </c>
      <c r="M324" s="666">
        <v>24.68</v>
      </c>
      <c r="N324" s="665">
        <v>1</v>
      </c>
      <c r="O324" s="748">
        <v>0.5</v>
      </c>
      <c r="P324" s="666">
        <v>24.68</v>
      </c>
      <c r="Q324" s="681">
        <v>1</v>
      </c>
      <c r="R324" s="665">
        <v>1</v>
      </c>
      <c r="S324" s="681">
        <v>1</v>
      </c>
      <c r="T324" s="748">
        <v>0.5</v>
      </c>
      <c r="U324" s="704">
        <v>1</v>
      </c>
    </row>
    <row r="325" spans="1:21" ht="14.4" customHeight="1" x14ac:dyDescent="0.3">
      <c r="A325" s="664">
        <v>21</v>
      </c>
      <c r="B325" s="665" t="s">
        <v>545</v>
      </c>
      <c r="C325" s="665" t="s">
        <v>4755</v>
      </c>
      <c r="D325" s="746" t="s">
        <v>7218</v>
      </c>
      <c r="E325" s="747" t="s">
        <v>4796</v>
      </c>
      <c r="F325" s="665" t="s">
        <v>4752</v>
      </c>
      <c r="G325" s="665" t="s">
        <v>5179</v>
      </c>
      <c r="H325" s="665" t="s">
        <v>546</v>
      </c>
      <c r="I325" s="665" t="s">
        <v>4078</v>
      </c>
      <c r="J325" s="665" t="s">
        <v>4056</v>
      </c>
      <c r="K325" s="665" t="s">
        <v>5180</v>
      </c>
      <c r="L325" s="666">
        <v>69.39</v>
      </c>
      <c r="M325" s="666">
        <v>69.39</v>
      </c>
      <c r="N325" s="665">
        <v>1</v>
      </c>
      <c r="O325" s="748">
        <v>0.5</v>
      </c>
      <c r="P325" s="666">
        <v>69.39</v>
      </c>
      <c r="Q325" s="681">
        <v>1</v>
      </c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21</v>
      </c>
      <c r="B326" s="665" t="s">
        <v>545</v>
      </c>
      <c r="C326" s="665" t="s">
        <v>4755</v>
      </c>
      <c r="D326" s="746" t="s">
        <v>7218</v>
      </c>
      <c r="E326" s="747" t="s">
        <v>4796</v>
      </c>
      <c r="F326" s="665" t="s">
        <v>4752</v>
      </c>
      <c r="G326" s="665" t="s">
        <v>4991</v>
      </c>
      <c r="H326" s="665" t="s">
        <v>546</v>
      </c>
      <c r="I326" s="665" t="s">
        <v>1783</v>
      </c>
      <c r="J326" s="665" t="s">
        <v>5061</v>
      </c>
      <c r="K326" s="665" t="s">
        <v>5062</v>
      </c>
      <c r="L326" s="666">
        <v>1938.97</v>
      </c>
      <c r="M326" s="666">
        <v>5816.91</v>
      </c>
      <c r="N326" s="665">
        <v>3</v>
      </c>
      <c r="O326" s="748">
        <v>2</v>
      </c>
      <c r="P326" s="666">
        <v>5816.91</v>
      </c>
      <c r="Q326" s="681">
        <v>1</v>
      </c>
      <c r="R326" s="665">
        <v>3</v>
      </c>
      <c r="S326" s="681">
        <v>1</v>
      </c>
      <c r="T326" s="748">
        <v>2</v>
      </c>
      <c r="U326" s="704">
        <v>1</v>
      </c>
    </row>
    <row r="327" spans="1:21" ht="14.4" customHeight="1" x14ac:dyDescent="0.3">
      <c r="A327" s="664">
        <v>21</v>
      </c>
      <c r="B327" s="665" t="s">
        <v>545</v>
      </c>
      <c r="C327" s="665" t="s">
        <v>4755</v>
      </c>
      <c r="D327" s="746" t="s">
        <v>7218</v>
      </c>
      <c r="E327" s="747" t="s">
        <v>4796</v>
      </c>
      <c r="F327" s="665" t="s">
        <v>4752</v>
      </c>
      <c r="G327" s="665" t="s">
        <v>4991</v>
      </c>
      <c r="H327" s="665" t="s">
        <v>546</v>
      </c>
      <c r="I327" s="665" t="s">
        <v>1580</v>
      </c>
      <c r="J327" s="665" t="s">
        <v>4993</v>
      </c>
      <c r="K327" s="665" t="s">
        <v>4994</v>
      </c>
      <c r="L327" s="666">
        <v>1454.23</v>
      </c>
      <c r="M327" s="666">
        <v>1454.23</v>
      </c>
      <c r="N327" s="665">
        <v>1</v>
      </c>
      <c r="O327" s="748">
        <v>1</v>
      </c>
      <c r="P327" s="666">
        <v>1454.23</v>
      </c>
      <c r="Q327" s="681">
        <v>1</v>
      </c>
      <c r="R327" s="665">
        <v>1</v>
      </c>
      <c r="S327" s="681">
        <v>1</v>
      </c>
      <c r="T327" s="748">
        <v>1</v>
      </c>
      <c r="U327" s="704">
        <v>1</v>
      </c>
    </row>
    <row r="328" spans="1:21" ht="14.4" customHeight="1" x14ac:dyDescent="0.3">
      <c r="A328" s="664">
        <v>21</v>
      </c>
      <c r="B328" s="665" t="s">
        <v>545</v>
      </c>
      <c r="C328" s="665" t="s">
        <v>4755</v>
      </c>
      <c r="D328" s="746" t="s">
        <v>7218</v>
      </c>
      <c r="E328" s="747" t="s">
        <v>4796</v>
      </c>
      <c r="F328" s="665" t="s">
        <v>4752</v>
      </c>
      <c r="G328" s="665" t="s">
        <v>4991</v>
      </c>
      <c r="H328" s="665" t="s">
        <v>546</v>
      </c>
      <c r="I328" s="665" t="s">
        <v>1247</v>
      </c>
      <c r="J328" s="665" t="s">
        <v>5063</v>
      </c>
      <c r="K328" s="665" t="s">
        <v>5064</v>
      </c>
      <c r="L328" s="666">
        <v>484.75</v>
      </c>
      <c r="M328" s="666">
        <v>484.75</v>
      </c>
      <c r="N328" s="665">
        <v>1</v>
      </c>
      <c r="O328" s="748">
        <v>1</v>
      </c>
      <c r="P328" s="666">
        <v>484.75</v>
      </c>
      <c r="Q328" s="681">
        <v>1</v>
      </c>
      <c r="R328" s="665">
        <v>1</v>
      </c>
      <c r="S328" s="681">
        <v>1</v>
      </c>
      <c r="T328" s="748">
        <v>1</v>
      </c>
      <c r="U328" s="704">
        <v>1</v>
      </c>
    </row>
    <row r="329" spans="1:21" ht="14.4" customHeight="1" x14ac:dyDescent="0.3">
      <c r="A329" s="664">
        <v>21</v>
      </c>
      <c r="B329" s="665" t="s">
        <v>545</v>
      </c>
      <c r="C329" s="665" t="s">
        <v>4755</v>
      </c>
      <c r="D329" s="746" t="s">
        <v>7218</v>
      </c>
      <c r="E329" s="747" t="s">
        <v>4796</v>
      </c>
      <c r="F329" s="665" t="s">
        <v>4752</v>
      </c>
      <c r="G329" s="665" t="s">
        <v>4991</v>
      </c>
      <c r="H329" s="665" t="s">
        <v>546</v>
      </c>
      <c r="I329" s="665" t="s">
        <v>1421</v>
      </c>
      <c r="J329" s="665" t="s">
        <v>4995</v>
      </c>
      <c r="K329" s="665" t="s">
        <v>4996</v>
      </c>
      <c r="L329" s="666">
        <v>969.48</v>
      </c>
      <c r="M329" s="666">
        <v>5816.88</v>
      </c>
      <c r="N329" s="665">
        <v>6</v>
      </c>
      <c r="O329" s="748">
        <v>5</v>
      </c>
      <c r="P329" s="666">
        <v>3877.92</v>
      </c>
      <c r="Q329" s="681">
        <v>0.66666666666666663</v>
      </c>
      <c r="R329" s="665">
        <v>4</v>
      </c>
      <c r="S329" s="681">
        <v>0.66666666666666663</v>
      </c>
      <c r="T329" s="748">
        <v>3</v>
      </c>
      <c r="U329" s="704">
        <v>0.6</v>
      </c>
    </row>
    <row r="330" spans="1:21" ht="14.4" customHeight="1" x14ac:dyDescent="0.3">
      <c r="A330" s="664">
        <v>21</v>
      </c>
      <c r="B330" s="665" t="s">
        <v>545</v>
      </c>
      <c r="C330" s="665" t="s">
        <v>4755</v>
      </c>
      <c r="D330" s="746" t="s">
        <v>7218</v>
      </c>
      <c r="E330" s="747" t="s">
        <v>4796</v>
      </c>
      <c r="F330" s="665" t="s">
        <v>4752</v>
      </c>
      <c r="G330" s="665" t="s">
        <v>4873</v>
      </c>
      <c r="H330" s="665" t="s">
        <v>546</v>
      </c>
      <c r="I330" s="665" t="s">
        <v>4997</v>
      </c>
      <c r="J330" s="665" t="s">
        <v>4874</v>
      </c>
      <c r="K330" s="665" t="s">
        <v>4998</v>
      </c>
      <c r="L330" s="666">
        <v>0</v>
      </c>
      <c r="M330" s="666">
        <v>0</v>
      </c>
      <c r="N330" s="665">
        <v>1</v>
      </c>
      <c r="O330" s="748">
        <v>0.5</v>
      </c>
      <c r="P330" s="666"/>
      <c r="Q330" s="681"/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21</v>
      </c>
      <c r="B331" s="665" t="s">
        <v>545</v>
      </c>
      <c r="C331" s="665" t="s">
        <v>4755</v>
      </c>
      <c r="D331" s="746" t="s">
        <v>7218</v>
      </c>
      <c r="E331" s="747" t="s">
        <v>4796</v>
      </c>
      <c r="F331" s="665" t="s">
        <v>4752</v>
      </c>
      <c r="G331" s="665" t="s">
        <v>4873</v>
      </c>
      <c r="H331" s="665" t="s">
        <v>546</v>
      </c>
      <c r="I331" s="665" t="s">
        <v>1040</v>
      </c>
      <c r="J331" s="665" t="s">
        <v>4874</v>
      </c>
      <c r="K331" s="665" t="s">
        <v>4875</v>
      </c>
      <c r="L331" s="666">
        <v>63.7</v>
      </c>
      <c r="M331" s="666">
        <v>63.7</v>
      </c>
      <c r="N331" s="665">
        <v>1</v>
      </c>
      <c r="O331" s="748">
        <v>0.5</v>
      </c>
      <c r="P331" s="666">
        <v>63.7</v>
      </c>
      <c r="Q331" s="681">
        <v>1</v>
      </c>
      <c r="R331" s="665">
        <v>1</v>
      </c>
      <c r="S331" s="681">
        <v>1</v>
      </c>
      <c r="T331" s="748">
        <v>0.5</v>
      </c>
      <c r="U331" s="704">
        <v>1</v>
      </c>
    </row>
    <row r="332" spans="1:21" ht="14.4" customHeight="1" x14ac:dyDescent="0.3">
      <c r="A332" s="664">
        <v>21</v>
      </c>
      <c r="B332" s="665" t="s">
        <v>545</v>
      </c>
      <c r="C332" s="665" t="s">
        <v>4755</v>
      </c>
      <c r="D332" s="746" t="s">
        <v>7218</v>
      </c>
      <c r="E332" s="747" t="s">
        <v>4796</v>
      </c>
      <c r="F332" s="665" t="s">
        <v>4752</v>
      </c>
      <c r="G332" s="665" t="s">
        <v>5077</v>
      </c>
      <c r="H332" s="665" t="s">
        <v>546</v>
      </c>
      <c r="I332" s="665" t="s">
        <v>663</v>
      </c>
      <c r="J332" s="665" t="s">
        <v>664</v>
      </c>
      <c r="K332" s="665" t="s">
        <v>5078</v>
      </c>
      <c r="L332" s="666">
        <v>106.54</v>
      </c>
      <c r="M332" s="666">
        <v>106.54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21</v>
      </c>
      <c r="B333" s="665" t="s">
        <v>545</v>
      </c>
      <c r="C333" s="665" t="s">
        <v>4755</v>
      </c>
      <c r="D333" s="746" t="s">
        <v>7218</v>
      </c>
      <c r="E333" s="747" t="s">
        <v>4796</v>
      </c>
      <c r="F333" s="665" t="s">
        <v>4752</v>
      </c>
      <c r="G333" s="665" t="s">
        <v>5002</v>
      </c>
      <c r="H333" s="665" t="s">
        <v>546</v>
      </c>
      <c r="I333" s="665" t="s">
        <v>1434</v>
      </c>
      <c r="J333" s="665" t="s">
        <v>5004</v>
      </c>
      <c r="K333" s="665" t="s">
        <v>5181</v>
      </c>
      <c r="L333" s="666">
        <v>140.72</v>
      </c>
      <c r="M333" s="666">
        <v>140.72</v>
      </c>
      <c r="N333" s="665">
        <v>1</v>
      </c>
      <c r="O333" s="748">
        <v>0.5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21</v>
      </c>
      <c r="B334" s="665" t="s">
        <v>545</v>
      </c>
      <c r="C334" s="665" t="s">
        <v>4755</v>
      </c>
      <c r="D334" s="746" t="s">
        <v>7218</v>
      </c>
      <c r="E334" s="747" t="s">
        <v>4796</v>
      </c>
      <c r="F334" s="665" t="s">
        <v>4752</v>
      </c>
      <c r="G334" s="665" t="s">
        <v>5182</v>
      </c>
      <c r="H334" s="665" t="s">
        <v>546</v>
      </c>
      <c r="I334" s="665" t="s">
        <v>5183</v>
      </c>
      <c r="J334" s="665" t="s">
        <v>3640</v>
      </c>
      <c r="K334" s="665" t="s">
        <v>5184</v>
      </c>
      <c r="L334" s="666">
        <v>454.27</v>
      </c>
      <c r="M334" s="666">
        <v>454.27</v>
      </c>
      <c r="N334" s="665">
        <v>1</v>
      </c>
      <c r="O334" s="748">
        <v>1</v>
      </c>
      <c r="P334" s="666">
        <v>454.27</v>
      </c>
      <c r="Q334" s="681">
        <v>1</v>
      </c>
      <c r="R334" s="665">
        <v>1</v>
      </c>
      <c r="S334" s="681">
        <v>1</v>
      </c>
      <c r="T334" s="748">
        <v>1</v>
      </c>
      <c r="U334" s="704">
        <v>1</v>
      </c>
    </row>
    <row r="335" spans="1:21" ht="14.4" customHeight="1" x14ac:dyDescent="0.3">
      <c r="A335" s="664">
        <v>21</v>
      </c>
      <c r="B335" s="665" t="s">
        <v>545</v>
      </c>
      <c r="C335" s="665" t="s">
        <v>4755</v>
      </c>
      <c r="D335" s="746" t="s">
        <v>7218</v>
      </c>
      <c r="E335" s="747" t="s">
        <v>4796</v>
      </c>
      <c r="F335" s="665" t="s">
        <v>4752</v>
      </c>
      <c r="G335" s="665" t="s">
        <v>4886</v>
      </c>
      <c r="H335" s="665" t="s">
        <v>546</v>
      </c>
      <c r="I335" s="665" t="s">
        <v>5185</v>
      </c>
      <c r="J335" s="665" t="s">
        <v>782</v>
      </c>
      <c r="K335" s="665" t="s">
        <v>5112</v>
      </c>
      <c r="L335" s="666">
        <v>0</v>
      </c>
      <c r="M335" s="666">
        <v>0</v>
      </c>
      <c r="N335" s="665">
        <v>2</v>
      </c>
      <c r="O335" s="748">
        <v>1</v>
      </c>
      <c r="P335" s="666"/>
      <c r="Q335" s="681"/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21</v>
      </c>
      <c r="B336" s="665" t="s">
        <v>545</v>
      </c>
      <c r="C336" s="665" t="s">
        <v>4755</v>
      </c>
      <c r="D336" s="746" t="s">
        <v>7218</v>
      </c>
      <c r="E336" s="747" t="s">
        <v>4796</v>
      </c>
      <c r="F336" s="665" t="s">
        <v>4752</v>
      </c>
      <c r="G336" s="665" t="s">
        <v>4889</v>
      </c>
      <c r="H336" s="665" t="s">
        <v>546</v>
      </c>
      <c r="I336" s="665" t="s">
        <v>876</v>
      </c>
      <c r="J336" s="665" t="s">
        <v>5090</v>
      </c>
      <c r="K336" s="665" t="s">
        <v>5091</v>
      </c>
      <c r="L336" s="666">
        <v>38.5</v>
      </c>
      <c r="M336" s="666">
        <v>38.5</v>
      </c>
      <c r="N336" s="665">
        <v>1</v>
      </c>
      <c r="O336" s="748">
        <v>0.5</v>
      </c>
      <c r="P336" s="666"/>
      <c r="Q336" s="681">
        <v>0</v>
      </c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21</v>
      </c>
      <c r="B337" s="665" t="s">
        <v>545</v>
      </c>
      <c r="C337" s="665" t="s">
        <v>4755</v>
      </c>
      <c r="D337" s="746" t="s">
        <v>7218</v>
      </c>
      <c r="E337" s="747" t="s">
        <v>4796</v>
      </c>
      <c r="F337" s="665" t="s">
        <v>4752</v>
      </c>
      <c r="G337" s="665" t="s">
        <v>4963</v>
      </c>
      <c r="H337" s="665" t="s">
        <v>546</v>
      </c>
      <c r="I337" s="665" t="s">
        <v>4964</v>
      </c>
      <c r="J337" s="665" t="s">
        <v>1464</v>
      </c>
      <c r="K337" s="665" t="s">
        <v>4965</v>
      </c>
      <c r="L337" s="666">
        <v>111.07</v>
      </c>
      <c r="M337" s="666">
        <v>222.14</v>
      </c>
      <c r="N337" s="665">
        <v>2</v>
      </c>
      <c r="O337" s="748">
        <v>1</v>
      </c>
      <c r="P337" s="666"/>
      <c r="Q337" s="681">
        <v>0</v>
      </c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21</v>
      </c>
      <c r="B338" s="665" t="s">
        <v>545</v>
      </c>
      <c r="C338" s="665" t="s">
        <v>4755</v>
      </c>
      <c r="D338" s="746" t="s">
        <v>7218</v>
      </c>
      <c r="E338" s="747" t="s">
        <v>4796</v>
      </c>
      <c r="F338" s="665" t="s">
        <v>4752</v>
      </c>
      <c r="G338" s="665" t="s">
        <v>4963</v>
      </c>
      <c r="H338" s="665" t="s">
        <v>546</v>
      </c>
      <c r="I338" s="665" t="s">
        <v>2093</v>
      </c>
      <c r="J338" s="665" t="s">
        <v>1464</v>
      </c>
      <c r="K338" s="665" t="s">
        <v>4965</v>
      </c>
      <c r="L338" s="666">
        <v>111.07</v>
      </c>
      <c r="M338" s="666">
        <v>222.14</v>
      </c>
      <c r="N338" s="665">
        <v>2</v>
      </c>
      <c r="O338" s="748">
        <v>0.5</v>
      </c>
      <c r="P338" s="666"/>
      <c r="Q338" s="681">
        <v>0</v>
      </c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21</v>
      </c>
      <c r="B339" s="665" t="s">
        <v>545</v>
      </c>
      <c r="C339" s="665" t="s">
        <v>4755</v>
      </c>
      <c r="D339" s="746" t="s">
        <v>7218</v>
      </c>
      <c r="E339" s="747" t="s">
        <v>4796</v>
      </c>
      <c r="F339" s="665" t="s">
        <v>4752</v>
      </c>
      <c r="G339" s="665" t="s">
        <v>4802</v>
      </c>
      <c r="H339" s="665" t="s">
        <v>546</v>
      </c>
      <c r="I339" s="665" t="s">
        <v>994</v>
      </c>
      <c r="J339" s="665" t="s">
        <v>4803</v>
      </c>
      <c r="K339" s="665" t="s">
        <v>4804</v>
      </c>
      <c r="L339" s="666">
        <v>53.57</v>
      </c>
      <c r="M339" s="666">
        <v>535.70000000000005</v>
      </c>
      <c r="N339" s="665">
        <v>10</v>
      </c>
      <c r="O339" s="748">
        <v>6.5</v>
      </c>
      <c r="P339" s="666">
        <v>267.85000000000002</v>
      </c>
      <c r="Q339" s="681">
        <v>0.5</v>
      </c>
      <c r="R339" s="665">
        <v>5</v>
      </c>
      <c r="S339" s="681">
        <v>0.5</v>
      </c>
      <c r="T339" s="748">
        <v>3.5</v>
      </c>
      <c r="U339" s="704">
        <v>0.53846153846153844</v>
      </c>
    </row>
    <row r="340" spans="1:21" ht="14.4" customHeight="1" x14ac:dyDescent="0.3">
      <c r="A340" s="664">
        <v>21</v>
      </c>
      <c r="B340" s="665" t="s">
        <v>545</v>
      </c>
      <c r="C340" s="665" t="s">
        <v>4755</v>
      </c>
      <c r="D340" s="746" t="s">
        <v>7218</v>
      </c>
      <c r="E340" s="747" t="s">
        <v>4796</v>
      </c>
      <c r="F340" s="665" t="s">
        <v>4752</v>
      </c>
      <c r="G340" s="665" t="s">
        <v>5186</v>
      </c>
      <c r="H340" s="665" t="s">
        <v>546</v>
      </c>
      <c r="I340" s="665" t="s">
        <v>679</v>
      </c>
      <c r="J340" s="665" t="s">
        <v>680</v>
      </c>
      <c r="K340" s="665" t="s">
        <v>5187</v>
      </c>
      <c r="L340" s="666">
        <v>53.18</v>
      </c>
      <c r="M340" s="666">
        <v>53.18</v>
      </c>
      <c r="N340" s="665">
        <v>1</v>
      </c>
      <c r="O340" s="748">
        <v>1</v>
      </c>
      <c r="P340" s="666">
        <v>53.18</v>
      </c>
      <c r="Q340" s="681">
        <v>1</v>
      </c>
      <c r="R340" s="665">
        <v>1</v>
      </c>
      <c r="S340" s="681">
        <v>1</v>
      </c>
      <c r="T340" s="748">
        <v>1</v>
      </c>
      <c r="U340" s="704">
        <v>1</v>
      </c>
    </row>
    <row r="341" spans="1:21" ht="14.4" customHeight="1" x14ac:dyDescent="0.3">
      <c r="A341" s="664">
        <v>21</v>
      </c>
      <c r="B341" s="665" t="s">
        <v>545</v>
      </c>
      <c r="C341" s="665" t="s">
        <v>4755</v>
      </c>
      <c r="D341" s="746" t="s">
        <v>7218</v>
      </c>
      <c r="E341" s="747" t="s">
        <v>4796</v>
      </c>
      <c r="F341" s="665" t="s">
        <v>4752</v>
      </c>
      <c r="G341" s="665" t="s">
        <v>4805</v>
      </c>
      <c r="H341" s="665" t="s">
        <v>2238</v>
      </c>
      <c r="I341" s="665" t="s">
        <v>2307</v>
      </c>
      <c r="J341" s="665" t="s">
        <v>2308</v>
      </c>
      <c r="K341" s="665" t="s">
        <v>4447</v>
      </c>
      <c r="L341" s="666">
        <v>1847.49</v>
      </c>
      <c r="M341" s="666">
        <v>11084.94</v>
      </c>
      <c r="N341" s="665">
        <v>6</v>
      </c>
      <c r="O341" s="748">
        <v>2.5</v>
      </c>
      <c r="P341" s="666">
        <v>11084.94</v>
      </c>
      <c r="Q341" s="681">
        <v>1</v>
      </c>
      <c r="R341" s="665">
        <v>6</v>
      </c>
      <c r="S341" s="681">
        <v>1</v>
      </c>
      <c r="T341" s="748">
        <v>2.5</v>
      </c>
      <c r="U341" s="704">
        <v>1</v>
      </c>
    </row>
    <row r="342" spans="1:21" ht="14.4" customHeight="1" x14ac:dyDescent="0.3">
      <c r="A342" s="664">
        <v>21</v>
      </c>
      <c r="B342" s="665" t="s">
        <v>545</v>
      </c>
      <c r="C342" s="665" t="s">
        <v>4755</v>
      </c>
      <c r="D342" s="746" t="s">
        <v>7218</v>
      </c>
      <c r="E342" s="747" t="s">
        <v>4796</v>
      </c>
      <c r="F342" s="665" t="s">
        <v>4752</v>
      </c>
      <c r="G342" s="665" t="s">
        <v>4805</v>
      </c>
      <c r="H342" s="665" t="s">
        <v>2238</v>
      </c>
      <c r="I342" s="665" t="s">
        <v>4908</v>
      </c>
      <c r="J342" s="665" t="s">
        <v>2308</v>
      </c>
      <c r="K342" s="665" t="s">
        <v>4445</v>
      </c>
      <c r="L342" s="666">
        <v>2309.36</v>
      </c>
      <c r="M342" s="666">
        <v>2309.36</v>
      </c>
      <c r="N342" s="665">
        <v>1</v>
      </c>
      <c r="O342" s="748">
        <v>0.5</v>
      </c>
      <c r="P342" s="666">
        <v>2309.36</v>
      </c>
      <c r="Q342" s="681">
        <v>1</v>
      </c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21</v>
      </c>
      <c r="B343" s="665" t="s">
        <v>545</v>
      </c>
      <c r="C343" s="665" t="s">
        <v>4755</v>
      </c>
      <c r="D343" s="746" t="s">
        <v>7218</v>
      </c>
      <c r="E343" s="747" t="s">
        <v>4796</v>
      </c>
      <c r="F343" s="665" t="s">
        <v>4752</v>
      </c>
      <c r="G343" s="665" t="s">
        <v>4807</v>
      </c>
      <c r="H343" s="665" t="s">
        <v>546</v>
      </c>
      <c r="I343" s="665" t="s">
        <v>796</v>
      </c>
      <c r="J343" s="665" t="s">
        <v>797</v>
      </c>
      <c r="K343" s="665" t="s">
        <v>4839</v>
      </c>
      <c r="L343" s="666">
        <v>93.71</v>
      </c>
      <c r="M343" s="666">
        <v>281.13</v>
      </c>
      <c r="N343" s="665">
        <v>3</v>
      </c>
      <c r="O343" s="748">
        <v>1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21</v>
      </c>
      <c r="B344" s="665" t="s">
        <v>545</v>
      </c>
      <c r="C344" s="665" t="s">
        <v>4755</v>
      </c>
      <c r="D344" s="746" t="s">
        <v>7218</v>
      </c>
      <c r="E344" s="747" t="s">
        <v>4796</v>
      </c>
      <c r="F344" s="665" t="s">
        <v>4752</v>
      </c>
      <c r="G344" s="665" t="s">
        <v>4807</v>
      </c>
      <c r="H344" s="665" t="s">
        <v>546</v>
      </c>
      <c r="I344" s="665" t="s">
        <v>4838</v>
      </c>
      <c r="J344" s="665" t="s">
        <v>797</v>
      </c>
      <c r="K344" s="665" t="s">
        <v>4839</v>
      </c>
      <c r="L344" s="666">
        <v>57.64</v>
      </c>
      <c r="M344" s="666">
        <v>576.4</v>
      </c>
      <c r="N344" s="665">
        <v>10</v>
      </c>
      <c r="O344" s="748">
        <v>4.5</v>
      </c>
      <c r="P344" s="666">
        <v>172.92000000000002</v>
      </c>
      <c r="Q344" s="681">
        <v>0.30000000000000004</v>
      </c>
      <c r="R344" s="665">
        <v>3</v>
      </c>
      <c r="S344" s="681">
        <v>0.3</v>
      </c>
      <c r="T344" s="748">
        <v>1</v>
      </c>
      <c r="U344" s="704">
        <v>0.22222222222222221</v>
      </c>
    </row>
    <row r="345" spans="1:21" ht="14.4" customHeight="1" x14ac:dyDescent="0.3">
      <c r="A345" s="664">
        <v>21</v>
      </c>
      <c r="B345" s="665" t="s">
        <v>545</v>
      </c>
      <c r="C345" s="665" t="s">
        <v>4755</v>
      </c>
      <c r="D345" s="746" t="s">
        <v>7218</v>
      </c>
      <c r="E345" s="747" t="s">
        <v>4796</v>
      </c>
      <c r="F345" s="665" t="s">
        <v>4752</v>
      </c>
      <c r="G345" s="665" t="s">
        <v>4810</v>
      </c>
      <c r="H345" s="665" t="s">
        <v>546</v>
      </c>
      <c r="I345" s="665" t="s">
        <v>5021</v>
      </c>
      <c r="J345" s="665" t="s">
        <v>5022</v>
      </c>
      <c r="K345" s="665" t="s">
        <v>5023</v>
      </c>
      <c r="L345" s="666">
        <v>668.54</v>
      </c>
      <c r="M345" s="666">
        <v>668.54</v>
      </c>
      <c r="N345" s="665">
        <v>1</v>
      </c>
      <c r="O345" s="748">
        <v>1</v>
      </c>
      <c r="P345" s="666">
        <v>668.54</v>
      </c>
      <c r="Q345" s="681">
        <v>1</v>
      </c>
      <c r="R345" s="665">
        <v>1</v>
      </c>
      <c r="S345" s="681">
        <v>1</v>
      </c>
      <c r="T345" s="748">
        <v>1</v>
      </c>
      <c r="U345" s="704">
        <v>1</v>
      </c>
    </row>
    <row r="346" spans="1:21" ht="14.4" customHeight="1" x14ac:dyDescent="0.3">
      <c r="A346" s="664">
        <v>21</v>
      </c>
      <c r="B346" s="665" t="s">
        <v>545</v>
      </c>
      <c r="C346" s="665" t="s">
        <v>4755</v>
      </c>
      <c r="D346" s="746" t="s">
        <v>7218</v>
      </c>
      <c r="E346" s="747" t="s">
        <v>4796</v>
      </c>
      <c r="F346" s="665" t="s">
        <v>4752</v>
      </c>
      <c r="G346" s="665" t="s">
        <v>4810</v>
      </c>
      <c r="H346" s="665" t="s">
        <v>2238</v>
      </c>
      <c r="I346" s="665" t="s">
        <v>3820</v>
      </c>
      <c r="J346" s="665" t="s">
        <v>4606</v>
      </c>
      <c r="K346" s="665" t="s">
        <v>4607</v>
      </c>
      <c r="L346" s="666">
        <v>668.54</v>
      </c>
      <c r="M346" s="666">
        <v>668.54</v>
      </c>
      <c r="N346" s="665">
        <v>1</v>
      </c>
      <c r="O346" s="748">
        <v>0.5</v>
      </c>
      <c r="P346" s="666">
        <v>668.54</v>
      </c>
      <c r="Q346" s="681">
        <v>1</v>
      </c>
      <c r="R346" s="665">
        <v>1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21</v>
      </c>
      <c r="B347" s="665" t="s">
        <v>545</v>
      </c>
      <c r="C347" s="665" t="s">
        <v>4755</v>
      </c>
      <c r="D347" s="746" t="s">
        <v>7218</v>
      </c>
      <c r="E347" s="747" t="s">
        <v>4796</v>
      </c>
      <c r="F347" s="665" t="s">
        <v>4752</v>
      </c>
      <c r="G347" s="665" t="s">
        <v>4810</v>
      </c>
      <c r="H347" s="665" t="s">
        <v>2238</v>
      </c>
      <c r="I347" s="665" t="s">
        <v>2566</v>
      </c>
      <c r="J347" s="665" t="s">
        <v>2567</v>
      </c>
      <c r="K347" s="665" t="s">
        <v>2568</v>
      </c>
      <c r="L347" s="666">
        <v>668.54</v>
      </c>
      <c r="M347" s="666">
        <v>668.54</v>
      </c>
      <c r="N347" s="665">
        <v>1</v>
      </c>
      <c r="O347" s="748">
        <v>0.5</v>
      </c>
      <c r="P347" s="666"/>
      <c r="Q347" s="681">
        <v>0</v>
      </c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21</v>
      </c>
      <c r="B348" s="665" t="s">
        <v>545</v>
      </c>
      <c r="C348" s="665" t="s">
        <v>4755</v>
      </c>
      <c r="D348" s="746" t="s">
        <v>7218</v>
      </c>
      <c r="E348" s="747" t="s">
        <v>4796</v>
      </c>
      <c r="F348" s="665" t="s">
        <v>4752</v>
      </c>
      <c r="G348" s="665" t="s">
        <v>4810</v>
      </c>
      <c r="H348" s="665" t="s">
        <v>2238</v>
      </c>
      <c r="I348" s="665" t="s">
        <v>4914</v>
      </c>
      <c r="J348" s="665" t="s">
        <v>2567</v>
      </c>
      <c r="K348" s="665" t="s">
        <v>2568</v>
      </c>
      <c r="L348" s="666">
        <v>668.54</v>
      </c>
      <c r="M348" s="666">
        <v>668.54</v>
      </c>
      <c r="N348" s="665">
        <v>1</v>
      </c>
      <c r="O348" s="748">
        <v>1</v>
      </c>
      <c r="P348" s="666">
        <v>668.54</v>
      </c>
      <c r="Q348" s="681">
        <v>1</v>
      </c>
      <c r="R348" s="665">
        <v>1</v>
      </c>
      <c r="S348" s="681">
        <v>1</v>
      </c>
      <c r="T348" s="748">
        <v>1</v>
      </c>
      <c r="U348" s="704">
        <v>1</v>
      </c>
    </row>
    <row r="349" spans="1:21" ht="14.4" customHeight="1" x14ac:dyDescent="0.3">
      <c r="A349" s="664">
        <v>21</v>
      </c>
      <c r="B349" s="665" t="s">
        <v>545</v>
      </c>
      <c r="C349" s="665" t="s">
        <v>4755</v>
      </c>
      <c r="D349" s="746" t="s">
        <v>7218</v>
      </c>
      <c r="E349" s="747" t="s">
        <v>4796</v>
      </c>
      <c r="F349" s="665" t="s">
        <v>4752</v>
      </c>
      <c r="G349" s="665" t="s">
        <v>4915</v>
      </c>
      <c r="H349" s="665" t="s">
        <v>546</v>
      </c>
      <c r="I349" s="665" t="s">
        <v>2176</v>
      </c>
      <c r="J349" s="665" t="s">
        <v>1505</v>
      </c>
      <c r="K349" s="665" t="s">
        <v>5188</v>
      </c>
      <c r="L349" s="666">
        <v>908.53</v>
      </c>
      <c r="M349" s="666">
        <v>908.53</v>
      </c>
      <c r="N349" s="665">
        <v>1</v>
      </c>
      <c r="O349" s="748">
        <v>1</v>
      </c>
      <c r="P349" s="666">
        <v>908.53</v>
      </c>
      <c r="Q349" s="681">
        <v>1</v>
      </c>
      <c r="R349" s="665">
        <v>1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21</v>
      </c>
      <c r="B350" s="665" t="s">
        <v>545</v>
      </c>
      <c r="C350" s="665" t="s">
        <v>4755</v>
      </c>
      <c r="D350" s="746" t="s">
        <v>7218</v>
      </c>
      <c r="E350" s="747" t="s">
        <v>4796</v>
      </c>
      <c r="F350" s="665" t="s">
        <v>4752</v>
      </c>
      <c r="G350" s="665" t="s">
        <v>4915</v>
      </c>
      <c r="H350" s="665" t="s">
        <v>546</v>
      </c>
      <c r="I350" s="665" t="s">
        <v>2197</v>
      </c>
      <c r="J350" s="665" t="s">
        <v>2198</v>
      </c>
      <c r="K350" s="665" t="s">
        <v>5189</v>
      </c>
      <c r="L350" s="666">
        <v>583.70000000000005</v>
      </c>
      <c r="M350" s="666">
        <v>583.70000000000005</v>
      </c>
      <c r="N350" s="665">
        <v>1</v>
      </c>
      <c r="O350" s="748">
        <v>1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21</v>
      </c>
      <c r="B351" s="665" t="s">
        <v>545</v>
      </c>
      <c r="C351" s="665" t="s">
        <v>4755</v>
      </c>
      <c r="D351" s="746" t="s">
        <v>7218</v>
      </c>
      <c r="E351" s="747" t="s">
        <v>4796</v>
      </c>
      <c r="F351" s="665" t="s">
        <v>4752</v>
      </c>
      <c r="G351" s="665" t="s">
        <v>5027</v>
      </c>
      <c r="H351" s="665" t="s">
        <v>2238</v>
      </c>
      <c r="I351" s="665" t="s">
        <v>2352</v>
      </c>
      <c r="J351" s="665" t="s">
        <v>2353</v>
      </c>
      <c r="K351" s="665" t="s">
        <v>4455</v>
      </c>
      <c r="L351" s="666">
        <v>48.27</v>
      </c>
      <c r="M351" s="666">
        <v>144.81</v>
      </c>
      <c r="N351" s="665">
        <v>3</v>
      </c>
      <c r="O351" s="748">
        <v>3</v>
      </c>
      <c r="P351" s="666">
        <v>48.27</v>
      </c>
      <c r="Q351" s="681">
        <v>0.33333333333333337</v>
      </c>
      <c r="R351" s="665">
        <v>1</v>
      </c>
      <c r="S351" s="681">
        <v>0.33333333333333331</v>
      </c>
      <c r="T351" s="748">
        <v>1</v>
      </c>
      <c r="U351" s="704">
        <v>0.33333333333333331</v>
      </c>
    </row>
    <row r="352" spans="1:21" ht="14.4" customHeight="1" x14ac:dyDescent="0.3">
      <c r="A352" s="664">
        <v>21</v>
      </c>
      <c r="B352" s="665" t="s">
        <v>545</v>
      </c>
      <c r="C352" s="665" t="s">
        <v>4755</v>
      </c>
      <c r="D352" s="746" t="s">
        <v>7218</v>
      </c>
      <c r="E352" s="747" t="s">
        <v>4796</v>
      </c>
      <c r="F352" s="665" t="s">
        <v>4752</v>
      </c>
      <c r="G352" s="665" t="s">
        <v>5027</v>
      </c>
      <c r="H352" s="665" t="s">
        <v>2238</v>
      </c>
      <c r="I352" s="665" t="s">
        <v>2379</v>
      </c>
      <c r="J352" s="665" t="s">
        <v>2380</v>
      </c>
      <c r="K352" s="665" t="s">
        <v>4464</v>
      </c>
      <c r="L352" s="666">
        <v>48.27</v>
      </c>
      <c r="M352" s="666">
        <v>48.27</v>
      </c>
      <c r="N352" s="665">
        <v>1</v>
      </c>
      <c r="O352" s="748">
        <v>0.5</v>
      </c>
      <c r="P352" s="666">
        <v>48.27</v>
      </c>
      <c r="Q352" s="681">
        <v>1</v>
      </c>
      <c r="R352" s="665">
        <v>1</v>
      </c>
      <c r="S352" s="681">
        <v>1</v>
      </c>
      <c r="T352" s="748">
        <v>0.5</v>
      </c>
      <c r="U352" s="704">
        <v>1</v>
      </c>
    </row>
    <row r="353" spans="1:21" ht="14.4" customHeight="1" x14ac:dyDescent="0.3">
      <c r="A353" s="664">
        <v>21</v>
      </c>
      <c r="B353" s="665" t="s">
        <v>545</v>
      </c>
      <c r="C353" s="665" t="s">
        <v>4755</v>
      </c>
      <c r="D353" s="746" t="s">
        <v>7218</v>
      </c>
      <c r="E353" s="747" t="s">
        <v>4796</v>
      </c>
      <c r="F353" s="665" t="s">
        <v>4752</v>
      </c>
      <c r="G353" s="665" t="s">
        <v>4815</v>
      </c>
      <c r="H353" s="665" t="s">
        <v>546</v>
      </c>
      <c r="I353" s="665" t="s">
        <v>1930</v>
      </c>
      <c r="J353" s="665" t="s">
        <v>1931</v>
      </c>
      <c r="K353" s="665" t="s">
        <v>1756</v>
      </c>
      <c r="L353" s="666">
        <v>108.44</v>
      </c>
      <c r="M353" s="666">
        <v>325.32</v>
      </c>
      <c r="N353" s="665">
        <v>3</v>
      </c>
      <c r="O353" s="748">
        <v>3</v>
      </c>
      <c r="P353" s="666">
        <v>108.44</v>
      </c>
      <c r="Q353" s="681">
        <v>0.33333333333333331</v>
      </c>
      <c r="R353" s="665">
        <v>1</v>
      </c>
      <c r="S353" s="681">
        <v>0.33333333333333331</v>
      </c>
      <c r="T353" s="748">
        <v>1</v>
      </c>
      <c r="U353" s="704">
        <v>0.33333333333333331</v>
      </c>
    </row>
    <row r="354" spans="1:21" ht="14.4" customHeight="1" x14ac:dyDescent="0.3">
      <c r="A354" s="664">
        <v>21</v>
      </c>
      <c r="B354" s="665" t="s">
        <v>545</v>
      </c>
      <c r="C354" s="665" t="s">
        <v>4755</v>
      </c>
      <c r="D354" s="746" t="s">
        <v>7218</v>
      </c>
      <c r="E354" s="747" t="s">
        <v>4796</v>
      </c>
      <c r="F354" s="665" t="s">
        <v>4752</v>
      </c>
      <c r="G354" s="665" t="s">
        <v>4919</v>
      </c>
      <c r="H354" s="665" t="s">
        <v>546</v>
      </c>
      <c r="I354" s="665" t="s">
        <v>636</v>
      </c>
      <c r="J354" s="665" t="s">
        <v>5190</v>
      </c>
      <c r="K354" s="665" t="s">
        <v>5191</v>
      </c>
      <c r="L354" s="666">
        <v>24.78</v>
      </c>
      <c r="M354" s="666">
        <v>24.78</v>
      </c>
      <c r="N354" s="665">
        <v>1</v>
      </c>
      <c r="O354" s="748">
        <v>0.5</v>
      </c>
      <c r="P354" s="666">
        <v>24.78</v>
      </c>
      <c r="Q354" s="681">
        <v>1</v>
      </c>
      <c r="R354" s="665">
        <v>1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21</v>
      </c>
      <c r="B355" s="665" t="s">
        <v>545</v>
      </c>
      <c r="C355" s="665" t="s">
        <v>4755</v>
      </c>
      <c r="D355" s="746" t="s">
        <v>7218</v>
      </c>
      <c r="E355" s="747" t="s">
        <v>4796</v>
      </c>
      <c r="F355" s="665" t="s">
        <v>4752</v>
      </c>
      <c r="G355" s="665" t="s">
        <v>4919</v>
      </c>
      <c r="H355" s="665" t="s">
        <v>546</v>
      </c>
      <c r="I355" s="665" t="s">
        <v>3106</v>
      </c>
      <c r="J355" s="665" t="s">
        <v>4920</v>
      </c>
      <c r="K355" s="665" t="s">
        <v>4921</v>
      </c>
      <c r="L355" s="666">
        <v>99.11</v>
      </c>
      <c r="M355" s="666">
        <v>99.11</v>
      </c>
      <c r="N355" s="665">
        <v>1</v>
      </c>
      <c r="O355" s="748">
        <v>0.5</v>
      </c>
      <c r="P355" s="666">
        <v>99.11</v>
      </c>
      <c r="Q355" s="681">
        <v>1</v>
      </c>
      <c r="R355" s="665">
        <v>1</v>
      </c>
      <c r="S355" s="681">
        <v>1</v>
      </c>
      <c r="T355" s="748">
        <v>0.5</v>
      </c>
      <c r="U355" s="704">
        <v>1</v>
      </c>
    </row>
    <row r="356" spans="1:21" ht="14.4" customHeight="1" x14ac:dyDescent="0.3">
      <c r="A356" s="664">
        <v>21</v>
      </c>
      <c r="B356" s="665" t="s">
        <v>545</v>
      </c>
      <c r="C356" s="665" t="s">
        <v>4755</v>
      </c>
      <c r="D356" s="746" t="s">
        <v>7218</v>
      </c>
      <c r="E356" s="747" t="s">
        <v>4796</v>
      </c>
      <c r="F356" s="665" t="s">
        <v>4752</v>
      </c>
      <c r="G356" s="665" t="s">
        <v>5192</v>
      </c>
      <c r="H356" s="665" t="s">
        <v>2238</v>
      </c>
      <c r="I356" s="665" t="s">
        <v>2334</v>
      </c>
      <c r="J356" s="665" t="s">
        <v>4400</v>
      </c>
      <c r="K356" s="665" t="s">
        <v>4401</v>
      </c>
      <c r="L356" s="666">
        <v>41.63</v>
      </c>
      <c r="M356" s="666">
        <v>83.26</v>
      </c>
      <c r="N356" s="665">
        <v>2</v>
      </c>
      <c r="O356" s="748">
        <v>1.5</v>
      </c>
      <c r="P356" s="666"/>
      <c r="Q356" s="681">
        <v>0</v>
      </c>
      <c r="R356" s="665"/>
      <c r="S356" s="681">
        <v>0</v>
      </c>
      <c r="T356" s="748"/>
      <c r="U356" s="704">
        <v>0</v>
      </c>
    </row>
    <row r="357" spans="1:21" ht="14.4" customHeight="1" x14ac:dyDescent="0.3">
      <c r="A357" s="664">
        <v>21</v>
      </c>
      <c r="B357" s="665" t="s">
        <v>545</v>
      </c>
      <c r="C357" s="665" t="s">
        <v>4755</v>
      </c>
      <c r="D357" s="746" t="s">
        <v>7218</v>
      </c>
      <c r="E357" s="747" t="s">
        <v>4796</v>
      </c>
      <c r="F357" s="665" t="s">
        <v>4752</v>
      </c>
      <c r="G357" s="665" t="s">
        <v>4816</v>
      </c>
      <c r="H357" s="665" t="s">
        <v>546</v>
      </c>
      <c r="I357" s="665" t="s">
        <v>861</v>
      </c>
      <c r="J357" s="665" t="s">
        <v>4817</v>
      </c>
      <c r="K357" s="665" t="s">
        <v>4800</v>
      </c>
      <c r="L357" s="666">
        <v>0</v>
      </c>
      <c r="M357" s="666">
        <v>0</v>
      </c>
      <c r="N357" s="665">
        <v>8</v>
      </c>
      <c r="O357" s="748">
        <v>5</v>
      </c>
      <c r="P357" s="666">
        <v>0</v>
      </c>
      <c r="Q357" s="681"/>
      <c r="R357" s="665">
        <v>2</v>
      </c>
      <c r="S357" s="681">
        <v>0.25</v>
      </c>
      <c r="T357" s="748">
        <v>1.5</v>
      </c>
      <c r="U357" s="704">
        <v>0.3</v>
      </c>
    </row>
    <row r="358" spans="1:21" ht="14.4" customHeight="1" x14ac:dyDescent="0.3">
      <c r="A358" s="664">
        <v>21</v>
      </c>
      <c r="B358" s="665" t="s">
        <v>545</v>
      </c>
      <c r="C358" s="665" t="s">
        <v>4755</v>
      </c>
      <c r="D358" s="746" t="s">
        <v>7218</v>
      </c>
      <c r="E358" s="747" t="s">
        <v>4796</v>
      </c>
      <c r="F358" s="665" t="s">
        <v>4752</v>
      </c>
      <c r="G358" s="665" t="s">
        <v>4816</v>
      </c>
      <c r="H358" s="665" t="s">
        <v>546</v>
      </c>
      <c r="I358" s="665" t="s">
        <v>742</v>
      </c>
      <c r="J358" s="665" t="s">
        <v>5193</v>
      </c>
      <c r="K358" s="665" t="s">
        <v>5194</v>
      </c>
      <c r="L358" s="666">
        <v>61.49</v>
      </c>
      <c r="M358" s="666">
        <v>61.49</v>
      </c>
      <c r="N358" s="665">
        <v>1</v>
      </c>
      <c r="O358" s="748">
        <v>0.5</v>
      </c>
      <c r="P358" s="666">
        <v>61.49</v>
      </c>
      <c r="Q358" s="681">
        <v>1</v>
      </c>
      <c r="R358" s="665">
        <v>1</v>
      </c>
      <c r="S358" s="681">
        <v>1</v>
      </c>
      <c r="T358" s="748">
        <v>0.5</v>
      </c>
      <c r="U358" s="704">
        <v>1</v>
      </c>
    </row>
    <row r="359" spans="1:21" ht="14.4" customHeight="1" x14ac:dyDescent="0.3">
      <c r="A359" s="664">
        <v>21</v>
      </c>
      <c r="B359" s="665" t="s">
        <v>545</v>
      </c>
      <c r="C359" s="665" t="s">
        <v>4755</v>
      </c>
      <c r="D359" s="746" t="s">
        <v>7218</v>
      </c>
      <c r="E359" s="747" t="s">
        <v>4796</v>
      </c>
      <c r="F359" s="665" t="s">
        <v>4752</v>
      </c>
      <c r="G359" s="665" t="s">
        <v>4929</v>
      </c>
      <c r="H359" s="665" t="s">
        <v>546</v>
      </c>
      <c r="I359" s="665" t="s">
        <v>728</v>
      </c>
      <c r="J359" s="665" t="s">
        <v>729</v>
      </c>
      <c r="K359" s="665" t="s">
        <v>4931</v>
      </c>
      <c r="L359" s="666">
        <v>42.08</v>
      </c>
      <c r="M359" s="666">
        <v>42.08</v>
      </c>
      <c r="N359" s="665">
        <v>1</v>
      </c>
      <c r="O359" s="748">
        <v>0.5</v>
      </c>
      <c r="P359" s="666">
        <v>42.08</v>
      </c>
      <c r="Q359" s="681">
        <v>1</v>
      </c>
      <c r="R359" s="665">
        <v>1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21</v>
      </c>
      <c r="B360" s="665" t="s">
        <v>545</v>
      </c>
      <c r="C360" s="665" t="s">
        <v>4755</v>
      </c>
      <c r="D360" s="746" t="s">
        <v>7218</v>
      </c>
      <c r="E360" s="747" t="s">
        <v>4796</v>
      </c>
      <c r="F360" s="665" t="s">
        <v>4752</v>
      </c>
      <c r="G360" s="665" t="s">
        <v>4929</v>
      </c>
      <c r="H360" s="665" t="s">
        <v>546</v>
      </c>
      <c r="I360" s="665" t="s">
        <v>834</v>
      </c>
      <c r="J360" s="665" t="s">
        <v>5195</v>
      </c>
      <c r="K360" s="665" t="s">
        <v>5196</v>
      </c>
      <c r="L360" s="666">
        <v>126.23</v>
      </c>
      <c r="M360" s="666">
        <v>126.23</v>
      </c>
      <c r="N360" s="665">
        <v>1</v>
      </c>
      <c r="O360" s="748">
        <v>1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21</v>
      </c>
      <c r="B361" s="665" t="s">
        <v>545</v>
      </c>
      <c r="C361" s="665" t="s">
        <v>4755</v>
      </c>
      <c r="D361" s="746" t="s">
        <v>7218</v>
      </c>
      <c r="E361" s="747" t="s">
        <v>4796</v>
      </c>
      <c r="F361" s="665" t="s">
        <v>4752</v>
      </c>
      <c r="G361" s="665" t="s">
        <v>5042</v>
      </c>
      <c r="H361" s="665" t="s">
        <v>546</v>
      </c>
      <c r="I361" s="665" t="s">
        <v>750</v>
      </c>
      <c r="J361" s="665" t="s">
        <v>751</v>
      </c>
      <c r="K361" s="665" t="s">
        <v>5169</v>
      </c>
      <c r="L361" s="666">
        <v>55.16</v>
      </c>
      <c r="M361" s="666">
        <v>55.16</v>
      </c>
      <c r="N361" s="665">
        <v>1</v>
      </c>
      <c r="O361" s="748">
        <v>0.5</v>
      </c>
      <c r="P361" s="666">
        <v>55.16</v>
      </c>
      <c r="Q361" s="681">
        <v>1</v>
      </c>
      <c r="R361" s="665">
        <v>1</v>
      </c>
      <c r="S361" s="681">
        <v>1</v>
      </c>
      <c r="T361" s="748">
        <v>0.5</v>
      </c>
      <c r="U361" s="704">
        <v>1</v>
      </c>
    </row>
    <row r="362" spans="1:21" ht="14.4" customHeight="1" x14ac:dyDescent="0.3">
      <c r="A362" s="664">
        <v>21</v>
      </c>
      <c r="B362" s="665" t="s">
        <v>545</v>
      </c>
      <c r="C362" s="665" t="s">
        <v>4755</v>
      </c>
      <c r="D362" s="746" t="s">
        <v>7218</v>
      </c>
      <c r="E362" s="747" t="s">
        <v>4796</v>
      </c>
      <c r="F362" s="665" t="s">
        <v>4752</v>
      </c>
      <c r="G362" s="665" t="s">
        <v>5156</v>
      </c>
      <c r="H362" s="665" t="s">
        <v>546</v>
      </c>
      <c r="I362" s="665" t="s">
        <v>845</v>
      </c>
      <c r="J362" s="665" t="s">
        <v>846</v>
      </c>
      <c r="K362" s="665" t="s">
        <v>4846</v>
      </c>
      <c r="L362" s="666">
        <v>122.73</v>
      </c>
      <c r="M362" s="666">
        <v>368.19</v>
      </c>
      <c r="N362" s="665">
        <v>3</v>
      </c>
      <c r="O362" s="748">
        <v>2</v>
      </c>
      <c r="P362" s="666">
        <v>122.73</v>
      </c>
      <c r="Q362" s="681">
        <v>0.33333333333333337</v>
      </c>
      <c r="R362" s="665">
        <v>1</v>
      </c>
      <c r="S362" s="681">
        <v>0.33333333333333331</v>
      </c>
      <c r="T362" s="748">
        <v>0.5</v>
      </c>
      <c r="U362" s="704">
        <v>0.25</v>
      </c>
    </row>
    <row r="363" spans="1:21" ht="14.4" customHeight="1" x14ac:dyDescent="0.3">
      <c r="A363" s="664">
        <v>21</v>
      </c>
      <c r="B363" s="665" t="s">
        <v>545</v>
      </c>
      <c r="C363" s="665" t="s">
        <v>4755</v>
      </c>
      <c r="D363" s="746" t="s">
        <v>7218</v>
      </c>
      <c r="E363" s="747" t="s">
        <v>4796</v>
      </c>
      <c r="F363" s="665" t="s">
        <v>4752</v>
      </c>
      <c r="G363" s="665" t="s">
        <v>4936</v>
      </c>
      <c r="H363" s="665" t="s">
        <v>546</v>
      </c>
      <c r="I363" s="665" t="s">
        <v>803</v>
      </c>
      <c r="J363" s="665" t="s">
        <v>804</v>
      </c>
      <c r="K363" s="665" t="s">
        <v>4553</v>
      </c>
      <c r="L363" s="666">
        <v>31.32</v>
      </c>
      <c r="M363" s="666">
        <v>31.32</v>
      </c>
      <c r="N363" s="665">
        <v>1</v>
      </c>
      <c r="O363" s="748">
        <v>0.5</v>
      </c>
      <c r="P363" s="666">
        <v>31.32</v>
      </c>
      <c r="Q363" s="681">
        <v>1</v>
      </c>
      <c r="R363" s="665">
        <v>1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21</v>
      </c>
      <c r="B364" s="665" t="s">
        <v>545</v>
      </c>
      <c r="C364" s="665" t="s">
        <v>4755</v>
      </c>
      <c r="D364" s="746" t="s">
        <v>7218</v>
      </c>
      <c r="E364" s="747" t="s">
        <v>4796</v>
      </c>
      <c r="F364" s="665" t="s">
        <v>4752</v>
      </c>
      <c r="G364" s="665" t="s">
        <v>4936</v>
      </c>
      <c r="H364" s="665" t="s">
        <v>546</v>
      </c>
      <c r="I364" s="665" t="s">
        <v>1758</v>
      </c>
      <c r="J364" s="665" t="s">
        <v>1759</v>
      </c>
      <c r="K364" s="665" t="s">
        <v>4556</v>
      </c>
      <c r="L364" s="666">
        <v>187.92</v>
      </c>
      <c r="M364" s="666">
        <v>375.84</v>
      </c>
      <c r="N364" s="665">
        <v>2</v>
      </c>
      <c r="O364" s="748">
        <v>0.5</v>
      </c>
      <c r="P364" s="666">
        <v>375.84</v>
      </c>
      <c r="Q364" s="681">
        <v>1</v>
      </c>
      <c r="R364" s="665">
        <v>2</v>
      </c>
      <c r="S364" s="681">
        <v>1</v>
      </c>
      <c r="T364" s="748">
        <v>0.5</v>
      </c>
      <c r="U364" s="704">
        <v>1</v>
      </c>
    </row>
    <row r="365" spans="1:21" ht="14.4" customHeight="1" x14ac:dyDescent="0.3">
      <c r="A365" s="664">
        <v>21</v>
      </c>
      <c r="B365" s="665" t="s">
        <v>545</v>
      </c>
      <c r="C365" s="665" t="s">
        <v>4755</v>
      </c>
      <c r="D365" s="746" t="s">
        <v>7218</v>
      </c>
      <c r="E365" s="747" t="s">
        <v>4796</v>
      </c>
      <c r="F365" s="665" t="s">
        <v>4752</v>
      </c>
      <c r="G365" s="665" t="s">
        <v>4936</v>
      </c>
      <c r="H365" s="665" t="s">
        <v>546</v>
      </c>
      <c r="I365" s="665" t="s">
        <v>899</v>
      </c>
      <c r="J365" s="665" t="s">
        <v>900</v>
      </c>
      <c r="K365" s="665" t="s">
        <v>4557</v>
      </c>
      <c r="L365" s="666">
        <v>93.96</v>
      </c>
      <c r="M365" s="666">
        <v>187.92</v>
      </c>
      <c r="N365" s="665">
        <v>2</v>
      </c>
      <c r="O365" s="748">
        <v>1.5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21</v>
      </c>
      <c r="B366" s="665" t="s">
        <v>545</v>
      </c>
      <c r="C366" s="665" t="s">
        <v>4755</v>
      </c>
      <c r="D366" s="746" t="s">
        <v>7218</v>
      </c>
      <c r="E366" s="747" t="s">
        <v>4796</v>
      </c>
      <c r="F366" s="665" t="s">
        <v>4752</v>
      </c>
      <c r="G366" s="665" t="s">
        <v>4818</v>
      </c>
      <c r="H366" s="665" t="s">
        <v>546</v>
      </c>
      <c r="I366" s="665" t="s">
        <v>1309</v>
      </c>
      <c r="J366" s="665" t="s">
        <v>1217</v>
      </c>
      <c r="K366" s="665" t="s">
        <v>4819</v>
      </c>
      <c r="L366" s="666">
        <v>50.32</v>
      </c>
      <c r="M366" s="666">
        <v>201.28</v>
      </c>
      <c r="N366" s="665">
        <v>4</v>
      </c>
      <c r="O366" s="748">
        <v>2</v>
      </c>
      <c r="P366" s="666">
        <v>201.28</v>
      </c>
      <c r="Q366" s="681">
        <v>1</v>
      </c>
      <c r="R366" s="665">
        <v>4</v>
      </c>
      <c r="S366" s="681">
        <v>1</v>
      </c>
      <c r="T366" s="748">
        <v>2</v>
      </c>
      <c r="U366" s="704">
        <v>1</v>
      </c>
    </row>
    <row r="367" spans="1:21" ht="14.4" customHeight="1" x14ac:dyDescent="0.3">
      <c r="A367" s="664">
        <v>21</v>
      </c>
      <c r="B367" s="665" t="s">
        <v>545</v>
      </c>
      <c r="C367" s="665" t="s">
        <v>4755</v>
      </c>
      <c r="D367" s="746" t="s">
        <v>7218</v>
      </c>
      <c r="E367" s="747" t="s">
        <v>4796</v>
      </c>
      <c r="F367" s="665" t="s">
        <v>4752</v>
      </c>
      <c r="G367" s="665" t="s">
        <v>4818</v>
      </c>
      <c r="H367" s="665" t="s">
        <v>546</v>
      </c>
      <c r="I367" s="665" t="s">
        <v>1954</v>
      </c>
      <c r="J367" s="665" t="s">
        <v>1955</v>
      </c>
      <c r="K367" s="665" t="s">
        <v>5197</v>
      </c>
      <c r="L367" s="666">
        <v>99.94</v>
      </c>
      <c r="M367" s="666">
        <v>99.94</v>
      </c>
      <c r="N367" s="665">
        <v>1</v>
      </c>
      <c r="O367" s="748">
        <v>0.5</v>
      </c>
      <c r="P367" s="666">
        <v>99.94</v>
      </c>
      <c r="Q367" s="681">
        <v>1</v>
      </c>
      <c r="R367" s="665">
        <v>1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21</v>
      </c>
      <c r="B368" s="665" t="s">
        <v>545</v>
      </c>
      <c r="C368" s="665" t="s">
        <v>4755</v>
      </c>
      <c r="D368" s="746" t="s">
        <v>7218</v>
      </c>
      <c r="E368" s="747" t="s">
        <v>4796</v>
      </c>
      <c r="F368" s="665" t="s">
        <v>4752</v>
      </c>
      <c r="G368" s="665" t="s">
        <v>4942</v>
      </c>
      <c r="H368" s="665" t="s">
        <v>546</v>
      </c>
      <c r="I368" s="665" t="s">
        <v>1977</v>
      </c>
      <c r="J368" s="665" t="s">
        <v>1978</v>
      </c>
      <c r="K368" s="665" t="s">
        <v>4945</v>
      </c>
      <c r="L368" s="666">
        <v>0</v>
      </c>
      <c r="M368" s="666">
        <v>0</v>
      </c>
      <c r="N368" s="665">
        <v>1</v>
      </c>
      <c r="O368" s="748">
        <v>1</v>
      </c>
      <c r="P368" s="666">
        <v>0</v>
      </c>
      <c r="Q368" s="681"/>
      <c r="R368" s="665">
        <v>1</v>
      </c>
      <c r="S368" s="681">
        <v>1</v>
      </c>
      <c r="T368" s="748">
        <v>1</v>
      </c>
      <c r="U368" s="704">
        <v>1</v>
      </c>
    </row>
    <row r="369" spans="1:21" ht="14.4" customHeight="1" x14ac:dyDescent="0.3">
      <c r="A369" s="664">
        <v>21</v>
      </c>
      <c r="B369" s="665" t="s">
        <v>545</v>
      </c>
      <c r="C369" s="665" t="s">
        <v>4755</v>
      </c>
      <c r="D369" s="746" t="s">
        <v>7218</v>
      </c>
      <c r="E369" s="747" t="s">
        <v>4796</v>
      </c>
      <c r="F369" s="665" t="s">
        <v>4752</v>
      </c>
      <c r="G369" s="665" t="s">
        <v>4820</v>
      </c>
      <c r="H369" s="665" t="s">
        <v>2238</v>
      </c>
      <c r="I369" s="665" t="s">
        <v>2314</v>
      </c>
      <c r="J369" s="665" t="s">
        <v>2315</v>
      </c>
      <c r="K369" s="665" t="s">
        <v>4411</v>
      </c>
      <c r="L369" s="666">
        <v>53.57</v>
      </c>
      <c r="M369" s="666">
        <v>160.71</v>
      </c>
      <c r="N369" s="665">
        <v>3</v>
      </c>
      <c r="O369" s="748">
        <v>1</v>
      </c>
      <c r="P369" s="666"/>
      <c r="Q369" s="681">
        <v>0</v>
      </c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21</v>
      </c>
      <c r="B370" s="665" t="s">
        <v>545</v>
      </c>
      <c r="C370" s="665" t="s">
        <v>4755</v>
      </c>
      <c r="D370" s="746" t="s">
        <v>7218</v>
      </c>
      <c r="E370" s="747" t="s">
        <v>4796</v>
      </c>
      <c r="F370" s="665" t="s">
        <v>4753</v>
      </c>
      <c r="G370" s="665" t="s">
        <v>5036</v>
      </c>
      <c r="H370" s="665" t="s">
        <v>546</v>
      </c>
      <c r="I370" s="665" t="s">
        <v>5037</v>
      </c>
      <c r="J370" s="665" t="s">
        <v>4771</v>
      </c>
      <c r="K370" s="665"/>
      <c r="L370" s="666">
        <v>0</v>
      </c>
      <c r="M370" s="666">
        <v>0</v>
      </c>
      <c r="N370" s="665">
        <v>1</v>
      </c>
      <c r="O370" s="748">
        <v>1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21</v>
      </c>
      <c r="B371" s="665" t="s">
        <v>545</v>
      </c>
      <c r="C371" s="665" t="s">
        <v>4755</v>
      </c>
      <c r="D371" s="746" t="s">
        <v>7218</v>
      </c>
      <c r="E371" s="747" t="s">
        <v>4764</v>
      </c>
      <c r="F371" s="665" t="s">
        <v>4752</v>
      </c>
      <c r="G371" s="665" t="s">
        <v>4841</v>
      </c>
      <c r="H371" s="665" t="s">
        <v>546</v>
      </c>
      <c r="I371" s="665" t="s">
        <v>5198</v>
      </c>
      <c r="J371" s="665" t="s">
        <v>725</v>
      </c>
      <c r="K371" s="665" t="s">
        <v>4844</v>
      </c>
      <c r="L371" s="666">
        <v>0</v>
      </c>
      <c r="M371" s="666">
        <v>0</v>
      </c>
      <c r="N371" s="665">
        <v>2</v>
      </c>
      <c r="O371" s="748">
        <v>0.5</v>
      </c>
      <c r="P371" s="666">
        <v>0</v>
      </c>
      <c r="Q371" s="681"/>
      <c r="R371" s="665">
        <v>2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21</v>
      </c>
      <c r="B372" s="665" t="s">
        <v>545</v>
      </c>
      <c r="C372" s="665" t="s">
        <v>4755</v>
      </c>
      <c r="D372" s="746" t="s">
        <v>7218</v>
      </c>
      <c r="E372" s="747" t="s">
        <v>4764</v>
      </c>
      <c r="F372" s="665" t="s">
        <v>4752</v>
      </c>
      <c r="G372" s="665" t="s">
        <v>4847</v>
      </c>
      <c r="H372" s="665" t="s">
        <v>2238</v>
      </c>
      <c r="I372" s="665" t="s">
        <v>2456</v>
      </c>
      <c r="J372" s="665" t="s">
        <v>4574</v>
      </c>
      <c r="K372" s="665" t="s">
        <v>4575</v>
      </c>
      <c r="L372" s="666">
        <v>9.4</v>
      </c>
      <c r="M372" s="666">
        <v>18.8</v>
      </c>
      <c r="N372" s="665">
        <v>2</v>
      </c>
      <c r="O372" s="748">
        <v>0.5</v>
      </c>
      <c r="P372" s="666">
        <v>18.8</v>
      </c>
      <c r="Q372" s="681">
        <v>1</v>
      </c>
      <c r="R372" s="665">
        <v>2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21</v>
      </c>
      <c r="B373" s="665" t="s">
        <v>545</v>
      </c>
      <c r="C373" s="665" t="s">
        <v>4755</v>
      </c>
      <c r="D373" s="746" t="s">
        <v>7218</v>
      </c>
      <c r="E373" s="747" t="s">
        <v>4764</v>
      </c>
      <c r="F373" s="665" t="s">
        <v>4752</v>
      </c>
      <c r="G373" s="665" t="s">
        <v>4953</v>
      </c>
      <c r="H373" s="665" t="s">
        <v>2238</v>
      </c>
      <c r="I373" s="665" t="s">
        <v>2767</v>
      </c>
      <c r="J373" s="665" t="s">
        <v>2539</v>
      </c>
      <c r="K373" s="665" t="s">
        <v>4515</v>
      </c>
      <c r="L373" s="666">
        <v>154.36000000000001</v>
      </c>
      <c r="M373" s="666">
        <v>308.72000000000003</v>
      </c>
      <c r="N373" s="665">
        <v>2</v>
      </c>
      <c r="O373" s="748">
        <v>1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21</v>
      </c>
      <c r="B374" s="665" t="s">
        <v>545</v>
      </c>
      <c r="C374" s="665" t="s">
        <v>4755</v>
      </c>
      <c r="D374" s="746" t="s">
        <v>7218</v>
      </c>
      <c r="E374" s="747" t="s">
        <v>4764</v>
      </c>
      <c r="F374" s="665" t="s">
        <v>4752</v>
      </c>
      <c r="G374" s="665" t="s">
        <v>4850</v>
      </c>
      <c r="H374" s="665" t="s">
        <v>546</v>
      </c>
      <c r="I374" s="665" t="s">
        <v>4851</v>
      </c>
      <c r="J374" s="665" t="s">
        <v>4852</v>
      </c>
      <c r="K374" s="665" t="s">
        <v>4853</v>
      </c>
      <c r="L374" s="666">
        <v>1540.82</v>
      </c>
      <c r="M374" s="666">
        <v>7704.0999999999995</v>
      </c>
      <c r="N374" s="665">
        <v>5</v>
      </c>
      <c r="O374" s="748">
        <v>2</v>
      </c>
      <c r="P374" s="666">
        <v>7704.0999999999995</v>
      </c>
      <c r="Q374" s="681">
        <v>1</v>
      </c>
      <c r="R374" s="665">
        <v>5</v>
      </c>
      <c r="S374" s="681">
        <v>1</v>
      </c>
      <c r="T374" s="748">
        <v>2</v>
      </c>
      <c r="U374" s="704">
        <v>1</v>
      </c>
    </row>
    <row r="375" spans="1:21" ht="14.4" customHeight="1" x14ac:dyDescent="0.3">
      <c r="A375" s="664">
        <v>21</v>
      </c>
      <c r="B375" s="665" t="s">
        <v>545</v>
      </c>
      <c r="C375" s="665" t="s">
        <v>4755</v>
      </c>
      <c r="D375" s="746" t="s">
        <v>7218</v>
      </c>
      <c r="E375" s="747" t="s">
        <v>4764</v>
      </c>
      <c r="F375" s="665" t="s">
        <v>4752</v>
      </c>
      <c r="G375" s="665" t="s">
        <v>4857</v>
      </c>
      <c r="H375" s="665" t="s">
        <v>2238</v>
      </c>
      <c r="I375" s="665" t="s">
        <v>4858</v>
      </c>
      <c r="J375" s="665" t="s">
        <v>2467</v>
      </c>
      <c r="K375" s="665" t="s">
        <v>4582</v>
      </c>
      <c r="L375" s="666">
        <v>170.32</v>
      </c>
      <c r="M375" s="666">
        <v>510.96</v>
      </c>
      <c r="N375" s="665">
        <v>3</v>
      </c>
      <c r="O375" s="748">
        <v>2</v>
      </c>
      <c r="P375" s="666">
        <v>170.32</v>
      </c>
      <c r="Q375" s="681">
        <v>0.33333333333333331</v>
      </c>
      <c r="R375" s="665">
        <v>1</v>
      </c>
      <c r="S375" s="681">
        <v>0.33333333333333331</v>
      </c>
      <c r="T375" s="748">
        <v>1</v>
      </c>
      <c r="U375" s="704">
        <v>0.5</v>
      </c>
    </row>
    <row r="376" spans="1:21" ht="14.4" customHeight="1" x14ac:dyDescent="0.3">
      <c r="A376" s="664">
        <v>21</v>
      </c>
      <c r="B376" s="665" t="s">
        <v>545</v>
      </c>
      <c r="C376" s="665" t="s">
        <v>4755</v>
      </c>
      <c r="D376" s="746" t="s">
        <v>7218</v>
      </c>
      <c r="E376" s="747" t="s">
        <v>4764</v>
      </c>
      <c r="F376" s="665" t="s">
        <v>4752</v>
      </c>
      <c r="G376" s="665" t="s">
        <v>4859</v>
      </c>
      <c r="H376" s="665" t="s">
        <v>546</v>
      </c>
      <c r="I376" s="665" t="s">
        <v>4982</v>
      </c>
      <c r="J376" s="665" t="s">
        <v>1414</v>
      </c>
      <c r="K376" s="665" t="s">
        <v>4464</v>
      </c>
      <c r="L376" s="666">
        <v>0</v>
      </c>
      <c r="M376" s="666">
        <v>0</v>
      </c>
      <c r="N376" s="665">
        <v>1</v>
      </c>
      <c r="O376" s="748">
        <v>0.5</v>
      </c>
      <c r="P376" s="666">
        <v>0</v>
      </c>
      <c r="Q376" s="681"/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21</v>
      </c>
      <c r="B377" s="665" t="s">
        <v>545</v>
      </c>
      <c r="C377" s="665" t="s">
        <v>4755</v>
      </c>
      <c r="D377" s="746" t="s">
        <v>7218</v>
      </c>
      <c r="E377" s="747" t="s">
        <v>4764</v>
      </c>
      <c r="F377" s="665" t="s">
        <v>4752</v>
      </c>
      <c r="G377" s="665" t="s">
        <v>4859</v>
      </c>
      <c r="H377" s="665" t="s">
        <v>546</v>
      </c>
      <c r="I377" s="665" t="s">
        <v>5199</v>
      </c>
      <c r="J377" s="665" t="s">
        <v>1414</v>
      </c>
      <c r="K377" s="665" t="s">
        <v>5200</v>
      </c>
      <c r="L377" s="666">
        <v>0</v>
      </c>
      <c r="M377" s="666">
        <v>0</v>
      </c>
      <c r="N377" s="665">
        <v>1</v>
      </c>
      <c r="O377" s="748">
        <v>0.5</v>
      </c>
      <c r="P377" s="666">
        <v>0</v>
      </c>
      <c r="Q377" s="681"/>
      <c r="R377" s="665">
        <v>1</v>
      </c>
      <c r="S377" s="681">
        <v>1</v>
      </c>
      <c r="T377" s="748">
        <v>0.5</v>
      </c>
      <c r="U377" s="704">
        <v>1</v>
      </c>
    </row>
    <row r="378" spans="1:21" ht="14.4" customHeight="1" x14ac:dyDescent="0.3">
      <c r="A378" s="664">
        <v>21</v>
      </c>
      <c r="B378" s="665" t="s">
        <v>545</v>
      </c>
      <c r="C378" s="665" t="s">
        <v>4755</v>
      </c>
      <c r="D378" s="746" t="s">
        <v>7218</v>
      </c>
      <c r="E378" s="747" t="s">
        <v>4764</v>
      </c>
      <c r="F378" s="665" t="s">
        <v>4752</v>
      </c>
      <c r="G378" s="665" t="s">
        <v>4861</v>
      </c>
      <c r="H378" s="665" t="s">
        <v>546</v>
      </c>
      <c r="I378" s="665" t="s">
        <v>706</v>
      </c>
      <c r="J378" s="665" t="s">
        <v>4862</v>
      </c>
      <c r="K378" s="665" t="s">
        <v>4863</v>
      </c>
      <c r="L378" s="666">
        <v>37.61</v>
      </c>
      <c r="M378" s="666">
        <v>37.61</v>
      </c>
      <c r="N378" s="665">
        <v>1</v>
      </c>
      <c r="O378" s="748">
        <v>1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21</v>
      </c>
      <c r="B379" s="665" t="s">
        <v>545</v>
      </c>
      <c r="C379" s="665" t="s">
        <v>4755</v>
      </c>
      <c r="D379" s="746" t="s">
        <v>7218</v>
      </c>
      <c r="E379" s="747" t="s">
        <v>4764</v>
      </c>
      <c r="F379" s="665" t="s">
        <v>4752</v>
      </c>
      <c r="G379" s="665" t="s">
        <v>5054</v>
      </c>
      <c r="H379" s="665" t="s">
        <v>546</v>
      </c>
      <c r="I379" s="665" t="s">
        <v>1387</v>
      </c>
      <c r="J379" s="665" t="s">
        <v>5055</v>
      </c>
      <c r="K379" s="665" t="s">
        <v>5056</v>
      </c>
      <c r="L379" s="666">
        <v>29.13</v>
      </c>
      <c r="M379" s="666">
        <v>174.78</v>
      </c>
      <c r="N379" s="665">
        <v>6</v>
      </c>
      <c r="O379" s="748">
        <v>1</v>
      </c>
      <c r="P379" s="666"/>
      <c r="Q379" s="681">
        <v>0</v>
      </c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21</v>
      </c>
      <c r="B380" s="665" t="s">
        <v>545</v>
      </c>
      <c r="C380" s="665" t="s">
        <v>4755</v>
      </c>
      <c r="D380" s="746" t="s">
        <v>7218</v>
      </c>
      <c r="E380" s="747" t="s">
        <v>4764</v>
      </c>
      <c r="F380" s="665" t="s">
        <v>4752</v>
      </c>
      <c r="G380" s="665" t="s">
        <v>4868</v>
      </c>
      <c r="H380" s="665" t="s">
        <v>546</v>
      </c>
      <c r="I380" s="665" t="s">
        <v>5201</v>
      </c>
      <c r="J380" s="665" t="s">
        <v>4869</v>
      </c>
      <c r="K380" s="665" t="s">
        <v>5202</v>
      </c>
      <c r="L380" s="666">
        <v>0</v>
      </c>
      <c r="M380" s="666">
        <v>0</v>
      </c>
      <c r="N380" s="665">
        <v>2</v>
      </c>
      <c r="O380" s="748">
        <v>1</v>
      </c>
      <c r="P380" s="666"/>
      <c r="Q380" s="681"/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21</v>
      </c>
      <c r="B381" s="665" t="s">
        <v>545</v>
      </c>
      <c r="C381" s="665" t="s">
        <v>4755</v>
      </c>
      <c r="D381" s="746" t="s">
        <v>7218</v>
      </c>
      <c r="E381" s="747" t="s">
        <v>4764</v>
      </c>
      <c r="F381" s="665" t="s">
        <v>4752</v>
      </c>
      <c r="G381" s="665" t="s">
        <v>4991</v>
      </c>
      <c r="H381" s="665" t="s">
        <v>546</v>
      </c>
      <c r="I381" s="665" t="s">
        <v>1421</v>
      </c>
      <c r="J381" s="665" t="s">
        <v>4995</v>
      </c>
      <c r="K381" s="665" t="s">
        <v>4996</v>
      </c>
      <c r="L381" s="666">
        <v>969.48</v>
      </c>
      <c r="M381" s="666">
        <v>2908.44</v>
      </c>
      <c r="N381" s="665">
        <v>3</v>
      </c>
      <c r="O381" s="748">
        <v>1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21</v>
      </c>
      <c r="B382" s="665" t="s">
        <v>545</v>
      </c>
      <c r="C382" s="665" t="s">
        <v>4755</v>
      </c>
      <c r="D382" s="746" t="s">
        <v>7218</v>
      </c>
      <c r="E382" s="747" t="s">
        <v>4764</v>
      </c>
      <c r="F382" s="665" t="s">
        <v>4752</v>
      </c>
      <c r="G382" s="665" t="s">
        <v>4876</v>
      </c>
      <c r="H382" s="665" t="s">
        <v>2238</v>
      </c>
      <c r="I382" s="665" t="s">
        <v>3775</v>
      </c>
      <c r="J382" s="665" t="s">
        <v>4563</v>
      </c>
      <c r="K382" s="665" t="s">
        <v>4688</v>
      </c>
      <c r="L382" s="666">
        <v>107.42</v>
      </c>
      <c r="M382" s="666">
        <v>107.42</v>
      </c>
      <c r="N382" s="665">
        <v>1</v>
      </c>
      <c r="O382" s="748">
        <v>0.5</v>
      </c>
      <c r="P382" s="666">
        <v>107.42</v>
      </c>
      <c r="Q382" s="681">
        <v>1</v>
      </c>
      <c r="R382" s="665">
        <v>1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21</v>
      </c>
      <c r="B383" s="665" t="s">
        <v>545</v>
      </c>
      <c r="C383" s="665" t="s">
        <v>4755</v>
      </c>
      <c r="D383" s="746" t="s">
        <v>7218</v>
      </c>
      <c r="E383" s="747" t="s">
        <v>4764</v>
      </c>
      <c r="F383" s="665" t="s">
        <v>4752</v>
      </c>
      <c r="G383" s="665" t="s">
        <v>4881</v>
      </c>
      <c r="H383" s="665" t="s">
        <v>546</v>
      </c>
      <c r="I383" s="665" t="s">
        <v>4883</v>
      </c>
      <c r="J383" s="665" t="s">
        <v>916</v>
      </c>
      <c r="K383" s="665" t="s">
        <v>4882</v>
      </c>
      <c r="L383" s="666">
        <v>107.27</v>
      </c>
      <c r="M383" s="666">
        <v>214.54</v>
      </c>
      <c r="N383" s="665">
        <v>2</v>
      </c>
      <c r="O383" s="748">
        <v>1</v>
      </c>
      <c r="P383" s="666">
        <v>214.54</v>
      </c>
      <c r="Q383" s="681">
        <v>1</v>
      </c>
      <c r="R383" s="665">
        <v>2</v>
      </c>
      <c r="S383" s="681">
        <v>1</v>
      </c>
      <c r="T383" s="748">
        <v>1</v>
      </c>
      <c r="U383" s="704">
        <v>1</v>
      </c>
    </row>
    <row r="384" spans="1:21" ht="14.4" customHeight="1" x14ac:dyDescent="0.3">
      <c r="A384" s="664">
        <v>21</v>
      </c>
      <c r="B384" s="665" t="s">
        <v>545</v>
      </c>
      <c r="C384" s="665" t="s">
        <v>4755</v>
      </c>
      <c r="D384" s="746" t="s">
        <v>7218</v>
      </c>
      <c r="E384" s="747" t="s">
        <v>4764</v>
      </c>
      <c r="F384" s="665" t="s">
        <v>4752</v>
      </c>
      <c r="G384" s="665" t="s">
        <v>4797</v>
      </c>
      <c r="H384" s="665" t="s">
        <v>546</v>
      </c>
      <c r="I384" s="665" t="s">
        <v>2670</v>
      </c>
      <c r="J384" s="665" t="s">
        <v>2671</v>
      </c>
      <c r="K384" s="665" t="s">
        <v>4798</v>
      </c>
      <c r="L384" s="666">
        <v>48.09</v>
      </c>
      <c r="M384" s="666">
        <v>96.18</v>
      </c>
      <c r="N384" s="665">
        <v>2</v>
      </c>
      <c r="O384" s="748">
        <v>0.5</v>
      </c>
      <c r="P384" s="666">
        <v>48.09</v>
      </c>
      <c r="Q384" s="681">
        <v>0.5</v>
      </c>
      <c r="R384" s="665">
        <v>1</v>
      </c>
      <c r="S384" s="681">
        <v>0.5</v>
      </c>
      <c r="T384" s="748">
        <v>0.25</v>
      </c>
      <c r="U384" s="704">
        <v>0.5</v>
      </c>
    </row>
    <row r="385" spans="1:21" ht="14.4" customHeight="1" x14ac:dyDescent="0.3">
      <c r="A385" s="664">
        <v>21</v>
      </c>
      <c r="B385" s="665" t="s">
        <v>545</v>
      </c>
      <c r="C385" s="665" t="s">
        <v>4755</v>
      </c>
      <c r="D385" s="746" t="s">
        <v>7218</v>
      </c>
      <c r="E385" s="747" t="s">
        <v>4764</v>
      </c>
      <c r="F385" s="665" t="s">
        <v>4752</v>
      </c>
      <c r="G385" s="665" t="s">
        <v>4797</v>
      </c>
      <c r="H385" s="665" t="s">
        <v>546</v>
      </c>
      <c r="I385" s="665" t="s">
        <v>2715</v>
      </c>
      <c r="J385" s="665" t="s">
        <v>2671</v>
      </c>
      <c r="K385" s="665" t="s">
        <v>5203</v>
      </c>
      <c r="L385" s="666">
        <v>64.36</v>
      </c>
      <c r="M385" s="666">
        <v>64.36</v>
      </c>
      <c r="N385" s="665">
        <v>1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21</v>
      </c>
      <c r="B386" s="665" t="s">
        <v>545</v>
      </c>
      <c r="C386" s="665" t="s">
        <v>4755</v>
      </c>
      <c r="D386" s="746" t="s">
        <v>7218</v>
      </c>
      <c r="E386" s="747" t="s">
        <v>4764</v>
      </c>
      <c r="F386" s="665" t="s">
        <v>4752</v>
      </c>
      <c r="G386" s="665" t="s">
        <v>4825</v>
      </c>
      <c r="H386" s="665" t="s">
        <v>546</v>
      </c>
      <c r="I386" s="665" t="s">
        <v>5086</v>
      </c>
      <c r="J386" s="665" t="s">
        <v>1085</v>
      </c>
      <c r="K386" s="665" t="s">
        <v>5087</v>
      </c>
      <c r="L386" s="666">
        <v>0</v>
      </c>
      <c r="M386" s="666">
        <v>0</v>
      </c>
      <c r="N386" s="665">
        <v>4</v>
      </c>
      <c r="O386" s="748">
        <v>0.5</v>
      </c>
      <c r="P386" s="666"/>
      <c r="Q386" s="681"/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21</v>
      </c>
      <c r="B387" s="665" t="s">
        <v>545</v>
      </c>
      <c r="C387" s="665" t="s">
        <v>4755</v>
      </c>
      <c r="D387" s="746" t="s">
        <v>7218</v>
      </c>
      <c r="E387" s="747" t="s">
        <v>4764</v>
      </c>
      <c r="F387" s="665" t="s">
        <v>4752</v>
      </c>
      <c r="G387" s="665" t="s">
        <v>4825</v>
      </c>
      <c r="H387" s="665" t="s">
        <v>546</v>
      </c>
      <c r="I387" s="665" t="s">
        <v>1968</v>
      </c>
      <c r="J387" s="665" t="s">
        <v>1085</v>
      </c>
      <c r="K387" s="665" t="s">
        <v>5204</v>
      </c>
      <c r="L387" s="666">
        <v>0</v>
      </c>
      <c r="M387" s="666">
        <v>0</v>
      </c>
      <c r="N387" s="665">
        <v>2</v>
      </c>
      <c r="O387" s="748">
        <v>0.5</v>
      </c>
      <c r="P387" s="666">
        <v>0</v>
      </c>
      <c r="Q387" s="681"/>
      <c r="R387" s="665">
        <v>2</v>
      </c>
      <c r="S387" s="681">
        <v>1</v>
      </c>
      <c r="T387" s="748">
        <v>0.5</v>
      </c>
      <c r="U387" s="704">
        <v>1</v>
      </c>
    </row>
    <row r="388" spans="1:21" ht="14.4" customHeight="1" x14ac:dyDescent="0.3">
      <c r="A388" s="664">
        <v>21</v>
      </c>
      <c r="B388" s="665" t="s">
        <v>545</v>
      </c>
      <c r="C388" s="665" t="s">
        <v>4755</v>
      </c>
      <c r="D388" s="746" t="s">
        <v>7218</v>
      </c>
      <c r="E388" s="747" t="s">
        <v>4764</v>
      </c>
      <c r="F388" s="665" t="s">
        <v>4752</v>
      </c>
      <c r="G388" s="665" t="s">
        <v>5205</v>
      </c>
      <c r="H388" s="665" t="s">
        <v>546</v>
      </c>
      <c r="I388" s="665" t="s">
        <v>2787</v>
      </c>
      <c r="J388" s="665" t="s">
        <v>2788</v>
      </c>
      <c r="K388" s="665" t="s">
        <v>5206</v>
      </c>
      <c r="L388" s="666">
        <v>0</v>
      </c>
      <c r="M388" s="666">
        <v>0</v>
      </c>
      <c r="N388" s="665">
        <v>2</v>
      </c>
      <c r="O388" s="748">
        <v>0.5</v>
      </c>
      <c r="P388" s="666">
        <v>0</v>
      </c>
      <c r="Q388" s="681"/>
      <c r="R388" s="665">
        <v>1</v>
      </c>
      <c r="S388" s="681">
        <v>0.5</v>
      </c>
      <c r="T388" s="748">
        <v>0.25</v>
      </c>
      <c r="U388" s="704">
        <v>0.5</v>
      </c>
    </row>
    <row r="389" spans="1:21" ht="14.4" customHeight="1" x14ac:dyDescent="0.3">
      <c r="A389" s="664">
        <v>21</v>
      </c>
      <c r="B389" s="665" t="s">
        <v>545</v>
      </c>
      <c r="C389" s="665" t="s">
        <v>4755</v>
      </c>
      <c r="D389" s="746" t="s">
        <v>7218</v>
      </c>
      <c r="E389" s="747" t="s">
        <v>4764</v>
      </c>
      <c r="F389" s="665" t="s">
        <v>4752</v>
      </c>
      <c r="G389" s="665" t="s">
        <v>4889</v>
      </c>
      <c r="H389" s="665" t="s">
        <v>546</v>
      </c>
      <c r="I389" s="665" t="s">
        <v>4890</v>
      </c>
      <c r="J389" s="665" t="s">
        <v>4891</v>
      </c>
      <c r="K389" s="665" t="s">
        <v>4892</v>
      </c>
      <c r="L389" s="666">
        <v>0</v>
      </c>
      <c r="M389" s="666">
        <v>0</v>
      </c>
      <c r="N389" s="665">
        <v>1</v>
      </c>
      <c r="O389" s="748">
        <v>1</v>
      </c>
      <c r="P389" s="666">
        <v>0</v>
      </c>
      <c r="Q389" s="681"/>
      <c r="R389" s="665">
        <v>1</v>
      </c>
      <c r="S389" s="681">
        <v>1</v>
      </c>
      <c r="T389" s="748">
        <v>1</v>
      </c>
      <c r="U389" s="704">
        <v>1</v>
      </c>
    </row>
    <row r="390" spans="1:21" ht="14.4" customHeight="1" x14ac:dyDescent="0.3">
      <c r="A390" s="664">
        <v>21</v>
      </c>
      <c r="B390" s="665" t="s">
        <v>545</v>
      </c>
      <c r="C390" s="665" t="s">
        <v>4755</v>
      </c>
      <c r="D390" s="746" t="s">
        <v>7218</v>
      </c>
      <c r="E390" s="747" t="s">
        <v>4764</v>
      </c>
      <c r="F390" s="665" t="s">
        <v>4752</v>
      </c>
      <c r="G390" s="665" t="s">
        <v>4799</v>
      </c>
      <c r="H390" s="665" t="s">
        <v>546</v>
      </c>
      <c r="I390" s="665" t="s">
        <v>3559</v>
      </c>
      <c r="J390" s="665" t="s">
        <v>3332</v>
      </c>
      <c r="K390" s="665" t="s">
        <v>4800</v>
      </c>
      <c r="L390" s="666">
        <v>111.07</v>
      </c>
      <c r="M390" s="666">
        <v>666.42</v>
      </c>
      <c r="N390" s="665">
        <v>6</v>
      </c>
      <c r="O390" s="748">
        <v>1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21</v>
      </c>
      <c r="B391" s="665" t="s">
        <v>545</v>
      </c>
      <c r="C391" s="665" t="s">
        <v>4755</v>
      </c>
      <c r="D391" s="746" t="s">
        <v>7218</v>
      </c>
      <c r="E391" s="747" t="s">
        <v>4764</v>
      </c>
      <c r="F391" s="665" t="s">
        <v>4752</v>
      </c>
      <c r="G391" s="665" t="s">
        <v>4896</v>
      </c>
      <c r="H391" s="665" t="s">
        <v>2238</v>
      </c>
      <c r="I391" s="665" t="s">
        <v>2572</v>
      </c>
      <c r="J391" s="665" t="s">
        <v>2573</v>
      </c>
      <c r="K391" s="665" t="s">
        <v>4540</v>
      </c>
      <c r="L391" s="666">
        <v>550.39</v>
      </c>
      <c r="M391" s="666">
        <v>1651.17</v>
      </c>
      <c r="N391" s="665">
        <v>3</v>
      </c>
      <c r="O391" s="748">
        <v>0.5</v>
      </c>
      <c r="P391" s="666">
        <v>1651.17</v>
      </c>
      <c r="Q391" s="681">
        <v>1</v>
      </c>
      <c r="R391" s="665">
        <v>3</v>
      </c>
      <c r="S391" s="681">
        <v>1</v>
      </c>
      <c r="T391" s="748">
        <v>0.5</v>
      </c>
      <c r="U391" s="704">
        <v>1</v>
      </c>
    </row>
    <row r="392" spans="1:21" ht="14.4" customHeight="1" x14ac:dyDescent="0.3">
      <c r="A392" s="664">
        <v>21</v>
      </c>
      <c r="B392" s="665" t="s">
        <v>545</v>
      </c>
      <c r="C392" s="665" t="s">
        <v>4755</v>
      </c>
      <c r="D392" s="746" t="s">
        <v>7218</v>
      </c>
      <c r="E392" s="747" t="s">
        <v>4764</v>
      </c>
      <c r="F392" s="665" t="s">
        <v>4752</v>
      </c>
      <c r="G392" s="665" t="s">
        <v>5163</v>
      </c>
      <c r="H392" s="665" t="s">
        <v>546</v>
      </c>
      <c r="I392" s="665" t="s">
        <v>754</v>
      </c>
      <c r="J392" s="665" t="s">
        <v>755</v>
      </c>
      <c r="K392" s="665" t="s">
        <v>5207</v>
      </c>
      <c r="L392" s="666">
        <v>0</v>
      </c>
      <c r="M392" s="666">
        <v>0</v>
      </c>
      <c r="N392" s="665">
        <v>4</v>
      </c>
      <c r="O392" s="748">
        <v>2.5</v>
      </c>
      <c r="P392" s="666"/>
      <c r="Q392" s="681"/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21</v>
      </c>
      <c r="B393" s="665" t="s">
        <v>545</v>
      </c>
      <c r="C393" s="665" t="s">
        <v>4755</v>
      </c>
      <c r="D393" s="746" t="s">
        <v>7218</v>
      </c>
      <c r="E393" s="747" t="s">
        <v>4764</v>
      </c>
      <c r="F393" s="665" t="s">
        <v>4752</v>
      </c>
      <c r="G393" s="665" t="s">
        <v>5163</v>
      </c>
      <c r="H393" s="665" t="s">
        <v>546</v>
      </c>
      <c r="I393" s="665" t="s">
        <v>5208</v>
      </c>
      <c r="J393" s="665" t="s">
        <v>1221</v>
      </c>
      <c r="K393" s="665" t="s">
        <v>5164</v>
      </c>
      <c r="L393" s="666">
        <v>0</v>
      </c>
      <c r="M393" s="666">
        <v>0</v>
      </c>
      <c r="N393" s="665">
        <v>1</v>
      </c>
      <c r="O393" s="748">
        <v>0.5</v>
      </c>
      <c r="P393" s="666">
        <v>0</v>
      </c>
      <c r="Q393" s="681"/>
      <c r="R393" s="665">
        <v>1</v>
      </c>
      <c r="S393" s="681">
        <v>1</v>
      </c>
      <c r="T393" s="748">
        <v>0.5</v>
      </c>
      <c r="U393" s="704">
        <v>1</v>
      </c>
    </row>
    <row r="394" spans="1:21" ht="14.4" customHeight="1" x14ac:dyDescent="0.3">
      <c r="A394" s="664">
        <v>21</v>
      </c>
      <c r="B394" s="665" t="s">
        <v>545</v>
      </c>
      <c r="C394" s="665" t="s">
        <v>4755</v>
      </c>
      <c r="D394" s="746" t="s">
        <v>7218</v>
      </c>
      <c r="E394" s="747" t="s">
        <v>4764</v>
      </c>
      <c r="F394" s="665" t="s">
        <v>4752</v>
      </c>
      <c r="G394" s="665" t="s">
        <v>5100</v>
      </c>
      <c r="H394" s="665" t="s">
        <v>546</v>
      </c>
      <c r="I394" s="665" t="s">
        <v>785</v>
      </c>
      <c r="J394" s="665" t="s">
        <v>5101</v>
      </c>
      <c r="K394" s="665" t="s">
        <v>5102</v>
      </c>
      <c r="L394" s="666">
        <v>0</v>
      </c>
      <c r="M394" s="666">
        <v>0</v>
      </c>
      <c r="N394" s="665">
        <v>3</v>
      </c>
      <c r="O394" s="748">
        <v>1.5</v>
      </c>
      <c r="P394" s="666">
        <v>0</v>
      </c>
      <c r="Q394" s="681"/>
      <c r="R394" s="665">
        <v>3</v>
      </c>
      <c r="S394" s="681">
        <v>1</v>
      </c>
      <c r="T394" s="748">
        <v>1.5</v>
      </c>
      <c r="U394" s="704">
        <v>1</v>
      </c>
    </row>
    <row r="395" spans="1:21" ht="14.4" customHeight="1" x14ac:dyDescent="0.3">
      <c r="A395" s="664">
        <v>21</v>
      </c>
      <c r="B395" s="665" t="s">
        <v>545</v>
      </c>
      <c r="C395" s="665" t="s">
        <v>4755</v>
      </c>
      <c r="D395" s="746" t="s">
        <v>7218</v>
      </c>
      <c r="E395" s="747" t="s">
        <v>4764</v>
      </c>
      <c r="F395" s="665" t="s">
        <v>4752</v>
      </c>
      <c r="G395" s="665" t="s">
        <v>5100</v>
      </c>
      <c r="H395" s="665" t="s">
        <v>546</v>
      </c>
      <c r="I395" s="665" t="s">
        <v>5209</v>
      </c>
      <c r="J395" s="665" t="s">
        <v>5101</v>
      </c>
      <c r="K395" s="665" t="s">
        <v>5210</v>
      </c>
      <c r="L395" s="666">
        <v>0</v>
      </c>
      <c r="M395" s="666">
        <v>0</v>
      </c>
      <c r="N395" s="665">
        <v>1</v>
      </c>
      <c r="O395" s="748">
        <v>1</v>
      </c>
      <c r="P395" s="666">
        <v>0</v>
      </c>
      <c r="Q395" s="681"/>
      <c r="R395" s="665">
        <v>1</v>
      </c>
      <c r="S395" s="681">
        <v>1</v>
      </c>
      <c r="T395" s="748">
        <v>1</v>
      </c>
      <c r="U395" s="704">
        <v>1</v>
      </c>
    </row>
    <row r="396" spans="1:21" ht="14.4" customHeight="1" x14ac:dyDescent="0.3">
      <c r="A396" s="664">
        <v>21</v>
      </c>
      <c r="B396" s="665" t="s">
        <v>545</v>
      </c>
      <c r="C396" s="665" t="s">
        <v>4755</v>
      </c>
      <c r="D396" s="746" t="s">
        <v>7218</v>
      </c>
      <c r="E396" s="747" t="s">
        <v>4764</v>
      </c>
      <c r="F396" s="665" t="s">
        <v>4752</v>
      </c>
      <c r="G396" s="665" t="s">
        <v>4802</v>
      </c>
      <c r="H396" s="665" t="s">
        <v>546</v>
      </c>
      <c r="I396" s="665" t="s">
        <v>994</v>
      </c>
      <c r="J396" s="665" t="s">
        <v>4803</v>
      </c>
      <c r="K396" s="665" t="s">
        <v>4804</v>
      </c>
      <c r="L396" s="666">
        <v>53.57</v>
      </c>
      <c r="M396" s="666">
        <v>1285.68</v>
      </c>
      <c r="N396" s="665">
        <v>24</v>
      </c>
      <c r="O396" s="748">
        <v>5.5</v>
      </c>
      <c r="P396" s="666">
        <v>857.12</v>
      </c>
      <c r="Q396" s="681">
        <v>0.66666666666666663</v>
      </c>
      <c r="R396" s="665">
        <v>16</v>
      </c>
      <c r="S396" s="681">
        <v>0.66666666666666663</v>
      </c>
      <c r="T396" s="748">
        <v>2.75</v>
      </c>
      <c r="U396" s="704">
        <v>0.5</v>
      </c>
    </row>
    <row r="397" spans="1:21" ht="14.4" customHeight="1" x14ac:dyDescent="0.3">
      <c r="A397" s="664">
        <v>21</v>
      </c>
      <c r="B397" s="665" t="s">
        <v>545</v>
      </c>
      <c r="C397" s="665" t="s">
        <v>4755</v>
      </c>
      <c r="D397" s="746" t="s">
        <v>7218</v>
      </c>
      <c r="E397" s="747" t="s">
        <v>4764</v>
      </c>
      <c r="F397" s="665" t="s">
        <v>4752</v>
      </c>
      <c r="G397" s="665" t="s">
        <v>4805</v>
      </c>
      <c r="H397" s="665" t="s">
        <v>2238</v>
      </c>
      <c r="I397" s="665" t="s">
        <v>5128</v>
      </c>
      <c r="J397" s="665" t="s">
        <v>2308</v>
      </c>
      <c r="K397" s="665" t="s">
        <v>4444</v>
      </c>
      <c r="L397" s="666">
        <v>1385.62</v>
      </c>
      <c r="M397" s="666">
        <v>5542.48</v>
      </c>
      <c r="N397" s="665">
        <v>4</v>
      </c>
      <c r="O397" s="748">
        <v>2</v>
      </c>
      <c r="P397" s="666">
        <v>5542.48</v>
      </c>
      <c r="Q397" s="681">
        <v>1</v>
      </c>
      <c r="R397" s="665">
        <v>4</v>
      </c>
      <c r="S397" s="681">
        <v>1</v>
      </c>
      <c r="T397" s="748">
        <v>2</v>
      </c>
      <c r="U397" s="704">
        <v>1</v>
      </c>
    </row>
    <row r="398" spans="1:21" ht="14.4" customHeight="1" x14ac:dyDescent="0.3">
      <c r="A398" s="664">
        <v>21</v>
      </c>
      <c r="B398" s="665" t="s">
        <v>545</v>
      </c>
      <c r="C398" s="665" t="s">
        <v>4755</v>
      </c>
      <c r="D398" s="746" t="s">
        <v>7218</v>
      </c>
      <c r="E398" s="747" t="s">
        <v>4764</v>
      </c>
      <c r="F398" s="665" t="s">
        <v>4752</v>
      </c>
      <c r="G398" s="665" t="s">
        <v>4807</v>
      </c>
      <c r="H398" s="665" t="s">
        <v>546</v>
      </c>
      <c r="I398" s="665" t="s">
        <v>4838</v>
      </c>
      <c r="J398" s="665" t="s">
        <v>797</v>
      </c>
      <c r="K398" s="665" t="s">
        <v>4839</v>
      </c>
      <c r="L398" s="666">
        <v>57.64</v>
      </c>
      <c r="M398" s="666">
        <v>57.64</v>
      </c>
      <c r="N398" s="665">
        <v>1</v>
      </c>
      <c r="O398" s="748">
        <v>0.5</v>
      </c>
      <c r="P398" s="666">
        <v>57.64</v>
      </c>
      <c r="Q398" s="681">
        <v>1</v>
      </c>
      <c r="R398" s="665">
        <v>1</v>
      </c>
      <c r="S398" s="681">
        <v>1</v>
      </c>
      <c r="T398" s="748">
        <v>0.5</v>
      </c>
      <c r="U398" s="704">
        <v>1</v>
      </c>
    </row>
    <row r="399" spans="1:21" ht="14.4" customHeight="1" x14ac:dyDescent="0.3">
      <c r="A399" s="664">
        <v>21</v>
      </c>
      <c r="B399" s="665" t="s">
        <v>545</v>
      </c>
      <c r="C399" s="665" t="s">
        <v>4755</v>
      </c>
      <c r="D399" s="746" t="s">
        <v>7218</v>
      </c>
      <c r="E399" s="747" t="s">
        <v>4764</v>
      </c>
      <c r="F399" s="665" t="s">
        <v>4752</v>
      </c>
      <c r="G399" s="665" t="s">
        <v>4807</v>
      </c>
      <c r="H399" s="665" t="s">
        <v>546</v>
      </c>
      <c r="I399" s="665" t="s">
        <v>4808</v>
      </c>
      <c r="J399" s="665" t="s">
        <v>797</v>
      </c>
      <c r="K399" s="665" t="s">
        <v>4809</v>
      </c>
      <c r="L399" s="666">
        <v>185.26</v>
      </c>
      <c r="M399" s="666">
        <v>370.52</v>
      </c>
      <c r="N399" s="665">
        <v>2</v>
      </c>
      <c r="O399" s="748">
        <v>1</v>
      </c>
      <c r="P399" s="666">
        <v>370.52</v>
      </c>
      <c r="Q399" s="681">
        <v>1</v>
      </c>
      <c r="R399" s="665">
        <v>2</v>
      </c>
      <c r="S399" s="681">
        <v>1</v>
      </c>
      <c r="T399" s="748">
        <v>1</v>
      </c>
      <c r="U399" s="704">
        <v>1</v>
      </c>
    </row>
    <row r="400" spans="1:21" ht="14.4" customHeight="1" x14ac:dyDescent="0.3">
      <c r="A400" s="664">
        <v>21</v>
      </c>
      <c r="B400" s="665" t="s">
        <v>545</v>
      </c>
      <c r="C400" s="665" t="s">
        <v>4755</v>
      </c>
      <c r="D400" s="746" t="s">
        <v>7218</v>
      </c>
      <c r="E400" s="747" t="s">
        <v>4764</v>
      </c>
      <c r="F400" s="665" t="s">
        <v>4752</v>
      </c>
      <c r="G400" s="665" t="s">
        <v>4807</v>
      </c>
      <c r="H400" s="665" t="s">
        <v>546</v>
      </c>
      <c r="I400" s="665" t="s">
        <v>2192</v>
      </c>
      <c r="J400" s="665" t="s">
        <v>797</v>
      </c>
      <c r="K400" s="665" t="s">
        <v>4809</v>
      </c>
      <c r="L400" s="666">
        <v>301.2</v>
      </c>
      <c r="M400" s="666">
        <v>301.2</v>
      </c>
      <c r="N400" s="665">
        <v>1</v>
      </c>
      <c r="O400" s="748">
        <v>0.5</v>
      </c>
      <c r="P400" s="666">
        <v>301.2</v>
      </c>
      <c r="Q400" s="681">
        <v>1</v>
      </c>
      <c r="R400" s="665">
        <v>1</v>
      </c>
      <c r="S400" s="681">
        <v>1</v>
      </c>
      <c r="T400" s="748">
        <v>0.5</v>
      </c>
      <c r="U400" s="704">
        <v>1</v>
      </c>
    </row>
    <row r="401" spans="1:21" ht="14.4" customHeight="1" x14ac:dyDescent="0.3">
      <c r="A401" s="664">
        <v>21</v>
      </c>
      <c r="B401" s="665" t="s">
        <v>545</v>
      </c>
      <c r="C401" s="665" t="s">
        <v>4755</v>
      </c>
      <c r="D401" s="746" t="s">
        <v>7218</v>
      </c>
      <c r="E401" s="747" t="s">
        <v>4764</v>
      </c>
      <c r="F401" s="665" t="s">
        <v>4752</v>
      </c>
      <c r="G401" s="665" t="s">
        <v>4810</v>
      </c>
      <c r="H401" s="665" t="s">
        <v>546</v>
      </c>
      <c r="I401" s="665" t="s">
        <v>5211</v>
      </c>
      <c r="J401" s="665" t="s">
        <v>4606</v>
      </c>
      <c r="K401" s="665" t="s">
        <v>5212</v>
      </c>
      <c r="L401" s="666">
        <v>0</v>
      </c>
      <c r="M401" s="666">
        <v>0</v>
      </c>
      <c r="N401" s="665">
        <v>2</v>
      </c>
      <c r="O401" s="748">
        <v>0.5</v>
      </c>
      <c r="P401" s="666">
        <v>0</v>
      </c>
      <c r="Q401" s="681"/>
      <c r="R401" s="665">
        <v>2</v>
      </c>
      <c r="S401" s="681">
        <v>1</v>
      </c>
      <c r="T401" s="748">
        <v>0.5</v>
      </c>
      <c r="U401" s="704">
        <v>1</v>
      </c>
    </row>
    <row r="402" spans="1:21" ht="14.4" customHeight="1" x14ac:dyDescent="0.3">
      <c r="A402" s="664">
        <v>21</v>
      </c>
      <c r="B402" s="665" t="s">
        <v>545</v>
      </c>
      <c r="C402" s="665" t="s">
        <v>4755</v>
      </c>
      <c r="D402" s="746" t="s">
        <v>7218</v>
      </c>
      <c r="E402" s="747" t="s">
        <v>4764</v>
      </c>
      <c r="F402" s="665" t="s">
        <v>4752</v>
      </c>
      <c r="G402" s="665" t="s">
        <v>4810</v>
      </c>
      <c r="H402" s="665" t="s">
        <v>2238</v>
      </c>
      <c r="I402" s="665" t="s">
        <v>3820</v>
      </c>
      <c r="J402" s="665" t="s">
        <v>4606</v>
      </c>
      <c r="K402" s="665" t="s">
        <v>4607</v>
      </c>
      <c r="L402" s="666">
        <v>668.54</v>
      </c>
      <c r="M402" s="666">
        <v>4679.78</v>
      </c>
      <c r="N402" s="665">
        <v>7</v>
      </c>
      <c r="O402" s="748">
        <v>3.5</v>
      </c>
      <c r="P402" s="666">
        <v>668.54</v>
      </c>
      <c r="Q402" s="681">
        <v>0.14285714285714285</v>
      </c>
      <c r="R402" s="665">
        <v>1</v>
      </c>
      <c r="S402" s="681">
        <v>0.14285714285714285</v>
      </c>
      <c r="T402" s="748">
        <v>0.25</v>
      </c>
      <c r="U402" s="704">
        <v>7.1428571428571425E-2</v>
      </c>
    </row>
    <row r="403" spans="1:21" ht="14.4" customHeight="1" x14ac:dyDescent="0.3">
      <c r="A403" s="664">
        <v>21</v>
      </c>
      <c r="B403" s="665" t="s">
        <v>545</v>
      </c>
      <c r="C403" s="665" t="s">
        <v>4755</v>
      </c>
      <c r="D403" s="746" t="s">
        <v>7218</v>
      </c>
      <c r="E403" s="747" t="s">
        <v>4764</v>
      </c>
      <c r="F403" s="665" t="s">
        <v>4752</v>
      </c>
      <c r="G403" s="665" t="s">
        <v>4810</v>
      </c>
      <c r="H403" s="665" t="s">
        <v>2238</v>
      </c>
      <c r="I403" s="665" t="s">
        <v>5213</v>
      </c>
      <c r="J403" s="665" t="s">
        <v>4606</v>
      </c>
      <c r="K403" s="665" t="s">
        <v>5214</v>
      </c>
      <c r="L403" s="666">
        <v>0</v>
      </c>
      <c r="M403" s="666">
        <v>0</v>
      </c>
      <c r="N403" s="665">
        <v>2</v>
      </c>
      <c r="O403" s="748">
        <v>1</v>
      </c>
      <c r="P403" s="666">
        <v>0</v>
      </c>
      <c r="Q403" s="681"/>
      <c r="R403" s="665">
        <v>1</v>
      </c>
      <c r="S403" s="681">
        <v>0.5</v>
      </c>
      <c r="T403" s="748">
        <v>0.5</v>
      </c>
      <c r="U403" s="704">
        <v>0.5</v>
      </c>
    </row>
    <row r="404" spans="1:21" ht="14.4" customHeight="1" x14ac:dyDescent="0.3">
      <c r="A404" s="664">
        <v>21</v>
      </c>
      <c r="B404" s="665" t="s">
        <v>545</v>
      </c>
      <c r="C404" s="665" t="s">
        <v>4755</v>
      </c>
      <c r="D404" s="746" t="s">
        <v>7218</v>
      </c>
      <c r="E404" s="747" t="s">
        <v>4764</v>
      </c>
      <c r="F404" s="665" t="s">
        <v>4752</v>
      </c>
      <c r="G404" s="665" t="s">
        <v>4810</v>
      </c>
      <c r="H404" s="665" t="s">
        <v>2238</v>
      </c>
      <c r="I404" s="665" t="s">
        <v>2566</v>
      </c>
      <c r="J404" s="665" t="s">
        <v>2567</v>
      </c>
      <c r="K404" s="665" t="s">
        <v>2568</v>
      </c>
      <c r="L404" s="666">
        <v>668.54</v>
      </c>
      <c r="M404" s="666">
        <v>668.54</v>
      </c>
      <c r="N404" s="665">
        <v>1</v>
      </c>
      <c r="O404" s="748">
        <v>0.5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21</v>
      </c>
      <c r="B405" s="665" t="s">
        <v>545</v>
      </c>
      <c r="C405" s="665" t="s">
        <v>4755</v>
      </c>
      <c r="D405" s="746" t="s">
        <v>7218</v>
      </c>
      <c r="E405" s="747" t="s">
        <v>4764</v>
      </c>
      <c r="F405" s="665" t="s">
        <v>4752</v>
      </c>
      <c r="G405" s="665" t="s">
        <v>4810</v>
      </c>
      <c r="H405" s="665" t="s">
        <v>546</v>
      </c>
      <c r="I405" s="665" t="s">
        <v>5215</v>
      </c>
      <c r="J405" s="665" t="s">
        <v>4606</v>
      </c>
      <c r="K405" s="665" t="s">
        <v>5216</v>
      </c>
      <c r="L405" s="666">
        <v>0</v>
      </c>
      <c r="M405" s="666">
        <v>0</v>
      </c>
      <c r="N405" s="665">
        <v>2</v>
      </c>
      <c r="O405" s="748">
        <v>0.5</v>
      </c>
      <c r="P405" s="666">
        <v>0</v>
      </c>
      <c r="Q405" s="681"/>
      <c r="R405" s="665">
        <v>2</v>
      </c>
      <c r="S405" s="681">
        <v>1</v>
      </c>
      <c r="T405" s="748">
        <v>0.5</v>
      </c>
      <c r="U405" s="704">
        <v>1</v>
      </c>
    </row>
    <row r="406" spans="1:21" ht="14.4" customHeight="1" x14ac:dyDescent="0.3">
      <c r="A406" s="664">
        <v>21</v>
      </c>
      <c r="B406" s="665" t="s">
        <v>545</v>
      </c>
      <c r="C406" s="665" t="s">
        <v>4755</v>
      </c>
      <c r="D406" s="746" t="s">
        <v>7218</v>
      </c>
      <c r="E406" s="747" t="s">
        <v>4764</v>
      </c>
      <c r="F406" s="665" t="s">
        <v>4752</v>
      </c>
      <c r="G406" s="665" t="s">
        <v>4810</v>
      </c>
      <c r="H406" s="665" t="s">
        <v>2238</v>
      </c>
      <c r="I406" s="665" t="s">
        <v>4914</v>
      </c>
      <c r="J406" s="665" t="s">
        <v>2567</v>
      </c>
      <c r="K406" s="665" t="s">
        <v>2568</v>
      </c>
      <c r="L406" s="666">
        <v>668.54</v>
      </c>
      <c r="M406" s="666">
        <v>668.54</v>
      </c>
      <c r="N406" s="665">
        <v>1</v>
      </c>
      <c r="O406" s="748">
        <v>0.5</v>
      </c>
      <c r="P406" s="666">
        <v>668.54</v>
      </c>
      <c r="Q406" s="681">
        <v>1</v>
      </c>
      <c r="R406" s="665">
        <v>1</v>
      </c>
      <c r="S406" s="681">
        <v>1</v>
      </c>
      <c r="T406" s="748">
        <v>0.5</v>
      </c>
      <c r="U406" s="704">
        <v>1</v>
      </c>
    </row>
    <row r="407" spans="1:21" ht="14.4" customHeight="1" x14ac:dyDescent="0.3">
      <c r="A407" s="664">
        <v>21</v>
      </c>
      <c r="B407" s="665" t="s">
        <v>545</v>
      </c>
      <c r="C407" s="665" t="s">
        <v>4755</v>
      </c>
      <c r="D407" s="746" t="s">
        <v>7218</v>
      </c>
      <c r="E407" s="747" t="s">
        <v>4764</v>
      </c>
      <c r="F407" s="665" t="s">
        <v>4752</v>
      </c>
      <c r="G407" s="665" t="s">
        <v>4915</v>
      </c>
      <c r="H407" s="665" t="s">
        <v>546</v>
      </c>
      <c r="I407" s="665" t="s">
        <v>2176</v>
      </c>
      <c r="J407" s="665" t="s">
        <v>1505</v>
      </c>
      <c r="K407" s="665" t="s">
        <v>5188</v>
      </c>
      <c r="L407" s="666">
        <v>908.53</v>
      </c>
      <c r="M407" s="666">
        <v>1817.06</v>
      </c>
      <c r="N407" s="665">
        <v>2</v>
      </c>
      <c r="O407" s="748">
        <v>1</v>
      </c>
      <c r="P407" s="666">
        <v>1817.06</v>
      </c>
      <c r="Q407" s="681">
        <v>1</v>
      </c>
      <c r="R407" s="665">
        <v>2</v>
      </c>
      <c r="S407" s="681">
        <v>1</v>
      </c>
      <c r="T407" s="748">
        <v>1</v>
      </c>
      <c r="U407" s="704">
        <v>1</v>
      </c>
    </row>
    <row r="408" spans="1:21" ht="14.4" customHeight="1" x14ac:dyDescent="0.3">
      <c r="A408" s="664">
        <v>21</v>
      </c>
      <c r="B408" s="665" t="s">
        <v>545</v>
      </c>
      <c r="C408" s="665" t="s">
        <v>4755</v>
      </c>
      <c r="D408" s="746" t="s">
        <v>7218</v>
      </c>
      <c r="E408" s="747" t="s">
        <v>4764</v>
      </c>
      <c r="F408" s="665" t="s">
        <v>4752</v>
      </c>
      <c r="G408" s="665" t="s">
        <v>4915</v>
      </c>
      <c r="H408" s="665" t="s">
        <v>546</v>
      </c>
      <c r="I408" s="665" t="s">
        <v>5217</v>
      </c>
      <c r="J408" s="665" t="s">
        <v>1505</v>
      </c>
      <c r="K408" s="665" t="s">
        <v>5218</v>
      </c>
      <c r="L408" s="666">
        <v>0</v>
      </c>
      <c r="M408" s="666">
        <v>0</v>
      </c>
      <c r="N408" s="665">
        <v>1</v>
      </c>
      <c r="O408" s="748">
        <v>1</v>
      </c>
      <c r="P408" s="666">
        <v>0</v>
      </c>
      <c r="Q408" s="681"/>
      <c r="R408" s="665">
        <v>1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21</v>
      </c>
      <c r="B409" s="665" t="s">
        <v>545</v>
      </c>
      <c r="C409" s="665" t="s">
        <v>4755</v>
      </c>
      <c r="D409" s="746" t="s">
        <v>7218</v>
      </c>
      <c r="E409" s="747" t="s">
        <v>4764</v>
      </c>
      <c r="F409" s="665" t="s">
        <v>4752</v>
      </c>
      <c r="G409" s="665" t="s">
        <v>5219</v>
      </c>
      <c r="H409" s="665" t="s">
        <v>546</v>
      </c>
      <c r="I409" s="665" t="s">
        <v>2115</v>
      </c>
      <c r="J409" s="665" t="s">
        <v>5220</v>
      </c>
      <c r="K409" s="665" t="s">
        <v>5221</v>
      </c>
      <c r="L409" s="666">
        <v>668.54</v>
      </c>
      <c r="M409" s="666">
        <v>1337.08</v>
      </c>
      <c r="N409" s="665">
        <v>2</v>
      </c>
      <c r="O409" s="748">
        <v>0.5</v>
      </c>
      <c r="P409" s="666">
        <v>1337.08</v>
      </c>
      <c r="Q409" s="681">
        <v>1</v>
      </c>
      <c r="R409" s="665">
        <v>2</v>
      </c>
      <c r="S409" s="681">
        <v>1</v>
      </c>
      <c r="T409" s="748">
        <v>0.5</v>
      </c>
      <c r="U409" s="704">
        <v>1</v>
      </c>
    </row>
    <row r="410" spans="1:21" ht="14.4" customHeight="1" x14ac:dyDescent="0.3">
      <c r="A410" s="664">
        <v>21</v>
      </c>
      <c r="B410" s="665" t="s">
        <v>545</v>
      </c>
      <c r="C410" s="665" t="s">
        <v>4755</v>
      </c>
      <c r="D410" s="746" t="s">
        <v>7218</v>
      </c>
      <c r="E410" s="747" t="s">
        <v>4764</v>
      </c>
      <c r="F410" s="665" t="s">
        <v>4752</v>
      </c>
      <c r="G410" s="665" t="s">
        <v>5027</v>
      </c>
      <c r="H410" s="665" t="s">
        <v>546</v>
      </c>
      <c r="I410" s="665" t="s">
        <v>5222</v>
      </c>
      <c r="J410" s="665" t="s">
        <v>5223</v>
      </c>
      <c r="K410" s="665" t="s">
        <v>5224</v>
      </c>
      <c r="L410" s="666">
        <v>0</v>
      </c>
      <c r="M410" s="666">
        <v>0</v>
      </c>
      <c r="N410" s="665">
        <v>1</v>
      </c>
      <c r="O410" s="748">
        <v>0.5</v>
      </c>
      <c r="P410" s="666"/>
      <c r="Q410" s="681"/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21</v>
      </c>
      <c r="B411" s="665" t="s">
        <v>545</v>
      </c>
      <c r="C411" s="665" t="s">
        <v>4755</v>
      </c>
      <c r="D411" s="746" t="s">
        <v>7218</v>
      </c>
      <c r="E411" s="747" t="s">
        <v>4764</v>
      </c>
      <c r="F411" s="665" t="s">
        <v>4752</v>
      </c>
      <c r="G411" s="665" t="s">
        <v>4815</v>
      </c>
      <c r="H411" s="665" t="s">
        <v>546</v>
      </c>
      <c r="I411" s="665" t="s">
        <v>1930</v>
      </c>
      <c r="J411" s="665" t="s">
        <v>1931</v>
      </c>
      <c r="K411" s="665" t="s">
        <v>1756</v>
      </c>
      <c r="L411" s="666">
        <v>108.44</v>
      </c>
      <c r="M411" s="666">
        <v>433.76</v>
      </c>
      <c r="N411" s="665">
        <v>4</v>
      </c>
      <c r="O411" s="748">
        <v>1</v>
      </c>
      <c r="P411" s="666"/>
      <c r="Q411" s="681">
        <v>0</v>
      </c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21</v>
      </c>
      <c r="B412" s="665" t="s">
        <v>545</v>
      </c>
      <c r="C412" s="665" t="s">
        <v>4755</v>
      </c>
      <c r="D412" s="746" t="s">
        <v>7218</v>
      </c>
      <c r="E412" s="747" t="s">
        <v>4764</v>
      </c>
      <c r="F412" s="665" t="s">
        <v>4752</v>
      </c>
      <c r="G412" s="665" t="s">
        <v>4816</v>
      </c>
      <c r="H412" s="665" t="s">
        <v>546</v>
      </c>
      <c r="I412" s="665" t="s">
        <v>861</v>
      </c>
      <c r="J412" s="665" t="s">
        <v>4817</v>
      </c>
      <c r="K412" s="665" t="s">
        <v>4800</v>
      </c>
      <c r="L412" s="666">
        <v>0</v>
      </c>
      <c r="M412" s="666">
        <v>0</v>
      </c>
      <c r="N412" s="665">
        <v>21</v>
      </c>
      <c r="O412" s="748">
        <v>4.5</v>
      </c>
      <c r="P412" s="666">
        <v>0</v>
      </c>
      <c r="Q412" s="681"/>
      <c r="R412" s="665">
        <v>12</v>
      </c>
      <c r="S412" s="681">
        <v>0.5714285714285714</v>
      </c>
      <c r="T412" s="748">
        <v>2.5</v>
      </c>
      <c r="U412" s="704">
        <v>0.55555555555555558</v>
      </c>
    </row>
    <row r="413" spans="1:21" ht="14.4" customHeight="1" x14ac:dyDescent="0.3">
      <c r="A413" s="664">
        <v>21</v>
      </c>
      <c r="B413" s="665" t="s">
        <v>545</v>
      </c>
      <c r="C413" s="665" t="s">
        <v>4755</v>
      </c>
      <c r="D413" s="746" t="s">
        <v>7218</v>
      </c>
      <c r="E413" s="747" t="s">
        <v>4764</v>
      </c>
      <c r="F413" s="665" t="s">
        <v>4752</v>
      </c>
      <c r="G413" s="665" t="s">
        <v>4929</v>
      </c>
      <c r="H413" s="665" t="s">
        <v>546</v>
      </c>
      <c r="I413" s="665" t="s">
        <v>728</v>
      </c>
      <c r="J413" s="665" t="s">
        <v>729</v>
      </c>
      <c r="K413" s="665" t="s">
        <v>4931</v>
      </c>
      <c r="L413" s="666">
        <v>42.08</v>
      </c>
      <c r="M413" s="666">
        <v>84.16</v>
      </c>
      <c r="N413" s="665">
        <v>2</v>
      </c>
      <c r="O413" s="748">
        <v>0.5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21</v>
      </c>
      <c r="B414" s="665" t="s">
        <v>545</v>
      </c>
      <c r="C414" s="665" t="s">
        <v>4755</v>
      </c>
      <c r="D414" s="746" t="s">
        <v>7218</v>
      </c>
      <c r="E414" s="747" t="s">
        <v>4764</v>
      </c>
      <c r="F414" s="665" t="s">
        <v>4752</v>
      </c>
      <c r="G414" s="665" t="s">
        <v>4932</v>
      </c>
      <c r="H414" s="665" t="s">
        <v>546</v>
      </c>
      <c r="I414" s="665" t="s">
        <v>2103</v>
      </c>
      <c r="J414" s="665" t="s">
        <v>2104</v>
      </c>
      <c r="K414" s="665" t="s">
        <v>4933</v>
      </c>
      <c r="L414" s="666">
        <v>59.56</v>
      </c>
      <c r="M414" s="666">
        <v>238.24</v>
      </c>
      <c r="N414" s="665">
        <v>4</v>
      </c>
      <c r="O414" s="748">
        <v>0.5</v>
      </c>
      <c r="P414" s="666"/>
      <c r="Q414" s="681">
        <v>0</v>
      </c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21</v>
      </c>
      <c r="B415" s="665" t="s">
        <v>545</v>
      </c>
      <c r="C415" s="665" t="s">
        <v>4755</v>
      </c>
      <c r="D415" s="746" t="s">
        <v>7218</v>
      </c>
      <c r="E415" s="747" t="s">
        <v>4764</v>
      </c>
      <c r="F415" s="665" t="s">
        <v>4752</v>
      </c>
      <c r="G415" s="665" t="s">
        <v>5042</v>
      </c>
      <c r="H415" s="665" t="s">
        <v>546</v>
      </c>
      <c r="I415" s="665" t="s">
        <v>1194</v>
      </c>
      <c r="J415" s="665" t="s">
        <v>751</v>
      </c>
      <c r="K415" s="665" t="s">
        <v>5043</v>
      </c>
      <c r="L415" s="666">
        <v>85.76</v>
      </c>
      <c r="M415" s="666">
        <v>343.04</v>
      </c>
      <c r="N415" s="665">
        <v>4</v>
      </c>
      <c r="O415" s="748">
        <v>1.5</v>
      </c>
      <c r="P415" s="666">
        <v>171.52</v>
      </c>
      <c r="Q415" s="681">
        <v>0.5</v>
      </c>
      <c r="R415" s="665">
        <v>2</v>
      </c>
      <c r="S415" s="681">
        <v>0.5</v>
      </c>
      <c r="T415" s="748">
        <v>0.5</v>
      </c>
      <c r="U415" s="704">
        <v>0.33333333333333331</v>
      </c>
    </row>
    <row r="416" spans="1:21" ht="14.4" customHeight="1" x14ac:dyDescent="0.3">
      <c r="A416" s="664">
        <v>21</v>
      </c>
      <c r="B416" s="665" t="s">
        <v>545</v>
      </c>
      <c r="C416" s="665" t="s">
        <v>4755</v>
      </c>
      <c r="D416" s="746" t="s">
        <v>7218</v>
      </c>
      <c r="E416" s="747" t="s">
        <v>4764</v>
      </c>
      <c r="F416" s="665" t="s">
        <v>4752</v>
      </c>
      <c r="G416" s="665" t="s">
        <v>4936</v>
      </c>
      <c r="H416" s="665" t="s">
        <v>546</v>
      </c>
      <c r="I416" s="665" t="s">
        <v>2951</v>
      </c>
      <c r="J416" s="665" t="s">
        <v>900</v>
      </c>
      <c r="K416" s="665" t="s">
        <v>4940</v>
      </c>
      <c r="L416" s="666">
        <v>156.61000000000001</v>
      </c>
      <c r="M416" s="666">
        <v>626.44000000000005</v>
      </c>
      <c r="N416" s="665">
        <v>4</v>
      </c>
      <c r="O416" s="748">
        <v>0.5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21</v>
      </c>
      <c r="B417" s="665" t="s">
        <v>545</v>
      </c>
      <c r="C417" s="665" t="s">
        <v>4755</v>
      </c>
      <c r="D417" s="746" t="s">
        <v>7218</v>
      </c>
      <c r="E417" s="747" t="s">
        <v>4764</v>
      </c>
      <c r="F417" s="665" t="s">
        <v>4752</v>
      </c>
      <c r="G417" s="665" t="s">
        <v>4818</v>
      </c>
      <c r="H417" s="665" t="s">
        <v>546</v>
      </c>
      <c r="I417" s="665" t="s">
        <v>1309</v>
      </c>
      <c r="J417" s="665" t="s">
        <v>1217</v>
      </c>
      <c r="K417" s="665" t="s">
        <v>4819</v>
      </c>
      <c r="L417" s="666">
        <v>50.32</v>
      </c>
      <c r="M417" s="666">
        <v>50.32</v>
      </c>
      <c r="N417" s="665">
        <v>1</v>
      </c>
      <c r="O417" s="748">
        <v>1</v>
      </c>
      <c r="P417" s="666">
        <v>50.32</v>
      </c>
      <c r="Q417" s="681">
        <v>1</v>
      </c>
      <c r="R417" s="665">
        <v>1</v>
      </c>
      <c r="S417" s="681">
        <v>1</v>
      </c>
      <c r="T417" s="748">
        <v>1</v>
      </c>
      <c r="U417" s="704">
        <v>1</v>
      </c>
    </row>
    <row r="418" spans="1:21" ht="14.4" customHeight="1" x14ac:dyDescent="0.3">
      <c r="A418" s="664">
        <v>21</v>
      </c>
      <c r="B418" s="665" t="s">
        <v>545</v>
      </c>
      <c r="C418" s="665" t="s">
        <v>4755</v>
      </c>
      <c r="D418" s="746" t="s">
        <v>7218</v>
      </c>
      <c r="E418" s="747" t="s">
        <v>4764</v>
      </c>
      <c r="F418" s="665" t="s">
        <v>4752</v>
      </c>
      <c r="G418" s="665" t="s">
        <v>4818</v>
      </c>
      <c r="H418" s="665" t="s">
        <v>546</v>
      </c>
      <c r="I418" s="665" t="s">
        <v>4978</v>
      </c>
      <c r="J418" s="665" t="s">
        <v>1798</v>
      </c>
      <c r="K418" s="665" t="s">
        <v>4979</v>
      </c>
      <c r="L418" s="666">
        <v>100.62</v>
      </c>
      <c r="M418" s="666">
        <v>603.72</v>
      </c>
      <c r="N418" s="665">
        <v>6</v>
      </c>
      <c r="O418" s="748">
        <v>2</v>
      </c>
      <c r="P418" s="666">
        <v>402.48</v>
      </c>
      <c r="Q418" s="681">
        <v>0.66666666666666663</v>
      </c>
      <c r="R418" s="665">
        <v>4</v>
      </c>
      <c r="S418" s="681">
        <v>0.66666666666666663</v>
      </c>
      <c r="T418" s="748">
        <v>1</v>
      </c>
      <c r="U418" s="704">
        <v>0.5</v>
      </c>
    </row>
    <row r="419" spans="1:21" ht="14.4" customHeight="1" x14ac:dyDescent="0.3">
      <c r="A419" s="664">
        <v>21</v>
      </c>
      <c r="B419" s="665" t="s">
        <v>545</v>
      </c>
      <c r="C419" s="665" t="s">
        <v>4755</v>
      </c>
      <c r="D419" s="746" t="s">
        <v>7218</v>
      </c>
      <c r="E419" s="747" t="s">
        <v>4764</v>
      </c>
      <c r="F419" s="665" t="s">
        <v>4752</v>
      </c>
      <c r="G419" s="665" t="s">
        <v>5225</v>
      </c>
      <c r="H419" s="665" t="s">
        <v>546</v>
      </c>
      <c r="I419" s="665" t="s">
        <v>5226</v>
      </c>
      <c r="J419" s="665" t="s">
        <v>3187</v>
      </c>
      <c r="K419" s="665" t="s">
        <v>5227</v>
      </c>
      <c r="L419" s="666">
        <v>0</v>
      </c>
      <c r="M419" s="666">
        <v>0</v>
      </c>
      <c r="N419" s="665">
        <v>1</v>
      </c>
      <c r="O419" s="748">
        <v>0.5</v>
      </c>
      <c r="P419" s="666">
        <v>0</v>
      </c>
      <c r="Q419" s="681"/>
      <c r="R419" s="665">
        <v>1</v>
      </c>
      <c r="S419" s="681">
        <v>1</v>
      </c>
      <c r="T419" s="748">
        <v>0.5</v>
      </c>
      <c r="U419" s="704">
        <v>1</v>
      </c>
    </row>
    <row r="420" spans="1:21" ht="14.4" customHeight="1" x14ac:dyDescent="0.3">
      <c r="A420" s="664">
        <v>21</v>
      </c>
      <c r="B420" s="665" t="s">
        <v>545</v>
      </c>
      <c r="C420" s="665" t="s">
        <v>4755</v>
      </c>
      <c r="D420" s="746" t="s">
        <v>7218</v>
      </c>
      <c r="E420" s="747" t="s">
        <v>4764</v>
      </c>
      <c r="F420" s="665" t="s">
        <v>4753</v>
      </c>
      <c r="G420" s="665" t="s">
        <v>5036</v>
      </c>
      <c r="H420" s="665" t="s">
        <v>546</v>
      </c>
      <c r="I420" s="665" t="s">
        <v>5037</v>
      </c>
      <c r="J420" s="665" t="s">
        <v>4771</v>
      </c>
      <c r="K420" s="665"/>
      <c r="L420" s="666">
        <v>0</v>
      </c>
      <c r="M420" s="666">
        <v>0</v>
      </c>
      <c r="N420" s="665">
        <v>2</v>
      </c>
      <c r="O420" s="748">
        <v>1</v>
      </c>
      <c r="P420" s="666">
        <v>0</v>
      </c>
      <c r="Q420" s="681"/>
      <c r="R420" s="665">
        <v>2</v>
      </c>
      <c r="S420" s="681">
        <v>1</v>
      </c>
      <c r="T420" s="748">
        <v>1</v>
      </c>
      <c r="U420" s="704">
        <v>1</v>
      </c>
    </row>
    <row r="421" spans="1:21" ht="14.4" customHeight="1" x14ac:dyDescent="0.3">
      <c r="A421" s="664">
        <v>21</v>
      </c>
      <c r="B421" s="665" t="s">
        <v>545</v>
      </c>
      <c r="C421" s="665" t="s">
        <v>4755</v>
      </c>
      <c r="D421" s="746" t="s">
        <v>7218</v>
      </c>
      <c r="E421" s="747" t="s">
        <v>4785</v>
      </c>
      <c r="F421" s="665" t="s">
        <v>4752</v>
      </c>
      <c r="G421" s="665" t="s">
        <v>4953</v>
      </c>
      <c r="H421" s="665" t="s">
        <v>2238</v>
      </c>
      <c r="I421" s="665" t="s">
        <v>2767</v>
      </c>
      <c r="J421" s="665" t="s">
        <v>2539</v>
      </c>
      <c r="K421" s="665" t="s">
        <v>4515</v>
      </c>
      <c r="L421" s="666">
        <v>154.36000000000001</v>
      </c>
      <c r="M421" s="666">
        <v>154.36000000000001</v>
      </c>
      <c r="N421" s="665">
        <v>1</v>
      </c>
      <c r="O421" s="748">
        <v>0.5</v>
      </c>
      <c r="P421" s="666">
        <v>154.36000000000001</v>
      </c>
      <c r="Q421" s="681">
        <v>1</v>
      </c>
      <c r="R421" s="665">
        <v>1</v>
      </c>
      <c r="S421" s="681">
        <v>1</v>
      </c>
      <c r="T421" s="748">
        <v>0.5</v>
      </c>
      <c r="U421" s="704">
        <v>1</v>
      </c>
    </row>
    <row r="422" spans="1:21" ht="14.4" customHeight="1" x14ac:dyDescent="0.3">
      <c r="A422" s="664">
        <v>21</v>
      </c>
      <c r="B422" s="665" t="s">
        <v>545</v>
      </c>
      <c r="C422" s="665" t="s">
        <v>4755</v>
      </c>
      <c r="D422" s="746" t="s">
        <v>7218</v>
      </c>
      <c r="E422" s="747" t="s">
        <v>4785</v>
      </c>
      <c r="F422" s="665" t="s">
        <v>4752</v>
      </c>
      <c r="G422" s="665" t="s">
        <v>4859</v>
      </c>
      <c r="H422" s="665" t="s">
        <v>546</v>
      </c>
      <c r="I422" s="665" t="s">
        <v>4982</v>
      </c>
      <c r="J422" s="665" t="s">
        <v>1414</v>
      </c>
      <c r="K422" s="665" t="s">
        <v>4464</v>
      </c>
      <c r="L422" s="666">
        <v>0</v>
      </c>
      <c r="M422" s="666">
        <v>0</v>
      </c>
      <c r="N422" s="665">
        <v>1</v>
      </c>
      <c r="O422" s="748">
        <v>0.5</v>
      </c>
      <c r="P422" s="666">
        <v>0</v>
      </c>
      <c r="Q422" s="681"/>
      <c r="R422" s="665">
        <v>1</v>
      </c>
      <c r="S422" s="681">
        <v>1</v>
      </c>
      <c r="T422" s="748">
        <v>0.5</v>
      </c>
      <c r="U422" s="704">
        <v>1</v>
      </c>
    </row>
    <row r="423" spans="1:21" ht="14.4" customHeight="1" x14ac:dyDescent="0.3">
      <c r="A423" s="664">
        <v>21</v>
      </c>
      <c r="B423" s="665" t="s">
        <v>545</v>
      </c>
      <c r="C423" s="665" t="s">
        <v>4755</v>
      </c>
      <c r="D423" s="746" t="s">
        <v>7218</v>
      </c>
      <c r="E423" s="747" t="s">
        <v>4785</v>
      </c>
      <c r="F423" s="665" t="s">
        <v>4752</v>
      </c>
      <c r="G423" s="665" t="s">
        <v>4886</v>
      </c>
      <c r="H423" s="665" t="s">
        <v>546</v>
      </c>
      <c r="I423" s="665" t="s">
        <v>5185</v>
      </c>
      <c r="J423" s="665" t="s">
        <v>782</v>
      </c>
      <c r="K423" s="665" t="s">
        <v>5112</v>
      </c>
      <c r="L423" s="666">
        <v>0</v>
      </c>
      <c r="M423" s="666">
        <v>0</v>
      </c>
      <c r="N423" s="665">
        <v>1</v>
      </c>
      <c r="O423" s="748">
        <v>0.5</v>
      </c>
      <c r="P423" s="666">
        <v>0</v>
      </c>
      <c r="Q423" s="681"/>
      <c r="R423" s="665">
        <v>1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21</v>
      </c>
      <c r="B424" s="665" t="s">
        <v>545</v>
      </c>
      <c r="C424" s="665" t="s">
        <v>4755</v>
      </c>
      <c r="D424" s="746" t="s">
        <v>7218</v>
      </c>
      <c r="E424" s="747" t="s">
        <v>4785</v>
      </c>
      <c r="F424" s="665" t="s">
        <v>4752</v>
      </c>
      <c r="G424" s="665" t="s">
        <v>4807</v>
      </c>
      <c r="H424" s="665" t="s">
        <v>546</v>
      </c>
      <c r="I424" s="665" t="s">
        <v>796</v>
      </c>
      <c r="J424" s="665" t="s">
        <v>797</v>
      </c>
      <c r="K424" s="665" t="s">
        <v>4839</v>
      </c>
      <c r="L424" s="666">
        <v>93.71</v>
      </c>
      <c r="M424" s="666">
        <v>93.71</v>
      </c>
      <c r="N424" s="665">
        <v>1</v>
      </c>
      <c r="O424" s="748">
        <v>0.5</v>
      </c>
      <c r="P424" s="666">
        <v>93.71</v>
      </c>
      <c r="Q424" s="681">
        <v>1</v>
      </c>
      <c r="R424" s="665">
        <v>1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21</v>
      </c>
      <c r="B425" s="665" t="s">
        <v>545</v>
      </c>
      <c r="C425" s="665" t="s">
        <v>4755</v>
      </c>
      <c r="D425" s="746" t="s">
        <v>7218</v>
      </c>
      <c r="E425" s="747" t="s">
        <v>4785</v>
      </c>
      <c r="F425" s="665" t="s">
        <v>4752</v>
      </c>
      <c r="G425" s="665" t="s">
        <v>4807</v>
      </c>
      <c r="H425" s="665" t="s">
        <v>546</v>
      </c>
      <c r="I425" s="665" t="s">
        <v>2192</v>
      </c>
      <c r="J425" s="665" t="s">
        <v>797</v>
      </c>
      <c r="K425" s="665" t="s">
        <v>4809</v>
      </c>
      <c r="L425" s="666">
        <v>301.2</v>
      </c>
      <c r="M425" s="666">
        <v>301.2</v>
      </c>
      <c r="N425" s="665">
        <v>1</v>
      </c>
      <c r="O425" s="748">
        <v>1</v>
      </c>
      <c r="P425" s="666"/>
      <c r="Q425" s="681">
        <v>0</v>
      </c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21</v>
      </c>
      <c r="B426" s="665" t="s">
        <v>545</v>
      </c>
      <c r="C426" s="665" t="s">
        <v>4755</v>
      </c>
      <c r="D426" s="746" t="s">
        <v>7218</v>
      </c>
      <c r="E426" s="747" t="s">
        <v>4785</v>
      </c>
      <c r="F426" s="665" t="s">
        <v>4752</v>
      </c>
      <c r="G426" s="665" t="s">
        <v>4810</v>
      </c>
      <c r="H426" s="665" t="s">
        <v>2238</v>
      </c>
      <c r="I426" s="665" t="s">
        <v>4914</v>
      </c>
      <c r="J426" s="665" t="s">
        <v>2567</v>
      </c>
      <c r="K426" s="665" t="s">
        <v>2568</v>
      </c>
      <c r="L426" s="666">
        <v>668.54</v>
      </c>
      <c r="M426" s="666">
        <v>1337.08</v>
      </c>
      <c r="N426" s="665">
        <v>2</v>
      </c>
      <c r="O426" s="748">
        <v>2</v>
      </c>
      <c r="P426" s="666"/>
      <c r="Q426" s="681">
        <v>0</v>
      </c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21</v>
      </c>
      <c r="B427" s="665" t="s">
        <v>545</v>
      </c>
      <c r="C427" s="665" t="s">
        <v>4755</v>
      </c>
      <c r="D427" s="746" t="s">
        <v>7218</v>
      </c>
      <c r="E427" s="747" t="s">
        <v>4769</v>
      </c>
      <c r="F427" s="665" t="s">
        <v>4752</v>
      </c>
      <c r="G427" s="665" t="s">
        <v>5058</v>
      </c>
      <c r="H427" s="665" t="s">
        <v>546</v>
      </c>
      <c r="I427" s="665" t="s">
        <v>5228</v>
      </c>
      <c r="J427" s="665" t="s">
        <v>3513</v>
      </c>
      <c r="K427" s="665" t="s">
        <v>5229</v>
      </c>
      <c r="L427" s="666">
        <v>0</v>
      </c>
      <c r="M427" s="666">
        <v>0</v>
      </c>
      <c r="N427" s="665">
        <v>1</v>
      </c>
      <c r="O427" s="748">
        <v>0.5</v>
      </c>
      <c r="P427" s="666"/>
      <c r="Q427" s="681"/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21</v>
      </c>
      <c r="B428" s="665" t="s">
        <v>545</v>
      </c>
      <c r="C428" s="665" t="s">
        <v>4755</v>
      </c>
      <c r="D428" s="746" t="s">
        <v>7218</v>
      </c>
      <c r="E428" s="747" t="s">
        <v>4769</v>
      </c>
      <c r="F428" s="665" t="s">
        <v>4752</v>
      </c>
      <c r="G428" s="665" t="s">
        <v>4799</v>
      </c>
      <c r="H428" s="665" t="s">
        <v>546</v>
      </c>
      <c r="I428" s="665" t="s">
        <v>3559</v>
      </c>
      <c r="J428" s="665" t="s">
        <v>3332</v>
      </c>
      <c r="K428" s="665" t="s">
        <v>4800</v>
      </c>
      <c r="L428" s="666">
        <v>111.07</v>
      </c>
      <c r="M428" s="666">
        <v>333.21</v>
      </c>
      <c r="N428" s="665">
        <v>3</v>
      </c>
      <c r="O428" s="748">
        <v>1</v>
      </c>
      <c r="P428" s="666"/>
      <c r="Q428" s="681">
        <v>0</v>
      </c>
      <c r="R428" s="665"/>
      <c r="S428" s="681">
        <v>0</v>
      </c>
      <c r="T428" s="748"/>
      <c r="U428" s="704">
        <v>0</v>
      </c>
    </row>
    <row r="429" spans="1:21" ht="14.4" customHeight="1" x14ac:dyDescent="0.3">
      <c r="A429" s="664">
        <v>21</v>
      </c>
      <c r="B429" s="665" t="s">
        <v>545</v>
      </c>
      <c r="C429" s="665" t="s">
        <v>4755</v>
      </c>
      <c r="D429" s="746" t="s">
        <v>7218</v>
      </c>
      <c r="E429" s="747" t="s">
        <v>4769</v>
      </c>
      <c r="F429" s="665" t="s">
        <v>4752</v>
      </c>
      <c r="G429" s="665" t="s">
        <v>4802</v>
      </c>
      <c r="H429" s="665" t="s">
        <v>546</v>
      </c>
      <c r="I429" s="665" t="s">
        <v>994</v>
      </c>
      <c r="J429" s="665" t="s">
        <v>4803</v>
      </c>
      <c r="K429" s="665" t="s">
        <v>4804</v>
      </c>
      <c r="L429" s="666">
        <v>53.57</v>
      </c>
      <c r="M429" s="666">
        <v>53.57</v>
      </c>
      <c r="N429" s="665">
        <v>1</v>
      </c>
      <c r="O429" s="748">
        <v>1</v>
      </c>
      <c r="P429" s="666"/>
      <c r="Q429" s="681">
        <v>0</v>
      </c>
      <c r="R429" s="665"/>
      <c r="S429" s="681">
        <v>0</v>
      </c>
      <c r="T429" s="748"/>
      <c r="U429" s="704">
        <v>0</v>
      </c>
    </row>
    <row r="430" spans="1:21" ht="14.4" customHeight="1" x14ac:dyDescent="0.3">
      <c r="A430" s="664">
        <v>21</v>
      </c>
      <c r="B430" s="665" t="s">
        <v>545</v>
      </c>
      <c r="C430" s="665" t="s">
        <v>4755</v>
      </c>
      <c r="D430" s="746" t="s">
        <v>7218</v>
      </c>
      <c r="E430" s="747" t="s">
        <v>4769</v>
      </c>
      <c r="F430" s="665" t="s">
        <v>4752</v>
      </c>
      <c r="G430" s="665" t="s">
        <v>4816</v>
      </c>
      <c r="H430" s="665" t="s">
        <v>546</v>
      </c>
      <c r="I430" s="665" t="s">
        <v>861</v>
      </c>
      <c r="J430" s="665" t="s">
        <v>4817</v>
      </c>
      <c r="K430" s="665" t="s">
        <v>4800</v>
      </c>
      <c r="L430" s="666">
        <v>0</v>
      </c>
      <c r="M430" s="666">
        <v>0</v>
      </c>
      <c r="N430" s="665">
        <v>4</v>
      </c>
      <c r="O430" s="748">
        <v>0.5</v>
      </c>
      <c r="P430" s="666"/>
      <c r="Q430" s="681"/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21</v>
      </c>
      <c r="B431" s="665" t="s">
        <v>545</v>
      </c>
      <c r="C431" s="665" t="s">
        <v>4755</v>
      </c>
      <c r="D431" s="746" t="s">
        <v>7218</v>
      </c>
      <c r="E431" s="747" t="s">
        <v>4779</v>
      </c>
      <c r="F431" s="665" t="s">
        <v>4752</v>
      </c>
      <c r="G431" s="665" t="s">
        <v>4841</v>
      </c>
      <c r="H431" s="665" t="s">
        <v>546</v>
      </c>
      <c r="I431" s="665" t="s">
        <v>5198</v>
      </c>
      <c r="J431" s="665" t="s">
        <v>725</v>
      </c>
      <c r="K431" s="665" t="s">
        <v>4844</v>
      </c>
      <c r="L431" s="666">
        <v>0</v>
      </c>
      <c r="M431" s="666">
        <v>0</v>
      </c>
      <c r="N431" s="665">
        <v>1</v>
      </c>
      <c r="O431" s="748">
        <v>0.5</v>
      </c>
      <c r="P431" s="666"/>
      <c r="Q431" s="681"/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21</v>
      </c>
      <c r="B432" s="665" t="s">
        <v>545</v>
      </c>
      <c r="C432" s="665" t="s">
        <v>4755</v>
      </c>
      <c r="D432" s="746" t="s">
        <v>7218</v>
      </c>
      <c r="E432" s="747" t="s">
        <v>4779</v>
      </c>
      <c r="F432" s="665" t="s">
        <v>4752</v>
      </c>
      <c r="G432" s="665" t="s">
        <v>4847</v>
      </c>
      <c r="H432" s="665" t="s">
        <v>2238</v>
      </c>
      <c r="I432" s="665" t="s">
        <v>2330</v>
      </c>
      <c r="J432" s="665" t="s">
        <v>4572</v>
      </c>
      <c r="K432" s="665" t="s">
        <v>4573</v>
      </c>
      <c r="L432" s="666">
        <v>4.7</v>
      </c>
      <c r="M432" s="666">
        <v>9.4</v>
      </c>
      <c r="N432" s="665">
        <v>2</v>
      </c>
      <c r="O432" s="748">
        <v>1.5</v>
      </c>
      <c r="P432" s="666">
        <v>9.4</v>
      </c>
      <c r="Q432" s="681">
        <v>1</v>
      </c>
      <c r="R432" s="665">
        <v>2</v>
      </c>
      <c r="S432" s="681">
        <v>1</v>
      </c>
      <c r="T432" s="748">
        <v>1.5</v>
      </c>
      <c r="U432" s="704">
        <v>1</v>
      </c>
    </row>
    <row r="433" spans="1:21" ht="14.4" customHeight="1" x14ac:dyDescent="0.3">
      <c r="A433" s="664">
        <v>21</v>
      </c>
      <c r="B433" s="665" t="s">
        <v>545</v>
      </c>
      <c r="C433" s="665" t="s">
        <v>4755</v>
      </c>
      <c r="D433" s="746" t="s">
        <v>7218</v>
      </c>
      <c r="E433" s="747" t="s">
        <v>4779</v>
      </c>
      <c r="F433" s="665" t="s">
        <v>4752</v>
      </c>
      <c r="G433" s="665" t="s">
        <v>5230</v>
      </c>
      <c r="H433" s="665" t="s">
        <v>2238</v>
      </c>
      <c r="I433" s="665" t="s">
        <v>5231</v>
      </c>
      <c r="J433" s="665" t="s">
        <v>5232</v>
      </c>
      <c r="K433" s="665" t="s">
        <v>5233</v>
      </c>
      <c r="L433" s="666">
        <v>0</v>
      </c>
      <c r="M433" s="666">
        <v>0</v>
      </c>
      <c r="N433" s="665">
        <v>1</v>
      </c>
      <c r="O433" s="748">
        <v>1</v>
      </c>
      <c r="P433" s="666">
        <v>0</v>
      </c>
      <c r="Q433" s="681"/>
      <c r="R433" s="665">
        <v>1</v>
      </c>
      <c r="S433" s="681">
        <v>1</v>
      </c>
      <c r="T433" s="748">
        <v>1</v>
      </c>
      <c r="U433" s="704">
        <v>1</v>
      </c>
    </row>
    <row r="434" spans="1:21" ht="14.4" customHeight="1" x14ac:dyDescent="0.3">
      <c r="A434" s="664">
        <v>21</v>
      </c>
      <c r="B434" s="665" t="s">
        <v>545</v>
      </c>
      <c r="C434" s="665" t="s">
        <v>4755</v>
      </c>
      <c r="D434" s="746" t="s">
        <v>7218</v>
      </c>
      <c r="E434" s="747" t="s">
        <v>4779</v>
      </c>
      <c r="F434" s="665" t="s">
        <v>4752</v>
      </c>
      <c r="G434" s="665" t="s">
        <v>4953</v>
      </c>
      <c r="H434" s="665" t="s">
        <v>2238</v>
      </c>
      <c r="I434" s="665" t="s">
        <v>2767</v>
      </c>
      <c r="J434" s="665" t="s">
        <v>2539</v>
      </c>
      <c r="K434" s="665" t="s">
        <v>4515</v>
      </c>
      <c r="L434" s="666">
        <v>154.36000000000001</v>
      </c>
      <c r="M434" s="666">
        <v>463.08000000000004</v>
      </c>
      <c r="N434" s="665">
        <v>3</v>
      </c>
      <c r="O434" s="748">
        <v>2</v>
      </c>
      <c r="P434" s="666">
        <v>308.72000000000003</v>
      </c>
      <c r="Q434" s="681">
        <v>0.66666666666666663</v>
      </c>
      <c r="R434" s="665">
        <v>2</v>
      </c>
      <c r="S434" s="681">
        <v>0.66666666666666663</v>
      </c>
      <c r="T434" s="748">
        <v>1</v>
      </c>
      <c r="U434" s="704">
        <v>0.5</v>
      </c>
    </row>
    <row r="435" spans="1:21" ht="14.4" customHeight="1" x14ac:dyDescent="0.3">
      <c r="A435" s="664">
        <v>21</v>
      </c>
      <c r="B435" s="665" t="s">
        <v>545</v>
      </c>
      <c r="C435" s="665" t="s">
        <v>4755</v>
      </c>
      <c r="D435" s="746" t="s">
        <v>7218</v>
      </c>
      <c r="E435" s="747" t="s">
        <v>4779</v>
      </c>
      <c r="F435" s="665" t="s">
        <v>4752</v>
      </c>
      <c r="G435" s="665" t="s">
        <v>4857</v>
      </c>
      <c r="H435" s="665" t="s">
        <v>2238</v>
      </c>
      <c r="I435" s="665" t="s">
        <v>2389</v>
      </c>
      <c r="J435" s="665" t="s">
        <v>2390</v>
      </c>
      <c r="K435" s="665" t="s">
        <v>4463</v>
      </c>
      <c r="L435" s="666">
        <v>42.57</v>
      </c>
      <c r="M435" s="666">
        <v>42.57</v>
      </c>
      <c r="N435" s="665">
        <v>1</v>
      </c>
      <c r="O435" s="748">
        <v>0.5</v>
      </c>
      <c r="P435" s="666">
        <v>42.57</v>
      </c>
      <c r="Q435" s="681">
        <v>1</v>
      </c>
      <c r="R435" s="665">
        <v>1</v>
      </c>
      <c r="S435" s="681">
        <v>1</v>
      </c>
      <c r="T435" s="748">
        <v>0.5</v>
      </c>
      <c r="U435" s="704">
        <v>1</v>
      </c>
    </row>
    <row r="436" spans="1:21" ht="14.4" customHeight="1" x14ac:dyDescent="0.3">
      <c r="A436" s="664">
        <v>21</v>
      </c>
      <c r="B436" s="665" t="s">
        <v>545</v>
      </c>
      <c r="C436" s="665" t="s">
        <v>4755</v>
      </c>
      <c r="D436" s="746" t="s">
        <v>7218</v>
      </c>
      <c r="E436" s="747" t="s">
        <v>4779</v>
      </c>
      <c r="F436" s="665" t="s">
        <v>4752</v>
      </c>
      <c r="G436" s="665" t="s">
        <v>4859</v>
      </c>
      <c r="H436" s="665" t="s">
        <v>546</v>
      </c>
      <c r="I436" s="665" t="s">
        <v>4982</v>
      </c>
      <c r="J436" s="665" t="s">
        <v>1414</v>
      </c>
      <c r="K436" s="665" t="s">
        <v>4464</v>
      </c>
      <c r="L436" s="666">
        <v>0</v>
      </c>
      <c r="M436" s="666">
        <v>0</v>
      </c>
      <c r="N436" s="665">
        <v>1</v>
      </c>
      <c r="O436" s="748">
        <v>0.5</v>
      </c>
      <c r="P436" s="666">
        <v>0</v>
      </c>
      <c r="Q436" s="681"/>
      <c r="R436" s="665">
        <v>1</v>
      </c>
      <c r="S436" s="681">
        <v>1</v>
      </c>
      <c r="T436" s="748">
        <v>0.5</v>
      </c>
      <c r="U436" s="704">
        <v>1</v>
      </c>
    </row>
    <row r="437" spans="1:21" ht="14.4" customHeight="1" x14ac:dyDescent="0.3">
      <c r="A437" s="664">
        <v>21</v>
      </c>
      <c r="B437" s="665" t="s">
        <v>545</v>
      </c>
      <c r="C437" s="665" t="s">
        <v>4755</v>
      </c>
      <c r="D437" s="746" t="s">
        <v>7218</v>
      </c>
      <c r="E437" s="747" t="s">
        <v>4779</v>
      </c>
      <c r="F437" s="665" t="s">
        <v>4752</v>
      </c>
      <c r="G437" s="665" t="s">
        <v>4859</v>
      </c>
      <c r="H437" s="665" t="s">
        <v>546</v>
      </c>
      <c r="I437" s="665" t="s">
        <v>5199</v>
      </c>
      <c r="J437" s="665" t="s">
        <v>1414</v>
      </c>
      <c r="K437" s="665" t="s">
        <v>5200</v>
      </c>
      <c r="L437" s="666">
        <v>0</v>
      </c>
      <c r="M437" s="666">
        <v>0</v>
      </c>
      <c r="N437" s="665">
        <v>1</v>
      </c>
      <c r="O437" s="748">
        <v>1</v>
      </c>
      <c r="P437" s="666"/>
      <c r="Q437" s="681"/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21</v>
      </c>
      <c r="B438" s="665" t="s">
        <v>545</v>
      </c>
      <c r="C438" s="665" t="s">
        <v>4755</v>
      </c>
      <c r="D438" s="746" t="s">
        <v>7218</v>
      </c>
      <c r="E438" s="747" t="s">
        <v>4779</v>
      </c>
      <c r="F438" s="665" t="s">
        <v>4752</v>
      </c>
      <c r="G438" s="665" t="s">
        <v>5234</v>
      </c>
      <c r="H438" s="665" t="s">
        <v>546</v>
      </c>
      <c r="I438" s="665" t="s">
        <v>5235</v>
      </c>
      <c r="J438" s="665" t="s">
        <v>5236</v>
      </c>
      <c r="K438" s="665" t="s">
        <v>5237</v>
      </c>
      <c r="L438" s="666">
        <v>0</v>
      </c>
      <c r="M438" s="666">
        <v>0</v>
      </c>
      <c r="N438" s="665">
        <v>1</v>
      </c>
      <c r="O438" s="748">
        <v>0.5</v>
      </c>
      <c r="P438" s="666">
        <v>0</v>
      </c>
      <c r="Q438" s="681"/>
      <c r="R438" s="665">
        <v>1</v>
      </c>
      <c r="S438" s="681">
        <v>1</v>
      </c>
      <c r="T438" s="748">
        <v>0.5</v>
      </c>
      <c r="U438" s="704">
        <v>1</v>
      </c>
    </row>
    <row r="439" spans="1:21" ht="14.4" customHeight="1" x14ac:dyDescent="0.3">
      <c r="A439" s="664">
        <v>21</v>
      </c>
      <c r="B439" s="665" t="s">
        <v>545</v>
      </c>
      <c r="C439" s="665" t="s">
        <v>4755</v>
      </c>
      <c r="D439" s="746" t="s">
        <v>7218</v>
      </c>
      <c r="E439" s="747" t="s">
        <v>4779</v>
      </c>
      <c r="F439" s="665" t="s">
        <v>4752</v>
      </c>
      <c r="G439" s="665" t="s">
        <v>4991</v>
      </c>
      <c r="H439" s="665" t="s">
        <v>546</v>
      </c>
      <c r="I439" s="665" t="s">
        <v>5065</v>
      </c>
      <c r="J439" s="665" t="s">
        <v>5066</v>
      </c>
      <c r="K439" s="665" t="s">
        <v>5067</v>
      </c>
      <c r="L439" s="666">
        <v>484.75</v>
      </c>
      <c r="M439" s="666">
        <v>969.5</v>
      </c>
      <c r="N439" s="665">
        <v>2</v>
      </c>
      <c r="O439" s="748">
        <v>1</v>
      </c>
      <c r="P439" s="666">
        <v>969.5</v>
      </c>
      <c r="Q439" s="681">
        <v>1</v>
      </c>
      <c r="R439" s="665">
        <v>2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21</v>
      </c>
      <c r="B440" s="665" t="s">
        <v>545</v>
      </c>
      <c r="C440" s="665" t="s">
        <v>4755</v>
      </c>
      <c r="D440" s="746" t="s">
        <v>7218</v>
      </c>
      <c r="E440" s="747" t="s">
        <v>4779</v>
      </c>
      <c r="F440" s="665" t="s">
        <v>4752</v>
      </c>
      <c r="G440" s="665" t="s">
        <v>5238</v>
      </c>
      <c r="H440" s="665" t="s">
        <v>2238</v>
      </c>
      <c r="I440" s="665" t="s">
        <v>2809</v>
      </c>
      <c r="J440" s="665" t="s">
        <v>2810</v>
      </c>
      <c r="K440" s="665" t="s">
        <v>4531</v>
      </c>
      <c r="L440" s="666">
        <v>4097.2</v>
      </c>
      <c r="M440" s="666">
        <v>4097.2</v>
      </c>
      <c r="N440" s="665">
        <v>1</v>
      </c>
      <c r="O440" s="748">
        <v>0.5</v>
      </c>
      <c r="P440" s="666">
        <v>4097.2</v>
      </c>
      <c r="Q440" s="681">
        <v>1</v>
      </c>
      <c r="R440" s="665">
        <v>1</v>
      </c>
      <c r="S440" s="681">
        <v>1</v>
      </c>
      <c r="T440" s="748">
        <v>0.5</v>
      </c>
      <c r="U440" s="704">
        <v>1</v>
      </c>
    </row>
    <row r="441" spans="1:21" ht="14.4" customHeight="1" x14ac:dyDescent="0.3">
      <c r="A441" s="664">
        <v>21</v>
      </c>
      <c r="B441" s="665" t="s">
        <v>545</v>
      </c>
      <c r="C441" s="665" t="s">
        <v>4755</v>
      </c>
      <c r="D441" s="746" t="s">
        <v>7218</v>
      </c>
      <c r="E441" s="747" t="s">
        <v>4779</v>
      </c>
      <c r="F441" s="665" t="s">
        <v>4752</v>
      </c>
      <c r="G441" s="665" t="s">
        <v>4881</v>
      </c>
      <c r="H441" s="665" t="s">
        <v>546</v>
      </c>
      <c r="I441" s="665" t="s">
        <v>915</v>
      </c>
      <c r="J441" s="665" t="s">
        <v>916</v>
      </c>
      <c r="K441" s="665" t="s">
        <v>4882</v>
      </c>
      <c r="L441" s="666">
        <v>107.27</v>
      </c>
      <c r="M441" s="666">
        <v>107.27</v>
      </c>
      <c r="N441" s="665">
        <v>1</v>
      </c>
      <c r="O441" s="748">
        <v>1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21</v>
      </c>
      <c r="B442" s="665" t="s">
        <v>545</v>
      </c>
      <c r="C442" s="665" t="s">
        <v>4755</v>
      </c>
      <c r="D442" s="746" t="s">
        <v>7218</v>
      </c>
      <c r="E442" s="747" t="s">
        <v>4779</v>
      </c>
      <c r="F442" s="665" t="s">
        <v>4752</v>
      </c>
      <c r="G442" s="665" t="s">
        <v>4825</v>
      </c>
      <c r="H442" s="665" t="s">
        <v>546</v>
      </c>
      <c r="I442" s="665" t="s">
        <v>1084</v>
      </c>
      <c r="J442" s="665" t="s">
        <v>1085</v>
      </c>
      <c r="K442" s="665" t="s">
        <v>4826</v>
      </c>
      <c r="L442" s="666">
        <v>0</v>
      </c>
      <c r="M442" s="666">
        <v>0</v>
      </c>
      <c r="N442" s="665">
        <v>1</v>
      </c>
      <c r="O442" s="748">
        <v>0.5</v>
      </c>
      <c r="P442" s="666">
        <v>0</v>
      </c>
      <c r="Q442" s="681"/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21</v>
      </c>
      <c r="B443" s="665" t="s">
        <v>545</v>
      </c>
      <c r="C443" s="665" t="s">
        <v>4755</v>
      </c>
      <c r="D443" s="746" t="s">
        <v>7218</v>
      </c>
      <c r="E443" s="747" t="s">
        <v>4779</v>
      </c>
      <c r="F443" s="665" t="s">
        <v>4752</v>
      </c>
      <c r="G443" s="665" t="s">
        <v>5239</v>
      </c>
      <c r="H443" s="665" t="s">
        <v>546</v>
      </c>
      <c r="I443" s="665" t="s">
        <v>5240</v>
      </c>
      <c r="J443" s="665" t="s">
        <v>5241</v>
      </c>
      <c r="K443" s="665" t="s">
        <v>5242</v>
      </c>
      <c r="L443" s="666">
        <v>0</v>
      </c>
      <c r="M443" s="666">
        <v>0</v>
      </c>
      <c r="N443" s="665">
        <v>1</v>
      </c>
      <c r="O443" s="748">
        <v>0.5</v>
      </c>
      <c r="P443" s="666"/>
      <c r="Q443" s="681"/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21</v>
      </c>
      <c r="B444" s="665" t="s">
        <v>545</v>
      </c>
      <c r="C444" s="665" t="s">
        <v>4755</v>
      </c>
      <c r="D444" s="746" t="s">
        <v>7218</v>
      </c>
      <c r="E444" s="747" t="s">
        <v>4779</v>
      </c>
      <c r="F444" s="665" t="s">
        <v>4752</v>
      </c>
      <c r="G444" s="665" t="s">
        <v>5243</v>
      </c>
      <c r="H444" s="665" t="s">
        <v>546</v>
      </c>
      <c r="I444" s="665" t="s">
        <v>5244</v>
      </c>
      <c r="J444" s="665" t="s">
        <v>3906</v>
      </c>
      <c r="K444" s="665" t="s">
        <v>5245</v>
      </c>
      <c r="L444" s="666">
        <v>132.97999999999999</v>
      </c>
      <c r="M444" s="666">
        <v>132.97999999999999</v>
      </c>
      <c r="N444" s="665">
        <v>1</v>
      </c>
      <c r="O444" s="748">
        <v>1</v>
      </c>
      <c r="P444" s="666">
        <v>132.97999999999999</v>
      </c>
      <c r="Q444" s="681">
        <v>1</v>
      </c>
      <c r="R444" s="665">
        <v>1</v>
      </c>
      <c r="S444" s="681">
        <v>1</v>
      </c>
      <c r="T444" s="748">
        <v>1</v>
      </c>
      <c r="U444" s="704">
        <v>1</v>
      </c>
    </row>
    <row r="445" spans="1:21" ht="14.4" customHeight="1" x14ac:dyDescent="0.3">
      <c r="A445" s="664">
        <v>21</v>
      </c>
      <c r="B445" s="665" t="s">
        <v>545</v>
      </c>
      <c r="C445" s="665" t="s">
        <v>4755</v>
      </c>
      <c r="D445" s="746" t="s">
        <v>7218</v>
      </c>
      <c r="E445" s="747" t="s">
        <v>4779</v>
      </c>
      <c r="F445" s="665" t="s">
        <v>4752</v>
      </c>
      <c r="G445" s="665" t="s">
        <v>5007</v>
      </c>
      <c r="H445" s="665" t="s">
        <v>546</v>
      </c>
      <c r="I445" s="665" t="s">
        <v>5246</v>
      </c>
      <c r="J445" s="665" t="s">
        <v>5093</v>
      </c>
      <c r="K445" s="665" t="s">
        <v>5247</v>
      </c>
      <c r="L445" s="666">
        <v>0</v>
      </c>
      <c r="M445" s="666">
        <v>0</v>
      </c>
      <c r="N445" s="665">
        <v>1</v>
      </c>
      <c r="O445" s="748">
        <v>0.5</v>
      </c>
      <c r="P445" s="666">
        <v>0</v>
      </c>
      <c r="Q445" s="681"/>
      <c r="R445" s="665">
        <v>1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21</v>
      </c>
      <c r="B446" s="665" t="s">
        <v>545</v>
      </c>
      <c r="C446" s="665" t="s">
        <v>4755</v>
      </c>
      <c r="D446" s="746" t="s">
        <v>7218</v>
      </c>
      <c r="E446" s="747" t="s">
        <v>4779</v>
      </c>
      <c r="F446" s="665" t="s">
        <v>4752</v>
      </c>
      <c r="G446" s="665" t="s">
        <v>5012</v>
      </c>
      <c r="H446" s="665" t="s">
        <v>546</v>
      </c>
      <c r="I446" s="665" t="s">
        <v>5013</v>
      </c>
      <c r="J446" s="665" t="s">
        <v>5014</v>
      </c>
      <c r="K446" s="665" t="s">
        <v>5015</v>
      </c>
      <c r="L446" s="666">
        <v>0</v>
      </c>
      <c r="M446" s="666">
        <v>0</v>
      </c>
      <c r="N446" s="665">
        <v>1</v>
      </c>
      <c r="O446" s="748">
        <v>1</v>
      </c>
      <c r="P446" s="666">
        <v>0</v>
      </c>
      <c r="Q446" s="681"/>
      <c r="R446" s="665">
        <v>1</v>
      </c>
      <c r="S446" s="681">
        <v>1</v>
      </c>
      <c r="T446" s="748">
        <v>1</v>
      </c>
      <c r="U446" s="704">
        <v>1</v>
      </c>
    </row>
    <row r="447" spans="1:21" ht="14.4" customHeight="1" x14ac:dyDescent="0.3">
      <c r="A447" s="664">
        <v>21</v>
      </c>
      <c r="B447" s="665" t="s">
        <v>545</v>
      </c>
      <c r="C447" s="665" t="s">
        <v>4755</v>
      </c>
      <c r="D447" s="746" t="s">
        <v>7218</v>
      </c>
      <c r="E447" s="747" t="s">
        <v>4779</v>
      </c>
      <c r="F447" s="665" t="s">
        <v>4752</v>
      </c>
      <c r="G447" s="665" t="s">
        <v>4896</v>
      </c>
      <c r="H447" s="665" t="s">
        <v>546</v>
      </c>
      <c r="I447" s="665" t="s">
        <v>5248</v>
      </c>
      <c r="J447" s="665" t="s">
        <v>5249</v>
      </c>
      <c r="K447" s="665" t="s">
        <v>4540</v>
      </c>
      <c r="L447" s="666">
        <v>550.39</v>
      </c>
      <c r="M447" s="666">
        <v>550.39</v>
      </c>
      <c r="N447" s="665">
        <v>1</v>
      </c>
      <c r="O447" s="748">
        <v>0.5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21</v>
      </c>
      <c r="B448" s="665" t="s">
        <v>545</v>
      </c>
      <c r="C448" s="665" t="s">
        <v>4755</v>
      </c>
      <c r="D448" s="746" t="s">
        <v>7218</v>
      </c>
      <c r="E448" s="747" t="s">
        <v>4779</v>
      </c>
      <c r="F448" s="665" t="s">
        <v>4752</v>
      </c>
      <c r="G448" s="665" t="s">
        <v>5163</v>
      </c>
      <c r="H448" s="665" t="s">
        <v>546</v>
      </c>
      <c r="I448" s="665" t="s">
        <v>991</v>
      </c>
      <c r="J448" s="665" t="s">
        <v>755</v>
      </c>
      <c r="K448" s="665" t="s">
        <v>5164</v>
      </c>
      <c r="L448" s="666">
        <v>0</v>
      </c>
      <c r="M448" s="666">
        <v>0</v>
      </c>
      <c r="N448" s="665">
        <v>1</v>
      </c>
      <c r="O448" s="748">
        <v>0.5</v>
      </c>
      <c r="P448" s="666">
        <v>0</v>
      </c>
      <c r="Q448" s="681"/>
      <c r="R448" s="665">
        <v>1</v>
      </c>
      <c r="S448" s="681">
        <v>1</v>
      </c>
      <c r="T448" s="748">
        <v>0.5</v>
      </c>
      <c r="U448" s="704">
        <v>1</v>
      </c>
    </row>
    <row r="449" spans="1:21" ht="14.4" customHeight="1" x14ac:dyDescent="0.3">
      <c r="A449" s="664">
        <v>21</v>
      </c>
      <c r="B449" s="665" t="s">
        <v>545</v>
      </c>
      <c r="C449" s="665" t="s">
        <v>4755</v>
      </c>
      <c r="D449" s="746" t="s">
        <v>7218</v>
      </c>
      <c r="E449" s="747" t="s">
        <v>4779</v>
      </c>
      <c r="F449" s="665" t="s">
        <v>4752</v>
      </c>
      <c r="G449" s="665" t="s">
        <v>4802</v>
      </c>
      <c r="H449" s="665" t="s">
        <v>546</v>
      </c>
      <c r="I449" s="665" t="s">
        <v>994</v>
      </c>
      <c r="J449" s="665" t="s">
        <v>4803</v>
      </c>
      <c r="K449" s="665" t="s">
        <v>4804</v>
      </c>
      <c r="L449" s="666">
        <v>53.57</v>
      </c>
      <c r="M449" s="666">
        <v>428.56000000000006</v>
      </c>
      <c r="N449" s="665">
        <v>8</v>
      </c>
      <c r="O449" s="748">
        <v>3</v>
      </c>
      <c r="P449" s="666">
        <v>267.85000000000002</v>
      </c>
      <c r="Q449" s="681">
        <v>0.625</v>
      </c>
      <c r="R449" s="665">
        <v>5</v>
      </c>
      <c r="S449" s="681">
        <v>0.625</v>
      </c>
      <c r="T449" s="748">
        <v>1.5</v>
      </c>
      <c r="U449" s="704">
        <v>0.5</v>
      </c>
    </row>
    <row r="450" spans="1:21" ht="14.4" customHeight="1" x14ac:dyDescent="0.3">
      <c r="A450" s="664">
        <v>21</v>
      </c>
      <c r="B450" s="665" t="s">
        <v>545</v>
      </c>
      <c r="C450" s="665" t="s">
        <v>4755</v>
      </c>
      <c r="D450" s="746" t="s">
        <v>7218</v>
      </c>
      <c r="E450" s="747" t="s">
        <v>4779</v>
      </c>
      <c r="F450" s="665" t="s">
        <v>4752</v>
      </c>
      <c r="G450" s="665" t="s">
        <v>5113</v>
      </c>
      <c r="H450" s="665" t="s">
        <v>546</v>
      </c>
      <c r="I450" s="665" t="s">
        <v>5250</v>
      </c>
      <c r="J450" s="665" t="s">
        <v>2138</v>
      </c>
      <c r="K450" s="665" t="s">
        <v>5251</v>
      </c>
      <c r="L450" s="666">
        <v>16.5</v>
      </c>
      <c r="M450" s="666">
        <v>16.5</v>
      </c>
      <c r="N450" s="665">
        <v>1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21</v>
      </c>
      <c r="B451" s="665" t="s">
        <v>545</v>
      </c>
      <c r="C451" s="665" t="s">
        <v>4755</v>
      </c>
      <c r="D451" s="746" t="s">
        <v>7218</v>
      </c>
      <c r="E451" s="747" t="s">
        <v>4779</v>
      </c>
      <c r="F451" s="665" t="s">
        <v>4752</v>
      </c>
      <c r="G451" s="665" t="s">
        <v>4904</v>
      </c>
      <c r="H451" s="665" t="s">
        <v>2238</v>
      </c>
      <c r="I451" s="665" t="s">
        <v>2256</v>
      </c>
      <c r="J451" s="665" t="s">
        <v>4577</v>
      </c>
      <c r="K451" s="665" t="s">
        <v>4578</v>
      </c>
      <c r="L451" s="666">
        <v>0</v>
      </c>
      <c r="M451" s="666">
        <v>0</v>
      </c>
      <c r="N451" s="665">
        <v>2</v>
      </c>
      <c r="O451" s="748">
        <v>1.5</v>
      </c>
      <c r="P451" s="666">
        <v>0</v>
      </c>
      <c r="Q451" s="681"/>
      <c r="R451" s="665">
        <v>1</v>
      </c>
      <c r="S451" s="681">
        <v>0.5</v>
      </c>
      <c r="T451" s="748">
        <v>0.5</v>
      </c>
      <c r="U451" s="704">
        <v>0.33333333333333331</v>
      </c>
    </row>
    <row r="452" spans="1:21" ht="14.4" customHeight="1" x14ac:dyDescent="0.3">
      <c r="A452" s="664">
        <v>21</v>
      </c>
      <c r="B452" s="665" t="s">
        <v>545</v>
      </c>
      <c r="C452" s="665" t="s">
        <v>4755</v>
      </c>
      <c r="D452" s="746" t="s">
        <v>7218</v>
      </c>
      <c r="E452" s="747" t="s">
        <v>4779</v>
      </c>
      <c r="F452" s="665" t="s">
        <v>4752</v>
      </c>
      <c r="G452" s="665" t="s">
        <v>4805</v>
      </c>
      <c r="H452" s="665" t="s">
        <v>2238</v>
      </c>
      <c r="I452" s="665" t="s">
        <v>4806</v>
      </c>
      <c r="J452" s="665" t="s">
        <v>2554</v>
      </c>
      <c r="K452" s="665" t="s">
        <v>4446</v>
      </c>
      <c r="L452" s="666">
        <v>543.39</v>
      </c>
      <c r="M452" s="666">
        <v>3260.34</v>
      </c>
      <c r="N452" s="665">
        <v>6</v>
      </c>
      <c r="O452" s="748">
        <v>1</v>
      </c>
      <c r="P452" s="666">
        <v>3260.34</v>
      </c>
      <c r="Q452" s="681">
        <v>1</v>
      </c>
      <c r="R452" s="665">
        <v>6</v>
      </c>
      <c r="S452" s="681">
        <v>1</v>
      </c>
      <c r="T452" s="748">
        <v>1</v>
      </c>
      <c r="U452" s="704">
        <v>1</v>
      </c>
    </row>
    <row r="453" spans="1:21" ht="14.4" customHeight="1" x14ac:dyDescent="0.3">
      <c r="A453" s="664">
        <v>21</v>
      </c>
      <c r="B453" s="665" t="s">
        <v>545</v>
      </c>
      <c r="C453" s="665" t="s">
        <v>4755</v>
      </c>
      <c r="D453" s="746" t="s">
        <v>7218</v>
      </c>
      <c r="E453" s="747" t="s">
        <v>4779</v>
      </c>
      <c r="F453" s="665" t="s">
        <v>4752</v>
      </c>
      <c r="G453" s="665" t="s">
        <v>4805</v>
      </c>
      <c r="H453" s="665" t="s">
        <v>2238</v>
      </c>
      <c r="I453" s="665" t="s">
        <v>4806</v>
      </c>
      <c r="J453" s="665" t="s">
        <v>2554</v>
      </c>
      <c r="K453" s="665" t="s">
        <v>4446</v>
      </c>
      <c r="L453" s="666">
        <v>490.89</v>
      </c>
      <c r="M453" s="666">
        <v>490.89</v>
      </c>
      <c r="N453" s="665">
        <v>1</v>
      </c>
      <c r="O453" s="748">
        <v>0.5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21</v>
      </c>
      <c r="B454" s="665" t="s">
        <v>545</v>
      </c>
      <c r="C454" s="665" t="s">
        <v>4755</v>
      </c>
      <c r="D454" s="746" t="s">
        <v>7218</v>
      </c>
      <c r="E454" s="747" t="s">
        <v>4779</v>
      </c>
      <c r="F454" s="665" t="s">
        <v>4752</v>
      </c>
      <c r="G454" s="665" t="s">
        <v>4805</v>
      </c>
      <c r="H454" s="665" t="s">
        <v>2238</v>
      </c>
      <c r="I454" s="665" t="s">
        <v>5128</v>
      </c>
      <c r="J454" s="665" t="s">
        <v>2308</v>
      </c>
      <c r="K454" s="665" t="s">
        <v>4444</v>
      </c>
      <c r="L454" s="666">
        <v>1385.62</v>
      </c>
      <c r="M454" s="666">
        <v>2771.24</v>
      </c>
      <c r="N454" s="665">
        <v>2</v>
      </c>
      <c r="O454" s="748">
        <v>1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21</v>
      </c>
      <c r="B455" s="665" t="s">
        <v>545</v>
      </c>
      <c r="C455" s="665" t="s">
        <v>4755</v>
      </c>
      <c r="D455" s="746" t="s">
        <v>7218</v>
      </c>
      <c r="E455" s="747" t="s">
        <v>4779</v>
      </c>
      <c r="F455" s="665" t="s">
        <v>4752</v>
      </c>
      <c r="G455" s="665" t="s">
        <v>4805</v>
      </c>
      <c r="H455" s="665" t="s">
        <v>2238</v>
      </c>
      <c r="I455" s="665" t="s">
        <v>2307</v>
      </c>
      <c r="J455" s="665" t="s">
        <v>2308</v>
      </c>
      <c r="K455" s="665" t="s">
        <v>4447</v>
      </c>
      <c r="L455" s="666">
        <v>1847.49</v>
      </c>
      <c r="M455" s="666">
        <v>11084.94</v>
      </c>
      <c r="N455" s="665">
        <v>6</v>
      </c>
      <c r="O455" s="748">
        <v>2</v>
      </c>
      <c r="P455" s="666">
        <v>1847.49</v>
      </c>
      <c r="Q455" s="681">
        <v>0.16666666666666666</v>
      </c>
      <c r="R455" s="665">
        <v>1</v>
      </c>
      <c r="S455" s="681">
        <v>0.16666666666666666</v>
      </c>
      <c r="T455" s="748">
        <v>0.5</v>
      </c>
      <c r="U455" s="704">
        <v>0.25</v>
      </c>
    </row>
    <row r="456" spans="1:21" ht="14.4" customHeight="1" x14ac:dyDescent="0.3">
      <c r="A456" s="664">
        <v>21</v>
      </c>
      <c r="B456" s="665" t="s">
        <v>545</v>
      </c>
      <c r="C456" s="665" t="s">
        <v>4755</v>
      </c>
      <c r="D456" s="746" t="s">
        <v>7218</v>
      </c>
      <c r="E456" s="747" t="s">
        <v>4779</v>
      </c>
      <c r="F456" s="665" t="s">
        <v>4752</v>
      </c>
      <c r="G456" s="665" t="s">
        <v>4805</v>
      </c>
      <c r="H456" s="665" t="s">
        <v>2238</v>
      </c>
      <c r="I456" s="665" t="s">
        <v>4908</v>
      </c>
      <c r="J456" s="665" t="s">
        <v>2308</v>
      </c>
      <c r="K456" s="665" t="s">
        <v>4445</v>
      </c>
      <c r="L456" s="666">
        <v>2309.36</v>
      </c>
      <c r="M456" s="666">
        <v>4618.72</v>
      </c>
      <c r="N456" s="665">
        <v>2</v>
      </c>
      <c r="O456" s="748">
        <v>1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21</v>
      </c>
      <c r="B457" s="665" t="s">
        <v>545</v>
      </c>
      <c r="C457" s="665" t="s">
        <v>4755</v>
      </c>
      <c r="D457" s="746" t="s">
        <v>7218</v>
      </c>
      <c r="E457" s="747" t="s">
        <v>4779</v>
      </c>
      <c r="F457" s="665" t="s">
        <v>4752</v>
      </c>
      <c r="G457" s="665" t="s">
        <v>5252</v>
      </c>
      <c r="H457" s="665" t="s">
        <v>546</v>
      </c>
      <c r="I457" s="665" t="s">
        <v>1786</v>
      </c>
      <c r="J457" s="665" t="s">
        <v>1787</v>
      </c>
      <c r="K457" s="665" t="s">
        <v>5253</v>
      </c>
      <c r="L457" s="666">
        <v>0</v>
      </c>
      <c r="M457" s="666">
        <v>0</v>
      </c>
      <c r="N457" s="665">
        <v>3</v>
      </c>
      <c r="O457" s="748">
        <v>0.5</v>
      </c>
      <c r="P457" s="666"/>
      <c r="Q457" s="681"/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21</v>
      </c>
      <c r="B458" s="665" t="s">
        <v>545</v>
      </c>
      <c r="C458" s="665" t="s">
        <v>4755</v>
      </c>
      <c r="D458" s="746" t="s">
        <v>7218</v>
      </c>
      <c r="E458" s="747" t="s">
        <v>4779</v>
      </c>
      <c r="F458" s="665" t="s">
        <v>4752</v>
      </c>
      <c r="G458" s="665" t="s">
        <v>4909</v>
      </c>
      <c r="H458" s="665" t="s">
        <v>546</v>
      </c>
      <c r="I458" s="665" t="s">
        <v>2762</v>
      </c>
      <c r="J458" s="665" t="s">
        <v>2763</v>
      </c>
      <c r="K458" s="665" t="s">
        <v>4551</v>
      </c>
      <c r="L458" s="666">
        <v>88.1</v>
      </c>
      <c r="M458" s="666">
        <v>88.1</v>
      </c>
      <c r="N458" s="665">
        <v>1</v>
      </c>
      <c r="O458" s="748">
        <v>1</v>
      </c>
      <c r="P458" s="666">
        <v>88.1</v>
      </c>
      <c r="Q458" s="681">
        <v>1</v>
      </c>
      <c r="R458" s="665">
        <v>1</v>
      </c>
      <c r="S458" s="681">
        <v>1</v>
      </c>
      <c r="T458" s="748">
        <v>1</v>
      </c>
      <c r="U458" s="704">
        <v>1</v>
      </c>
    </row>
    <row r="459" spans="1:21" ht="14.4" customHeight="1" x14ac:dyDescent="0.3">
      <c r="A459" s="664">
        <v>21</v>
      </c>
      <c r="B459" s="665" t="s">
        <v>545</v>
      </c>
      <c r="C459" s="665" t="s">
        <v>4755</v>
      </c>
      <c r="D459" s="746" t="s">
        <v>7218</v>
      </c>
      <c r="E459" s="747" t="s">
        <v>4779</v>
      </c>
      <c r="F459" s="665" t="s">
        <v>4752</v>
      </c>
      <c r="G459" s="665" t="s">
        <v>4807</v>
      </c>
      <c r="H459" s="665" t="s">
        <v>546</v>
      </c>
      <c r="I459" s="665" t="s">
        <v>5254</v>
      </c>
      <c r="J459" s="665" t="s">
        <v>5255</v>
      </c>
      <c r="K459" s="665" t="s">
        <v>4839</v>
      </c>
      <c r="L459" s="666">
        <v>57.64</v>
      </c>
      <c r="M459" s="666">
        <v>57.64</v>
      </c>
      <c r="N459" s="665">
        <v>1</v>
      </c>
      <c r="O459" s="748">
        <v>0.5</v>
      </c>
      <c r="P459" s="666"/>
      <c r="Q459" s="681">
        <v>0</v>
      </c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21</v>
      </c>
      <c r="B460" s="665" t="s">
        <v>545</v>
      </c>
      <c r="C460" s="665" t="s">
        <v>4755</v>
      </c>
      <c r="D460" s="746" t="s">
        <v>7218</v>
      </c>
      <c r="E460" s="747" t="s">
        <v>4779</v>
      </c>
      <c r="F460" s="665" t="s">
        <v>4752</v>
      </c>
      <c r="G460" s="665" t="s">
        <v>4807</v>
      </c>
      <c r="H460" s="665" t="s">
        <v>546</v>
      </c>
      <c r="I460" s="665" t="s">
        <v>4838</v>
      </c>
      <c r="J460" s="665" t="s">
        <v>797</v>
      </c>
      <c r="K460" s="665" t="s">
        <v>4839</v>
      </c>
      <c r="L460" s="666">
        <v>57.64</v>
      </c>
      <c r="M460" s="666">
        <v>57.64</v>
      </c>
      <c r="N460" s="665">
        <v>1</v>
      </c>
      <c r="O460" s="748">
        <v>0.5</v>
      </c>
      <c r="P460" s="666">
        <v>57.64</v>
      </c>
      <c r="Q460" s="681">
        <v>1</v>
      </c>
      <c r="R460" s="665">
        <v>1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21</v>
      </c>
      <c r="B461" s="665" t="s">
        <v>545</v>
      </c>
      <c r="C461" s="665" t="s">
        <v>4755</v>
      </c>
      <c r="D461" s="746" t="s">
        <v>7218</v>
      </c>
      <c r="E461" s="747" t="s">
        <v>4779</v>
      </c>
      <c r="F461" s="665" t="s">
        <v>4752</v>
      </c>
      <c r="G461" s="665" t="s">
        <v>4807</v>
      </c>
      <c r="H461" s="665" t="s">
        <v>546</v>
      </c>
      <c r="I461" s="665" t="s">
        <v>4808</v>
      </c>
      <c r="J461" s="665" t="s">
        <v>797</v>
      </c>
      <c r="K461" s="665" t="s">
        <v>4809</v>
      </c>
      <c r="L461" s="666">
        <v>185.26</v>
      </c>
      <c r="M461" s="666">
        <v>1111.56</v>
      </c>
      <c r="N461" s="665">
        <v>6</v>
      </c>
      <c r="O461" s="748">
        <v>3.5</v>
      </c>
      <c r="P461" s="666">
        <v>555.78</v>
      </c>
      <c r="Q461" s="681">
        <v>0.5</v>
      </c>
      <c r="R461" s="665">
        <v>3</v>
      </c>
      <c r="S461" s="681">
        <v>0.5</v>
      </c>
      <c r="T461" s="748">
        <v>2</v>
      </c>
      <c r="U461" s="704">
        <v>0.5714285714285714</v>
      </c>
    </row>
    <row r="462" spans="1:21" ht="14.4" customHeight="1" x14ac:dyDescent="0.3">
      <c r="A462" s="664">
        <v>21</v>
      </c>
      <c r="B462" s="665" t="s">
        <v>545</v>
      </c>
      <c r="C462" s="665" t="s">
        <v>4755</v>
      </c>
      <c r="D462" s="746" t="s">
        <v>7218</v>
      </c>
      <c r="E462" s="747" t="s">
        <v>4779</v>
      </c>
      <c r="F462" s="665" t="s">
        <v>4752</v>
      </c>
      <c r="G462" s="665" t="s">
        <v>4810</v>
      </c>
      <c r="H462" s="665" t="s">
        <v>546</v>
      </c>
      <c r="I462" s="665" t="s">
        <v>5215</v>
      </c>
      <c r="J462" s="665" t="s">
        <v>4606</v>
      </c>
      <c r="K462" s="665" t="s">
        <v>5216</v>
      </c>
      <c r="L462" s="666">
        <v>0</v>
      </c>
      <c r="M462" s="666">
        <v>0</v>
      </c>
      <c r="N462" s="665">
        <v>1</v>
      </c>
      <c r="O462" s="748">
        <v>0.5</v>
      </c>
      <c r="P462" s="666"/>
      <c r="Q462" s="681"/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21</v>
      </c>
      <c r="B463" s="665" t="s">
        <v>545</v>
      </c>
      <c r="C463" s="665" t="s">
        <v>4755</v>
      </c>
      <c r="D463" s="746" t="s">
        <v>7218</v>
      </c>
      <c r="E463" s="747" t="s">
        <v>4779</v>
      </c>
      <c r="F463" s="665" t="s">
        <v>4752</v>
      </c>
      <c r="G463" s="665" t="s">
        <v>4810</v>
      </c>
      <c r="H463" s="665" t="s">
        <v>2238</v>
      </c>
      <c r="I463" s="665" t="s">
        <v>4914</v>
      </c>
      <c r="J463" s="665" t="s">
        <v>2567</v>
      </c>
      <c r="K463" s="665" t="s">
        <v>2568</v>
      </c>
      <c r="L463" s="666">
        <v>668.54</v>
      </c>
      <c r="M463" s="666">
        <v>1337.08</v>
      </c>
      <c r="N463" s="665">
        <v>2</v>
      </c>
      <c r="O463" s="748">
        <v>2</v>
      </c>
      <c r="P463" s="666">
        <v>1337.08</v>
      </c>
      <c r="Q463" s="681">
        <v>1</v>
      </c>
      <c r="R463" s="665">
        <v>2</v>
      </c>
      <c r="S463" s="681">
        <v>1</v>
      </c>
      <c r="T463" s="748">
        <v>2</v>
      </c>
      <c r="U463" s="704">
        <v>1</v>
      </c>
    </row>
    <row r="464" spans="1:21" ht="14.4" customHeight="1" x14ac:dyDescent="0.3">
      <c r="A464" s="664">
        <v>21</v>
      </c>
      <c r="B464" s="665" t="s">
        <v>545</v>
      </c>
      <c r="C464" s="665" t="s">
        <v>4755</v>
      </c>
      <c r="D464" s="746" t="s">
        <v>7218</v>
      </c>
      <c r="E464" s="747" t="s">
        <v>4779</v>
      </c>
      <c r="F464" s="665" t="s">
        <v>4752</v>
      </c>
      <c r="G464" s="665" t="s">
        <v>4810</v>
      </c>
      <c r="H464" s="665" t="s">
        <v>546</v>
      </c>
      <c r="I464" s="665" t="s">
        <v>5132</v>
      </c>
      <c r="J464" s="665" t="s">
        <v>2567</v>
      </c>
      <c r="K464" s="665" t="s">
        <v>5133</v>
      </c>
      <c r="L464" s="666">
        <v>0</v>
      </c>
      <c r="M464" s="666">
        <v>0</v>
      </c>
      <c r="N464" s="665">
        <v>1</v>
      </c>
      <c r="O464" s="748">
        <v>1</v>
      </c>
      <c r="P464" s="666"/>
      <c r="Q464" s="681"/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21</v>
      </c>
      <c r="B465" s="665" t="s">
        <v>545</v>
      </c>
      <c r="C465" s="665" t="s">
        <v>4755</v>
      </c>
      <c r="D465" s="746" t="s">
        <v>7218</v>
      </c>
      <c r="E465" s="747" t="s">
        <v>4779</v>
      </c>
      <c r="F465" s="665" t="s">
        <v>4752</v>
      </c>
      <c r="G465" s="665" t="s">
        <v>5134</v>
      </c>
      <c r="H465" s="665" t="s">
        <v>546</v>
      </c>
      <c r="I465" s="665" t="s">
        <v>746</v>
      </c>
      <c r="J465" s="665" t="s">
        <v>747</v>
      </c>
      <c r="K465" s="665" t="s">
        <v>5135</v>
      </c>
      <c r="L465" s="666">
        <v>0</v>
      </c>
      <c r="M465" s="666">
        <v>0</v>
      </c>
      <c r="N465" s="665">
        <v>1</v>
      </c>
      <c r="O465" s="748">
        <v>0.5</v>
      </c>
      <c r="P465" s="666">
        <v>0</v>
      </c>
      <c r="Q465" s="681"/>
      <c r="R465" s="665">
        <v>1</v>
      </c>
      <c r="S465" s="681">
        <v>1</v>
      </c>
      <c r="T465" s="748">
        <v>0.5</v>
      </c>
      <c r="U465" s="704">
        <v>1</v>
      </c>
    </row>
    <row r="466" spans="1:21" ht="14.4" customHeight="1" x14ac:dyDescent="0.3">
      <c r="A466" s="664">
        <v>21</v>
      </c>
      <c r="B466" s="665" t="s">
        <v>545</v>
      </c>
      <c r="C466" s="665" t="s">
        <v>4755</v>
      </c>
      <c r="D466" s="746" t="s">
        <v>7218</v>
      </c>
      <c r="E466" s="747" t="s">
        <v>4779</v>
      </c>
      <c r="F466" s="665" t="s">
        <v>4752</v>
      </c>
      <c r="G466" s="665" t="s">
        <v>5027</v>
      </c>
      <c r="H466" s="665" t="s">
        <v>2238</v>
      </c>
      <c r="I466" s="665" t="s">
        <v>2352</v>
      </c>
      <c r="J466" s="665" t="s">
        <v>2353</v>
      </c>
      <c r="K466" s="665" t="s">
        <v>4455</v>
      </c>
      <c r="L466" s="666">
        <v>48.27</v>
      </c>
      <c r="M466" s="666">
        <v>48.27</v>
      </c>
      <c r="N466" s="665">
        <v>1</v>
      </c>
      <c r="O466" s="748">
        <v>0.5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21</v>
      </c>
      <c r="B467" s="665" t="s">
        <v>545</v>
      </c>
      <c r="C467" s="665" t="s">
        <v>4755</v>
      </c>
      <c r="D467" s="746" t="s">
        <v>7218</v>
      </c>
      <c r="E467" s="747" t="s">
        <v>4779</v>
      </c>
      <c r="F467" s="665" t="s">
        <v>4752</v>
      </c>
      <c r="G467" s="665" t="s">
        <v>4815</v>
      </c>
      <c r="H467" s="665" t="s">
        <v>546</v>
      </c>
      <c r="I467" s="665" t="s">
        <v>1930</v>
      </c>
      <c r="J467" s="665" t="s">
        <v>1931</v>
      </c>
      <c r="K467" s="665" t="s">
        <v>1756</v>
      </c>
      <c r="L467" s="666">
        <v>108.44</v>
      </c>
      <c r="M467" s="666">
        <v>325.32</v>
      </c>
      <c r="N467" s="665">
        <v>3</v>
      </c>
      <c r="O467" s="748">
        <v>1.5</v>
      </c>
      <c r="P467" s="666">
        <v>216.88</v>
      </c>
      <c r="Q467" s="681">
        <v>0.66666666666666663</v>
      </c>
      <c r="R467" s="665">
        <v>2</v>
      </c>
      <c r="S467" s="681">
        <v>0.66666666666666663</v>
      </c>
      <c r="T467" s="748">
        <v>1</v>
      </c>
      <c r="U467" s="704">
        <v>0.66666666666666663</v>
      </c>
    </row>
    <row r="468" spans="1:21" ht="14.4" customHeight="1" x14ac:dyDescent="0.3">
      <c r="A468" s="664">
        <v>21</v>
      </c>
      <c r="B468" s="665" t="s">
        <v>545</v>
      </c>
      <c r="C468" s="665" t="s">
        <v>4755</v>
      </c>
      <c r="D468" s="746" t="s">
        <v>7218</v>
      </c>
      <c r="E468" s="747" t="s">
        <v>4779</v>
      </c>
      <c r="F468" s="665" t="s">
        <v>4752</v>
      </c>
      <c r="G468" s="665" t="s">
        <v>4919</v>
      </c>
      <c r="H468" s="665" t="s">
        <v>546</v>
      </c>
      <c r="I468" s="665" t="s">
        <v>636</v>
      </c>
      <c r="J468" s="665" t="s">
        <v>5190</v>
      </c>
      <c r="K468" s="665" t="s">
        <v>5191</v>
      </c>
      <c r="L468" s="666">
        <v>24.78</v>
      </c>
      <c r="M468" s="666">
        <v>74.34</v>
      </c>
      <c r="N468" s="665">
        <v>3</v>
      </c>
      <c r="O468" s="748">
        <v>0.5</v>
      </c>
      <c r="P468" s="666"/>
      <c r="Q468" s="681">
        <v>0</v>
      </c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21</v>
      </c>
      <c r="B469" s="665" t="s">
        <v>545</v>
      </c>
      <c r="C469" s="665" t="s">
        <v>4755</v>
      </c>
      <c r="D469" s="746" t="s">
        <v>7218</v>
      </c>
      <c r="E469" s="747" t="s">
        <v>4779</v>
      </c>
      <c r="F469" s="665" t="s">
        <v>4752</v>
      </c>
      <c r="G469" s="665" t="s">
        <v>4919</v>
      </c>
      <c r="H469" s="665" t="s">
        <v>546</v>
      </c>
      <c r="I469" s="665" t="s">
        <v>3106</v>
      </c>
      <c r="J469" s="665" t="s">
        <v>4920</v>
      </c>
      <c r="K469" s="665" t="s">
        <v>4921</v>
      </c>
      <c r="L469" s="666">
        <v>99.11</v>
      </c>
      <c r="M469" s="666">
        <v>99.11</v>
      </c>
      <c r="N469" s="665">
        <v>1</v>
      </c>
      <c r="O469" s="748">
        <v>0.5</v>
      </c>
      <c r="P469" s="666">
        <v>99.11</v>
      </c>
      <c r="Q469" s="681">
        <v>1</v>
      </c>
      <c r="R469" s="665">
        <v>1</v>
      </c>
      <c r="S469" s="681">
        <v>1</v>
      </c>
      <c r="T469" s="748">
        <v>0.5</v>
      </c>
      <c r="U469" s="704">
        <v>1</v>
      </c>
    </row>
    <row r="470" spans="1:21" ht="14.4" customHeight="1" x14ac:dyDescent="0.3">
      <c r="A470" s="664">
        <v>21</v>
      </c>
      <c r="B470" s="665" t="s">
        <v>545</v>
      </c>
      <c r="C470" s="665" t="s">
        <v>4755</v>
      </c>
      <c r="D470" s="746" t="s">
        <v>7218</v>
      </c>
      <c r="E470" s="747" t="s">
        <v>4779</v>
      </c>
      <c r="F470" s="665" t="s">
        <v>4752</v>
      </c>
      <c r="G470" s="665" t="s">
        <v>5256</v>
      </c>
      <c r="H470" s="665" t="s">
        <v>546</v>
      </c>
      <c r="I470" s="665" t="s">
        <v>5257</v>
      </c>
      <c r="J470" s="665" t="s">
        <v>1127</v>
      </c>
      <c r="K470" s="665" t="s">
        <v>5258</v>
      </c>
      <c r="L470" s="666">
        <v>90.53</v>
      </c>
      <c r="M470" s="666">
        <v>90.53</v>
      </c>
      <c r="N470" s="665">
        <v>1</v>
      </c>
      <c r="O470" s="748">
        <v>0.5</v>
      </c>
      <c r="P470" s="666"/>
      <c r="Q470" s="681">
        <v>0</v>
      </c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21</v>
      </c>
      <c r="B471" s="665" t="s">
        <v>545</v>
      </c>
      <c r="C471" s="665" t="s">
        <v>4755</v>
      </c>
      <c r="D471" s="746" t="s">
        <v>7218</v>
      </c>
      <c r="E471" s="747" t="s">
        <v>4779</v>
      </c>
      <c r="F471" s="665" t="s">
        <v>4752</v>
      </c>
      <c r="G471" s="665" t="s">
        <v>4816</v>
      </c>
      <c r="H471" s="665" t="s">
        <v>546</v>
      </c>
      <c r="I471" s="665" t="s">
        <v>861</v>
      </c>
      <c r="J471" s="665" t="s">
        <v>4817</v>
      </c>
      <c r="K471" s="665" t="s">
        <v>4800</v>
      </c>
      <c r="L471" s="666">
        <v>0</v>
      </c>
      <c r="M471" s="666">
        <v>0</v>
      </c>
      <c r="N471" s="665">
        <v>7</v>
      </c>
      <c r="O471" s="748">
        <v>4</v>
      </c>
      <c r="P471" s="666">
        <v>0</v>
      </c>
      <c r="Q471" s="681"/>
      <c r="R471" s="665">
        <v>4</v>
      </c>
      <c r="S471" s="681">
        <v>0.5714285714285714</v>
      </c>
      <c r="T471" s="748">
        <v>1.5</v>
      </c>
      <c r="U471" s="704">
        <v>0.375</v>
      </c>
    </row>
    <row r="472" spans="1:21" ht="14.4" customHeight="1" x14ac:dyDescent="0.3">
      <c r="A472" s="664">
        <v>21</v>
      </c>
      <c r="B472" s="665" t="s">
        <v>545</v>
      </c>
      <c r="C472" s="665" t="s">
        <v>4755</v>
      </c>
      <c r="D472" s="746" t="s">
        <v>7218</v>
      </c>
      <c r="E472" s="747" t="s">
        <v>4779</v>
      </c>
      <c r="F472" s="665" t="s">
        <v>4752</v>
      </c>
      <c r="G472" s="665" t="s">
        <v>4932</v>
      </c>
      <c r="H472" s="665" t="s">
        <v>546</v>
      </c>
      <c r="I472" s="665" t="s">
        <v>2681</v>
      </c>
      <c r="J472" s="665" t="s">
        <v>2682</v>
      </c>
      <c r="K472" s="665" t="s">
        <v>5259</v>
      </c>
      <c r="L472" s="666">
        <v>42.54</v>
      </c>
      <c r="M472" s="666">
        <v>85.08</v>
      </c>
      <c r="N472" s="665">
        <v>2</v>
      </c>
      <c r="O472" s="748">
        <v>1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21</v>
      </c>
      <c r="B473" s="665" t="s">
        <v>545</v>
      </c>
      <c r="C473" s="665" t="s">
        <v>4755</v>
      </c>
      <c r="D473" s="746" t="s">
        <v>7218</v>
      </c>
      <c r="E473" s="747" t="s">
        <v>4779</v>
      </c>
      <c r="F473" s="665" t="s">
        <v>4752</v>
      </c>
      <c r="G473" s="665" t="s">
        <v>5156</v>
      </c>
      <c r="H473" s="665" t="s">
        <v>546</v>
      </c>
      <c r="I473" s="665" t="s">
        <v>845</v>
      </c>
      <c r="J473" s="665" t="s">
        <v>846</v>
      </c>
      <c r="K473" s="665" t="s">
        <v>4846</v>
      </c>
      <c r="L473" s="666">
        <v>122.73</v>
      </c>
      <c r="M473" s="666">
        <v>122.73</v>
      </c>
      <c r="N473" s="665">
        <v>1</v>
      </c>
      <c r="O473" s="748">
        <v>0.5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21</v>
      </c>
      <c r="B474" s="665" t="s">
        <v>545</v>
      </c>
      <c r="C474" s="665" t="s">
        <v>4755</v>
      </c>
      <c r="D474" s="746" t="s">
        <v>7218</v>
      </c>
      <c r="E474" s="747" t="s">
        <v>4779</v>
      </c>
      <c r="F474" s="665" t="s">
        <v>4752</v>
      </c>
      <c r="G474" s="665" t="s">
        <v>4936</v>
      </c>
      <c r="H474" s="665" t="s">
        <v>546</v>
      </c>
      <c r="I474" s="665" t="s">
        <v>803</v>
      </c>
      <c r="J474" s="665" t="s">
        <v>804</v>
      </c>
      <c r="K474" s="665" t="s">
        <v>4553</v>
      </c>
      <c r="L474" s="666">
        <v>31.32</v>
      </c>
      <c r="M474" s="666">
        <v>62.64</v>
      </c>
      <c r="N474" s="665">
        <v>2</v>
      </c>
      <c r="O474" s="748">
        <v>0.5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21</v>
      </c>
      <c r="B475" s="665" t="s">
        <v>545</v>
      </c>
      <c r="C475" s="665" t="s">
        <v>4755</v>
      </c>
      <c r="D475" s="746" t="s">
        <v>7218</v>
      </c>
      <c r="E475" s="747" t="s">
        <v>4779</v>
      </c>
      <c r="F475" s="665" t="s">
        <v>4752</v>
      </c>
      <c r="G475" s="665" t="s">
        <v>4818</v>
      </c>
      <c r="H475" s="665" t="s">
        <v>546</v>
      </c>
      <c r="I475" s="665" t="s">
        <v>5260</v>
      </c>
      <c r="J475" s="665" t="s">
        <v>1955</v>
      </c>
      <c r="K475" s="665" t="s">
        <v>5261</v>
      </c>
      <c r="L475" s="666">
        <v>0</v>
      </c>
      <c r="M475" s="666">
        <v>0</v>
      </c>
      <c r="N475" s="665">
        <v>3</v>
      </c>
      <c r="O475" s="748">
        <v>1.5</v>
      </c>
      <c r="P475" s="666"/>
      <c r="Q475" s="681"/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21</v>
      </c>
      <c r="B476" s="665" t="s">
        <v>545</v>
      </c>
      <c r="C476" s="665" t="s">
        <v>4755</v>
      </c>
      <c r="D476" s="746" t="s">
        <v>7218</v>
      </c>
      <c r="E476" s="747" t="s">
        <v>4779</v>
      </c>
      <c r="F476" s="665" t="s">
        <v>4752</v>
      </c>
      <c r="G476" s="665" t="s">
        <v>4818</v>
      </c>
      <c r="H476" s="665" t="s">
        <v>546</v>
      </c>
      <c r="I476" s="665" t="s">
        <v>2043</v>
      </c>
      <c r="J476" s="665" t="s">
        <v>1955</v>
      </c>
      <c r="K476" s="665" t="s">
        <v>5262</v>
      </c>
      <c r="L476" s="666">
        <v>66.63</v>
      </c>
      <c r="M476" s="666">
        <v>66.63</v>
      </c>
      <c r="N476" s="665">
        <v>1</v>
      </c>
      <c r="O476" s="748">
        <v>0.5</v>
      </c>
      <c r="P476" s="666">
        <v>66.63</v>
      </c>
      <c r="Q476" s="681">
        <v>1</v>
      </c>
      <c r="R476" s="665">
        <v>1</v>
      </c>
      <c r="S476" s="681">
        <v>1</v>
      </c>
      <c r="T476" s="748">
        <v>0.5</v>
      </c>
      <c r="U476" s="704">
        <v>1</v>
      </c>
    </row>
    <row r="477" spans="1:21" ht="14.4" customHeight="1" x14ac:dyDescent="0.3">
      <c r="A477" s="664">
        <v>21</v>
      </c>
      <c r="B477" s="665" t="s">
        <v>545</v>
      </c>
      <c r="C477" s="665" t="s">
        <v>4755</v>
      </c>
      <c r="D477" s="746" t="s">
        <v>7218</v>
      </c>
      <c r="E477" s="747" t="s">
        <v>4779</v>
      </c>
      <c r="F477" s="665" t="s">
        <v>4752</v>
      </c>
      <c r="G477" s="665" t="s">
        <v>5263</v>
      </c>
      <c r="H477" s="665" t="s">
        <v>546</v>
      </c>
      <c r="I477" s="665" t="s">
        <v>5264</v>
      </c>
      <c r="J477" s="665" t="s">
        <v>5265</v>
      </c>
      <c r="K477" s="665" t="s">
        <v>5266</v>
      </c>
      <c r="L477" s="666">
        <v>0</v>
      </c>
      <c r="M477" s="666">
        <v>0</v>
      </c>
      <c r="N477" s="665">
        <v>1</v>
      </c>
      <c r="O477" s="748">
        <v>0.5</v>
      </c>
      <c r="P477" s="666"/>
      <c r="Q477" s="681"/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21</v>
      </c>
      <c r="B478" s="665" t="s">
        <v>545</v>
      </c>
      <c r="C478" s="665" t="s">
        <v>4755</v>
      </c>
      <c r="D478" s="746" t="s">
        <v>7218</v>
      </c>
      <c r="E478" s="747" t="s">
        <v>4779</v>
      </c>
      <c r="F478" s="665" t="s">
        <v>4753</v>
      </c>
      <c r="G478" s="665" t="s">
        <v>5036</v>
      </c>
      <c r="H478" s="665" t="s">
        <v>546</v>
      </c>
      <c r="I478" s="665" t="s">
        <v>5037</v>
      </c>
      <c r="J478" s="665" t="s">
        <v>4771</v>
      </c>
      <c r="K478" s="665"/>
      <c r="L478" s="666">
        <v>0</v>
      </c>
      <c r="M478" s="666">
        <v>0</v>
      </c>
      <c r="N478" s="665">
        <v>1</v>
      </c>
      <c r="O478" s="748">
        <v>1</v>
      </c>
      <c r="P478" s="666">
        <v>0</v>
      </c>
      <c r="Q478" s="681"/>
      <c r="R478" s="665">
        <v>1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21</v>
      </c>
      <c r="B479" s="665" t="s">
        <v>545</v>
      </c>
      <c r="C479" s="665" t="s">
        <v>4755</v>
      </c>
      <c r="D479" s="746" t="s">
        <v>7218</v>
      </c>
      <c r="E479" s="747" t="s">
        <v>4779</v>
      </c>
      <c r="F479" s="665" t="s">
        <v>4754</v>
      </c>
      <c r="G479" s="665" t="s">
        <v>4949</v>
      </c>
      <c r="H479" s="665" t="s">
        <v>546</v>
      </c>
      <c r="I479" s="665" t="s">
        <v>4950</v>
      </c>
      <c r="J479" s="665" t="s">
        <v>4951</v>
      </c>
      <c r="K479" s="665" t="s">
        <v>4952</v>
      </c>
      <c r="L479" s="666">
        <v>1267.1300000000001</v>
      </c>
      <c r="M479" s="666">
        <v>1267.1300000000001</v>
      </c>
      <c r="N479" s="665">
        <v>1</v>
      </c>
      <c r="O479" s="748">
        <v>1</v>
      </c>
      <c r="P479" s="666">
        <v>1267.1300000000001</v>
      </c>
      <c r="Q479" s="681">
        <v>1</v>
      </c>
      <c r="R479" s="665">
        <v>1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21</v>
      </c>
      <c r="B480" s="665" t="s">
        <v>545</v>
      </c>
      <c r="C480" s="665" t="s">
        <v>4755</v>
      </c>
      <c r="D480" s="746" t="s">
        <v>7218</v>
      </c>
      <c r="E480" s="747" t="s">
        <v>4786</v>
      </c>
      <c r="F480" s="665" t="s">
        <v>4752</v>
      </c>
      <c r="G480" s="665" t="s">
        <v>4841</v>
      </c>
      <c r="H480" s="665" t="s">
        <v>546</v>
      </c>
      <c r="I480" s="665" t="s">
        <v>691</v>
      </c>
      <c r="J480" s="665" t="s">
        <v>692</v>
      </c>
      <c r="K480" s="665" t="s">
        <v>4845</v>
      </c>
      <c r="L480" s="666">
        <v>65.28</v>
      </c>
      <c r="M480" s="666">
        <v>65.28</v>
      </c>
      <c r="N480" s="665">
        <v>1</v>
      </c>
      <c r="O480" s="748">
        <v>0.5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21</v>
      </c>
      <c r="B481" s="665" t="s">
        <v>545</v>
      </c>
      <c r="C481" s="665" t="s">
        <v>4755</v>
      </c>
      <c r="D481" s="746" t="s">
        <v>7218</v>
      </c>
      <c r="E481" s="747" t="s">
        <v>4786</v>
      </c>
      <c r="F481" s="665" t="s">
        <v>4752</v>
      </c>
      <c r="G481" s="665" t="s">
        <v>4841</v>
      </c>
      <c r="H481" s="665" t="s">
        <v>546</v>
      </c>
      <c r="I481" s="665" t="s">
        <v>5267</v>
      </c>
      <c r="J481" s="665" t="s">
        <v>692</v>
      </c>
      <c r="K481" s="665" t="s">
        <v>5268</v>
      </c>
      <c r="L481" s="666">
        <v>121.75</v>
      </c>
      <c r="M481" s="666">
        <v>121.75</v>
      </c>
      <c r="N481" s="665">
        <v>1</v>
      </c>
      <c r="O481" s="748">
        <v>0.5</v>
      </c>
      <c r="P481" s="666">
        <v>121.75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21</v>
      </c>
      <c r="B482" s="665" t="s">
        <v>545</v>
      </c>
      <c r="C482" s="665" t="s">
        <v>4755</v>
      </c>
      <c r="D482" s="746" t="s">
        <v>7218</v>
      </c>
      <c r="E482" s="747" t="s">
        <v>4786</v>
      </c>
      <c r="F482" s="665" t="s">
        <v>4752</v>
      </c>
      <c r="G482" s="665" t="s">
        <v>4847</v>
      </c>
      <c r="H482" s="665" t="s">
        <v>2238</v>
      </c>
      <c r="I482" s="665" t="s">
        <v>2330</v>
      </c>
      <c r="J482" s="665" t="s">
        <v>4572</v>
      </c>
      <c r="K482" s="665" t="s">
        <v>4573</v>
      </c>
      <c r="L482" s="666">
        <v>4.7</v>
      </c>
      <c r="M482" s="666">
        <v>4.7</v>
      </c>
      <c r="N482" s="665">
        <v>1</v>
      </c>
      <c r="O482" s="748">
        <v>1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21</v>
      </c>
      <c r="B483" s="665" t="s">
        <v>545</v>
      </c>
      <c r="C483" s="665" t="s">
        <v>4755</v>
      </c>
      <c r="D483" s="746" t="s">
        <v>7218</v>
      </c>
      <c r="E483" s="747" t="s">
        <v>4786</v>
      </c>
      <c r="F483" s="665" t="s">
        <v>4752</v>
      </c>
      <c r="G483" s="665" t="s">
        <v>5269</v>
      </c>
      <c r="H483" s="665" t="s">
        <v>546</v>
      </c>
      <c r="I483" s="665" t="s">
        <v>1546</v>
      </c>
      <c r="J483" s="665" t="s">
        <v>5270</v>
      </c>
      <c r="K483" s="665" t="s">
        <v>5271</v>
      </c>
      <c r="L483" s="666">
        <v>51.43</v>
      </c>
      <c r="M483" s="666">
        <v>51.43</v>
      </c>
      <c r="N483" s="665">
        <v>1</v>
      </c>
      <c r="O483" s="748">
        <v>0.5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21</v>
      </c>
      <c r="B484" s="665" t="s">
        <v>545</v>
      </c>
      <c r="C484" s="665" t="s">
        <v>4755</v>
      </c>
      <c r="D484" s="746" t="s">
        <v>7218</v>
      </c>
      <c r="E484" s="747" t="s">
        <v>4786</v>
      </c>
      <c r="F484" s="665" t="s">
        <v>4752</v>
      </c>
      <c r="G484" s="665" t="s">
        <v>4953</v>
      </c>
      <c r="H484" s="665" t="s">
        <v>2238</v>
      </c>
      <c r="I484" s="665" t="s">
        <v>2767</v>
      </c>
      <c r="J484" s="665" t="s">
        <v>2539</v>
      </c>
      <c r="K484" s="665" t="s">
        <v>4515</v>
      </c>
      <c r="L484" s="666">
        <v>154.36000000000001</v>
      </c>
      <c r="M484" s="666">
        <v>926.16000000000008</v>
      </c>
      <c r="N484" s="665">
        <v>6</v>
      </c>
      <c r="O484" s="748">
        <v>4</v>
      </c>
      <c r="P484" s="666">
        <v>617.44000000000005</v>
      </c>
      <c r="Q484" s="681">
        <v>0.66666666666666663</v>
      </c>
      <c r="R484" s="665">
        <v>4</v>
      </c>
      <c r="S484" s="681">
        <v>0.66666666666666663</v>
      </c>
      <c r="T484" s="748">
        <v>2.5</v>
      </c>
      <c r="U484" s="704">
        <v>0.625</v>
      </c>
    </row>
    <row r="485" spans="1:21" ht="14.4" customHeight="1" x14ac:dyDescent="0.3">
      <c r="A485" s="664">
        <v>21</v>
      </c>
      <c r="B485" s="665" t="s">
        <v>545</v>
      </c>
      <c r="C485" s="665" t="s">
        <v>4755</v>
      </c>
      <c r="D485" s="746" t="s">
        <v>7218</v>
      </c>
      <c r="E485" s="747" t="s">
        <v>4786</v>
      </c>
      <c r="F485" s="665" t="s">
        <v>4752</v>
      </c>
      <c r="G485" s="665" t="s">
        <v>5272</v>
      </c>
      <c r="H485" s="665" t="s">
        <v>546</v>
      </c>
      <c r="I485" s="665" t="s">
        <v>5273</v>
      </c>
      <c r="J485" s="665" t="s">
        <v>5274</v>
      </c>
      <c r="K485" s="665" t="s">
        <v>5275</v>
      </c>
      <c r="L485" s="666">
        <v>86.02</v>
      </c>
      <c r="M485" s="666">
        <v>86.02</v>
      </c>
      <c r="N485" s="665">
        <v>1</v>
      </c>
      <c r="O485" s="748">
        <v>0.5</v>
      </c>
      <c r="P485" s="666">
        <v>86.02</v>
      </c>
      <c r="Q485" s="681">
        <v>1</v>
      </c>
      <c r="R485" s="665">
        <v>1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21</v>
      </c>
      <c r="B486" s="665" t="s">
        <v>545</v>
      </c>
      <c r="C486" s="665" t="s">
        <v>4755</v>
      </c>
      <c r="D486" s="746" t="s">
        <v>7218</v>
      </c>
      <c r="E486" s="747" t="s">
        <v>4786</v>
      </c>
      <c r="F486" s="665" t="s">
        <v>4752</v>
      </c>
      <c r="G486" s="665" t="s">
        <v>4824</v>
      </c>
      <c r="H486" s="665" t="s">
        <v>546</v>
      </c>
      <c r="I486" s="665" t="s">
        <v>962</v>
      </c>
      <c r="J486" s="665" t="s">
        <v>4855</v>
      </c>
      <c r="K486" s="665" t="s">
        <v>4856</v>
      </c>
      <c r="L486" s="666">
        <v>0</v>
      </c>
      <c r="M486" s="666">
        <v>0</v>
      </c>
      <c r="N486" s="665">
        <v>12</v>
      </c>
      <c r="O486" s="748">
        <v>5.5</v>
      </c>
      <c r="P486" s="666">
        <v>0</v>
      </c>
      <c r="Q486" s="681"/>
      <c r="R486" s="665">
        <v>6</v>
      </c>
      <c r="S486" s="681">
        <v>0.5</v>
      </c>
      <c r="T486" s="748">
        <v>3.5</v>
      </c>
      <c r="U486" s="704">
        <v>0.63636363636363635</v>
      </c>
    </row>
    <row r="487" spans="1:21" ht="14.4" customHeight="1" x14ac:dyDescent="0.3">
      <c r="A487" s="664">
        <v>21</v>
      </c>
      <c r="B487" s="665" t="s">
        <v>545</v>
      </c>
      <c r="C487" s="665" t="s">
        <v>4755</v>
      </c>
      <c r="D487" s="746" t="s">
        <v>7218</v>
      </c>
      <c r="E487" s="747" t="s">
        <v>4786</v>
      </c>
      <c r="F487" s="665" t="s">
        <v>4752</v>
      </c>
      <c r="G487" s="665" t="s">
        <v>4824</v>
      </c>
      <c r="H487" s="665" t="s">
        <v>546</v>
      </c>
      <c r="I487" s="665" t="s">
        <v>966</v>
      </c>
      <c r="J487" s="665" t="s">
        <v>967</v>
      </c>
      <c r="K487" s="665" t="s">
        <v>4437</v>
      </c>
      <c r="L487" s="666">
        <v>0</v>
      </c>
      <c r="M487" s="666">
        <v>0</v>
      </c>
      <c r="N487" s="665">
        <v>1</v>
      </c>
      <c r="O487" s="748">
        <v>1</v>
      </c>
      <c r="P487" s="666"/>
      <c r="Q487" s="681"/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21</v>
      </c>
      <c r="B488" s="665" t="s">
        <v>545</v>
      </c>
      <c r="C488" s="665" t="s">
        <v>4755</v>
      </c>
      <c r="D488" s="746" t="s">
        <v>7218</v>
      </c>
      <c r="E488" s="747" t="s">
        <v>4786</v>
      </c>
      <c r="F488" s="665" t="s">
        <v>4752</v>
      </c>
      <c r="G488" s="665" t="s">
        <v>5276</v>
      </c>
      <c r="H488" s="665" t="s">
        <v>546</v>
      </c>
      <c r="I488" s="665" t="s">
        <v>2799</v>
      </c>
      <c r="J488" s="665" t="s">
        <v>5277</v>
      </c>
      <c r="K488" s="665" t="s">
        <v>5206</v>
      </c>
      <c r="L488" s="666">
        <v>72.5</v>
      </c>
      <c r="M488" s="666">
        <v>72.5</v>
      </c>
      <c r="N488" s="665">
        <v>1</v>
      </c>
      <c r="O488" s="748">
        <v>0.5</v>
      </c>
      <c r="P488" s="666">
        <v>72.5</v>
      </c>
      <c r="Q488" s="681">
        <v>1</v>
      </c>
      <c r="R488" s="665">
        <v>1</v>
      </c>
      <c r="S488" s="681">
        <v>1</v>
      </c>
      <c r="T488" s="748">
        <v>0.5</v>
      </c>
      <c r="U488" s="704">
        <v>1</v>
      </c>
    </row>
    <row r="489" spans="1:21" ht="14.4" customHeight="1" x14ac:dyDescent="0.3">
      <c r="A489" s="664">
        <v>21</v>
      </c>
      <c r="B489" s="665" t="s">
        <v>545</v>
      </c>
      <c r="C489" s="665" t="s">
        <v>4755</v>
      </c>
      <c r="D489" s="746" t="s">
        <v>7218</v>
      </c>
      <c r="E489" s="747" t="s">
        <v>4786</v>
      </c>
      <c r="F489" s="665" t="s">
        <v>4752</v>
      </c>
      <c r="G489" s="665" t="s">
        <v>4954</v>
      </c>
      <c r="H489" s="665" t="s">
        <v>546</v>
      </c>
      <c r="I489" s="665" t="s">
        <v>2757</v>
      </c>
      <c r="J489" s="665" t="s">
        <v>2758</v>
      </c>
      <c r="K489" s="665" t="s">
        <v>4955</v>
      </c>
      <c r="L489" s="666">
        <v>78.33</v>
      </c>
      <c r="M489" s="666">
        <v>156.66</v>
      </c>
      <c r="N489" s="665">
        <v>2</v>
      </c>
      <c r="O489" s="748">
        <v>0.5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21</v>
      </c>
      <c r="B490" s="665" t="s">
        <v>545</v>
      </c>
      <c r="C490" s="665" t="s">
        <v>4755</v>
      </c>
      <c r="D490" s="746" t="s">
        <v>7218</v>
      </c>
      <c r="E490" s="747" t="s">
        <v>4786</v>
      </c>
      <c r="F490" s="665" t="s">
        <v>4752</v>
      </c>
      <c r="G490" s="665" t="s">
        <v>4857</v>
      </c>
      <c r="H490" s="665" t="s">
        <v>2238</v>
      </c>
      <c r="I490" s="665" t="s">
        <v>2389</v>
      </c>
      <c r="J490" s="665" t="s">
        <v>2390</v>
      </c>
      <c r="K490" s="665" t="s">
        <v>4463</v>
      </c>
      <c r="L490" s="666">
        <v>65.989999999999995</v>
      </c>
      <c r="M490" s="666">
        <v>131.97999999999999</v>
      </c>
      <c r="N490" s="665">
        <v>2</v>
      </c>
      <c r="O490" s="748">
        <v>1.5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21</v>
      </c>
      <c r="B491" s="665" t="s">
        <v>545</v>
      </c>
      <c r="C491" s="665" t="s">
        <v>4755</v>
      </c>
      <c r="D491" s="746" t="s">
        <v>7218</v>
      </c>
      <c r="E491" s="747" t="s">
        <v>4786</v>
      </c>
      <c r="F491" s="665" t="s">
        <v>4752</v>
      </c>
      <c r="G491" s="665" t="s">
        <v>4857</v>
      </c>
      <c r="H491" s="665" t="s">
        <v>2238</v>
      </c>
      <c r="I491" s="665" t="s">
        <v>2389</v>
      </c>
      <c r="J491" s="665" t="s">
        <v>2390</v>
      </c>
      <c r="K491" s="665" t="s">
        <v>4463</v>
      </c>
      <c r="L491" s="666">
        <v>42.57</v>
      </c>
      <c r="M491" s="666">
        <v>170.28</v>
      </c>
      <c r="N491" s="665">
        <v>4</v>
      </c>
      <c r="O491" s="748">
        <v>1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21</v>
      </c>
      <c r="B492" s="665" t="s">
        <v>545</v>
      </c>
      <c r="C492" s="665" t="s">
        <v>4755</v>
      </c>
      <c r="D492" s="746" t="s">
        <v>7218</v>
      </c>
      <c r="E492" s="747" t="s">
        <v>4786</v>
      </c>
      <c r="F492" s="665" t="s">
        <v>4752</v>
      </c>
      <c r="G492" s="665" t="s">
        <v>4859</v>
      </c>
      <c r="H492" s="665" t="s">
        <v>546</v>
      </c>
      <c r="I492" s="665" t="s">
        <v>1413</v>
      </c>
      <c r="J492" s="665" t="s">
        <v>1414</v>
      </c>
      <c r="K492" s="665" t="s">
        <v>4860</v>
      </c>
      <c r="L492" s="666">
        <v>344</v>
      </c>
      <c r="M492" s="666">
        <v>344</v>
      </c>
      <c r="N492" s="665">
        <v>1</v>
      </c>
      <c r="O492" s="748">
        <v>0.5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21</v>
      </c>
      <c r="B493" s="665" t="s">
        <v>545</v>
      </c>
      <c r="C493" s="665" t="s">
        <v>4755</v>
      </c>
      <c r="D493" s="746" t="s">
        <v>7218</v>
      </c>
      <c r="E493" s="747" t="s">
        <v>4786</v>
      </c>
      <c r="F493" s="665" t="s">
        <v>4752</v>
      </c>
      <c r="G493" s="665" t="s">
        <v>4859</v>
      </c>
      <c r="H493" s="665" t="s">
        <v>546</v>
      </c>
      <c r="I493" s="665" t="s">
        <v>4982</v>
      </c>
      <c r="J493" s="665" t="s">
        <v>1414</v>
      </c>
      <c r="K493" s="665" t="s">
        <v>4464</v>
      </c>
      <c r="L493" s="666">
        <v>0</v>
      </c>
      <c r="M493" s="666">
        <v>0</v>
      </c>
      <c r="N493" s="665">
        <v>4</v>
      </c>
      <c r="O493" s="748">
        <v>3</v>
      </c>
      <c r="P493" s="666">
        <v>0</v>
      </c>
      <c r="Q493" s="681"/>
      <c r="R493" s="665">
        <v>2</v>
      </c>
      <c r="S493" s="681">
        <v>0.5</v>
      </c>
      <c r="T493" s="748">
        <v>1</v>
      </c>
      <c r="U493" s="704">
        <v>0.33333333333333331</v>
      </c>
    </row>
    <row r="494" spans="1:21" ht="14.4" customHeight="1" x14ac:dyDescent="0.3">
      <c r="A494" s="664">
        <v>21</v>
      </c>
      <c r="B494" s="665" t="s">
        <v>545</v>
      </c>
      <c r="C494" s="665" t="s">
        <v>4755</v>
      </c>
      <c r="D494" s="746" t="s">
        <v>7218</v>
      </c>
      <c r="E494" s="747" t="s">
        <v>4786</v>
      </c>
      <c r="F494" s="665" t="s">
        <v>4752</v>
      </c>
      <c r="G494" s="665" t="s">
        <v>4859</v>
      </c>
      <c r="H494" s="665" t="s">
        <v>546</v>
      </c>
      <c r="I494" s="665" t="s">
        <v>5199</v>
      </c>
      <c r="J494" s="665" t="s">
        <v>1414</v>
      </c>
      <c r="K494" s="665" t="s">
        <v>5200</v>
      </c>
      <c r="L494" s="666">
        <v>0</v>
      </c>
      <c r="M494" s="666">
        <v>0</v>
      </c>
      <c r="N494" s="665">
        <v>6</v>
      </c>
      <c r="O494" s="748">
        <v>3.5</v>
      </c>
      <c r="P494" s="666">
        <v>0</v>
      </c>
      <c r="Q494" s="681"/>
      <c r="R494" s="665">
        <v>3</v>
      </c>
      <c r="S494" s="681">
        <v>0.5</v>
      </c>
      <c r="T494" s="748">
        <v>1.5</v>
      </c>
      <c r="U494" s="704">
        <v>0.42857142857142855</v>
      </c>
    </row>
    <row r="495" spans="1:21" ht="14.4" customHeight="1" x14ac:dyDescent="0.3">
      <c r="A495" s="664">
        <v>21</v>
      </c>
      <c r="B495" s="665" t="s">
        <v>545</v>
      </c>
      <c r="C495" s="665" t="s">
        <v>4755</v>
      </c>
      <c r="D495" s="746" t="s">
        <v>7218</v>
      </c>
      <c r="E495" s="747" t="s">
        <v>4786</v>
      </c>
      <c r="F495" s="665" t="s">
        <v>4752</v>
      </c>
      <c r="G495" s="665" t="s">
        <v>4861</v>
      </c>
      <c r="H495" s="665" t="s">
        <v>546</v>
      </c>
      <c r="I495" s="665" t="s">
        <v>703</v>
      </c>
      <c r="J495" s="665" t="s">
        <v>4985</v>
      </c>
      <c r="K495" s="665" t="s">
        <v>4986</v>
      </c>
      <c r="L495" s="666">
        <v>18.809999999999999</v>
      </c>
      <c r="M495" s="666">
        <v>18.809999999999999</v>
      </c>
      <c r="N495" s="665">
        <v>1</v>
      </c>
      <c r="O495" s="748">
        <v>0.5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21</v>
      </c>
      <c r="B496" s="665" t="s">
        <v>545</v>
      </c>
      <c r="C496" s="665" t="s">
        <v>4755</v>
      </c>
      <c r="D496" s="746" t="s">
        <v>7218</v>
      </c>
      <c r="E496" s="747" t="s">
        <v>4786</v>
      </c>
      <c r="F496" s="665" t="s">
        <v>4752</v>
      </c>
      <c r="G496" s="665" t="s">
        <v>4861</v>
      </c>
      <c r="H496" s="665" t="s">
        <v>546</v>
      </c>
      <c r="I496" s="665" t="s">
        <v>706</v>
      </c>
      <c r="J496" s="665" t="s">
        <v>4862</v>
      </c>
      <c r="K496" s="665" t="s">
        <v>4863</v>
      </c>
      <c r="L496" s="666">
        <v>37.61</v>
      </c>
      <c r="M496" s="666">
        <v>37.61</v>
      </c>
      <c r="N496" s="665">
        <v>1</v>
      </c>
      <c r="O496" s="748">
        <v>1</v>
      </c>
      <c r="P496" s="666"/>
      <c r="Q496" s="681">
        <v>0</v>
      </c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21</v>
      </c>
      <c r="B497" s="665" t="s">
        <v>545</v>
      </c>
      <c r="C497" s="665" t="s">
        <v>4755</v>
      </c>
      <c r="D497" s="746" t="s">
        <v>7218</v>
      </c>
      <c r="E497" s="747" t="s">
        <v>4786</v>
      </c>
      <c r="F497" s="665" t="s">
        <v>4752</v>
      </c>
      <c r="G497" s="665" t="s">
        <v>4864</v>
      </c>
      <c r="H497" s="665" t="s">
        <v>546</v>
      </c>
      <c r="I497" s="665" t="s">
        <v>895</v>
      </c>
      <c r="J497" s="665" t="s">
        <v>896</v>
      </c>
      <c r="K497" s="665" t="s">
        <v>4865</v>
      </c>
      <c r="L497" s="666">
        <v>36.54</v>
      </c>
      <c r="M497" s="666">
        <v>146.16</v>
      </c>
      <c r="N497" s="665">
        <v>4</v>
      </c>
      <c r="O497" s="748">
        <v>3</v>
      </c>
      <c r="P497" s="666">
        <v>109.62</v>
      </c>
      <c r="Q497" s="681">
        <v>0.75</v>
      </c>
      <c r="R497" s="665">
        <v>3</v>
      </c>
      <c r="S497" s="681">
        <v>0.75</v>
      </c>
      <c r="T497" s="748">
        <v>2</v>
      </c>
      <c r="U497" s="704">
        <v>0.66666666666666663</v>
      </c>
    </row>
    <row r="498" spans="1:21" ht="14.4" customHeight="1" x14ac:dyDescent="0.3">
      <c r="A498" s="664">
        <v>21</v>
      </c>
      <c r="B498" s="665" t="s">
        <v>545</v>
      </c>
      <c r="C498" s="665" t="s">
        <v>4755</v>
      </c>
      <c r="D498" s="746" t="s">
        <v>7218</v>
      </c>
      <c r="E498" s="747" t="s">
        <v>4786</v>
      </c>
      <c r="F498" s="665" t="s">
        <v>4752</v>
      </c>
      <c r="G498" s="665" t="s">
        <v>4864</v>
      </c>
      <c r="H498" s="665" t="s">
        <v>546</v>
      </c>
      <c r="I498" s="665" t="s">
        <v>1492</v>
      </c>
      <c r="J498" s="665" t="s">
        <v>1493</v>
      </c>
      <c r="K498" s="665" t="s">
        <v>4987</v>
      </c>
      <c r="L498" s="666">
        <v>48.72</v>
      </c>
      <c r="M498" s="666">
        <v>48.72</v>
      </c>
      <c r="N498" s="665">
        <v>1</v>
      </c>
      <c r="O498" s="748">
        <v>0.5</v>
      </c>
      <c r="P498" s="666">
        <v>48.72</v>
      </c>
      <c r="Q498" s="681">
        <v>1</v>
      </c>
      <c r="R498" s="665">
        <v>1</v>
      </c>
      <c r="S498" s="681">
        <v>1</v>
      </c>
      <c r="T498" s="748">
        <v>0.5</v>
      </c>
      <c r="U498" s="704">
        <v>1</v>
      </c>
    </row>
    <row r="499" spans="1:21" ht="14.4" customHeight="1" x14ac:dyDescent="0.3">
      <c r="A499" s="664">
        <v>21</v>
      </c>
      <c r="B499" s="665" t="s">
        <v>545</v>
      </c>
      <c r="C499" s="665" t="s">
        <v>4755</v>
      </c>
      <c r="D499" s="746" t="s">
        <v>7218</v>
      </c>
      <c r="E499" s="747" t="s">
        <v>4786</v>
      </c>
      <c r="F499" s="665" t="s">
        <v>4752</v>
      </c>
      <c r="G499" s="665" t="s">
        <v>4864</v>
      </c>
      <c r="H499" s="665" t="s">
        <v>546</v>
      </c>
      <c r="I499" s="665" t="s">
        <v>5278</v>
      </c>
      <c r="J499" s="665" t="s">
        <v>4989</v>
      </c>
      <c r="K499" s="665" t="s">
        <v>5279</v>
      </c>
      <c r="L499" s="666">
        <v>60.9</v>
      </c>
      <c r="M499" s="666">
        <v>60.9</v>
      </c>
      <c r="N499" s="665">
        <v>1</v>
      </c>
      <c r="O499" s="748">
        <v>0.5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21</v>
      </c>
      <c r="B500" s="665" t="s">
        <v>545</v>
      </c>
      <c r="C500" s="665" t="s">
        <v>4755</v>
      </c>
      <c r="D500" s="746" t="s">
        <v>7218</v>
      </c>
      <c r="E500" s="747" t="s">
        <v>4786</v>
      </c>
      <c r="F500" s="665" t="s">
        <v>4752</v>
      </c>
      <c r="G500" s="665" t="s">
        <v>4866</v>
      </c>
      <c r="H500" s="665" t="s">
        <v>546</v>
      </c>
      <c r="I500" s="665" t="s">
        <v>765</v>
      </c>
      <c r="J500" s="665" t="s">
        <v>766</v>
      </c>
      <c r="K500" s="665" t="s">
        <v>4867</v>
      </c>
      <c r="L500" s="666">
        <v>91.11</v>
      </c>
      <c r="M500" s="666">
        <v>91.11</v>
      </c>
      <c r="N500" s="665">
        <v>1</v>
      </c>
      <c r="O500" s="748">
        <v>0.5</v>
      </c>
      <c r="P500" s="666">
        <v>91.11</v>
      </c>
      <c r="Q500" s="681">
        <v>1</v>
      </c>
      <c r="R500" s="665">
        <v>1</v>
      </c>
      <c r="S500" s="681">
        <v>1</v>
      </c>
      <c r="T500" s="748">
        <v>0.5</v>
      </c>
      <c r="U500" s="704">
        <v>1</v>
      </c>
    </row>
    <row r="501" spans="1:21" ht="14.4" customHeight="1" x14ac:dyDescent="0.3">
      <c r="A501" s="664">
        <v>21</v>
      </c>
      <c r="B501" s="665" t="s">
        <v>545</v>
      </c>
      <c r="C501" s="665" t="s">
        <v>4755</v>
      </c>
      <c r="D501" s="746" t="s">
        <v>7218</v>
      </c>
      <c r="E501" s="747" t="s">
        <v>4786</v>
      </c>
      <c r="F501" s="665" t="s">
        <v>4752</v>
      </c>
      <c r="G501" s="665" t="s">
        <v>5054</v>
      </c>
      <c r="H501" s="665" t="s">
        <v>546</v>
      </c>
      <c r="I501" s="665" t="s">
        <v>1387</v>
      </c>
      <c r="J501" s="665" t="s">
        <v>5055</v>
      </c>
      <c r="K501" s="665" t="s">
        <v>5056</v>
      </c>
      <c r="L501" s="666">
        <v>29.13</v>
      </c>
      <c r="M501" s="666">
        <v>29.13</v>
      </c>
      <c r="N501" s="665">
        <v>1</v>
      </c>
      <c r="O501" s="748">
        <v>0.5</v>
      </c>
      <c r="P501" s="666">
        <v>29.13</v>
      </c>
      <c r="Q501" s="681">
        <v>1</v>
      </c>
      <c r="R501" s="665">
        <v>1</v>
      </c>
      <c r="S501" s="681">
        <v>1</v>
      </c>
      <c r="T501" s="748">
        <v>0.5</v>
      </c>
      <c r="U501" s="704">
        <v>1</v>
      </c>
    </row>
    <row r="502" spans="1:21" ht="14.4" customHeight="1" x14ac:dyDescent="0.3">
      <c r="A502" s="664">
        <v>21</v>
      </c>
      <c r="B502" s="665" t="s">
        <v>545</v>
      </c>
      <c r="C502" s="665" t="s">
        <v>4755</v>
      </c>
      <c r="D502" s="746" t="s">
        <v>7218</v>
      </c>
      <c r="E502" s="747" t="s">
        <v>4786</v>
      </c>
      <c r="F502" s="665" t="s">
        <v>4752</v>
      </c>
      <c r="G502" s="665" t="s">
        <v>4872</v>
      </c>
      <c r="H502" s="665" t="s">
        <v>546</v>
      </c>
      <c r="I502" s="665" t="s">
        <v>5280</v>
      </c>
      <c r="J502" s="665" t="s">
        <v>5281</v>
      </c>
      <c r="K502" s="665" t="s">
        <v>5282</v>
      </c>
      <c r="L502" s="666">
        <v>246.39</v>
      </c>
      <c r="M502" s="666">
        <v>246.39</v>
      </c>
      <c r="N502" s="665">
        <v>1</v>
      </c>
      <c r="O502" s="748">
        <v>0.5</v>
      </c>
      <c r="P502" s="666"/>
      <c r="Q502" s="681">
        <v>0</v>
      </c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21</v>
      </c>
      <c r="B503" s="665" t="s">
        <v>545</v>
      </c>
      <c r="C503" s="665" t="s">
        <v>4755</v>
      </c>
      <c r="D503" s="746" t="s">
        <v>7218</v>
      </c>
      <c r="E503" s="747" t="s">
        <v>4786</v>
      </c>
      <c r="F503" s="665" t="s">
        <v>4752</v>
      </c>
      <c r="G503" s="665" t="s">
        <v>4991</v>
      </c>
      <c r="H503" s="665" t="s">
        <v>546</v>
      </c>
      <c r="I503" s="665" t="s">
        <v>1587</v>
      </c>
      <c r="J503" s="665" t="s">
        <v>1588</v>
      </c>
      <c r="K503" s="665" t="s">
        <v>4992</v>
      </c>
      <c r="L503" s="666">
        <v>5322.08</v>
      </c>
      <c r="M503" s="666">
        <v>5322.08</v>
      </c>
      <c r="N503" s="665">
        <v>1</v>
      </c>
      <c r="O503" s="748">
        <v>1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21</v>
      </c>
      <c r="B504" s="665" t="s">
        <v>545</v>
      </c>
      <c r="C504" s="665" t="s">
        <v>4755</v>
      </c>
      <c r="D504" s="746" t="s">
        <v>7218</v>
      </c>
      <c r="E504" s="747" t="s">
        <v>4786</v>
      </c>
      <c r="F504" s="665" t="s">
        <v>4752</v>
      </c>
      <c r="G504" s="665" t="s">
        <v>4991</v>
      </c>
      <c r="H504" s="665" t="s">
        <v>546</v>
      </c>
      <c r="I504" s="665" t="s">
        <v>1783</v>
      </c>
      <c r="J504" s="665" t="s">
        <v>5061</v>
      </c>
      <c r="K504" s="665" t="s">
        <v>5062</v>
      </c>
      <c r="L504" s="666">
        <v>1938.97</v>
      </c>
      <c r="M504" s="666">
        <v>5816.91</v>
      </c>
      <c r="N504" s="665">
        <v>3</v>
      </c>
      <c r="O504" s="748">
        <v>3</v>
      </c>
      <c r="P504" s="666">
        <v>5816.91</v>
      </c>
      <c r="Q504" s="681">
        <v>1</v>
      </c>
      <c r="R504" s="665">
        <v>3</v>
      </c>
      <c r="S504" s="681">
        <v>1</v>
      </c>
      <c r="T504" s="748">
        <v>3</v>
      </c>
      <c r="U504" s="704">
        <v>1</v>
      </c>
    </row>
    <row r="505" spans="1:21" ht="14.4" customHeight="1" x14ac:dyDescent="0.3">
      <c r="A505" s="664">
        <v>21</v>
      </c>
      <c r="B505" s="665" t="s">
        <v>545</v>
      </c>
      <c r="C505" s="665" t="s">
        <v>4755</v>
      </c>
      <c r="D505" s="746" t="s">
        <v>7218</v>
      </c>
      <c r="E505" s="747" t="s">
        <v>4786</v>
      </c>
      <c r="F505" s="665" t="s">
        <v>4752</v>
      </c>
      <c r="G505" s="665" t="s">
        <v>4991</v>
      </c>
      <c r="H505" s="665" t="s">
        <v>546</v>
      </c>
      <c r="I505" s="665" t="s">
        <v>1580</v>
      </c>
      <c r="J505" s="665" t="s">
        <v>4993</v>
      </c>
      <c r="K505" s="665" t="s">
        <v>4994</v>
      </c>
      <c r="L505" s="666">
        <v>1454.23</v>
      </c>
      <c r="M505" s="666">
        <v>1454.23</v>
      </c>
      <c r="N505" s="665">
        <v>1</v>
      </c>
      <c r="O505" s="748">
        <v>1</v>
      </c>
      <c r="P505" s="666">
        <v>1454.23</v>
      </c>
      <c r="Q505" s="681">
        <v>1</v>
      </c>
      <c r="R505" s="665">
        <v>1</v>
      </c>
      <c r="S505" s="681">
        <v>1</v>
      </c>
      <c r="T505" s="748">
        <v>1</v>
      </c>
      <c r="U505" s="704">
        <v>1</v>
      </c>
    </row>
    <row r="506" spans="1:21" ht="14.4" customHeight="1" x14ac:dyDescent="0.3">
      <c r="A506" s="664">
        <v>21</v>
      </c>
      <c r="B506" s="665" t="s">
        <v>545</v>
      </c>
      <c r="C506" s="665" t="s">
        <v>4755</v>
      </c>
      <c r="D506" s="746" t="s">
        <v>7218</v>
      </c>
      <c r="E506" s="747" t="s">
        <v>4786</v>
      </c>
      <c r="F506" s="665" t="s">
        <v>4752</v>
      </c>
      <c r="G506" s="665" t="s">
        <v>4991</v>
      </c>
      <c r="H506" s="665" t="s">
        <v>546</v>
      </c>
      <c r="I506" s="665" t="s">
        <v>1247</v>
      </c>
      <c r="J506" s="665" t="s">
        <v>5063</v>
      </c>
      <c r="K506" s="665" t="s">
        <v>5064</v>
      </c>
      <c r="L506" s="666">
        <v>484.75</v>
      </c>
      <c r="M506" s="666">
        <v>2908.5</v>
      </c>
      <c r="N506" s="665">
        <v>6</v>
      </c>
      <c r="O506" s="748">
        <v>5</v>
      </c>
      <c r="P506" s="666">
        <v>2908.5</v>
      </c>
      <c r="Q506" s="681">
        <v>1</v>
      </c>
      <c r="R506" s="665">
        <v>6</v>
      </c>
      <c r="S506" s="681">
        <v>1</v>
      </c>
      <c r="T506" s="748">
        <v>5</v>
      </c>
      <c r="U506" s="704">
        <v>1</v>
      </c>
    </row>
    <row r="507" spans="1:21" ht="14.4" customHeight="1" x14ac:dyDescent="0.3">
      <c r="A507" s="664">
        <v>21</v>
      </c>
      <c r="B507" s="665" t="s">
        <v>545</v>
      </c>
      <c r="C507" s="665" t="s">
        <v>4755</v>
      </c>
      <c r="D507" s="746" t="s">
        <v>7218</v>
      </c>
      <c r="E507" s="747" t="s">
        <v>4786</v>
      </c>
      <c r="F507" s="665" t="s">
        <v>4752</v>
      </c>
      <c r="G507" s="665" t="s">
        <v>4991</v>
      </c>
      <c r="H507" s="665" t="s">
        <v>546</v>
      </c>
      <c r="I507" s="665" t="s">
        <v>1421</v>
      </c>
      <c r="J507" s="665" t="s">
        <v>4995</v>
      </c>
      <c r="K507" s="665" t="s">
        <v>4996</v>
      </c>
      <c r="L507" s="666">
        <v>969.48</v>
      </c>
      <c r="M507" s="666">
        <v>1938.96</v>
      </c>
      <c r="N507" s="665">
        <v>2</v>
      </c>
      <c r="O507" s="748">
        <v>2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21</v>
      </c>
      <c r="B508" s="665" t="s">
        <v>545</v>
      </c>
      <c r="C508" s="665" t="s">
        <v>4755</v>
      </c>
      <c r="D508" s="746" t="s">
        <v>7218</v>
      </c>
      <c r="E508" s="747" t="s">
        <v>4786</v>
      </c>
      <c r="F508" s="665" t="s">
        <v>4752</v>
      </c>
      <c r="G508" s="665" t="s">
        <v>4991</v>
      </c>
      <c r="H508" s="665" t="s">
        <v>546</v>
      </c>
      <c r="I508" s="665" t="s">
        <v>5283</v>
      </c>
      <c r="J508" s="665" t="s">
        <v>5284</v>
      </c>
      <c r="K508" s="665" t="s">
        <v>5285</v>
      </c>
      <c r="L508" s="666">
        <v>5322.08</v>
      </c>
      <c r="M508" s="666">
        <v>5322.08</v>
      </c>
      <c r="N508" s="665">
        <v>1</v>
      </c>
      <c r="O508" s="748">
        <v>1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21</v>
      </c>
      <c r="B509" s="665" t="s">
        <v>545</v>
      </c>
      <c r="C509" s="665" t="s">
        <v>4755</v>
      </c>
      <c r="D509" s="746" t="s">
        <v>7218</v>
      </c>
      <c r="E509" s="747" t="s">
        <v>4786</v>
      </c>
      <c r="F509" s="665" t="s">
        <v>4752</v>
      </c>
      <c r="G509" s="665" t="s">
        <v>4873</v>
      </c>
      <c r="H509" s="665" t="s">
        <v>546</v>
      </c>
      <c r="I509" s="665" t="s">
        <v>1040</v>
      </c>
      <c r="J509" s="665" t="s">
        <v>4874</v>
      </c>
      <c r="K509" s="665" t="s">
        <v>4875</v>
      </c>
      <c r="L509" s="666">
        <v>63.7</v>
      </c>
      <c r="M509" s="666">
        <v>191.10000000000002</v>
      </c>
      <c r="N509" s="665">
        <v>3</v>
      </c>
      <c r="O509" s="748">
        <v>1</v>
      </c>
      <c r="P509" s="666">
        <v>127.4</v>
      </c>
      <c r="Q509" s="681">
        <v>0.66666666666666663</v>
      </c>
      <c r="R509" s="665">
        <v>2</v>
      </c>
      <c r="S509" s="681">
        <v>0.66666666666666663</v>
      </c>
      <c r="T509" s="748">
        <v>0.5</v>
      </c>
      <c r="U509" s="704">
        <v>0.5</v>
      </c>
    </row>
    <row r="510" spans="1:21" ht="14.4" customHeight="1" x14ac:dyDescent="0.3">
      <c r="A510" s="664">
        <v>21</v>
      </c>
      <c r="B510" s="665" t="s">
        <v>545</v>
      </c>
      <c r="C510" s="665" t="s">
        <v>4755</v>
      </c>
      <c r="D510" s="746" t="s">
        <v>7218</v>
      </c>
      <c r="E510" s="747" t="s">
        <v>4786</v>
      </c>
      <c r="F510" s="665" t="s">
        <v>4752</v>
      </c>
      <c r="G510" s="665" t="s">
        <v>4876</v>
      </c>
      <c r="H510" s="665" t="s">
        <v>2238</v>
      </c>
      <c r="I510" s="665" t="s">
        <v>2322</v>
      </c>
      <c r="J510" s="665" t="s">
        <v>2327</v>
      </c>
      <c r="K510" s="665" t="s">
        <v>4565</v>
      </c>
      <c r="L510" s="666">
        <v>424.24</v>
      </c>
      <c r="M510" s="666">
        <v>1272.72</v>
      </c>
      <c r="N510" s="665">
        <v>3</v>
      </c>
      <c r="O510" s="748">
        <v>2</v>
      </c>
      <c r="P510" s="666">
        <v>424.24</v>
      </c>
      <c r="Q510" s="681">
        <v>0.33333333333333331</v>
      </c>
      <c r="R510" s="665">
        <v>1</v>
      </c>
      <c r="S510" s="681">
        <v>0.33333333333333331</v>
      </c>
      <c r="T510" s="748">
        <v>0.5</v>
      </c>
      <c r="U510" s="704">
        <v>0.25</v>
      </c>
    </row>
    <row r="511" spans="1:21" ht="14.4" customHeight="1" x14ac:dyDescent="0.3">
      <c r="A511" s="664">
        <v>21</v>
      </c>
      <c r="B511" s="665" t="s">
        <v>545</v>
      </c>
      <c r="C511" s="665" t="s">
        <v>4755</v>
      </c>
      <c r="D511" s="746" t="s">
        <v>7218</v>
      </c>
      <c r="E511" s="747" t="s">
        <v>4786</v>
      </c>
      <c r="F511" s="665" t="s">
        <v>4752</v>
      </c>
      <c r="G511" s="665" t="s">
        <v>4881</v>
      </c>
      <c r="H511" s="665" t="s">
        <v>546</v>
      </c>
      <c r="I511" s="665" t="s">
        <v>915</v>
      </c>
      <c r="J511" s="665" t="s">
        <v>916</v>
      </c>
      <c r="K511" s="665" t="s">
        <v>4882</v>
      </c>
      <c r="L511" s="666">
        <v>107.27</v>
      </c>
      <c r="M511" s="666">
        <v>750.89</v>
      </c>
      <c r="N511" s="665">
        <v>7</v>
      </c>
      <c r="O511" s="748">
        <v>5.5</v>
      </c>
      <c r="P511" s="666">
        <v>214.54</v>
      </c>
      <c r="Q511" s="681">
        <v>0.2857142857142857</v>
      </c>
      <c r="R511" s="665">
        <v>2</v>
      </c>
      <c r="S511" s="681">
        <v>0.2857142857142857</v>
      </c>
      <c r="T511" s="748">
        <v>1</v>
      </c>
      <c r="U511" s="704">
        <v>0.18181818181818182</v>
      </c>
    </row>
    <row r="512" spans="1:21" ht="14.4" customHeight="1" x14ac:dyDescent="0.3">
      <c r="A512" s="664">
        <v>21</v>
      </c>
      <c r="B512" s="665" t="s">
        <v>545</v>
      </c>
      <c r="C512" s="665" t="s">
        <v>4755</v>
      </c>
      <c r="D512" s="746" t="s">
        <v>7218</v>
      </c>
      <c r="E512" s="747" t="s">
        <v>4786</v>
      </c>
      <c r="F512" s="665" t="s">
        <v>4752</v>
      </c>
      <c r="G512" s="665" t="s">
        <v>4886</v>
      </c>
      <c r="H512" s="665" t="s">
        <v>546</v>
      </c>
      <c r="I512" s="665" t="s">
        <v>5185</v>
      </c>
      <c r="J512" s="665" t="s">
        <v>782</v>
      </c>
      <c r="K512" s="665" t="s">
        <v>5112</v>
      </c>
      <c r="L512" s="666">
        <v>0</v>
      </c>
      <c r="M512" s="666">
        <v>0</v>
      </c>
      <c r="N512" s="665">
        <v>1</v>
      </c>
      <c r="O512" s="748">
        <v>1</v>
      </c>
      <c r="P512" s="666"/>
      <c r="Q512" s="681"/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21</v>
      </c>
      <c r="B513" s="665" t="s">
        <v>545</v>
      </c>
      <c r="C513" s="665" t="s">
        <v>4755</v>
      </c>
      <c r="D513" s="746" t="s">
        <v>7218</v>
      </c>
      <c r="E513" s="747" t="s">
        <v>4786</v>
      </c>
      <c r="F513" s="665" t="s">
        <v>4752</v>
      </c>
      <c r="G513" s="665" t="s">
        <v>5286</v>
      </c>
      <c r="H513" s="665" t="s">
        <v>546</v>
      </c>
      <c r="I513" s="665" t="s">
        <v>1273</v>
      </c>
      <c r="J513" s="665" t="s">
        <v>1274</v>
      </c>
      <c r="K513" s="665" t="s">
        <v>1275</v>
      </c>
      <c r="L513" s="666">
        <v>60.9</v>
      </c>
      <c r="M513" s="666">
        <v>60.9</v>
      </c>
      <c r="N513" s="665">
        <v>1</v>
      </c>
      <c r="O513" s="748">
        <v>1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21</v>
      </c>
      <c r="B514" s="665" t="s">
        <v>545</v>
      </c>
      <c r="C514" s="665" t="s">
        <v>4755</v>
      </c>
      <c r="D514" s="746" t="s">
        <v>7218</v>
      </c>
      <c r="E514" s="747" t="s">
        <v>4786</v>
      </c>
      <c r="F514" s="665" t="s">
        <v>4752</v>
      </c>
      <c r="G514" s="665" t="s">
        <v>4797</v>
      </c>
      <c r="H514" s="665" t="s">
        <v>546</v>
      </c>
      <c r="I514" s="665" t="s">
        <v>2670</v>
      </c>
      <c r="J514" s="665" t="s">
        <v>2671</v>
      </c>
      <c r="K514" s="665" t="s">
        <v>4798</v>
      </c>
      <c r="L514" s="666">
        <v>48.09</v>
      </c>
      <c r="M514" s="666">
        <v>96.18</v>
      </c>
      <c r="N514" s="665">
        <v>2</v>
      </c>
      <c r="O514" s="748">
        <v>1</v>
      </c>
      <c r="P514" s="666">
        <v>96.18</v>
      </c>
      <c r="Q514" s="681">
        <v>1</v>
      </c>
      <c r="R514" s="665">
        <v>2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21</v>
      </c>
      <c r="B515" s="665" t="s">
        <v>545</v>
      </c>
      <c r="C515" s="665" t="s">
        <v>4755</v>
      </c>
      <c r="D515" s="746" t="s">
        <v>7218</v>
      </c>
      <c r="E515" s="747" t="s">
        <v>4786</v>
      </c>
      <c r="F515" s="665" t="s">
        <v>4752</v>
      </c>
      <c r="G515" s="665" t="s">
        <v>5287</v>
      </c>
      <c r="H515" s="665" t="s">
        <v>546</v>
      </c>
      <c r="I515" s="665" t="s">
        <v>5288</v>
      </c>
      <c r="J515" s="665" t="s">
        <v>5289</v>
      </c>
      <c r="K515" s="665" t="s">
        <v>5290</v>
      </c>
      <c r="L515" s="666">
        <v>3689.11</v>
      </c>
      <c r="M515" s="666">
        <v>3689.11</v>
      </c>
      <c r="N515" s="665">
        <v>1</v>
      </c>
      <c r="O515" s="748">
        <v>0.5</v>
      </c>
      <c r="P515" s="666">
        <v>3689.11</v>
      </c>
      <c r="Q515" s="681">
        <v>1</v>
      </c>
      <c r="R515" s="665">
        <v>1</v>
      </c>
      <c r="S515" s="681">
        <v>1</v>
      </c>
      <c r="T515" s="748">
        <v>0.5</v>
      </c>
      <c r="U515" s="704">
        <v>1</v>
      </c>
    </row>
    <row r="516" spans="1:21" ht="14.4" customHeight="1" x14ac:dyDescent="0.3">
      <c r="A516" s="664">
        <v>21</v>
      </c>
      <c r="B516" s="665" t="s">
        <v>545</v>
      </c>
      <c r="C516" s="665" t="s">
        <v>4755</v>
      </c>
      <c r="D516" s="746" t="s">
        <v>7218</v>
      </c>
      <c r="E516" s="747" t="s">
        <v>4786</v>
      </c>
      <c r="F516" s="665" t="s">
        <v>4752</v>
      </c>
      <c r="G516" s="665" t="s">
        <v>4827</v>
      </c>
      <c r="H516" s="665" t="s">
        <v>546</v>
      </c>
      <c r="I516" s="665" t="s">
        <v>4828</v>
      </c>
      <c r="J516" s="665" t="s">
        <v>2158</v>
      </c>
      <c r="K516" s="665" t="s">
        <v>4829</v>
      </c>
      <c r="L516" s="666">
        <v>98.75</v>
      </c>
      <c r="M516" s="666">
        <v>98.75</v>
      </c>
      <c r="N516" s="665">
        <v>1</v>
      </c>
      <c r="O516" s="748">
        <v>0.5</v>
      </c>
      <c r="P516" s="666">
        <v>98.75</v>
      </c>
      <c r="Q516" s="681">
        <v>1</v>
      </c>
      <c r="R516" s="665">
        <v>1</v>
      </c>
      <c r="S516" s="681">
        <v>1</v>
      </c>
      <c r="T516" s="748">
        <v>0.5</v>
      </c>
      <c r="U516" s="704">
        <v>1</v>
      </c>
    </row>
    <row r="517" spans="1:21" ht="14.4" customHeight="1" x14ac:dyDescent="0.3">
      <c r="A517" s="664">
        <v>21</v>
      </c>
      <c r="B517" s="665" t="s">
        <v>545</v>
      </c>
      <c r="C517" s="665" t="s">
        <v>4755</v>
      </c>
      <c r="D517" s="746" t="s">
        <v>7218</v>
      </c>
      <c r="E517" s="747" t="s">
        <v>4786</v>
      </c>
      <c r="F517" s="665" t="s">
        <v>4752</v>
      </c>
      <c r="G517" s="665" t="s">
        <v>4827</v>
      </c>
      <c r="H517" s="665" t="s">
        <v>546</v>
      </c>
      <c r="I517" s="665" t="s">
        <v>3926</v>
      </c>
      <c r="J517" s="665" t="s">
        <v>3927</v>
      </c>
      <c r="K517" s="665" t="s">
        <v>3928</v>
      </c>
      <c r="L517" s="666">
        <v>49.38</v>
      </c>
      <c r="M517" s="666">
        <v>49.38</v>
      </c>
      <c r="N517" s="665">
        <v>1</v>
      </c>
      <c r="O517" s="748">
        <v>0.5</v>
      </c>
      <c r="P517" s="666">
        <v>49.38</v>
      </c>
      <c r="Q517" s="681">
        <v>1</v>
      </c>
      <c r="R517" s="665">
        <v>1</v>
      </c>
      <c r="S517" s="681">
        <v>1</v>
      </c>
      <c r="T517" s="748">
        <v>0.5</v>
      </c>
      <c r="U517" s="704">
        <v>1</v>
      </c>
    </row>
    <row r="518" spans="1:21" ht="14.4" customHeight="1" x14ac:dyDescent="0.3">
      <c r="A518" s="664">
        <v>21</v>
      </c>
      <c r="B518" s="665" t="s">
        <v>545</v>
      </c>
      <c r="C518" s="665" t="s">
        <v>4755</v>
      </c>
      <c r="D518" s="746" t="s">
        <v>7218</v>
      </c>
      <c r="E518" s="747" t="s">
        <v>4786</v>
      </c>
      <c r="F518" s="665" t="s">
        <v>4752</v>
      </c>
      <c r="G518" s="665" t="s">
        <v>5291</v>
      </c>
      <c r="H518" s="665" t="s">
        <v>2238</v>
      </c>
      <c r="I518" s="665" t="s">
        <v>2547</v>
      </c>
      <c r="J518" s="665" t="s">
        <v>2548</v>
      </c>
      <c r="K518" s="665" t="s">
        <v>4619</v>
      </c>
      <c r="L518" s="666">
        <v>186.87</v>
      </c>
      <c r="M518" s="666">
        <v>373.74</v>
      </c>
      <c r="N518" s="665">
        <v>2</v>
      </c>
      <c r="O518" s="748">
        <v>0.5</v>
      </c>
      <c r="P518" s="666">
        <v>373.74</v>
      </c>
      <c r="Q518" s="681">
        <v>1</v>
      </c>
      <c r="R518" s="665">
        <v>2</v>
      </c>
      <c r="S518" s="681">
        <v>1</v>
      </c>
      <c r="T518" s="748">
        <v>0.5</v>
      </c>
      <c r="U518" s="704">
        <v>1</v>
      </c>
    </row>
    <row r="519" spans="1:21" ht="14.4" customHeight="1" x14ac:dyDescent="0.3">
      <c r="A519" s="664">
        <v>21</v>
      </c>
      <c r="B519" s="665" t="s">
        <v>545</v>
      </c>
      <c r="C519" s="665" t="s">
        <v>4755</v>
      </c>
      <c r="D519" s="746" t="s">
        <v>7218</v>
      </c>
      <c r="E519" s="747" t="s">
        <v>4786</v>
      </c>
      <c r="F519" s="665" t="s">
        <v>4752</v>
      </c>
      <c r="G519" s="665" t="s">
        <v>5292</v>
      </c>
      <c r="H519" s="665" t="s">
        <v>546</v>
      </c>
      <c r="I519" s="665" t="s">
        <v>2019</v>
      </c>
      <c r="J519" s="665" t="s">
        <v>2020</v>
      </c>
      <c r="K519" s="665" t="s">
        <v>4585</v>
      </c>
      <c r="L519" s="666">
        <v>2950.43</v>
      </c>
      <c r="M519" s="666">
        <v>2950.43</v>
      </c>
      <c r="N519" s="665">
        <v>1</v>
      </c>
      <c r="O519" s="748">
        <v>0.5</v>
      </c>
      <c r="P519" s="666">
        <v>2950.43</v>
      </c>
      <c r="Q519" s="681">
        <v>1</v>
      </c>
      <c r="R519" s="665">
        <v>1</v>
      </c>
      <c r="S519" s="681">
        <v>1</v>
      </c>
      <c r="T519" s="748">
        <v>0.5</v>
      </c>
      <c r="U519" s="704">
        <v>1</v>
      </c>
    </row>
    <row r="520" spans="1:21" ht="14.4" customHeight="1" x14ac:dyDescent="0.3">
      <c r="A520" s="664">
        <v>21</v>
      </c>
      <c r="B520" s="665" t="s">
        <v>545</v>
      </c>
      <c r="C520" s="665" t="s">
        <v>4755</v>
      </c>
      <c r="D520" s="746" t="s">
        <v>7218</v>
      </c>
      <c r="E520" s="747" t="s">
        <v>4786</v>
      </c>
      <c r="F520" s="665" t="s">
        <v>4752</v>
      </c>
      <c r="G520" s="665" t="s">
        <v>4896</v>
      </c>
      <c r="H520" s="665" t="s">
        <v>546</v>
      </c>
      <c r="I520" s="665" t="s">
        <v>4897</v>
      </c>
      <c r="J520" s="665" t="s">
        <v>605</v>
      </c>
      <c r="K520" s="665" t="s">
        <v>4541</v>
      </c>
      <c r="L520" s="666">
        <v>0</v>
      </c>
      <c r="M520" s="666">
        <v>0</v>
      </c>
      <c r="N520" s="665">
        <v>1</v>
      </c>
      <c r="O520" s="748">
        <v>0.5</v>
      </c>
      <c r="P520" s="666"/>
      <c r="Q520" s="681"/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21</v>
      </c>
      <c r="B521" s="665" t="s">
        <v>545</v>
      </c>
      <c r="C521" s="665" t="s">
        <v>4755</v>
      </c>
      <c r="D521" s="746" t="s">
        <v>7218</v>
      </c>
      <c r="E521" s="747" t="s">
        <v>4786</v>
      </c>
      <c r="F521" s="665" t="s">
        <v>4752</v>
      </c>
      <c r="G521" s="665" t="s">
        <v>4896</v>
      </c>
      <c r="H521" s="665" t="s">
        <v>2238</v>
      </c>
      <c r="I521" s="665" t="s">
        <v>2572</v>
      </c>
      <c r="J521" s="665" t="s">
        <v>2573</v>
      </c>
      <c r="K521" s="665" t="s">
        <v>4540</v>
      </c>
      <c r="L521" s="666">
        <v>550.39</v>
      </c>
      <c r="M521" s="666">
        <v>1100.78</v>
      </c>
      <c r="N521" s="665">
        <v>2</v>
      </c>
      <c r="O521" s="748">
        <v>2</v>
      </c>
      <c r="P521" s="666">
        <v>1100.78</v>
      </c>
      <c r="Q521" s="681">
        <v>1</v>
      </c>
      <c r="R521" s="665">
        <v>2</v>
      </c>
      <c r="S521" s="681">
        <v>1</v>
      </c>
      <c r="T521" s="748">
        <v>2</v>
      </c>
      <c r="U521" s="704">
        <v>1</v>
      </c>
    </row>
    <row r="522" spans="1:21" ht="14.4" customHeight="1" x14ac:dyDescent="0.3">
      <c r="A522" s="664">
        <v>21</v>
      </c>
      <c r="B522" s="665" t="s">
        <v>545</v>
      </c>
      <c r="C522" s="665" t="s">
        <v>4755</v>
      </c>
      <c r="D522" s="746" t="s">
        <v>7218</v>
      </c>
      <c r="E522" s="747" t="s">
        <v>4786</v>
      </c>
      <c r="F522" s="665" t="s">
        <v>4752</v>
      </c>
      <c r="G522" s="665" t="s">
        <v>4801</v>
      </c>
      <c r="H522" s="665" t="s">
        <v>2238</v>
      </c>
      <c r="I522" s="665" t="s">
        <v>5293</v>
      </c>
      <c r="J522" s="665" t="s">
        <v>2489</v>
      </c>
      <c r="K522" s="665" t="s">
        <v>5294</v>
      </c>
      <c r="L522" s="666">
        <v>73.069999999999993</v>
      </c>
      <c r="M522" s="666">
        <v>73.069999999999993</v>
      </c>
      <c r="N522" s="665">
        <v>1</v>
      </c>
      <c r="O522" s="748">
        <v>0.5</v>
      </c>
      <c r="P522" s="666">
        <v>73.069999999999993</v>
      </c>
      <c r="Q522" s="681">
        <v>1</v>
      </c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21</v>
      </c>
      <c r="B523" s="665" t="s">
        <v>545</v>
      </c>
      <c r="C523" s="665" t="s">
        <v>4755</v>
      </c>
      <c r="D523" s="746" t="s">
        <v>7218</v>
      </c>
      <c r="E523" s="747" t="s">
        <v>4786</v>
      </c>
      <c r="F523" s="665" t="s">
        <v>4752</v>
      </c>
      <c r="G523" s="665" t="s">
        <v>4802</v>
      </c>
      <c r="H523" s="665" t="s">
        <v>546</v>
      </c>
      <c r="I523" s="665" t="s">
        <v>994</v>
      </c>
      <c r="J523" s="665" t="s">
        <v>4803</v>
      </c>
      <c r="K523" s="665" t="s">
        <v>4804</v>
      </c>
      <c r="L523" s="666">
        <v>53.57</v>
      </c>
      <c r="M523" s="666">
        <v>1553.5300000000007</v>
      </c>
      <c r="N523" s="665">
        <v>29</v>
      </c>
      <c r="O523" s="748">
        <v>17.5</v>
      </c>
      <c r="P523" s="666">
        <v>696.4100000000002</v>
      </c>
      <c r="Q523" s="681">
        <v>0.44827586206896547</v>
      </c>
      <c r="R523" s="665">
        <v>13</v>
      </c>
      <c r="S523" s="681">
        <v>0.44827586206896552</v>
      </c>
      <c r="T523" s="748">
        <v>7</v>
      </c>
      <c r="U523" s="704">
        <v>0.4</v>
      </c>
    </row>
    <row r="524" spans="1:21" ht="14.4" customHeight="1" x14ac:dyDescent="0.3">
      <c r="A524" s="664">
        <v>21</v>
      </c>
      <c r="B524" s="665" t="s">
        <v>545</v>
      </c>
      <c r="C524" s="665" t="s">
        <v>4755</v>
      </c>
      <c r="D524" s="746" t="s">
        <v>7218</v>
      </c>
      <c r="E524" s="747" t="s">
        <v>4786</v>
      </c>
      <c r="F524" s="665" t="s">
        <v>4752</v>
      </c>
      <c r="G524" s="665" t="s">
        <v>5186</v>
      </c>
      <c r="H524" s="665" t="s">
        <v>546</v>
      </c>
      <c r="I524" s="665" t="s">
        <v>5295</v>
      </c>
      <c r="J524" s="665" t="s">
        <v>5296</v>
      </c>
      <c r="K524" s="665" t="s">
        <v>5180</v>
      </c>
      <c r="L524" s="666">
        <v>0</v>
      </c>
      <c r="M524" s="666">
        <v>0</v>
      </c>
      <c r="N524" s="665">
        <v>1</v>
      </c>
      <c r="O524" s="748">
        <v>1</v>
      </c>
      <c r="P524" s="666">
        <v>0</v>
      </c>
      <c r="Q524" s="681"/>
      <c r="R524" s="665">
        <v>1</v>
      </c>
      <c r="S524" s="681">
        <v>1</v>
      </c>
      <c r="T524" s="748">
        <v>1</v>
      </c>
      <c r="U524" s="704">
        <v>1</v>
      </c>
    </row>
    <row r="525" spans="1:21" ht="14.4" customHeight="1" x14ac:dyDescent="0.3">
      <c r="A525" s="664">
        <v>21</v>
      </c>
      <c r="B525" s="665" t="s">
        <v>545</v>
      </c>
      <c r="C525" s="665" t="s">
        <v>4755</v>
      </c>
      <c r="D525" s="746" t="s">
        <v>7218</v>
      </c>
      <c r="E525" s="747" t="s">
        <v>4786</v>
      </c>
      <c r="F525" s="665" t="s">
        <v>4752</v>
      </c>
      <c r="G525" s="665" t="s">
        <v>4905</v>
      </c>
      <c r="H525" s="665" t="s">
        <v>546</v>
      </c>
      <c r="I525" s="665" t="s">
        <v>4906</v>
      </c>
      <c r="J525" s="665" t="s">
        <v>2074</v>
      </c>
      <c r="K525" s="665" t="s">
        <v>4907</v>
      </c>
      <c r="L525" s="666">
        <v>374.79</v>
      </c>
      <c r="M525" s="666">
        <v>374.79</v>
      </c>
      <c r="N525" s="665">
        <v>1</v>
      </c>
      <c r="O525" s="748">
        <v>0.5</v>
      </c>
      <c r="P525" s="666">
        <v>374.79</v>
      </c>
      <c r="Q525" s="681">
        <v>1</v>
      </c>
      <c r="R525" s="665">
        <v>1</v>
      </c>
      <c r="S525" s="681">
        <v>1</v>
      </c>
      <c r="T525" s="748">
        <v>0.5</v>
      </c>
      <c r="U525" s="704">
        <v>1</v>
      </c>
    </row>
    <row r="526" spans="1:21" ht="14.4" customHeight="1" x14ac:dyDescent="0.3">
      <c r="A526" s="664">
        <v>21</v>
      </c>
      <c r="B526" s="665" t="s">
        <v>545</v>
      </c>
      <c r="C526" s="665" t="s">
        <v>4755</v>
      </c>
      <c r="D526" s="746" t="s">
        <v>7218</v>
      </c>
      <c r="E526" s="747" t="s">
        <v>4786</v>
      </c>
      <c r="F526" s="665" t="s">
        <v>4752</v>
      </c>
      <c r="G526" s="665" t="s">
        <v>4805</v>
      </c>
      <c r="H526" s="665" t="s">
        <v>2238</v>
      </c>
      <c r="I526" s="665" t="s">
        <v>4968</v>
      </c>
      <c r="J526" s="665" t="s">
        <v>2554</v>
      </c>
      <c r="K526" s="665" t="s">
        <v>4615</v>
      </c>
      <c r="L526" s="666">
        <v>815.1</v>
      </c>
      <c r="M526" s="666">
        <v>2445.3000000000002</v>
      </c>
      <c r="N526" s="665">
        <v>3</v>
      </c>
      <c r="O526" s="748">
        <v>2.5</v>
      </c>
      <c r="P526" s="666">
        <v>1630.2</v>
      </c>
      <c r="Q526" s="681">
        <v>0.66666666666666663</v>
      </c>
      <c r="R526" s="665">
        <v>2</v>
      </c>
      <c r="S526" s="681">
        <v>0.66666666666666663</v>
      </c>
      <c r="T526" s="748">
        <v>1.5</v>
      </c>
      <c r="U526" s="704">
        <v>0.6</v>
      </c>
    </row>
    <row r="527" spans="1:21" ht="14.4" customHeight="1" x14ac:dyDescent="0.3">
      <c r="A527" s="664">
        <v>21</v>
      </c>
      <c r="B527" s="665" t="s">
        <v>545</v>
      </c>
      <c r="C527" s="665" t="s">
        <v>4755</v>
      </c>
      <c r="D527" s="746" t="s">
        <v>7218</v>
      </c>
      <c r="E527" s="747" t="s">
        <v>4786</v>
      </c>
      <c r="F527" s="665" t="s">
        <v>4752</v>
      </c>
      <c r="G527" s="665" t="s">
        <v>4805</v>
      </c>
      <c r="H527" s="665" t="s">
        <v>2238</v>
      </c>
      <c r="I527" s="665" t="s">
        <v>5128</v>
      </c>
      <c r="J527" s="665" t="s">
        <v>2308</v>
      </c>
      <c r="K527" s="665" t="s">
        <v>4444</v>
      </c>
      <c r="L527" s="666">
        <v>1385.62</v>
      </c>
      <c r="M527" s="666">
        <v>2771.24</v>
      </c>
      <c r="N527" s="665">
        <v>2</v>
      </c>
      <c r="O527" s="748">
        <v>1</v>
      </c>
      <c r="P527" s="666">
        <v>2771.24</v>
      </c>
      <c r="Q527" s="681">
        <v>1</v>
      </c>
      <c r="R527" s="665">
        <v>2</v>
      </c>
      <c r="S527" s="681">
        <v>1</v>
      </c>
      <c r="T527" s="748">
        <v>1</v>
      </c>
      <c r="U527" s="704">
        <v>1</v>
      </c>
    </row>
    <row r="528" spans="1:21" ht="14.4" customHeight="1" x14ac:dyDescent="0.3">
      <c r="A528" s="664">
        <v>21</v>
      </c>
      <c r="B528" s="665" t="s">
        <v>545</v>
      </c>
      <c r="C528" s="665" t="s">
        <v>4755</v>
      </c>
      <c r="D528" s="746" t="s">
        <v>7218</v>
      </c>
      <c r="E528" s="747" t="s">
        <v>4786</v>
      </c>
      <c r="F528" s="665" t="s">
        <v>4752</v>
      </c>
      <c r="G528" s="665" t="s">
        <v>4805</v>
      </c>
      <c r="H528" s="665" t="s">
        <v>2238</v>
      </c>
      <c r="I528" s="665" t="s">
        <v>2307</v>
      </c>
      <c r="J528" s="665" t="s">
        <v>2308</v>
      </c>
      <c r="K528" s="665" t="s">
        <v>4447</v>
      </c>
      <c r="L528" s="666">
        <v>1847.49</v>
      </c>
      <c r="M528" s="666">
        <v>1847.49</v>
      </c>
      <c r="N528" s="665">
        <v>1</v>
      </c>
      <c r="O528" s="748">
        <v>1</v>
      </c>
      <c r="P528" s="666">
        <v>1847.49</v>
      </c>
      <c r="Q528" s="681">
        <v>1</v>
      </c>
      <c r="R528" s="665">
        <v>1</v>
      </c>
      <c r="S528" s="681">
        <v>1</v>
      </c>
      <c r="T528" s="748">
        <v>1</v>
      </c>
      <c r="U528" s="704">
        <v>1</v>
      </c>
    </row>
    <row r="529" spans="1:21" ht="14.4" customHeight="1" x14ac:dyDescent="0.3">
      <c r="A529" s="664">
        <v>21</v>
      </c>
      <c r="B529" s="665" t="s">
        <v>545</v>
      </c>
      <c r="C529" s="665" t="s">
        <v>4755</v>
      </c>
      <c r="D529" s="746" t="s">
        <v>7218</v>
      </c>
      <c r="E529" s="747" t="s">
        <v>4786</v>
      </c>
      <c r="F529" s="665" t="s">
        <v>4752</v>
      </c>
      <c r="G529" s="665" t="s">
        <v>4805</v>
      </c>
      <c r="H529" s="665" t="s">
        <v>2238</v>
      </c>
      <c r="I529" s="665" t="s">
        <v>2550</v>
      </c>
      <c r="J529" s="665" t="s">
        <v>2308</v>
      </c>
      <c r="K529" s="665" t="s">
        <v>4444</v>
      </c>
      <c r="L529" s="666">
        <v>1385.62</v>
      </c>
      <c r="M529" s="666">
        <v>1385.62</v>
      </c>
      <c r="N529" s="665">
        <v>1</v>
      </c>
      <c r="O529" s="748">
        <v>0.5</v>
      </c>
      <c r="P529" s="666">
        <v>1385.62</v>
      </c>
      <c r="Q529" s="681">
        <v>1</v>
      </c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21</v>
      </c>
      <c r="B530" s="665" t="s">
        <v>545</v>
      </c>
      <c r="C530" s="665" t="s">
        <v>4755</v>
      </c>
      <c r="D530" s="746" t="s">
        <v>7218</v>
      </c>
      <c r="E530" s="747" t="s">
        <v>4786</v>
      </c>
      <c r="F530" s="665" t="s">
        <v>4752</v>
      </c>
      <c r="G530" s="665" t="s">
        <v>4909</v>
      </c>
      <c r="H530" s="665" t="s">
        <v>546</v>
      </c>
      <c r="I530" s="665" t="s">
        <v>2762</v>
      </c>
      <c r="J530" s="665" t="s">
        <v>2763</v>
      </c>
      <c r="K530" s="665" t="s">
        <v>4551</v>
      </c>
      <c r="L530" s="666">
        <v>88.1</v>
      </c>
      <c r="M530" s="666">
        <v>88.1</v>
      </c>
      <c r="N530" s="665">
        <v>1</v>
      </c>
      <c r="O530" s="748">
        <v>1</v>
      </c>
      <c r="P530" s="666">
        <v>88.1</v>
      </c>
      <c r="Q530" s="681">
        <v>1</v>
      </c>
      <c r="R530" s="665">
        <v>1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21</v>
      </c>
      <c r="B531" s="665" t="s">
        <v>545</v>
      </c>
      <c r="C531" s="665" t="s">
        <v>4755</v>
      </c>
      <c r="D531" s="746" t="s">
        <v>7218</v>
      </c>
      <c r="E531" s="747" t="s">
        <v>4786</v>
      </c>
      <c r="F531" s="665" t="s">
        <v>4752</v>
      </c>
      <c r="G531" s="665" t="s">
        <v>4969</v>
      </c>
      <c r="H531" s="665" t="s">
        <v>546</v>
      </c>
      <c r="I531" s="665" t="s">
        <v>2696</v>
      </c>
      <c r="J531" s="665" t="s">
        <v>2697</v>
      </c>
      <c r="K531" s="665" t="s">
        <v>4970</v>
      </c>
      <c r="L531" s="666">
        <v>78.33</v>
      </c>
      <c r="M531" s="666">
        <v>78.33</v>
      </c>
      <c r="N531" s="665">
        <v>1</v>
      </c>
      <c r="O531" s="748">
        <v>1</v>
      </c>
      <c r="P531" s="666">
        <v>78.33</v>
      </c>
      <c r="Q531" s="681">
        <v>1</v>
      </c>
      <c r="R531" s="665">
        <v>1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21</v>
      </c>
      <c r="B532" s="665" t="s">
        <v>545</v>
      </c>
      <c r="C532" s="665" t="s">
        <v>4755</v>
      </c>
      <c r="D532" s="746" t="s">
        <v>7218</v>
      </c>
      <c r="E532" s="747" t="s">
        <v>4786</v>
      </c>
      <c r="F532" s="665" t="s">
        <v>4752</v>
      </c>
      <c r="G532" s="665" t="s">
        <v>4807</v>
      </c>
      <c r="H532" s="665" t="s">
        <v>546</v>
      </c>
      <c r="I532" s="665" t="s">
        <v>796</v>
      </c>
      <c r="J532" s="665" t="s">
        <v>797</v>
      </c>
      <c r="K532" s="665" t="s">
        <v>4839</v>
      </c>
      <c r="L532" s="666">
        <v>93.71</v>
      </c>
      <c r="M532" s="666">
        <v>93.71</v>
      </c>
      <c r="N532" s="665">
        <v>1</v>
      </c>
      <c r="O532" s="748">
        <v>0.5</v>
      </c>
      <c r="P532" s="666">
        <v>93.71</v>
      </c>
      <c r="Q532" s="681">
        <v>1</v>
      </c>
      <c r="R532" s="665">
        <v>1</v>
      </c>
      <c r="S532" s="681">
        <v>1</v>
      </c>
      <c r="T532" s="748">
        <v>0.5</v>
      </c>
      <c r="U532" s="704">
        <v>1</v>
      </c>
    </row>
    <row r="533" spans="1:21" ht="14.4" customHeight="1" x14ac:dyDescent="0.3">
      <c r="A533" s="664">
        <v>21</v>
      </c>
      <c r="B533" s="665" t="s">
        <v>545</v>
      </c>
      <c r="C533" s="665" t="s">
        <v>4755</v>
      </c>
      <c r="D533" s="746" t="s">
        <v>7218</v>
      </c>
      <c r="E533" s="747" t="s">
        <v>4786</v>
      </c>
      <c r="F533" s="665" t="s">
        <v>4752</v>
      </c>
      <c r="G533" s="665" t="s">
        <v>4807</v>
      </c>
      <c r="H533" s="665" t="s">
        <v>546</v>
      </c>
      <c r="I533" s="665" t="s">
        <v>5297</v>
      </c>
      <c r="J533" s="665" t="s">
        <v>4972</v>
      </c>
      <c r="K533" s="665" t="s">
        <v>5298</v>
      </c>
      <c r="L533" s="666">
        <v>0</v>
      </c>
      <c r="M533" s="666">
        <v>0</v>
      </c>
      <c r="N533" s="665">
        <v>2</v>
      </c>
      <c r="O533" s="748">
        <v>0.5</v>
      </c>
      <c r="P533" s="666">
        <v>0</v>
      </c>
      <c r="Q533" s="681"/>
      <c r="R533" s="665">
        <v>2</v>
      </c>
      <c r="S533" s="681">
        <v>1</v>
      </c>
      <c r="T533" s="748">
        <v>0.5</v>
      </c>
      <c r="U533" s="704">
        <v>1</v>
      </c>
    </row>
    <row r="534" spans="1:21" ht="14.4" customHeight="1" x14ac:dyDescent="0.3">
      <c r="A534" s="664">
        <v>21</v>
      </c>
      <c r="B534" s="665" t="s">
        <v>545</v>
      </c>
      <c r="C534" s="665" t="s">
        <v>4755</v>
      </c>
      <c r="D534" s="746" t="s">
        <v>7218</v>
      </c>
      <c r="E534" s="747" t="s">
        <v>4786</v>
      </c>
      <c r="F534" s="665" t="s">
        <v>4752</v>
      </c>
      <c r="G534" s="665" t="s">
        <v>4807</v>
      </c>
      <c r="H534" s="665" t="s">
        <v>546</v>
      </c>
      <c r="I534" s="665" t="s">
        <v>5019</v>
      </c>
      <c r="J534" s="665" t="s">
        <v>797</v>
      </c>
      <c r="K534" s="665" t="s">
        <v>5020</v>
      </c>
      <c r="L534" s="666">
        <v>28.81</v>
      </c>
      <c r="M534" s="666">
        <v>28.81</v>
      </c>
      <c r="N534" s="665">
        <v>1</v>
      </c>
      <c r="O534" s="748">
        <v>0.5</v>
      </c>
      <c r="P534" s="666"/>
      <c r="Q534" s="681">
        <v>0</v>
      </c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21</v>
      </c>
      <c r="B535" s="665" t="s">
        <v>545</v>
      </c>
      <c r="C535" s="665" t="s">
        <v>4755</v>
      </c>
      <c r="D535" s="746" t="s">
        <v>7218</v>
      </c>
      <c r="E535" s="747" t="s">
        <v>4786</v>
      </c>
      <c r="F535" s="665" t="s">
        <v>4752</v>
      </c>
      <c r="G535" s="665" t="s">
        <v>4807</v>
      </c>
      <c r="H535" s="665" t="s">
        <v>546</v>
      </c>
      <c r="I535" s="665" t="s">
        <v>4838</v>
      </c>
      <c r="J535" s="665" t="s">
        <v>797</v>
      </c>
      <c r="K535" s="665" t="s">
        <v>4839</v>
      </c>
      <c r="L535" s="666">
        <v>57.64</v>
      </c>
      <c r="M535" s="666">
        <v>691.68</v>
      </c>
      <c r="N535" s="665">
        <v>12</v>
      </c>
      <c r="O535" s="748">
        <v>6.5</v>
      </c>
      <c r="P535" s="666">
        <v>288.2</v>
      </c>
      <c r="Q535" s="681">
        <v>0.41666666666666669</v>
      </c>
      <c r="R535" s="665">
        <v>5</v>
      </c>
      <c r="S535" s="681">
        <v>0.41666666666666669</v>
      </c>
      <c r="T535" s="748">
        <v>2.5</v>
      </c>
      <c r="U535" s="704">
        <v>0.38461538461538464</v>
      </c>
    </row>
    <row r="536" spans="1:21" ht="14.4" customHeight="1" x14ac:dyDescent="0.3">
      <c r="A536" s="664">
        <v>21</v>
      </c>
      <c r="B536" s="665" t="s">
        <v>545</v>
      </c>
      <c r="C536" s="665" t="s">
        <v>4755</v>
      </c>
      <c r="D536" s="746" t="s">
        <v>7218</v>
      </c>
      <c r="E536" s="747" t="s">
        <v>4786</v>
      </c>
      <c r="F536" s="665" t="s">
        <v>4752</v>
      </c>
      <c r="G536" s="665" t="s">
        <v>4807</v>
      </c>
      <c r="H536" s="665" t="s">
        <v>546</v>
      </c>
      <c r="I536" s="665" t="s">
        <v>4808</v>
      </c>
      <c r="J536" s="665" t="s">
        <v>797</v>
      </c>
      <c r="K536" s="665" t="s">
        <v>4809</v>
      </c>
      <c r="L536" s="666">
        <v>185.26</v>
      </c>
      <c r="M536" s="666">
        <v>370.52</v>
      </c>
      <c r="N536" s="665">
        <v>2</v>
      </c>
      <c r="O536" s="748">
        <v>1</v>
      </c>
      <c r="P536" s="666">
        <v>370.52</v>
      </c>
      <c r="Q536" s="681">
        <v>1</v>
      </c>
      <c r="R536" s="665">
        <v>2</v>
      </c>
      <c r="S536" s="681">
        <v>1</v>
      </c>
      <c r="T536" s="748">
        <v>1</v>
      </c>
      <c r="U536" s="704">
        <v>1</v>
      </c>
    </row>
    <row r="537" spans="1:21" ht="14.4" customHeight="1" x14ac:dyDescent="0.3">
      <c r="A537" s="664">
        <v>21</v>
      </c>
      <c r="B537" s="665" t="s">
        <v>545</v>
      </c>
      <c r="C537" s="665" t="s">
        <v>4755</v>
      </c>
      <c r="D537" s="746" t="s">
        <v>7218</v>
      </c>
      <c r="E537" s="747" t="s">
        <v>4786</v>
      </c>
      <c r="F537" s="665" t="s">
        <v>4752</v>
      </c>
      <c r="G537" s="665" t="s">
        <v>4807</v>
      </c>
      <c r="H537" s="665" t="s">
        <v>546</v>
      </c>
      <c r="I537" s="665" t="s">
        <v>2192</v>
      </c>
      <c r="J537" s="665" t="s">
        <v>797</v>
      </c>
      <c r="K537" s="665" t="s">
        <v>4809</v>
      </c>
      <c r="L537" s="666">
        <v>301.2</v>
      </c>
      <c r="M537" s="666">
        <v>301.2</v>
      </c>
      <c r="N537" s="665">
        <v>1</v>
      </c>
      <c r="O537" s="748">
        <v>0.5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21</v>
      </c>
      <c r="B538" s="665" t="s">
        <v>545</v>
      </c>
      <c r="C538" s="665" t="s">
        <v>4755</v>
      </c>
      <c r="D538" s="746" t="s">
        <v>7218</v>
      </c>
      <c r="E538" s="747" t="s">
        <v>4786</v>
      </c>
      <c r="F538" s="665" t="s">
        <v>4752</v>
      </c>
      <c r="G538" s="665" t="s">
        <v>4810</v>
      </c>
      <c r="H538" s="665" t="s">
        <v>2238</v>
      </c>
      <c r="I538" s="665" t="s">
        <v>4914</v>
      </c>
      <c r="J538" s="665" t="s">
        <v>2567</v>
      </c>
      <c r="K538" s="665" t="s">
        <v>2568</v>
      </c>
      <c r="L538" s="666">
        <v>668.54</v>
      </c>
      <c r="M538" s="666">
        <v>8691.02</v>
      </c>
      <c r="N538" s="665">
        <v>13</v>
      </c>
      <c r="O538" s="748">
        <v>8.5</v>
      </c>
      <c r="P538" s="666">
        <v>4679.78</v>
      </c>
      <c r="Q538" s="681">
        <v>0.53846153846153844</v>
      </c>
      <c r="R538" s="665">
        <v>7</v>
      </c>
      <c r="S538" s="681">
        <v>0.53846153846153844</v>
      </c>
      <c r="T538" s="748">
        <v>5</v>
      </c>
      <c r="U538" s="704">
        <v>0.58823529411764708</v>
      </c>
    </row>
    <row r="539" spans="1:21" ht="14.4" customHeight="1" x14ac:dyDescent="0.3">
      <c r="A539" s="664">
        <v>21</v>
      </c>
      <c r="B539" s="665" t="s">
        <v>545</v>
      </c>
      <c r="C539" s="665" t="s">
        <v>4755</v>
      </c>
      <c r="D539" s="746" t="s">
        <v>7218</v>
      </c>
      <c r="E539" s="747" t="s">
        <v>4786</v>
      </c>
      <c r="F539" s="665" t="s">
        <v>4752</v>
      </c>
      <c r="G539" s="665" t="s">
        <v>4810</v>
      </c>
      <c r="H539" s="665" t="s">
        <v>546</v>
      </c>
      <c r="I539" s="665" t="s">
        <v>5132</v>
      </c>
      <c r="J539" s="665" t="s">
        <v>2567</v>
      </c>
      <c r="K539" s="665" t="s">
        <v>5133</v>
      </c>
      <c r="L539" s="666">
        <v>0</v>
      </c>
      <c r="M539" s="666">
        <v>0</v>
      </c>
      <c r="N539" s="665">
        <v>5</v>
      </c>
      <c r="O539" s="748">
        <v>3.5</v>
      </c>
      <c r="P539" s="666">
        <v>0</v>
      </c>
      <c r="Q539" s="681"/>
      <c r="R539" s="665">
        <v>2</v>
      </c>
      <c r="S539" s="681">
        <v>0.4</v>
      </c>
      <c r="T539" s="748">
        <v>1.5</v>
      </c>
      <c r="U539" s="704">
        <v>0.42857142857142855</v>
      </c>
    </row>
    <row r="540" spans="1:21" ht="14.4" customHeight="1" x14ac:dyDescent="0.3">
      <c r="A540" s="664">
        <v>21</v>
      </c>
      <c r="B540" s="665" t="s">
        <v>545</v>
      </c>
      <c r="C540" s="665" t="s">
        <v>4755</v>
      </c>
      <c r="D540" s="746" t="s">
        <v>7218</v>
      </c>
      <c r="E540" s="747" t="s">
        <v>4786</v>
      </c>
      <c r="F540" s="665" t="s">
        <v>4752</v>
      </c>
      <c r="G540" s="665" t="s">
        <v>4810</v>
      </c>
      <c r="H540" s="665" t="s">
        <v>546</v>
      </c>
      <c r="I540" s="665" t="s">
        <v>5299</v>
      </c>
      <c r="J540" s="665" t="s">
        <v>2567</v>
      </c>
      <c r="K540" s="665" t="s">
        <v>5300</v>
      </c>
      <c r="L540" s="666">
        <v>0</v>
      </c>
      <c r="M540" s="666">
        <v>0</v>
      </c>
      <c r="N540" s="665">
        <v>2</v>
      </c>
      <c r="O540" s="748">
        <v>1.5</v>
      </c>
      <c r="P540" s="666"/>
      <c r="Q540" s="681"/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21</v>
      </c>
      <c r="B541" s="665" t="s">
        <v>545</v>
      </c>
      <c r="C541" s="665" t="s">
        <v>4755</v>
      </c>
      <c r="D541" s="746" t="s">
        <v>7218</v>
      </c>
      <c r="E541" s="747" t="s">
        <v>4786</v>
      </c>
      <c r="F541" s="665" t="s">
        <v>4752</v>
      </c>
      <c r="G541" s="665" t="s">
        <v>4915</v>
      </c>
      <c r="H541" s="665" t="s">
        <v>546</v>
      </c>
      <c r="I541" s="665" t="s">
        <v>5301</v>
      </c>
      <c r="J541" s="665" t="s">
        <v>2180</v>
      </c>
      <c r="K541" s="665" t="s">
        <v>5302</v>
      </c>
      <c r="L541" s="666">
        <v>0</v>
      </c>
      <c r="M541" s="666">
        <v>0</v>
      </c>
      <c r="N541" s="665">
        <v>1</v>
      </c>
      <c r="O541" s="748">
        <v>1</v>
      </c>
      <c r="P541" s="666">
        <v>0</v>
      </c>
      <c r="Q541" s="681"/>
      <c r="R541" s="665">
        <v>1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21</v>
      </c>
      <c r="B542" s="665" t="s">
        <v>545</v>
      </c>
      <c r="C542" s="665" t="s">
        <v>4755</v>
      </c>
      <c r="D542" s="746" t="s">
        <v>7218</v>
      </c>
      <c r="E542" s="747" t="s">
        <v>4786</v>
      </c>
      <c r="F542" s="665" t="s">
        <v>4752</v>
      </c>
      <c r="G542" s="665" t="s">
        <v>4915</v>
      </c>
      <c r="H542" s="665" t="s">
        <v>546</v>
      </c>
      <c r="I542" s="665" t="s">
        <v>5303</v>
      </c>
      <c r="J542" s="665" t="s">
        <v>1505</v>
      </c>
      <c r="K542" s="665" t="s">
        <v>5304</v>
      </c>
      <c r="L542" s="666">
        <v>0</v>
      </c>
      <c r="M542" s="666">
        <v>0</v>
      </c>
      <c r="N542" s="665">
        <v>1</v>
      </c>
      <c r="O542" s="748">
        <v>1</v>
      </c>
      <c r="P542" s="666">
        <v>0</v>
      </c>
      <c r="Q542" s="681"/>
      <c r="R542" s="665">
        <v>1</v>
      </c>
      <c r="S542" s="681">
        <v>1</v>
      </c>
      <c r="T542" s="748">
        <v>1</v>
      </c>
      <c r="U542" s="704">
        <v>1</v>
      </c>
    </row>
    <row r="543" spans="1:21" ht="14.4" customHeight="1" x14ac:dyDescent="0.3">
      <c r="A543" s="664">
        <v>21</v>
      </c>
      <c r="B543" s="665" t="s">
        <v>545</v>
      </c>
      <c r="C543" s="665" t="s">
        <v>4755</v>
      </c>
      <c r="D543" s="746" t="s">
        <v>7218</v>
      </c>
      <c r="E543" s="747" t="s">
        <v>4786</v>
      </c>
      <c r="F543" s="665" t="s">
        <v>4752</v>
      </c>
      <c r="G543" s="665" t="s">
        <v>4811</v>
      </c>
      <c r="H543" s="665" t="s">
        <v>546</v>
      </c>
      <c r="I543" s="665" t="s">
        <v>5305</v>
      </c>
      <c r="J543" s="665" t="s">
        <v>5306</v>
      </c>
      <c r="K543" s="665" t="s">
        <v>5307</v>
      </c>
      <c r="L543" s="666">
        <v>0</v>
      </c>
      <c r="M543" s="666">
        <v>0</v>
      </c>
      <c r="N543" s="665">
        <v>1</v>
      </c>
      <c r="O543" s="748">
        <v>1</v>
      </c>
      <c r="P543" s="666"/>
      <c r="Q543" s="681"/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21</v>
      </c>
      <c r="B544" s="665" t="s">
        <v>545</v>
      </c>
      <c r="C544" s="665" t="s">
        <v>4755</v>
      </c>
      <c r="D544" s="746" t="s">
        <v>7218</v>
      </c>
      <c r="E544" s="747" t="s">
        <v>4786</v>
      </c>
      <c r="F544" s="665" t="s">
        <v>4752</v>
      </c>
      <c r="G544" s="665" t="s">
        <v>5141</v>
      </c>
      <c r="H544" s="665" t="s">
        <v>2238</v>
      </c>
      <c r="I544" s="665" t="s">
        <v>3696</v>
      </c>
      <c r="J544" s="665" t="s">
        <v>3697</v>
      </c>
      <c r="K544" s="665" t="s">
        <v>4603</v>
      </c>
      <c r="L544" s="666">
        <v>57.64</v>
      </c>
      <c r="M544" s="666">
        <v>57.64</v>
      </c>
      <c r="N544" s="665">
        <v>1</v>
      </c>
      <c r="O544" s="748">
        <v>0.5</v>
      </c>
      <c r="P544" s="666">
        <v>57.64</v>
      </c>
      <c r="Q544" s="681">
        <v>1</v>
      </c>
      <c r="R544" s="665">
        <v>1</v>
      </c>
      <c r="S544" s="681">
        <v>1</v>
      </c>
      <c r="T544" s="748">
        <v>0.5</v>
      </c>
      <c r="U544" s="704">
        <v>1</v>
      </c>
    </row>
    <row r="545" spans="1:21" ht="14.4" customHeight="1" x14ac:dyDescent="0.3">
      <c r="A545" s="664">
        <v>21</v>
      </c>
      <c r="B545" s="665" t="s">
        <v>545</v>
      </c>
      <c r="C545" s="665" t="s">
        <v>4755</v>
      </c>
      <c r="D545" s="746" t="s">
        <v>7218</v>
      </c>
      <c r="E545" s="747" t="s">
        <v>4786</v>
      </c>
      <c r="F545" s="665" t="s">
        <v>4752</v>
      </c>
      <c r="G545" s="665" t="s">
        <v>5141</v>
      </c>
      <c r="H545" s="665" t="s">
        <v>2238</v>
      </c>
      <c r="I545" s="665" t="s">
        <v>5308</v>
      </c>
      <c r="J545" s="665" t="s">
        <v>3697</v>
      </c>
      <c r="K545" s="665" t="s">
        <v>5309</v>
      </c>
      <c r="L545" s="666">
        <v>0</v>
      </c>
      <c r="M545" s="666">
        <v>0</v>
      </c>
      <c r="N545" s="665">
        <v>1</v>
      </c>
      <c r="O545" s="748">
        <v>1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21</v>
      </c>
      <c r="B546" s="665" t="s">
        <v>545</v>
      </c>
      <c r="C546" s="665" t="s">
        <v>4755</v>
      </c>
      <c r="D546" s="746" t="s">
        <v>7218</v>
      </c>
      <c r="E546" s="747" t="s">
        <v>4786</v>
      </c>
      <c r="F546" s="665" t="s">
        <v>4752</v>
      </c>
      <c r="G546" s="665" t="s">
        <v>4815</v>
      </c>
      <c r="H546" s="665" t="s">
        <v>546</v>
      </c>
      <c r="I546" s="665" t="s">
        <v>1930</v>
      </c>
      <c r="J546" s="665" t="s">
        <v>1931</v>
      </c>
      <c r="K546" s="665" t="s">
        <v>1756</v>
      </c>
      <c r="L546" s="666">
        <v>108.44</v>
      </c>
      <c r="M546" s="666">
        <v>108.44</v>
      </c>
      <c r="N546" s="665">
        <v>1</v>
      </c>
      <c r="O546" s="748">
        <v>1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21</v>
      </c>
      <c r="B547" s="665" t="s">
        <v>545</v>
      </c>
      <c r="C547" s="665" t="s">
        <v>4755</v>
      </c>
      <c r="D547" s="746" t="s">
        <v>7218</v>
      </c>
      <c r="E547" s="747" t="s">
        <v>4786</v>
      </c>
      <c r="F547" s="665" t="s">
        <v>4752</v>
      </c>
      <c r="G547" s="665" t="s">
        <v>4815</v>
      </c>
      <c r="H547" s="665" t="s">
        <v>546</v>
      </c>
      <c r="I547" s="665" t="s">
        <v>4840</v>
      </c>
      <c r="J547" s="665" t="s">
        <v>1931</v>
      </c>
      <c r="K547" s="665" t="s">
        <v>1522</v>
      </c>
      <c r="L547" s="666">
        <v>54.23</v>
      </c>
      <c r="M547" s="666">
        <v>216.92</v>
      </c>
      <c r="N547" s="665">
        <v>4</v>
      </c>
      <c r="O547" s="748">
        <v>2.5</v>
      </c>
      <c r="P547" s="666">
        <v>108.46</v>
      </c>
      <c r="Q547" s="681">
        <v>0.5</v>
      </c>
      <c r="R547" s="665">
        <v>2</v>
      </c>
      <c r="S547" s="681">
        <v>0.5</v>
      </c>
      <c r="T547" s="748">
        <v>1</v>
      </c>
      <c r="U547" s="704">
        <v>0.4</v>
      </c>
    </row>
    <row r="548" spans="1:21" ht="14.4" customHeight="1" x14ac:dyDescent="0.3">
      <c r="A548" s="664">
        <v>21</v>
      </c>
      <c r="B548" s="665" t="s">
        <v>545</v>
      </c>
      <c r="C548" s="665" t="s">
        <v>4755</v>
      </c>
      <c r="D548" s="746" t="s">
        <v>7218</v>
      </c>
      <c r="E548" s="747" t="s">
        <v>4786</v>
      </c>
      <c r="F548" s="665" t="s">
        <v>4752</v>
      </c>
      <c r="G548" s="665" t="s">
        <v>4919</v>
      </c>
      <c r="H548" s="665" t="s">
        <v>546</v>
      </c>
      <c r="I548" s="665" t="s">
        <v>636</v>
      </c>
      <c r="J548" s="665" t="s">
        <v>5190</v>
      </c>
      <c r="K548" s="665" t="s">
        <v>5191</v>
      </c>
      <c r="L548" s="666">
        <v>24.78</v>
      </c>
      <c r="M548" s="666">
        <v>24.78</v>
      </c>
      <c r="N548" s="665">
        <v>1</v>
      </c>
      <c r="O548" s="748">
        <v>0.5</v>
      </c>
      <c r="P548" s="666">
        <v>24.78</v>
      </c>
      <c r="Q548" s="681">
        <v>1</v>
      </c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21</v>
      </c>
      <c r="B549" s="665" t="s">
        <v>545</v>
      </c>
      <c r="C549" s="665" t="s">
        <v>4755</v>
      </c>
      <c r="D549" s="746" t="s">
        <v>7218</v>
      </c>
      <c r="E549" s="747" t="s">
        <v>4786</v>
      </c>
      <c r="F549" s="665" t="s">
        <v>4752</v>
      </c>
      <c r="G549" s="665" t="s">
        <v>4919</v>
      </c>
      <c r="H549" s="665" t="s">
        <v>546</v>
      </c>
      <c r="I549" s="665" t="s">
        <v>3106</v>
      </c>
      <c r="J549" s="665" t="s">
        <v>4920</v>
      </c>
      <c r="K549" s="665" t="s">
        <v>4921</v>
      </c>
      <c r="L549" s="666">
        <v>99.11</v>
      </c>
      <c r="M549" s="666">
        <v>99.11</v>
      </c>
      <c r="N549" s="665">
        <v>1</v>
      </c>
      <c r="O549" s="748">
        <v>0.5</v>
      </c>
      <c r="P549" s="666">
        <v>99.11</v>
      </c>
      <c r="Q549" s="681">
        <v>1</v>
      </c>
      <c r="R549" s="665">
        <v>1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21</v>
      </c>
      <c r="B550" s="665" t="s">
        <v>545</v>
      </c>
      <c r="C550" s="665" t="s">
        <v>4755</v>
      </c>
      <c r="D550" s="746" t="s">
        <v>7218</v>
      </c>
      <c r="E550" s="747" t="s">
        <v>4786</v>
      </c>
      <c r="F550" s="665" t="s">
        <v>4752</v>
      </c>
      <c r="G550" s="665" t="s">
        <v>5310</v>
      </c>
      <c r="H550" s="665" t="s">
        <v>546</v>
      </c>
      <c r="I550" s="665" t="s">
        <v>3141</v>
      </c>
      <c r="J550" s="665" t="s">
        <v>3142</v>
      </c>
      <c r="K550" s="665" t="s">
        <v>5311</v>
      </c>
      <c r="L550" s="666">
        <v>597.88</v>
      </c>
      <c r="M550" s="666">
        <v>597.88</v>
      </c>
      <c r="N550" s="665">
        <v>1</v>
      </c>
      <c r="O550" s="748">
        <v>1</v>
      </c>
      <c r="P550" s="666">
        <v>597.88</v>
      </c>
      <c r="Q550" s="681">
        <v>1</v>
      </c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21</v>
      </c>
      <c r="B551" s="665" t="s">
        <v>545</v>
      </c>
      <c r="C551" s="665" t="s">
        <v>4755</v>
      </c>
      <c r="D551" s="746" t="s">
        <v>7218</v>
      </c>
      <c r="E551" s="747" t="s">
        <v>4786</v>
      </c>
      <c r="F551" s="665" t="s">
        <v>4752</v>
      </c>
      <c r="G551" s="665" t="s">
        <v>5310</v>
      </c>
      <c r="H551" s="665" t="s">
        <v>546</v>
      </c>
      <c r="I551" s="665" t="s">
        <v>3250</v>
      </c>
      <c r="J551" s="665" t="s">
        <v>2895</v>
      </c>
      <c r="K551" s="665" t="s">
        <v>5312</v>
      </c>
      <c r="L551" s="666">
        <v>1195.75</v>
      </c>
      <c r="M551" s="666">
        <v>1195.75</v>
      </c>
      <c r="N551" s="665">
        <v>1</v>
      </c>
      <c r="O551" s="748">
        <v>0.5</v>
      </c>
      <c r="P551" s="666">
        <v>1195.75</v>
      </c>
      <c r="Q551" s="681">
        <v>1</v>
      </c>
      <c r="R551" s="665">
        <v>1</v>
      </c>
      <c r="S551" s="681">
        <v>1</v>
      </c>
      <c r="T551" s="748">
        <v>0.5</v>
      </c>
      <c r="U551" s="704">
        <v>1</v>
      </c>
    </row>
    <row r="552" spans="1:21" ht="14.4" customHeight="1" x14ac:dyDescent="0.3">
      <c r="A552" s="664">
        <v>21</v>
      </c>
      <c r="B552" s="665" t="s">
        <v>545</v>
      </c>
      <c r="C552" s="665" t="s">
        <v>4755</v>
      </c>
      <c r="D552" s="746" t="s">
        <v>7218</v>
      </c>
      <c r="E552" s="747" t="s">
        <v>4786</v>
      </c>
      <c r="F552" s="665" t="s">
        <v>4752</v>
      </c>
      <c r="G552" s="665" t="s">
        <v>5313</v>
      </c>
      <c r="H552" s="665" t="s">
        <v>546</v>
      </c>
      <c r="I552" s="665" t="s">
        <v>5314</v>
      </c>
      <c r="J552" s="665" t="s">
        <v>5315</v>
      </c>
      <c r="K552" s="665" t="s">
        <v>5316</v>
      </c>
      <c r="L552" s="666">
        <v>0</v>
      </c>
      <c r="M552" s="666">
        <v>0</v>
      </c>
      <c r="N552" s="665">
        <v>1</v>
      </c>
      <c r="O552" s="748">
        <v>1</v>
      </c>
      <c r="P552" s="666"/>
      <c r="Q552" s="681"/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21</v>
      </c>
      <c r="B553" s="665" t="s">
        <v>545</v>
      </c>
      <c r="C553" s="665" t="s">
        <v>4755</v>
      </c>
      <c r="D553" s="746" t="s">
        <v>7218</v>
      </c>
      <c r="E553" s="747" t="s">
        <v>4786</v>
      </c>
      <c r="F553" s="665" t="s">
        <v>4752</v>
      </c>
      <c r="G553" s="665" t="s">
        <v>4816</v>
      </c>
      <c r="H553" s="665" t="s">
        <v>546</v>
      </c>
      <c r="I553" s="665" t="s">
        <v>861</v>
      </c>
      <c r="J553" s="665" t="s">
        <v>4817</v>
      </c>
      <c r="K553" s="665" t="s">
        <v>4800</v>
      </c>
      <c r="L553" s="666">
        <v>0</v>
      </c>
      <c r="M553" s="666">
        <v>0</v>
      </c>
      <c r="N553" s="665">
        <v>14</v>
      </c>
      <c r="O553" s="748">
        <v>10</v>
      </c>
      <c r="P553" s="666">
        <v>0</v>
      </c>
      <c r="Q553" s="681"/>
      <c r="R553" s="665">
        <v>11</v>
      </c>
      <c r="S553" s="681">
        <v>0.7857142857142857</v>
      </c>
      <c r="T553" s="748">
        <v>7.5</v>
      </c>
      <c r="U553" s="704">
        <v>0.75</v>
      </c>
    </row>
    <row r="554" spans="1:21" ht="14.4" customHeight="1" x14ac:dyDescent="0.3">
      <c r="A554" s="664">
        <v>21</v>
      </c>
      <c r="B554" s="665" t="s">
        <v>545</v>
      </c>
      <c r="C554" s="665" t="s">
        <v>4755</v>
      </c>
      <c r="D554" s="746" t="s">
        <v>7218</v>
      </c>
      <c r="E554" s="747" t="s">
        <v>4786</v>
      </c>
      <c r="F554" s="665" t="s">
        <v>4752</v>
      </c>
      <c r="G554" s="665" t="s">
        <v>4929</v>
      </c>
      <c r="H554" s="665" t="s">
        <v>546</v>
      </c>
      <c r="I554" s="665" t="s">
        <v>728</v>
      </c>
      <c r="J554" s="665" t="s">
        <v>729</v>
      </c>
      <c r="K554" s="665" t="s">
        <v>4931</v>
      </c>
      <c r="L554" s="666">
        <v>42.08</v>
      </c>
      <c r="M554" s="666">
        <v>84.16</v>
      </c>
      <c r="N554" s="665">
        <v>2</v>
      </c>
      <c r="O554" s="748">
        <v>0.5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21</v>
      </c>
      <c r="B555" s="665" t="s">
        <v>545</v>
      </c>
      <c r="C555" s="665" t="s">
        <v>4755</v>
      </c>
      <c r="D555" s="746" t="s">
        <v>7218</v>
      </c>
      <c r="E555" s="747" t="s">
        <v>4786</v>
      </c>
      <c r="F555" s="665" t="s">
        <v>4752</v>
      </c>
      <c r="G555" s="665" t="s">
        <v>4936</v>
      </c>
      <c r="H555" s="665" t="s">
        <v>546</v>
      </c>
      <c r="I555" s="665" t="s">
        <v>1524</v>
      </c>
      <c r="J555" s="665" t="s">
        <v>1525</v>
      </c>
      <c r="K555" s="665" t="s">
        <v>4685</v>
      </c>
      <c r="L555" s="666">
        <v>31.32</v>
      </c>
      <c r="M555" s="666">
        <v>31.32</v>
      </c>
      <c r="N555" s="665">
        <v>1</v>
      </c>
      <c r="O555" s="748">
        <v>0.5</v>
      </c>
      <c r="P555" s="666"/>
      <c r="Q555" s="681">
        <v>0</v>
      </c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21</v>
      </c>
      <c r="B556" s="665" t="s">
        <v>545</v>
      </c>
      <c r="C556" s="665" t="s">
        <v>4755</v>
      </c>
      <c r="D556" s="746" t="s">
        <v>7218</v>
      </c>
      <c r="E556" s="747" t="s">
        <v>4786</v>
      </c>
      <c r="F556" s="665" t="s">
        <v>4752</v>
      </c>
      <c r="G556" s="665" t="s">
        <v>4936</v>
      </c>
      <c r="H556" s="665" t="s">
        <v>546</v>
      </c>
      <c r="I556" s="665" t="s">
        <v>899</v>
      </c>
      <c r="J556" s="665" t="s">
        <v>900</v>
      </c>
      <c r="K556" s="665" t="s">
        <v>4557</v>
      </c>
      <c r="L556" s="666">
        <v>93.96</v>
      </c>
      <c r="M556" s="666">
        <v>187.92</v>
      </c>
      <c r="N556" s="665">
        <v>2</v>
      </c>
      <c r="O556" s="748">
        <v>1.5</v>
      </c>
      <c r="P556" s="666">
        <v>93.96</v>
      </c>
      <c r="Q556" s="681">
        <v>0.5</v>
      </c>
      <c r="R556" s="665">
        <v>1</v>
      </c>
      <c r="S556" s="681">
        <v>0.5</v>
      </c>
      <c r="T556" s="748">
        <v>0.5</v>
      </c>
      <c r="U556" s="704">
        <v>0.33333333333333331</v>
      </c>
    </row>
    <row r="557" spans="1:21" ht="14.4" customHeight="1" x14ac:dyDescent="0.3">
      <c r="A557" s="664">
        <v>21</v>
      </c>
      <c r="B557" s="665" t="s">
        <v>545</v>
      </c>
      <c r="C557" s="665" t="s">
        <v>4755</v>
      </c>
      <c r="D557" s="746" t="s">
        <v>7218</v>
      </c>
      <c r="E557" s="747" t="s">
        <v>4786</v>
      </c>
      <c r="F557" s="665" t="s">
        <v>4752</v>
      </c>
      <c r="G557" s="665" t="s">
        <v>4936</v>
      </c>
      <c r="H557" s="665" t="s">
        <v>546</v>
      </c>
      <c r="I557" s="665" t="s">
        <v>2951</v>
      </c>
      <c r="J557" s="665" t="s">
        <v>900</v>
      </c>
      <c r="K557" s="665" t="s">
        <v>4940</v>
      </c>
      <c r="L557" s="666">
        <v>156.61000000000001</v>
      </c>
      <c r="M557" s="666">
        <v>156.61000000000001</v>
      </c>
      <c r="N557" s="665">
        <v>1</v>
      </c>
      <c r="O557" s="748">
        <v>0.5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21</v>
      </c>
      <c r="B558" s="665" t="s">
        <v>545</v>
      </c>
      <c r="C558" s="665" t="s">
        <v>4755</v>
      </c>
      <c r="D558" s="746" t="s">
        <v>7218</v>
      </c>
      <c r="E558" s="747" t="s">
        <v>4786</v>
      </c>
      <c r="F558" s="665" t="s">
        <v>4752</v>
      </c>
      <c r="G558" s="665" t="s">
        <v>4818</v>
      </c>
      <c r="H558" s="665" t="s">
        <v>546</v>
      </c>
      <c r="I558" s="665" t="s">
        <v>1797</v>
      </c>
      <c r="J558" s="665" t="s">
        <v>1798</v>
      </c>
      <c r="K558" s="665" t="s">
        <v>5317</v>
      </c>
      <c r="L558" s="666">
        <v>50.32</v>
      </c>
      <c r="M558" s="666">
        <v>100.64</v>
      </c>
      <c r="N558" s="665">
        <v>2</v>
      </c>
      <c r="O558" s="748">
        <v>1.5</v>
      </c>
      <c r="P558" s="666">
        <v>50.32</v>
      </c>
      <c r="Q558" s="681">
        <v>0.5</v>
      </c>
      <c r="R558" s="665">
        <v>1</v>
      </c>
      <c r="S558" s="681">
        <v>0.5</v>
      </c>
      <c r="T558" s="748">
        <v>0.5</v>
      </c>
      <c r="U558" s="704">
        <v>0.33333333333333331</v>
      </c>
    </row>
    <row r="559" spans="1:21" ht="14.4" customHeight="1" x14ac:dyDescent="0.3">
      <c r="A559" s="664">
        <v>21</v>
      </c>
      <c r="B559" s="665" t="s">
        <v>545</v>
      </c>
      <c r="C559" s="665" t="s">
        <v>4755</v>
      </c>
      <c r="D559" s="746" t="s">
        <v>7218</v>
      </c>
      <c r="E559" s="747" t="s">
        <v>4786</v>
      </c>
      <c r="F559" s="665" t="s">
        <v>4752</v>
      </c>
      <c r="G559" s="665" t="s">
        <v>4818</v>
      </c>
      <c r="H559" s="665" t="s">
        <v>546</v>
      </c>
      <c r="I559" s="665" t="s">
        <v>5318</v>
      </c>
      <c r="J559" s="665" t="s">
        <v>1798</v>
      </c>
      <c r="K559" s="665" t="s">
        <v>5319</v>
      </c>
      <c r="L559" s="666">
        <v>0</v>
      </c>
      <c r="M559" s="666">
        <v>0</v>
      </c>
      <c r="N559" s="665">
        <v>2</v>
      </c>
      <c r="O559" s="748">
        <v>1</v>
      </c>
      <c r="P559" s="666">
        <v>0</v>
      </c>
      <c r="Q559" s="681"/>
      <c r="R559" s="665">
        <v>1</v>
      </c>
      <c r="S559" s="681">
        <v>0.5</v>
      </c>
      <c r="T559" s="748">
        <v>0.5</v>
      </c>
      <c r="U559" s="704">
        <v>0.5</v>
      </c>
    </row>
    <row r="560" spans="1:21" ht="14.4" customHeight="1" x14ac:dyDescent="0.3">
      <c r="A560" s="664">
        <v>21</v>
      </c>
      <c r="B560" s="665" t="s">
        <v>545</v>
      </c>
      <c r="C560" s="665" t="s">
        <v>4755</v>
      </c>
      <c r="D560" s="746" t="s">
        <v>7218</v>
      </c>
      <c r="E560" s="747" t="s">
        <v>4786</v>
      </c>
      <c r="F560" s="665" t="s">
        <v>4752</v>
      </c>
      <c r="G560" s="665" t="s">
        <v>4818</v>
      </c>
      <c r="H560" s="665" t="s">
        <v>546</v>
      </c>
      <c r="I560" s="665" t="s">
        <v>5320</v>
      </c>
      <c r="J560" s="665" t="s">
        <v>1798</v>
      </c>
      <c r="K560" s="665" t="s">
        <v>5321</v>
      </c>
      <c r="L560" s="666">
        <v>50.32</v>
      </c>
      <c r="M560" s="666">
        <v>50.32</v>
      </c>
      <c r="N560" s="665">
        <v>1</v>
      </c>
      <c r="O560" s="748">
        <v>0.5</v>
      </c>
      <c r="P560" s="666">
        <v>50.32</v>
      </c>
      <c r="Q560" s="681">
        <v>1</v>
      </c>
      <c r="R560" s="665">
        <v>1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21</v>
      </c>
      <c r="B561" s="665" t="s">
        <v>545</v>
      </c>
      <c r="C561" s="665" t="s">
        <v>4755</v>
      </c>
      <c r="D561" s="746" t="s">
        <v>7218</v>
      </c>
      <c r="E561" s="747" t="s">
        <v>4786</v>
      </c>
      <c r="F561" s="665" t="s">
        <v>4752</v>
      </c>
      <c r="G561" s="665" t="s">
        <v>4818</v>
      </c>
      <c r="H561" s="665" t="s">
        <v>546</v>
      </c>
      <c r="I561" s="665" t="s">
        <v>5322</v>
      </c>
      <c r="J561" s="665" t="s">
        <v>1955</v>
      </c>
      <c r="K561" s="665" t="s">
        <v>5323</v>
      </c>
      <c r="L561" s="666">
        <v>0</v>
      </c>
      <c r="M561" s="666">
        <v>0</v>
      </c>
      <c r="N561" s="665">
        <v>1</v>
      </c>
      <c r="O561" s="748">
        <v>0.5</v>
      </c>
      <c r="P561" s="666"/>
      <c r="Q561" s="681"/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21</v>
      </c>
      <c r="B562" s="665" t="s">
        <v>545</v>
      </c>
      <c r="C562" s="665" t="s">
        <v>4755</v>
      </c>
      <c r="D562" s="746" t="s">
        <v>7218</v>
      </c>
      <c r="E562" s="747" t="s">
        <v>4786</v>
      </c>
      <c r="F562" s="665" t="s">
        <v>4752</v>
      </c>
      <c r="G562" s="665" t="s">
        <v>4818</v>
      </c>
      <c r="H562" s="665" t="s">
        <v>546</v>
      </c>
      <c r="I562" s="665" t="s">
        <v>5324</v>
      </c>
      <c r="J562" s="665" t="s">
        <v>1798</v>
      </c>
      <c r="K562" s="665" t="s">
        <v>5325</v>
      </c>
      <c r="L562" s="666">
        <v>33.549999999999997</v>
      </c>
      <c r="M562" s="666">
        <v>33.549999999999997</v>
      </c>
      <c r="N562" s="665">
        <v>1</v>
      </c>
      <c r="O562" s="748">
        <v>0.5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21</v>
      </c>
      <c r="B563" s="665" t="s">
        <v>545</v>
      </c>
      <c r="C563" s="665" t="s">
        <v>4755</v>
      </c>
      <c r="D563" s="746" t="s">
        <v>7218</v>
      </c>
      <c r="E563" s="747" t="s">
        <v>4786</v>
      </c>
      <c r="F563" s="665" t="s">
        <v>4752</v>
      </c>
      <c r="G563" s="665" t="s">
        <v>4818</v>
      </c>
      <c r="H563" s="665" t="s">
        <v>546</v>
      </c>
      <c r="I563" s="665" t="s">
        <v>5326</v>
      </c>
      <c r="J563" s="665" t="s">
        <v>1798</v>
      </c>
      <c r="K563" s="665" t="s">
        <v>5327</v>
      </c>
      <c r="L563" s="666">
        <v>0</v>
      </c>
      <c r="M563" s="666">
        <v>0</v>
      </c>
      <c r="N563" s="665">
        <v>1</v>
      </c>
      <c r="O563" s="748">
        <v>1</v>
      </c>
      <c r="P563" s="666"/>
      <c r="Q563" s="681"/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21</v>
      </c>
      <c r="B564" s="665" t="s">
        <v>545</v>
      </c>
      <c r="C564" s="665" t="s">
        <v>4755</v>
      </c>
      <c r="D564" s="746" t="s">
        <v>7218</v>
      </c>
      <c r="E564" s="747" t="s">
        <v>4786</v>
      </c>
      <c r="F564" s="665" t="s">
        <v>4752</v>
      </c>
      <c r="G564" s="665" t="s">
        <v>5328</v>
      </c>
      <c r="H564" s="665" t="s">
        <v>546</v>
      </c>
      <c r="I564" s="665" t="s">
        <v>5329</v>
      </c>
      <c r="J564" s="665" t="s">
        <v>5330</v>
      </c>
      <c r="K564" s="665" t="s">
        <v>5331</v>
      </c>
      <c r="L564" s="666">
        <v>87.86</v>
      </c>
      <c r="M564" s="666">
        <v>87.86</v>
      </c>
      <c r="N564" s="665">
        <v>1</v>
      </c>
      <c r="O564" s="748">
        <v>0.5</v>
      </c>
      <c r="P564" s="666">
        <v>87.86</v>
      </c>
      <c r="Q564" s="681">
        <v>1</v>
      </c>
      <c r="R564" s="665">
        <v>1</v>
      </c>
      <c r="S564" s="681">
        <v>1</v>
      </c>
      <c r="T564" s="748">
        <v>0.5</v>
      </c>
      <c r="U564" s="704">
        <v>1</v>
      </c>
    </row>
    <row r="565" spans="1:21" ht="14.4" customHeight="1" x14ac:dyDescent="0.3">
      <c r="A565" s="664">
        <v>21</v>
      </c>
      <c r="B565" s="665" t="s">
        <v>545</v>
      </c>
      <c r="C565" s="665" t="s">
        <v>4755</v>
      </c>
      <c r="D565" s="746" t="s">
        <v>7218</v>
      </c>
      <c r="E565" s="747" t="s">
        <v>4786</v>
      </c>
      <c r="F565" s="665" t="s">
        <v>4752</v>
      </c>
      <c r="G565" s="665" t="s">
        <v>5332</v>
      </c>
      <c r="H565" s="665" t="s">
        <v>546</v>
      </c>
      <c r="I565" s="665" t="s">
        <v>5333</v>
      </c>
      <c r="J565" s="665" t="s">
        <v>5334</v>
      </c>
      <c r="K565" s="665" t="s">
        <v>5335</v>
      </c>
      <c r="L565" s="666">
        <v>43.61</v>
      </c>
      <c r="M565" s="666">
        <v>43.61</v>
      </c>
      <c r="N565" s="665">
        <v>1</v>
      </c>
      <c r="O565" s="748">
        <v>0.5</v>
      </c>
      <c r="P565" s="666"/>
      <c r="Q565" s="681">
        <v>0</v>
      </c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21</v>
      </c>
      <c r="B566" s="665" t="s">
        <v>545</v>
      </c>
      <c r="C566" s="665" t="s">
        <v>4755</v>
      </c>
      <c r="D566" s="746" t="s">
        <v>7218</v>
      </c>
      <c r="E566" s="747" t="s">
        <v>4786</v>
      </c>
      <c r="F566" s="665" t="s">
        <v>4752</v>
      </c>
      <c r="G566" s="665" t="s">
        <v>5159</v>
      </c>
      <c r="H566" s="665" t="s">
        <v>546</v>
      </c>
      <c r="I566" s="665" t="s">
        <v>5336</v>
      </c>
      <c r="J566" s="665" t="s">
        <v>1258</v>
      </c>
      <c r="K566" s="665" t="s">
        <v>5337</v>
      </c>
      <c r="L566" s="666">
        <v>0</v>
      </c>
      <c r="M566" s="666">
        <v>0</v>
      </c>
      <c r="N566" s="665">
        <v>1</v>
      </c>
      <c r="O566" s="748">
        <v>0.5</v>
      </c>
      <c r="P566" s="666"/>
      <c r="Q566" s="681"/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21</v>
      </c>
      <c r="B567" s="665" t="s">
        <v>545</v>
      </c>
      <c r="C567" s="665" t="s">
        <v>4755</v>
      </c>
      <c r="D567" s="746" t="s">
        <v>7218</v>
      </c>
      <c r="E567" s="747" t="s">
        <v>4786</v>
      </c>
      <c r="F567" s="665" t="s">
        <v>4752</v>
      </c>
      <c r="G567" s="665" t="s">
        <v>5338</v>
      </c>
      <c r="H567" s="665" t="s">
        <v>2238</v>
      </c>
      <c r="I567" s="665" t="s">
        <v>5339</v>
      </c>
      <c r="J567" s="665" t="s">
        <v>5340</v>
      </c>
      <c r="K567" s="665" t="s">
        <v>5341</v>
      </c>
      <c r="L567" s="666">
        <v>0</v>
      </c>
      <c r="M567" s="666">
        <v>0</v>
      </c>
      <c r="N567" s="665">
        <v>1</v>
      </c>
      <c r="O567" s="748">
        <v>1</v>
      </c>
      <c r="P567" s="666"/>
      <c r="Q567" s="681"/>
      <c r="R567" s="665"/>
      <c r="S567" s="681">
        <v>0</v>
      </c>
      <c r="T567" s="748"/>
      <c r="U567" s="704">
        <v>0</v>
      </c>
    </row>
    <row r="568" spans="1:21" ht="14.4" customHeight="1" x14ac:dyDescent="0.3">
      <c r="A568" s="664">
        <v>21</v>
      </c>
      <c r="B568" s="665" t="s">
        <v>545</v>
      </c>
      <c r="C568" s="665" t="s">
        <v>4755</v>
      </c>
      <c r="D568" s="746" t="s">
        <v>7218</v>
      </c>
      <c r="E568" s="747" t="s">
        <v>4786</v>
      </c>
      <c r="F568" s="665" t="s">
        <v>4752</v>
      </c>
      <c r="G568" s="665" t="s">
        <v>4942</v>
      </c>
      <c r="H568" s="665" t="s">
        <v>546</v>
      </c>
      <c r="I568" s="665" t="s">
        <v>1977</v>
      </c>
      <c r="J568" s="665" t="s">
        <v>1978</v>
      </c>
      <c r="K568" s="665" t="s">
        <v>4945</v>
      </c>
      <c r="L568" s="666">
        <v>0</v>
      </c>
      <c r="M568" s="666">
        <v>0</v>
      </c>
      <c r="N568" s="665">
        <v>2</v>
      </c>
      <c r="O568" s="748">
        <v>1.5</v>
      </c>
      <c r="P568" s="666"/>
      <c r="Q568" s="681"/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21</v>
      </c>
      <c r="B569" s="665" t="s">
        <v>545</v>
      </c>
      <c r="C569" s="665" t="s">
        <v>4755</v>
      </c>
      <c r="D569" s="746" t="s">
        <v>7218</v>
      </c>
      <c r="E569" s="747" t="s">
        <v>4786</v>
      </c>
      <c r="F569" s="665" t="s">
        <v>4752</v>
      </c>
      <c r="G569" s="665" t="s">
        <v>4820</v>
      </c>
      <c r="H569" s="665" t="s">
        <v>2238</v>
      </c>
      <c r="I569" s="665" t="s">
        <v>2314</v>
      </c>
      <c r="J569" s="665" t="s">
        <v>2315</v>
      </c>
      <c r="K569" s="665" t="s">
        <v>4411</v>
      </c>
      <c r="L569" s="666">
        <v>53.57</v>
      </c>
      <c r="M569" s="666">
        <v>107.14</v>
      </c>
      <c r="N569" s="665">
        <v>2</v>
      </c>
      <c r="O569" s="748">
        <v>1.5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21</v>
      </c>
      <c r="B570" s="665" t="s">
        <v>545</v>
      </c>
      <c r="C570" s="665" t="s">
        <v>4755</v>
      </c>
      <c r="D570" s="746" t="s">
        <v>7218</v>
      </c>
      <c r="E570" s="747" t="s">
        <v>4786</v>
      </c>
      <c r="F570" s="665" t="s">
        <v>4752</v>
      </c>
      <c r="G570" s="665" t="s">
        <v>5342</v>
      </c>
      <c r="H570" s="665" t="s">
        <v>546</v>
      </c>
      <c r="I570" s="665" t="s">
        <v>5343</v>
      </c>
      <c r="J570" s="665" t="s">
        <v>5344</v>
      </c>
      <c r="K570" s="665" t="s">
        <v>5345</v>
      </c>
      <c r="L570" s="666">
        <v>75.819999999999993</v>
      </c>
      <c r="M570" s="666">
        <v>75.819999999999993</v>
      </c>
      <c r="N570" s="665">
        <v>1</v>
      </c>
      <c r="O570" s="748">
        <v>0.5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21</v>
      </c>
      <c r="B571" s="665" t="s">
        <v>545</v>
      </c>
      <c r="C571" s="665" t="s">
        <v>4755</v>
      </c>
      <c r="D571" s="746" t="s">
        <v>7218</v>
      </c>
      <c r="E571" s="747" t="s">
        <v>4786</v>
      </c>
      <c r="F571" s="665" t="s">
        <v>4752</v>
      </c>
      <c r="G571" s="665" t="s">
        <v>5346</v>
      </c>
      <c r="H571" s="665" t="s">
        <v>546</v>
      </c>
      <c r="I571" s="665" t="s">
        <v>5347</v>
      </c>
      <c r="J571" s="665" t="s">
        <v>5348</v>
      </c>
      <c r="K571" s="665" t="s">
        <v>5349</v>
      </c>
      <c r="L571" s="666">
        <v>227.18</v>
      </c>
      <c r="M571" s="666">
        <v>227.18</v>
      </c>
      <c r="N571" s="665">
        <v>1</v>
      </c>
      <c r="O571" s="748">
        <v>0.5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21</v>
      </c>
      <c r="B572" s="665" t="s">
        <v>545</v>
      </c>
      <c r="C572" s="665" t="s">
        <v>4755</v>
      </c>
      <c r="D572" s="746" t="s">
        <v>7218</v>
      </c>
      <c r="E572" s="747" t="s">
        <v>4786</v>
      </c>
      <c r="F572" s="665" t="s">
        <v>4753</v>
      </c>
      <c r="G572" s="665" t="s">
        <v>5036</v>
      </c>
      <c r="H572" s="665" t="s">
        <v>546</v>
      </c>
      <c r="I572" s="665" t="s">
        <v>5037</v>
      </c>
      <c r="J572" s="665" t="s">
        <v>4771</v>
      </c>
      <c r="K572" s="665"/>
      <c r="L572" s="666">
        <v>0</v>
      </c>
      <c r="M572" s="666">
        <v>0</v>
      </c>
      <c r="N572" s="665">
        <v>1</v>
      </c>
      <c r="O572" s="748">
        <v>1</v>
      </c>
      <c r="P572" s="666">
        <v>0</v>
      </c>
      <c r="Q572" s="681"/>
      <c r="R572" s="665">
        <v>1</v>
      </c>
      <c r="S572" s="681">
        <v>1</v>
      </c>
      <c r="T572" s="748">
        <v>1</v>
      </c>
      <c r="U572" s="704">
        <v>1</v>
      </c>
    </row>
    <row r="573" spans="1:21" ht="14.4" customHeight="1" x14ac:dyDescent="0.3">
      <c r="A573" s="664">
        <v>21</v>
      </c>
      <c r="B573" s="665" t="s">
        <v>545</v>
      </c>
      <c r="C573" s="665" t="s">
        <v>4755</v>
      </c>
      <c r="D573" s="746" t="s">
        <v>7218</v>
      </c>
      <c r="E573" s="747" t="s">
        <v>4786</v>
      </c>
      <c r="F573" s="665" t="s">
        <v>4753</v>
      </c>
      <c r="G573" s="665" t="s">
        <v>5036</v>
      </c>
      <c r="H573" s="665" t="s">
        <v>546</v>
      </c>
      <c r="I573" s="665" t="s">
        <v>667</v>
      </c>
      <c r="J573" s="665" t="s">
        <v>4771</v>
      </c>
      <c r="K573" s="665"/>
      <c r="L573" s="666">
        <v>0</v>
      </c>
      <c r="M573" s="666">
        <v>0</v>
      </c>
      <c r="N573" s="665">
        <v>1</v>
      </c>
      <c r="O573" s="748">
        <v>1</v>
      </c>
      <c r="P573" s="666">
        <v>0</v>
      </c>
      <c r="Q573" s="681"/>
      <c r="R573" s="665">
        <v>1</v>
      </c>
      <c r="S573" s="681">
        <v>1</v>
      </c>
      <c r="T573" s="748">
        <v>1</v>
      </c>
      <c r="U573" s="704">
        <v>1</v>
      </c>
    </row>
    <row r="574" spans="1:21" ht="14.4" customHeight="1" x14ac:dyDescent="0.3">
      <c r="A574" s="664">
        <v>21</v>
      </c>
      <c r="B574" s="665" t="s">
        <v>545</v>
      </c>
      <c r="C574" s="665" t="s">
        <v>4755</v>
      </c>
      <c r="D574" s="746" t="s">
        <v>7218</v>
      </c>
      <c r="E574" s="747" t="s">
        <v>4786</v>
      </c>
      <c r="F574" s="665" t="s">
        <v>4754</v>
      </c>
      <c r="G574" s="665" t="s">
        <v>4949</v>
      </c>
      <c r="H574" s="665" t="s">
        <v>546</v>
      </c>
      <c r="I574" s="665" t="s">
        <v>5039</v>
      </c>
      <c r="J574" s="665" t="s">
        <v>5040</v>
      </c>
      <c r="K574" s="665" t="s">
        <v>5041</v>
      </c>
      <c r="L574" s="666">
        <v>1000</v>
      </c>
      <c r="M574" s="666">
        <v>2000</v>
      </c>
      <c r="N574" s="665">
        <v>2</v>
      </c>
      <c r="O574" s="748">
        <v>2</v>
      </c>
      <c r="P574" s="666"/>
      <c r="Q574" s="681">
        <v>0</v>
      </c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21</v>
      </c>
      <c r="B575" s="665" t="s">
        <v>545</v>
      </c>
      <c r="C575" s="665" t="s">
        <v>4755</v>
      </c>
      <c r="D575" s="746" t="s">
        <v>7218</v>
      </c>
      <c r="E575" s="747" t="s">
        <v>4778</v>
      </c>
      <c r="F575" s="665" t="s">
        <v>4752</v>
      </c>
      <c r="G575" s="665" t="s">
        <v>4841</v>
      </c>
      <c r="H575" s="665" t="s">
        <v>546</v>
      </c>
      <c r="I575" s="665" t="s">
        <v>5198</v>
      </c>
      <c r="J575" s="665" t="s">
        <v>725</v>
      </c>
      <c r="K575" s="665" t="s">
        <v>4844</v>
      </c>
      <c r="L575" s="666">
        <v>0</v>
      </c>
      <c r="M575" s="666">
        <v>0</v>
      </c>
      <c r="N575" s="665">
        <v>2</v>
      </c>
      <c r="O575" s="748">
        <v>1.5</v>
      </c>
      <c r="P575" s="666">
        <v>0</v>
      </c>
      <c r="Q575" s="681"/>
      <c r="R575" s="665">
        <v>1</v>
      </c>
      <c r="S575" s="681">
        <v>0.5</v>
      </c>
      <c r="T575" s="748">
        <v>0.5</v>
      </c>
      <c r="U575" s="704">
        <v>0.33333333333333331</v>
      </c>
    </row>
    <row r="576" spans="1:21" ht="14.4" customHeight="1" x14ac:dyDescent="0.3">
      <c r="A576" s="664">
        <v>21</v>
      </c>
      <c r="B576" s="665" t="s">
        <v>545</v>
      </c>
      <c r="C576" s="665" t="s">
        <v>4755</v>
      </c>
      <c r="D576" s="746" t="s">
        <v>7218</v>
      </c>
      <c r="E576" s="747" t="s">
        <v>4778</v>
      </c>
      <c r="F576" s="665" t="s">
        <v>4752</v>
      </c>
      <c r="G576" s="665" t="s">
        <v>4841</v>
      </c>
      <c r="H576" s="665" t="s">
        <v>546</v>
      </c>
      <c r="I576" s="665" t="s">
        <v>691</v>
      </c>
      <c r="J576" s="665" t="s">
        <v>692</v>
      </c>
      <c r="K576" s="665" t="s">
        <v>4845</v>
      </c>
      <c r="L576" s="666">
        <v>65.28</v>
      </c>
      <c r="M576" s="666">
        <v>130.56</v>
      </c>
      <c r="N576" s="665">
        <v>2</v>
      </c>
      <c r="O576" s="748">
        <v>1</v>
      </c>
      <c r="P576" s="666">
        <v>65.28</v>
      </c>
      <c r="Q576" s="681">
        <v>0.5</v>
      </c>
      <c r="R576" s="665">
        <v>1</v>
      </c>
      <c r="S576" s="681">
        <v>0.5</v>
      </c>
      <c r="T576" s="748">
        <v>0.5</v>
      </c>
      <c r="U576" s="704">
        <v>0.5</v>
      </c>
    </row>
    <row r="577" spans="1:21" ht="14.4" customHeight="1" x14ac:dyDescent="0.3">
      <c r="A577" s="664">
        <v>21</v>
      </c>
      <c r="B577" s="665" t="s">
        <v>545</v>
      </c>
      <c r="C577" s="665" t="s">
        <v>4755</v>
      </c>
      <c r="D577" s="746" t="s">
        <v>7218</v>
      </c>
      <c r="E577" s="747" t="s">
        <v>4778</v>
      </c>
      <c r="F577" s="665" t="s">
        <v>4752</v>
      </c>
      <c r="G577" s="665" t="s">
        <v>4841</v>
      </c>
      <c r="H577" s="665" t="s">
        <v>546</v>
      </c>
      <c r="I577" s="665" t="s">
        <v>724</v>
      </c>
      <c r="J577" s="665" t="s">
        <v>725</v>
      </c>
      <c r="K577" s="665" t="s">
        <v>4846</v>
      </c>
      <c r="L577" s="666">
        <v>36.270000000000003</v>
      </c>
      <c r="M577" s="666">
        <v>471.51000000000005</v>
      </c>
      <c r="N577" s="665">
        <v>13</v>
      </c>
      <c r="O577" s="748">
        <v>7</v>
      </c>
      <c r="P577" s="666">
        <v>253.89000000000001</v>
      </c>
      <c r="Q577" s="681">
        <v>0.53846153846153844</v>
      </c>
      <c r="R577" s="665">
        <v>7</v>
      </c>
      <c r="S577" s="681">
        <v>0.53846153846153844</v>
      </c>
      <c r="T577" s="748">
        <v>1</v>
      </c>
      <c r="U577" s="704">
        <v>0.14285714285714285</v>
      </c>
    </row>
    <row r="578" spans="1:21" ht="14.4" customHeight="1" x14ac:dyDescent="0.3">
      <c r="A578" s="664">
        <v>21</v>
      </c>
      <c r="B578" s="665" t="s">
        <v>545</v>
      </c>
      <c r="C578" s="665" t="s">
        <v>4755</v>
      </c>
      <c r="D578" s="746" t="s">
        <v>7218</v>
      </c>
      <c r="E578" s="747" t="s">
        <v>4778</v>
      </c>
      <c r="F578" s="665" t="s">
        <v>4752</v>
      </c>
      <c r="G578" s="665" t="s">
        <v>4841</v>
      </c>
      <c r="H578" s="665" t="s">
        <v>546</v>
      </c>
      <c r="I578" s="665" t="s">
        <v>5350</v>
      </c>
      <c r="J578" s="665" t="s">
        <v>725</v>
      </c>
      <c r="K578" s="665" t="s">
        <v>5351</v>
      </c>
      <c r="L578" s="666">
        <v>0</v>
      </c>
      <c r="M578" s="666">
        <v>0</v>
      </c>
      <c r="N578" s="665">
        <v>2</v>
      </c>
      <c r="O578" s="748">
        <v>1</v>
      </c>
      <c r="P578" s="666">
        <v>0</v>
      </c>
      <c r="Q578" s="681"/>
      <c r="R578" s="665">
        <v>1</v>
      </c>
      <c r="S578" s="681">
        <v>0.5</v>
      </c>
      <c r="T578" s="748">
        <v>0.5</v>
      </c>
      <c r="U578" s="704">
        <v>0.5</v>
      </c>
    </row>
    <row r="579" spans="1:21" ht="14.4" customHeight="1" x14ac:dyDescent="0.3">
      <c r="A579" s="664">
        <v>21</v>
      </c>
      <c r="B579" s="665" t="s">
        <v>545</v>
      </c>
      <c r="C579" s="665" t="s">
        <v>4755</v>
      </c>
      <c r="D579" s="746" t="s">
        <v>7218</v>
      </c>
      <c r="E579" s="747" t="s">
        <v>4778</v>
      </c>
      <c r="F579" s="665" t="s">
        <v>4752</v>
      </c>
      <c r="G579" s="665" t="s">
        <v>4841</v>
      </c>
      <c r="H579" s="665" t="s">
        <v>546</v>
      </c>
      <c r="I579" s="665" t="s">
        <v>5267</v>
      </c>
      <c r="J579" s="665" t="s">
        <v>692</v>
      </c>
      <c r="K579" s="665" t="s">
        <v>5268</v>
      </c>
      <c r="L579" s="666">
        <v>121.75</v>
      </c>
      <c r="M579" s="666">
        <v>121.75</v>
      </c>
      <c r="N579" s="665">
        <v>1</v>
      </c>
      <c r="O579" s="748">
        <v>1</v>
      </c>
      <c r="P579" s="666"/>
      <c r="Q579" s="681">
        <v>0</v>
      </c>
      <c r="R579" s="665"/>
      <c r="S579" s="681">
        <v>0</v>
      </c>
      <c r="T579" s="748"/>
      <c r="U579" s="704">
        <v>0</v>
      </c>
    </row>
    <row r="580" spans="1:21" ht="14.4" customHeight="1" x14ac:dyDescent="0.3">
      <c r="A580" s="664">
        <v>21</v>
      </c>
      <c r="B580" s="665" t="s">
        <v>545</v>
      </c>
      <c r="C580" s="665" t="s">
        <v>4755</v>
      </c>
      <c r="D580" s="746" t="s">
        <v>7218</v>
      </c>
      <c r="E580" s="747" t="s">
        <v>4778</v>
      </c>
      <c r="F580" s="665" t="s">
        <v>4752</v>
      </c>
      <c r="G580" s="665" t="s">
        <v>4847</v>
      </c>
      <c r="H580" s="665" t="s">
        <v>2238</v>
      </c>
      <c r="I580" s="665" t="s">
        <v>2330</v>
      </c>
      <c r="J580" s="665" t="s">
        <v>4572</v>
      </c>
      <c r="K580" s="665" t="s">
        <v>4573</v>
      </c>
      <c r="L580" s="666">
        <v>4.7</v>
      </c>
      <c r="M580" s="666">
        <v>9.4</v>
      </c>
      <c r="N580" s="665">
        <v>2</v>
      </c>
      <c r="O580" s="748">
        <v>1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21</v>
      </c>
      <c r="B581" s="665" t="s">
        <v>545</v>
      </c>
      <c r="C581" s="665" t="s">
        <v>4755</v>
      </c>
      <c r="D581" s="746" t="s">
        <v>7218</v>
      </c>
      <c r="E581" s="747" t="s">
        <v>4778</v>
      </c>
      <c r="F581" s="665" t="s">
        <v>4752</v>
      </c>
      <c r="G581" s="665" t="s">
        <v>4847</v>
      </c>
      <c r="H581" s="665" t="s">
        <v>2238</v>
      </c>
      <c r="I581" s="665" t="s">
        <v>2456</v>
      </c>
      <c r="J581" s="665" t="s">
        <v>4574</v>
      </c>
      <c r="K581" s="665" t="s">
        <v>4575</v>
      </c>
      <c r="L581" s="666">
        <v>9.4</v>
      </c>
      <c r="M581" s="666">
        <v>18.8</v>
      </c>
      <c r="N581" s="665">
        <v>2</v>
      </c>
      <c r="O581" s="748">
        <v>1</v>
      </c>
      <c r="P581" s="666">
        <v>9.4</v>
      </c>
      <c r="Q581" s="681">
        <v>0.5</v>
      </c>
      <c r="R581" s="665">
        <v>1</v>
      </c>
      <c r="S581" s="681">
        <v>0.5</v>
      </c>
      <c r="T581" s="748">
        <v>0.5</v>
      </c>
      <c r="U581" s="704">
        <v>0.5</v>
      </c>
    </row>
    <row r="582" spans="1:21" ht="14.4" customHeight="1" x14ac:dyDescent="0.3">
      <c r="A582" s="664">
        <v>21</v>
      </c>
      <c r="B582" s="665" t="s">
        <v>545</v>
      </c>
      <c r="C582" s="665" t="s">
        <v>4755</v>
      </c>
      <c r="D582" s="746" t="s">
        <v>7218</v>
      </c>
      <c r="E582" s="747" t="s">
        <v>4778</v>
      </c>
      <c r="F582" s="665" t="s">
        <v>4752</v>
      </c>
      <c r="G582" s="665" t="s">
        <v>4953</v>
      </c>
      <c r="H582" s="665" t="s">
        <v>2238</v>
      </c>
      <c r="I582" s="665" t="s">
        <v>2767</v>
      </c>
      <c r="J582" s="665" t="s">
        <v>2539</v>
      </c>
      <c r="K582" s="665" t="s">
        <v>4515</v>
      </c>
      <c r="L582" s="666">
        <v>154.36000000000001</v>
      </c>
      <c r="M582" s="666">
        <v>308.72000000000003</v>
      </c>
      <c r="N582" s="665">
        <v>2</v>
      </c>
      <c r="O582" s="748">
        <v>1</v>
      </c>
      <c r="P582" s="666"/>
      <c r="Q582" s="681">
        <v>0</v>
      </c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21</v>
      </c>
      <c r="B583" s="665" t="s">
        <v>545</v>
      </c>
      <c r="C583" s="665" t="s">
        <v>4755</v>
      </c>
      <c r="D583" s="746" t="s">
        <v>7218</v>
      </c>
      <c r="E583" s="747" t="s">
        <v>4778</v>
      </c>
      <c r="F583" s="665" t="s">
        <v>4752</v>
      </c>
      <c r="G583" s="665" t="s">
        <v>4953</v>
      </c>
      <c r="H583" s="665" t="s">
        <v>2238</v>
      </c>
      <c r="I583" s="665" t="s">
        <v>2538</v>
      </c>
      <c r="J583" s="665" t="s">
        <v>2539</v>
      </c>
      <c r="K583" s="665" t="s">
        <v>4514</v>
      </c>
      <c r="L583" s="666">
        <v>225.06</v>
      </c>
      <c r="M583" s="666">
        <v>675.18000000000006</v>
      </c>
      <c r="N583" s="665">
        <v>3</v>
      </c>
      <c r="O583" s="748">
        <v>2</v>
      </c>
      <c r="P583" s="666">
        <v>225.06</v>
      </c>
      <c r="Q583" s="681">
        <v>0.33333333333333331</v>
      </c>
      <c r="R583" s="665">
        <v>1</v>
      </c>
      <c r="S583" s="681">
        <v>0.33333333333333331</v>
      </c>
      <c r="T583" s="748">
        <v>0.5</v>
      </c>
      <c r="U583" s="704">
        <v>0.25</v>
      </c>
    </row>
    <row r="584" spans="1:21" ht="14.4" customHeight="1" x14ac:dyDescent="0.3">
      <c r="A584" s="664">
        <v>21</v>
      </c>
      <c r="B584" s="665" t="s">
        <v>545</v>
      </c>
      <c r="C584" s="665" t="s">
        <v>4755</v>
      </c>
      <c r="D584" s="746" t="s">
        <v>7218</v>
      </c>
      <c r="E584" s="747" t="s">
        <v>4778</v>
      </c>
      <c r="F584" s="665" t="s">
        <v>4752</v>
      </c>
      <c r="G584" s="665" t="s">
        <v>4850</v>
      </c>
      <c r="H584" s="665" t="s">
        <v>546</v>
      </c>
      <c r="I584" s="665" t="s">
        <v>4851</v>
      </c>
      <c r="J584" s="665" t="s">
        <v>4852</v>
      </c>
      <c r="K584" s="665" t="s">
        <v>4853</v>
      </c>
      <c r="L584" s="666">
        <v>1540.82</v>
      </c>
      <c r="M584" s="666">
        <v>4622.46</v>
      </c>
      <c r="N584" s="665">
        <v>3</v>
      </c>
      <c r="O584" s="748">
        <v>2</v>
      </c>
      <c r="P584" s="666">
        <v>1540.82</v>
      </c>
      <c r="Q584" s="681">
        <v>0.33333333333333331</v>
      </c>
      <c r="R584" s="665">
        <v>1</v>
      </c>
      <c r="S584" s="681">
        <v>0.33333333333333331</v>
      </c>
      <c r="T584" s="748">
        <v>0.5</v>
      </c>
      <c r="U584" s="704">
        <v>0.25</v>
      </c>
    </row>
    <row r="585" spans="1:21" ht="14.4" customHeight="1" x14ac:dyDescent="0.3">
      <c r="A585" s="664">
        <v>21</v>
      </c>
      <c r="B585" s="665" t="s">
        <v>545</v>
      </c>
      <c r="C585" s="665" t="s">
        <v>4755</v>
      </c>
      <c r="D585" s="746" t="s">
        <v>7218</v>
      </c>
      <c r="E585" s="747" t="s">
        <v>4778</v>
      </c>
      <c r="F585" s="665" t="s">
        <v>4752</v>
      </c>
      <c r="G585" s="665" t="s">
        <v>5352</v>
      </c>
      <c r="H585" s="665" t="s">
        <v>2238</v>
      </c>
      <c r="I585" s="665" t="s">
        <v>2341</v>
      </c>
      <c r="J585" s="665" t="s">
        <v>3718</v>
      </c>
      <c r="K585" s="665" t="s">
        <v>4487</v>
      </c>
      <c r="L585" s="666">
        <v>117.73</v>
      </c>
      <c r="M585" s="666">
        <v>117.73</v>
      </c>
      <c r="N585" s="665">
        <v>1</v>
      </c>
      <c r="O585" s="748">
        <v>1</v>
      </c>
      <c r="P585" s="666">
        <v>117.73</v>
      </c>
      <c r="Q585" s="681">
        <v>1</v>
      </c>
      <c r="R585" s="665">
        <v>1</v>
      </c>
      <c r="S585" s="681">
        <v>1</v>
      </c>
      <c r="T585" s="748">
        <v>1</v>
      </c>
      <c r="U585" s="704">
        <v>1</v>
      </c>
    </row>
    <row r="586" spans="1:21" ht="14.4" customHeight="1" x14ac:dyDescent="0.3">
      <c r="A586" s="664">
        <v>21</v>
      </c>
      <c r="B586" s="665" t="s">
        <v>545</v>
      </c>
      <c r="C586" s="665" t="s">
        <v>4755</v>
      </c>
      <c r="D586" s="746" t="s">
        <v>7218</v>
      </c>
      <c r="E586" s="747" t="s">
        <v>4778</v>
      </c>
      <c r="F586" s="665" t="s">
        <v>4752</v>
      </c>
      <c r="G586" s="665" t="s">
        <v>5353</v>
      </c>
      <c r="H586" s="665" t="s">
        <v>546</v>
      </c>
      <c r="I586" s="665" t="s">
        <v>2154</v>
      </c>
      <c r="J586" s="665" t="s">
        <v>2155</v>
      </c>
      <c r="K586" s="665" t="s">
        <v>5354</v>
      </c>
      <c r="L586" s="666">
        <v>0</v>
      </c>
      <c r="M586" s="666">
        <v>0</v>
      </c>
      <c r="N586" s="665">
        <v>4</v>
      </c>
      <c r="O586" s="748">
        <v>2</v>
      </c>
      <c r="P586" s="666">
        <v>0</v>
      </c>
      <c r="Q586" s="681"/>
      <c r="R586" s="665">
        <v>2</v>
      </c>
      <c r="S586" s="681">
        <v>0.5</v>
      </c>
      <c r="T586" s="748">
        <v>1</v>
      </c>
      <c r="U586" s="704">
        <v>0.5</v>
      </c>
    </row>
    <row r="587" spans="1:21" ht="14.4" customHeight="1" x14ac:dyDescent="0.3">
      <c r="A587" s="664">
        <v>21</v>
      </c>
      <c r="B587" s="665" t="s">
        <v>545</v>
      </c>
      <c r="C587" s="665" t="s">
        <v>4755</v>
      </c>
      <c r="D587" s="746" t="s">
        <v>7218</v>
      </c>
      <c r="E587" s="747" t="s">
        <v>4778</v>
      </c>
      <c r="F587" s="665" t="s">
        <v>4752</v>
      </c>
      <c r="G587" s="665" t="s">
        <v>5272</v>
      </c>
      <c r="H587" s="665" t="s">
        <v>546</v>
      </c>
      <c r="I587" s="665" t="s">
        <v>3912</v>
      </c>
      <c r="J587" s="665" t="s">
        <v>3913</v>
      </c>
      <c r="K587" s="665" t="s">
        <v>5355</v>
      </c>
      <c r="L587" s="666">
        <v>86.02</v>
      </c>
      <c r="M587" s="666">
        <v>86.02</v>
      </c>
      <c r="N587" s="665">
        <v>1</v>
      </c>
      <c r="O587" s="748">
        <v>0.5</v>
      </c>
      <c r="P587" s="666">
        <v>86.02</v>
      </c>
      <c r="Q587" s="681">
        <v>1</v>
      </c>
      <c r="R587" s="665">
        <v>1</v>
      </c>
      <c r="S587" s="681">
        <v>1</v>
      </c>
      <c r="T587" s="748">
        <v>0.5</v>
      </c>
      <c r="U587" s="704">
        <v>1</v>
      </c>
    </row>
    <row r="588" spans="1:21" ht="14.4" customHeight="1" x14ac:dyDescent="0.3">
      <c r="A588" s="664">
        <v>21</v>
      </c>
      <c r="B588" s="665" t="s">
        <v>545</v>
      </c>
      <c r="C588" s="665" t="s">
        <v>4755</v>
      </c>
      <c r="D588" s="746" t="s">
        <v>7218</v>
      </c>
      <c r="E588" s="747" t="s">
        <v>4778</v>
      </c>
      <c r="F588" s="665" t="s">
        <v>4752</v>
      </c>
      <c r="G588" s="665" t="s">
        <v>5356</v>
      </c>
      <c r="H588" s="665" t="s">
        <v>2238</v>
      </c>
      <c r="I588" s="665" t="s">
        <v>2284</v>
      </c>
      <c r="J588" s="665" t="s">
        <v>2285</v>
      </c>
      <c r="K588" s="665" t="s">
        <v>4453</v>
      </c>
      <c r="L588" s="666">
        <v>65.540000000000006</v>
      </c>
      <c r="M588" s="666">
        <v>65.540000000000006</v>
      </c>
      <c r="N588" s="665">
        <v>1</v>
      </c>
      <c r="O588" s="748">
        <v>0.5</v>
      </c>
      <c r="P588" s="666">
        <v>65.540000000000006</v>
      </c>
      <c r="Q588" s="681">
        <v>1</v>
      </c>
      <c r="R588" s="665">
        <v>1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21</v>
      </c>
      <c r="B589" s="665" t="s">
        <v>545</v>
      </c>
      <c r="C589" s="665" t="s">
        <v>4755</v>
      </c>
      <c r="D589" s="746" t="s">
        <v>7218</v>
      </c>
      <c r="E589" s="747" t="s">
        <v>4778</v>
      </c>
      <c r="F589" s="665" t="s">
        <v>4752</v>
      </c>
      <c r="G589" s="665" t="s">
        <v>4854</v>
      </c>
      <c r="H589" s="665" t="s">
        <v>2238</v>
      </c>
      <c r="I589" s="665" t="s">
        <v>2281</v>
      </c>
      <c r="J589" s="665" t="s">
        <v>2282</v>
      </c>
      <c r="K589" s="665" t="s">
        <v>4455</v>
      </c>
      <c r="L589" s="666">
        <v>35.11</v>
      </c>
      <c r="M589" s="666">
        <v>35.11</v>
      </c>
      <c r="N589" s="665">
        <v>1</v>
      </c>
      <c r="O589" s="748">
        <v>0.5</v>
      </c>
      <c r="P589" s="666"/>
      <c r="Q589" s="681">
        <v>0</v>
      </c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21</v>
      </c>
      <c r="B590" s="665" t="s">
        <v>545</v>
      </c>
      <c r="C590" s="665" t="s">
        <v>4755</v>
      </c>
      <c r="D590" s="746" t="s">
        <v>7218</v>
      </c>
      <c r="E590" s="747" t="s">
        <v>4778</v>
      </c>
      <c r="F590" s="665" t="s">
        <v>4752</v>
      </c>
      <c r="G590" s="665" t="s">
        <v>4824</v>
      </c>
      <c r="H590" s="665" t="s">
        <v>546</v>
      </c>
      <c r="I590" s="665" t="s">
        <v>962</v>
      </c>
      <c r="J590" s="665" t="s">
        <v>4855</v>
      </c>
      <c r="K590" s="665" t="s">
        <v>4856</v>
      </c>
      <c r="L590" s="666">
        <v>0</v>
      </c>
      <c r="M590" s="666">
        <v>0</v>
      </c>
      <c r="N590" s="665">
        <v>5</v>
      </c>
      <c r="O590" s="748">
        <v>2.5</v>
      </c>
      <c r="P590" s="666">
        <v>0</v>
      </c>
      <c r="Q590" s="681"/>
      <c r="R590" s="665">
        <v>2</v>
      </c>
      <c r="S590" s="681">
        <v>0.4</v>
      </c>
      <c r="T590" s="748">
        <v>1</v>
      </c>
      <c r="U590" s="704">
        <v>0.4</v>
      </c>
    </row>
    <row r="591" spans="1:21" ht="14.4" customHeight="1" x14ac:dyDescent="0.3">
      <c r="A591" s="664">
        <v>21</v>
      </c>
      <c r="B591" s="665" t="s">
        <v>545</v>
      </c>
      <c r="C591" s="665" t="s">
        <v>4755</v>
      </c>
      <c r="D591" s="746" t="s">
        <v>7218</v>
      </c>
      <c r="E591" s="747" t="s">
        <v>4778</v>
      </c>
      <c r="F591" s="665" t="s">
        <v>4752</v>
      </c>
      <c r="G591" s="665" t="s">
        <v>5357</v>
      </c>
      <c r="H591" s="665" t="s">
        <v>546</v>
      </c>
      <c r="I591" s="665" t="s">
        <v>2692</v>
      </c>
      <c r="J591" s="665" t="s">
        <v>2693</v>
      </c>
      <c r="K591" s="665" t="s">
        <v>4955</v>
      </c>
      <c r="L591" s="666">
        <v>170.52</v>
      </c>
      <c r="M591" s="666">
        <v>170.52</v>
      </c>
      <c r="N591" s="665">
        <v>1</v>
      </c>
      <c r="O591" s="748">
        <v>0.5</v>
      </c>
      <c r="P591" s="666">
        <v>170.52</v>
      </c>
      <c r="Q591" s="681">
        <v>1</v>
      </c>
      <c r="R591" s="665">
        <v>1</v>
      </c>
      <c r="S591" s="681">
        <v>1</v>
      </c>
      <c r="T591" s="748">
        <v>0.5</v>
      </c>
      <c r="U591" s="704">
        <v>1</v>
      </c>
    </row>
    <row r="592" spans="1:21" ht="14.4" customHeight="1" x14ac:dyDescent="0.3">
      <c r="A592" s="664">
        <v>21</v>
      </c>
      <c r="B592" s="665" t="s">
        <v>545</v>
      </c>
      <c r="C592" s="665" t="s">
        <v>4755</v>
      </c>
      <c r="D592" s="746" t="s">
        <v>7218</v>
      </c>
      <c r="E592" s="747" t="s">
        <v>4778</v>
      </c>
      <c r="F592" s="665" t="s">
        <v>4752</v>
      </c>
      <c r="G592" s="665" t="s">
        <v>4857</v>
      </c>
      <c r="H592" s="665" t="s">
        <v>2238</v>
      </c>
      <c r="I592" s="665" t="s">
        <v>2389</v>
      </c>
      <c r="J592" s="665" t="s">
        <v>2390</v>
      </c>
      <c r="K592" s="665" t="s">
        <v>4463</v>
      </c>
      <c r="L592" s="666">
        <v>65.989999999999995</v>
      </c>
      <c r="M592" s="666">
        <v>197.96999999999997</v>
      </c>
      <c r="N592" s="665">
        <v>3</v>
      </c>
      <c r="O592" s="748">
        <v>2</v>
      </c>
      <c r="P592" s="666">
        <v>65.989999999999995</v>
      </c>
      <c r="Q592" s="681">
        <v>0.33333333333333337</v>
      </c>
      <c r="R592" s="665">
        <v>1</v>
      </c>
      <c r="S592" s="681">
        <v>0.33333333333333331</v>
      </c>
      <c r="T592" s="748">
        <v>0.5</v>
      </c>
      <c r="U592" s="704">
        <v>0.25</v>
      </c>
    </row>
    <row r="593" spans="1:21" ht="14.4" customHeight="1" x14ac:dyDescent="0.3">
      <c r="A593" s="664">
        <v>21</v>
      </c>
      <c r="B593" s="665" t="s">
        <v>545</v>
      </c>
      <c r="C593" s="665" t="s">
        <v>4755</v>
      </c>
      <c r="D593" s="746" t="s">
        <v>7218</v>
      </c>
      <c r="E593" s="747" t="s">
        <v>4778</v>
      </c>
      <c r="F593" s="665" t="s">
        <v>4752</v>
      </c>
      <c r="G593" s="665" t="s">
        <v>5358</v>
      </c>
      <c r="H593" s="665" t="s">
        <v>2238</v>
      </c>
      <c r="I593" s="665" t="s">
        <v>5359</v>
      </c>
      <c r="J593" s="665" t="s">
        <v>5360</v>
      </c>
      <c r="K593" s="665" t="s">
        <v>4455</v>
      </c>
      <c r="L593" s="666">
        <v>69.16</v>
      </c>
      <c r="M593" s="666">
        <v>69.16</v>
      </c>
      <c r="N593" s="665">
        <v>1</v>
      </c>
      <c r="O593" s="748">
        <v>0.5</v>
      </c>
      <c r="P593" s="666"/>
      <c r="Q593" s="681">
        <v>0</v>
      </c>
      <c r="R593" s="665"/>
      <c r="S593" s="681">
        <v>0</v>
      </c>
      <c r="T593" s="748"/>
      <c r="U593" s="704">
        <v>0</v>
      </c>
    </row>
    <row r="594" spans="1:21" ht="14.4" customHeight="1" x14ac:dyDescent="0.3">
      <c r="A594" s="664">
        <v>21</v>
      </c>
      <c r="B594" s="665" t="s">
        <v>545</v>
      </c>
      <c r="C594" s="665" t="s">
        <v>4755</v>
      </c>
      <c r="D594" s="746" t="s">
        <v>7218</v>
      </c>
      <c r="E594" s="747" t="s">
        <v>4778</v>
      </c>
      <c r="F594" s="665" t="s">
        <v>4752</v>
      </c>
      <c r="G594" s="665" t="s">
        <v>5358</v>
      </c>
      <c r="H594" s="665" t="s">
        <v>546</v>
      </c>
      <c r="I594" s="665" t="s">
        <v>5361</v>
      </c>
      <c r="J594" s="665" t="s">
        <v>572</v>
      </c>
      <c r="K594" s="665" t="s">
        <v>5362</v>
      </c>
      <c r="L594" s="666">
        <v>0</v>
      </c>
      <c r="M594" s="666">
        <v>0</v>
      </c>
      <c r="N594" s="665">
        <v>1</v>
      </c>
      <c r="O594" s="748">
        <v>0.5</v>
      </c>
      <c r="P594" s="666"/>
      <c r="Q594" s="681"/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21</v>
      </c>
      <c r="B595" s="665" t="s">
        <v>545</v>
      </c>
      <c r="C595" s="665" t="s">
        <v>4755</v>
      </c>
      <c r="D595" s="746" t="s">
        <v>7218</v>
      </c>
      <c r="E595" s="747" t="s">
        <v>4778</v>
      </c>
      <c r="F595" s="665" t="s">
        <v>4752</v>
      </c>
      <c r="G595" s="665" t="s">
        <v>5358</v>
      </c>
      <c r="H595" s="665" t="s">
        <v>546</v>
      </c>
      <c r="I595" s="665" t="s">
        <v>582</v>
      </c>
      <c r="J595" s="665" t="s">
        <v>572</v>
      </c>
      <c r="K595" s="665" t="s">
        <v>4455</v>
      </c>
      <c r="L595" s="666">
        <v>69.16</v>
      </c>
      <c r="M595" s="666">
        <v>69.16</v>
      </c>
      <c r="N595" s="665">
        <v>1</v>
      </c>
      <c r="O595" s="748">
        <v>0.5</v>
      </c>
      <c r="P595" s="666"/>
      <c r="Q595" s="681">
        <v>0</v>
      </c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21</v>
      </c>
      <c r="B596" s="665" t="s">
        <v>545</v>
      </c>
      <c r="C596" s="665" t="s">
        <v>4755</v>
      </c>
      <c r="D596" s="746" t="s">
        <v>7218</v>
      </c>
      <c r="E596" s="747" t="s">
        <v>4778</v>
      </c>
      <c r="F596" s="665" t="s">
        <v>4752</v>
      </c>
      <c r="G596" s="665" t="s">
        <v>5358</v>
      </c>
      <c r="H596" s="665" t="s">
        <v>546</v>
      </c>
      <c r="I596" s="665" t="s">
        <v>5363</v>
      </c>
      <c r="J596" s="665" t="s">
        <v>572</v>
      </c>
      <c r="K596" s="665" t="s">
        <v>5364</v>
      </c>
      <c r="L596" s="666">
        <v>0</v>
      </c>
      <c r="M596" s="666">
        <v>0</v>
      </c>
      <c r="N596" s="665">
        <v>1</v>
      </c>
      <c r="O596" s="748">
        <v>0.5</v>
      </c>
      <c r="P596" s="666">
        <v>0</v>
      </c>
      <c r="Q596" s="681"/>
      <c r="R596" s="665">
        <v>1</v>
      </c>
      <c r="S596" s="681">
        <v>1</v>
      </c>
      <c r="T596" s="748">
        <v>0.5</v>
      </c>
      <c r="U596" s="704">
        <v>1</v>
      </c>
    </row>
    <row r="597" spans="1:21" ht="14.4" customHeight="1" x14ac:dyDescent="0.3">
      <c r="A597" s="664">
        <v>21</v>
      </c>
      <c r="B597" s="665" t="s">
        <v>545</v>
      </c>
      <c r="C597" s="665" t="s">
        <v>4755</v>
      </c>
      <c r="D597" s="746" t="s">
        <v>7218</v>
      </c>
      <c r="E597" s="747" t="s">
        <v>4778</v>
      </c>
      <c r="F597" s="665" t="s">
        <v>4752</v>
      </c>
      <c r="G597" s="665" t="s">
        <v>5365</v>
      </c>
      <c r="H597" s="665" t="s">
        <v>546</v>
      </c>
      <c r="I597" s="665" t="s">
        <v>3246</v>
      </c>
      <c r="J597" s="665" t="s">
        <v>3247</v>
      </c>
      <c r="K597" s="665" t="s">
        <v>3248</v>
      </c>
      <c r="L597" s="666">
        <v>741.88</v>
      </c>
      <c r="M597" s="666">
        <v>1483.76</v>
      </c>
      <c r="N597" s="665">
        <v>2</v>
      </c>
      <c r="O597" s="748">
        <v>1</v>
      </c>
      <c r="P597" s="666">
        <v>1483.76</v>
      </c>
      <c r="Q597" s="681">
        <v>1</v>
      </c>
      <c r="R597" s="665">
        <v>2</v>
      </c>
      <c r="S597" s="681">
        <v>1</v>
      </c>
      <c r="T597" s="748">
        <v>1</v>
      </c>
      <c r="U597" s="704">
        <v>1</v>
      </c>
    </row>
    <row r="598" spans="1:21" ht="14.4" customHeight="1" x14ac:dyDescent="0.3">
      <c r="A598" s="664">
        <v>21</v>
      </c>
      <c r="B598" s="665" t="s">
        <v>545</v>
      </c>
      <c r="C598" s="665" t="s">
        <v>4755</v>
      </c>
      <c r="D598" s="746" t="s">
        <v>7218</v>
      </c>
      <c r="E598" s="747" t="s">
        <v>4778</v>
      </c>
      <c r="F598" s="665" t="s">
        <v>4752</v>
      </c>
      <c r="G598" s="665" t="s">
        <v>4859</v>
      </c>
      <c r="H598" s="665" t="s">
        <v>546</v>
      </c>
      <c r="I598" s="665" t="s">
        <v>4982</v>
      </c>
      <c r="J598" s="665" t="s">
        <v>1414</v>
      </c>
      <c r="K598" s="665" t="s">
        <v>4464</v>
      </c>
      <c r="L598" s="666">
        <v>0</v>
      </c>
      <c r="M598" s="666">
        <v>0</v>
      </c>
      <c r="N598" s="665">
        <v>2</v>
      </c>
      <c r="O598" s="748">
        <v>1</v>
      </c>
      <c r="P598" s="666">
        <v>0</v>
      </c>
      <c r="Q598" s="681"/>
      <c r="R598" s="665">
        <v>2</v>
      </c>
      <c r="S598" s="681">
        <v>1</v>
      </c>
      <c r="T598" s="748">
        <v>1</v>
      </c>
      <c r="U598" s="704">
        <v>1</v>
      </c>
    </row>
    <row r="599" spans="1:21" ht="14.4" customHeight="1" x14ac:dyDescent="0.3">
      <c r="A599" s="664">
        <v>21</v>
      </c>
      <c r="B599" s="665" t="s">
        <v>545</v>
      </c>
      <c r="C599" s="665" t="s">
        <v>4755</v>
      </c>
      <c r="D599" s="746" t="s">
        <v>7218</v>
      </c>
      <c r="E599" s="747" t="s">
        <v>4778</v>
      </c>
      <c r="F599" s="665" t="s">
        <v>4752</v>
      </c>
      <c r="G599" s="665" t="s">
        <v>4859</v>
      </c>
      <c r="H599" s="665" t="s">
        <v>546</v>
      </c>
      <c r="I599" s="665" t="s">
        <v>5199</v>
      </c>
      <c r="J599" s="665" t="s">
        <v>1414</v>
      </c>
      <c r="K599" s="665" t="s">
        <v>5200</v>
      </c>
      <c r="L599" s="666">
        <v>0</v>
      </c>
      <c r="M599" s="666">
        <v>0</v>
      </c>
      <c r="N599" s="665">
        <v>5</v>
      </c>
      <c r="O599" s="748">
        <v>2.5</v>
      </c>
      <c r="P599" s="666">
        <v>0</v>
      </c>
      <c r="Q599" s="681"/>
      <c r="R599" s="665">
        <v>2</v>
      </c>
      <c r="S599" s="681">
        <v>0.4</v>
      </c>
      <c r="T599" s="748">
        <v>1</v>
      </c>
      <c r="U599" s="704">
        <v>0.4</v>
      </c>
    </row>
    <row r="600" spans="1:21" ht="14.4" customHeight="1" x14ac:dyDescent="0.3">
      <c r="A600" s="664">
        <v>21</v>
      </c>
      <c r="B600" s="665" t="s">
        <v>545</v>
      </c>
      <c r="C600" s="665" t="s">
        <v>4755</v>
      </c>
      <c r="D600" s="746" t="s">
        <v>7218</v>
      </c>
      <c r="E600" s="747" t="s">
        <v>4778</v>
      </c>
      <c r="F600" s="665" t="s">
        <v>4752</v>
      </c>
      <c r="G600" s="665" t="s">
        <v>4864</v>
      </c>
      <c r="H600" s="665" t="s">
        <v>546</v>
      </c>
      <c r="I600" s="665" t="s">
        <v>895</v>
      </c>
      <c r="J600" s="665" t="s">
        <v>896</v>
      </c>
      <c r="K600" s="665" t="s">
        <v>4865</v>
      </c>
      <c r="L600" s="666">
        <v>36.54</v>
      </c>
      <c r="M600" s="666">
        <v>73.08</v>
      </c>
      <c r="N600" s="665">
        <v>2</v>
      </c>
      <c r="O600" s="748">
        <v>1</v>
      </c>
      <c r="P600" s="666">
        <v>73.08</v>
      </c>
      <c r="Q600" s="681">
        <v>1</v>
      </c>
      <c r="R600" s="665">
        <v>2</v>
      </c>
      <c r="S600" s="681">
        <v>1</v>
      </c>
      <c r="T600" s="748">
        <v>1</v>
      </c>
      <c r="U600" s="704">
        <v>1</v>
      </c>
    </row>
    <row r="601" spans="1:21" ht="14.4" customHeight="1" x14ac:dyDescent="0.3">
      <c r="A601" s="664">
        <v>21</v>
      </c>
      <c r="B601" s="665" t="s">
        <v>545</v>
      </c>
      <c r="C601" s="665" t="s">
        <v>4755</v>
      </c>
      <c r="D601" s="746" t="s">
        <v>7218</v>
      </c>
      <c r="E601" s="747" t="s">
        <v>4778</v>
      </c>
      <c r="F601" s="665" t="s">
        <v>4752</v>
      </c>
      <c r="G601" s="665" t="s">
        <v>4864</v>
      </c>
      <c r="H601" s="665" t="s">
        <v>546</v>
      </c>
      <c r="I601" s="665" t="s">
        <v>1492</v>
      </c>
      <c r="J601" s="665" t="s">
        <v>1493</v>
      </c>
      <c r="K601" s="665" t="s">
        <v>4987</v>
      </c>
      <c r="L601" s="666">
        <v>48.72</v>
      </c>
      <c r="M601" s="666">
        <v>97.44</v>
      </c>
      <c r="N601" s="665">
        <v>2</v>
      </c>
      <c r="O601" s="748">
        <v>1</v>
      </c>
      <c r="P601" s="666">
        <v>48.72</v>
      </c>
      <c r="Q601" s="681">
        <v>0.5</v>
      </c>
      <c r="R601" s="665">
        <v>1</v>
      </c>
      <c r="S601" s="681">
        <v>0.5</v>
      </c>
      <c r="T601" s="748">
        <v>0.5</v>
      </c>
      <c r="U601" s="704">
        <v>0.5</v>
      </c>
    </row>
    <row r="602" spans="1:21" ht="14.4" customHeight="1" x14ac:dyDescent="0.3">
      <c r="A602" s="664">
        <v>21</v>
      </c>
      <c r="B602" s="665" t="s">
        <v>545</v>
      </c>
      <c r="C602" s="665" t="s">
        <v>4755</v>
      </c>
      <c r="D602" s="746" t="s">
        <v>7218</v>
      </c>
      <c r="E602" s="747" t="s">
        <v>4778</v>
      </c>
      <c r="F602" s="665" t="s">
        <v>4752</v>
      </c>
      <c r="G602" s="665" t="s">
        <v>4956</v>
      </c>
      <c r="H602" s="665" t="s">
        <v>546</v>
      </c>
      <c r="I602" s="665" t="s">
        <v>903</v>
      </c>
      <c r="J602" s="665" t="s">
        <v>904</v>
      </c>
      <c r="K602" s="665" t="s">
        <v>5366</v>
      </c>
      <c r="L602" s="666">
        <v>0</v>
      </c>
      <c r="M602" s="666">
        <v>0</v>
      </c>
      <c r="N602" s="665">
        <v>1</v>
      </c>
      <c r="O602" s="748">
        <v>0.5</v>
      </c>
      <c r="P602" s="666">
        <v>0</v>
      </c>
      <c r="Q602" s="681"/>
      <c r="R602" s="665">
        <v>1</v>
      </c>
      <c r="S602" s="681">
        <v>1</v>
      </c>
      <c r="T602" s="748">
        <v>0.5</v>
      </c>
      <c r="U602" s="704">
        <v>1</v>
      </c>
    </row>
    <row r="603" spans="1:21" ht="14.4" customHeight="1" x14ac:dyDescent="0.3">
      <c r="A603" s="664">
        <v>21</v>
      </c>
      <c r="B603" s="665" t="s">
        <v>545</v>
      </c>
      <c r="C603" s="665" t="s">
        <v>4755</v>
      </c>
      <c r="D603" s="746" t="s">
        <v>7218</v>
      </c>
      <c r="E603" s="747" t="s">
        <v>4778</v>
      </c>
      <c r="F603" s="665" t="s">
        <v>4752</v>
      </c>
      <c r="G603" s="665" t="s">
        <v>4866</v>
      </c>
      <c r="H603" s="665" t="s">
        <v>546</v>
      </c>
      <c r="I603" s="665" t="s">
        <v>1033</v>
      </c>
      <c r="J603" s="665" t="s">
        <v>766</v>
      </c>
      <c r="K603" s="665" t="s">
        <v>5367</v>
      </c>
      <c r="L603" s="666">
        <v>45.56</v>
      </c>
      <c r="M603" s="666">
        <v>45.56</v>
      </c>
      <c r="N603" s="665">
        <v>1</v>
      </c>
      <c r="O603" s="748">
        <v>0.5</v>
      </c>
      <c r="P603" s="666">
        <v>45.56</v>
      </c>
      <c r="Q603" s="681">
        <v>1</v>
      </c>
      <c r="R603" s="665">
        <v>1</v>
      </c>
      <c r="S603" s="681">
        <v>1</v>
      </c>
      <c r="T603" s="748">
        <v>0.5</v>
      </c>
      <c r="U603" s="704">
        <v>1</v>
      </c>
    </row>
    <row r="604" spans="1:21" ht="14.4" customHeight="1" x14ac:dyDescent="0.3">
      <c r="A604" s="664">
        <v>21</v>
      </c>
      <c r="B604" s="665" t="s">
        <v>545</v>
      </c>
      <c r="C604" s="665" t="s">
        <v>4755</v>
      </c>
      <c r="D604" s="746" t="s">
        <v>7218</v>
      </c>
      <c r="E604" s="747" t="s">
        <v>4778</v>
      </c>
      <c r="F604" s="665" t="s">
        <v>4752</v>
      </c>
      <c r="G604" s="665" t="s">
        <v>5054</v>
      </c>
      <c r="H604" s="665" t="s">
        <v>546</v>
      </c>
      <c r="I604" s="665" t="s">
        <v>1387</v>
      </c>
      <c r="J604" s="665" t="s">
        <v>5055</v>
      </c>
      <c r="K604" s="665" t="s">
        <v>5056</v>
      </c>
      <c r="L604" s="666">
        <v>24.68</v>
      </c>
      <c r="M604" s="666">
        <v>123.4</v>
      </c>
      <c r="N604" s="665">
        <v>5</v>
      </c>
      <c r="O604" s="748">
        <v>2</v>
      </c>
      <c r="P604" s="666">
        <v>98.72</v>
      </c>
      <c r="Q604" s="681">
        <v>0.79999999999999993</v>
      </c>
      <c r="R604" s="665">
        <v>4</v>
      </c>
      <c r="S604" s="681">
        <v>0.8</v>
      </c>
      <c r="T604" s="748">
        <v>1.5</v>
      </c>
      <c r="U604" s="704">
        <v>0.75</v>
      </c>
    </row>
    <row r="605" spans="1:21" ht="14.4" customHeight="1" x14ac:dyDescent="0.3">
      <c r="A605" s="664">
        <v>21</v>
      </c>
      <c r="B605" s="665" t="s">
        <v>545</v>
      </c>
      <c r="C605" s="665" t="s">
        <v>4755</v>
      </c>
      <c r="D605" s="746" t="s">
        <v>7218</v>
      </c>
      <c r="E605" s="747" t="s">
        <v>4778</v>
      </c>
      <c r="F605" s="665" t="s">
        <v>4752</v>
      </c>
      <c r="G605" s="665" t="s">
        <v>5368</v>
      </c>
      <c r="H605" s="665" t="s">
        <v>546</v>
      </c>
      <c r="I605" s="665" t="s">
        <v>3604</v>
      </c>
      <c r="J605" s="665" t="s">
        <v>5369</v>
      </c>
      <c r="K605" s="665" t="s">
        <v>3272</v>
      </c>
      <c r="L605" s="666">
        <v>0</v>
      </c>
      <c r="M605" s="666">
        <v>0</v>
      </c>
      <c r="N605" s="665">
        <v>1</v>
      </c>
      <c r="O605" s="748">
        <v>1</v>
      </c>
      <c r="P605" s="666">
        <v>0</v>
      </c>
      <c r="Q605" s="681"/>
      <c r="R605" s="665">
        <v>1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21</v>
      </c>
      <c r="B606" s="665" t="s">
        <v>545</v>
      </c>
      <c r="C606" s="665" t="s">
        <v>4755</v>
      </c>
      <c r="D606" s="746" t="s">
        <v>7218</v>
      </c>
      <c r="E606" s="747" t="s">
        <v>4778</v>
      </c>
      <c r="F606" s="665" t="s">
        <v>4752</v>
      </c>
      <c r="G606" s="665" t="s">
        <v>5368</v>
      </c>
      <c r="H606" s="665" t="s">
        <v>546</v>
      </c>
      <c r="I606" s="665" t="s">
        <v>5370</v>
      </c>
      <c r="J606" s="665" t="s">
        <v>5371</v>
      </c>
      <c r="K606" s="665" t="s">
        <v>5372</v>
      </c>
      <c r="L606" s="666">
        <v>2.44</v>
      </c>
      <c r="M606" s="666">
        <v>4.88</v>
      </c>
      <c r="N606" s="665">
        <v>2</v>
      </c>
      <c r="O606" s="748">
        <v>0.5</v>
      </c>
      <c r="P606" s="666">
        <v>4.88</v>
      </c>
      <c r="Q606" s="681">
        <v>1</v>
      </c>
      <c r="R606" s="665">
        <v>2</v>
      </c>
      <c r="S606" s="681">
        <v>1</v>
      </c>
      <c r="T606" s="748">
        <v>0.5</v>
      </c>
      <c r="U606" s="704">
        <v>1</v>
      </c>
    </row>
    <row r="607" spans="1:21" ht="14.4" customHeight="1" x14ac:dyDescent="0.3">
      <c r="A607" s="664">
        <v>21</v>
      </c>
      <c r="B607" s="665" t="s">
        <v>545</v>
      </c>
      <c r="C607" s="665" t="s">
        <v>4755</v>
      </c>
      <c r="D607" s="746" t="s">
        <v>7218</v>
      </c>
      <c r="E607" s="747" t="s">
        <v>4778</v>
      </c>
      <c r="F607" s="665" t="s">
        <v>4752</v>
      </c>
      <c r="G607" s="665" t="s">
        <v>4871</v>
      </c>
      <c r="H607" s="665" t="s">
        <v>546</v>
      </c>
      <c r="I607" s="665" t="s">
        <v>1362</v>
      </c>
      <c r="J607" s="665" t="s">
        <v>1051</v>
      </c>
      <c r="K607" s="665" t="s">
        <v>5373</v>
      </c>
      <c r="L607" s="666">
        <v>92.85</v>
      </c>
      <c r="M607" s="666">
        <v>185.7</v>
      </c>
      <c r="N607" s="665">
        <v>2</v>
      </c>
      <c r="O607" s="748">
        <v>1</v>
      </c>
      <c r="P607" s="666">
        <v>185.7</v>
      </c>
      <c r="Q607" s="681">
        <v>1</v>
      </c>
      <c r="R607" s="665">
        <v>2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21</v>
      </c>
      <c r="B608" s="665" t="s">
        <v>545</v>
      </c>
      <c r="C608" s="665" t="s">
        <v>4755</v>
      </c>
      <c r="D608" s="746" t="s">
        <v>7218</v>
      </c>
      <c r="E608" s="747" t="s">
        <v>4778</v>
      </c>
      <c r="F608" s="665" t="s">
        <v>4752</v>
      </c>
      <c r="G608" s="665" t="s">
        <v>4871</v>
      </c>
      <c r="H608" s="665" t="s">
        <v>546</v>
      </c>
      <c r="I608" s="665" t="s">
        <v>5374</v>
      </c>
      <c r="J608" s="665" t="s">
        <v>1051</v>
      </c>
      <c r="K608" s="665" t="s">
        <v>5375</v>
      </c>
      <c r="L608" s="666">
        <v>0</v>
      </c>
      <c r="M608" s="666">
        <v>0</v>
      </c>
      <c r="N608" s="665">
        <v>2</v>
      </c>
      <c r="O608" s="748">
        <v>1</v>
      </c>
      <c r="P608" s="666">
        <v>0</v>
      </c>
      <c r="Q608" s="681"/>
      <c r="R608" s="665">
        <v>2</v>
      </c>
      <c r="S608" s="681">
        <v>1</v>
      </c>
      <c r="T608" s="748">
        <v>1</v>
      </c>
      <c r="U608" s="704">
        <v>1</v>
      </c>
    </row>
    <row r="609" spans="1:21" ht="14.4" customHeight="1" x14ac:dyDescent="0.3">
      <c r="A609" s="664">
        <v>21</v>
      </c>
      <c r="B609" s="665" t="s">
        <v>545</v>
      </c>
      <c r="C609" s="665" t="s">
        <v>4755</v>
      </c>
      <c r="D609" s="746" t="s">
        <v>7218</v>
      </c>
      <c r="E609" s="747" t="s">
        <v>4778</v>
      </c>
      <c r="F609" s="665" t="s">
        <v>4752</v>
      </c>
      <c r="G609" s="665" t="s">
        <v>5376</v>
      </c>
      <c r="H609" s="665" t="s">
        <v>546</v>
      </c>
      <c r="I609" s="665" t="s">
        <v>5377</v>
      </c>
      <c r="J609" s="665" t="s">
        <v>5378</v>
      </c>
      <c r="K609" s="665" t="s">
        <v>5379</v>
      </c>
      <c r="L609" s="666">
        <v>0</v>
      </c>
      <c r="M609" s="666">
        <v>0</v>
      </c>
      <c r="N609" s="665">
        <v>1</v>
      </c>
      <c r="O609" s="748">
        <v>0.5</v>
      </c>
      <c r="P609" s="666"/>
      <c r="Q609" s="681"/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21</v>
      </c>
      <c r="B610" s="665" t="s">
        <v>545</v>
      </c>
      <c r="C610" s="665" t="s">
        <v>4755</v>
      </c>
      <c r="D610" s="746" t="s">
        <v>7218</v>
      </c>
      <c r="E610" s="747" t="s">
        <v>4778</v>
      </c>
      <c r="F610" s="665" t="s">
        <v>4752</v>
      </c>
      <c r="G610" s="665" t="s">
        <v>5380</v>
      </c>
      <c r="H610" s="665" t="s">
        <v>2238</v>
      </c>
      <c r="I610" s="665" t="s">
        <v>3864</v>
      </c>
      <c r="J610" s="665" t="s">
        <v>3701</v>
      </c>
      <c r="K610" s="665" t="s">
        <v>4641</v>
      </c>
      <c r="L610" s="666">
        <v>185.34</v>
      </c>
      <c r="M610" s="666">
        <v>185.34</v>
      </c>
      <c r="N610" s="665">
        <v>1</v>
      </c>
      <c r="O610" s="748">
        <v>0.5</v>
      </c>
      <c r="P610" s="666">
        <v>185.34</v>
      </c>
      <c r="Q610" s="681">
        <v>1</v>
      </c>
      <c r="R610" s="665">
        <v>1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21</v>
      </c>
      <c r="B611" s="665" t="s">
        <v>545</v>
      </c>
      <c r="C611" s="665" t="s">
        <v>4755</v>
      </c>
      <c r="D611" s="746" t="s">
        <v>7218</v>
      </c>
      <c r="E611" s="747" t="s">
        <v>4778</v>
      </c>
      <c r="F611" s="665" t="s">
        <v>4752</v>
      </c>
      <c r="G611" s="665" t="s">
        <v>4991</v>
      </c>
      <c r="H611" s="665" t="s">
        <v>546</v>
      </c>
      <c r="I611" s="665" t="s">
        <v>5381</v>
      </c>
      <c r="J611" s="665" t="s">
        <v>5382</v>
      </c>
      <c r="K611" s="665" t="s">
        <v>5383</v>
      </c>
      <c r="L611" s="666">
        <v>232.68</v>
      </c>
      <c r="M611" s="666">
        <v>465.36</v>
      </c>
      <c r="N611" s="665">
        <v>2</v>
      </c>
      <c r="O611" s="748">
        <v>1</v>
      </c>
      <c r="P611" s="666">
        <v>465.36</v>
      </c>
      <c r="Q611" s="681">
        <v>1</v>
      </c>
      <c r="R611" s="665">
        <v>2</v>
      </c>
      <c r="S611" s="681">
        <v>1</v>
      </c>
      <c r="T611" s="748">
        <v>1</v>
      </c>
      <c r="U611" s="704">
        <v>1</v>
      </c>
    </row>
    <row r="612" spans="1:21" ht="14.4" customHeight="1" x14ac:dyDescent="0.3">
      <c r="A612" s="664">
        <v>21</v>
      </c>
      <c r="B612" s="665" t="s">
        <v>545</v>
      </c>
      <c r="C612" s="665" t="s">
        <v>4755</v>
      </c>
      <c r="D612" s="746" t="s">
        <v>7218</v>
      </c>
      <c r="E612" s="747" t="s">
        <v>4778</v>
      </c>
      <c r="F612" s="665" t="s">
        <v>4752</v>
      </c>
      <c r="G612" s="665" t="s">
        <v>4991</v>
      </c>
      <c r="H612" s="665" t="s">
        <v>546</v>
      </c>
      <c r="I612" s="665" t="s">
        <v>1587</v>
      </c>
      <c r="J612" s="665" t="s">
        <v>1588</v>
      </c>
      <c r="K612" s="665" t="s">
        <v>4992</v>
      </c>
      <c r="L612" s="666">
        <v>5322.08</v>
      </c>
      <c r="M612" s="666">
        <v>10644.16</v>
      </c>
      <c r="N612" s="665">
        <v>2</v>
      </c>
      <c r="O612" s="748"/>
      <c r="P612" s="666">
        <v>5322.08</v>
      </c>
      <c r="Q612" s="681">
        <v>0.5</v>
      </c>
      <c r="R612" s="665">
        <v>1</v>
      </c>
      <c r="S612" s="681">
        <v>0.5</v>
      </c>
      <c r="T612" s="748"/>
      <c r="U612" s="704"/>
    </row>
    <row r="613" spans="1:21" ht="14.4" customHeight="1" x14ac:dyDescent="0.3">
      <c r="A613" s="664">
        <v>21</v>
      </c>
      <c r="B613" s="665" t="s">
        <v>545</v>
      </c>
      <c r="C613" s="665" t="s">
        <v>4755</v>
      </c>
      <c r="D613" s="746" t="s">
        <v>7218</v>
      </c>
      <c r="E613" s="747" t="s">
        <v>4778</v>
      </c>
      <c r="F613" s="665" t="s">
        <v>4752</v>
      </c>
      <c r="G613" s="665" t="s">
        <v>4991</v>
      </c>
      <c r="H613" s="665" t="s">
        <v>546</v>
      </c>
      <c r="I613" s="665" t="s">
        <v>1783</v>
      </c>
      <c r="J613" s="665" t="s">
        <v>5061</v>
      </c>
      <c r="K613" s="665" t="s">
        <v>5062</v>
      </c>
      <c r="L613" s="666">
        <v>1938.97</v>
      </c>
      <c r="M613" s="666">
        <v>15511.76</v>
      </c>
      <c r="N613" s="665">
        <v>8</v>
      </c>
      <c r="O613" s="748"/>
      <c r="P613" s="666">
        <v>15511.76</v>
      </c>
      <c r="Q613" s="681">
        <v>1</v>
      </c>
      <c r="R613" s="665">
        <v>8</v>
      </c>
      <c r="S613" s="681">
        <v>1</v>
      </c>
      <c r="T613" s="748"/>
      <c r="U613" s="704"/>
    </row>
    <row r="614" spans="1:21" ht="14.4" customHeight="1" x14ac:dyDescent="0.3">
      <c r="A614" s="664">
        <v>21</v>
      </c>
      <c r="B614" s="665" t="s">
        <v>545</v>
      </c>
      <c r="C614" s="665" t="s">
        <v>4755</v>
      </c>
      <c r="D614" s="746" t="s">
        <v>7218</v>
      </c>
      <c r="E614" s="747" t="s">
        <v>4778</v>
      </c>
      <c r="F614" s="665" t="s">
        <v>4752</v>
      </c>
      <c r="G614" s="665" t="s">
        <v>4991</v>
      </c>
      <c r="H614" s="665" t="s">
        <v>546</v>
      </c>
      <c r="I614" s="665" t="s">
        <v>1247</v>
      </c>
      <c r="J614" s="665" t="s">
        <v>5063</v>
      </c>
      <c r="K614" s="665" t="s">
        <v>5064</v>
      </c>
      <c r="L614" s="666">
        <v>484.75</v>
      </c>
      <c r="M614" s="666">
        <v>484.75</v>
      </c>
      <c r="N614" s="665">
        <v>1</v>
      </c>
      <c r="O614" s="748">
        <v>1</v>
      </c>
      <c r="P614" s="666"/>
      <c r="Q614" s="681">
        <v>0</v>
      </c>
      <c r="R614" s="665"/>
      <c r="S614" s="681">
        <v>0</v>
      </c>
      <c r="T614" s="748"/>
      <c r="U614" s="704">
        <v>0</v>
      </c>
    </row>
    <row r="615" spans="1:21" ht="14.4" customHeight="1" x14ac:dyDescent="0.3">
      <c r="A615" s="664">
        <v>21</v>
      </c>
      <c r="B615" s="665" t="s">
        <v>545</v>
      </c>
      <c r="C615" s="665" t="s">
        <v>4755</v>
      </c>
      <c r="D615" s="746" t="s">
        <v>7218</v>
      </c>
      <c r="E615" s="747" t="s">
        <v>4778</v>
      </c>
      <c r="F615" s="665" t="s">
        <v>4752</v>
      </c>
      <c r="G615" s="665" t="s">
        <v>4991</v>
      </c>
      <c r="H615" s="665" t="s">
        <v>546</v>
      </c>
      <c r="I615" s="665" t="s">
        <v>1421</v>
      </c>
      <c r="J615" s="665" t="s">
        <v>4995</v>
      </c>
      <c r="K615" s="665" t="s">
        <v>4996</v>
      </c>
      <c r="L615" s="666">
        <v>969.48</v>
      </c>
      <c r="M615" s="666">
        <v>2908.44</v>
      </c>
      <c r="N615" s="665">
        <v>3</v>
      </c>
      <c r="O615" s="748">
        <v>2</v>
      </c>
      <c r="P615" s="666">
        <v>1938.96</v>
      </c>
      <c r="Q615" s="681">
        <v>0.66666666666666663</v>
      </c>
      <c r="R615" s="665">
        <v>2</v>
      </c>
      <c r="S615" s="681">
        <v>0.66666666666666663</v>
      </c>
      <c r="T615" s="748">
        <v>1</v>
      </c>
      <c r="U615" s="704">
        <v>0.5</v>
      </c>
    </row>
    <row r="616" spans="1:21" ht="14.4" customHeight="1" x14ac:dyDescent="0.3">
      <c r="A616" s="664">
        <v>21</v>
      </c>
      <c r="B616" s="665" t="s">
        <v>545</v>
      </c>
      <c r="C616" s="665" t="s">
        <v>4755</v>
      </c>
      <c r="D616" s="746" t="s">
        <v>7218</v>
      </c>
      <c r="E616" s="747" t="s">
        <v>4778</v>
      </c>
      <c r="F616" s="665" t="s">
        <v>4752</v>
      </c>
      <c r="G616" s="665" t="s">
        <v>4991</v>
      </c>
      <c r="H616" s="665" t="s">
        <v>546</v>
      </c>
      <c r="I616" s="665" t="s">
        <v>5384</v>
      </c>
      <c r="J616" s="665" t="s">
        <v>5385</v>
      </c>
      <c r="K616" s="665" t="s">
        <v>5386</v>
      </c>
      <c r="L616" s="666">
        <v>5322.08</v>
      </c>
      <c r="M616" s="666">
        <v>5322.08</v>
      </c>
      <c r="N616" s="665">
        <v>1</v>
      </c>
      <c r="O616" s="748"/>
      <c r="P616" s="666">
        <v>5322.08</v>
      </c>
      <c r="Q616" s="681">
        <v>1</v>
      </c>
      <c r="R616" s="665">
        <v>1</v>
      </c>
      <c r="S616" s="681">
        <v>1</v>
      </c>
      <c r="T616" s="748"/>
      <c r="U616" s="704"/>
    </row>
    <row r="617" spans="1:21" ht="14.4" customHeight="1" x14ac:dyDescent="0.3">
      <c r="A617" s="664">
        <v>21</v>
      </c>
      <c r="B617" s="665" t="s">
        <v>545</v>
      </c>
      <c r="C617" s="665" t="s">
        <v>4755</v>
      </c>
      <c r="D617" s="746" t="s">
        <v>7218</v>
      </c>
      <c r="E617" s="747" t="s">
        <v>4778</v>
      </c>
      <c r="F617" s="665" t="s">
        <v>4752</v>
      </c>
      <c r="G617" s="665" t="s">
        <v>4991</v>
      </c>
      <c r="H617" s="665" t="s">
        <v>546</v>
      </c>
      <c r="I617" s="665" t="s">
        <v>5387</v>
      </c>
      <c r="J617" s="665" t="s">
        <v>5069</v>
      </c>
      <c r="K617" s="665" t="s">
        <v>5388</v>
      </c>
      <c r="L617" s="666">
        <v>0</v>
      </c>
      <c r="M617" s="666">
        <v>0</v>
      </c>
      <c r="N617" s="665">
        <v>1</v>
      </c>
      <c r="O617" s="748"/>
      <c r="P617" s="666"/>
      <c r="Q617" s="681"/>
      <c r="R617" s="665"/>
      <c r="S617" s="681">
        <v>0</v>
      </c>
      <c r="T617" s="748"/>
      <c r="U617" s="704"/>
    </row>
    <row r="618" spans="1:21" ht="14.4" customHeight="1" x14ac:dyDescent="0.3">
      <c r="A618" s="664">
        <v>21</v>
      </c>
      <c r="B618" s="665" t="s">
        <v>545</v>
      </c>
      <c r="C618" s="665" t="s">
        <v>4755</v>
      </c>
      <c r="D618" s="746" t="s">
        <v>7218</v>
      </c>
      <c r="E618" s="747" t="s">
        <v>4778</v>
      </c>
      <c r="F618" s="665" t="s">
        <v>4752</v>
      </c>
      <c r="G618" s="665" t="s">
        <v>5238</v>
      </c>
      <c r="H618" s="665" t="s">
        <v>546</v>
      </c>
      <c r="I618" s="665" t="s">
        <v>5389</v>
      </c>
      <c r="J618" s="665" t="s">
        <v>3968</v>
      </c>
      <c r="K618" s="665" t="s">
        <v>5390</v>
      </c>
      <c r="L618" s="666">
        <v>2991.23</v>
      </c>
      <c r="M618" s="666">
        <v>5982.46</v>
      </c>
      <c r="N618" s="665">
        <v>2</v>
      </c>
      <c r="O618" s="748">
        <v>1</v>
      </c>
      <c r="P618" s="666">
        <v>2991.23</v>
      </c>
      <c r="Q618" s="681">
        <v>0.5</v>
      </c>
      <c r="R618" s="665">
        <v>1</v>
      </c>
      <c r="S618" s="681">
        <v>0.5</v>
      </c>
      <c r="T618" s="748">
        <v>0.5</v>
      </c>
      <c r="U618" s="704">
        <v>0.5</v>
      </c>
    </row>
    <row r="619" spans="1:21" ht="14.4" customHeight="1" x14ac:dyDescent="0.3">
      <c r="A619" s="664">
        <v>21</v>
      </c>
      <c r="B619" s="665" t="s">
        <v>545</v>
      </c>
      <c r="C619" s="665" t="s">
        <v>4755</v>
      </c>
      <c r="D619" s="746" t="s">
        <v>7218</v>
      </c>
      <c r="E619" s="747" t="s">
        <v>4778</v>
      </c>
      <c r="F619" s="665" t="s">
        <v>4752</v>
      </c>
      <c r="G619" s="665" t="s">
        <v>5238</v>
      </c>
      <c r="H619" s="665" t="s">
        <v>546</v>
      </c>
      <c r="I619" s="665" t="s">
        <v>3967</v>
      </c>
      <c r="J619" s="665" t="s">
        <v>3968</v>
      </c>
      <c r="K619" s="665" t="s">
        <v>5391</v>
      </c>
      <c r="L619" s="666">
        <v>748.21</v>
      </c>
      <c r="M619" s="666">
        <v>748.21</v>
      </c>
      <c r="N619" s="665">
        <v>1</v>
      </c>
      <c r="O619" s="748">
        <v>0.5</v>
      </c>
      <c r="P619" s="666">
        <v>748.21</v>
      </c>
      <c r="Q619" s="681">
        <v>1</v>
      </c>
      <c r="R619" s="665">
        <v>1</v>
      </c>
      <c r="S619" s="681">
        <v>1</v>
      </c>
      <c r="T619" s="748">
        <v>0.5</v>
      </c>
      <c r="U619" s="704">
        <v>1</v>
      </c>
    </row>
    <row r="620" spans="1:21" ht="14.4" customHeight="1" x14ac:dyDescent="0.3">
      <c r="A620" s="664">
        <v>21</v>
      </c>
      <c r="B620" s="665" t="s">
        <v>545</v>
      </c>
      <c r="C620" s="665" t="s">
        <v>4755</v>
      </c>
      <c r="D620" s="746" t="s">
        <v>7218</v>
      </c>
      <c r="E620" s="747" t="s">
        <v>4778</v>
      </c>
      <c r="F620" s="665" t="s">
        <v>4752</v>
      </c>
      <c r="G620" s="665" t="s">
        <v>5238</v>
      </c>
      <c r="H620" s="665" t="s">
        <v>2238</v>
      </c>
      <c r="I620" s="665" t="s">
        <v>2809</v>
      </c>
      <c r="J620" s="665" t="s">
        <v>2810</v>
      </c>
      <c r="K620" s="665" t="s">
        <v>4531</v>
      </c>
      <c r="L620" s="666">
        <v>4097.2</v>
      </c>
      <c r="M620" s="666">
        <v>4097.2</v>
      </c>
      <c r="N620" s="665">
        <v>1</v>
      </c>
      <c r="O620" s="748">
        <v>1</v>
      </c>
      <c r="P620" s="666">
        <v>4097.2</v>
      </c>
      <c r="Q620" s="681">
        <v>1</v>
      </c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21</v>
      </c>
      <c r="B621" s="665" t="s">
        <v>545</v>
      </c>
      <c r="C621" s="665" t="s">
        <v>4755</v>
      </c>
      <c r="D621" s="746" t="s">
        <v>7218</v>
      </c>
      <c r="E621" s="747" t="s">
        <v>4778</v>
      </c>
      <c r="F621" s="665" t="s">
        <v>4752</v>
      </c>
      <c r="G621" s="665" t="s">
        <v>4873</v>
      </c>
      <c r="H621" s="665" t="s">
        <v>546</v>
      </c>
      <c r="I621" s="665" t="s">
        <v>4997</v>
      </c>
      <c r="J621" s="665" t="s">
        <v>4874</v>
      </c>
      <c r="K621" s="665" t="s">
        <v>4998</v>
      </c>
      <c r="L621" s="666">
        <v>0</v>
      </c>
      <c r="M621" s="666">
        <v>0</v>
      </c>
      <c r="N621" s="665">
        <v>1</v>
      </c>
      <c r="O621" s="748">
        <v>0.5</v>
      </c>
      <c r="P621" s="666"/>
      <c r="Q621" s="681"/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21</v>
      </c>
      <c r="B622" s="665" t="s">
        <v>545</v>
      </c>
      <c r="C622" s="665" t="s">
        <v>4755</v>
      </c>
      <c r="D622" s="746" t="s">
        <v>7218</v>
      </c>
      <c r="E622" s="747" t="s">
        <v>4778</v>
      </c>
      <c r="F622" s="665" t="s">
        <v>4752</v>
      </c>
      <c r="G622" s="665" t="s">
        <v>4873</v>
      </c>
      <c r="H622" s="665" t="s">
        <v>546</v>
      </c>
      <c r="I622" s="665" t="s">
        <v>1040</v>
      </c>
      <c r="J622" s="665" t="s">
        <v>4874</v>
      </c>
      <c r="K622" s="665" t="s">
        <v>4875</v>
      </c>
      <c r="L622" s="666">
        <v>63.7</v>
      </c>
      <c r="M622" s="666">
        <v>127.4</v>
      </c>
      <c r="N622" s="665">
        <v>2</v>
      </c>
      <c r="O622" s="748">
        <v>1</v>
      </c>
      <c r="P622" s="666">
        <v>63.7</v>
      </c>
      <c r="Q622" s="681">
        <v>0.5</v>
      </c>
      <c r="R622" s="665">
        <v>1</v>
      </c>
      <c r="S622" s="681">
        <v>0.5</v>
      </c>
      <c r="T622" s="748">
        <v>0.5</v>
      </c>
      <c r="U622" s="704">
        <v>0.5</v>
      </c>
    </row>
    <row r="623" spans="1:21" ht="14.4" customHeight="1" x14ac:dyDescent="0.3">
      <c r="A623" s="664">
        <v>21</v>
      </c>
      <c r="B623" s="665" t="s">
        <v>545</v>
      </c>
      <c r="C623" s="665" t="s">
        <v>4755</v>
      </c>
      <c r="D623" s="746" t="s">
        <v>7218</v>
      </c>
      <c r="E623" s="747" t="s">
        <v>4778</v>
      </c>
      <c r="F623" s="665" t="s">
        <v>4752</v>
      </c>
      <c r="G623" s="665" t="s">
        <v>5077</v>
      </c>
      <c r="H623" s="665" t="s">
        <v>546</v>
      </c>
      <c r="I623" s="665" t="s">
        <v>663</v>
      </c>
      <c r="J623" s="665" t="s">
        <v>664</v>
      </c>
      <c r="K623" s="665" t="s">
        <v>5078</v>
      </c>
      <c r="L623" s="666">
        <v>106.54</v>
      </c>
      <c r="M623" s="666">
        <v>106.54</v>
      </c>
      <c r="N623" s="665">
        <v>1</v>
      </c>
      <c r="O623" s="748">
        <v>0.5</v>
      </c>
      <c r="P623" s="666"/>
      <c r="Q623" s="681">
        <v>0</v>
      </c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21</v>
      </c>
      <c r="B624" s="665" t="s">
        <v>545</v>
      </c>
      <c r="C624" s="665" t="s">
        <v>4755</v>
      </c>
      <c r="D624" s="746" t="s">
        <v>7218</v>
      </c>
      <c r="E624" s="747" t="s">
        <v>4778</v>
      </c>
      <c r="F624" s="665" t="s">
        <v>4752</v>
      </c>
      <c r="G624" s="665" t="s">
        <v>4876</v>
      </c>
      <c r="H624" s="665" t="s">
        <v>2238</v>
      </c>
      <c r="I624" s="665" t="s">
        <v>3775</v>
      </c>
      <c r="J624" s="665" t="s">
        <v>4563</v>
      </c>
      <c r="K624" s="665" t="s">
        <v>4688</v>
      </c>
      <c r="L624" s="666">
        <v>107.42</v>
      </c>
      <c r="M624" s="666">
        <v>214.84</v>
      </c>
      <c r="N624" s="665">
        <v>2</v>
      </c>
      <c r="O624" s="748">
        <v>1</v>
      </c>
      <c r="P624" s="666">
        <v>107.42</v>
      </c>
      <c r="Q624" s="681">
        <v>0.5</v>
      </c>
      <c r="R624" s="665">
        <v>1</v>
      </c>
      <c r="S624" s="681">
        <v>0.5</v>
      </c>
      <c r="T624" s="748">
        <v>0.5</v>
      </c>
      <c r="U624" s="704">
        <v>0.5</v>
      </c>
    </row>
    <row r="625" spans="1:21" ht="14.4" customHeight="1" x14ac:dyDescent="0.3">
      <c r="A625" s="664">
        <v>21</v>
      </c>
      <c r="B625" s="665" t="s">
        <v>545</v>
      </c>
      <c r="C625" s="665" t="s">
        <v>4755</v>
      </c>
      <c r="D625" s="746" t="s">
        <v>7218</v>
      </c>
      <c r="E625" s="747" t="s">
        <v>4778</v>
      </c>
      <c r="F625" s="665" t="s">
        <v>4752</v>
      </c>
      <c r="G625" s="665" t="s">
        <v>4876</v>
      </c>
      <c r="H625" s="665" t="s">
        <v>2238</v>
      </c>
      <c r="I625" s="665" t="s">
        <v>2318</v>
      </c>
      <c r="J625" s="665" t="s">
        <v>4563</v>
      </c>
      <c r="K625" s="665" t="s">
        <v>4564</v>
      </c>
      <c r="L625" s="666">
        <v>537.12</v>
      </c>
      <c r="M625" s="666">
        <v>2685.6</v>
      </c>
      <c r="N625" s="665">
        <v>5</v>
      </c>
      <c r="O625" s="748">
        <v>3.5</v>
      </c>
      <c r="P625" s="666"/>
      <c r="Q625" s="681">
        <v>0</v>
      </c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21</v>
      </c>
      <c r="B626" s="665" t="s">
        <v>545</v>
      </c>
      <c r="C626" s="665" t="s">
        <v>4755</v>
      </c>
      <c r="D626" s="746" t="s">
        <v>7218</v>
      </c>
      <c r="E626" s="747" t="s">
        <v>4778</v>
      </c>
      <c r="F626" s="665" t="s">
        <v>4752</v>
      </c>
      <c r="G626" s="665" t="s">
        <v>4881</v>
      </c>
      <c r="H626" s="665" t="s">
        <v>546</v>
      </c>
      <c r="I626" s="665" t="s">
        <v>915</v>
      </c>
      <c r="J626" s="665" t="s">
        <v>916</v>
      </c>
      <c r="K626" s="665" t="s">
        <v>4882</v>
      </c>
      <c r="L626" s="666">
        <v>107.27</v>
      </c>
      <c r="M626" s="666">
        <v>321.81</v>
      </c>
      <c r="N626" s="665">
        <v>3</v>
      </c>
      <c r="O626" s="748">
        <v>2</v>
      </c>
      <c r="P626" s="666">
        <v>107.27</v>
      </c>
      <c r="Q626" s="681">
        <v>0.33333333333333331</v>
      </c>
      <c r="R626" s="665">
        <v>1</v>
      </c>
      <c r="S626" s="681">
        <v>0.33333333333333331</v>
      </c>
      <c r="T626" s="748">
        <v>1</v>
      </c>
      <c r="U626" s="704">
        <v>0.5</v>
      </c>
    </row>
    <row r="627" spans="1:21" ht="14.4" customHeight="1" x14ac:dyDescent="0.3">
      <c r="A627" s="664">
        <v>21</v>
      </c>
      <c r="B627" s="665" t="s">
        <v>545</v>
      </c>
      <c r="C627" s="665" t="s">
        <v>4755</v>
      </c>
      <c r="D627" s="746" t="s">
        <v>7218</v>
      </c>
      <c r="E627" s="747" t="s">
        <v>4778</v>
      </c>
      <c r="F627" s="665" t="s">
        <v>4752</v>
      </c>
      <c r="G627" s="665" t="s">
        <v>4884</v>
      </c>
      <c r="H627" s="665" t="s">
        <v>546</v>
      </c>
      <c r="I627" s="665" t="s">
        <v>5392</v>
      </c>
      <c r="J627" s="665" t="s">
        <v>2965</v>
      </c>
      <c r="K627" s="665" t="s">
        <v>5393</v>
      </c>
      <c r="L627" s="666">
        <v>0</v>
      </c>
      <c r="M627" s="666">
        <v>0</v>
      </c>
      <c r="N627" s="665">
        <v>1</v>
      </c>
      <c r="O627" s="748">
        <v>0.5</v>
      </c>
      <c r="P627" s="666"/>
      <c r="Q627" s="681"/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21</v>
      </c>
      <c r="B628" s="665" t="s">
        <v>545</v>
      </c>
      <c r="C628" s="665" t="s">
        <v>4755</v>
      </c>
      <c r="D628" s="746" t="s">
        <v>7218</v>
      </c>
      <c r="E628" s="747" t="s">
        <v>4778</v>
      </c>
      <c r="F628" s="665" t="s">
        <v>4752</v>
      </c>
      <c r="G628" s="665" t="s">
        <v>5002</v>
      </c>
      <c r="H628" s="665" t="s">
        <v>546</v>
      </c>
      <c r="I628" s="665" t="s">
        <v>1434</v>
      </c>
      <c r="J628" s="665" t="s">
        <v>5004</v>
      </c>
      <c r="K628" s="665" t="s">
        <v>5181</v>
      </c>
      <c r="L628" s="666">
        <v>140.72</v>
      </c>
      <c r="M628" s="666">
        <v>140.72</v>
      </c>
      <c r="N628" s="665">
        <v>1</v>
      </c>
      <c r="O628" s="748">
        <v>0.5</v>
      </c>
      <c r="P628" s="666">
        <v>140.72</v>
      </c>
      <c r="Q628" s="681">
        <v>1</v>
      </c>
      <c r="R628" s="665">
        <v>1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21</v>
      </c>
      <c r="B629" s="665" t="s">
        <v>545</v>
      </c>
      <c r="C629" s="665" t="s">
        <v>4755</v>
      </c>
      <c r="D629" s="746" t="s">
        <v>7218</v>
      </c>
      <c r="E629" s="747" t="s">
        <v>4778</v>
      </c>
      <c r="F629" s="665" t="s">
        <v>4752</v>
      </c>
      <c r="G629" s="665" t="s">
        <v>5394</v>
      </c>
      <c r="H629" s="665" t="s">
        <v>546</v>
      </c>
      <c r="I629" s="665" t="s">
        <v>3918</v>
      </c>
      <c r="J629" s="665" t="s">
        <v>3919</v>
      </c>
      <c r="K629" s="665" t="s">
        <v>5395</v>
      </c>
      <c r="L629" s="666">
        <v>0</v>
      </c>
      <c r="M629" s="666">
        <v>0</v>
      </c>
      <c r="N629" s="665">
        <v>1</v>
      </c>
      <c r="O629" s="748">
        <v>0.5</v>
      </c>
      <c r="P629" s="666"/>
      <c r="Q629" s="681"/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21</v>
      </c>
      <c r="B630" s="665" t="s">
        <v>545</v>
      </c>
      <c r="C630" s="665" t="s">
        <v>4755</v>
      </c>
      <c r="D630" s="746" t="s">
        <v>7218</v>
      </c>
      <c r="E630" s="747" t="s">
        <v>4778</v>
      </c>
      <c r="F630" s="665" t="s">
        <v>4752</v>
      </c>
      <c r="G630" s="665" t="s">
        <v>4886</v>
      </c>
      <c r="H630" s="665" t="s">
        <v>546</v>
      </c>
      <c r="I630" s="665" t="s">
        <v>1096</v>
      </c>
      <c r="J630" s="665" t="s">
        <v>1097</v>
      </c>
      <c r="K630" s="665" t="s">
        <v>4888</v>
      </c>
      <c r="L630" s="666">
        <v>33</v>
      </c>
      <c r="M630" s="666">
        <v>33</v>
      </c>
      <c r="N630" s="665">
        <v>1</v>
      </c>
      <c r="O630" s="748">
        <v>0.5</v>
      </c>
      <c r="P630" s="666"/>
      <c r="Q630" s="681">
        <v>0</v>
      </c>
      <c r="R630" s="665"/>
      <c r="S630" s="681">
        <v>0</v>
      </c>
      <c r="T630" s="748"/>
      <c r="U630" s="704">
        <v>0</v>
      </c>
    </row>
    <row r="631" spans="1:21" ht="14.4" customHeight="1" x14ac:dyDescent="0.3">
      <c r="A631" s="664">
        <v>21</v>
      </c>
      <c r="B631" s="665" t="s">
        <v>545</v>
      </c>
      <c r="C631" s="665" t="s">
        <v>4755</v>
      </c>
      <c r="D631" s="746" t="s">
        <v>7218</v>
      </c>
      <c r="E631" s="747" t="s">
        <v>4778</v>
      </c>
      <c r="F631" s="665" t="s">
        <v>4752</v>
      </c>
      <c r="G631" s="665" t="s">
        <v>5084</v>
      </c>
      <c r="H631" s="665" t="s">
        <v>546</v>
      </c>
      <c r="I631" s="665" t="s">
        <v>709</v>
      </c>
      <c r="J631" s="665" t="s">
        <v>710</v>
      </c>
      <c r="K631" s="665" t="s">
        <v>5085</v>
      </c>
      <c r="L631" s="666">
        <v>27.28</v>
      </c>
      <c r="M631" s="666">
        <v>54.56</v>
      </c>
      <c r="N631" s="665">
        <v>2</v>
      </c>
      <c r="O631" s="748">
        <v>1</v>
      </c>
      <c r="P631" s="666">
        <v>27.28</v>
      </c>
      <c r="Q631" s="681">
        <v>0.5</v>
      </c>
      <c r="R631" s="665">
        <v>1</v>
      </c>
      <c r="S631" s="681">
        <v>0.5</v>
      </c>
      <c r="T631" s="748">
        <v>0.5</v>
      </c>
      <c r="U631" s="704">
        <v>0.5</v>
      </c>
    </row>
    <row r="632" spans="1:21" ht="14.4" customHeight="1" x14ac:dyDescent="0.3">
      <c r="A632" s="664">
        <v>21</v>
      </c>
      <c r="B632" s="665" t="s">
        <v>545</v>
      </c>
      <c r="C632" s="665" t="s">
        <v>4755</v>
      </c>
      <c r="D632" s="746" t="s">
        <v>7218</v>
      </c>
      <c r="E632" s="747" t="s">
        <v>4778</v>
      </c>
      <c r="F632" s="665" t="s">
        <v>4752</v>
      </c>
      <c r="G632" s="665" t="s">
        <v>4825</v>
      </c>
      <c r="H632" s="665" t="s">
        <v>546</v>
      </c>
      <c r="I632" s="665" t="s">
        <v>5086</v>
      </c>
      <c r="J632" s="665" t="s">
        <v>1085</v>
      </c>
      <c r="K632" s="665" t="s">
        <v>5087</v>
      </c>
      <c r="L632" s="666">
        <v>0</v>
      </c>
      <c r="M632" s="666">
        <v>0</v>
      </c>
      <c r="N632" s="665">
        <v>1</v>
      </c>
      <c r="O632" s="748">
        <v>0.5</v>
      </c>
      <c r="P632" s="666">
        <v>0</v>
      </c>
      <c r="Q632" s="681"/>
      <c r="R632" s="665">
        <v>1</v>
      </c>
      <c r="S632" s="681">
        <v>1</v>
      </c>
      <c r="T632" s="748">
        <v>0.5</v>
      </c>
      <c r="U632" s="704">
        <v>1</v>
      </c>
    </row>
    <row r="633" spans="1:21" ht="14.4" customHeight="1" x14ac:dyDescent="0.3">
      <c r="A633" s="664">
        <v>21</v>
      </c>
      <c r="B633" s="665" t="s">
        <v>545</v>
      </c>
      <c r="C633" s="665" t="s">
        <v>4755</v>
      </c>
      <c r="D633" s="746" t="s">
        <v>7218</v>
      </c>
      <c r="E633" s="747" t="s">
        <v>4778</v>
      </c>
      <c r="F633" s="665" t="s">
        <v>4752</v>
      </c>
      <c r="G633" s="665" t="s">
        <v>4889</v>
      </c>
      <c r="H633" s="665" t="s">
        <v>546</v>
      </c>
      <c r="I633" s="665" t="s">
        <v>880</v>
      </c>
      <c r="J633" s="665" t="s">
        <v>4891</v>
      </c>
      <c r="K633" s="665" t="s">
        <v>4892</v>
      </c>
      <c r="L633" s="666">
        <v>73.989999999999995</v>
      </c>
      <c r="M633" s="666">
        <v>147.97999999999999</v>
      </c>
      <c r="N633" s="665">
        <v>2</v>
      </c>
      <c r="O633" s="748">
        <v>1</v>
      </c>
      <c r="P633" s="666">
        <v>73.989999999999995</v>
      </c>
      <c r="Q633" s="681">
        <v>0.5</v>
      </c>
      <c r="R633" s="665">
        <v>1</v>
      </c>
      <c r="S633" s="681">
        <v>0.5</v>
      </c>
      <c r="T633" s="748">
        <v>0.5</v>
      </c>
      <c r="U633" s="704">
        <v>0.5</v>
      </c>
    </row>
    <row r="634" spans="1:21" ht="14.4" customHeight="1" x14ac:dyDescent="0.3">
      <c r="A634" s="664">
        <v>21</v>
      </c>
      <c r="B634" s="665" t="s">
        <v>545</v>
      </c>
      <c r="C634" s="665" t="s">
        <v>4755</v>
      </c>
      <c r="D634" s="746" t="s">
        <v>7218</v>
      </c>
      <c r="E634" s="747" t="s">
        <v>4778</v>
      </c>
      <c r="F634" s="665" t="s">
        <v>4752</v>
      </c>
      <c r="G634" s="665" t="s">
        <v>4889</v>
      </c>
      <c r="H634" s="665" t="s">
        <v>546</v>
      </c>
      <c r="I634" s="665" t="s">
        <v>4890</v>
      </c>
      <c r="J634" s="665" t="s">
        <v>4891</v>
      </c>
      <c r="K634" s="665" t="s">
        <v>4892</v>
      </c>
      <c r="L634" s="666">
        <v>0</v>
      </c>
      <c r="M634" s="666">
        <v>0</v>
      </c>
      <c r="N634" s="665">
        <v>2</v>
      </c>
      <c r="O634" s="748">
        <v>0.5</v>
      </c>
      <c r="P634" s="666">
        <v>0</v>
      </c>
      <c r="Q634" s="681"/>
      <c r="R634" s="665">
        <v>2</v>
      </c>
      <c r="S634" s="681">
        <v>1</v>
      </c>
      <c r="T634" s="748">
        <v>0.5</v>
      </c>
      <c r="U634" s="704">
        <v>1</v>
      </c>
    </row>
    <row r="635" spans="1:21" ht="14.4" customHeight="1" x14ac:dyDescent="0.3">
      <c r="A635" s="664">
        <v>21</v>
      </c>
      <c r="B635" s="665" t="s">
        <v>545</v>
      </c>
      <c r="C635" s="665" t="s">
        <v>4755</v>
      </c>
      <c r="D635" s="746" t="s">
        <v>7218</v>
      </c>
      <c r="E635" s="747" t="s">
        <v>4778</v>
      </c>
      <c r="F635" s="665" t="s">
        <v>4752</v>
      </c>
      <c r="G635" s="665" t="s">
        <v>5007</v>
      </c>
      <c r="H635" s="665" t="s">
        <v>546</v>
      </c>
      <c r="I635" s="665" t="s">
        <v>5092</v>
      </c>
      <c r="J635" s="665" t="s">
        <v>5093</v>
      </c>
      <c r="K635" s="665" t="s">
        <v>4551</v>
      </c>
      <c r="L635" s="666">
        <v>0</v>
      </c>
      <c r="M635" s="666">
        <v>0</v>
      </c>
      <c r="N635" s="665">
        <v>2</v>
      </c>
      <c r="O635" s="748">
        <v>1</v>
      </c>
      <c r="P635" s="666">
        <v>0</v>
      </c>
      <c r="Q635" s="681"/>
      <c r="R635" s="665">
        <v>1</v>
      </c>
      <c r="S635" s="681">
        <v>0.5</v>
      </c>
      <c r="T635" s="748">
        <v>0.5</v>
      </c>
      <c r="U635" s="704">
        <v>0.5</v>
      </c>
    </row>
    <row r="636" spans="1:21" ht="14.4" customHeight="1" x14ac:dyDescent="0.3">
      <c r="A636" s="664">
        <v>21</v>
      </c>
      <c r="B636" s="665" t="s">
        <v>545</v>
      </c>
      <c r="C636" s="665" t="s">
        <v>4755</v>
      </c>
      <c r="D636" s="746" t="s">
        <v>7218</v>
      </c>
      <c r="E636" s="747" t="s">
        <v>4778</v>
      </c>
      <c r="F636" s="665" t="s">
        <v>4752</v>
      </c>
      <c r="G636" s="665" t="s">
        <v>5007</v>
      </c>
      <c r="H636" s="665" t="s">
        <v>546</v>
      </c>
      <c r="I636" s="665" t="s">
        <v>5396</v>
      </c>
      <c r="J636" s="665" t="s">
        <v>3060</v>
      </c>
      <c r="K636" s="665" t="s">
        <v>5397</v>
      </c>
      <c r="L636" s="666">
        <v>0</v>
      </c>
      <c r="M636" s="666">
        <v>0</v>
      </c>
      <c r="N636" s="665">
        <v>1</v>
      </c>
      <c r="O636" s="748">
        <v>1</v>
      </c>
      <c r="P636" s="666">
        <v>0</v>
      </c>
      <c r="Q636" s="681"/>
      <c r="R636" s="665">
        <v>1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21</v>
      </c>
      <c r="B637" s="665" t="s">
        <v>545</v>
      </c>
      <c r="C637" s="665" t="s">
        <v>4755</v>
      </c>
      <c r="D637" s="746" t="s">
        <v>7218</v>
      </c>
      <c r="E637" s="747" t="s">
        <v>4778</v>
      </c>
      <c r="F637" s="665" t="s">
        <v>4752</v>
      </c>
      <c r="G637" s="665" t="s">
        <v>4963</v>
      </c>
      <c r="H637" s="665" t="s">
        <v>546</v>
      </c>
      <c r="I637" s="665" t="s">
        <v>4964</v>
      </c>
      <c r="J637" s="665" t="s">
        <v>1464</v>
      </c>
      <c r="K637" s="665" t="s">
        <v>4965</v>
      </c>
      <c r="L637" s="666">
        <v>111.07</v>
      </c>
      <c r="M637" s="666">
        <v>222.14</v>
      </c>
      <c r="N637" s="665">
        <v>2</v>
      </c>
      <c r="O637" s="748">
        <v>0.5</v>
      </c>
      <c r="P637" s="666"/>
      <c r="Q637" s="681">
        <v>0</v>
      </c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21</v>
      </c>
      <c r="B638" s="665" t="s">
        <v>545</v>
      </c>
      <c r="C638" s="665" t="s">
        <v>4755</v>
      </c>
      <c r="D638" s="746" t="s">
        <v>7218</v>
      </c>
      <c r="E638" s="747" t="s">
        <v>4778</v>
      </c>
      <c r="F638" s="665" t="s">
        <v>4752</v>
      </c>
      <c r="G638" s="665" t="s">
        <v>4963</v>
      </c>
      <c r="H638" s="665" t="s">
        <v>546</v>
      </c>
      <c r="I638" s="665" t="s">
        <v>5094</v>
      </c>
      <c r="J638" s="665" t="s">
        <v>1464</v>
      </c>
      <c r="K638" s="665" t="s">
        <v>5095</v>
      </c>
      <c r="L638" s="666">
        <v>0</v>
      </c>
      <c r="M638" s="666">
        <v>0</v>
      </c>
      <c r="N638" s="665">
        <v>8</v>
      </c>
      <c r="O638" s="748">
        <v>3.5</v>
      </c>
      <c r="P638" s="666">
        <v>0</v>
      </c>
      <c r="Q638" s="681"/>
      <c r="R638" s="665">
        <v>2</v>
      </c>
      <c r="S638" s="681">
        <v>0.25</v>
      </c>
      <c r="T638" s="748">
        <v>1</v>
      </c>
      <c r="U638" s="704">
        <v>0.2857142857142857</v>
      </c>
    </row>
    <row r="639" spans="1:21" ht="14.4" customHeight="1" x14ac:dyDescent="0.3">
      <c r="A639" s="664">
        <v>21</v>
      </c>
      <c r="B639" s="665" t="s">
        <v>545</v>
      </c>
      <c r="C639" s="665" t="s">
        <v>4755</v>
      </c>
      <c r="D639" s="746" t="s">
        <v>7218</v>
      </c>
      <c r="E639" s="747" t="s">
        <v>4778</v>
      </c>
      <c r="F639" s="665" t="s">
        <v>4752</v>
      </c>
      <c r="G639" s="665" t="s">
        <v>5398</v>
      </c>
      <c r="H639" s="665" t="s">
        <v>546</v>
      </c>
      <c r="I639" s="665" t="s">
        <v>3922</v>
      </c>
      <c r="J639" s="665" t="s">
        <v>3923</v>
      </c>
      <c r="K639" s="665" t="s">
        <v>5399</v>
      </c>
      <c r="L639" s="666">
        <v>115.13</v>
      </c>
      <c r="M639" s="666">
        <v>230.26</v>
      </c>
      <c r="N639" s="665">
        <v>2</v>
      </c>
      <c r="O639" s="748">
        <v>0.5</v>
      </c>
      <c r="P639" s="666">
        <v>230.26</v>
      </c>
      <c r="Q639" s="681">
        <v>1</v>
      </c>
      <c r="R639" s="665">
        <v>2</v>
      </c>
      <c r="S639" s="681">
        <v>1</v>
      </c>
      <c r="T639" s="748">
        <v>0.5</v>
      </c>
      <c r="U639" s="704">
        <v>1</v>
      </c>
    </row>
    <row r="640" spans="1:21" ht="14.4" customHeight="1" x14ac:dyDescent="0.3">
      <c r="A640" s="664">
        <v>21</v>
      </c>
      <c r="B640" s="665" t="s">
        <v>545</v>
      </c>
      <c r="C640" s="665" t="s">
        <v>4755</v>
      </c>
      <c r="D640" s="746" t="s">
        <v>7218</v>
      </c>
      <c r="E640" s="747" t="s">
        <v>4778</v>
      </c>
      <c r="F640" s="665" t="s">
        <v>4752</v>
      </c>
      <c r="G640" s="665" t="s">
        <v>5096</v>
      </c>
      <c r="H640" s="665" t="s">
        <v>546</v>
      </c>
      <c r="I640" s="665" t="s">
        <v>761</v>
      </c>
      <c r="J640" s="665" t="s">
        <v>762</v>
      </c>
      <c r="K640" s="665" t="s">
        <v>5097</v>
      </c>
      <c r="L640" s="666">
        <v>733.55</v>
      </c>
      <c r="M640" s="666">
        <v>733.55</v>
      </c>
      <c r="N640" s="665">
        <v>1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21</v>
      </c>
      <c r="B641" s="665" t="s">
        <v>545</v>
      </c>
      <c r="C641" s="665" t="s">
        <v>4755</v>
      </c>
      <c r="D641" s="746" t="s">
        <v>7218</v>
      </c>
      <c r="E641" s="747" t="s">
        <v>4778</v>
      </c>
      <c r="F641" s="665" t="s">
        <v>4752</v>
      </c>
      <c r="G641" s="665" t="s">
        <v>5096</v>
      </c>
      <c r="H641" s="665" t="s">
        <v>546</v>
      </c>
      <c r="I641" s="665" t="s">
        <v>2125</v>
      </c>
      <c r="J641" s="665" t="s">
        <v>762</v>
      </c>
      <c r="K641" s="665" t="s">
        <v>5400</v>
      </c>
      <c r="L641" s="666">
        <v>0</v>
      </c>
      <c r="M641" s="666">
        <v>0</v>
      </c>
      <c r="N641" s="665">
        <v>1</v>
      </c>
      <c r="O641" s="748">
        <v>0.5</v>
      </c>
      <c r="P641" s="666"/>
      <c r="Q641" s="681"/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21</v>
      </c>
      <c r="B642" s="665" t="s">
        <v>545</v>
      </c>
      <c r="C642" s="665" t="s">
        <v>4755</v>
      </c>
      <c r="D642" s="746" t="s">
        <v>7218</v>
      </c>
      <c r="E642" s="747" t="s">
        <v>4778</v>
      </c>
      <c r="F642" s="665" t="s">
        <v>4752</v>
      </c>
      <c r="G642" s="665" t="s">
        <v>5012</v>
      </c>
      <c r="H642" s="665" t="s">
        <v>546</v>
      </c>
      <c r="I642" s="665" t="s">
        <v>1058</v>
      </c>
      <c r="J642" s="665" t="s">
        <v>1306</v>
      </c>
      <c r="K642" s="665" t="s">
        <v>4566</v>
      </c>
      <c r="L642" s="666">
        <v>0</v>
      </c>
      <c r="M642" s="666">
        <v>0</v>
      </c>
      <c r="N642" s="665">
        <v>2</v>
      </c>
      <c r="O642" s="748">
        <v>1</v>
      </c>
      <c r="P642" s="666"/>
      <c r="Q642" s="681"/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21</v>
      </c>
      <c r="B643" s="665" t="s">
        <v>545</v>
      </c>
      <c r="C643" s="665" t="s">
        <v>4755</v>
      </c>
      <c r="D643" s="746" t="s">
        <v>7218</v>
      </c>
      <c r="E643" s="747" t="s">
        <v>4778</v>
      </c>
      <c r="F643" s="665" t="s">
        <v>4752</v>
      </c>
      <c r="G643" s="665" t="s">
        <v>5401</v>
      </c>
      <c r="H643" s="665" t="s">
        <v>2238</v>
      </c>
      <c r="I643" s="665" t="s">
        <v>2535</v>
      </c>
      <c r="J643" s="665" t="s">
        <v>2536</v>
      </c>
      <c r="K643" s="665" t="s">
        <v>4504</v>
      </c>
      <c r="L643" s="666">
        <v>98.78</v>
      </c>
      <c r="M643" s="666">
        <v>197.56</v>
      </c>
      <c r="N643" s="665">
        <v>2</v>
      </c>
      <c r="O643" s="748">
        <v>1</v>
      </c>
      <c r="P643" s="666">
        <v>98.78</v>
      </c>
      <c r="Q643" s="681">
        <v>0.5</v>
      </c>
      <c r="R643" s="665">
        <v>1</v>
      </c>
      <c r="S643" s="681">
        <v>0.5</v>
      </c>
      <c r="T643" s="748">
        <v>0.5</v>
      </c>
      <c r="U643" s="704">
        <v>0.5</v>
      </c>
    </row>
    <row r="644" spans="1:21" ht="14.4" customHeight="1" x14ac:dyDescent="0.3">
      <c r="A644" s="664">
        <v>21</v>
      </c>
      <c r="B644" s="665" t="s">
        <v>545</v>
      </c>
      <c r="C644" s="665" t="s">
        <v>4755</v>
      </c>
      <c r="D644" s="746" t="s">
        <v>7218</v>
      </c>
      <c r="E644" s="747" t="s">
        <v>4778</v>
      </c>
      <c r="F644" s="665" t="s">
        <v>4752</v>
      </c>
      <c r="G644" s="665" t="s">
        <v>5401</v>
      </c>
      <c r="H644" s="665" t="s">
        <v>2238</v>
      </c>
      <c r="I644" s="665" t="s">
        <v>2563</v>
      </c>
      <c r="J644" s="665" t="s">
        <v>2564</v>
      </c>
      <c r="K644" s="665" t="s">
        <v>4507</v>
      </c>
      <c r="L644" s="666">
        <v>79.03</v>
      </c>
      <c r="M644" s="666">
        <v>158.06</v>
      </c>
      <c r="N644" s="665">
        <v>2</v>
      </c>
      <c r="O644" s="748">
        <v>1</v>
      </c>
      <c r="P644" s="666">
        <v>158.06</v>
      </c>
      <c r="Q644" s="681">
        <v>1</v>
      </c>
      <c r="R644" s="665">
        <v>2</v>
      </c>
      <c r="S644" s="681">
        <v>1</v>
      </c>
      <c r="T644" s="748">
        <v>1</v>
      </c>
      <c r="U644" s="704">
        <v>1</v>
      </c>
    </row>
    <row r="645" spans="1:21" ht="14.4" customHeight="1" x14ac:dyDescent="0.3">
      <c r="A645" s="664">
        <v>21</v>
      </c>
      <c r="B645" s="665" t="s">
        <v>545</v>
      </c>
      <c r="C645" s="665" t="s">
        <v>4755</v>
      </c>
      <c r="D645" s="746" t="s">
        <v>7218</v>
      </c>
      <c r="E645" s="747" t="s">
        <v>4778</v>
      </c>
      <c r="F645" s="665" t="s">
        <v>4752</v>
      </c>
      <c r="G645" s="665" t="s">
        <v>5163</v>
      </c>
      <c r="H645" s="665" t="s">
        <v>546</v>
      </c>
      <c r="I645" s="665" t="s">
        <v>754</v>
      </c>
      <c r="J645" s="665" t="s">
        <v>755</v>
      </c>
      <c r="K645" s="665" t="s">
        <v>5207</v>
      </c>
      <c r="L645" s="666">
        <v>0</v>
      </c>
      <c r="M645" s="666">
        <v>0</v>
      </c>
      <c r="N645" s="665">
        <v>1</v>
      </c>
      <c r="O645" s="748">
        <v>0.5</v>
      </c>
      <c r="P645" s="666"/>
      <c r="Q645" s="681"/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21</v>
      </c>
      <c r="B646" s="665" t="s">
        <v>545</v>
      </c>
      <c r="C646" s="665" t="s">
        <v>4755</v>
      </c>
      <c r="D646" s="746" t="s">
        <v>7218</v>
      </c>
      <c r="E646" s="747" t="s">
        <v>4778</v>
      </c>
      <c r="F646" s="665" t="s">
        <v>4752</v>
      </c>
      <c r="G646" s="665" t="s">
        <v>5163</v>
      </c>
      <c r="H646" s="665" t="s">
        <v>546</v>
      </c>
      <c r="I646" s="665" t="s">
        <v>991</v>
      </c>
      <c r="J646" s="665" t="s">
        <v>755</v>
      </c>
      <c r="K646" s="665" t="s">
        <v>5164</v>
      </c>
      <c r="L646" s="666">
        <v>0</v>
      </c>
      <c r="M646" s="666">
        <v>0</v>
      </c>
      <c r="N646" s="665">
        <v>1</v>
      </c>
      <c r="O646" s="748">
        <v>0.5</v>
      </c>
      <c r="P646" s="666">
        <v>0</v>
      </c>
      <c r="Q646" s="681"/>
      <c r="R646" s="665">
        <v>1</v>
      </c>
      <c r="S646" s="681">
        <v>1</v>
      </c>
      <c r="T646" s="748">
        <v>0.5</v>
      </c>
      <c r="U646" s="704">
        <v>1</v>
      </c>
    </row>
    <row r="647" spans="1:21" ht="14.4" customHeight="1" x14ac:dyDescent="0.3">
      <c r="A647" s="664">
        <v>21</v>
      </c>
      <c r="B647" s="665" t="s">
        <v>545</v>
      </c>
      <c r="C647" s="665" t="s">
        <v>4755</v>
      </c>
      <c r="D647" s="746" t="s">
        <v>7218</v>
      </c>
      <c r="E647" s="747" t="s">
        <v>4778</v>
      </c>
      <c r="F647" s="665" t="s">
        <v>4752</v>
      </c>
      <c r="G647" s="665" t="s">
        <v>5163</v>
      </c>
      <c r="H647" s="665" t="s">
        <v>546</v>
      </c>
      <c r="I647" s="665" t="s">
        <v>5402</v>
      </c>
      <c r="J647" s="665" t="s">
        <v>755</v>
      </c>
      <c r="K647" s="665" t="s">
        <v>5403</v>
      </c>
      <c r="L647" s="666">
        <v>0</v>
      </c>
      <c r="M647" s="666">
        <v>0</v>
      </c>
      <c r="N647" s="665">
        <v>1</v>
      </c>
      <c r="O647" s="748">
        <v>1</v>
      </c>
      <c r="P647" s="666">
        <v>0</v>
      </c>
      <c r="Q647" s="681"/>
      <c r="R647" s="665">
        <v>1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21</v>
      </c>
      <c r="B648" s="665" t="s">
        <v>545</v>
      </c>
      <c r="C648" s="665" t="s">
        <v>4755</v>
      </c>
      <c r="D648" s="746" t="s">
        <v>7218</v>
      </c>
      <c r="E648" s="747" t="s">
        <v>4778</v>
      </c>
      <c r="F648" s="665" t="s">
        <v>4752</v>
      </c>
      <c r="G648" s="665" t="s">
        <v>5404</v>
      </c>
      <c r="H648" s="665" t="s">
        <v>2238</v>
      </c>
      <c r="I648" s="665" t="s">
        <v>5405</v>
      </c>
      <c r="J648" s="665" t="s">
        <v>3755</v>
      </c>
      <c r="K648" s="665" t="s">
        <v>5406</v>
      </c>
      <c r="L648" s="666">
        <v>0</v>
      </c>
      <c r="M648" s="666">
        <v>0</v>
      </c>
      <c r="N648" s="665">
        <v>1</v>
      </c>
      <c r="O648" s="748">
        <v>0.5</v>
      </c>
      <c r="P648" s="666"/>
      <c r="Q648" s="681"/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21</v>
      </c>
      <c r="B649" s="665" t="s">
        <v>545</v>
      </c>
      <c r="C649" s="665" t="s">
        <v>4755</v>
      </c>
      <c r="D649" s="746" t="s">
        <v>7218</v>
      </c>
      <c r="E649" s="747" t="s">
        <v>4778</v>
      </c>
      <c r="F649" s="665" t="s">
        <v>4752</v>
      </c>
      <c r="G649" s="665" t="s">
        <v>5100</v>
      </c>
      <c r="H649" s="665" t="s">
        <v>546</v>
      </c>
      <c r="I649" s="665" t="s">
        <v>785</v>
      </c>
      <c r="J649" s="665" t="s">
        <v>5101</v>
      </c>
      <c r="K649" s="665" t="s">
        <v>5102</v>
      </c>
      <c r="L649" s="666">
        <v>0</v>
      </c>
      <c r="M649" s="666">
        <v>0</v>
      </c>
      <c r="N649" s="665">
        <v>1</v>
      </c>
      <c r="O649" s="748">
        <v>0.5</v>
      </c>
      <c r="P649" s="666">
        <v>0</v>
      </c>
      <c r="Q649" s="681"/>
      <c r="R649" s="665">
        <v>1</v>
      </c>
      <c r="S649" s="681">
        <v>1</v>
      </c>
      <c r="T649" s="748">
        <v>0.5</v>
      </c>
      <c r="U649" s="704">
        <v>1</v>
      </c>
    </row>
    <row r="650" spans="1:21" ht="14.4" customHeight="1" x14ac:dyDescent="0.3">
      <c r="A650" s="664">
        <v>21</v>
      </c>
      <c r="B650" s="665" t="s">
        <v>545</v>
      </c>
      <c r="C650" s="665" t="s">
        <v>4755</v>
      </c>
      <c r="D650" s="746" t="s">
        <v>7218</v>
      </c>
      <c r="E650" s="747" t="s">
        <v>4778</v>
      </c>
      <c r="F650" s="665" t="s">
        <v>4752</v>
      </c>
      <c r="G650" s="665" t="s">
        <v>5407</v>
      </c>
      <c r="H650" s="665" t="s">
        <v>546</v>
      </c>
      <c r="I650" s="665" t="s">
        <v>950</v>
      </c>
      <c r="J650" s="665" t="s">
        <v>5408</v>
      </c>
      <c r="K650" s="665" t="s">
        <v>4625</v>
      </c>
      <c r="L650" s="666">
        <v>38.56</v>
      </c>
      <c r="M650" s="666">
        <v>38.56</v>
      </c>
      <c r="N650" s="665">
        <v>1</v>
      </c>
      <c r="O650" s="748">
        <v>0.5</v>
      </c>
      <c r="P650" s="666"/>
      <c r="Q650" s="681">
        <v>0</v>
      </c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21</v>
      </c>
      <c r="B651" s="665" t="s">
        <v>545</v>
      </c>
      <c r="C651" s="665" t="s">
        <v>4755</v>
      </c>
      <c r="D651" s="746" t="s">
        <v>7218</v>
      </c>
      <c r="E651" s="747" t="s">
        <v>4778</v>
      </c>
      <c r="F651" s="665" t="s">
        <v>4752</v>
      </c>
      <c r="G651" s="665" t="s">
        <v>4898</v>
      </c>
      <c r="H651" s="665" t="s">
        <v>546</v>
      </c>
      <c r="I651" s="665" t="s">
        <v>5409</v>
      </c>
      <c r="J651" s="665" t="s">
        <v>5410</v>
      </c>
      <c r="K651" s="665" t="s">
        <v>5411</v>
      </c>
      <c r="L651" s="666">
        <v>1454.05</v>
      </c>
      <c r="M651" s="666">
        <v>1454.05</v>
      </c>
      <c r="N651" s="665">
        <v>1</v>
      </c>
      <c r="O651" s="748">
        <v>1</v>
      </c>
      <c r="P651" s="666">
        <v>1454.05</v>
      </c>
      <c r="Q651" s="681">
        <v>1</v>
      </c>
      <c r="R651" s="665">
        <v>1</v>
      </c>
      <c r="S651" s="681">
        <v>1</v>
      </c>
      <c r="T651" s="748">
        <v>1</v>
      </c>
      <c r="U651" s="704">
        <v>1</v>
      </c>
    </row>
    <row r="652" spans="1:21" ht="14.4" customHeight="1" x14ac:dyDescent="0.3">
      <c r="A652" s="664">
        <v>21</v>
      </c>
      <c r="B652" s="665" t="s">
        <v>545</v>
      </c>
      <c r="C652" s="665" t="s">
        <v>4755</v>
      </c>
      <c r="D652" s="746" t="s">
        <v>7218</v>
      </c>
      <c r="E652" s="747" t="s">
        <v>4778</v>
      </c>
      <c r="F652" s="665" t="s">
        <v>4752</v>
      </c>
      <c r="G652" s="665" t="s">
        <v>4801</v>
      </c>
      <c r="H652" s="665" t="s">
        <v>2238</v>
      </c>
      <c r="I652" s="665" t="s">
        <v>2488</v>
      </c>
      <c r="J652" s="665" t="s">
        <v>2489</v>
      </c>
      <c r="K652" s="665" t="s">
        <v>4548</v>
      </c>
      <c r="L652" s="666">
        <v>146.15</v>
      </c>
      <c r="M652" s="666">
        <v>146.15</v>
      </c>
      <c r="N652" s="665">
        <v>1</v>
      </c>
      <c r="O652" s="748">
        <v>1</v>
      </c>
      <c r="P652" s="666"/>
      <c r="Q652" s="681">
        <v>0</v>
      </c>
      <c r="R652" s="665"/>
      <c r="S652" s="681">
        <v>0</v>
      </c>
      <c r="T652" s="748"/>
      <c r="U652" s="704">
        <v>0</v>
      </c>
    </row>
    <row r="653" spans="1:21" ht="14.4" customHeight="1" x14ac:dyDescent="0.3">
      <c r="A653" s="664">
        <v>21</v>
      </c>
      <c r="B653" s="665" t="s">
        <v>545</v>
      </c>
      <c r="C653" s="665" t="s">
        <v>4755</v>
      </c>
      <c r="D653" s="746" t="s">
        <v>7218</v>
      </c>
      <c r="E653" s="747" t="s">
        <v>4778</v>
      </c>
      <c r="F653" s="665" t="s">
        <v>4752</v>
      </c>
      <c r="G653" s="665" t="s">
        <v>4801</v>
      </c>
      <c r="H653" s="665" t="s">
        <v>2238</v>
      </c>
      <c r="I653" s="665" t="s">
        <v>3737</v>
      </c>
      <c r="J653" s="665" t="s">
        <v>2489</v>
      </c>
      <c r="K653" s="665" t="s">
        <v>4682</v>
      </c>
      <c r="L653" s="666">
        <v>48.72</v>
      </c>
      <c r="M653" s="666">
        <v>48.72</v>
      </c>
      <c r="N653" s="665">
        <v>1</v>
      </c>
      <c r="O653" s="748">
        <v>1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21</v>
      </c>
      <c r="B654" s="665" t="s">
        <v>545</v>
      </c>
      <c r="C654" s="665" t="s">
        <v>4755</v>
      </c>
      <c r="D654" s="746" t="s">
        <v>7218</v>
      </c>
      <c r="E654" s="747" t="s">
        <v>4778</v>
      </c>
      <c r="F654" s="665" t="s">
        <v>4752</v>
      </c>
      <c r="G654" s="665" t="s">
        <v>4900</v>
      </c>
      <c r="H654" s="665" t="s">
        <v>546</v>
      </c>
      <c r="I654" s="665" t="s">
        <v>5412</v>
      </c>
      <c r="J654" s="665" t="s">
        <v>5413</v>
      </c>
      <c r="K654" s="665" t="s">
        <v>5414</v>
      </c>
      <c r="L654" s="666">
        <v>36.729999999999997</v>
      </c>
      <c r="M654" s="666">
        <v>36.729999999999997</v>
      </c>
      <c r="N654" s="665">
        <v>1</v>
      </c>
      <c r="O654" s="748">
        <v>0.5</v>
      </c>
      <c r="P654" s="666">
        <v>36.729999999999997</v>
      </c>
      <c r="Q654" s="681">
        <v>1</v>
      </c>
      <c r="R654" s="665">
        <v>1</v>
      </c>
      <c r="S654" s="681">
        <v>1</v>
      </c>
      <c r="T654" s="748">
        <v>0.5</v>
      </c>
      <c r="U654" s="704">
        <v>1</v>
      </c>
    </row>
    <row r="655" spans="1:21" ht="14.4" customHeight="1" x14ac:dyDescent="0.3">
      <c r="A655" s="664">
        <v>21</v>
      </c>
      <c r="B655" s="665" t="s">
        <v>545</v>
      </c>
      <c r="C655" s="665" t="s">
        <v>4755</v>
      </c>
      <c r="D655" s="746" t="s">
        <v>7218</v>
      </c>
      <c r="E655" s="747" t="s">
        <v>4778</v>
      </c>
      <c r="F655" s="665" t="s">
        <v>4752</v>
      </c>
      <c r="G655" s="665" t="s">
        <v>4802</v>
      </c>
      <c r="H655" s="665" t="s">
        <v>546</v>
      </c>
      <c r="I655" s="665" t="s">
        <v>994</v>
      </c>
      <c r="J655" s="665" t="s">
        <v>4803</v>
      </c>
      <c r="K655" s="665" t="s">
        <v>4804</v>
      </c>
      <c r="L655" s="666">
        <v>53.57</v>
      </c>
      <c r="M655" s="666">
        <v>1232.1100000000001</v>
      </c>
      <c r="N655" s="665">
        <v>23</v>
      </c>
      <c r="O655" s="748">
        <v>13.5</v>
      </c>
      <c r="P655" s="666">
        <v>589.2700000000001</v>
      </c>
      <c r="Q655" s="681">
        <v>0.47826086956521741</v>
      </c>
      <c r="R655" s="665">
        <v>11</v>
      </c>
      <c r="S655" s="681">
        <v>0.47826086956521741</v>
      </c>
      <c r="T655" s="748">
        <v>6</v>
      </c>
      <c r="U655" s="704">
        <v>0.44444444444444442</v>
      </c>
    </row>
    <row r="656" spans="1:21" ht="14.4" customHeight="1" x14ac:dyDescent="0.3">
      <c r="A656" s="664">
        <v>21</v>
      </c>
      <c r="B656" s="665" t="s">
        <v>545</v>
      </c>
      <c r="C656" s="665" t="s">
        <v>4755</v>
      </c>
      <c r="D656" s="746" t="s">
        <v>7218</v>
      </c>
      <c r="E656" s="747" t="s">
        <v>4778</v>
      </c>
      <c r="F656" s="665" t="s">
        <v>4752</v>
      </c>
      <c r="G656" s="665" t="s">
        <v>5113</v>
      </c>
      <c r="H656" s="665" t="s">
        <v>546</v>
      </c>
      <c r="I656" s="665" t="s">
        <v>5415</v>
      </c>
      <c r="J656" s="665" t="s">
        <v>816</v>
      </c>
      <c r="K656" s="665" t="s">
        <v>5416</v>
      </c>
      <c r="L656" s="666">
        <v>0</v>
      </c>
      <c r="M656" s="666">
        <v>0</v>
      </c>
      <c r="N656" s="665">
        <v>2</v>
      </c>
      <c r="O656" s="748">
        <v>1</v>
      </c>
      <c r="P656" s="666"/>
      <c r="Q656" s="681"/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21</v>
      </c>
      <c r="B657" s="665" t="s">
        <v>545</v>
      </c>
      <c r="C657" s="665" t="s">
        <v>4755</v>
      </c>
      <c r="D657" s="746" t="s">
        <v>7218</v>
      </c>
      <c r="E657" s="747" t="s">
        <v>4778</v>
      </c>
      <c r="F657" s="665" t="s">
        <v>4752</v>
      </c>
      <c r="G657" s="665" t="s">
        <v>4904</v>
      </c>
      <c r="H657" s="665" t="s">
        <v>2238</v>
      </c>
      <c r="I657" s="665" t="s">
        <v>2256</v>
      </c>
      <c r="J657" s="665" t="s">
        <v>4577</v>
      </c>
      <c r="K657" s="665" t="s">
        <v>4578</v>
      </c>
      <c r="L657" s="666">
        <v>0</v>
      </c>
      <c r="M657" s="666">
        <v>0</v>
      </c>
      <c r="N657" s="665">
        <v>6</v>
      </c>
      <c r="O657" s="748">
        <v>2.5</v>
      </c>
      <c r="P657" s="666">
        <v>0</v>
      </c>
      <c r="Q657" s="681"/>
      <c r="R657" s="665">
        <v>4</v>
      </c>
      <c r="S657" s="681">
        <v>0.66666666666666663</v>
      </c>
      <c r="T657" s="748">
        <v>2</v>
      </c>
      <c r="U657" s="704">
        <v>0.8</v>
      </c>
    </row>
    <row r="658" spans="1:21" ht="14.4" customHeight="1" x14ac:dyDescent="0.3">
      <c r="A658" s="664">
        <v>21</v>
      </c>
      <c r="B658" s="665" t="s">
        <v>545</v>
      </c>
      <c r="C658" s="665" t="s">
        <v>4755</v>
      </c>
      <c r="D658" s="746" t="s">
        <v>7218</v>
      </c>
      <c r="E658" s="747" t="s">
        <v>4778</v>
      </c>
      <c r="F658" s="665" t="s">
        <v>4752</v>
      </c>
      <c r="G658" s="665" t="s">
        <v>5417</v>
      </c>
      <c r="H658" s="665" t="s">
        <v>2238</v>
      </c>
      <c r="I658" s="665" t="s">
        <v>3827</v>
      </c>
      <c r="J658" s="665" t="s">
        <v>4700</v>
      </c>
      <c r="K658" s="665" t="s">
        <v>4701</v>
      </c>
      <c r="L658" s="666">
        <v>241.59</v>
      </c>
      <c r="M658" s="666">
        <v>241.59</v>
      </c>
      <c r="N658" s="665">
        <v>1</v>
      </c>
      <c r="O658" s="748">
        <v>0.5</v>
      </c>
      <c r="P658" s="666">
        <v>241.59</v>
      </c>
      <c r="Q658" s="681">
        <v>1</v>
      </c>
      <c r="R658" s="665">
        <v>1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21</v>
      </c>
      <c r="B659" s="665" t="s">
        <v>545</v>
      </c>
      <c r="C659" s="665" t="s">
        <v>4755</v>
      </c>
      <c r="D659" s="746" t="s">
        <v>7218</v>
      </c>
      <c r="E659" s="747" t="s">
        <v>4778</v>
      </c>
      <c r="F659" s="665" t="s">
        <v>4752</v>
      </c>
      <c r="G659" s="665" t="s">
        <v>5417</v>
      </c>
      <c r="H659" s="665" t="s">
        <v>2238</v>
      </c>
      <c r="I659" s="665" t="s">
        <v>5418</v>
      </c>
      <c r="J659" s="665" t="s">
        <v>5419</v>
      </c>
      <c r="K659" s="665" t="s">
        <v>5420</v>
      </c>
      <c r="L659" s="666">
        <v>177.82</v>
      </c>
      <c r="M659" s="666">
        <v>177.82</v>
      </c>
      <c r="N659" s="665">
        <v>1</v>
      </c>
      <c r="O659" s="748">
        <v>0.5</v>
      </c>
      <c r="P659" s="666">
        <v>177.82</v>
      </c>
      <c r="Q659" s="681">
        <v>1</v>
      </c>
      <c r="R659" s="665">
        <v>1</v>
      </c>
      <c r="S659" s="681">
        <v>1</v>
      </c>
      <c r="T659" s="748">
        <v>0.5</v>
      </c>
      <c r="U659" s="704">
        <v>1</v>
      </c>
    </row>
    <row r="660" spans="1:21" ht="14.4" customHeight="1" x14ac:dyDescent="0.3">
      <c r="A660" s="664">
        <v>21</v>
      </c>
      <c r="B660" s="665" t="s">
        <v>545</v>
      </c>
      <c r="C660" s="665" t="s">
        <v>4755</v>
      </c>
      <c r="D660" s="746" t="s">
        <v>7218</v>
      </c>
      <c r="E660" s="747" t="s">
        <v>4778</v>
      </c>
      <c r="F660" s="665" t="s">
        <v>4752</v>
      </c>
      <c r="G660" s="665" t="s">
        <v>5421</v>
      </c>
      <c r="H660" s="665" t="s">
        <v>546</v>
      </c>
      <c r="I660" s="665" t="s">
        <v>5422</v>
      </c>
      <c r="J660" s="665" t="s">
        <v>1531</v>
      </c>
      <c r="K660" s="665" t="s">
        <v>5423</v>
      </c>
      <c r="L660" s="666">
        <v>0</v>
      </c>
      <c r="M660" s="666">
        <v>0</v>
      </c>
      <c r="N660" s="665">
        <v>1</v>
      </c>
      <c r="O660" s="748">
        <v>0.5</v>
      </c>
      <c r="P660" s="666"/>
      <c r="Q660" s="681"/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21</v>
      </c>
      <c r="B661" s="665" t="s">
        <v>545</v>
      </c>
      <c r="C661" s="665" t="s">
        <v>4755</v>
      </c>
      <c r="D661" s="746" t="s">
        <v>7218</v>
      </c>
      <c r="E661" s="747" t="s">
        <v>4778</v>
      </c>
      <c r="F661" s="665" t="s">
        <v>4752</v>
      </c>
      <c r="G661" s="665" t="s">
        <v>4905</v>
      </c>
      <c r="H661" s="665" t="s">
        <v>546</v>
      </c>
      <c r="I661" s="665" t="s">
        <v>4966</v>
      </c>
      <c r="J661" s="665" t="s">
        <v>2074</v>
      </c>
      <c r="K661" s="665" t="s">
        <v>4967</v>
      </c>
      <c r="L661" s="666">
        <v>0</v>
      </c>
      <c r="M661" s="666">
        <v>0</v>
      </c>
      <c r="N661" s="665">
        <v>1</v>
      </c>
      <c r="O661" s="748">
        <v>0.5</v>
      </c>
      <c r="P661" s="666"/>
      <c r="Q661" s="681"/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21</v>
      </c>
      <c r="B662" s="665" t="s">
        <v>545</v>
      </c>
      <c r="C662" s="665" t="s">
        <v>4755</v>
      </c>
      <c r="D662" s="746" t="s">
        <v>7218</v>
      </c>
      <c r="E662" s="747" t="s">
        <v>4778</v>
      </c>
      <c r="F662" s="665" t="s">
        <v>4752</v>
      </c>
      <c r="G662" s="665" t="s">
        <v>4805</v>
      </c>
      <c r="H662" s="665" t="s">
        <v>2238</v>
      </c>
      <c r="I662" s="665" t="s">
        <v>5424</v>
      </c>
      <c r="J662" s="665" t="s">
        <v>2554</v>
      </c>
      <c r="K662" s="665" t="s">
        <v>5425</v>
      </c>
      <c r="L662" s="666">
        <v>407.55</v>
      </c>
      <c r="M662" s="666">
        <v>815.1</v>
      </c>
      <c r="N662" s="665">
        <v>2</v>
      </c>
      <c r="O662" s="748">
        <v>1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21</v>
      </c>
      <c r="B663" s="665" t="s">
        <v>545</v>
      </c>
      <c r="C663" s="665" t="s">
        <v>4755</v>
      </c>
      <c r="D663" s="746" t="s">
        <v>7218</v>
      </c>
      <c r="E663" s="747" t="s">
        <v>4778</v>
      </c>
      <c r="F663" s="665" t="s">
        <v>4752</v>
      </c>
      <c r="G663" s="665" t="s">
        <v>4805</v>
      </c>
      <c r="H663" s="665" t="s">
        <v>2238</v>
      </c>
      <c r="I663" s="665" t="s">
        <v>4806</v>
      </c>
      <c r="J663" s="665" t="s">
        <v>2554</v>
      </c>
      <c r="K663" s="665" t="s">
        <v>4446</v>
      </c>
      <c r="L663" s="666">
        <v>543.39</v>
      </c>
      <c r="M663" s="666">
        <v>4890.51</v>
      </c>
      <c r="N663" s="665">
        <v>9</v>
      </c>
      <c r="O663" s="748">
        <v>4.5</v>
      </c>
      <c r="P663" s="666">
        <v>2173.56</v>
      </c>
      <c r="Q663" s="681">
        <v>0.44444444444444442</v>
      </c>
      <c r="R663" s="665">
        <v>4</v>
      </c>
      <c r="S663" s="681">
        <v>0.44444444444444442</v>
      </c>
      <c r="T663" s="748">
        <v>1.5</v>
      </c>
      <c r="U663" s="704">
        <v>0.33333333333333331</v>
      </c>
    </row>
    <row r="664" spans="1:21" ht="14.4" customHeight="1" x14ac:dyDescent="0.3">
      <c r="A664" s="664">
        <v>21</v>
      </c>
      <c r="B664" s="665" t="s">
        <v>545</v>
      </c>
      <c r="C664" s="665" t="s">
        <v>4755</v>
      </c>
      <c r="D664" s="746" t="s">
        <v>7218</v>
      </c>
      <c r="E664" s="747" t="s">
        <v>4778</v>
      </c>
      <c r="F664" s="665" t="s">
        <v>4752</v>
      </c>
      <c r="G664" s="665" t="s">
        <v>4805</v>
      </c>
      <c r="H664" s="665" t="s">
        <v>2238</v>
      </c>
      <c r="I664" s="665" t="s">
        <v>3683</v>
      </c>
      <c r="J664" s="665" t="s">
        <v>2554</v>
      </c>
      <c r="K664" s="665" t="s">
        <v>4616</v>
      </c>
      <c r="L664" s="666">
        <v>923.74</v>
      </c>
      <c r="M664" s="666">
        <v>5542.4400000000005</v>
      </c>
      <c r="N664" s="665">
        <v>6</v>
      </c>
      <c r="O664" s="748">
        <v>3.5</v>
      </c>
      <c r="P664" s="666">
        <v>5542.4400000000005</v>
      </c>
      <c r="Q664" s="681">
        <v>1</v>
      </c>
      <c r="R664" s="665">
        <v>6</v>
      </c>
      <c r="S664" s="681">
        <v>1</v>
      </c>
      <c r="T664" s="748">
        <v>3.5</v>
      </c>
      <c r="U664" s="704">
        <v>1</v>
      </c>
    </row>
    <row r="665" spans="1:21" ht="14.4" customHeight="1" x14ac:dyDescent="0.3">
      <c r="A665" s="664">
        <v>21</v>
      </c>
      <c r="B665" s="665" t="s">
        <v>545</v>
      </c>
      <c r="C665" s="665" t="s">
        <v>4755</v>
      </c>
      <c r="D665" s="746" t="s">
        <v>7218</v>
      </c>
      <c r="E665" s="747" t="s">
        <v>4778</v>
      </c>
      <c r="F665" s="665" t="s">
        <v>4752</v>
      </c>
      <c r="G665" s="665" t="s">
        <v>4805</v>
      </c>
      <c r="H665" s="665" t="s">
        <v>2238</v>
      </c>
      <c r="I665" s="665" t="s">
        <v>5128</v>
      </c>
      <c r="J665" s="665" t="s">
        <v>2308</v>
      </c>
      <c r="K665" s="665" t="s">
        <v>4444</v>
      </c>
      <c r="L665" s="666">
        <v>1385.62</v>
      </c>
      <c r="M665" s="666">
        <v>4156.8599999999997</v>
      </c>
      <c r="N665" s="665">
        <v>3</v>
      </c>
      <c r="O665" s="748">
        <v>0.5</v>
      </c>
      <c r="P665" s="666"/>
      <c r="Q665" s="681">
        <v>0</v>
      </c>
      <c r="R665" s="665"/>
      <c r="S665" s="681">
        <v>0</v>
      </c>
      <c r="T665" s="748"/>
      <c r="U665" s="704">
        <v>0</v>
      </c>
    </row>
    <row r="666" spans="1:21" ht="14.4" customHeight="1" x14ac:dyDescent="0.3">
      <c r="A666" s="664">
        <v>21</v>
      </c>
      <c r="B666" s="665" t="s">
        <v>545</v>
      </c>
      <c r="C666" s="665" t="s">
        <v>4755</v>
      </c>
      <c r="D666" s="746" t="s">
        <v>7218</v>
      </c>
      <c r="E666" s="747" t="s">
        <v>4778</v>
      </c>
      <c r="F666" s="665" t="s">
        <v>4752</v>
      </c>
      <c r="G666" s="665" t="s">
        <v>4805</v>
      </c>
      <c r="H666" s="665" t="s">
        <v>2238</v>
      </c>
      <c r="I666" s="665" t="s">
        <v>2307</v>
      </c>
      <c r="J666" s="665" t="s">
        <v>2308</v>
      </c>
      <c r="K666" s="665" t="s">
        <v>4447</v>
      </c>
      <c r="L666" s="666">
        <v>1847.49</v>
      </c>
      <c r="M666" s="666">
        <v>5542.47</v>
      </c>
      <c r="N666" s="665">
        <v>3</v>
      </c>
      <c r="O666" s="748">
        <v>2</v>
      </c>
      <c r="P666" s="666">
        <v>5542.47</v>
      </c>
      <c r="Q666" s="681">
        <v>1</v>
      </c>
      <c r="R666" s="665">
        <v>3</v>
      </c>
      <c r="S666" s="681">
        <v>1</v>
      </c>
      <c r="T666" s="748">
        <v>2</v>
      </c>
      <c r="U666" s="704">
        <v>1</v>
      </c>
    </row>
    <row r="667" spans="1:21" ht="14.4" customHeight="1" x14ac:dyDescent="0.3">
      <c r="A667" s="664">
        <v>21</v>
      </c>
      <c r="B667" s="665" t="s">
        <v>545</v>
      </c>
      <c r="C667" s="665" t="s">
        <v>4755</v>
      </c>
      <c r="D667" s="746" t="s">
        <v>7218</v>
      </c>
      <c r="E667" s="747" t="s">
        <v>4778</v>
      </c>
      <c r="F667" s="665" t="s">
        <v>4752</v>
      </c>
      <c r="G667" s="665" t="s">
        <v>4805</v>
      </c>
      <c r="H667" s="665" t="s">
        <v>2238</v>
      </c>
      <c r="I667" s="665" t="s">
        <v>4908</v>
      </c>
      <c r="J667" s="665" t="s">
        <v>2308</v>
      </c>
      <c r="K667" s="665" t="s">
        <v>4445</v>
      </c>
      <c r="L667" s="666">
        <v>2309.36</v>
      </c>
      <c r="M667" s="666">
        <v>4618.72</v>
      </c>
      <c r="N667" s="665">
        <v>2</v>
      </c>
      <c r="O667" s="748">
        <v>0.5</v>
      </c>
      <c r="P667" s="666">
        <v>4618.72</v>
      </c>
      <c r="Q667" s="681">
        <v>1</v>
      </c>
      <c r="R667" s="665">
        <v>2</v>
      </c>
      <c r="S667" s="681">
        <v>1</v>
      </c>
      <c r="T667" s="748">
        <v>0.5</v>
      </c>
      <c r="U667" s="704">
        <v>1</v>
      </c>
    </row>
    <row r="668" spans="1:21" ht="14.4" customHeight="1" x14ac:dyDescent="0.3">
      <c r="A668" s="664">
        <v>21</v>
      </c>
      <c r="B668" s="665" t="s">
        <v>545</v>
      </c>
      <c r="C668" s="665" t="s">
        <v>4755</v>
      </c>
      <c r="D668" s="746" t="s">
        <v>7218</v>
      </c>
      <c r="E668" s="747" t="s">
        <v>4778</v>
      </c>
      <c r="F668" s="665" t="s">
        <v>4752</v>
      </c>
      <c r="G668" s="665" t="s">
        <v>4805</v>
      </c>
      <c r="H668" s="665" t="s">
        <v>2238</v>
      </c>
      <c r="I668" s="665" t="s">
        <v>5426</v>
      </c>
      <c r="J668" s="665" t="s">
        <v>2554</v>
      </c>
      <c r="K668" s="665" t="s">
        <v>5427</v>
      </c>
      <c r="L668" s="666">
        <v>1154.68</v>
      </c>
      <c r="M668" s="666">
        <v>2309.36</v>
      </c>
      <c r="N668" s="665">
        <v>2</v>
      </c>
      <c r="O668" s="748">
        <v>0.5</v>
      </c>
      <c r="P668" s="666">
        <v>2309.36</v>
      </c>
      <c r="Q668" s="681">
        <v>1</v>
      </c>
      <c r="R668" s="665">
        <v>2</v>
      </c>
      <c r="S668" s="681">
        <v>1</v>
      </c>
      <c r="T668" s="748">
        <v>0.5</v>
      </c>
      <c r="U668" s="704">
        <v>1</v>
      </c>
    </row>
    <row r="669" spans="1:21" ht="14.4" customHeight="1" x14ac:dyDescent="0.3">
      <c r="A669" s="664">
        <v>21</v>
      </c>
      <c r="B669" s="665" t="s">
        <v>545</v>
      </c>
      <c r="C669" s="665" t="s">
        <v>4755</v>
      </c>
      <c r="D669" s="746" t="s">
        <v>7218</v>
      </c>
      <c r="E669" s="747" t="s">
        <v>4778</v>
      </c>
      <c r="F669" s="665" t="s">
        <v>4752</v>
      </c>
      <c r="G669" s="665" t="s">
        <v>5428</v>
      </c>
      <c r="H669" s="665" t="s">
        <v>2238</v>
      </c>
      <c r="I669" s="665" t="s">
        <v>5429</v>
      </c>
      <c r="J669" s="665" t="s">
        <v>2443</v>
      </c>
      <c r="K669" s="665" t="s">
        <v>5430</v>
      </c>
      <c r="L669" s="666">
        <v>103.64</v>
      </c>
      <c r="M669" s="666">
        <v>103.64</v>
      </c>
      <c r="N669" s="665">
        <v>1</v>
      </c>
      <c r="O669" s="748">
        <v>0.5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21</v>
      </c>
      <c r="B670" s="665" t="s">
        <v>545</v>
      </c>
      <c r="C670" s="665" t="s">
        <v>4755</v>
      </c>
      <c r="D670" s="746" t="s">
        <v>7218</v>
      </c>
      <c r="E670" s="747" t="s">
        <v>4778</v>
      </c>
      <c r="F670" s="665" t="s">
        <v>4752</v>
      </c>
      <c r="G670" s="665" t="s">
        <v>4909</v>
      </c>
      <c r="H670" s="665" t="s">
        <v>546</v>
      </c>
      <c r="I670" s="665" t="s">
        <v>3909</v>
      </c>
      <c r="J670" s="665" t="s">
        <v>3910</v>
      </c>
      <c r="K670" s="665" t="s">
        <v>3583</v>
      </c>
      <c r="L670" s="666">
        <v>146.84</v>
      </c>
      <c r="M670" s="666">
        <v>293.68</v>
      </c>
      <c r="N670" s="665">
        <v>2</v>
      </c>
      <c r="O670" s="748">
        <v>0.5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21</v>
      </c>
      <c r="B671" s="665" t="s">
        <v>545</v>
      </c>
      <c r="C671" s="665" t="s">
        <v>4755</v>
      </c>
      <c r="D671" s="746" t="s">
        <v>7218</v>
      </c>
      <c r="E671" s="747" t="s">
        <v>4778</v>
      </c>
      <c r="F671" s="665" t="s">
        <v>4752</v>
      </c>
      <c r="G671" s="665" t="s">
        <v>4969</v>
      </c>
      <c r="H671" s="665" t="s">
        <v>546</v>
      </c>
      <c r="I671" s="665" t="s">
        <v>5129</v>
      </c>
      <c r="J671" s="665" t="s">
        <v>2697</v>
      </c>
      <c r="K671" s="665" t="s">
        <v>5130</v>
      </c>
      <c r="L671" s="666">
        <v>0</v>
      </c>
      <c r="M671" s="666">
        <v>0</v>
      </c>
      <c r="N671" s="665">
        <v>2</v>
      </c>
      <c r="O671" s="748">
        <v>1.5</v>
      </c>
      <c r="P671" s="666"/>
      <c r="Q671" s="681"/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21</v>
      </c>
      <c r="B672" s="665" t="s">
        <v>545</v>
      </c>
      <c r="C672" s="665" t="s">
        <v>4755</v>
      </c>
      <c r="D672" s="746" t="s">
        <v>7218</v>
      </c>
      <c r="E672" s="747" t="s">
        <v>4778</v>
      </c>
      <c r="F672" s="665" t="s">
        <v>4752</v>
      </c>
      <c r="G672" s="665" t="s">
        <v>4969</v>
      </c>
      <c r="H672" s="665" t="s">
        <v>546</v>
      </c>
      <c r="I672" s="665" t="s">
        <v>5131</v>
      </c>
      <c r="J672" s="665" t="s">
        <v>2697</v>
      </c>
      <c r="K672" s="665" t="s">
        <v>4120</v>
      </c>
      <c r="L672" s="666">
        <v>0</v>
      </c>
      <c r="M672" s="666">
        <v>0</v>
      </c>
      <c r="N672" s="665">
        <v>1</v>
      </c>
      <c r="O672" s="748">
        <v>0.5</v>
      </c>
      <c r="P672" s="666">
        <v>0</v>
      </c>
      <c r="Q672" s="681"/>
      <c r="R672" s="665">
        <v>1</v>
      </c>
      <c r="S672" s="681">
        <v>1</v>
      </c>
      <c r="T672" s="748">
        <v>0.5</v>
      </c>
      <c r="U672" s="704">
        <v>1</v>
      </c>
    </row>
    <row r="673" spans="1:21" ht="14.4" customHeight="1" x14ac:dyDescent="0.3">
      <c r="A673" s="664">
        <v>21</v>
      </c>
      <c r="B673" s="665" t="s">
        <v>545</v>
      </c>
      <c r="C673" s="665" t="s">
        <v>4755</v>
      </c>
      <c r="D673" s="746" t="s">
        <v>7218</v>
      </c>
      <c r="E673" s="747" t="s">
        <v>4778</v>
      </c>
      <c r="F673" s="665" t="s">
        <v>4752</v>
      </c>
      <c r="G673" s="665" t="s">
        <v>4807</v>
      </c>
      <c r="H673" s="665" t="s">
        <v>546</v>
      </c>
      <c r="I673" s="665" t="s">
        <v>5431</v>
      </c>
      <c r="J673" s="665" t="s">
        <v>5255</v>
      </c>
      <c r="K673" s="665" t="s">
        <v>5432</v>
      </c>
      <c r="L673" s="666">
        <v>0</v>
      </c>
      <c r="M673" s="666">
        <v>0</v>
      </c>
      <c r="N673" s="665">
        <v>1</v>
      </c>
      <c r="O673" s="748">
        <v>1</v>
      </c>
      <c r="P673" s="666">
        <v>0</v>
      </c>
      <c r="Q673" s="681"/>
      <c r="R673" s="665">
        <v>1</v>
      </c>
      <c r="S673" s="681">
        <v>1</v>
      </c>
      <c r="T673" s="748">
        <v>1</v>
      </c>
      <c r="U673" s="704">
        <v>1</v>
      </c>
    </row>
    <row r="674" spans="1:21" ht="14.4" customHeight="1" x14ac:dyDescent="0.3">
      <c r="A674" s="664">
        <v>21</v>
      </c>
      <c r="B674" s="665" t="s">
        <v>545</v>
      </c>
      <c r="C674" s="665" t="s">
        <v>4755</v>
      </c>
      <c r="D674" s="746" t="s">
        <v>7218</v>
      </c>
      <c r="E674" s="747" t="s">
        <v>4778</v>
      </c>
      <c r="F674" s="665" t="s">
        <v>4752</v>
      </c>
      <c r="G674" s="665" t="s">
        <v>4807</v>
      </c>
      <c r="H674" s="665" t="s">
        <v>546</v>
      </c>
      <c r="I674" s="665" t="s">
        <v>5433</v>
      </c>
      <c r="J674" s="665" t="s">
        <v>5434</v>
      </c>
      <c r="K674" s="665" t="s">
        <v>5435</v>
      </c>
      <c r="L674" s="666">
        <v>0</v>
      </c>
      <c r="M674" s="666">
        <v>0</v>
      </c>
      <c r="N674" s="665">
        <v>1</v>
      </c>
      <c r="O674" s="748">
        <v>0.5</v>
      </c>
      <c r="P674" s="666">
        <v>0</v>
      </c>
      <c r="Q674" s="681"/>
      <c r="R674" s="665">
        <v>1</v>
      </c>
      <c r="S674" s="681">
        <v>1</v>
      </c>
      <c r="T674" s="748">
        <v>0.5</v>
      </c>
      <c r="U674" s="704">
        <v>1</v>
      </c>
    </row>
    <row r="675" spans="1:21" ht="14.4" customHeight="1" x14ac:dyDescent="0.3">
      <c r="A675" s="664">
        <v>21</v>
      </c>
      <c r="B675" s="665" t="s">
        <v>545</v>
      </c>
      <c r="C675" s="665" t="s">
        <v>4755</v>
      </c>
      <c r="D675" s="746" t="s">
        <v>7218</v>
      </c>
      <c r="E675" s="747" t="s">
        <v>4778</v>
      </c>
      <c r="F675" s="665" t="s">
        <v>4752</v>
      </c>
      <c r="G675" s="665" t="s">
        <v>4807</v>
      </c>
      <c r="H675" s="665" t="s">
        <v>546</v>
      </c>
      <c r="I675" s="665" t="s">
        <v>4808</v>
      </c>
      <c r="J675" s="665" t="s">
        <v>797</v>
      </c>
      <c r="K675" s="665" t="s">
        <v>4809</v>
      </c>
      <c r="L675" s="666">
        <v>185.26</v>
      </c>
      <c r="M675" s="666">
        <v>741.04</v>
      </c>
      <c r="N675" s="665">
        <v>4</v>
      </c>
      <c r="O675" s="748">
        <v>2</v>
      </c>
      <c r="P675" s="666">
        <v>555.78</v>
      </c>
      <c r="Q675" s="681">
        <v>0.75</v>
      </c>
      <c r="R675" s="665">
        <v>3</v>
      </c>
      <c r="S675" s="681">
        <v>0.75</v>
      </c>
      <c r="T675" s="748">
        <v>1.5</v>
      </c>
      <c r="U675" s="704">
        <v>0.75</v>
      </c>
    </row>
    <row r="676" spans="1:21" ht="14.4" customHeight="1" x14ac:dyDescent="0.3">
      <c r="A676" s="664">
        <v>21</v>
      </c>
      <c r="B676" s="665" t="s">
        <v>545</v>
      </c>
      <c r="C676" s="665" t="s">
        <v>4755</v>
      </c>
      <c r="D676" s="746" t="s">
        <v>7218</v>
      </c>
      <c r="E676" s="747" t="s">
        <v>4778</v>
      </c>
      <c r="F676" s="665" t="s">
        <v>4752</v>
      </c>
      <c r="G676" s="665" t="s">
        <v>4807</v>
      </c>
      <c r="H676" s="665" t="s">
        <v>546</v>
      </c>
      <c r="I676" s="665" t="s">
        <v>2192</v>
      </c>
      <c r="J676" s="665" t="s">
        <v>797</v>
      </c>
      <c r="K676" s="665" t="s">
        <v>4809</v>
      </c>
      <c r="L676" s="666">
        <v>301.2</v>
      </c>
      <c r="M676" s="666">
        <v>903.59999999999991</v>
      </c>
      <c r="N676" s="665">
        <v>3</v>
      </c>
      <c r="O676" s="748">
        <v>1.5</v>
      </c>
      <c r="P676" s="666">
        <v>301.2</v>
      </c>
      <c r="Q676" s="681">
        <v>0.33333333333333337</v>
      </c>
      <c r="R676" s="665">
        <v>1</v>
      </c>
      <c r="S676" s="681">
        <v>0.33333333333333331</v>
      </c>
      <c r="T676" s="748">
        <v>0.5</v>
      </c>
      <c r="U676" s="704">
        <v>0.33333333333333331</v>
      </c>
    </row>
    <row r="677" spans="1:21" ht="14.4" customHeight="1" x14ac:dyDescent="0.3">
      <c r="A677" s="664">
        <v>21</v>
      </c>
      <c r="B677" s="665" t="s">
        <v>545</v>
      </c>
      <c r="C677" s="665" t="s">
        <v>4755</v>
      </c>
      <c r="D677" s="746" t="s">
        <v>7218</v>
      </c>
      <c r="E677" s="747" t="s">
        <v>4778</v>
      </c>
      <c r="F677" s="665" t="s">
        <v>4752</v>
      </c>
      <c r="G677" s="665" t="s">
        <v>4810</v>
      </c>
      <c r="H677" s="665" t="s">
        <v>546</v>
      </c>
      <c r="I677" s="665" t="s">
        <v>5132</v>
      </c>
      <c r="J677" s="665" t="s">
        <v>2567</v>
      </c>
      <c r="K677" s="665" t="s">
        <v>5133</v>
      </c>
      <c r="L677" s="666">
        <v>0</v>
      </c>
      <c r="M677" s="666">
        <v>0</v>
      </c>
      <c r="N677" s="665">
        <v>3</v>
      </c>
      <c r="O677" s="748">
        <v>1.5</v>
      </c>
      <c r="P677" s="666">
        <v>0</v>
      </c>
      <c r="Q677" s="681"/>
      <c r="R677" s="665">
        <v>1</v>
      </c>
      <c r="S677" s="681">
        <v>0.33333333333333331</v>
      </c>
      <c r="T677" s="748">
        <v>0.5</v>
      </c>
      <c r="U677" s="704">
        <v>0.33333333333333331</v>
      </c>
    </row>
    <row r="678" spans="1:21" ht="14.4" customHeight="1" x14ac:dyDescent="0.3">
      <c r="A678" s="664">
        <v>21</v>
      </c>
      <c r="B678" s="665" t="s">
        <v>545</v>
      </c>
      <c r="C678" s="665" t="s">
        <v>4755</v>
      </c>
      <c r="D678" s="746" t="s">
        <v>7218</v>
      </c>
      <c r="E678" s="747" t="s">
        <v>4778</v>
      </c>
      <c r="F678" s="665" t="s">
        <v>4752</v>
      </c>
      <c r="G678" s="665" t="s">
        <v>4810</v>
      </c>
      <c r="H678" s="665" t="s">
        <v>546</v>
      </c>
      <c r="I678" s="665" t="s">
        <v>5436</v>
      </c>
      <c r="J678" s="665" t="s">
        <v>2567</v>
      </c>
      <c r="K678" s="665" t="s">
        <v>5437</v>
      </c>
      <c r="L678" s="666">
        <v>0</v>
      </c>
      <c r="M678" s="666">
        <v>0</v>
      </c>
      <c r="N678" s="665">
        <v>1</v>
      </c>
      <c r="O678" s="748">
        <v>0.5</v>
      </c>
      <c r="P678" s="666"/>
      <c r="Q678" s="681"/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21</v>
      </c>
      <c r="B679" s="665" t="s">
        <v>545</v>
      </c>
      <c r="C679" s="665" t="s">
        <v>4755</v>
      </c>
      <c r="D679" s="746" t="s">
        <v>7218</v>
      </c>
      <c r="E679" s="747" t="s">
        <v>4778</v>
      </c>
      <c r="F679" s="665" t="s">
        <v>4752</v>
      </c>
      <c r="G679" s="665" t="s">
        <v>4810</v>
      </c>
      <c r="H679" s="665" t="s">
        <v>546</v>
      </c>
      <c r="I679" s="665" t="s">
        <v>5299</v>
      </c>
      <c r="J679" s="665" t="s">
        <v>2567</v>
      </c>
      <c r="K679" s="665" t="s">
        <v>5300</v>
      </c>
      <c r="L679" s="666">
        <v>0</v>
      </c>
      <c r="M679" s="666">
        <v>0</v>
      </c>
      <c r="N679" s="665">
        <v>5</v>
      </c>
      <c r="O679" s="748">
        <v>2.5</v>
      </c>
      <c r="P679" s="666">
        <v>0</v>
      </c>
      <c r="Q679" s="681"/>
      <c r="R679" s="665">
        <v>3</v>
      </c>
      <c r="S679" s="681">
        <v>0.6</v>
      </c>
      <c r="T679" s="748">
        <v>1.5</v>
      </c>
      <c r="U679" s="704">
        <v>0.6</v>
      </c>
    </row>
    <row r="680" spans="1:21" ht="14.4" customHeight="1" x14ac:dyDescent="0.3">
      <c r="A680" s="664">
        <v>21</v>
      </c>
      <c r="B680" s="665" t="s">
        <v>545</v>
      </c>
      <c r="C680" s="665" t="s">
        <v>4755</v>
      </c>
      <c r="D680" s="746" t="s">
        <v>7218</v>
      </c>
      <c r="E680" s="747" t="s">
        <v>4778</v>
      </c>
      <c r="F680" s="665" t="s">
        <v>4752</v>
      </c>
      <c r="G680" s="665" t="s">
        <v>4810</v>
      </c>
      <c r="H680" s="665" t="s">
        <v>546</v>
      </c>
      <c r="I680" s="665" t="s">
        <v>5438</v>
      </c>
      <c r="J680" s="665" t="s">
        <v>2567</v>
      </c>
      <c r="K680" s="665" t="s">
        <v>5133</v>
      </c>
      <c r="L680" s="666">
        <v>0</v>
      </c>
      <c r="M680" s="666">
        <v>0</v>
      </c>
      <c r="N680" s="665">
        <v>10</v>
      </c>
      <c r="O680" s="748">
        <v>3.5</v>
      </c>
      <c r="P680" s="666">
        <v>0</v>
      </c>
      <c r="Q680" s="681"/>
      <c r="R680" s="665">
        <v>8</v>
      </c>
      <c r="S680" s="681">
        <v>0.8</v>
      </c>
      <c r="T680" s="748">
        <v>2.5</v>
      </c>
      <c r="U680" s="704">
        <v>0.7142857142857143</v>
      </c>
    </row>
    <row r="681" spans="1:21" ht="14.4" customHeight="1" x14ac:dyDescent="0.3">
      <c r="A681" s="664">
        <v>21</v>
      </c>
      <c r="B681" s="665" t="s">
        <v>545</v>
      </c>
      <c r="C681" s="665" t="s">
        <v>4755</v>
      </c>
      <c r="D681" s="746" t="s">
        <v>7218</v>
      </c>
      <c r="E681" s="747" t="s">
        <v>4778</v>
      </c>
      <c r="F681" s="665" t="s">
        <v>4752</v>
      </c>
      <c r="G681" s="665" t="s">
        <v>4810</v>
      </c>
      <c r="H681" s="665" t="s">
        <v>546</v>
      </c>
      <c r="I681" s="665" t="s">
        <v>5439</v>
      </c>
      <c r="J681" s="665" t="s">
        <v>2567</v>
      </c>
      <c r="K681" s="665" t="s">
        <v>5300</v>
      </c>
      <c r="L681" s="666">
        <v>0</v>
      </c>
      <c r="M681" s="666">
        <v>0</v>
      </c>
      <c r="N681" s="665">
        <v>1</v>
      </c>
      <c r="O681" s="748">
        <v>0.5</v>
      </c>
      <c r="P681" s="666"/>
      <c r="Q681" s="681"/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21</v>
      </c>
      <c r="B682" s="665" t="s">
        <v>545</v>
      </c>
      <c r="C682" s="665" t="s">
        <v>4755</v>
      </c>
      <c r="D682" s="746" t="s">
        <v>7218</v>
      </c>
      <c r="E682" s="747" t="s">
        <v>4778</v>
      </c>
      <c r="F682" s="665" t="s">
        <v>4752</v>
      </c>
      <c r="G682" s="665" t="s">
        <v>5134</v>
      </c>
      <c r="H682" s="665" t="s">
        <v>546</v>
      </c>
      <c r="I682" s="665" t="s">
        <v>5440</v>
      </c>
      <c r="J682" s="665" t="s">
        <v>747</v>
      </c>
      <c r="K682" s="665" t="s">
        <v>5441</v>
      </c>
      <c r="L682" s="666">
        <v>0</v>
      </c>
      <c r="M682" s="666">
        <v>0</v>
      </c>
      <c r="N682" s="665">
        <v>1</v>
      </c>
      <c r="O682" s="748">
        <v>1</v>
      </c>
      <c r="P682" s="666"/>
      <c r="Q682" s="681"/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21</v>
      </c>
      <c r="B683" s="665" t="s">
        <v>545</v>
      </c>
      <c r="C683" s="665" t="s">
        <v>4755</v>
      </c>
      <c r="D683" s="746" t="s">
        <v>7218</v>
      </c>
      <c r="E683" s="747" t="s">
        <v>4778</v>
      </c>
      <c r="F683" s="665" t="s">
        <v>4752</v>
      </c>
      <c r="G683" s="665" t="s">
        <v>5442</v>
      </c>
      <c r="H683" s="665" t="s">
        <v>546</v>
      </c>
      <c r="I683" s="665" t="s">
        <v>731</v>
      </c>
      <c r="J683" s="665" t="s">
        <v>5443</v>
      </c>
      <c r="K683" s="665" t="s">
        <v>5444</v>
      </c>
      <c r="L683" s="666">
        <v>0</v>
      </c>
      <c r="M683" s="666">
        <v>0</v>
      </c>
      <c r="N683" s="665">
        <v>2</v>
      </c>
      <c r="O683" s="748">
        <v>0.5</v>
      </c>
      <c r="P683" s="666"/>
      <c r="Q683" s="681"/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21</v>
      </c>
      <c r="B684" s="665" t="s">
        <v>545</v>
      </c>
      <c r="C684" s="665" t="s">
        <v>4755</v>
      </c>
      <c r="D684" s="746" t="s">
        <v>7218</v>
      </c>
      <c r="E684" s="747" t="s">
        <v>4778</v>
      </c>
      <c r="F684" s="665" t="s">
        <v>4752</v>
      </c>
      <c r="G684" s="665" t="s">
        <v>4915</v>
      </c>
      <c r="H684" s="665" t="s">
        <v>546</v>
      </c>
      <c r="I684" s="665" t="s">
        <v>1504</v>
      </c>
      <c r="J684" s="665" t="s">
        <v>1505</v>
      </c>
      <c r="K684" s="665" t="s">
        <v>4916</v>
      </c>
      <c r="L684" s="666">
        <v>454.27</v>
      </c>
      <c r="M684" s="666">
        <v>454.27</v>
      </c>
      <c r="N684" s="665">
        <v>1</v>
      </c>
      <c r="O684" s="748"/>
      <c r="P684" s="666">
        <v>454.27</v>
      </c>
      <c r="Q684" s="681">
        <v>1</v>
      </c>
      <c r="R684" s="665">
        <v>1</v>
      </c>
      <c r="S684" s="681">
        <v>1</v>
      </c>
      <c r="T684" s="748"/>
      <c r="U684" s="704"/>
    </row>
    <row r="685" spans="1:21" ht="14.4" customHeight="1" x14ac:dyDescent="0.3">
      <c r="A685" s="664">
        <v>21</v>
      </c>
      <c r="B685" s="665" t="s">
        <v>545</v>
      </c>
      <c r="C685" s="665" t="s">
        <v>4755</v>
      </c>
      <c r="D685" s="746" t="s">
        <v>7218</v>
      </c>
      <c r="E685" s="747" t="s">
        <v>4778</v>
      </c>
      <c r="F685" s="665" t="s">
        <v>4752</v>
      </c>
      <c r="G685" s="665" t="s">
        <v>4915</v>
      </c>
      <c r="H685" s="665" t="s">
        <v>546</v>
      </c>
      <c r="I685" s="665" t="s">
        <v>2176</v>
      </c>
      <c r="J685" s="665" t="s">
        <v>1505</v>
      </c>
      <c r="K685" s="665" t="s">
        <v>5188</v>
      </c>
      <c r="L685" s="666">
        <v>908.53</v>
      </c>
      <c r="M685" s="666">
        <v>908.53</v>
      </c>
      <c r="N685" s="665">
        <v>1</v>
      </c>
      <c r="O685" s="748"/>
      <c r="P685" s="666">
        <v>908.53</v>
      </c>
      <c r="Q685" s="681">
        <v>1</v>
      </c>
      <c r="R685" s="665">
        <v>1</v>
      </c>
      <c r="S685" s="681">
        <v>1</v>
      </c>
      <c r="T685" s="748"/>
      <c r="U685" s="704"/>
    </row>
    <row r="686" spans="1:21" ht="14.4" customHeight="1" x14ac:dyDescent="0.3">
      <c r="A686" s="664">
        <v>21</v>
      </c>
      <c r="B686" s="665" t="s">
        <v>545</v>
      </c>
      <c r="C686" s="665" t="s">
        <v>4755</v>
      </c>
      <c r="D686" s="746" t="s">
        <v>7218</v>
      </c>
      <c r="E686" s="747" t="s">
        <v>4778</v>
      </c>
      <c r="F686" s="665" t="s">
        <v>4752</v>
      </c>
      <c r="G686" s="665" t="s">
        <v>4915</v>
      </c>
      <c r="H686" s="665" t="s">
        <v>546</v>
      </c>
      <c r="I686" s="665" t="s">
        <v>2179</v>
      </c>
      <c r="J686" s="665" t="s">
        <v>2180</v>
      </c>
      <c r="K686" s="665" t="s">
        <v>5136</v>
      </c>
      <c r="L686" s="666">
        <v>1677.3</v>
      </c>
      <c r="M686" s="666">
        <v>1677.3</v>
      </c>
      <c r="N686" s="665">
        <v>1</v>
      </c>
      <c r="O686" s="748"/>
      <c r="P686" s="666">
        <v>1677.3</v>
      </c>
      <c r="Q686" s="681">
        <v>1</v>
      </c>
      <c r="R686" s="665">
        <v>1</v>
      </c>
      <c r="S686" s="681">
        <v>1</v>
      </c>
      <c r="T686" s="748"/>
      <c r="U686" s="704"/>
    </row>
    <row r="687" spans="1:21" ht="14.4" customHeight="1" x14ac:dyDescent="0.3">
      <c r="A687" s="664">
        <v>21</v>
      </c>
      <c r="B687" s="665" t="s">
        <v>545</v>
      </c>
      <c r="C687" s="665" t="s">
        <v>4755</v>
      </c>
      <c r="D687" s="746" t="s">
        <v>7218</v>
      </c>
      <c r="E687" s="747" t="s">
        <v>4778</v>
      </c>
      <c r="F687" s="665" t="s">
        <v>4752</v>
      </c>
      <c r="G687" s="665" t="s">
        <v>4915</v>
      </c>
      <c r="H687" s="665" t="s">
        <v>546</v>
      </c>
      <c r="I687" s="665" t="s">
        <v>5445</v>
      </c>
      <c r="J687" s="665" t="s">
        <v>2198</v>
      </c>
      <c r="K687" s="665" t="s">
        <v>5446</v>
      </c>
      <c r="L687" s="666">
        <v>0</v>
      </c>
      <c r="M687" s="666">
        <v>0</v>
      </c>
      <c r="N687" s="665">
        <v>1</v>
      </c>
      <c r="O687" s="748"/>
      <c r="P687" s="666"/>
      <c r="Q687" s="681"/>
      <c r="R687" s="665"/>
      <c r="S687" s="681">
        <v>0</v>
      </c>
      <c r="T687" s="748"/>
      <c r="U687" s="704"/>
    </row>
    <row r="688" spans="1:21" ht="14.4" customHeight="1" x14ac:dyDescent="0.3">
      <c r="A688" s="664">
        <v>21</v>
      </c>
      <c r="B688" s="665" t="s">
        <v>545</v>
      </c>
      <c r="C688" s="665" t="s">
        <v>4755</v>
      </c>
      <c r="D688" s="746" t="s">
        <v>7218</v>
      </c>
      <c r="E688" s="747" t="s">
        <v>4778</v>
      </c>
      <c r="F688" s="665" t="s">
        <v>4752</v>
      </c>
      <c r="G688" s="665" t="s">
        <v>4915</v>
      </c>
      <c r="H688" s="665" t="s">
        <v>546</v>
      </c>
      <c r="I688" s="665" t="s">
        <v>5447</v>
      </c>
      <c r="J688" s="665" t="s">
        <v>2180</v>
      </c>
      <c r="K688" s="665" t="s">
        <v>5448</v>
      </c>
      <c r="L688" s="666">
        <v>0</v>
      </c>
      <c r="M688" s="666">
        <v>0</v>
      </c>
      <c r="N688" s="665">
        <v>1</v>
      </c>
      <c r="O688" s="748"/>
      <c r="P688" s="666">
        <v>0</v>
      </c>
      <c r="Q688" s="681"/>
      <c r="R688" s="665">
        <v>1</v>
      </c>
      <c r="S688" s="681">
        <v>1</v>
      </c>
      <c r="T688" s="748"/>
      <c r="U688" s="704"/>
    </row>
    <row r="689" spans="1:21" ht="14.4" customHeight="1" x14ac:dyDescent="0.3">
      <c r="A689" s="664">
        <v>21</v>
      </c>
      <c r="B689" s="665" t="s">
        <v>545</v>
      </c>
      <c r="C689" s="665" t="s">
        <v>4755</v>
      </c>
      <c r="D689" s="746" t="s">
        <v>7218</v>
      </c>
      <c r="E689" s="747" t="s">
        <v>4778</v>
      </c>
      <c r="F689" s="665" t="s">
        <v>4752</v>
      </c>
      <c r="G689" s="665" t="s">
        <v>4915</v>
      </c>
      <c r="H689" s="665" t="s">
        <v>546</v>
      </c>
      <c r="I689" s="665" t="s">
        <v>5303</v>
      </c>
      <c r="J689" s="665" t="s">
        <v>1505</v>
      </c>
      <c r="K689" s="665" t="s">
        <v>5304</v>
      </c>
      <c r="L689" s="666">
        <v>0</v>
      </c>
      <c r="M689" s="666">
        <v>0</v>
      </c>
      <c r="N689" s="665">
        <v>1</v>
      </c>
      <c r="O689" s="748"/>
      <c r="P689" s="666"/>
      <c r="Q689" s="681"/>
      <c r="R689" s="665"/>
      <c r="S689" s="681">
        <v>0</v>
      </c>
      <c r="T689" s="748"/>
      <c r="U689" s="704"/>
    </row>
    <row r="690" spans="1:21" ht="14.4" customHeight="1" x14ac:dyDescent="0.3">
      <c r="A690" s="664">
        <v>21</v>
      </c>
      <c r="B690" s="665" t="s">
        <v>545</v>
      </c>
      <c r="C690" s="665" t="s">
        <v>4755</v>
      </c>
      <c r="D690" s="746" t="s">
        <v>7218</v>
      </c>
      <c r="E690" s="747" t="s">
        <v>4778</v>
      </c>
      <c r="F690" s="665" t="s">
        <v>4752</v>
      </c>
      <c r="G690" s="665" t="s">
        <v>4915</v>
      </c>
      <c r="H690" s="665" t="s">
        <v>546</v>
      </c>
      <c r="I690" s="665" t="s">
        <v>5449</v>
      </c>
      <c r="J690" s="665" t="s">
        <v>2198</v>
      </c>
      <c r="K690" s="665" t="s">
        <v>5450</v>
      </c>
      <c r="L690" s="666">
        <v>0</v>
      </c>
      <c r="M690" s="666">
        <v>0</v>
      </c>
      <c r="N690" s="665">
        <v>1</v>
      </c>
      <c r="O690" s="748"/>
      <c r="P690" s="666">
        <v>0</v>
      </c>
      <c r="Q690" s="681"/>
      <c r="R690" s="665">
        <v>1</v>
      </c>
      <c r="S690" s="681">
        <v>1</v>
      </c>
      <c r="T690" s="748"/>
      <c r="U690" s="704"/>
    </row>
    <row r="691" spans="1:21" ht="14.4" customHeight="1" x14ac:dyDescent="0.3">
      <c r="A691" s="664">
        <v>21</v>
      </c>
      <c r="B691" s="665" t="s">
        <v>545</v>
      </c>
      <c r="C691" s="665" t="s">
        <v>4755</v>
      </c>
      <c r="D691" s="746" t="s">
        <v>7218</v>
      </c>
      <c r="E691" s="747" t="s">
        <v>4778</v>
      </c>
      <c r="F691" s="665" t="s">
        <v>4752</v>
      </c>
      <c r="G691" s="665" t="s">
        <v>5451</v>
      </c>
      <c r="H691" s="665" t="s">
        <v>546</v>
      </c>
      <c r="I691" s="665" t="s">
        <v>1141</v>
      </c>
      <c r="J691" s="665" t="s">
        <v>1142</v>
      </c>
      <c r="K691" s="665" t="s">
        <v>5452</v>
      </c>
      <c r="L691" s="666">
        <v>0</v>
      </c>
      <c r="M691" s="666">
        <v>0</v>
      </c>
      <c r="N691" s="665">
        <v>1</v>
      </c>
      <c r="O691" s="748">
        <v>0.5</v>
      </c>
      <c r="P691" s="666"/>
      <c r="Q691" s="681"/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21</v>
      </c>
      <c r="B692" s="665" t="s">
        <v>545</v>
      </c>
      <c r="C692" s="665" t="s">
        <v>4755</v>
      </c>
      <c r="D692" s="746" t="s">
        <v>7218</v>
      </c>
      <c r="E692" s="747" t="s">
        <v>4778</v>
      </c>
      <c r="F692" s="665" t="s">
        <v>4752</v>
      </c>
      <c r="G692" s="665" t="s">
        <v>4815</v>
      </c>
      <c r="H692" s="665" t="s">
        <v>546</v>
      </c>
      <c r="I692" s="665" t="s">
        <v>1930</v>
      </c>
      <c r="J692" s="665" t="s">
        <v>1931</v>
      </c>
      <c r="K692" s="665" t="s">
        <v>1756</v>
      </c>
      <c r="L692" s="666">
        <v>108.44</v>
      </c>
      <c r="M692" s="666">
        <v>325.32</v>
      </c>
      <c r="N692" s="665">
        <v>3</v>
      </c>
      <c r="O692" s="748">
        <v>1.5</v>
      </c>
      <c r="P692" s="666">
        <v>216.88</v>
      </c>
      <c r="Q692" s="681">
        <v>0.66666666666666663</v>
      </c>
      <c r="R692" s="665">
        <v>2</v>
      </c>
      <c r="S692" s="681">
        <v>0.66666666666666663</v>
      </c>
      <c r="T692" s="748">
        <v>0.5</v>
      </c>
      <c r="U692" s="704">
        <v>0.33333333333333331</v>
      </c>
    </row>
    <row r="693" spans="1:21" ht="14.4" customHeight="1" x14ac:dyDescent="0.3">
      <c r="A693" s="664">
        <v>21</v>
      </c>
      <c r="B693" s="665" t="s">
        <v>545</v>
      </c>
      <c r="C693" s="665" t="s">
        <v>4755</v>
      </c>
      <c r="D693" s="746" t="s">
        <v>7218</v>
      </c>
      <c r="E693" s="747" t="s">
        <v>4778</v>
      </c>
      <c r="F693" s="665" t="s">
        <v>4752</v>
      </c>
      <c r="G693" s="665" t="s">
        <v>4815</v>
      </c>
      <c r="H693" s="665" t="s">
        <v>546</v>
      </c>
      <c r="I693" s="665" t="s">
        <v>4840</v>
      </c>
      <c r="J693" s="665" t="s">
        <v>1931</v>
      </c>
      <c r="K693" s="665" t="s">
        <v>1522</v>
      </c>
      <c r="L693" s="666">
        <v>54.23</v>
      </c>
      <c r="M693" s="666">
        <v>108.46</v>
      </c>
      <c r="N693" s="665">
        <v>2</v>
      </c>
      <c r="O693" s="748">
        <v>1</v>
      </c>
      <c r="P693" s="666">
        <v>108.46</v>
      </c>
      <c r="Q693" s="681">
        <v>1</v>
      </c>
      <c r="R693" s="665">
        <v>2</v>
      </c>
      <c r="S693" s="681">
        <v>1</v>
      </c>
      <c r="T693" s="748">
        <v>1</v>
      </c>
      <c r="U693" s="704">
        <v>1</v>
      </c>
    </row>
    <row r="694" spans="1:21" ht="14.4" customHeight="1" x14ac:dyDescent="0.3">
      <c r="A694" s="664">
        <v>21</v>
      </c>
      <c r="B694" s="665" t="s">
        <v>545</v>
      </c>
      <c r="C694" s="665" t="s">
        <v>4755</v>
      </c>
      <c r="D694" s="746" t="s">
        <v>7218</v>
      </c>
      <c r="E694" s="747" t="s">
        <v>4778</v>
      </c>
      <c r="F694" s="665" t="s">
        <v>4752</v>
      </c>
      <c r="G694" s="665" t="s">
        <v>4917</v>
      </c>
      <c r="H694" s="665" t="s">
        <v>2238</v>
      </c>
      <c r="I694" s="665" t="s">
        <v>5453</v>
      </c>
      <c r="J694" s="665" t="s">
        <v>2645</v>
      </c>
      <c r="K694" s="665" t="s">
        <v>2646</v>
      </c>
      <c r="L694" s="666">
        <v>194.26</v>
      </c>
      <c r="M694" s="666">
        <v>1165.56</v>
      </c>
      <c r="N694" s="665">
        <v>6</v>
      </c>
      <c r="O694" s="748">
        <v>0.5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21</v>
      </c>
      <c r="B695" s="665" t="s">
        <v>545</v>
      </c>
      <c r="C695" s="665" t="s">
        <v>4755</v>
      </c>
      <c r="D695" s="746" t="s">
        <v>7218</v>
      </c>
      <c r="E695" s="747" t="s">
        <v>4778</v>
      </c>
      <c r="F695" s="665" t="s">
        <v>4752</v>
      </c>
      <c r="G695" s="665" t="s">
        <v>4917</v>
      </c>
      <c r="H695" s="665" t="s">
        <v>2238</v>
      </c>
      <c r="I695" s="665" t="s">
        <v>2589</v>
      </c>
      <c r="J695" s="665" t="s">
        <v>2590</v>
      </c>
      <c r="K695" s="665" t="s">
        <v>2578</v>
      </c>
      <c r="L695" s="666">
        <v>21.96</v>
      </c>
      <c r="M695" s="666">
        <v>439.20000000000005</v>
      </c>
      <c r="N695" s="665">
        <v>20</v>
      </c>
      <c r="O695" s="748">
        <v>1</v>
      </c>
      <c r="P695" s="666">
        <v>219.60000000000002</v>
      </c>
      <c r="Q695" s="681">
        <v>0.5</v>
      </c>
      <c r="R695" s="665">
        <v>10</v>
      </c>
      <c r="S695" s="681">
        <v>0.5</v>
      </c>
      <c r="T695" s="748">
        <v>0.5</v>
      </c>
      <c r="U695" s="704">
        <v>0.5</v>
      </c>
    </row>
    <row r="696" spans="1:21" ht="14.4" customHeight="1" x14ac:dyDescent="0.3">
      <c r="A696" s="664">
        <v>21</v>
      </c>
      <c r="B696" s="665" t="s">
        <v>545</v>
      </c>
      <c r="C696" s="665" t="s">
        <v>4755</v>
      </c>
      <c r="D696" s="746" t="s">
        <v>7218</v>
      </c>
      <c r="E696" s="747" t="s">
        <v>4778</v>
      </c>
      <c r="F696" s="665" t="s">
        <v>4752</v>
      </c>
      <c r="G696" s="665" t="s">
        <v>4917</v>
      </c>
      <c r="H696" s="665" t="s">
        <v>2238</v>
      </c>
      <c r="I696" s="665" t="s">
        <v>2592</v>
      </c>
      <c r="J696" s="665" t="s">
        <v>2593</v>
      </c>
      <c r="K696" s="665" t="s">
        <v>2578</v>
      </c>
      <c r="L696" s="666">
        <v>21.96</v>
      </c>
      <c r="M696" s="666">
        <v>988.20000000000016</v>
      </c>
      <c r="N696" s="665">
        <v>45</v>
      </c>
      <c r="O696" s="748">
        <v>2.5</v>
      </c>
      <c r="P696" s="666">
        <v>768.60000000000014</v>
      </c>
      <c r="Q696" s="681">
        <v>0.77777777777777779</v>
      </c>
      <c r="R696" s="665">
        <v>35</v>
      </c>
      <c r="S696" s="681">
        <v>0.77777777777777779</v>
      </c>
      <c r="T696" s="748">
        <v>2</v>
      </c>
      <c r="U696" s="704">
        <v>0.8</v>
      </c>
    </row>
    <row r="697" spans="1:21" ht="14.4" customHeight="1" x14ac:dyDescent="0.3">
      <c r="A697" s="664">
        <v>21</v>
      </c>
      <c r="B697" s="665" t="s">
        <v>545</v>
      </c>
      <c r="C697" s="665" t="s">
        <v>4755</v>
      </c>
      <c r="D697" s="746" t="s">
        <v>7218</v>
      </c>
      <c r="E697" s="747" t="s">
        <v>4778</v>
      </c>
      <c r="F697" s="665" t="s">
        <v>4752</v>
      </c>
      <c r="G697" s="665" t="s">
        <v>4917</v>
      </c>
      <c r="H697" s="665" t="s">
        <v>2238</v>
      </c>
      <c r="I697" s="665" t="s">
        <v>2644</v>
      </c>
      <c r="J697" s="665" t="s">
        <v>4601</v>
      </c>
      <c r="K697" s="665" t="s">
        <v>2646</v>
      </c>
      <c r="L697" s="666">
        <v>194.26</v>
      </c>
      <c r="M697" s="666">
        <v>3496.68</v>
      </c>
      <c r="N697" s="665">
        <v>18</v>
      </c>
      <c r="O697" s="748">
        <v>2.5</v>
      </c>
      <c r="P697" s="666">
        <v>1165.56</v>
      </c>
      <c r="Q697" s="681">
        <v>0.33333333333333331</v>
      </c>
      <c r="R697" s="665">
        <v>6</v>
      </c>
      <c r="S697" s="681">
        <v>0.33333333333333331</v>
      </c>
      <c r="T697" s="748">
        <v>1</v>
      </c>
      <c r="U697" s="704">
        <v>0.4</v>
      </c>
    </row>
    <row r="698" spans="1:21" ht="14.4" customHeight="1" x14ac:dyDescent="0.3">
      <c r="A698" s="664">
        <v>21</v>
      </c>
      <c r="B698" s="665" t="s">
        <v>545</v>
      </c>
      <c r="C698" s="665" t="s">
        <v>4755</v>
      </c>
      <c r="D698" s="746" t="s">
        <v>7218</v>
      </c>
      <c r="E698" s="747" t="s">
        <v>4778</v>
      </c>
      <c r="F698" s="665" t="s">
        <v>4752</v>
      </c>
      <c r="G698" s="665" t="s">
        <v>4917</v>
      </c>
      <c r="H698" s="665" t="s">
        <v>2238</v>
      </c>
      <c r="I698" s="665" t="s">
        <v>2637</v>
      </c>
      <c r="J698" s="665" t="s">
        <v>2638</v>
      </c>
      <c r="K698" s="665" t="s">
        <v>2639</v>
      </c>
      <c r="L698" s="666">
        <v>87.82</v>
      </c>
      <c r="M698" s="666">
        <v>175.64</v>
      </c>
      <c r="N698" s="665">
        <v>2</v>
      </c>
      <c r="O698" s="748">
        <v>0.5</v>
      </c>
      <c r="P698" s="666"/>
      <c r="Q698" s="681">
        <v>0</v>
      </c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21</v>
      </c>
      <c r="B699" s="665" t="s">
        <v>545</v>
      </c>
      <c r="C699" s="665" t="s">
        <v>4755</v>
      </c>
      <c r="D699" s="746" t="s">
        <v>7218</v>
      </c>
      <c r="E699" s="747" t="s">
        <v>4778</v>
      </c>
      <c r="F699" s="665" t="s">
        <v>4752</v>
      </c>
      <c r="G699" s="665" t="s">
        <v>4919</v>
      </c>
      <c r="H699" s="665" t="s">
        <v>546</v>
      </c>
      <c r="I699" s="665" t="s">
        <v>636</v>
      </c>
      <c r="J699" s="665" t="s">
        <v>5190</v>
      </c>
      <c r="K699" s="665" t="s">
        <v>5191</v>
      </c>
      <c r="L699" s="666">
        <v>24.78</v>
      </c>
      <c r="M699" s="666">
        <v>24.78</v>
      </c>
      <c r="N699" s="665">
        <v>1</v>
      </c>
      <c r="O699" s="748">
        <v>0.5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21</v>
      </c>
      <c r="B700" s="665" t="s">
        <v>545</v>
      </c>
      <c r="C700" s="665" t="s">
        <v>4755</v>
      </c>
      <c r="D700" s="746" t="s">
        <v>7218</v>
      </c>
      <c r="E700" s="747" t="s">
        <v>4778</v>
      </c>
      <c r="F700" s="665" t="s">
        <v>4752</v>
      </c>
      <c r="G700" s="665" t="s">
        <v>4922</v>
      </c>
      <c r="H700" s="665" t="s">
        <v>2238</v>
      </c>
      <c r="I700" s="665" t="s">
        <v>5454</v>
      </c>
      <c r="J700" s="665" t="s">
        <v>2243</v>
      </c>
      <c r="K700" s="665" t="s">
        <v>5455</v>
      </c>
      <c r="L700" s="666">
        <v>0</v>
      </c>
      <c r="M700" s="666">
        <v>0</v>
      </c>
      <c r="N700" s="665">
        <v>1</v>
      </c>
      <c r="O700" s="748">
        <v>0.5</v>
      </c>
      <c r="P700" s="666">
        <v>0</v>
      </c>
      <c r="Q700" s="681"/>
      <c r="R700" s="665">
        <v>1</v>
      </c>
      <c r="S700" s="681">
        <v>1</v>
      </c>
      <c r="T700" s="748">
        <v>0.5</v>
      </c>
      <c r="U700" s="704">
        <v>1</v>
      </c>
    </row>
    <row r="701" spans="1:21" ht="14.4" customHeight="1" x14ac:dyDescent="0.3">
      <c r="A701" s="664">
        <v>21</v>
      </c>
      <c r="B701" s="665" t="s">
        <v>545</v>
      </c>
      <c r="C701" s="665" t="s">
        <v>4755</v>
      </c>
      <c r="D701" s="746" t="s">
        <v>7218</v>
      </c>
      <c r="E701" s="747" t="s">
        <v>4778</v>
      </c>
      <c r="F701" s="665" t="s">
        <v>4752</v>
      </c>
      <c r="G701" s="665" t="s">
        <v>5456</v>
      </c>
      <c r="H701" s="665" t="s">
        <v>2238</v>
      </c>
      <c r="I701" s="665" t="s">
        <v>2436</v>
      </c>
      <c r="J701" s="665" t="s">
        <v>2437</v>
      </c>
      <c r="K701" s="665" t="s">
        <v>4463</v>
      </c>
      <c r="L701" s="666">
        <v>117.73</v>
      </c>
      <c r="M701" s="666">
        <v>117.73</v>
      </c>
      <c r="N701" s="665">
        <v>1</v>
      </c>
      <c r="O701" s="748">
        <v>0.5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21</v>
      </c>
      <c r="B702" s="665" t="s">
        <v>545</v>
      </c>
      <c r="C702" s="665" t="s">
        <v>4755</v>
      </c>
      <c r="D702" s="746" t="s">
        <v>7218</v>
      </c>
      <c r="E702" s="747" t="s">
        <v>4778</v>
      </c>
      <c r="F702" s="665" t="s">
        <v>4752</v>
      </c>
      <c r="G702" s="665" t="s">
        <v>5145</v>
      </c>
      <c r="H702" s="665" t="s">
        <v>546</v>
      </c>
      <c r="I702" s="665" t="s">
        <v>5457</v>
      </c>
      <c r="J702" s="665" t="s">
        <v>885</v>
      </c>
      <c r="K702" s="665" t="s">
        <v>5146</v>
      </c>
      <c r="L702" s="666">
        <v>0</v>
      </c>
      <c r="M702" s="666">
        <v>0</v>
      </c>
      <c r="N702" s="665">
        <v>1</v>
      </c>
      <c r="O702" s="748">
        <v>1</v>
      </c>
      <c r="P702" s="666">
        <v>0</v>
      </c>
      <c r="Q702" s="681"/>
      <c r="R702" s="665">
        <v>1</v>
      </c>
      <c r="S702" s="681">
        <v>1</v>
      </c>
      <c r="T702" s="748">
        <v>1</v>
      </c>
      <c r="U702" s="704">
        <v>1</v>
      </c>
    </row>
    <row r="703" spans="1:21" ht="14.4" customHeight="1" x14ac:dyDescent="0.3">
      <c r="A703" s="664">
        <v>21</v>
      </c>
      <c r="B703" s="665" t="s">
        <v>545</v>
      </c>
      <c r="C703" s="665" t="s">
        <v>4755</v>
      </c>
      <c r="D703" s="746" t="s">
        <v>7218</v>
      </c>
      <c r="E703" s="747" t="s">
        <v>4778</v>
      </c>
      <c r="F703" s="665" t="s">
        <v>4752</v>
      </c>
      <c r="G703" s="665" t="s">
        <v>4816</v>
      </c>
      <c r="H703" s="665" t="s">
        <v>546</v>
      </c>
      <c r="I703" s="665" t="s">
        <v>861</v>
      </c>
      <c r="J703" s="665" t="s">
        <v>4817</v>
      </c>
      <c r="K703" s="665" t="s">
        <v>4800</v>
      </c>
      <c r="L703" s="666">
        <v>0</v>
      </c>
      <c r="M703" s="666">
        <v>0</v>
      </c>
      <c r="N703" s="665">
        <v>18</v>
      </c>
      <c r="O703" s="748">
        <v>8</v>
      </c>
      <c r="P703" s="666">
        <v>0</v>
      </c>
      <c r="Q703" s="681"/>
      <c r="R703" s="665">
        <v>10</v>
      </c>
      <c r="S703" s="681">
        <v>0.55555555555555558</v>
      </c>
      <c r="T703" s="748">
        <v>3.5</v>
      </c>
      <c r="U703" s="704">
        <v>0.4375</v>
      </c>
    </row>
    <row r="704" spans="1:21" ht="14.4" customHeight="1" x14ac:dyDescent="0.3">
      <c r="A704" s="664">
        <v>21</v>
      </c>
      <c r="B704" s="665" t="s">
        <v>545</v>
      </c>
      <c r="C704" s="665" t="s">
        <v>4755</v>
      </c>
      <c r="D704" s="746" t="s">
        <v>7218</v>
      </c>
      <c r="E704" s="747" t="s">
        <v>4778</v>
      </c>
      <c r="F704" s="665" t="s">
        <v>4752</v>
      </c>
      <c r="G704" s="665" t="s">
        <v>4929</v>
      </c>
      <c r="H704" s="665" t="s">
        <v>546</v>
      </c>
      <c r="I704" s="665" t="s">
        <v>800</v>
      </c>
      <c r="J704" s="665" t="s">
        <v>729</v>
      </c>
      <c r="K704" s="665" t="s">
        <v>4930</v>
      </c>
      <c r="L704" s="666">
        <v>210.38</v>
      </c>
      <c r="M704" s="666">
        <v>420.76</v>
      </c>
      <c r="N704" s="665">
        <v>2</v>
      </c>
      <c r="O704" s="748">
        <v>1</v>
      </c>
      <c r="P704" s="666">
        <v>210.38</v>
      </c>
      <c r="Q704" s="681">
        <v>0.5</v>
      </c>
      <c r="R704" s="665">
        <v>1</v>
      </c>
      <c r="S704" s="681">
        <v>0.5</v>
      </c>
      <c r="T704" s="748">
        <v>0.5</v>
      </c>
      <c r="U704" s="704">
        <v>0.5</v>
      </c>
    </row>
    <row r="705" spans="1:21" ht="14.4" customHeight="1" x14ac:dyDescent="0.3">
      <c r="A705" s="664">
        <v>21</v>
      </c>
      <c r="B705" s="665" t="s">
        <v>545</v>
      </c>
      <c r="C705" s="665" t="s">
        <v>4755</v>
      </c>
      <c r="D705" s="746" t="s">
        <v>7218</v>
      </c>
      <c r="E705" s="747" t="s">
        <v>4778</v>
      </c>
      <c r="F705" s="665" t="s">
        <v>4752</v>
      </c>
      <c r="G705" s="665" t="s">
        <v>4932</v>
      </c>
      <c r="H705" s="665" t="s">
        <v>546</v>
      </c>
      <c r="I705" s="665" t="s">
        <v>5458</v>
      </c>
      <c r="J705" s="665" t="s">
        <v>5152</v>
      </c>
      <c r="K705" s="665" t="s">
        <v>5459</v>
      </c>
      <c r="L705" s="666">
        <v>25.6</v>
      </c>
      <c r="M705" s="666">
        <v>51.2</v>
      </c>
      <c r="N705" s="665">
        <v>2</v>
      </c>
      <c r="O705" s="748">
        <v>1.5</v>
      </c>
      <c r="P705" s="666">
        <v>25.6</v>
      </c>
      <c r="Q705" s="681">
        <v>0.5</v>
      </c>
      <c r="R705" s="665">
        <v>1</v>
      </c>
      <c r="S705" s="681">
        <v>0.5</v>
      </c>
      <c r="T705" s="748">
        <v>0.5</v>
      </c>
      <c r="U705" s="704">
        <v>0.33333333333333331</v>
      </c>
    </row>
    <row r="706" spans="1:21" ht="14.4" customHeight="1" x14ac:dyDescent="0.3">
      <c r="A706" s="664">
        <v>21</v>
      </c>
      <c r="B706" s="665" t="s">
        <v>545</v>
      </c>
      <c r="C706" s="665" t="s">
        <v>4755</v>
      </c>
      <c r="D706" s="746" t="s">
        <v>7218</v>
      </c>
      <c r="E706" s="747" t="s">
        <v>4778</v>
      </c>
      <c r="F706" s="665" t="s">
        <v>4752</v>
      </c>
      <c r="G706" s="665" t="s">
        <v>4932</v>
      </c>
      <c r="H706" s="665" t="s">
        <v>546</v>
      </c>
      <c r="I706" s="665" t="s">
        <v>5151</v>
      </c>
      <c r="J706" s="665" t="s">
        <v>5152</v>
      </c>
      <c r="K706" s="665" t="s">
        <v>5153</v>
      </c>
      <c r="L706" s="666">
        <v>51.21</v>
      </c>
      <c r="M706" s="666">
        <v>102.42</v>
      </c>
      <c r="N706" s="665">
        <v>2</v>
      </c>
      <c r="O706" s="748">
        <v>1.5</v>
      </c>
      <c r="P706" s="666">
        <v>51.21</v>
      </c>
      <c r="Q706" s="681">
        <v>0.5</v>
      </c>
      <c r="R706" s="665">
        <v>1</v>
      </c>
      <c r="S706" s="681">
        <v>0.5</v>
      </c>
      <c r="T706" s="748">
        <v>1</v>
      </c>
      <c r="U706" s="704">
        <v>0.66666666666666663</v>
      </c>
    </row>
    <row r="707" spans="1:21" ht="14.4" customHeight="1" x14ac:dyDescent="0.3">
      <c r="A707" s="664">
        <v>21</v>
      </c>
      <c r="B707" s="665" t="s">
        <v>545</v>
      </c>
      <c r="C707" s="665" t="s">
        <v>4755</v>
      </c>
      <c r="D707" s="746" t="s">
        <v>7218</v>
      </c>
      <c r="E707" s="747" t="s">
        <v>4778</v>
      </c>
      <c r="F707" s="665" t="s">
        <v>4752</v>
      </c>
      <c r="G707" s="665" t="s">
        <v>4932</v>
      </c>
      <c r="H707" s="665" t="s">
        <v>546</v>
      </c>
      <c r="I707" s="665" t="s">
        <v>2103</v>
      </c>
      <c r="J707" s="665" t="s">
        <v>2104</v>
      </c>
      <c r="K707" s="665" t="s">
        <v>4933</v>
      </c>
      <c r="L707" s="666">
        <v>31.42</v>
      </c>
      <c r="M707" s="666">
        <v>62.84</v>
      </c>
      <c r="N707" s="665">
        <v>2</v>
      </c>
      <c r="O707" s="748">
        <v>1.5</v>
      </c>
      <c r="P707" s="666">
        <v>31.42</v>
      </c>
      <c r="Q707" s="681">
        <v>0.5</v>
      </c>
      <c r="R707" s="665">
        <v>1</v>
      </c>
      <c r="S707" s="681">
        <v>0.5</v>
      </c>
      <c r="T707" s="748">
        <v>0.5</v>
      </c>
      <c r="U707" s="704">
        <v>0.33333333333333331</v>
      </c>
    </row>
    <row r="708" spans="1:21" ht="14.4" customHeight="1" x14ac:dyDescent="0.3">
      <c r="A708" s="664">
        <v>21</v>
      </c>
      <c r="B708" s="665" t="s">
        <v>545</v>
      </c>
      <c r="C708" s="665" t="s">
        <v>4755</v>
      </c>
      <c r="D708" s="746" t="s">
        <v>7218</v>
      </c>
      <c r="E708" s="747" t="s">
        <v>4778</v>
      </c>
      <c r="F708" s="665" t="s">
        <v>4752</v>
      </c>
      <c r="G708" s="665" t="s">
        <v>4934</v>
      </c>
      <c r="H708" s="665" t="s">
        <v>546</v>
      </c>
      <c r="I708" s="665" t="s">
        <v>5460</v>
      </c>
      <c r="J708" s="665" t="s">
        <v>2096</v>
      </c>
      <c r="K708" s="665" t="s">
        <v>5461</v>
      </c>
      <c r="L708" s="666">
        <v>0</v>
      </c>
      <c r="M708" s="666">
        <v>0</v>
      </c>
      <c r="N708" s="665">
        <v>1</v>
      </c>
      <c r="O708" s="748">
        <v>0.5</v>
      </c>
      <c r="P708" s="666">
        <v>0</v>
      </c>
      <c r="Q708" s="681"/>
      <c r="R708" s="665">
        <v>1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21</v>
      </c>
      <c r="B709" s="665" t="s">
        <v>545</v>
      </c>
      <c r="C709" s="665" t="s">
        <v>4755</v>
      </c>
      <c r="D709" s="746" t="s">
        <v>7218</v>
      </c>
      <c r="E709" s="747" t="s">
        <v>4778</v>
      </c>
      <c r="F709" s="665" t="s">
        <v>4752</v>
      </c>
      <c r="G709" s="665" t="s">
        <v>4934</v>
      </c>
      <c r="H709" s="665" t="s">
        <v>546</v>
      </c>
      <c r="I709" s="665" t="s">
        <v>5155</v>
      </c>
      <c r="J709" s="665" t="s">
        <v>2096</v>
      </c>
      <c r="K709" s="665" t="s">
        <v>4935</v>
      </c>
      <c r="L709" s="666">
        <v>80.959999999999994</v>
      </c>
      <c r="M709" s="666">
        <v>80.959999999999994</v>
      </c>
      <c r="N709" s="665">
        <v>1</v>
      </c>
      <c r="O709" s="748">
        <v>0.5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21</v>
      </c>
      <c r="B710" s="665" t="s">
        <v>545</v>
      </c>
      <c r="C710" s="665" t="s">
        <v>4755</v>
      </c>
      <c r="D710" s="746" t="s">
        <v>7218</v>
      </c>
      <c r="E710" s="747" t="s">
        <v>4778</v>
      </c>
      <c r="F710" s="665" t="s">
        <v>4752</v>
      </c>
      <c r="G710" s="665" t="s">
        <v>5042</v>
      </c>
      <c r="H710" s="665" t="s">
        <v>546</v>
      </c>
      <c r="I710" s="665" t="s">
        <v>750</v>
      </c>
      <c r="J710" s="665" t="s">
        <v>751</v>
      </c>
      <c r="K710" s="665" t="s">
        <v>5169</v>
      </c>
      <c r="L710" s="666">
        <v>55.16</v>
      </c>
      <c r="M710" s="666">
        <v>55.16</v>
      </c>
      <c r="N710" s="665">
        <v>1</v>
      </c>
      <c r="O710" s="748">
        <v>0.5</v>
      </c>
      <c r="P710" s="666">
        <v>55.16</v>
      </c>
      <c r="Q710" s="681">
        <v>1</v>
      </c>
      <c r="R710" s="665">
        <v>1</v>
      </c>
      <c r="S710" s="681">
        <v>1</v>
      </c>
      <c r="T710" s="748">
        <v>0.5</v>
      </c>
      <c r="U710" s="704">
        <v>1</v>
      </c>
    </row>
    <row r="711" spans="1:21" ht="14.4" customHeight="1" x14ac:dyDescent="0.3">
      <c r="A711" s="664">
        <v>21</v>
      </c>
      <c r="B711" s="665" t="s">
        <v>545</v>
      </c>
      <c r="C711" s="665" t="s">
        <v>4755</v>
      </c>
      <c r="D711" s="746" t="s">
        <v>7218</v>
      </c>
      <c r="E711" s="747" t="s">
        <v>4778</v>
      </c>
      <c r="F711" s="665" t="s">
        <v>4752</v>
      </c>
      <c r="G711" s="665" t="s">
        <v>5462</v>
      </c>
      <c r="H711" s="665" t="s">
        <v>546</v>
      </c>
      <c r="I711" s="665" t="s">
        <v>3588</v>
      </c>
      <c r="J711" s="665" t="s">
        <v>3589</v>
      </c>
      <c r="K711" s="665" t="s">
        <v>3590</v>
      </c>
      <c r="L711" s="666">
        <v>347.45</v>
      </c>
      <c r="M711" s="666">
        <v>347.45</v>
      </c>
      <c r="N711" s="665">
        <v>1</v>
      </c>
      <c r="O711" s="748">
        <v>1</v>
      </c>
      <c r="P711" s="666">
        <v>347.45</v>
      </c>
      <c r="Q711" s="681">
        <v>1</v>
      </c>
      <c r="R711" s="665">
        <v>1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21</v>
      </c>
      <c r="B712" s="665" t="s">
        <v>545</v>
      </c>
      <c r="C712" s="665" t="s">
        <v>4755</v>
      </c>
      <c r="D712" s="746" t="s">
        <v>7218</v>
      </c>
      <c r="E712" s="747" t="s">
        <v>4778</v>
      </c>
      <c r="F712" s="665" t="s">
        <v>4752</v>
      </c>
      <c r="G712" s="665" t="s">
        <v>5462</v>
      </c>
      <c r="H712" s="665" t="s">
        <v>546</v>
      </c>
      <c r="I712" s="665" t="s">
        <v>5463</v>
      </c>
      <c r="J712" s="665" t="s">
        <v>3046</v>
      </c>
      <c r="K712" s="665" t="s">
        <v>5464</v>
      </c>
      <c r="L712" s="666">
        <v>167.46</v>
      </c>
      <c r="M712" s="666">
        <v>167.46</v>
      </c>
      <c r="N712" s="665">
        <v>1</v>
      </c>
      <c r="O712" s="748">
        <v>0.5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21</v>
      </c>
      <c r="B713" s="665" t="s">
        <v>545</v>
      </c>
      <c r="C713" s="665" t="s">
        <v>4755</v>
      </c>
      <c r="D713" s="746" t="s">
        <v>7218</v>
      </c>
      <c r="E713" s="747" t="s">
        <v>4778</v>
      </c>
      <c r="F713" s="665" t="s">
        <v>4752</v>
      </c>
      <c r="G713" s="665" t="s">
        <v>4936</v>
      </c>
      <c r="H713" s="665" t="s">
        <v>546</v>
      </c>
      <c r="I713" s="665" t="s">
        <v>2907</v>
      </c>
      <c r="J713" s="665" t="s">
        <v>2908</v>
      </c>
      <c r="K713" s="665" t="s">
        <v>4686</v>
      </c>
      <c r="L713" s="666">
        <v>140.94999999999999</v>
      </c>
      <c r="M713" s="666">
        <v>281.89999999999998</v>
      </c>
      <c r="N713" s="665">
        <v>2</v>
      </c>
      <c r="O713" s="748">
        <v>1</v>
      </c>
      <c r="P713" s="666">
        <v>140.94999999999999</v>
      </c>
      <c r="Q713" s="681">
        <v>0.5</v>
      </c>
      <c r="R713" s="665">
        <v>1</v>
      </c>
      <c r="S713" s="681">
        <v>0.5</v>
      </c>
      <c r="T713" s="748">
        <v>0.5</v>
      </c>
      <c r="U713" s="704">
        <v>0.5</v>
      </c>
    </row>
    <row r="714" spans="1:21" ht="14.4" customHeight="1" x14ac:dyDescent="0.3">
      <c r="A714" s="664">
        <v>21</v>
      </c>
      <c r="B714" s="665" t="s">
        <v>545</v>
      </c>
      <c r="C714" s="665" t="s">
        <v>4755</v>
      </c>
      <c r="D714" s="746" t="s">
        <v>7218</v>
      </c>
      <c r="E714" s="747" t="s">
        <v>4778</v>
      </c>
      <c r="F714" s="665" t="s">
        <v>4752</v>
      </c>
      <c r="G714" s="665" t="s">
        <v>4818</v>
      </c>
      <c r="H714" s="665" t="s">
        <v>546</v>
      </c>
      <c r="I714" s="665" t="s">
        <v>5465</v>
      </c>
      <c r="J714" s="665" t="s">
        <v>1217</v>
      </c>
      <c r="K714" s="665" t="s">
        <v>5466</v>
      </c>
      <c r="L714" s="666">
        <v>0</v>
      </c>
      <c r="M714" s="666">
        <v>0</v>
      </c>
      <c r="N714" s="665">
        <v>1</v>
      </c>
      <c r="O714" s="748">
        <v>0.5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21</v>
      </c>
      <c r="B715" s="665" t="s">
        <v>545</v>
      </c>
      <c r="C715" s="665" t="s">
        <v>4755</v>
      </c>
      <c r="D715" s="746" t="s">
        <v>7218</v>
      </c>
      <c r="E715" s="747" t="s">
        <v>4778</v>
      </c>
      <c r="F715" s="665" t="s">
        <v>4752</v>
      </c>
      <c r="G715" s="665" t="s">
        <v>4818</v>
      </c>
      <c r="H715" s="665" t="s">
        <v>546</v>
      </c>
      <c r="I715" s="665" t="s">
        <v>5467</v>
      </c>
      <c r="J715" s="665" t="s">
        <v>1798</v>
      </c>
      <c r="K715" s="665" t="s">
        <v>5468</v>
      </c>
      <c r="L715" s="666">
        <v>83.86</v>
      </c>
      <c r="M715" s="666">
        <v>83.86</v>
      </c>
      <c r="N715" s="665">
        <v>1</v>
      </c>
      <c r="O715" s="748">
        <v>0.5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21</v>
      </c>
      <c r="B716" s="665" t="s">
        <v>545</v>
      </c>
      <c r="C716" s="665" t="s">
        <v>4755</v>
      </c>
      <c r="D716" s="746" t="s">
        <v>7218</v>
      </c>
      <c r="E716" s="747" t="s">
        <v>4778</v>
      </c>
      <c r="F716" s="665" t="s">
        <v>4752</v>
      </c>
      <c r="G716" s="665" t="s">
        <v>4818</v>
      </c>
      <c r="H716" s="665" t="s">
        <v>546</v>
      </c>
      <c r="I716" s="665" t="s">
        <v>5157</v>
      </c>
      <c r="J716" s="665" t="s">
        <v>1955</v>
      </c>
      <c r="K716" s="665" t="s">
        <v>5158</v>
      </c>
      <c r="L716" s="666">
        <v>0</v>
      </c>
      <c r="M716" s="666">
        <v>0</v>
      </c>
      <c r="N716" s="665">
        <v>1</v>
      </c>
      <c r="O716" s="748">
        <v>1</v>
      </c>
      <c r="P716" s="666"/>
      <c r="Q716" s="681"/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21</v>
      </c>
      <c r="B717" s="665" t="s">
        <v>545</v>
      </c>
      <c r="C717" s="665" t="s">
        <v>4755</v>
      </c>
      <c r="D717" s="746" t="s">
        <v>7218</v>
      </c>
      <c r="E717" s="747" t="s">
        <v>4778</v>
      </c>
      <c r="F717" s="665" t="s">
        <v>4752</v>
      </c>
      <c r="G717" s="665" t="s">
        <v>4818</v>
      </c>
      <c r="H717" s="665" t="s">
        <v>546</v>
      </c>
      <c r="I717" s="665" t="s">
        <v>5469</v>
      </c>
      <c r="J717" s="665" t="s">
        <v>5470</v>
      </c>
      <c r="K717" s="665" t="s">
        <v>5471</v>
      </c>
      <c r="L717" s="666">
        <v>0</v>
      </c>
      <c r="M717" s="666">
        <v>0</v>
      </c>
      <c r="N717" s="665">
        <v>2</v>
      </c>
      <c r="O717" s="748">
        <v>0.5</v>
      </c>
      <c r="P717" s="666">
        <v>0</v>
      </c>
      <c r="Q717" s="681"/>
      <c r="R717" s="665">
        <v>2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21</v>
      </c>
      <c r="B718" s="665" t="s">
        <v>545</v>
      </c>
      <c r="C718" s="665" t="s">
        <v>4755</v>
      </c>
      <c r="D718" s="746" t="s">
        <v>7218</v>
      </c>
      <c r="E718" s="747" t="s">
        <v>4778</v>
      </c>
      <c r="F718" s="665" t="s">
        <v>4752</v>
      </c>
      <c r="G718" s="665" t="s">
        <v>5032</v>
      </c>
      <c r="H718" s="665" t="s">
        <v>546</v>
      </c>
      <c r="I718" s="665" t="s">
        <v>5472</v>
      </c>
      <c r="J718" s="665" t="s">
        <v>3197</v>
      </c>
      <c r="K718" s="665" t="s">
        <v>5473</v>
      </c>
      <c r="L718" s="666">
        <v>86.73</v>
      </c>
      <c r="M718" s="666">
        <v>86.73</v>
      </c>
      <c r="N718" s="665">
        <v>1</v>
      </c>
      <c r="O718" s="748">
        <v>0.5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21</v>
      </c>
      <c r="B719" s="665" t="s">
        <v>545</v>
      </c>
      <c r="C719" s="665" t="s">
        <v>4755</v>
      </c>
      <c r="D719" s="746" t="s">
        <v>7218</v>
      </c>
      <c r="E719" s="747" t="s">
        <v>4778</v>
      </c>
      <c r="F719" s="665" t="s">
        <v>4752</v>
      </c>
      <c r="G719" s="665" t="s">
        <v>5159</v>
      </c>
      <c r="H719" s="665" t="s">
        <v>546</v>
      </c>
      <c r="I719" s="665" t="s">
        <v>3228</v>
      </c>
      <c r="J719" s="665" t="s">
        <v>5474</v>
      </c>
      <c r="K719" s="665" t="s">
        <v>5475</v>
      </c>
      <c r="L719" s="666">
        <v>0</v>
      </c>
      <c r="M719" s="666">
        <v>0</v>
      </c>
      <c r="N719" s="665">
        <v>1</v>
      </c>
      <c r="O719" s="748">
        <v>0.5</v>
      </c>
      <c r="P719" s="666">
        <v>0</v>
      </c>
      <c r="Q719" s="681"/>
      <c r="R719" s="665">
        <v>1</v>
      </c>
      <c r="S719" s="681">
        <v>1</v>
      </c>
      <c r="T719" s="748">
        <v>0.5</v>
      </c>
      <c r="U719" s="704">
        <v>1</v>
      </c>
    </row>
    <row r="720" spans="1:21" ht="14.4" customHeight="1" x14ac:dyDescent="0.3">
      <c r="A720" s="664">
        <v>21</v>
      </c>
      <c r="B720" s="665" t="s">
        <v>545</v>
      </c>
      <c r="C720" s="665" t="s">
        <v>4755</v>
      </c>
      <c r="D720" s="746" t="s">
        <v>7218</v>
      </c>
      <c r="E720" s="747" t="s">
        <v>4778</v>
      </c>
      <c r="F720" s="665" t="s">
        <v>4752</v>
      </c>
      <c r="G720" s="665" t="s">
        <v>5159</v>
      </c>
      <c r="H720" s="665" t="s">
        <v>546</v>
      </c>
      <c r="I720" s="665" t="s">
        <v>1224</v>
      </c>
      <c r="J720" s="665" t="s">
        <v>5474</v>
      </c>
      <c r="K720" s="665" t="s">
        <v>5476</v>
      </c>
      <c r="L720" s="666">
        <v>0</v>
      </c>
      <c r="M720" s="666">
        <v>0</v>
      </c>
      <c r="N720" s="665">
        <v>1</v>
      </c>
      <c r="O720" s="748">
        <v>0.5</v>
      </c>
      <c r="P720" s="666">
        <v>0</v>
      </c>
      <c r="Q720" s="681"/>
      <c r="R720" s="665">
        <v>1</v>
      </c>
      <c r="S720" s="681">
        <v>1</v>
      </c>
      <c r="T720" s="748">
        <v>0.5</v>
      </c>
      <c r="U720" s="704">
        <v>1</v>
      </c>
    </row>
    <row r="721" spans="1:21" ht="14.4" customHeight="1" x14ac:dyDescent="0.3">
      <c r="A721" s="664">
        <v>21</v>
      </c>
      <c r="B721" s="665" t="s">
        <v>545</v>
      </c>
      <c r="C721" s="665" t="s">
        <v>4755</v>
      </c>
      <c r="D721" s="746" t="s">
        <v>7218</v>
      </c>
      <c r="E721" s="747" t="s">
        <v>4778</v>
      </c>
      <c r="F721" s="665" t="s">
        <v>4752</v>
      </c>
      <c r="G721" s="665" t="s">
        <v>4941</v>
      </c>
      <c r="H721" s="665" t="s">
        <v>546</v>
      </c>
      <c r="I721" s="665" t="s">
        <v>2866</v>
      </c>
      <c r="J721" s="665" t="s">
        <v>2167</v>
      </c>
      <c r="K721" s="665" t="s">
        <v>4595</v>
      </c>
      <c r="L721" s="666">
        <v>0</v>
      </c>
      <c r="M721" s="666">
        <v>0</v>
      </c>
      <c r="N721" s="665">
        <v>1</v>
      </c>
      <c r="O721" s="748">
        <v>0.5</v>
      </c>
      <c r="P721" s="666"/>
      <c r="Q721" s="681"/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21</v>
      </c>
      <c r="B722" s="665" t="s">
        <v>545</v>
      </c>
      <c r="C722" s="665" t="s">
        <v>4755</v>
      </c>
      <c r="D722" s="746" t="s">
        <v>7218</v>
      </c>
      <c r="E722" s="747" t="s">
        <v>4778</v>
      </c>
      <c r="F722" s="665" t="s">
        <v>4752</v>
      </c>
      <c r="G722" s="665" t="s">
        <v>4942</v>
      </c>
      <c r="H722" s="665" t="s">
        <v>546</v>
      </c>
      <c r="I722" s="665" t="s">
        <v>1977</v>
      </c>
      <c r="J722" s="665" t="s">
        <v>1978</v>
      </c>
      <c r="K722" s="665" t="s">
        <v>4945</v>
      </c>
      <c r="L722" s="666">
        <v>0</v>
      </c>
      <c r="M722" s="666">
        <v>0</v>
      </c>
      <c r="N722" s="665">
        <v>2</v>
      </c>
      <c r="O722" s="748">
        <v>2</v>
      </c>
      <c r="P722" s="666">
        <v>0</v>
      </c>
      <c r="Q722" s="681"/>
      <c r="R722" s="665">
        <v>2</v>
      </c>
      <c r="S722" s="681">
        <v>1</v>
      </c>
      <c r="T722" s="748">
        <v>2</v>
      </c>
      <c r="U722" s="704">
        <v>1</v>
      </c>
    </row>
    <row r="723" spans="1:21" ht="14.4" customHeight="1" x14ac:dyDescent="0.3">
      <c r="A723" s="664">
        <v>21</v>
      </c>
      <c r="B723" s="665" t="s">
        <v>545</v>
      </c>
      <c r="C723" s="665" t="s">
        <v>4755</v>
      </c>
      <c r="D723" s="746" t="s">
        <v>7218</v>
      </c>
      <c r="E723" s="747" t="s">
        <v>4778</v>
      </c>
      <c r="F723" s="665" t="s">
        <v>4752</v>
      </c>
      <c r="G723" s="665" t="s">
        <v>4942</v>
      </c>
      <c r="H723" s="665" t="s">
        <v>546</v>
      </c>
      <c r="I723" s="665" t="s">
        <v>5477</v>
      </c>
      <c r="J723" s="665" t="s">
        <v>5478</v>
      </c>
      <c r="K723" s="665" t="s">
        <v>4945</v>
      </c>
      <c r="L723" s="666">
        <v>0</v>
      </c>
      <c r="M723" s="666">
        <v>0</v>
      </c>
      <c r="N723" s="665">
        <v>1</v>
      </c>
      <c r="O723" s="748">
        <v>0.5</v>
      </c>
      <c r="P723" s="666"/>
      <c r="Q723" s="681"/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21</v>
      </c>
      <c r="B724" s="665" t="s">
        <v>545</v>
      </c>
      <c r="C724" s="665" t="s">
        <v>4755</v>
      </c>
      <c r="D724" s="746" t="s">
        <v>7218</v>
      </c>
      <c r="E724" s="747" t="s">
        <v>4778</v>
      </c>
      <c r="F724" s="665" t="s">
        <v>4752</v>
      </c>
      <c r="G724" s="665" t="s">
        <v>4942</v>
      </c>
      <c r="H724" s="665" t="s">
        <v>546</v>
      </c>
      <c r="I724" s="665" t="s">
        <v>5479</v>
      </c>
      <c r="J724" s="665" t="s">
        <v>1978</v>
      </c>
      <c r="K724" s="665" t="s">
        <v>4913</v>
      </c>
      <c r="L724" s="666">
        <v>0</v>
      </c>
      <c r="M724" s="666">
        <v>0</v>
      </c>
      <c r="N724" s="665">
        <v>5</v>
      </c>
      <c r="O724" s="748">
        <v>3.5</v>
      </c>
      <c r="P724" s="666"/>
      <c r="Q724" s="681"/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21</v>
      </c>
      <c r="B725" s="665" t="s">
        <v>545</v>
      </c>
      <c r="C725" s="665" t="s">
        <v>4755</v>
      </c>
      <c r="D725" s="746" t="s">
        <v>7218</v>
      </c>
      <c r="E725" s="747" t="s">
        <v>4778</v>
      </c>
      <c r="F725" s="665" t="s">
        <v>4752</v>
      </c>
      <c r="G725" s="665" t="s">
        <v>4948</v>
      </c>
      <c r="H725" s="665" t="s">
        <v>546</v>
      </c>
      <c r="I725" s="665" t="s">
        <v>2858</v>
      </c>
      <c r="J725" s="665" t="s">
        <v>2859</v>
      </c>
      <c r="K725" s="665" t="s">
        <v>2860</v>
      </c>
      <c r="L725" s="666">
        <v>203.9</v>
      </c>
      <c r="M725" s="666">
        <v>203.9</v>
      </c>
      <c r="N725" s="665">
        <v>1</v>
      </c>
      <c r="O725" s="748">
        <v>0.5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21</v>
      </c>
      <c r="B726" s="665" t="s">
        <v>545</v>
      </c>
      <c r="C726" s="665" t="s">
        <v>4755</v>
      </c>
      <c r="D726" s="746" t="s">
        <v>7218</v>
      </c>
      <c r="E726" s="747" t="s">
        <v>4778</v>
      </c>
      <c r="F726" s="665" t="s">
        <v>4753</v>
      </c>
      <c r="G726" s="665" t="s">
        <v>5036</v>
      </c>
      <c r="H726" s="665" t="s">
        <v>546</v>
      </c>
      <c r="I726" s="665" t="s">
        <v>5037</v>
      </c>
      <c r="J726" s="665" t="s">
        <v>4771</v>
      </c>
      <c r="K726" s="665"/>
      <c r="L726" s="666">
        <v>0</v>
      </c>
      <c r="M726" s="666">
        <v>0</v>
      </c>
      <c r="N726" s="665">
        <v>4</v>
      </c>
      <c r="O726" s="748">
        <v>4</v>
      </c>
      <c r="P726" s="666">
        <v>0</v>
      </c>
      <c r="Q726" s="681"/>
      <c r="R726" s="665">
        <v>3</v>
      </c>
      <c r="S726" s="681">
        <v>0.75</v>
      </c>
      <c r="T726" s="748">
        <v>3</v>
      </c>
      <c r="U726" s="704">
        <v>0.75</v>
      </c>
    </row>
    <row r="727" spans="1:21" ht="14.4" customHeight="1" x14ac:dyDescent="0.3">
      <c r="A727" s="664">
        <v>21</v>
      </c>
      <c r="B727" s="665" t="s">
        <v>545</v>
      </c>
      <c r="C727" s="665" t="s">
        <v>4755</v>
      </c>
      <c r="D727" s="746" t="s">
        <v>7218</v>
      </c>
      <c r="E727" s="747" t="s">
        <v>4778</v>
      </c>
      <c r="F727" s="665" t="s">
        <v>4754</v>
      </c>
      <c r="G727" s="665" t="s">
        <v>4949</v>
      </c>
      <c r="H727" s="665" t="s">
        <v>546</v>
      </c>
      <c r="I727" s="665" t="s">
        <v>4950</v>
      </c>
      <c r="J727" s="665" t="s">
        <v>4951</v>
      </c>
      <c r="K727" s="665" t="s">
        <v>4952</v>
      </c>
      <c r="L727" s="666">
        <v>1267.1300000000001</v>
      </c>
      <c r="M727" s="666">
        <v>3801.3900000000003</v>
      </c>
      <c r="N727" s="665">
        <v>3</v>
      </c>
      <c r="O727" s="748">
        <v>3</v>
      </c>
      <c r="P727" s="666">
        <v>2534.2600000000002</v>
      </c>
      <c r="Q727" s="681">
        <v>0.66666666666666663</v>
      </c>
      <c r="R727" s="665">
        <v>2</v>
      </c>
      <c r="S727" s="681">
        <v>0.66666666666666663</v>
      </c>
      <c r="T727" s="748">
        <v>2</v>
      </c>
      <c r="U727" s="704">
        <v>0.66666666666666663</v>
      </c>
    </row>
    <row r="728" spans="1:21" ht="14.4" customHeight="1" x14ac:dyDescent="0.3">
      <c r="A728" s="664">
        <v>21</v>
      </c>
      <c r="B728" s="665" t="s">
        <v>545</v>
      </c>
      <c r="C728" s="665" t="s">
        <v>4755</v>
      </c>
      <c r="D728" s="746" t="s">
        <v>7218</v>
      </c>
      <c r="E728" s="747" t="s">
        <v>4788</v>
      </c>
      <c r="F728" s="665" t="s">
        <v>4752</v>
      </c>
      <c r="G728" s="665" t="s">
        <v>4841</v>
      </c>
      <c r="H728" s="665" t="s">
        <v>546</v>
      </c>
      <c r="I728" s="665" t="s">
        <v>691</v>
      </c>
      <c r="J728" s="665" t="s">
        <v>692</v>
      </c>
      <c r="K728" s="665" t="s">
        <v>4845</v>
      </c>
      <c r="L728" s="666">
        <v>65.28</v>
      </c>
      <c r="M728" s="666">
        <v>391.68</v>
      </c>
      <c r="N728" s="665">
        <v>6</v>
      </c>
      <c r="O728" s="748">
        <v>3.5</v>
      </c>
      <c r="P728" s="666">
        <v>261.12</v>
      </c>
      <c r="Q728" s="681">
        <v>0.66666666666666663</v>
      </c>
      <c r="R728" s="665">
        <v>4</v>
      </c>
      <c r="S728" s="681">
        <v>0.66666666666666663</v>
      </c>
      <c r="T728" s="748">
        <v>2.5</v>
      </c>
      <c r="U728" s="704">
        <v>0.7142857142857143</v>
      </c>
    </row>
    <row r="729" spans="1:21" ht="14.4" customHeight="1" x14ac:dyDescent="0.3">
      <c r="A729" s="664">
        <v>21</v>
      </c>
      <c r="B729" s="665" t="s">
        <v>545</v>
      </c>
      <c r="C729" s="665" t="s">
        <v>4755</v>
      </c>
      <c r="D729" s="746" t="s">
        <v>7218</v>
      </c>
      <c r="E729" s="747" t="s">
        <v>4788</v>
      </c>
      <c r="F729" s="665" t="s">
        <v>4752</v>
      </c>
      <c r="G729" s="665" t="s">
        <v>4841</v>
      </c>
      <c r="H729" s="665" t="s">
        <v>546</v>
      </c>
      <c r="I729" s="665" t="s">
        <v>724</v>
      </c>
      <c r="J729" s="665" t="s">
        <v>725</v>
      </c>
      <c r="K729" s="665" t="s">
        <v>4846</v>
      </c>
      <c r="L729" s="666">
        <v>36.270000000000003</v>
      </c>
      <c r="M729" s="666">
        <v>108.81</v>
      </c>
      <c r="N729" s="665">
        <v>3</v>
      </c>
      <c r="O729" s="748">
        <v>1.5</v>
      </c>
      <c r="P729" s="666">
        <v>72.540000000000006</v>
      </c>
      <c r="Q729" s="681">
        <v>0.66666666666666674</v>
      </c>
      <c r="R729" s="665">
        <v>2</v>
      </c>
      <c r="S729" s="681">
        <v>0.66666666666666663</v>
      </c>
      <c r="T729" s="748">
        <v>1</v>
      </c>
      <c r="U729" s="704">
        <v>0.66666666666666663</v>
      </c>
    </row>
    <row r="730" spans="1:21" ht="14.4" customHeight="1" x14ac:dyDescent="0.3">
      <c r="A730" s="664">
        <v>21</v>
      </c>
      <c r="B730" s="665" t="s">
        <v>545</v>
      </c>
      <c r="C730" s="665" t="s">
        <v>4755</v>
      </c>
      <c r="D730" s="746" t="s">
        <v>7218</v>
      </c>
      <c r="E730" s="747" t="s">
        <v>4788</v>
      </c>
      <c r="F730" s="665" t="s">
        <v>4752</v>
      </c>
      <c r="G730" s="665" t="s">
        <v>4847</v>
      </c>
      <c r="H730" s="665" t="s">
        <v>2238</v>
      </c>
      <c r="I730" s="665" t="s">
        <v>2330</v>
      </c>
      <c r="J730" s="665" t="s">
        <v>4572</v>
      </c>
      <c r="K730" s="665" t="s">
        <v>4573</v>
      </c>
      <c r="L730" s="666">
        <v>4.7</v>
      </c>
      <c r="M730" s="666">
        <v>9.4</v>
      </c>
      <c r="N730" s="665">
        <v>2</v>
      </c>
      <c r="O730" s="748">
        <v>1.5</v>
      </c>
      <c r="P730" s="666">
        <v>9.4</v>
      </c>
      <c r="Q730" s="681">
        <v>1</v>
      </c>
      <c r="R730" s="665">
        <v>2</v>
      </c>
      <c r="S730" s="681">
        <v>1</v>
      </c>
      <c r="T730" s="748">
        <v>1.5</v>
      </c>
      <c r="U730" s="704">
        <v>1</v>
      </c>
    </row>
    <row r="731" spans="1:21" ht="14.4" customHeight="1" x14ac:dyDescent="0.3">
      <c r="A731" s="664">
        <v>21</v>
      </c>
      <c r="B731" s="665" t="s">
        <v>545</v>
      </c>
      <c r="C731" s="665" t="s">
        <v>4755</v>
      </c>
      <c r="D731" s="746" t="s">
        <v>7218</v>
      </c>
      <c r="E731" s="747" t="s">
        <v>4788</v>
      </c>
      <c r="F731" s="665" t="s">
        <v>4752</v>
      </c>
      <c r="G731" s="665" t="s">
        <v>4847</v>
      </c>
      <c r="H731" s="665" t="s">
        <v>2238</v>
      </c>
      <c r="I731" s="665" t="s">
        <v>2456</v>
      </c>
      <c r="J731" s="665" t="s">
        <v>4574</v>
      </c>
      <c r="K731" s="665" t="s">
        <v>4575</v>
      </c>
      <c r="L731" s="666">
        <v>9.4</v>
      </c>
      <c r="M731" s="666">
        <v>9.4</v>
      </c>
      <c r="N731" s="665">
        <v>1</v>
      </c>
      <c r="O731" s="748">
        <v>0.5</v>
      </c>
      <c r="P731" s="666">
        <v>9.4</v>
      </c>
      <c r="Q731" s="681">
        <v>1</v>
      </c>
      <c r="R731" s="665">
        <v>1</v>
      </c>
      <c r="S731" s="681">
        <v>1</v>
      </c>
      <c r="T731" s="748">
        <v>0.5</v>
      </c>
      <c r="U731" s="704">
        <v>1</v>
      </c>
    </row>
    <row r="732" spans="1:21" ht="14.4" customHeight="1" x14ac:dyDescent="0.3">
      <c r="A732" s="664">
        <v>21</v>
      </c>
      <c r="B732" s="665" t="s">
        <v>545</v>
      </c>
      <c r="C732" s="665" t="s">
        <v>4755</v>
      </c>
      <c r="D732" s="746" t="s">
        <v>7218</v>
      </c>
      <c r="E732" s="747" t="s">
        <v>4788</v>
      </c>
      <c r="F732" s="665" t="s">
        <v>4752</v>
      </c>
      <c r="G732" s="665" t="s">
        <v>5230</v>
      </c>
      <c r="H732" s="665" t="s">
        <v>546</v>
      </c>
      <c r="I732" s="665" t="s">
        <v>586</v>
      </c>
      <c r="J732" s="665" t="s">
        <v>5480</v>
      </c>
      <c r="K732" s="665" t="s">
        <v>5233</v>
      </c>
      <c r="L732" s="666">
        <v>0</v>
      </c>
      <c r="M732" s="666">
        <v>0</v>
      </c>
      <c r="N732" s="665">
        <v>1</v>
      </c>
      <c r="O732" s="748">
        <v>0.5</v>
      </c>
      <c r="P732" s="666">
        <v>0</v>
      </c>
      <c r="Q732" s="681"/>
      <c r="R732" s="665">
        <v>1</v>
      </c>
      <c r="S732" s="681">
        <v>1</v>
      </c>
      <c r="T732" s="748">
        <v>0.5</v>
      </c>
      <c r="U732" s="704">
        <v>1</v>
      </c>
    </row>
    <row r="733" spans="1:21" ht="14.4" customHeight="1" x14ac:dyDescent="0.3">
      <c r="A733" s="664">
        <v>21</v>
      </c>
      <c r="B733" s="665" t="s">
        <v>545</v>
      </c>
      <c r="C733" s="665" t="s">
        <v>4755</v>
      </c>
      <c r="D733" s="746" t="s">
        <v>7218</v>
      </c>
      <c r="E733" s="747" t="s">
        <v>4788</v>
      </c>
      <c r="F733" s="665" t="s">
        <v>4752</v>
      </c>
      <c r="G733" s="665" t="s">
        <v>5045</v>
      </c>
      <c r="H733" s="665" t="s">
        <v>546</v>
      </c>
      <c r="I733" s="665" t="s">
        <v>5046</v>
      </c>
      <c r="J733" s="665" t="s">
        <v>1135</v>
      </c>
      <c r="K733" s="665" t="s">
        <v>4595</v>
      </c>
      <c r="L733" s="666">
        <v>0</v>
      </c>
      <c r="M733" s="666">
        <v>0</v>
      </c>
      <c r="N733" s="665">
        <v>1</v>
      </c>
      <c r="O733" s="748">
        <v>0.5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21</v>
      </c>
      <c r="B734" s="665" t="s">
        <v>545</v>
      </c>
      <c r="C734" s="665" t="s">
        <v>4755</v>
      </c>
      <c r="D734" s="746" t="s">
        <v>7218</v>
      </c>
      <c r="E734" s="747" t="s">
        <v>4788</v>
      </c>
      <c r="F734" s="665" t="s">
        <v>4752</v>
      </c>
      <c r="G734" s="665" t="s">
        <v>5045</v>
      </c>
      <c r="H734" s="665" t="s">
        <v>546</v>
      </c>
      <c r="I734" s="665" t="s">
        <v>1130</v>
      </c>
      <c r="J734" s="665" t="s">
        <v>1131</v>
      </c>
      <c r="K734" s="665" t="s">
        <v>4469</v>
      </c>
      <c r="L734" s="666">
        <v>31.09</v>
      </c>
      <c r="M734" s="666">
        <v>31.09</v>
      </c>
      <c r="N734" s="665">
        <v>1</v>
      </c>
      <c r="O734" s="748">
        <v>1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21</v>
      </c>
      <c r="B735" s="665" t="s">
        <v>545</v>
      </c>
      <c r="C735" s="665" t="s">
        <v>4755</v>
      </c>
      <c r="D735" s="746" t="s">
        <v>7218</v>
      </c>
      <c r="E735" s="747" t="s">
        <v>4788</v>
      </c>
      <c r="F735" s="665" t="s">
        <v>4752</v>
      </c>
      <c r="G735" s="665" t="s">
        <v>4953</v>
      </c>
      <c r="H735" s="665" t="s">
        <v>546</v>
      </c>
      <c r="I735" s="665" t="s">
        <v>5481</v>
      </c>
      <c r="J735" s="665" t="s">
        <v>2539</v>
      </c>
      <c r="K735" s="665" t="s">
        <v>5482</v>
      </c>
      <c r="L735" s="666">
        <v>0</v>
      </c>
      <c r="M735" s="666">
        <v>0</v>
      </c>
      <c r="N735" s="665">
        <v>1</v>
      </c>
      <c r="O735" s="748">
        <v>0.5</v>
      </c>
      <c r="P735" s="666">
        <v>0</v>
      </c>
      <c r="Q735" s="681"/>
      <c r="R735" s="665">
        <v>1</v>
      </c>
      <c r="S735" s="681">
        <v>1</v>
      </c>
      <c r="T735" s="748">
        <v>0.5</v>
      </c>
      <c r="U735" s="704">
        <v>1</v>
      </c>
    </row>
    <row r="736" spans="1:21" ht="14.4" customHeight="1" x14ac:dyDescent="0.3">
      <c r="A736" s="664">
        <v>21</v>
      </c>
      <c r="B736" s="665" t="s">
        <v>545</v>
      </c>
      <c r="C736" s="665" t="s">
        <v>4755</v>
      </c>
      <c r="D736" s="746" t="s">
        <v>7218</v>
      </c>
      <c r="E736" s="747" t="s">
        <v>4788</v>
      </c>
      <c r="F736" s="665" t="s">
        <v>4752</v>
      </c>
      <c r="G736" s="665" t="s">
        <v>4953</v>
      </c>
      <c r="H736" s="665" t="s">
        <v>2238</v>
      </c>
      <c r="I736" s="665" t="s">
        <v>2767</v>
      </c>
      <c r="J736" s="665" t="s">
        <v>2539</v>
      </c>
      <c r="K736" s="665" t="s">
        <v>4515</v>
      </c>
      <c r="L736" s="666">
        <v>154.36000000000001</v>
      </c>
      <c r="M736" s="666">
        <v>1234.8800000000001</v>
      </c>
      <c r="N736" s="665">
        <v>8</v>
      </c>
      <c r="O736" s="748">
        <v>4.5</v>
      </c>
      <c r="P736" s="666">
        <v>617.44000000000005</v>
      </c>
      <c r="Q736" s="681">
        <v>0.5</v>
      </c>
      <c r="R736" s="665">
        <v>4</v>
      </c>
      <c r="S736" s="681">
        <v>0.5</v>
      </c>
      <c r="T736" s="748">
        <v>2.5</v>
      </c>
      <c r="U736" s="704">
        <v>0.55555555555555558</v>
      </c>
    </row>
    <row r="737" spans="1:21" ht="14.4" customHeight="1" x14ac:dyDescent="0.3">
      <c r="A737" s="664">
        <v>21</v>
      </c>
      <c r="B737" s="665" t="s">
        <v>545</v>
      </c>
      <c r="C737" s="665" t="s">
        <v>4755</v>
      </c>
      <c r="D737" s="746" t="s">
        <v>7218</v>
      </c>
      <c r="E737" s="747" t="s">
        <v>4788</v>
      </c>
      <c r="F737" s="665" t="s">
        <v>4752</v>
      </c>
      <c r="G737" s="665" t="s">
        <v>4953</v>
      </c>
      <c r="H737" s="665" t="s">
        <v>2238</v>
      </c>
      <c r="I737" s="665" t="s">
        <v>2538</v>
      </c>
      <c r="J737" s="665" t="s">
        <v>2539</v>
      </c>
      <c r="K737" s="665" t="s">
        <v>4514</v>
      </c>
      <c r="L737" s="666">
        <v>225.06</v>
      </c>
      <c r="M737" s="666">
        <v>225.06</v>
      </c>
      <c r="N737" s="665">
        <v>1</v>
      </c>
      <c r="O737" s="748">
        <v>0.5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21</v>
      </c>
      <c r="B738" s="665" t="s">
        <v>545</v>
      </c>
      <c r="C738" s="665" t="s">
        <v>4755</v>
      </c>
      <c r="D738" s="746" t="s">
        <v>7218</v>
      </c>
      <c r="E738" s="747" t="s">
        <v>4788</v>
      </c>
      <c r="F738" s="665" t="s">
        <v>4752</v>
      </c>
      <c r="G738" s="665" t="s">
        <v>4850</v>
      </c>
      <c r="H738" s="665" t="s">
        <v>546</v>
      </c>
      <c r="I738" s="665" t="s">
        <v>4851</v>
      </c>
      <c r="J738" s="665" t="s">
        <v>4852</v>
      </c>
      <c r="K738" s="665" t="s">
        <v>4853</v>
      </c>
      <c r="L738" s="666">
        <v>1540.82</v>
      </c>
      <c r="M738" s="666">
        <v>7704.0999999999995</v>
      </c>
      <c r="N738" s="665">
        <v>5</v>
      </c>
      <c r="O738" s="748">
        <v>3.5</v>
      </c>
      <c r="P738" s="666">
        <v>7704.0999999999995</v>
      </c>
      <c r="Q738" s="681">
        <v>1</v>
      </c>
      <c r="R738" s="665">
        <v>5</v>
      </c>
      <c r="S738" s="681">
        <v>1</v>
      </c>
      <c r="T738" s="748">
        <v>3.5</v>
      </c>
      <c r="U738" s="704">
        <v>1</v>
      </c>
    </row>
    <row r="739" spans="1:21" ht="14.4" customHeight="1" x14ac:dyDescent="0.3">
      <c r="A739" s="664">
        <v>21</v>
      </c>
      <c r="B739" s="665" t="s">
        <v>545</v>
      </c>
      <c r="C739" s="665" t="s">
        <v>4755</v>
      </c>
      <c r="D739" s="746" t="s">
        <v>7218</v>
      </c>
      <c r="E739" s="747" t="s">
        <v>4788</v>
      </c>
      <c r="F739" s="665" t="s">
        <v>4752</v>
      </c>
      <c r="G739" s="665" t="s">
        <v>5353</v>
      </c>
      <c r="H739" s="665" t="s">
        <v>546</v>
      </c>
      <c r="I739" s="665" t="s">
        <v>5483</v>
      </c>
      <c r="J739" s="665" t="s">
        <v>1863</v>
      </c>
      <c r="K739" s="665" t="s">
        <v>5484</v>
      </c>
      <c r="L739" s="666">
        <v>0</v>
      </c>
      <c r="M739" s="666">
        <v>0</v>
      </c>
      <c r="N739" s="665">
        <v>1</v>
      </c>
      <c r="O739" s="748">
        <v>0.5</v>
      </c>
      <c r="P739" s="666"/>
      <c r="Q739" s="681"/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21</v>
      </c>
      <c r="B740" s="665" t="s">
        <v>545</v>
      </c>
      <c r="C740" s="665" t="s">
        <v>4755</v>
      </c>
      <c r="D740" s="746" t="s">
        <v>7218</v>
      </c>
      <c r="E740" s="747" t="s">
        <v>4788</v>
      </c>
      <c r="F740" s="665" t="s">
        <v>4752</v>
      </c>
      <c r="G740" s="665" t="s">
        <v>5353</v>
      </c>
      <c r="H740" s="665" t="s">
        <v>546</v>
      </c>
      <c r="I740" s="665" t="s">
        <v>2154</v>
      </c>
      <c r="J740" s="665" t="s">
        <v>2155</v>
      </c>
      <c r="K740" s="665" t="s">
        <v>5354</v>
      </c>
      <c r="L740" s="666">
        <v>0</v>
      </c>
      <c r="M740" s="666">
        <v>0</v>
      </c>
      <c r="N740" s="665">
        <v>3</v>
      </c>
      <c r="O740" s="748">
        <v>2</v>
      </c>
      <c r="P740" s="666"/>
      <c r="Q740" s="681"/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21</v>
      </c>
      <c r="B741" s="665" t="s">
        <v>545</v>
      </c>
      <c r="C741" s="665" t="s">
        <v>4755</v>
      </c>
      <c r="D741" s="746" t="s">
        <v>7218</v>
      </c>
      <c r="E741" s="747" t="s">
        <v>4788</v>
      </c>
      <c r="F741" s="665" t="s">
        <v>4752</v>
      </c>
      <c r="G741" s="665" t="s">
        <v>5353</v>
      </c>
      <c r="H741" s="665" t="s">
        <v>546</v>
      </c>
      <c r="I741" s="665" t="s">
        <v>5485</v>
      </c>
      <c r="J741" s="665" t="s">
        <v>1863</v>
      </c>
      <c r="K741" s="665" t="s">
        <v>5486</v>
      </c>
      <c r="L741" s="666">
        <v>0</v>
      </c>
      <c r="M741" s="666">
        <v>0</v>
      </c>
      <c r="N741" s="665">
        <v>2</v>
      </c>
      <c r="O741" s="748">
        <v>0.5</v>
      </c>
      <c r="P741" s="666"/>
      <c r="Q741" s="681"/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21</v>
      </c>
      <c r="B742" s="665" t="s">
        <v>545</v>
      </c>
      <c r="C742" s="665" t="s">
        <v>4755</v>
      </c>
      <c r="D742" s="746" t="s">
        <v>7218</v>
      </c>
      <c r="E742" s="747" t="s">
        <v>4788</v>
      </c>
      <c r="F742" s="665" t="s">
        <v>4752</v>
      </c>
      <c r="G742" s="665" t="s">
        <v>4824</v>
      </c>
      <c r="H742" s="665" t="s">
        <v>546</v>
      </c>
      <c r="I742" s="665" t="s">
        <v>5487</v>
      </c>
      <c r="J742" s="665" t="s">
        <v>967</v>
      </c>
      <c r="K742" s="665" t="s">
        <v>4437</v>
      </c>
      <c r="L742" s="666">
        <v>0</v>
      </c>
      <c r="M742" s="666">
        <v>0</v>
      </c>
      <c r="N742" s="665">
        <v>1</v>
      </c>
      <c r="O742" s="748">
        <v>1</v>
      </c>
      <c r="P742" s="666"/>
      <c r="Q742" s="681"/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21</v>
      </c>
      <c r="B743" s="665" t="s">
        <v>545</v>
      </c>
      <c r="C743" s="665" t="s">
        <v>4755</v>
      </c>
      <c r="D743" s="746" t="s">
        <v>7218</v>
      </c>
      <c r="E743" s="747" t="s">
        <v>4788</v>
      </c>
      <c r="F743" s="665" t="s">
        <v>4752</v>
      </c>
      <c r="G743" s="665" t="s">
        <v>5357</v>
      </c>
      <c r="H743" s="665" t="s">
        <v>546</v>
      </c>
      <c r="I743" s="665" t="s">
        <v>5488</v>
      </c>
      <c r="J743" s="665" t="s">
        <v>2693</v>
      </c>
      <c r="K743" s="665" t="s">
        <v>4829</v>
      </c>
      <c r="L743" s="666">
        <v>0</v>
      </c>
      <c r="M743" s="666">
        <v>0</v>
      </c>
      <c r="N743" s="665">
        <v>2</v>
      </c>
      <c r="O743" s="748">
        <v>1.5</v>
      </c>
      <c r="P743" s="666">
        <v>0</v>
      </c>
      <c r="Q743" s="681"/>
      <c r="R743" s="665">
        <v>2</v>
      </c>
      <c r="S743" s="681">
        <v>1</v>
      </c>
      <c r="T743" s="748">
        <v>1.5</v>
      </c>
      <c r="U743" s="704">
        <v>1</v>
      </c>
    </row>
    <row r="744" spans="1:21" ht="14.4" customHeight="1" x14ac:dyDescent="0.3">
      <c r="A744" s="664">
        <v>21</v>
      </c>
      <c r="B744" s="665" t="s">
        <v>545</v>
      </c>
      <c r="C744" s="665" t="s">
        <v>4755</v>
      </c>
      <c r="D744" s="746" t="s">
        <v>7218</v>
      </c>
      <c r="E744" s="747" t="s">
        <v>4788</v>
      </c>
      <c r="F744" s="665" t="s">
        <v>4752</v>
      </c>
      <c r="G744" s="665" t="s">
        <v>4954</v>
      </c>
      <c r="H744" s="665" t="s">
        <v>546</v>
      </c>
      <c r="I744" s="665" t="s">
        <v>2757</v>
      </c>
      <c r="J744" s="665" t="s">
        <v>2758</v>
      </c>
      <c r="K744" s="665" t="s">
        <v>4955</v>
      </c>
      <c r="L744" s="666">
        <v>78.33</v>
      </c>
      <c r="M744" s="666">
        <v>469.98</v>
      </c>
      <c r="N744" s="665">
        <v>6</v>
      </c>
      <c r="O744" s="748">
        <v>2.5</v>
      </c>
      <c r="P744" s="666">
        <v>156.66</v>
      </c>
      <c r="Q744" s="681">
        <v>0.33333333333333331</v>
      </c>
      <c r="R744" s="665">
        <v>2</v>
      </c>
      <c r="S744" s="681">
        <v>0.33333333333333331</v>
      </c>
      <c r="T744" s="748">
        <v>1</v>
      </c>
      <c r="U744" s="704">
        <v>0.4</v>
      </c>
    </row>
    <row r="745" spans="1:21" ht="14.4" customHeight="1" x14ac:dyDescent="0.3">
      <c r="A745" s="664">
        <v>21</v>
      </c>
      <c r="B745" s="665" t="s">
        <v>545</v>
      </c>
      <c r="C745" s="665" t="s">
        <v>4755</v>
      </c>
      <c r="D745" s="746" t="s">
        <v>7218</v>
      </c>
      <c r="E745" s="747" t="s">
        <v>4788</v>
      </c>
      <c r="F745" s="665" t="s">
        <v>4752</v>
      </c>
      <c r="G745" s="665" t="s">
        <v>4954</v>
      </c>
      <c r="H745" s="665" t="s">
        <v>546</v>
      </c>
      <c r="I745" s="665" t="s">
        <v>5489</v>
      </c>
      <c r="J745" s="665" t="s">
        <v>5490</v>
      </c>
      <c r="K745" s="665" t="s">
        <v>4955</v>
      </c>
      <c r="L745" s="666">
        <v>78.33</v>
      </c>
      <c r="M745" s="666">
        <v>156.66</v>
      </c>
      <c r="N745" s="665">
        <v>2</v>
      </c>
      <c r="O745" s="748">
        <v>0.5</v>
      </c>
      <c r="P745" s="666">
        <v>156.66</v>
      </c>
      <c r="Q745" s="681">
        <v>1</v>
      </c>
      <c r="R745" s="665">
        <v>2</v>
      </c>
      <c r="S745" s="681">
        <v>1</v>
      </c>
      <c r="T745" s="748">
        <v>0.5</v>
      </c>
      <c r="U745" s="704">
        <v>1</v>
      </c>
    </row>
    <row r="746" spans="1:21" ht="14.4" customHeight="1" x14ac:dyDescent="0.3">
      <c r="A746" s="664">
        <v>21</v>
      </c>
      <c r="B746" s="665" t="s">
        <v>545</v>
      </c>
      <c r="C746" s="665" t="s">
        <v>4755</v>
      </c>
      <c r="D746" s="746" t="s">
        <v>7218</v>
      </c>
      <c r="E746" s="747" t="s">
        <v>4788</v>
      </c>
      <c r="F746" s="665" t="s">
        <v>4752</v>
      </c>
      <c r="G746" s="665" t="s">
        <v>4954</v>
      </c>
      <c r="H746" s="665" t="s">
        <v>546</v>
      </c>
      <c r="I746" s="665" t="s">
        <v>5491</v>
      </c>
      <c r="J746" s="665" t="s">
        <v>5492</v>
      </c>
      <c r="K746" s="665" t="s">
        <v>5493</v>
      </c>
      <c r="L746" s="666">
        <v>39.17</v>
      </c>
      <c r="M746" s="666">
        <v>78.34</v>
      </c>
      <c r="N746" s="665">
        <v>2</v>
      </c>
      <c r="O746" s="748">
        <v>0.5</v>
      </c>
      <c r="P746" s="666">
        <v>78.34</v>
      </c>
      <c r="Q746" s="681">
        <v>1</v>
      </c>
      <c r="R746" s="665">
        <v>2</v>
      </c>
      <c r="S746" s="681">
        <v>1</v>
      </c>
      <c r="T746" s="748">
        <v>0.5</v>
      </c>
      <c r="U746" s="704">
        <v>1</v>
      </c>
    </row>
    <row r="747" spans="1:21" ht="14.4" customHeight="1" x14ac:dyDescent="0.3">
      <c r="A747" s="664">
        <v>21</v>
      </c>
      <c r="B747" s="665" t="s">
        <v>545</v>
      </c>
      <c r="C747" s="665" t="s">
        <v>4755</v>
      </c>
      <c r="D747" s="746" t="s">
        <v>7218</v>
      </c>
      <c r="E747" s="747" t="s">
        <v>4788</v>
      </c>
      <c r="F747" s="665" t="s">
        <v>4752</v>
      </c>
      <c r="G747" s="665" t="s">
        <v>4954</v>
      </c>
      <c r="H747" s="665" t="s">
        <v>546</v>
      </c>
      <c r="I747" s="665" t="s">
        <v>5494</v>
      </c>
      <c r="J747" s="665" t="s">
        <v>5495</v>
      </c>
      <c r="K747" s="665" t="s">
        <v>4955</v>
      </c>
      <c r="L747" s="666">
        <v>78.33</v>
      </c>
      <c r="M747" s="666">
        <v>156.66</v>
      </c>
      <c r="N747" s="665">
        <v>2</v>
      </c>
      <c r="O747" s="748">
        <v>0.5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21</v>
      </c>
      <c r="B748" s="665" t="s">
        <v>545</v>
      </c>
      <c r="C748" s="665" t="s">
        <v>4755</v>
      </c>
      <c r="D748" s="746" t="s">
        <v>7218</v>
      </c>
      <c r="E748" s="747" t="s">
        <v>4788</v>
      </c>
      <c r="F748" s="665" t="s">
        <v>4752</v>
      </c>
      <c r="G748" s="665" t="s">
        <v>4857</v>
      </c>
      <c r="H748" s="665" t="s">
        <v>2238</v>
      </c>
      <c r="I748" s="665" t="s">
        <v>2389</v>
      </c>
      <c r="J748" s="665" t="s">
        <v>2390</v>
      </c>
      <c r="K748" s="665" t="s">
        <v>4463</v>
      </c>
      <c r="L748" s="666">
        <v>42.57</v>
      </c>
      <c r="M748" s="666">
        <v>85.14</v>
      </c>
      <c r="N748" s="665">
        <v>2</v>
      </c>
      <c r="O748" s="748">
        <v>1</v>
      </c>
      <c r="P748" s="666">
        <v>42.57</v>
      </c>
      <c r="Q748" s="681">
        <v>0.5</v>
      </c>
      <c r="R748" s="665">
        <v>1</v>
      </c>
      <c r="S748" s="681">
        <v>0.5</v>
      </c>
      <c r="T748" s="748">
        <v>0.5</v>
      </c>
      <c r="U748" s="704">
        <v>0.5</v>
      </c>
    </row>
    <row r="749" spans="1:21" ht="14.4" customHeight="1" x14ac:dyDescent="0.3">
      <c r="A749" s="664">
        <v>21</v>
      </c>
      <c r="B749" s="665" t="s">
        <v>545</v>
      </c>
      <c r="C749" s="665" t="s">
        <v>4755</v>
      </c>
      <c r="D749" s="746" t="s">
        <v>7218</v>
      </c>
      <c r="E749" s="747" t="s">
        <v>4788</v>
      </c>
      <c r="F749" s="665" t="s">
        <v>4752</v>
      </c>
      <c r="G749" s="665" t="s">
        <v>4859</v>
      </c>
      <c r="H749" s="665" t="s">
        <v>546</v>
      </c>
      <c r="I749" s="665" t="s">
        <v>1413</v>
      </c>
      <c r="J749" s="665" t="s">
        <v>1414</v>
      </c>
      <c r="K749" s="665" t="s">
        <v>4860</v>
      </c>
      <c r="L749" s="666">
        <v>344</v>
      </c>
      <c r="M749" s="666">
        <v>1376</v>
      </c>
      <c r="N749" s="665">
        <v>4</v>
      </c>
      <c r="O749" s="748">
        <v>2</v>
      </c>
      <c r="P749" s="666">
        <v>688</v>
      </c>
      <c r="Q749" s="681">
        <v>0.5</v>
      </c>
      <c r="R749" s="665">
        <v>2</v>
      </c>
      <c r="S749" s="681">
        <v>0.5</v>
      </c>
      <c r="T749" s="748">
        <v>1</v>
      </c>
      <c r="U749" s="704">
        <v>0.5</v>
      </c>
    </row>
    <row r="750" spans="1:21" ht="14.4" customHeight="1" x14ac:dyDescent="0.3">
      <c r="A750" s="664">
        <v>21</v>
      </c>
      <c r="B750" s="665" t="s">
        <v>545</v>
      </c>
      <c r="C750" s="665" t="s">
        <v>4755</v>
      </c>
      <c r="D750" s="746" t="s">
        <v>7218</v>
      </c>
      <c r="E750" s="747" t="s">
        <v>4788</v>
      </c>
      <c r="F750" s="665" t="s">
        <v>4752</v>
      </c>
      <c r="G750" s="665" t="s">
        <v>4859</v>
      </c>
      <c r="H750" s="665" t="s">
        <v>546</v>
      </c>
      <c r="I750" s="665" t="s">
        <v>4982</v>
      </c>
      <c r="J750" s="665" t="s">
        <v>1414</v>
      </c>
      <c r="K750" s="665" t="s">
        <v>4464</v>
      </c>
      <c r="L750" s="666">
        <v>0</v>
      </c>
      <c r="M750" s="666">
        <v>0</v>
      </c>
      <c r="N750" s="665">
        <v>10</v>
      </c>
      <c r="O750" s="748">
        <v>6</v>
      </c>
      <c r="P750" s="666">
        <v>0</v>
      </c>
      <c r="Q750" s="681"/>
      <c r="R750" s="665">
        <v>6</v>
      </c>
      <c r="S750" s="681">
        <v>0.6</v>
      </c>
      <c r="T750" s="748">
        <v>4</v>
      </c>
      <c r="U750" s="704">
        <v>0.66666666666666663</v>
      </c>
    </row>
    <row r="751" spans="1:21" ht="14.4" customHeight="1" x14ac:dyDescent="0.3">
      <c r="A751" s="664">
        <v>21</v>
      </c>
      <c r="B751" s="665" t="s">
        <v>545</v>
      </c>
      <c r="C751" s="665" t="s">
        <v>4755</v>
      </c>
      <c r="D751" s="746" t="s">
        <v>7218</v>
      </c>
      <c r="E751" s="747" t="s">
        <v>4788</v>
      </c>
      <c r="F751" s="665" t="s">
        <v>4752</v>
      </c>
      <c r="G751" s="665" t="s">
        <v>4861</v>
      </c>
      <c r="H751" s="665" t="s">
        <v>546</v>
      </c>
      <c r="I751" s="665" t="s">
        <v>3354</v>
      </c>
      <c r="J751" s="665" t="s">
        <v>5052</v>
      </c>
      <c r="K751" s="665" t="s">
        <v>5053</v>
      </c>
      <c r="L751" s="666">
        <v>181.53</v>
      </c>
      <c r="M751" s="666">
        <v>363.06</v>
      </c>
      <c r="N751" s="665">
        <v>2</v>
      </c>
      <c r="O751" s="748">
        <v>1.5</v>
      </c>
      <c r="P751" s="666">
        <v>363.06</v>
      </c>
      <c r="Q751" s="681">
        <v>1</v>
      </c>
      <c r="R751" s="665">
        <v>2</v>
      </c>
      <c r="S751" s="681">
        <v>1</v>
      </c>
      <c r="T751" s="748">
        <v>1.5</v>
      </c>
      <c r="U751" s="704">
        <v>1</v>
      </c>
    </row>
    <row r="752" spans="1:21" ht="14.4" customHeight="1" x14ac:dyDescent="0.3">
      <c r="A752" s="664">
        <v>21</v>
      </c>
      <c r="B752" s="665" t="s">
        <v>545</v>
      </c>
      <c r="C752" s="665" t="s">
        <v>4755</v>
      </c>
      <c r="D752" s="746" t="s">
        <v>7218</v>
      </c>
      <c r="E752" s="747" t="s">
        <v>4788</v>
      </c>
      <c r="F752" s="665" t="s">
        <v>4752</v>
      </c>
      <c r="G752" s="665" t="s">
        <v>5496</v>
      </c>
      <c r="H752" s="665" t="s">
        <v>546</v>
      </c>
      <c r="I752" s="665" t="s">
        <v>935</v>
      </c>
      <c r="J752" s="665" t="s">
        <v>5497</v>
      </c>
      <c r="K752" s="665" t="s">
        <v>5498</v>
      </c>
      <c r="L752" s="666">
        <v>23.72</v>
      </c>
      <c r="M752" s="666">
        <v>23.72</v>
      </c>
      <c r="N752" s="665">
        <v>1</v>
      </c>
      <c r="O752" s="748">
        <v>0.5</v>
      </c>
      <c r="P752" s="666">
        <v>23.72</v>
      </c>
      <c r="Q752" s="681">
        <v>1</v>
      </c>
      <c r="R752" s="665">
        <v>1</v>
      </c>
      <c r="S752" s="681">
        <v>1</v>
      </c>
      <c r="T752" s="748">
        <v>0.5</v>
      </c>
      <c r="U752" s="704">
        <v>1</v>
      </c>
    </row>
    <row r="753" spans="1:21" ht="14.4" customHeight="1" x14ac:dyDescent="0.3">
      <c r="A753" s="664">
        <v>21</v>
      </c>
      <c r="B753" s="665" t="s">
        <v>545</v>
      </c>
      <c r="C753" s="665" t="s">
        <v>4755</v>
      </c>
      <c r="D753" s="746" t="s">
        <v>7218</v>
      </c>
      <c r="E753" s="747" t="s">
        <v>4788</v>
      </c>
      <c r="F753" s="665" t="s">
        <v>4752</v>
      </c>
      <c r="G753" s="665" t="s">
        <v>4864</v>
      </c>
      <c r="H753" s="665" t="s">
        <v>546</v>
      </c>
      <c r="I753" s="665" t="s">
        <v>895</v>
      </c>
      <c r="J753" s="665" t="s">
        <v>896</v>
      </c>
      <c r="K753" s="665" t="s">
        <v>4865</v>
      </c>
      <c r="L753" s="666">
        <v>36.54</v>
      </c>
      <c r="M753" s="666">
        <v>182.7</v>
      </c>
      <c r="N753" s="665">
        <v>5</v>
      </c>
      <c r="O753" s="748">
        <v>1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21</v>
      </c>
      <c r="B754" s="665" t="s">
        <v>545</v>
      </c>
      <c r="C754" s="665" t="s">
        <v>4755</v>
      </c>
      <c r="D754" s="746" t="s">
        <v>7218</v>
      </c>
      <c r="E754" s="747" t="s">
        <v>4788</v>
      </c>
      <c r="F754" s="665" t="s">
        <v>4752</v>
      </c>
      <c r="G754" s="665" t="s">
        <v>4866</v>
      </c>
      <c r="H754" s="665" t="s">
        <v>546</v>
      </c>
      <c r="I754" s="665" t="s">
        <v>765</v>
      </c>
      <c r="J754" s="665" t="s">
        <v>766</v>
      </c>
      <c r="K754" s="665" t="s">
        <v>4867</v>
      </c>
      <c r="L754" s="666">
        <v>91.11</v>
      </c>
      <c r="M754" s="666">
        <v>91.11</v>
      </c>
      <c r="N754" s="665">
        <v>1</v>
      </c>
      <c r="O754" s="748">
        <v>0.5</v>
      </c>
      <c r="P754" s="666">
        <v>91.11</v>
      </c>
      <c r="Q754" s="681">
        <v>1</v>
      </c>
      <c r="R754" s="665">
        <v>1</v>
      </c>
      <c r="S754" s="681">
        <v>1</v>
      </c>
      <c r="T754" s="748">
        <v>0.5</v>
      </c>
      <c r="U754" s="704">
        <v>1</v>
      </c>
    </row>
    <row r="755" spans="1:21" ht="14.4" customHeight="1" x14ac:dyDescent="0.3">
      <c r="A755" s="664">
        <v>21</v>
      </c>
      <c r="B755" s="665" t="s">
        <v>545</v>
      </c>
      <c r="C755" s="665" t="s">
        <v>4755</v>
      </c>
      <c r="D755" s="746" t="s">
        <v>7218</v>
      </c>
      <c r="E755" s="747" t="s">
        <v>4788</v>
      </c>
      <c r="F755" s="665" t="s">
        <v>4752</v>
      </c>
      <c r="G755" s="665" t="s">
        <v>4866</v>
      </c>
      <c r="H755" s="665" t="s">
        <v>546</v>
      </c>
      <c r="I755" s="665" t="s">
        <v>1033</v>
      </c>
      <c r="J755" s="665" t="s">
        <v>766</v>
      </c>
      <c r="K755" s="665" t="s">
        <v>5367</v>
      </c>
      <c r="L755" s="666">
        <v>45.56</v>
      </c>
      <c r="M755" s="666">
        <v>45.56</v>
      </c>
      <c r="N755" s="665">
        <v>1</v>
      </c>
      <c r="O755" s="748">
        <v>1</v>
      </c>
      <c r="P755" s="666"/>
      <c r="Q755" s="681">
        <v>0</v>
      </c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21</v>
      </c>
      <c r="B756" s="665" t="s">
        <v>545</v>
      </c>
      <c r="C756" s="665" t="s">
        <v>4755</v>
      </c>
      <c r="D756" s="746" t="s">
        <v>7218</v>
      </c>
      <c r="E756" s="747" t="s">
        <v>4788</v>
      </c>
      <c r="F756" s="665" t="s">
        <v>4752</v>
      </c>
      <c r="G756" s="665" t="s">
        <v>5054</v>
      </c>
      <c r="H756" s="665" t="s">
        <v>546</v>
      </c>
      <c r="I756" s="665" t="s">
        <v>1387</v>
      </c>
      <c r="J756" s="665" t="s">
        <v>5055</v>
      </c>
      <c r="K756" s="665" t="s">
        <v>5056</v>
      </c>
      <c r="L756" s="666">
        <v>29.13</v>
      </c>
      <c r="M756" s="666">
        <v>58.26</v>
      </c>
      <c r="N756" s="665">
        <v>2</v>
      </c>
      <c r="O756" s="748">
        <v>1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21</v>
      </c>
      <c r="B757" s="665" t="s">
        <v>545</v>
      </c>
      <c r="C757" s="665" t="s">
        <v>4755</v>
      </c>
      <c r="D757" s="746" t="s">
        <v>7218</v>
      </c>
      <c r="E757" s="747" t="s">
        <v>4788</v>
      </c>
      <c r="F757" s="665" t="s">
        <v>4752</v>
      </c>
      <c r="G757" s="665" t="s">
        <v>4868</v>
      </c>
      <c r="H757" s="665" t="s">
        <v>546</v>
      </c>
      <c r="I757" s="665" t="s">
        <v>5499</v>
      </c>
      <c r="J757" s="665" t="s">
        <v>3935</v>
      </c>
      <c r="K757" s="665" t="s">
        <v>5500</v>
      </c>
      <c r="L757" s="666">
        <v>93.49</v>
      </c>
      <c r="M757" s="666">
        <v>93.49</v>
      </c>
      <c r="N757" s="665">
        <v>1</v>
      </c>
      <c r="O757" s="748">
        <v>0.5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21</v>
      </c>
      <c r="B758" s="665" t="s">
        <v>545</v>
      </c>
      <c r="C758" s="665" t="s">
        <v>4755</v>
      </c>
      <c r="D758" s="746" t="s">
        <v>7218</v>
      </c>
      <c r="E758" s="747" t="s">
        <v>4788</v>
      </c>
      <c r="F758" s="665" t="s">
        <v>4752</v>
      </c>
      <c r="G758" s="665" t="s">
        <v>4868</v>
      </c>
      <c r="H758" s="665" t="s">
        <v>546</v>
      </c>
      <c r="I758" s="665" t="s">
        <v>5201</v>
      </c>
      <c r="J758" s="665" t="s">
        <v>4869</v>
      </c>
      <c r="K758" s="665" t="s">
        <v>5202</v>
      </c>
      <c r="L758" s="666">
        <v>0</v>
      </c>
      <c r="M758" s="666">
        <v>0</v>
      </c>
      <c r="N758" s="665">
        <v>1</v>
      </c>
      <c r="O758" s="748">
        <v>1</v>
      </c>
      <c r="P758" s="666">
        <v>0</v>
      </c>
      <c r="Q758" s="681"/>
      <c r="R758" s="665">
        <v>1</v>
      </c>
      <c r="S758" s="681">
        <v>1</v>
      </c>
      <c r="T758" s="748">
        <v>1</v>
      </c>
      <c r="U758" s="704">
        <v>1</v>
      </c>
    </row>
    <row r="759" spans="1:21" ht="14.4" customHeight="1" x14ac:dyDescent="0.3">
      <c r="A759" s="664">
        <v>21</v>
      </c>
      <c r="B759" s="665" t="s">
        <v>545</v>
      </c>
      <c r="C759" s="665" t="s">
        <v>4755</v>
      </c>
      <c r="D759" s="746" t="s">
        <v>7218</v>
      </c>
      <c r="E759" s="747" t="s">
        <v>4788</v>
      </c>
      <c r="F759" s="665" t="s">
        <v>4752</v>
      </c>
      <c r="G759" s="665" t="s">
        <v>4871</v>
      </c>
      <c r="H759" s="665" t="s">
        <v>546</v>
      </c>
      <c r="I759" s="665" t="s">
        <v>5501</v>
      </c>
      <c r="J759" s="665" t="s">
        <v>1051</v>
      </c>
      <c r="K759" s="665" t="s">
        <v>5502</v>
      </c>
      <c r="L759" s="666">
        <v>0</v>
      </c>
      <c r="M759" s="666">
        <v>0</v>
      </c>
      <c r="N759" s="665">
        <v>1</v>
      </c>
      <c r="O759" s="748">
        <v>0.5</v>
      </c>
      <c r="P759" s="666">
        <v>0</v>
      </c>
      <c r="Q759" s="681"/>
      <c r="R759" s="665">
        <v>1</v>
      </c>
      <c r="S759" s="681">
        <v>1</v>
      </c>
      <c r="T759" s="748">
        <v>0.5</v>
      </c>
      <c r="U759" s="704">
        <v>1</v>
      </c>
    </row>
    <row r="760" spans="1:21" ht="14.4" customHeight="1" x14ac:dyDescent="0.3">
      <c r="A760" s="664">
        <v>21</v>
      </c>
      <c r="B760" s="665" t="s">
        <v>545</v>
      </c>
      <c r="C760" s="665" t="s">
        <v>4755</v>
      </c>
      <c r="D760" s="746" t="s">
        <v>7218</v>
      </c>
      <c r="E760" s="747" t="s">
        <v>4788</v>
      </c>
      <c r="F760" s="665" t="s">
        <v>4752</v>
      </c>
      <c r="G760" s="665" t="s">
        <v>4872</v>
      </c>
      <c r="H760" s="665" t="s">
        <v>2238</v>
      </c>
      <c r="I760" s="665" t="s">
        <v>2439</v>
      </c>
      <c r="J760" s="665" t="s">
        <v>2440</v>
      </c>
      <c r="K760" s="665" t="s">
        <v>4463</v>
      </c>
      <c r="L760" s="666">
        <v>85.16</v>
      </c>
      <c r="M760" s="666">
        <v>85.16</v>
      </c>
      <c r="N760" s="665">
        <v>1</v>
      </c>
      <c r="O760" s="748">
        <v>0.5</v>
      </c>
      <c r="P760" s="666">
        <v>85.16</v>
      </c>
      <c r="Q760" s="681">
        <v>1</v>
      </c>
      <c r="R760" s="665">
        <v>1</v>
      </c>
      <c r="S760" s="681">
        <v>1</v>
      </c>
      <c r="T760" s="748">
        <v>0.5</v>
      </c>
      <c r="U760" s="704">
        <v>1</v>
      </c>
    </row>
    <row r="761" spans="1:21" ht="14.4" customHeight="1" x14ac:dyDescent="0.3">
      <c r="A761" s="664">
        <v>21</v>
      </c>
      <c r="B761" s="665" t="s">
        <v>545</v>
      </c>
      <c r="C761" s="665" t="s">
        <v>4755</v>
      </c>
      <c r="D761" s="746" t="s">
        <v>7218</v>
      </c>
      <c r="E761" s="747" t="s">
        <v>4788</v>
      </c>
      <c r="F761" s="665" t="s">
        <v>4752</v>
      </c>
      <c r="G761" s="665" t="s">
        <v>4872</v>
      </c>
      <c r="H761" s="665" t="s">
        <v>2238</v>
      </c>
      <c r="I761" s="665" t="s">
        <v>2439</v>
      </c>
      <c r="J761" s="665" t="s">
        <v>2440</v>
      </c>
      <c r="K761" s="665" t="s">
        <v>4463</v>
      </c>
      <c r="L761" s="666">
        <v>132</v>
      </c>
      <c r="M761" s="666">
        <v>132</v>
      </c>
      <c r="N761" s="665">
        <v>1</v>
      </c>
      <c r="O761" s="748">
        <v>0.5</v>
      </c>
      <c r="P761" s="666">
        <v>132</v>
      </c>
      <c r="Q761" s="681">
        <v>1</v>
      </c>
      <c r="R761" s="665">
        <v>1</v>
      </c>
      <c r="S761" s="681">
        <v>1</v>
      </c>
      <c r="T761" s="748">
        <v>0.5</v>
      </c>
      <c r="U761" s="704">
        <v>1</v>
      </c>
    </row>
    <row r="762" spans="1:21" ht="14.4" customHeight="1" x14ac:dyDescent="0.3">
      <c r="A762" s="664">
        <v>21</v>
      </c>
      <c r="B762" s="665" t="s">
        <v>545</v>
      </c>
      <c r="C762" s="665" t="s">
        <v>4755</v>
      </c>
      <c r="D762" s="746" t="s">
        <v>7218</v>
      </c>
      <c r="E762" s="747" t="s">
        <v>4788</v>
      </c>
      <c r="F762" s="665" t="s">
        <v>4752</v>
      </c>
      <c r="G762" s="665" t="s">
        <v>5376</v>
      </c>
      <c r="H762" s="665" t="s">
        <v>546</v>
      </c>
      <c r="I762" s="665" t="s">
        <v>1572</v>
      </c>
      <c r="J762" s="665" t="s">
        <v>5378</v>
      </c>
      <c r="K762" s="665" t="s">
        <v>5503</v>
      </c>
      <c r="L762" s="666">
        <v>0</v>
      </c>
      <c r="M762" s="666">
        <v>0</v>
      </c>
      <c r="N762" s="665">
        <v>1</v>
      </c>
      <c r="O762" s="748">
        <v>1</v>
      </c>
      <c r="P762" s="666">
        <v>0</v>
      </c>
      <c r="Q762" s="681"/>
      <c r="R762" s="665">
        <v>1</v>
      </c>
      <c r="S762" s="681">
        <v>1</v>
      </c>
      <c r="T762" s="748">
        <v>1</v>
      </c>
      <c r="U762" s="704">
        <v>1</v>
      </c>
    </row>
    <row r="763" spans="1:21" ht="14.4" customHeight="1" x14ac:dyDescent="0.3">
      <c r="A763" s="664">
        <v>21</v>
      </c>
      <c r="B763" s="665" t="s">
        <v>545</v>
      </c>
      <c r="C763" s="665" t="s">
        <v>4755</v>
      </c>
      <c r="D763" s="746" t="s">
        <v>7218</v>
      </c>
      <c r="E763" s="747" t="s">
        <v>4788</v>
      </c>
      <c r="F763" s="665" t="s">
        <v>4752</v>
      </c>
      <c r="G763" s="665" t="s">
        <v>4991</v>
      </c>
      <c r="H763" s="665" t="s">
        <v>546</v>
      </c>
      <c r="I763" s="665" t="s">
        <v>1580</v>
      </c>
      <c r="J763" s="665" t="s">
        <v>4993</v>
      </c>
      <c r="K763" s="665" t="s">
        <v>4994</v>
      </c>
      <c r="L763" s="666">
        <v>1454.23</v>
      </c>
      <c r="M763" s="666">
        <v>2908.46</v>
      </c>
      <c r="N763" s="665">
        <v>2</v>
      </c>
      <c r="O763" s="748">
        <v>2</v>
      </c>
      <c r="P763" s="666">
        <v>2908.46</v>
      </c>
      <c r="Q763" s="681">
        <v>1</v>
      </c>
      <c r="R763" s="665">
        <v>2</v>
      </c>
      <c r="S763" s="681">
        <v>1</v>
      </c>
      <c r="T763" s="748">
        <v>2</v>
      </c>
      <c r="U763" s="704">
        <v>1</v>
      </c>
    </row>
    <row r="764" spans="1:21" ht="14.4" customHeight="1" x14ac:dyDescent="0.3">
      <c r="A764" s="664">
        <v>21</v>
      </c>
      <c r="B764" s="665" t="s">
        <v>545</v>
      </c>
      <c r="C764" s="665" t="s">
        <v>4755</v>
      </c>
      <c r="D764" s="746" t="s">
        <v>7218</v>
      </c>
      <c r="E764" s="747" t="s">
        <v>4788</v>
      </c>
      <c r="F764" s="665" t="s">
        <v>4752</v>
      </c>
      <c r="G764" s="665" t="s">
        <v>4991</v>
      </c>
      <c r="H764" s="665" t="s">
        <v>546</v>
      </c>
      <c r="I764" s="665" t="s">
        <v>1247</v>
      </c>
      <c r="J764" s="665" t="s">
        <v>5063</v>
      </c>
      <c r="K764" s="665" t="s">
        <v>5064</v>
      </c>
      <c r="L764" s="666">
        <v>484.75</v>
      </c>
      <c r="M764" s="666">
        <v>484.75</v>
      </c>
      <c r="N764" s="665">
        <v>1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21</v>
      </c>
      <c r="B765" s="665" t="s">
        <v>545</v>
      </c>
      <c r="C765" s="665" t="s">
        <v>4755</v>
      </c>
      <c r="D765" s="746" t="s">
        <v>7218</v>
      </c>
      <c r="E765" s="747" t="s">
        <v>4788</v>
      </c>
      <c r="F765" s="665" t="s">
        <v>4752</v>
      </c>
      <c r="G765" s="665" t="s">
        <v>4991</v>
      </c>
      <c r="H765" s="665" t="s">
        <v>546</v>
      </c>
      <c r="I765" s="665" t="s">
        <v>1421</v>
      </c>
      <c r="J765" s="665" t="s">
        <v>4995</v>
      </c>
      <c r="K765" s="665" t="s">
        <v>4996</v>
      </c>
      <c r="L765" s="666">
        <v>969.48</v>
      </c>
      <c r="M765" s="666">
        <v>4847.3999999999996</v>
      </c>
      <c r="N765" s="665">
        <v>5</v>
      </c>
      <c r="O765" s="748">
        <v>4</v>
      </c>
      <c r="P765" s="666">
        <v>3877.92</v>
      </c>
      <c r="Q765" s="681">
        <v>0.8</v>
      </c>
      <c r="R765" s="665">
        <v>4</v>
      </c>
      <c r="S765" s="681">
        <v>0.8</v>
      </c>
      <c r="T765" s="748">
        <v>3.5</v>
      </c>
      <c r="U765" s="704">
        <v>0.875</v>
      </c>
    </row>
    <row r="766" spans="1:21" ht="14.4" customHeight="1" x14ac:dyDescent="0.3">
      <c r="A766" s="664">
        <v>21</v>
      </c>
      <c r="B766" s="665" t="s">
        <v>545</v>
      </c>
      <c r="C766" s="665" t="s">
        <v>4755</v>
      </c>
      <c r="D766" s="746" t="s">
        <v>7218</v>
      </c>
      <c r="E766" s="747" t="s">
        <v>4788</v>
      </c>
      <c r="F766" s="665" t="s">
        <v>4752</v>
      </c>
      <c r="G766" s="665" t="s">
        <v>5238</v>
      </c>
      <c r="H766" s="665" t="s">
        <v>2238</v>
      </c>
      <c r="I766" s="665" t="s">
        <v>2809</v>
      </c>
      <c r="J766" s="665" t="s">
        <v>2810</v>
      </c>
      <c r="K766" s="665" t="s">
        <v>4531</v>
      </c>
      <c r="L766" s="666">
        <v>4097.2</v>
      </c>
      <c r="M766" s="666">
        <v>4097.2</v>
      </c>
      <c r="N766" s="665">
        <v>1</v>
      </c>
      <c r="O766" s="748">
        <v>0.5</v>
      </c>
      <c r="P766" s="666">
        <v>4097.2</v>
      </c>
      <c r="Q766" s="681">
        <v>1</v>
      </c>
      <c r="R766" s="665">
        <v>1</v>
      </c>
      <c r="S766" s="681">
        <v>1</v>
      </c>
      <c r="T766" s="748">
        <v>0.5</v>
      </c>
      <c r="U766" s="704">
        <v>1</v>
      </c>
    </row>
    <row r="767" spans="1:21" ht="14.4" customHeight="1" x14ac:dyDescent="0.3">
      <c r="A767" s="664">
        <v>21</v>
      </c>
      <c r="B767" s="665" t="s">
        <v>545</v>
      </c>
      <c r="C767" s="665" t="s">
        <v>4755</v>
      </c>
      <c r="D767" s="746" t="s">
        <v>7218</v>
      </c>
      <c r="E767" s="747" t="s">
        <v>4788</v>
      </c>
      <c r="F767" s="665" t="s">
        <v>4752</v>
      </c>
      <c r="G767" s="665" t="s">
        <v>4873</v>
      </c>
      <c r="H767" s="665" t="s">
        <v>546</v>
      </c>
      <c r="I767" s="665" t="s">
        <v>5504</v>
      </c>
      <c r="J767" s="665" t="s">
        <v>5505</v>
      </c>
      <c r="K767" s="665" t="s">
        <v>5095</v>
      </c>
      <c r="L767" s="666">
        <v>0</v>
      </c>
      <c r="M767" s="666">
        <v>0</v>
      </c>
      <c r="N767" s="665">
        <v>1</v>
      </c>
      <c r="O767" s="748">
        <v>0.5</v>
      </c>
      <c r="P767" s="666">
        <v>0</v>
      </c>
      <c r="Q767" s="681"/>
      <c r="R767" s="665">
        <v>1</v>
      </c>
      <c r="S767" s="681">
        <v>1</v>
      </c>
      <c r="T767" s="748">
        <v>0.5</v>
      </c>
      <c r="U767" s="704">
        <v>1</v>
      </c>
    </row>
    <row r="768" spans="1:21" ht="14.4" customHeight="1" x14ac:dyDescent="0.3">
      <c r="A768" s="664">
        <v>21</v>
      </c>
      <c r="B768" s="665" t="s">
        <v>545</v>
      </c>
      <c r="C768" s="665" t="s">
        <v>4755</v>
      </c>
      <c r="D768" s="746" t="s">
        <v>7218</v>
      </c>
      <c r="E768" s="747" t="s">
        <v>4788</v>
      </c>
      <c r="F768" s="665" t="s">
        <v>4752</v>
      </c>
      <c r="G768" s="665" t="s">
        <v>5077</v>
      </c>
      <c r="H768" s="665" t="s">
        <v>546</v>
      </c>
      <c r="I768" s="665" t="s">
        <v>663</v>
      </c>
      <c r="J768" s="665" t="s">
        <v>664</v>
      </c>
      <c r="K768" s="665" t="s">
        <v>5078</v>
      </c>
      <c r="L768" s="666">
        <v>106.54</v>
      </c>
      <c r="M768" s="666">
        <v>213.08</v>
      </c>
      <c r="N768" s="665">
        <v>2</v>
      </c>
      <c r="O768" s="748">
        <v>1</v>
      </c>
      <c r="P768" s="666">
        <v>106.54</v>
      </c>
      <c r="Q768" s="681">
        <v>0.5</v>
      </c>
      <c r="R768" s="665">
        <v>1</v>
      </c>
      <c r="S768" s="681">
        <v>0.5</v>
      </c>
      <c r="T768" s="748">
        <v>0.5</v>
      </c>
      <c r="U768" s="704">
        <v>0.5</v>
      </c>
    </row>
    <row r="769" spans="1:21" ht="14.4" customHeight="1" x14ac:dyDescent="0.3">
      <c r="A769" s="664">
        <v>21</v>
      </c>
      <c r="B769" s="665" t="s">
        <v>545</v>
      </c>
      <c r="C769" s="665" t="s">
        <v>4755</v>
      </c>
      <c r="D769" s="746" t="s">
        <v>7218</v>
      </c>
      <c r="E769" s="747" t="s">
        <v>4788</v>
      </c>
      <c r="F769" s="665" t="s">
        <v>4752</v>
      </c>
      <c r="G769" s="665" t="s">
        <v>4876</v>
      </c>
      <c r="H769" s="665" t="s">
        <v>2238</v>
      </c>
      <c r="I769" s="665" t="s">
        <v>3775</v>
      </c>
      <c r="J769" s="665" t="s">
        <v>4563</v>
      </c>
      <c r="K769" s="665" t="s">
        <v>4688</v>
      </c>
      <c r="L769" s="666">
        <v>107.42</v>
      </c>
      <c r="M769" s="666">
        <v>107.42</v>
      </c>
      <c r="N769" s="665">
        <v>1</v>
      </c>
      <c r="O769" s="748">
        <v>0.5</v>
      </c>
      <c r="P769" s="666">
        <v>107.42</v>
      </c>
      <c r="Q769" s="681">
        <v>1</v>
      </c>
      <c r="R769" s="665">
        <v>1</v>
      </c>
      <c r="S769" s="681">
        <v>1</v>
      </c>
      <c r="T769" s="748">
        <v>0.5</v>
      </c>
      <c r="U769" s="704">
        <v>1</v>
      </c>
    </row>
    <row r="770" spans="1:21" ht="14.4" customHeight="1" x14ac:dyDescent="0.3">
      <c r="A770" s="664">
        <v>21</v>
      </c>
      <c r="B770" s="665" t="s">
        <v>545</v>
      </c>
      <c r="C770" s="665" t="s">
        <v>4755</v>
      </c>
      <c r="D770" s="746" t="s">
        <v>7218</v>
      </c>
      <c r="E770" s="747" t="s">
        <v>4788</v>
      </c>
      <c r="F770" s="665" t="s">
        <v>4752</v>
      </c>
      <c r="G770" s="665" t="s">
        <v>4886</v>
      </c>
      <c r="H770" s="665" t="s">
        <v>546</v>
      </c>
      <c r="I770" s="665" t="s">
        <v>1096</v>
      </c>
      <c r="J770" s="665" t="s">
        <v>1097</v>
      </c>
      <c r="K770" s="665" t="s">
        <v>4888</v>
      </c>
      <c r="L770" s="666">
        <v>33</v>
      </c>
      <c r="M770" s="666">
        <v>132</v>
      </c>
      <c r="N770" s="665">
        <v>4</v>
      </c>
      <c r="O770" s="748">
        <v>2.5</v>
      </c>
      <c r="P770" s="666">
        <v>99</v>
      </c>
      <c r="Q770" s="681">
        <v>0.75</v>
      </c>
      <c r="R770" s="665">
        <v>3</v>
      </c>
      <c r="S770" s="681">
        <v>0.75</v>
      </c>
      <c r="T770" s="748">
        <v>2</v>
      </c>
      <c r="U770" s="704">
        <v>0.8</v>
      </c>
    </row>
    <row r="771" spans="1:21" ht="14.4" customHeight="1" x14ac:dyDescent="0.3">
      <c r="A771" s="664">
        <v>21</v>
      </c>
      <c r="B771" s="665" t="s">
        <v>545</v>
      </c>
      <c r="C771" s="665" t="s">
        <v>4755</v>
      </c>
      <c r="D771" s="746" t="s">
        <v>7218</v>
      </c>
      <c r="E771" s="747" t="s">
        <v>4788</v>
      </c>
      <c r="F771" s="665" t="s">
        <v>4752</v>
      </c>
      <c r="G771" s="665" t="s">
        <v>4886</v>
      </c>
      <c r="H771" s="665" t="s">
        <v>546</v>
      </c>
      <c r="I771" s="665" t="s">
        <v>5185</v>
      </c>
      <c r="J771" s="665" t="s">
        <v>782</v>
      </c>
      <c r="K771" s="665" t="s">
        <v>5112</v>
      </c>
      <c r="L771" s="666">
        <v>0</v>
      </c>
      <c r="M771" s="666">
        <v>0</v>
      </c>
      <c r="N771" s="665">
        <v>1</v>
      </c>
      <c r="O771" s="748">
        <v>0.5</v>
      </c>
      <c r="P771" s="666">
        <v>0</v>
      </c>
      <c r="Q771" s="681"/>
      <c r="R771" s="665">
        <v>1</v>
      </c>
      <c r="S771" s="681">
        <v>1</v>
      </c>
      <c r="T771" s="748">
        <v>0.5</v>
      </c>
      <c r="U771" s="704">
        <v>1</v>
      </c>
    </row>
    <row r="772" spans="1:21" ht="14.4" customHeight="1" x14ac:dyDescent="0.3">
      <c r="A772" s="664">
        <v>21</v>
      </c>
      <c r="B772" s="665" t="s">
        <v>545</v>
      </c>
      <c r="C772" s="665" t="s">
        <v>4755</v>
      </c>
      <c r="D772" s="746" t="s">
        <v>7218</v>
      </c>
      <c r="E772" s="747" t="s">
        <v>4788</v>
      </c>
      <c r="F772" s="665" t="s">
        <v>4752</v>
      </c>
      <c r="G772" s="665" t="s">
        <v>5036</v>
      </c>
      <c r="H772" s="665" t="s">
        <v>546</v>
      </c>
      <c r="I772" s="665" t="s">
        <v>5506</v>
      </c>
      <c r="J772" s="665" t="s">
        <v>4771</v>
      </c>
      <c r="K772" s="665"/>
      <c r="L772" s="666">
        <v>0</v>
      </c>
      <c r="M772" s="666">
        <v>0</v>
      </c>
      <c r="N772" s="665">
        <v>1</v>
      </c>
      <c r="O772" s="748">
        <v>0.25</v>
      </c>
      <c r="P772" s="666">
        <v>0</v>
      </c>
      <c r="Q772" s="681"/>
      <c r="R772" s="665">
        <v>1</v>
      </c>
      <c r="S772" s="681">
        <v>1</v>
      </c>
      <c r="T772" s="748">
        <v>0.25</v>
      </c>
      <c r="U772" s="704">
        <v>1</v>
      </c>
    </row>
    <row r="773" spans="1:21" ht="14.4" customHeight="1" x14ac:dyDescent="0.3">
      <c r="A773" s="664">
        <v>21</v>
      </c>
      <c r="B773" s="665" t="s">
        <v>545</v>
      </c>
      <c r="C773" s="665" t="s">
        <v>4755</v>
      </c>
      <c r="D773" s="746" t="s">
        <v>7218</v>
      </c>
      <c r="E773" s="747" t="s">
        <v>4788</v>
      </c>
      <c r="F773" s="665" t="s">
        <v>4752</v>
      </c>
      <c r="G773" s="665" t="s">
        <v>4797</v>
      </c>
      <c r="H773" s="665" t="s">
        <v>546</v>
      </c>
      <c r="I773" s="665" t="s">
        <v>2670</v>
      </c>
      <c r="J773" s="665" t="s">
        <v>2671</v>
      </c>
      <c r="K773" s="665" t="s">
        <v>4798</v>
      </c>
      <c r="L773" s="666">
        <v>48.09</v>
      </c>
      <c r="M773" s="666">
        <v>48.09</v>
      </c>
      <c r="N773" s="665">
        <v>1</v>
      </c>
      <c r="O773" s="748">
        <v>0.5</v>
      </c>
      <c r="P773" s="666">
        <v>48.09</v>
      </c>
      <c r="Q773" s="681">
        <v>1</v>
      </c>
      <c r="R773" s="665">
        <v>1</v>
      </c>
      <c r="S773" s="681">
        <v>1</v>
      </c>
      <c r="T773" s="748">
        <v>0.5</v>
      </c>
      <c r="U773" s="704">
        <v>1</v>
      </c>
    </row>
    <row r="774" spans="1:21" ht="14.4" customHeight="1" x14ac:dyDescent="0.3">
      <c r="A774" s="664">
        <v>21</v>
      </c>
      <c r="B774" s="665" t="s">
        <v>545</v>
      </c>
      <c r="C774" s="665" t="s">
        <v>4755</v>
      </c>
      <c r="D774" s="746" t="s">
        <v>7218</v>
      </c>
      <c r="E774" s="747" t="s">
        <v>4788</v>
      </c>
      <c r="F774" s="665" t="s">
        <v>4752</v>
      </c>
      <c r="G774" s="665" t="s">
        <v>5084</v>
      </c>
      <c r="H774" s="665" t="s">
        <v>546</v>
      </c>
      <c r="I774" s="665" t="s">
        <v>709</v>
      </c>
      <c r="J774" s="665" t="s">
        <v>710</v>
      </c>
      <c r="K774" s="665" t="s">
        <v>5085</v>
      </c>
      <c r="L774" s="666">
        <v>27.28</v>
      </c>
      <c r="M774" s="666">
        <v>54.56</v>
      </c>
      <c r="N774" s="665">
        <v>2</v>
      </c>
      <c r="O774" s="748">
        <v>1</v>
      </c>
      <c r="P774" s="666">
        <v>27.28</v>
      </c>
      <c r="Q774" s="681">
        <v>0.5</v>
      </c>
      <c r="R774" s="665">
        <v>1</v>
      </c>
      <c r="S774" s="681">
        <v>0.5</v>
      </c>
      <c r="T774" s="748">
        <v>0.5</v>
      </c>
      <c r="U774" s="704">
        <v>0.5</v>
      </c>
    </row>
    <row r="775" spans="1:21" ht="14.4" customHeight="1" x14ac:dyDescent="0.3">
      <c r="A775" s="664">
        <v>21</v>
      </c>
      <c r="B775" s="665" t="s">
        <v>545</v>
      </c>
      <c r="C775" s="665" t="s">
        <v>4755</v>
      </c>
      <c r="D775" s="746" t="s">
        <v>7218</v>
      </c>
      <c r="E775" s="747" t="s">
        <v>4788</v>
      </c>
      <c r="F775" s="665" t="s">
        <v>4752</v>
      </c>
      <c r="G775" s="665" t="s">
        <v>4825</v>
      </c>
      <c r="H775" s="665" t="s">
        <v>546</v>
      </c>
      <c r="I775" s="665" t="s">
        <v>1084</v>
      </c>
      <c r="J775" s="665" t="s">
        <v>1085</v>
      </c>
      <c r="K775" s="665" t="s">
        <v>4826</v>
      </c>
      <c r="L775" s="666">
        <v>0</v>
      </c>
      <c r="M775" s="666">
        <v>0</v>
      </c>
      <c r="N775" s="665">
        <v>1</v>
      </c>
      <c r="O775" s="748">
        <v>0.5</v>
      </c>
      <c r="P775" s="666">
        <v>0</v>
      </c>
      <c r="Q775" s="681"/>
      <c r="R775" s="665">
        <v>1</v>
      </c>
      <c r="S775" s="681">
        <v>1</v>
      </c>
      <c r="T775" s="748">
        <v>0.5</v>
      </c>
      <c r="U775" s="704">
        <v>1</v>
      </c>
    </row>
    <row r="776" spans="1:21" ht="14.4" customHeight="1" x14ac:dyDescent="0.3">
      <c r="A776" s="664">
        <v>21</v>
      </c>
      <c r="B776" s="665" t="s">
        <v>545</v>
      </c>
      <c r="C776" s="665" t="s">
        <v>4755</v>
      </c>
      <c r="D776" s="746" t="s">
        <v>7218</v>
      </c>
      <c r="E776" s="747" t="s">
        <v>4788</v>
      </c>
      <c r="F776" s="665" t="s">
        <v>4752</v>
      </c>
      <c r="G776" s="665" t="s">
        <v>5507</v>
      </c>
      <c r="H776" s="665" t="s">
        <v>546</v>
      </c>
      <c r="I776" s="665" t="s">
        <v>907</v>
      </c>
      <c r="J776" s="665" t="s">
        <v>908</v>
      </c>
      <c r="K776" s="665" t="s">
        <v>5508</v>
      </c>
      <c r="L776" s="666">
        <v>0</v>
      </c>
      <c r="M776" s="666">
        <v>0</v>
      </c>
      <c r="N776" s="665">
        <v>1</v>
      </c>
      <c r="O776" s="748">
        <v>0.5</v>
      </c>
      <c r="P776" s="666"/>
      <c r="Q776" s="681"/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21</v>
      </c>
      <c r="B777" s="665" t="s">
        <v>545</v>
      </c>
      <c r="C777" s="665" t="s">
        <v>4755</v>
      </c>
      <c r="D777" s="746" t="s">
        <v>7218</v>
      </c>
      <c r="E777" s="747" t="s">
        <v>4788</v>
      </c>
      <c r="F777" s="665" t="s">
        <v>4752</v>
      </c>
      <c r="G777" s="665" t="s">
        <v>5507</v>
      </c>
      <c r="H777" s="665" t="s">
        <v>546</v>
      </c>
      <c r="I777" s="665" t="s">
        <v>2052</v>
      </c>
      <c r="J777" s="665" t="s">
        <v>908</v>
      </c>
      <c r="K777" s="665" t="s">
        <v>5509</v>
      </c>
      <c r="L777" s="666">
        <v>0</v>
      </c>
      <c r="M777" s="666">
        <v>0</v>
      </c>
      <c r="N777" s="665">
        <v>1</v>
      </c>
      <c r="O777" s="748">
        <v>1</v>
      </c>
      <c r="P777" s="666"/>
      <c r="Q777" s="681"/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21</v>
      </c>
      <c r="B778" s="665" t="s">
        <v>545</v>
      </c>
      <c r="C778" s="665" t="s">
        <v>4755</v>
      </c>
      <c r="D778" s="746" t="s">
        <v>7218</v>
      </c>
      <c r="E778" s="747" t="s">
        <v>4788</v>
      </c>
      <c r="F778" s="665" t="s">
        <v>4752</v>
      </c>
      <c r="G778" s="665" t="s">
        <v>4827</v>
      </c>
      <c r="H778" s="665" t="s">
        <v>546</v>
      </c>
      <c r="I778" s="665" t="s">
        <v>4828</v>
      </c>
      <c r="J778" s="665" t="s">
        <v>2158</v>
      </c>
      <c r="K778" s="665" t="s">
        <v>4829</v>
      </c>
      <c r="L778" s="666">
        <v>98.75</v>
      </c>
      <c r="M778" s="666">
        <v>98.75</v>
      </c>
      <c r="N778" s="665">
        <v>1</v>
      </c>
      <c r="O778" s="748">
        <v>0.5</v>
      </c>
      <c r="P778" s="666">
        <v>98.75</v>
      </c>
      <c r="Q778" s="681">
        <v>1</v>
      </c>
      <c r="R778" s="665">
        <v>1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21</v>
      </c>
      <c r="B779" s="665" t="s">
        <v>545</v>
      </c>
      <c r="C779" s="665" t="s">
        <v>4755</v>
      </c>
      <c r="D779" s="746" t="s">
        <v>7218</v>
      </c>
      <c r="E779" s="747" t="s">
        <v>4788</v>
      </c>
      <c r="F779" s="665" t="s">
        <v>4752</v>
      </c>
      <c r="G779" s="665" t="s">
        <v>5007</v>
      </c>
      <c r="H779" s="665" t="s">
        <v>546</v>
      </c>
      <c r="I779" s="665" t="s">
        <v>5092</v>
      </c>
      <c r="J779" s="665" t="s">
        <v>5093</v>
      </c>
      <c r="K779" s="665" t="s">
        <v>4551</v>
      </c>
      <c r="L779" s="666">
        <v>0</v>
      </c>
      <c r="M779" s="666">
        <v>0</v>
      </c>
      <c r="N779" s="665">
        <v>1</v>
      </c>
      <c r="O779" s="748">
        <v>1</v>
      </c>
      <c r="P779" s="666">
        <v>0</v>
      </c>
      <c r="Q779" s="681"/>
      <c r="R779" s="665">
        <v>1</v>
      </c>
      <c r="S779" s="681">
        <v>1</v>
      </c>
      <c r="T779" s="748">
        <v>1</v>
      </c>
      <c r="U779" s="704">
        <v>1</v>
      </c>
    </row>
    <row r="780" spans="1:21" ht="14.4" customHeight="1" x14ac:dyDescent="0.3">
      <c r="A780" s="664">
        <v>21</v>
      </c>
      <c r="B780" s="665" t="s">
        <v>545</v>
      </c>
      <c r="C780" s="665" t="s">
        <v>4755</v>
      </c>
      <c r="D780" s="746" t="s">
        <v>7218</v>
      </c>
      <c r="E780" s="747" t="s">
        <v>4788</v>
      </c>
      <c r="F780" s="665" t="s">
        <v>4752</v>
      </c>
      <c r="G780" s="665" t="s">
        <v>5007</v>
      </c>
      <c r="H780" s="665" t="s">
        <v>546</v>
      </c>
      <c r="I780" s="665" t="s">
        <v>5510</v>
      </c>
      <c r="J780" s="665" t="s">
        <v>3060</v>
      </c>
      <c r="K780" s="665" t="s">
        <v>5511</v>
      </c>
      <c r="L780" s="666">
        <v>0</v>
      </c>
      <c r="M780" s="666">
        <v>0</v>
      </c>
      <c r="N780" s="665">
        <v>1</v>
      </c>
      <c r="O780" s="748">
        <v>1</v>
      </c>
      <c r="P780" s="666"/>
      <c r="Q780" s="681"/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21</v>
      </c>
      <c r="B781" s="665" t="s">
        <v>545</v>
      </c>
      <c r="C781" s="665" t="s">
        <v>4755</v>
      </c>
      <c r="D781" s="746" t="s">
        <v>7218</v>
      </c>
      <c r="E781" s="747" t="s">
        <v>4788</v>
      </c>
      <c r="F781" s="665" t="s">
        <v>4752</v>
      </c>
      <c r="G781" s="665" t="s">
        <v>5007</v>
      </c>
      <c r="H781" s="665" t="s">
        <v>546</v>
      </c>
      <c r="I781" s="665" t="s">
        <v>5246</v>
      </c>
      <c r="J781" s="665" t="s">
        <v>5093</v>
      </c>
      <c r="K781" s="665" t="s">
        <v>5247</v>
      </c>
      <c r="L781" s="666">
        <v>0</v>
      </c>
      <c r="M781" s="666">
        <v>0</v>
      </c>
      <c r="N781" s="665">
        <v>1</v>
      </c>
      <c r="O781" s="748">
        <v>0.5</v>
      </c>
      <c r="P781" s="666"/>
      <c r="Q781" s="681"/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21</v>
      </c>
      <c r="B782" s="665" t="s">
        <v>545</v>
      </c>
      <c r="C782" s="665" t="s">
        <v>4755</v>
      </c>
      <c r="D782" s="746" t="s">
        <v>7218</v>
      </c>
      <c r="E782" s="747" t="s">
        <v>4788</v>
      </c>
      <c r="F782" s="665" t="s">
        <v>4752</v>
      </c>
      <c r="G782" s="665" t="s">
        <v>4963</v>
      </c>
      <c r="H782" s="665" t="s">
        <v>546</v>
      </c>
      <c r="I782" s="665" t="s">
        <v>4964</v>
      </c>
      <c r="J782" s="665" t="s">
        <v>1464</v>
      </c>
      <c r="K782" s="665" t="s">
        <v>4965</v>
      </c>
      <c r="L782" s="666">
        <v>111.07</v>
      </c>
      <c r="M782" s="666">
        <v>111.07</v>
      </c>
      <c r="N782" s="665">
        <v>1</v>
      </c>
      <c r="O782" s="748">
        <v>1</v>
      </c>
      <c r="P782" s="666"/>
      <c r="Q782" s="681">
        <v>0</v>
      </c>
      <c r="R782" s="665"/>
      <c r="S782" s="681">
        <v>0</v>
      </c>
      <c r="T782" s="748"/>
      <c r="U782" s="704">
        <v>0</v>
      </c>
    </row>
    <row r="783" spans="1:21" ht="14.4" customHeight="1" x14ac:dyDescent="0.3">
      <c r="A783" s="664">
        <v>21</v>
      </c>
      <c r="B783" s="665" t="s">
        <v>545</v>
      </c>
      <c r="C783" s="665" t="s">
        <v>4755</v>
      </c>
      <c r="D783" s="746" t="s">
        <v>7218</v>
      </c>
      <c r="E783" s="747" t="s">
        <v>4788</v>
      </c>
      <c r="F783" s="665" t="s">
        <v>4752</v>
      </c>
      <c r="G783" s="665" t="s">
        <v>4963</v>
      </c>
      <c r="H783" s="665" t="s">
        <v>546</v>
      </c>
      <c r="I783" s="665" t="s">
        <v>5094</v>
      </c>
      <c r="J783" s="665" t="s">
        <v>1464</v>
      </c>
      <c r="K783" s="665" t="s">
        <v>5095</v>
      </c>
      <c r="L783" s="666">
        <v>0</v>
      </c>
      <c r="M783" s="666">
        <v>0</v>
      </c>
      <c r="N783" s="665">
        <v>1</v>
      </c>
      <c r="O783" s="748">
        <v>1</v>
      </c>
      <c r="P783" s="666"/>
      <c r="Q783" s="681"/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21</v>
      </c>
      <c r="B784" s="665" t="s">
        <v>545</v>
      </c>
      <c r="C784" s="665" t="s">
        <v>4755</v>
      </c>
      <c r="D784" s="746" t="s">
        <v>7218</v>
      </c>
      <c r="E784" s="747" t="s">
        <v>4788</v>
      </c>
      <c r="F784" s="665" t="s">
        <v>4752</v>
      </c>
      <c r="G784" s="665" t="s">
        <v>4799</v>
      </c>
      <c r="H784" s="665" t="s">
        <v>546</v>
      </c>
      <c r="I784" s="665" t="s">
        <v>3559</v>
      </c>
      <c r="J784" s="665" t="s">
        <v>3332</v>
      </c>
      <c r="K784" s="665" t="s">
        <v>4800</v>
      </c>
      <c r="L784" s="666">
        <v>111.07</v>
      </c>
      <c r="M784" s="666">
        <v>111.07</v>
      </c>
      <c r="N784" s="665">
        <v>1</v>
      </c>
      <c r="O784" s="748">
        <v>0.5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21</v>
      </c>
      <c r="B785" s="665" t="s">
        <v>545</v>
      </c>
      <c r="C785" s="665" t="s">
        <v>4755</v>
      </c>
      <c r="D785" s="746" t="s">
        <v>7218</v>
      </c>
      <c r="E785" s="747" t="s">
        <v>4788</v>
      </c>
      <c r="F785" s="665" t="s">
        <v>4752</v>
      </c>
      <c r="G785" s="665" t="s">
        <v>4895</v>
      </c>
      <c r="H785" s="665" t="s">
        <v>2238</v>
      </c>
      <c r="I785" s="665" t="s">
        <v>2474</v>
      </c>
      <c r="J785" s="665" t="s">
        <v>4561</v>
      </c>
      <c r="K785" s="665" t="s">
        <v>2476</v>
      </c>
      <c r="L785" s="666">
        <v>219.78</v>
      </c>
      <c r="M785" s="666">
        <v>879.12</v>
      </c>
      <c r="N785" s="665">
        <v>4</v>
      </c>
      <c r="O785" s="748">
        <v>2.5</v>
      </c>
      <c r="P785" s="666">
        <v>659.34</v>
      </c>
      <c r="Q785" s="681">
        <v>0.75</v>
      </c>
      <c r="R785" s="665">
        <v>3</v>
      </c>
      <c r="S785" s="681">
        <v>0.75</v>
      </c>
      <c r="T785" s="748">
        <v>2</v>
      </c>
      <c r="U785" s="704">
        <v>0.8</v>
      </c>
    </row>
    <row r="786" spans="1:21" ht="14.4" customHeight="1" x14ac:dyDescent="0.3">
      <c r="A786" s="664">
        <v>21</v>
      </c>
      <c r="B786" s="665" t="s">
        <v>545</v>
      </c>
      <c r="C786" s="665" t="s">
        <v>4755</v>
      </c>
      <c r="D786" s="746" t="s">
        <v>7218</v>
      </c>
      <c r="E786" s="747" t="s">
        <v>4788</v>
      </c>
      <c r="F786" s="665" t="s">
        <v>4752</v>
      </c>
      <c r="G786" s="665" t="s">
        <v>5011</v>
      </c>
      <c r="H786" s="665" t="s">
        <v>2238</v>
      </c>
      <c r="I786" s="665" t="s">
        <v>2401</v>
      </c>
      <c r="J786" s="665" t="s">
        <v>2402</v>
      </c>
      <c r="K786" s="665" t="s">
        <v>4419</v>
      </c>
      <c r="L786" s="666">
        <v>0</v>
      </c>
      <c r="M786" s="666">
        <v>0</v>
      </c>
      <c r="N786" s="665">
        <v>1</v>
      </c>
      <c r="O786" s="748">
        <v>0.5</v>
      </c>
      <c r="P786" s="666">
        <v>0</v>
      </c>
      <c r="Q786" s="681"/>
      <c r="R786" s="665">
        <v>1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21</v>
      </c>
      <c r="B787" s="665" t="s">
        <v>545</v>
      </c>
      <c r="C787" s="665" t="s">
        <v>4755</v>
      </c>
      <c r="D787" s="746" t="s">
        <v>7218</v>
      </c>
      <c r="E787" s="747" t="s">
        <v>4788</v>
      </c>
      <c r="F787" s="665" t="s">
        <v>4752</v>
      </c>
      <c r="G787" s="665" t="s">
        <v>4896</v>
      </c>
      <c r="H787" s="665" t="s">
        <v>546</v>
      </c>
      <c r="I787" s="665" t="s">
        <v>4897</v>
      </c>
      <c r="J787" s="665" t="s">
        <v>605</v>
      </c>
      <c r="K787" s="665" t="s">
        <v>4541</v>
      </c>
      <c r="L787" s="666">
        <v>0</v>
      </c>
      <c r="M787" s="666">
        <v>0</v>
      </c>
      <c r="N787" s="665">
        <v>1</v>
      </c>
      <c r="O787" s="748">
        <v>0.5</v>
      </c>
      <c r="P787" s="666">
        <v>0</v>
      </c>
      <c r="Q787" s="681"/>
      <c r="R787" s="665">
        <v>1</v>
      </c>
      <c r="S787" s="681">
        <v>1</v>
      </c>
      <c r="T787" s="748">
        <v>0.5</v>
      </c>
      <c r="U787" s="704">
        <v>1</v>
      </c>
    </row>
    <row r="788" spans="1:21" ht="14.4" customHeight="1" x14ac:dyDescent="0.3">
      <c r="A788" s="664">
        <v>21</v>
      </c>
      <c r="B788" s="665" t="s">
        <v>545</v>
      </c>
      <c r="C788" s="665" t="s">
        <v>4755</v>
      </c>
      <c r="D788" s="746" t="s">
        <v>7218</v>
      </c>
      <c r="E788" s="747" t="s">
        <v>4788</v>
      </c>
      <c r="F788" s="665" t="s">
        <v>4752</v>
      </c>
      <c r="G788" s="665" t="s">
        <v>4896</v>
      </c>
      <c r="H788" s="665" t="s">
        <v>2238</v>
      </c>
      <c r="I788" s="665" t="s">
        <v>2572</v>
      </c>
      <c r="J788" s="665" t="s">
        <v>2573</v>
      </c>
      <c r="K788" s="665" t="s">
        <v>4540</v>
      </c>
      <c r="L788" s="666">
        <v>550.39</v>
      </c>
      <c r="M788" s="666">
        <v>1100.78</v>
      </c>
      <c r="N788" s="665">
        <v>2</v>
      </c>
      <c r="O788" s="748">
        <v>1.5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21</v>
      </c>
      <c r="B789" s="665" t="s">
        <v>545</v>
      </c>
      <c r="C789" s="665" t="s">
        <v>4755</v>
      </c>
      <c r="D789" s="746" t="s">
        <v>7218</v>
      </c>
      <c r="E789" s="747" t="s">
        <v>4788</v>
      </c>
      <c r="F789" s="665" t="s">
        <v>4752</v>
      </c>
      <c r="G789" s="665" t="s">
        <v>5100</v>
      </c>
      <c r="H789" s="665" t="s">
        <v>546</v>
      </c>
      <c r="I789" s="665" t="s">
        <v>785</v>
      </c>
      <c r="J789" s="665" t="s">
        <v>5101</v>
      </c>
      <c r="K789" s="665" t="s">
        <v>5102</v>
      </c>
      <c r="L789" s="666">
        <v>0</v>
      </c>
      <c r="M789" s="666">
        <v>0</v>
      </c>
      <c r="N789" s="665">
        <v>1</v>
      </c>
      <c r="O789" s="748">
        <v>1</v>
      </c>
      <c r="P789" s="666">
        <v>0</v>
      </c>
      <c r="Q789" s="681"/>
      <c r="R789" s="665">
        <v>1</v>
      </c>
      <c r="S789" s="681">
        <v>1</v>
      </c>
      <c r="T789" s="748">
        <v>1</v>
      </c>
      <c r="U789" s="704">
        <v>1</v>
      </c>
    </row>
    <row r="790" spans="1:21" ht="14.4" customHeight="1" x14ac:dyDescent="0.3">
      <c r="A790" s="664">
        <v>21</v>
      </c>
      <c r="B790" s="665" t="s">
        <v>545</v>
      </c>
      <c r="C790" s="665" t="s">
        <v>4755</v>
      </c>
      <c r="D790" s="746" t="s">
        <v>7218</v>
      </c>
      <c r="E790" s="747" t="s">
        <v>4788</v>
      </c>
      <c r="F790" s="665" t="s">
        <v>4752</v>
      </c>
      <c r="G790" s="665" t="s">
        <v>5100</v>
      </c>
      <c r="H790" s="665" t="s">
        <v>546</v>
      </c>
      <c r="I790" s="665" t="s">
        <v>5512</v>
      </c>
      <c r="J790" s="665" t="s">
        <v>5101</v>
      </c>
      <c r="K790" s="665" t="s">
        <v>5513</v>
      </c>
      <c r="L790" s="666">
        <v>0</v>
      </c>
      <c r="M790" s="666">
        <v>0</v>
      </c>
      <c r="N790" s="665">
        <v>2</v>
      </c>
      <c r="O790" s="748">
        <v>1</v>
      </c>
      <c r="P790" s="666">
        <v>0</v>
      </c>
      <c r="Q790" s="681"/>
      <c r="R790" s="665">
        <v>1</v>
      </c>
      <c r="S790" s="681">
        <v>0.5</v>
      </c>
      <c r="T790" s="748">
        <v>0.5</v>
      </c>
      <c r="U790" s="704">
        <v>0.5</v>
      </c>
    </row>
    <row r="791" spans="1:21" ht="14.4" customHeight="1" x14ac:dyDescent="0.3">
      <c r="A791" s="664">
        <v>21</v>
      </c>
      <c r="B791" s="665" t="s">
        <v>545</v>
      </c>
      <c r="C791" s="665" t="s">
        <v>4755</v>
      </c>
      <c r="D791" s="746" t="s">
        <v>7218</v>
      </c>
      <c r="E791" s="747" t="s">
        <v>4788</v>
      </c>
      <c r="F791" s="665" t="s">
        <v>4752</v>
      </c>
      <c r="G791" s="665" t="s">
        <v>4900</v>
      </c>
      <c r="H791" s="665" t="s">
        <v>2238</v>
      </c>
      <c r="I791" s="665" t="s">
        <v>2299</v>
      </c>
      <c r="J791" s="665" t="s">
        <v>2300</v>
      </c>
      <c r="K791" s="665" t="s">
        <v>4434</v>
      </c>
      <c r="L791" s="666">
        <v>73.45</v>
      </c>
      <c r="M791" s="666">
        <v>220.35000000000002</v>
      </c>
      <c r="N791" s="665">
        <v>3</v>
      </c>
      <c r="O791" s="748">
        <v>1</v>
      </c>
      <c r="P791" s="666">
        <v>220.35000000000002</v>
      </c>
      <c r="Q791" s="681">
        <v>1</v>
      </c>
      <c r="R791" s="665">
        <v>3</v>
      </c>
      <c r="S791" s="681">
        <v>1</v>
      </c>
      <c r="T791" s="748">
        <v>1</v>
      </c>
      <c r="U791" s="704">
        <v>1</v>
      </c>
    </row>
    <row r="792" spans="1:21" ht="14.4" customHeight="1" x14ac:dyDescent="0.3">
      <c r="A792" s="664">
        <v>21</v>
      </c>
      <c r="B792" s="665" t="s">
        <v>545</v>
      </c>
      <c r="C792" s="665" t="s">
        <v>4755</v>
      </c>
      <c r="D792" s="746" t="s">
        <v>7218</v>
      </c>
      <c r="E792" s="747" t="s">
        <v>4788</v>
      </c>
      <c r="F792" s="665" t="s">
        <v>4752</v>
      </c>
      <c r="G792" s="665" t="s">
        <v>4802</v>
      </c>
      <c r="H792" s="665" t="s">
        <v>546</v>
      </c>
      <c r="I792" s="665" t="s">
        <v>994</v>
      </c>
      <c r="J792" s="665" t="s">
        <v>4803</v>
      </c>
      <c r="K792" s="665" t="s">
        <v>4804</v>
      </c>
      <c r="L792" s="666">
        <v>53.57</v>
      </c>
      <c r="M792" s="666">
        <v>1071.4000000000001</v>
      </c>
      <c r="N792" s="665">
        <v>20</v>
      </c>
      <c r="O792" s="748">
        <v>11</v>
      </c>
      <c r="P792" s="666">
        <v>482.13</v>
      </c>
      <c r="Q792" s="681">
        <v>0.44999999999999996</v>
      </c>
      <c r="R792" s="665">
        <v>9</v>
      </c>
      <c r="S792" s="681">
        <v>0.45</v>
      </c>
      <c r="T792" s="748">
        <v>5.5</v>
      </c>
      <c r="U792" s="704">
        <v>0.5</v>
      </c>
    </row>
    <row r="793" spans="1:21" ht="14.4" customHeight="1" x14ac:dyDescent="0.3">
      <c r="A793" s="664">
        <v>21</v>
      </c>
      <c r="B793" s="665" t="s">
        <v>545</v>
      </c>
      <c r="C793" s="665" t="s">
        <v>4755</v>
      </c>
      <c r="D793" s="746" t="s">
        <v>7218</v>
      </c>
      <c r="E793" s="747" t="s">
        <v>4788</v>
      </c>
      <c r="F793" s="665" t="s">
        <v>4752</v>
      </c>
      <c r="G793" s="665" t="s">
        <v>4802</v>
      </c>
      <c r="H793" s="665" t="s">
        <v>546</v>
      </c>
      <c r="I793" s="665" t="s">
        <v>5514</v>
      </c>
      <c r="J793" s="665" t="s">
        <v>5515</v>
      </c>
      <c r="K793" s="665" t="s">
        <v>4903</v>
      </c>
      <c r="L793" s="666">
        <v>66.97</v>
      </c>
      <c r="M793" s="666">
        <v>66.97</v>
      </c>
      <c r="N793" s="665">
        <v>1</v>
      </c>
      <c r="O793" s="748">
        <v>1</v>
      </c>
      <c r="P793" s="666">
        <v>66.97</v>
      </c>
      <c r="Q793" s="681">
        <v>1</v>
      </c>
      <c r="R793" s="665">
        <v>1</v>
      </c>
      <c r="S793" s="681">
        <v>1</v>
      </c>
      <c r="T793" s="748">
        <v>1</v>
      </c>
      <c r="U793" s="704">
        <v>1</v>
      </c>
    </row>
    <row r="794" spans="1:21" ht="14.4" customHeight="1" x14ac:dyDescent="0.3">
      <c r="A794" s="664">
        <v>21</v>
      </c>
      <c r="B794" s="665" t="s">
        <v>545</v>
      </c>
      <c r="C794" s="665" t="s">
        <v>4755</v>
      </c>
      <c r="D794" s="746" t="s">
        <v>7218</v>
      </c>
      <c r="E794" s="747" t="s">
        <v>4788</v>
      </c>
      <c r="F794" s="665" t="s">
        <v>4752</v>
      </c>
      <c r="G794" s="665" t="s">
        <v>5113</v>
      </c>
      <c r="H794" s="665" t="s">
        <v>546</v>
      </c>
      <c r="I794" s="665" t="s">
        <v>815</v>
      </c>
      <c r="J794" s="665" t="s">
        <v>816</v>
      </c>
      <c r="K794" s="665" t="s">
        <v>5516</v>
      </c>
      <c r="L794" s="666">
        <v>10.65</v>
      </c>
      <c r="M794" s="666">
        <v>21.3</v>
      </c>
      <c r="N794" s="665">
        <v>2</v>
      </c>
      <c r="O794" s="748">
        <v>1.5</v>
      </c>
      <c r="P794" s="666">
        <v>10.65</v>
      </c>
      <c r="Q794" s="681">
        <v>0.5</v>
      </c>
      <c r="R794" s="665">
        <v>1</v>
      </c>
      <c r="S794" s="681">
        <v>0.5</v>
      </c>
      <c r="T794" s="748">
        <v>1</v>
      </c>
      <c r="U794" s="704">
        <v>0.66666666666666663</v>
      </c>
    </row>
    <row r="795" spans="1:21" ht="14.4" customHeight="1" x14ac:dyDescent="0.3">
      <c r="A795" s="664">
        <v>21</v>
      </c>
      <c r="B795" s="665" t="s">
        <v>545</v>
      </c>
      <c r="C795" s="665" t="s">
        <v>4755</v>
      </c>
      <c r="D795" s="746" t="s">
        <v>7218</v>
      </c>
      <c r="E795" s="747" t="s">
        <v>4788</v>
      </c>
      <c r="F795" s="665" t="s">
        <v>4752</v>
      </c>
      <c r="G795" s="665" t="s">
        <v>5113</v>
      </c>
      <c r="H795" s="665" t="s">
        <v>546</v>
      </c>
      <c r="I795" s="665" t="s">
        <v>5114</v>
      </c>
      <c r="J795" s="665" t="s">
        <v>1340</v>
      </c>
      <c r="K795" s="665" t="s">
        <v>5115</v>
      </c>
      <c r="L795" s="666">
        <v>0</v>
      </c>
      <c r="M795" s="666">
        <v>0</v>
      </c>
      <c r="N795" s="665">
        <v>2</v>
      </c>
      <c r="O795" s="748">
        <v>1</v>
      </c>
      <c r="P795" s="666">
        <v>0</v>
      </c>
      <c r="Q795" s="681"/>
      <c r="R795" s="665">
        <v>1</v>
      </c>
      <c r="S795" s="681">
        <v>0.5</v>
      </c>
      <c r="T795" s="748">
        <v>0.5</v>
      </c>
      <c r="U795" s="704">
        <v>0.5</v>
      </c>
    </row>
    <row r="796" spans="1:21" ht="14.4" customHeight="1" x14ac:dyDescent="0.3">
      <c r="A796" s="664">
        <v>21</v>
      </c>
      <c r="B796" s="665" t="s">
        <v>545</v>
      </c>
      <c r="C796" s="665" t="s">
        <v>4755</v>
      </c>
      <c r="D796" s="746" t="s">
        <v>7218</v>
      </c>
      <c r="E796" s="747" t="s">
        <v>4788</v>
      </c>
      <c r="F796" s="665" t="s">
        <v>4752</v>
      </c>
      <c r="G796" s="665" t="s">
        <v>5113</v>
      </c>
      <c r="H796" s="665" t="s">
        <v>546</v>
      </c>
      <c r="I796" s="665" t="s">
        <v>888</v>
      </c>
      <c r="J796" s="665" t="s">
        <v>1340</v>
      </c>
      <c r="K796" s="665" t="s">
        <v>5517</v>
      </c>
      <c r="L796" s="666">
        <v>17.559999999999999</v>
      </c>
      <c r="M796" s="666">
        <v>35.119999999999997</v>
      </c>
      <c r="N796" s="665">
        <v>2</v>
      </c>
      <c r="O796" s="748">
        <v>0.5</v>
      </c>
      <c r="P796" s="666">
        <v>35.119999999999997</v>
      </c>
      <c r="Q796" s="681">
        <v>1</v>
      </c>
      <c r="R796" s="665">
        <v>2</v>
      </c>
      <c r="S796" s="681">
        <v>1</v>
      </c>
      <c r="T796" s="748">
        <v>0.5</v>
      </c>
      <c r="U796" s="704">
        <v>1</v>
      </c>
    </row>
    <row r="797" spans="1:21" ht="14.4" customHeight="1" x14ac:dyDescent="0.3">
      <c r="A797" s="664">
        <v>21</v>
      </c>
      <c r="B797" s="665" t="s">
        <v>545</v>
      </c>
      <c r="C797" s="665" t="s">
        <v>4755</v>
      </c>
      <c r="D797" s="746" t="s">
        <v>7218</v>
      </c>
      <c r="E797" s="747" t="s">
        <v>4788</v>
      </c>
      <c r="F797" s="665" t="s">
        <v>4752</v>
      </c>
      <c r="G797" s="665" t="s">
        <v>5119</v>
      </c>
      <c r="H797" s="665" t="s">
        <v>546</v>
      </c>
      <c r="I797" s="665" t="s">
        <v>5518</v>
      </c>
      <c r="J797" s="665" t="s">
        <v>2678</v>
      </c>
      <c r="K797" s="665" t="s">
        <v>5519</v>
      </c>
      <c r="L797" s="666">
        <v>0</v>
      </c>
      <c r="M797" s="666">
        <v>0</v>
      </c>
      <c r="N797" s="665">
        <v>1</v>
      </c>
      <c r="O797" s="748">
        <v>0.5</v>
      </c>
      <c r="P797" s="666">
        <v>0</v>
      </c>
      <c r="Q797" s="681"/>
      <c r="R797" s="665">
        <v>1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21</v>
      </c>
      <c r="B798" s="665" t="s">
        <v>545</v>
      </c>
      <c r="C798" s="665" t="s">
        <v>4755</v>
      </c>
      <c r="D798" s="746" t="s">
        <v>7218</v>
      </c>
      <c r="E798" s="747" t="s">
        <v>4788</v>
      </c>
      <c r="F798" s="665" t="s">
        <v>4752</v>
      </c>
      <c r="G798" s="665" t="s">
        <v>4904</v>
      </c>
      <c r="H798" s="665" t="s">
        <v>2238</v>
      </c>
      <c r="I798" s="665" t="s">
        <v>2256</v>
      </c>
      <c r="J798" s="665" t="s">
        <v>4577</v>
      </c>
      <c r="K798" s="665" t="s">
        <v>4578</v>
      </c>
      <c r="L798" s="666">
        <v>0</v>
      </c>
      <c r="M798" s="666">
        <v>0</v>
      </c>
      <c r="N798" s="665">
        <v>2</v>
      </c>
      <c r="O798" s="748">
        <v>1</v>
      </c>
      <c r="P798" s="666">
        <v>0</v>
      </c>
      <c r="Q798" s="681"/>
      <c r="R798" s="665">
        <v>2</v>
      </c>
      <c r="S798" s="681">
        <v>1</v>
      </c>
      <c r="T798" s="748">
        <v>1</v>
      </c>
      <c r="U798" s="704">
        <v>1</v>
      </c>
    </row>
    <row r="799" spans="1:21" ht="14.4" customHeight="1" x14ac:dyDescent="0.3">
      <c r="A799" s="664">
        <v>21</v>
      </c>
      <c r="B799" s="665" t="s">
        <v>545</v>
      </c>
      <c r="C799" s="665" t="s">
        <v>4755</v>
      </c>
      <c r="D799" s="746" t="s">
        <v>7218</v>
      </c>
      <c r="E799" s="747" t="s">
        <v>4788</v>
      </c>
      <c r="F799" s="665" t="s">
        <v>4752</v>
      </c>
      <c r="G799" s="665" t="s">
        <v>4905</v>
      </c>
      <c r="H799" s="665" t="s">
        <v>546</v>
      </c>
      <c r="I799" s="665" t="s">
        <v>5126</v>
      </c>
      <c r="J799" s="665" t="s">
        <v>2074</v>
      </c>
      <c r="K799" s="665" t="s">
        <v>4907</v>
      </c>
      <c r="L799" s="666">
        <v>374.79</v>
      </c>
      <c r="M799" s="666">
        <v>374.79</v>
      </c>
      <c r="N799" s="665">
        <v>1</v>
      </c>
      <c r="O799" s="748">
        <v>0.5</v>
      </c>
      <c r="P799" s="666">
        <v>374.79</v>
      </c>
      <c r="Q799" s="681">
        <v>1</v>
      </c>
      <c r="R799" s="665">
        <v>1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21</v>
      </c>
      <c r="B800" s="665" t="s">
        <v>545</v>
      </c>
      <c r="C800" s="665" t="s">
        <v>4755</v>
      </c>
      <c r="D800" s="746" t="s">
        <v>7218</v>
      </c>
      <c r="E800" s="747" t="s">
        <v>4788</v>
      </c>
      <c r="F800" s="665" t="s">
        <v>4752</v>
      </c>
      <c r="G800" s="665" t="s">
        <v>4905</v>
      </c>
      <c r="H800" s="665" t="s">
        <v>546</v>
      </c>
      <c r="I800" s="665" t="s">
        <v>5506</v>
      </c>
      <c r="J800" s="665" t="s">
        <v>4771</v>
      </c>
      <c r="K800" s="665"/>
      <c r="L800" s="666">
        <v>0</v>
      </c>
      <c r="M800" s="666">
        <v>0</v>
      </c>
      <c r="N800" s="665">
        <v>1</v>
      </c>
      <c r="O800" s="748">
        <v>0.25</v>
      </c>
      <c r="P800" s="666">
        <v>0</v>
      </c>
      <c r="Q800" s="681"/>
      <c r="R800" s="665">
        <v>1</v>
      </c>
      <c r="S800" s="681">
        <v>1</v>
      </c>
      <c r="T800" s="748">
        <v>0.25</v>
      </c>
      <c r="U800" s="704">
        <v>1</v>
      </c>
    </row>
    <row r="801" spans="1:21" ht="14.4" customHeight="1" x14ac:dyDescent="0.3">
      <c r="A801" s="664">
        <v>21</v>
      </c>
      <c r="B801" s="665" t="s">
        <v>545</v>
      </c>
      <c r="C801" s="665" t="s">
        <v>4755</v>
      </c>
      <c r="D801" s="746" t="s">
        <v>7218</v>
      </c>
      <c r="E801" s="747" t="s">
        <v>4788</v>
      </c>
      <c r="F801" s="665" t="s">
        <v>4752</v>
      </c>
      <c r="G801" s="665" t="s">
        <v>5520</v>
      </c>
      <c r="H801" s="665" t="s">
        <v>546</v>
      </c>
      <c r="I801" s="665" t="s">
        <v>5521</v>
      </c>
      <c r="J801" s="665" t="s">
        <v>5522</v>
      </c>
      <c r="K801" s="665" t="s">
        <v>5523</v>
      </c>
      <c r="L801" s="666">
        <v>115.13</v>
      </c>
      <c r="M801" s="666">
        <v>115.13</v>
      </c>
      <c r="N801" s="665">
        <v>1</v>
      </c>
      <c r="O801" s="748">
        <v>0.5</v>
      </c>
      <c r="P801" s="666">
        <v>115.13</v>
      </c>
      <c r="Q801" s="681">
        <v>1</v>
      </c>
      <c r="R801" s="665">
        <v>1</v>
      </c>
      <c r="S801" s="681">
        <v>1</v>
      </c>
      <c r="T801" s="748">
        <v>0.5</v>
      </c>
      <c r="U801" s="704">
        <v>1</v>
      </c>
    </row>
    <row r="802" spans="1:21" ht="14.4" customHeight="1" x14ac:dyDescent="0.3">
      <c r="A802" s="664">
        <v>21</v>
      </c>
      <c r="B802" s="665" t="s">
        <v>545</v>
      </c>
      <c r="C802" s="665" t="s">
        <v>4755</v>
      </c>
      <c r="D802" s="746" t="s">
        <v>7218</v>
      </c>
      <c r="E802" s="747" t="s">
        <v>4788</v>
      </c>
      <c r="F802" s="665" t="s">
        <v>4752</v>
      </c>
      <c r="G802" s="665" t="s">
        <v>4805</v>
      </c>
      <c r="H802" s="665" t="s">
        <v>2238</v>
      </c>
      <c r="I802" s="665" t="s">
        <v>5424</v>
      </c>
      <c r="J802" s="665" t="s">
        <v>2554</v>
      </c>
      <c r="K802" s="665" t="s">
        <v>5425</v>
      </c>
      <c r="L802" s="666">
        <v>407.55</v>
      </c>
      <c r="M802" s="666">
        <v>407.55</v>
      </c>
      <c r="N802" s="665">
        <v>1</v>
      </c>
      <c r="O802" s="748">
        <v>0.5</v>
      </c>
      <c r="P802" s="666">
        <v>407.55</v>
      </c>
      <c r="Q802" s="681">
        <v>1</v>
      </c>
      <c r="R802" s="665">
        <v>1</v>
      </c>
      <c r="S802" s="681">
        <v>1</v>
      </c>
      <c r="T802" s="748">
        <v>0.5</v>
      </c>
      <c r="U802" s="704">
        <v>1</v>
      </c>
    </row>
    <row r="803" spans="1:21" ht="14.4" customHeight="1" x14ac:dyDescent="0.3">
      <c r="A803" s="664">
        <v>21</v>
      </c>
      <c r="B803" s="665" t="s">
        <v>545</v>
      </c>
      <c r="C803" s="665" t="s">
        <v>4755</v>
      </c>
      <c r="D803" s="746" t="s">
        <v>7218</v>
      </c>
      <c r="E803" s="747" t="s">
        <v>4788</v>
      </c>
      <c r="F803" s="665" t="s">
        <v>4752</v>
      </c>
      <c r="G803" s="665" t="s">
        <v>4805</v>
      </c>
      <c r="H803" s="665" t="s">
        <v>2238</v>
      </c>
      <c r="I803" s="665" t="s">
        <v>4806</v>
      </c>
      <c r="J803" s="665" t="s">
        <v>2554</v>
      </c>
      <c r="K803" s="665" t="s">
        <v>4446</v>
      </c>
      <c r="L803" s="666">
        <v>543.39</v>
      </c>
      <c r="M803" s="666">
        <v>1630.17</v>
      </c>
      <c r="N803" s="665">
        <v>3</v>
      </c>
      <c r="O803" s="748">
        <v>1</v>
      </c>
      <c r="P803" s="666">
        <v>1086.78</v>
      </c>
      <c r="Q803" s="681">
        <v>0.66666666666666663</v>
      </c>
      <c r="R803" s="665">
        <v>2</v>
      </c>
      <c r="S803" s="681">
        <v>0.66666666666666663</v>
      </c>
      <c r="T803" s="748">
        <v>0.5</v>
      </c>
      <c r="U803" s="704">
        <v>0.5</v>
      </c>
    </row>
    <row r="804" spans="1:21" ht="14.4" customHeight="1" x14ac:dyDescent="0.3">
      <c r="A804" s="664">
        <v>21</v>
      </c>
      <c r="B804" s="665" t="s">
        <v>545</v>
      </c>
      <c r="C804" s="665" t="s">
        <v>4755</v>
      </c>
      <c r="D804" s="746" t="s">
        <v>7218</v>
      </c>
      <c r="E804" s="747" t="s">
        <v>4788</v>
      </c>
      <c r="F804" s="665" t="s">
        <v>4752</v>
      </c>
      <c r="G804" s="665" t="s">
        <v>4805</v>
      </c>
      <c r="H804" s="665" t="s">
        <v>2238</v>
      </c>
      <c r="I804" s="665" t="s">
        <v>4806</v>
      </c>
      <c r="J804" s="665" t="s">
        <v>2554</v>
      </c>
      <c r="K804" s="665" t="s">
        <v>4446</v>
      </c>
      <c r="L804" s="666">
        <v>490.89</v>
      </c>
      <c r="M804" s="666">
        <v>2454.4499999999998</v>
      </c>
      <c r="N804" s="665">
        <v>5</v>
      </c>
      <c r="O804" s="748">
        <v>2</v>
      </c>
      <c r="P804" s="666">
        <v>2454.4499999999998</v>
      </c>
      <c r="Q804" s="681">
        <v>1</v>
      </c>
      <c r="R804" s="665">
        <v>5</v>
      </c>
      <c r="S804" s="681">
        <v>1</v>
      </c>
      <c r="T804" s="748">
        <v>2</v>
      </c>
      <c r="U804" s="704">
        <v>1</v>
      </c>
    </row>
    <row r="805" spans="1:21" ht="14.4" customHeight="1" x14ac:dyDescent="0.3">
      <c r="A805" s="664">
        <v>21</v>
      </c>
      <c r="B805" s="665" t="s">
        <v>545</v>
      </c>
      <c r="C805" s="665" t="s">
        <v>4755</v>
      </c>
      <c r="D805" s="746" t="s">
        <v>7218</v>
      </c>
      <c r="E805" s="747" t="s">
        <v>4788</v>
      </c>
      <c r="F805" s="665" t="s">
        <v>4752</v>
      </c>
      <c r="G805" s="665" t="s">
        <v>4805</v>
      </c>
      <c r="H805" s="665" t="s">
        <v>2238</v>
      </c>
      <c r="I805" s="665" t="s">
        <v>3683</v>
      </c>
      <c r="J805" s="665" t="s">
        <v>2554</v>
      </c>
      <c r="K805" s="665" t="s">
        <v>4616</v>
      </c>
      <c r="L805" s="666">
        <v>923.74</v>
      </c>
      <c r="M805" s="666">
        <v>1847.48</v>
      </c>
      <c r="N805" s="665">
        <v>2</v>
      </c>
      <c r="O805" s="748">
        <v>1</v>
      </c>
      <c r="P805" s="666">
        <v>1847.48</v>
      </c>
      <c r="Q805" s="681">
        <v>1</v>
      </c>
      <c r="R805" s="665">
        <v>2</v>
      </c>
      <c r="S805" s="681">
        <v>1</v>
      </c>
      <c r="T805" s="748">
        <v>1</v>
      </c>
      <c r="U805" s="704">
        <v>1</v>
      </c>
    </row>
    <row r="806" spans="1:21" ht="14.4" customHeight="1" x14ac:dyDescent="0.3">
      <c r="A806" s="664">
        <v>21</v>
      </c>
      <c r="B806" s="665" t="s">
        <v>545</v>
      </c>
      <c r="C806" s="665" t="s">
        <v>4755</v>
      </c>
      <c r="D806" s="746" t="s">
        <v>7218</v>
      </c>
      <c r="E806" s="747" t="s">
        <v>4788</v>
      </c>
      <c r="F806" s="665" t="s">
        <v>4752</v>
      </c>
      <c r="G806" s="665" t="s">
        <v>4805</v>
      </c>
      <c r="H806" s="665" t="s">
        <v>2238</v>
      </c>
      <c r="I806" s="665" t="s">
        <v>2307</v>
      </c>
      <c r="J806" s="665" t="s">
        <v>2308</v>
      </c>
      <c r="K806" s="665" t="s">
        <v>4447</v>
      </c>
      <c r="L806" s="666">
        <v>1847.49</v>
      </c>
      <c r="M806" s="666">
        <v>11084.94</v>
      </c>
      <c r="N806" s="665">
        <v>6</v>
      </c>
      <c r="O806" s="748">
        <v>2.5</v>
      </c>
      <c r="P806" s="666">
        <v>7389.96</v>
      </c>
      <c r="Q806" s="681">
        <v>0.66666666666666663</v>
      </c>
      <c r="R806" s="665">
        <v>4</v>
      </c>
      <c r="S806" s="681">
        <v>0.66666666666666663</v>
      </c>
      <c r="T806" s="748">
        <v>1.5</v>
      </c>
      <c r="U806" s="704">
        <v>0.6</v>
      </c>
    </row>
    <row r="807" spans="1:21" ht="14.4" customHeight="1" x14ac:dyDescent="0.3">
      <c r="A807" s="664">
        <v>21</v>
      </c>
      <c r="B807" s="665" t="s">
        <v>545</v>
      </c>
      <c r="C807" s="665" t="s">
        <v>4755</v>
      </c>
      <c r="D807" s="746" t="s">
        <v>7218</v>
      </c>
      <c r="E807" s="747" t="s">
        <v>4788</v>
      </c>
      <c r="F807" s="665" t="s">
        <v>4752</v>
      </c>
      <c r="G807" s="665" t="s">
        <v>4805</v>
      </c>
      <c r="H807" s="665" t="s">
        <v>2238</v>
      </c>
      <c r="I807" s="665" t="s">
        <v>4908</v>
      </c>
      <c r="J807" s="665" t="s">
        <v>2308</v>
      </c>
      <c r="K807" s="665" t="s">
        <v>4445</v>
      </c>
      <c r="L807" s="666">
        <v>2309.36</v>
      </c>
      <c r="M807" s="666">
        <v>9237.44</v>
      </c>
      <c r="N807" s="665">
        <v>4</v>
      </c>
      <c r="O807" s="748">
        <v>1.5</v>
      </c>
      <c r="P807" s="666">
        <v>4618.72</v>
      </c>
      <c r="Q807" s="681">
        <v>0.5</v>
      </c>
      <c r="R807" s="665">
        <v>2</v>
      </c>
      <c r="S807" s="681">
        <v>0.5</v>
      </c>
      <c r="T807" s="748">
        <v>0.5</v>
      </c>
      <c r="U807" s="704">
        <v>0.33333333333333331</v>
      </c>
    </row>
    <row r="808" spans="1:21" ht="14.4" customHeight="1" x14ac:dyDescent="0.3">
      <c r="A808" s="664">
        <v>21</v>
      </c>
      <c r="B808" s="665" t="s">
        <v>545</v>
      </c>
      <c r="C808" s="665" t="s">
        <v>4755</v>
      </c>
      <c r="D808" s="746" t="s">
        <v>7218</v>
      </c>
      <c r="E808" s="747" t="s">
        <v>4788</v>
      </c>
      <c r="F808" s="665" t="s">
        <v>4752</v>
      </c>
      <c r="G808" s="665" t="s">
        <v>4805</v>
      </c>
      <c r="H808" s="665" t="s">
        <v>2238</v>
      </c>
      <c r="I808" s="665" t="s">
        <v>2550</v>
      </c>
      <c r="J808" s="665" t="s">
        <v>2308</v>
      </c>
      <c r="K808" s="665" t="s">
        <v>4444</v>
      </c>
      <c r="L808" s="666">
        <v>1385.62</v>
      </c>
      <c r="M808" s="666">
        <v>2771.24</v>
      </c>
      <c r="N808" s="665">
        <v>2</v>
      </c>
      <c r="O808" s="748">
        <v>0.5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21</v>
      </c>
      <c r="B809" s="665" t="s">
        <v>545</v>
      </c>
      <c r="C809" s="665" t="s">
        <v>4755</v>
      </c>
      <c r="D809" s="746" t="s">
        <v>7218</v>
      </c>
      <c r="E809" s="747" t="s">
        <v>4788</v>
      </c>
      <c r="F809" s="665" t="s">
        <v>4752</v>
      </c>
      <c r="G809" s="665" t="s">
        <v>4909</v>
      </c>
      <c r="H809" s="665" t="s">
        <v>546</v>
      </c>
      <c r="I809" s="665" t="s">
        <v>2762</v>
      </c>
      <c r="J809" s="665" t="s">
        <v>2763</v>
      </c>
      <c r="K809" s="665" t="s">
        <v>4551</v>
      </c>
      <c r="L809" s="666">
        <v>88.1</v>
      </c>
      <c r="M809" s="666">
        <v>88.1</v>
      </c>
      <c r="N809" s="665">
        <v>1</v>
      </c>
      <c r="O809" s="748">
        <v>0.5</v>
      </c>
      <c r="P809" s="666">
        <v>88.1</v>
      </c>
      <c r="Q809" s="681">
        <v>1</v>
      </c>
      <c r="R809" s="665">
        <v>1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21</v>
      </c>
      <c r="B810" s="665" t="s">
        <v>545</v>
      </c>
      <c r="C810" s="665" t="s">
        <v>4755</v>
      </c>
      <c r="D810" s="746" t="s">
        <v>7218</v>
      </c>
      <c r="E810" s="747" t="s">
        <v>4788</v>
      </c>
      <c r="F810" s="665" t="s">
        <v>4752</v>
      </c>
      <c r="G810" s="665" t="s">
        <v>4807</v>
      </c>
      <c r="H810" s="665" t="s">
        <v>546</v>
      </c>
      <c r="I810" s="665" t="s">
        <v>796</v>
      </c>
      <c r="J810" s="665" t="s">
        <v>797</v>
      </c>
      <c r="K810" s="665" t="s">
        <v>4839</v>
      </c>
      <c r="L810" s="666">
        <v>93.71</v>
      </c>
      <c r="M810" s="666">
        <v>655.97</v>
      </c>
      <c r="N810" s="665">
        <v>7</v>
      </c>
      <c r="O810" s="748">
        <v>3.5</v>
      </c>
      <c r="P810" s="666">
        <v>281.13</v>
      </c>
      <c r="Q810" s="681">
        <v>0.42857142857142855</v>
      </c>
      <c r="R810" s="665">
        <v>3</v>
      </c>
      <c r="S810" s="681">
        <v>0.42857142857142855</v>
      </c>
      <c r="T810" s="748">
        <v>1.5</v>
      </c>
      <c r="U810" s="704">
        <v>0.42857142857142855</v>
      </c>
    </row>
    <row r="811" spans="1:21" ht="14.4" customHeight="1" x14ac:dyDescent="0.3">
      <c r="A811" s="664">
        <v>21</v>
      </c>
      <c r="B811" s="665" t="s">
        <v>545</v>
      </c>
      <c r="C811" s="665" t="s">
        <v>4755</v>
      </c>
      <c r="D811" s="746" t="s">
        <v>7218</v>
      </c>
      <c r="E811" s="747" t="s">
        <v>4788</v>
      </c>
      <c r="F811" s="665" t="s">
        <v>4752</v>
      </c>
      <c r="G811" s="665" t="s">
        <v>4807</v>
      </c>
      <c r="H811" s="665" t="s">
        <v>546</v>
      </c>
      <c r="I811" s="665" t="s">
        <v>5524</v>
      </c>
      <c r="J811" s="665" t="s">
        <v>5434</v>
      </c>
      <c r="K811" s="665" t="s">
        <v>5435</v>
      </c>
      <c r="L811" s="666">
        <v>0</v>
      </c>
      <c r="M811" s="666">
        <v>0</v>
      </c>
      <c r="N811" s="665">
        <v>1</v>
      </c>
      <c r="O811" s="748">
        <v>1</v>
      </c>
      <c r="P811" s="666">
        <v>0</v>
      </c>
      <c r="Q811" s="681"/>
      <c r="R811" s="665">
        <v>1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21</v>
      </c>
      <c r="B812" s="665" t="s">
        <v>545</v>
      </c>
      <c r="C812" s="665" t="s">
        <v>4755</v>
      </c>
      <c r="D812" s="746" t="s">
        <v>7218</v>
      </c>
      <c r="E812" s="747" t="s">
        <v>4788</v>
      </c>
      <c r="F812" s="665" t="s">
        <v>4752</v>
      </c>
      <c r="G812" s="665" t="s">
        <v>4807</v>
      </c>
      <c r="H812" s="665" t="s">
        <v>546</v>
      </c>
      <c r="I812" s="665" t="s">
        <v>4838</v>
      </c>
      <c r="J812" s="665" t="s">
        <v>797</v>
      </c>
      <c r="K812" s="665" t="s">
        <v>4839</v>
      </c>
      <c r="L812" s="666">
        <v>57.64</v>
      </c>
      <c r="M812" s="666">
        <v>1037.52</v>
      </c>
      <c r="N812" s="665">
        <v>18</v>
      </c>
      <c r="O812" s="748">
        <v>10</v>
      </c>
      <c r="P812" s="666">
        <v>691.68</v>
      </c>
      <c r="Q812" s="681">
        <v>0.66666666666666663</v>
      </c>
      <c r="R812" s="665">
        <v>12</v>
      </c>
      <c r="S812" s="681">
        <v>0.66666666666666663</v>
      </c>
      <c r="T812" s="748">
        <v>6.5</v>
      </c>
      <c r="U812" s="704">
        <v>0.65</v>
      </c>
    </row>
    <row r="813" spans="1:21" ht="14.4" customHeight="1" x14ac:dyDescent="0.3">
      <c r="A813" s="664">
        <v>21</v>
      </c>
      <c r="B813" s="665" t="s">
        <v>545</v>
      </c>
      <c r="C813" s="665" t="s">
        <v>4755</v>
      </c>
      <c r="D813" s="746" t="s">
        <v>7218</v>
      </c>
      <c r="E813" s="747" t="s">
        <v>4788</v>
      </c>
      <c r="F813" s="665" t="s">
        <v>4752</v>
      </c>
      <c r="G813" s="665" t="s">
        <v>4807</v>
      </c>
      <c r="H813" s="665" t="s">
        <v>546</v>
      </c>
      <c r="I813" s="665" t="s">
        <v>2206</v>
      </c>
      <c r="J813" s="665" t="s">
        <v>797</v>
      </c>
      <c r="K813" s="665" t="s">
        <v>4839</v>
      </c>
      <c r="L813" s="666">
        <v>93.71</v>
      </c>
      <c r="M813" s="666">
        <v>374.84</v>
      </c>
      <c r="N813" s="665">
        <v>4</v>
      </c>
      <c r="O813" s="748">
        <v>2</v>
      </c>
      <c r="P813" s="666">
        <v>187.42</v>
      </c>
      <c r="Q813" s="681">
        <v>0.5</v>
      </c>
      <c r="R813" s="665">
        <v>2</v>
      </c>
      <c r="S813" s="681">
        <v>0.5</v>
      </c>
      <c r="T813" s="748">
        <v>1</v>
      </c>
      <c r="U813" s="704">
        <v>0.5</v>
      </c>
    </row>
    <row r="814" spans="1:21" ht="14.4" customHeight="1" x14ac:dyDescent="0.3">
      <c r="A814" s="664">
        <v>21</v>
      </c>
      <c r="B814" s="665" t="s">
        <v>545</v>
      </c>
      <c r="C814" s="665" t="s">
        <v>4755</v>
      </c>
      <c r="D814" s="746" t="s">
        <v>7218</v>
      </c>
      <c r="E814" s="747" t="s">
        <v>4788</v>
      </c>
      <c r="F814" s="665" t="s">
        <v>4752</v>
      </c>
      <c r="G814" s="665" t="s">
        <v>4810</v>
      </c>
      <c r="H814" s="665" t="s">
        <v>2238</v>
      </c>
      <c r="I814" s="665" t="s">
        <v>3820</v>
      </c>
      <c r="J814" s="665" t="s">
        <v>4606</v>
      </c>
      <c r="K814" s="665" t="s">
        <v>4607</v>
      </c>
      <c r="L814" s="666">
        <v>668.54</v>
      </c>
      <c r="M814" s="666">
        <v>668.54</v>
      </c>
      <c r="N814" s="665">
        <v>1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21</v>
      </c>
      <c r="B815" s="665" t="s">
        <v>545</v>
      </c>
      <c r="C815" s="665" t="s">
        <v>4755</v>
      </c>
      <c r="D815" s="746" t="s">
        <v>7218</v>
      </c>
      <c r="E815" s="747" t="s">
        <v>4788</v>
      </c>
      <c r="F815" s="665" t="s">
        <v>4752</v>
      </c>
      <c r="G815" s="665" t="s">
        <v>4810</v>
      </c>
      <c r="H815" s="665" t="s">
        <v>2238</v>
      </c>
      <c r="I815" s="665" t="s">
        <v>2566</v>
      </c>
      <c r="J815" s="665" t="s">
        <v>2567</v>
      </c>
      <c r="K815" s="665" t="s">
        <v>2568</v>
      </c>
      <c r="L815" s="666">
        <v>668.54</v>
      </c>
      <c r="M815" s="666">
        <v>2005.62</v>
      </c>
      <c r="N815" s="665">
        <v>3</v>
      </c>
      <c r="O815" s="748">
        <v>1.5</v>
      </c>
      <c r="P815" s="666">
        <v>668.54</v>
      </c>
      <c r="Q815" s="681">
        <v>0.33333333333333331</v>
      </c>
      <c r="R815" s="665">
        <v>1</v>
      </c>
      <c r="S815" s="681">
        <v>0.33333333333333331</v>
      </c>
      <c r="T815" s="748">
        <v>0.5</v>
      </c>
      <c r="U815" s="704">
        <v>0.33333333333333331</v>
      </c>
    </row>
    <row r="816" spans="1:21" ht="14.4" customHeight="1" x14ac:dyDescent="0.3">
      <c r="A816" s="664">
        <v>21</v>
      </c>
      <c r="B816" s="665" t="s">
        <v>545</v>
      </c>
      <c r="C816" s="665" t="s">
        <v>4755</v>
      </c>
      <c r="D816" s="746" t="s">
        <v>7218</v>
      </c>
      <c r="E816" s="747" t="s">
        <v>4788</v>
      </c>
      <c r="F816" s="665" t="s">
        <v>4752</v>
      </c>
      <c r="G816" s="665" t="s">
        <v>4810</v>
      </c>
      <c r="H816" s="665" t="s">
        <v>2238</v>
      </c>
      <c r="I816" s="665" t="s">
        <v>4914</v>
      </c>
      <c r="J816" s="665" t="s">
        <v>2567</v>
      </c>
      <c r="K816" s="665" t="s">
        <v>2568</v>
      </c>
      <c r="L816" s="666">
        <v>668.54</v>
      </c>
      <c r="M816" s="666">
        <v>4011.24</v>
      </c>
      <c r="N816" s="665">
        <v>6</v>
      </c>
      <c r="O816" s="748">
        <v>3</v>
      </c>
      <c r="P816" s="666">
        <v>2005.62</v>
      </c>
      <c r="Q816" s="681">
        <v>0.5</v>
      </c>
      <c r="R816" s="665">
        <v>3</v>
      </c>
      <c r="S816" s="681">
        <v>0.5</v>
      </c>
      <c r="T816" s="748">
        <v>1.5</v>
      </c>
      <c r="U816" s="704">
        <v>0.5</v>
      </c>
    </row>
    <row r="817" spans="1:21" ht="14.4" customHeight="1" x14ac:dyDescent="0.3">
      <c r="A817" s="664">
        <v>21</v>
      </c>
      <c r="B817" s="665" t="s">
        <v>545</v>
      </c>
      <c r="C817" s="665" t="s">
        <v>4755</v>
      </c>
      <c r="D817" s="746" t="s">
        <v>7218</v>
      </c>
      <c r="E817" s="747" t="s">
        <v>4788</v>
      </c>
      <c r="F817" s="665" t="s">
        <v>4752</v>
      </c>
      <c r="G817" s="665" t="s">
        <v>4810</v>
      </c>
      <c r="H817" s="665" t="s">
        <v>546</v>
      </c>
      <c r="I817" s="665" t="s">
        <v>5132</v>
      </c>
      <c r="J817" s="665" t="s">
        <v>2567</v>
      </c>
      <c r="K817" s="665" t="s">
        <v>5133</v>
      </c>
      <c r="L817" s="666">
        <v>0</v>
      </c>
      <c r="M817" s="666">
        <v>0</v>
      </c>
      <c r="N817" s="665">
        <v>6</v>
      </c>
      <c r="O817" s="748">
        <v>2.5</v>
      </c>
      <c r="P817" s="666">
        <v>0</v>
      </c>
      <c r="Q817" s="681"/>
      <c r="R817" s="665">
        <v>5</v>
      </c>
      <c r="S817" s="681">
        <v>0.83333333333333337</v>
      </c>
      <c r="T817" s="748">
        <v>2</v>
      </c>
      <c r="U817" s="704">
        <v>0.8</v>
      </c>
    </row>
    <row r="818" spans="1:21" ht="14.4" customHeight="1" x14ac:dyDescent="0.3">
      <c r="A818" s="664">
        <v>21</v>
      </c>
      <c r="B818" s="665" t="s">
        <v>545</v>
      </c>
      <c r="C818" s="665" t="s">
        <v>4755</v>
      </c>
      <c r="D818" s="746" t="s">
        <v>7218</v>
      </c>
      <c r="E818" s="747" t="s">
        <v>4788</v>
      </c>
      <c r="F818" s="665" t="s">
        <v>4752</v>
      </c>
      <c r="G818" s="665" t="s">
        <v>4810</v>
      </c>
      <c r="H818" s="665" t="s">
        <v>546</v>
      </c>
      <c r="I818" s="665" t="s">
        <v>5436</v>
      </c>
      <c r="J818" s="665" t="s">
        <v>2567</v>
      </c>
      <c r="K818" s="665" t="s">
        <v>5437</v>
      </c>
      <c r="L818" s="666">
        <v>0</v>
      </c>
      <c r="M818" s="666">
        <v>0</v>
      </c>
      <c r="N818" s="665">
        <v>1</v>
      </c>
      <c r="O818" s="748">
        <v>0.5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21</v>
      </c>
      <c r="B819" s="665" t="s">
        <v>545</v>
      </c>
      <c r="C819" s="665" t="s">
        <v>4755</v>
      </c>
      <c r="D819" s="746" t="s">
        <v>7218</v>
      </c>
      <c r="E819" s="747" t="s">
        <v>4788</v>
      </c>
      <c r="F819" s="665" t="s">
        <v>4752</v>
      </c>
      <c r="G819" s="665" t="s">
        <v>4810</v>
      </c>
      <c r="H819" s="665" t="s">
        <v>546</v>
      </c>
      <c r="I819" s="665" t="s">
        <v>5299</v>
      </c>
      <c r="J819" s="665" t="s">
        <v>2567</v>
      </c>
      <c r="K819" s="665" t="s">
        <v>5300</v>
      </c>
      <c r="L819" s="666">
        <v>0</v>
      </c>
      <c r="M819" s="666">
        <v>0</v>
      </c>
      <c r="N819" s="665">
        <v>1</v>
      </c>
      <c r="O819" s="748">
        <v>0.5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21</v>
      </c>
      <c r="B820" s="665" t="s">
        <v>545</v>
      </c>
      <c r="C820" s="665" t="s">
        <v>4755</v>
      </c>
      <c r="D820" s="746" t="s">
        <v>7218</v>
      </c>
      <c r="E820" s="747" t="s">
        <v>4788</v>
      </c>
      <c r="F820" s="665" t="s">
        <v>4752</v>
      </c>
      <c r="G820" s="665" t="s">
        <v>4810</v>
      </c>
      <c r="H820" s="665" t="s">
        <v>546</v>
      </c>
      <c r="I820" s="665" t="s">
        <v>5438</v>
      </c>
      <c r="J820" s="665" t="s">
        <v>2567</v>
      </c>
      <c r="K820" s="665" t="s">
        <v>5133</v>
      </c>
      <c r="L820" s="666">
        <v>0</v>
      </c>
      <c r="M820" s="666">
        <v>0</v>
      </c>
      <c r="N820" s="665">
        <v>1</v>
      </c>
      <c r="O820" s="748">
        <v>0.5</v>
      </c>
      <c r="P820" s="666"/>
      <c r="Q820" s="681"/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21</v>
      </c>
      <c r="B821" s="665" t="s">
        <v>545</v>
      </c>
      <c r="C821" s="665" t="s">
        <v>4755</v>
      </c>
      <c r="D821" s="746" t="s">
        <v>7218</v>
      </c>
      <c r="E821" s="747" t="s">
        <v>4788</v>
      </c>
      <c r="F821" s="665" t="s">
        <v>4752</v>
      </c>
      <c r="G821" s="665" t="s">
        <v>5134</v>
      </c>
      <c r="H821" s="665" t="s">
        <v>546</v>
      </c>
      <c r="I821" s="665" t="s">
        <v>5440</v>
      </c>
      <c r="J821" s="665" t="s">
        <v>747</v>
      </c>
      <c r="K821" s="665" t="s">
        <v>5441</v>
      </c>
      <c r="L821" s="666">
        <v>0</v>
      </c>
      <c r="M821" s="666">
        <v>0</v>
      </c>
      <c r="N821" s="665">
        <v>2</v>
      </c>
      <c r="O821" s="748">
        <v>1</v>
      </c>
      <c r="P821" s="666">
        <v>0</v>
      </c>
      <c r="Q821" s="681"/>
      <c r="R821" s="665">
        <v>1</v>
      </c>
      <c r="S821" s="681">
        <v>0.5</v>
      </c>
      <c r="T821" s="748">
        <v>0.5</v>
      </c>
      <c r="U821" s="704">
        <v>0.5</v>
      </c>
    </row>
    <row r="822" spans="1:21" ht="14.4" customHeight="1" x14ac:dyDescent="0.3">
      <c r="A822" s="664">
        <v>21</v>
      </c>
      <c r="B822" s="665" t="s">
        <v>545</v>
      </c>
      <c r="C822" s="665" t="s">
        <v>4755</v>
      </c>
      <c r="D822" s="746" t="s">
        <v>7218</v>
      </c>
      <c r="E822" s="747" t="s">
        <v>4788</v>
      </c>
      <c r="F822" s="665" t="s">
        <v>4752</v>
      </c>
      <c r="G822" s="665" t="s">
        <v>5134</v>
      </c>
      <c r="H822" s="665" t="s">
        <v>546</v>
      </c>
      <c r="I822" s="665" t="s">
        <v>746</v>
      </c>
      <c r="J822" s="665" t="s">
        <v>747</v>
      </c>
      <c r="K822" s="665" t="s">
        <v>5135</v>
      </c>
      <c r="L822" s="666">
        <v>0</v>
      </c>
      <c r="M822" s="666">
        <v>0</v>
      </c>
      <c r="N822" s="665">
        <v>1</v>
      </c>
      <c r="O822" s="748">
        <v>0.5</v>
      </c>
      <c r="P822" s="666">
        <v>0</v>
      </c>
      <c r="Q822" s="681"/>
      <c r="R822" s="665">
        <v>1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21</v>
      </c>
      <c r="B823" s="665" t="s">
        <v>545</v>
      </c>
      <c r="C823" s="665" t="s">
        <v>4755</v>
      </c>
      <c r="D823" s="746" t="s">
        <v>7218</v>
      </c>
      <c r="E823" s="747" t="s">
        <v>4788</v>
      </c>
      <c r="F823" s="665" t="s">
        <v>4752</v>
      </c>
      <c r="G823" s="665" t="s">
        <v>4915</v>
      </c>
      <c r="H823" s="665" t="s">
        <v>546</v>
      </c>
      <c r="I823" s="665" t="s">
        <v>1504</v>
      </c>
      <c r="J823" s="665" t="s">
        <v>1505</v>
      </c>
      <c r="K823" s="665" t="s">
        <v>4916</v>
      </c>
      <c r="L823" s="666">
        <v>0</v>
      </c>
      <c r="M823" s="666">
        <v>0</v>
      </c>
      <c r="N823" s="665">
        <v>1</v>
      </c>
      <c r="O823" s="748">
        <v>1</v>
      </c>
      <c r="P823" s="666">
        <v>0</v>
      </c>
      <c r="Q823" s="681"/>
      <c r="R823" s="665">
        <v>1</v>
      </c>
      <c r="S823" s="681">
        <v>1</v>
      </c>
      <c r="T823" s="748">
        <v>1</v>
      </c>
      <c r="U823" s="704">
        <v>1</v>
      </c>
    </row>
    <row r="824" spans="1:21" ht="14.4" customHeight="1" x14ac:dyDescent="0.3">
      <c r="A824" s="664">
        <v>21</v>
      </c>
      <c r="B824" s="665" t="s">
        <v>545</v>
      </c>
      <c r="C824" s="665" t="s">
        <v>4755</v>
      </c>
      <c r="D824" s="746" t="s">
        <v>7218</v>
      </c>
      <c r="E824" s="747" t="s">
        <v>4788</v>
      </c>
      <c r="F824" s="665" t="s">
        <v>4752</v>
      </c>
      <c r="G824" s="665" t="s">
        <v>4915</v>
      </c>
      <c r="H824" s="665" t="s">
        <v>546</v>
      </c>
      <c r="I824" s="665" t="s">
        <v>5525</v>
      </c>
      <c r="J824" s="665" t="s">
        <v>1505</v>
      </c>
      <c r="K824" s="665" t="s">
        <v>5526</v>
      </c>
      <c r="L824" s="666">
        <v>0</v>
      </c>
      <c r="M824" s="666">
        <v>0</v>
      </c>
      <c r="N824" s="665">
        <v>1</v>
      </c>
      <c r="O824" s="748">
        <v>1</v>
      </c>
      <c r="P824" s="666">
        <v>0</v>
      </c>
      <c r="Q824" s="681"/>
      <c r="R824" s="665">
        <v>1</v>
      </c>
      <c r="S824" s="681">
        <v>1</v>
      </c>
      <c r="T824" s="748">
        <v>1</v>
      </c>
      <c r="U824" s="704">
        <v>1</v>
      </c>
    </row>
    <row r="825" spans="1:21" ht="14.4" customHeight="1" x14ac:dyDescent="0.3">
      <c r="A825" s="664">
        <v>21</v>
      </c>
      <c r="B825" s="665" t="s">
        <v>545</v>
      </c>
      <c r="C825" s="665" t="s">
        <v>4755</v>
      </c>
      <c r="D825" s="746" t="s">
        <v>7218</v>
      </c>
      <c r="E825" s="747" t="s">
        <v>4788</v>
      </c>
      <c r="F825" s="665" t="s">
        <v>4752</v>
      </c>
      <c r="G825" s="665" t="s">
        <v>5027</v>
      </c>
      <c r="H825" s="665" t="s">
        <v>2238</v>
      </c>
      <c r="I825" s="665" t="s">
        <v>2352</v>
      </c>
      <c r="J825" s="665" t="s">
        <v>2353</v>
      </c>
      <c r="K825" s="665" t="s">
        <v>4455</v>
      </c>
      <c r="L825" s="666">
        <v>48.27</v>
      </c>
      <c r="M825" s="666">
        <v>96.54</v>
      </c>
      <c r="N825" s="665">
        <v>2</v>
      </c>
      <c r="O825" s="748">
        <v>1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21</v>
      </c>
      <c r="B826" s="665" t="s">
        <v>545</v>
      </c>
      <c r="C826" s="665" t="s">
        <v>4755</v>
      </c>
      <c r="D826" s="746" t="s">
        <v>7218</v>
      </c>
      <c r="E826" s="747" t="s">
        <v>4788</v>
      </c>
      <c r="F826" s="665" t="s">
        <v>4752</v>
      </c>
      <c r="G826" s="665" t="s">
        <v>5029</v>
      </c>
      <c r="H826" s="665" t="s">
        <v>2238</v>
      </c>
      <c r="I826" s="665" t="s">
        <v>2361</v>
      </c>
      <c r="J826" s="665" t="s">
        <v>4471</v>
      </c>
      <c r="K826" s="665" t="s">
        <v>4472</v>
      </c>
      <c r="L826" s="666">
        <v>87.41</v>
      </c>
      <c r="M826" s="666">
        <v>87.41</v>
      </c>
      <c r="N826" s="665">
        <v>1</v>
      </c>
      <c r="O826" s="748">
        <v>0.5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21</v>
      </c>
      <c r="B827" s="665" t="s">
        <v>545</v>
      </c>
      <c r="C827" s="665" t="s">
        <v>4755</v>
      </c>
      <c r="D827" s="746" t="s">
        <v>7218</v>
      </c>
      <c r="E827" s="747" t="s">
        <v>4788</v>
      </c>
      <c r="F827" s="665" t="s">
        <v>4752</v>
      </c>
      <c r="G827" s="665" t="s">
        <v>4815</v>
      </c>
      <c r="H827" s="665" t="s">
        <v>546</v>
      </c>
      <c r="I827" s="665" t="s">
        <v>1930</v>
      </c>
      <c r="J827" s="665" t="s">
        <v>1931</v>
      </c>
      <c r="K827" s="665" t="s">
        <v>1756</v>
      </c>
      <c r="L827" s="666">
        <v>108.44</v>
      </c>
      <c r="M827" s="666">
        <v>325.32</v>
      </c>
      <c r="N827" s="665">
        <v>3</v>
      </c>
      <c r="O827" s="748">
        <v>1</v>
      </c>
      <c r="P827" s="666">
        <v>216.88</v>
      </c>
      <c r="Q827" s="681">
        <v>0.66666666666666663</v>
      </c>
      <c r="R827" s="665">
        <v>2</v>
      </c>
      <c r="S827" s="681">
        <v>0.66666666666666663</v>
      </c>
      <c r="T827" s="748">
        <v>0.5</v>
      </c>
      <c r="U827" s="704">
        <v>0.5</v>
      </c>
    </row>
    <row r="828" spans="1:21" ht="14.4" customHeight="1" x14ac:dyDescent="0.3">
      <c r="A828" s="664">
        <v>21</v>
      </c>
      <c r="B828" s="665" t="s">
        <v>545</v>
      </c>
      <c r="C828" s="665" t="s">
        <v>4755</v>
      </c>
      <c r="D828" s="746" t="s">
        <v>7218</v>
      </c>
      <c r="E828" s="747" t="s">
        <v>4788</v>
      </c>
      <c r="F828" s="665" t="s">
        <v>4752</v>
      </c>
      <c r="G828" s="665" t="s">
        <v>4815</v>
      </c>
      <c r="H828" s="665" t="s">
        <v>546</v>
      </c>
      <c r="I828" s="665" t="s">
        <v>4840</v>
      </c>
      <c r="J828" s="665" t="s">
        <v>1931</v>
      </c>
      <c r="K828" s="665" t="s">
        <v>1522</v>
      </c>
      <c r="L828" s="666">
        <v>54.23</v>
      </c>
      <c r="M828" s="666">
        <v>650.76</v>
      </c>
      <c r="N828" s="665">
        <v>12</v>
      </c>
      <c r="O828" s="748">
        <v>6.5</v>
      </c>
      <c r="P828" s="666">
        <v>379.61</v>
      </c>
      <c r="Q828" s="681">
        <v>0.58333333333333337</v>
      </c>
      <c r="R828" s="665">
        <v>7</v>
      </c>
      <c r="S828" s="681">
        <v>0.58333333333333337</v>
      </c>
      <c r="T828" s="748">
        <v>4</v>
      </c>
      <c r="U828" s="704">
        <v>0.61538461538461542</v>
      </c>
    </row>
    <row r="829" spans="1:21" ht="14.4" customHeight="1" x14ac:dyDescent="0.3">
      <c r="A829" s="664">
        <v>21</v>
      </c>
      <c r="B829" s="665" t="s">
        <v>545</v>
      </c>
      <c r="C829" s="665" t="s">
        <v>4755</v>
      </c>
      <c r="D829" s="746" t="s">
        <v>7218</v>
      </c>
      <c r="E829" s="747" t="s">
        <v>4788</v>
      </c>
      <c r="F829" s="665" t="s">
        <v>4752</v>
      </c>
      <c r="G829" s="665" t="s">
        <v>4918</v>
      </c>
      <c r="H829" s="665" t="s">
        <v>546</v>
      </c>
      <c r="I829" s="665" t="s">
        <v>3014</v>
      </c>
      <c r="J829" s="665" t="s">
        <v>3015</v>
      </c>
      <c r="K829" s="665" t="s">
        <v>2801</v>
      </c>
      <c r="L829" s="666">
        <v>79.099999999999994</v>
      </c>
      <c r="M829" s="666">
        <v>79.099999999999994</v>
      </c>
      <c r="N829" s="665">
        <v>1</v>
      </c>
      <c r="O829" s="748">
        <v>0.5</v>
      </c>
      <c r="P829" s="666">
        <v>79.099999999999994</v>
      </c>
      <c r="Q829" s="681">
        <v>1</v>
      </c>
      <c r="R829" s="665">
        <v>1</v>
      </c>
      <c r="S829" s="681">
        <v>1</v>
      </c>
      <c r="T829" s="748">
        <v>0.5</v>
      </c>
      <c r="U829" s="704">
        <v>1</v>
      </c>
    </row>
    <row r="830" spans="1:21" ht="14.4" customHeight="1" x14ac:dyDescent="0.3">
      <c r="A830" s="664">
        <v>21</v>
      </c>
      <c r="B830" s="665" t="s">
        <v>545</v>
      </c>
      <c r="C830" s="665" t="s">
        <v>4755</v>
      </c>
      <c r="D830" s="746" t="s">
        <v>7218</v>
      </c>
      <c r="E830" s="747" t="s">
        <v>4788</v>
      </c>
      <c r="F830" s="665" t="s">
        <v>4752</v>
      </c>
      <c r="G830" s="665" t="s">
        <v>4922</v>
      </c>
      <c r="H830" s="665" t="s">
        <v>2238</v>
      </c>
      <c r="I830" s="665" t="s">
        <v>2303</v>
      </c>
      <c r="J830" s="665" t="s">
        <v>4468</v>
      </c>
      <c r="K830" s="665" t="s">
        <v>4469</v>
      </c>
      <c r="L830" s="666">
        <v>48.27</v>
      </c>
      <c r="M830" s="666">
        <v>48.27</v>
      </c>
      <c r="N830" s="665">
        <v>1</v>
      </c>
      <c r="O830" s="748">
        <v>0.5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21</v>
      </c>
      <c r="B831" s="665" t="s">
        <v>545</v>
      </c>
      <c r="C831" s="665" t="s">
        <v>4755</v>
      </c>
      <c r="D831" s="746" t="s">
        <v>7218</v>
      </c>
      <c r="E831" s="747" t="s">
        <v>4788</v>
      </c>
      <c r="F831" s="665" t="s">
        <v>4752</v>
      </c>
      <c r="G831" s="665" t="s">
        <v>5527</v>
      </c>
      <c r="H831" s="665" t="s">
        <v>546</v>
      </c>
      <c r="I831" s="665" t="s">
        <v>1021</v>
      </c>
      <c r="J831" s="665" t="s">
        <v>5528</v>
      </c>
      <c r="K831" s="665" t="s">
        <v>5529</v>
      </c>
      <c r="L831" s="666">
        <v>0</v>
      </c>
      <c r="M831" s="666">
        <v>0</v>
      </c>
      <c r="N831" s="665">
        <v>1</v>
      </c>
      <c r="O831" s="748">
        <v>0.5</v>
      </c>
      <c r="P831" s="666">
        <v>0</v>
      </c>
      <c r="Q831" s="681"/>
      <c r="R831" s="665">
        <v>1</v>
      </c>
      <c r="S831" s="681">
        <v>1</v>
      </c>
      <c r="T831" s="748">
        <v>0.5</v>
      </c>
      <c r="U831" s="704">
        <v>1</v>
      </c>
    </row>
    <row r="832" spans="1:21" ht="14.4" customHeight="1" x14ac:dyDescent="0.3">
      <c r="A832" s="664">
        <v>21</v>
      </c>
      <c r="B832" s="665" t="s">
        <v>545</v>
      </c>
      <c r="C832" s="665" t="s">
        <v>4755</v>
      </c>
      <c r="D832" s="746" t="s">
        <v>7218</v>
      </c>
      <c r="E832" s="747" t="s">
        <v>4788</v>
      </c>
      <c r="F832" s="665" t="s">
        <v>4752</v>
      </c>
      <c r="G832" s="665" t="s">
        <v>4816</v>
      </c>
      <c r="H832" s="665" t="s">
        <v>546</v>
      </c>
      <c r="I832" s="665" t="s">
        <v>861</v>
      </c>
      <c r="J832" s="665" t="s">
        <v>4817</v>
      </c>
      <c r="K832" s="665" t="s">
        <v>4800</v>
      </c>
      <c r="L832" s="666">
        <v>0</v>
      </c>
      <c r="M832" s="666">
        <v>0</v>
      </c>
      <c r="N832" s="665">
        <v>16</v>
      </c>
      <c r="O832" s="748">
        <v>7.5</v>
      </c>
      <c r="P832" s="666">
        <v>0</v>
      </c>
      <c r="Q832" s="681"/>
      <c r="R832" s="665">
        <v>8</v>
      </c>
      <c r="S832" s="681">
        <v>0.5</v>
      </c>
      <c r="T832" s="748">
        <v>4.5</v>
      </c>
      <c r="U832" s="704">
        <v>0.6</v>
      </c>
    </row>
    <row r="833" spans="1:21" ht="14.4" customHeight="1" x14ac:dyDescent="0.3">
      <c r="A833" s="664">
        <v>21</v>
      </c>
      <c r="B833" s="665" t="s">
        <v>545</v>
      </c>
      <c r="C833" s="665" t="s">
        <v>4755</v>
      </c>
      <c r="D833" s="746" t="s">
        <v>7218</v>
      </c>
      <c r="E833" s="747" t="s">
        <v>4788</v>
      </c>
      <c r="F833" s="665" t="s">
        <v>4752</v>
      </c>
      <c r="G833" s="665" t="s">
        <v>4929</v>
      </c>
      <c r="H833" s="665" t="s">
        <v>546</v>
      </c>
      <c r="I833" s="665" t="s">
        <v>728</v>
      </c>
      <c r="J833" s="665" t="s">
        <v>729</v>
      </c>
      <c r="K833" s="665" t="s">
        <v>4931</v>
      </c>
      <c r="L833" s="666">
        <v>42.08</v>
      </c>
      <c r="M833" s="666">
        <v>42.08</v>
      </c>
      <c r="N833" s="665">
        <v>1</v>
      </c>
      <c r="O833" s="748">
        <v>0.5</v>
      </c>
      <c r="P833" s="666">
        <v>42.08</v>
      </c>
      <c r="Q833" s="681">
        <v>1</v>
      </c>
      <c r="R833" s="665">
        <v>1</v>
      </c>
      <c r="S833" s="681">
        <v>1</v>
      </c>
      <c r="T833" s="748">
        <v>0.5</v>
      </c>
      <c r="U833" s="704">
        <v>1</v>
      </c>
    </row>
    <row r="834" spans="1:21" ht="14.4" customHeight="1" x14ac:dyDescent="0.3">
      <c r="A834" s="664">
        <v>21</v>
      </c>
      <c r="B834" s="665" t="s">
        <v>545</v>
      </c>
      <c r="C834" s="665" t="s">
        <v>4755</v>
      </c>
      <c r="D834" s="746" t="s">
        <v>7218</v>
      </c>
      <c r="E834" s="747" t="s">
        <v>4788</v>
      </c>
      <c r="F834" s="665" t="s">
        <v>4752</v>
      </c>
      <c r="G834" s="665" t="s">
        <v>4932</v>
      </c>
      <c r="H834" s="665" t="s">
        <v>546</v>
      </c>
      <c r="I834" s="665" t="s">
        <v>5530</v>
      </c>
      <c r="J834" s="665" t="s">
        <v>2104</v>
      </c>
      <c r="K834" s="665" t="s">
        <v>5259</v>
      </c>
      <c r="L834" s="666">
        <v>42.54</v>
      </c>
      <c r="M834" s="666">
        <v>42.54</v>
      </c>
      <c r="N834" s="665">
        <v>1</v>
      </c>
      <c r="O834" s="748">
        <v>0.5</v>
      </c>
      <c r="P834" s="666">
        <v>42.54</v>
      </c>
      <c r="Q834" s="681">
        <v>1</v>
      </c>
      <c r="R834" s="665">
        <v>1</v>
      </c>
      <c r="S834" s="681">
        <v>1</v>
      </c>
      <c r="T834" s="748">
        <v>0.5</v>
      </c>
      <c r="U834" s="704">
        <v>1</v>
      </c>
    </row>
    <row r="835" spans="1:21" ht="14.4" customHeight="1" x14ac:dyDescent="0.3">
      <c r="A835" s="664">
        <v>21</v>
      </c>
      <c r="B835" s="665" t="s">
        <v>545</v>
      </c>
      <c r="C835" s="665" t="s">
        <v>4755</v>
      </c>
      <c r="D835" s="746" t="s">
        <v>7218</v>
      </c>
      <c r="E835" s="747" t="s">
        <v>4788</v>
      </c>
      <c r="F835" s="665" t="s">
        <v>4752</v>
      </c>
      <c r="G835" s="665" t="s">
        <v>4932</v>
      </c>
      <c r="H835" s="665" t="s">
        <v>546</v>
      </c>
      <c r="I835" s="665" t="s">
        <v>2103</v>
      </c>
      <c r="J835" s="665" t="s">
        <v>2104</v>
      </c>
      <c r="K835" s="665" t="s">
        <v>4933</v>
      </c>
      <c r="L835" s="666">
        <v>31.42</v>
      </c>
      <c r="M835" s="666">
        <v>31.42</v>
      </c>
      <c r="N835" s="665">
        <v>1</v>
      </c>
      <c r="O835" s="748">
        <v>0.5</v>
      </c>
      <c r="P835" s="666">
        <v>31.42</v>
      </c>
      <c r="Q835" s="681">
        <v>1</v>
      </c>
      <c r="R835" s="665">
        <v>1</v>
      </c>
      <c r="S835" s="681">
        <v>1</v>
      </c>
      <c r="T835" s="748">
        <v>0.5</v>
      </c>
      <c r="U835" s="704">
        <v>1</v>
      </c>
    </row>
    <row r="836" spans="1:21" ht="14.4" customHeight="1" x14ac:dyDescent="0.3">
      <c r="A836" s="664">
        <v>21</v>
      </c>
      <c r="B836" s="665" t="s">
        <v>545</v>
      </c>
      <c r="C836" s="665" t="s">
        <v>4755</v>
      </c>
      <c r="D836" s="746" t="s">
        <v>7218</v>
      </c>
      <c r="E836" s="747" t="s">
        <v>4788</v>
      </c>
      <c r="F836" s="665" t="s">
        <v>4752</v>
      </c>
      <c r="G836" s="665" t="s">
        <v>5042</v>
      </c>
      <c r="H836" s="665" t="s">
        <v>546</v>
      </c>
      <c r="I836" s="665" t="s">
        <v>1194</v>
      </c>
      <c r="J836" s="665" t="s">
        <v>751</v>
      </c>
      <c r="K836" s="665" t="s">
        <v>5043</v>
      </c>
      <c r="L836" s="666">
        <v>85.76</v>
      </c>
      <c r="M836" s="666">
        <v>1200.6400000000001</v>
      </c>
      <c r="N836" s="665">
        <v>14</v>
      </c>
      <c r="O836" s="748">
        <v>8.5</v>
      </c>
      <c r="P836" s="666">
        <v>428.8</v>
      </c>
      <c r="Q836" s="681">
        <v>0.3571428571428571</v>
      </c>
      <c r="R836" s="665">
        <v>5</v>
      </c>
      <c r="S836" s="681">
        <v>0.35714285714285715</v>
      </c>
      <c r="T836" s="748">
        <v>3</v>
      </c>
      <c r="U836" s="704">
        <v>0.35294117647058826</v>
      </c>
    </row>
    <row r="837" spans="1:21" ht="14.4" customHeight="1" x14ac:dyDescent="0.3">
      <c r="A837" s="664">
        <v>21</v>
      </c>
      <c r="B837" s="665" t="s">
        <v>545</v>
      </c>
      <c r="C837" s="665" t="s">
        <v>4755</v>
      </c>
      <c r="D837" s="746" t="s">
        <v>7218</v>
      </c>
      <c r="E837" s="747" t="s">
        <v>4788</v>
      </c>
      <c r="F837" s="665" t="s">
        <v>4752</v>
      </c>
      <c r="G837" s="665" t="s">
        <v>5042</v>
      </c>
      <c r="H837" s="665" t="s">
        <v>546</v>
      </c>
      <c r="I837" s="665" t="s">
        <v>750</v>
      </c>
      <c r="J837" s="665" t="s">
        <v>751</v>
      </c>
      <c r="K837" s="665" t="s">
        <v>5169</v>
      </c>
      <c r="L837" s="666">
        <v>55.16</v>
      </c>
      <c r="M837" s="666">
        <v>165.48</v>
      </c>
      <c r="N837" s="665">
        <v>3</v>
      </c>
      <c r="O837" s="748">
        <v>2.5</v>
      </c>
      <c r="P837" s="666">
        <v>165.48</v>
      </c>
      <c r="Q837" s="681">
        <v>1</v>
      </c>
      <c r="R837" s="665">
        <v>3</v>
      </c>
      <c r="S837" s="681">
        <v>1</v>
      </c>
      <c r="T837" s="748">
        <v>2.5</v>
      </c>
      <c r="U837" s="704">
        <v>1</v>
      </c>
    </row>
    <row r="838" spans="1:21" ht="14.4" customHeight="1" x14ac:dyDescent="0.3">
      <c r="A838" s="664">
        <v>21</v>
      </c>
      <c r="B838" s="665" t="s">
        <v>545</v>
      </c>
      <c r="C838" s="665" t="s">
        <v>4755</v>
      </c>
      <c r="D838" s="746" t="s">
        <v>7218</v>
      </c>
      <c r="E838" s="747" t="s">
        <v>4788</v>
      </c>
      <c r="F838" s="665" t="s">
        <v>4752</v>
      </c>
      <c r="G838" s="665" t="s">
        <v>5156</v>
      </c>
      <c r="H838" s="665" t="s">
        <v>546</v>
      </c>
      <c r="I838" s="665" t="s">
        <v>5531</v>
      </c>
      <c r="J838" s="665" t="s">
        <v>846</v>
      </c>
      <c r="K838" s="665" t="s">
        <v>5500</v>
      </c>
      <c r="L838" s="666">
        <v>0</v>
      </c>
      <c r="M838" s="666">
        <v>0</v>
      </c>
      <c r="N838" s="665">
        <v>1</v>
      </c>
      <c r="O838" s="748">
        <v>0.5</v>
      </c>
      <c r="P838" s="666">
        <v>0</v>
      </c>
      <c r="Q838" s="681"/>
      <c r="R838" s="665">
        <v>1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21</v>
      </c>
      <c r="B839" s="665" t="s">
        <v>545</v>
      </c>
      <c r="C839" s="665" t="s">
        <v>4755</v>
      </c>
      <c r="D839" s="746" t="s">
        <v>7218</v>
      </c>
      <c r="E839" s="747" t="s">
        <v>4788</v>
      </c>
      <c r="F839" s="665" t="s">
        <v>4752</v>
      </c>
      <c r="G839" s="665" t="s">
        <v>5156</v>
      </c>
      <c r="H839" s="665" t="s">
        <v>546</v>
      </c>
      <c r="I839" s="665" t="s">
        <v>845</v>
      </c>
      <c r="J839" s="665" t="s">
        <v>846</v>
      </c>
      <c r="K839" s="665" t="s">
        <v>4846</v>
      </c>
      <c r="L839" s="666">
        <v>122.73</v>
      </c>
      <c r="M839" s="666">
        <v>122.73</v>
      </c>
      <c r="N839" s="665">
        <v>1</v>
      </c>
      <c r="O839" s="748">
        <v>1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21</v>
      </c>
      <c r="B840" s="665" t="s">
        <v>545</v>
      </c>
      <c r="C840" s="665" t="s">
        <v>4755</v>
      </c>
      <c r="D840" s="746" t="s">
        <v>7218</v>
      </c>
      <c r="E840" s="747" t="s">
        <v>4788</v>
      </c>
      <c r="F840" s="665" t="s">
        <v>4752</v>
      </c>
      <c r="G840" s="665" t="s">
        <v>4936</v>
      </c>
      <c r="H840" s="665" t="s">
        <v>546</v>
      </c>
      <c r="I840" s="665" t="s">
        <v>1524</v>
      </c>
      <c r="J840" s="665" t="s">
        <v>1525</v>
      </c>
      <c r="K840" s="665" t="s">
        <v>4685</v>
      </c>
      <c r="L840" s="666">
        <v>31.32</v>
      </c>
      <c r="M840" s="666">
        <v>62.64</v>
      </c>
      <c r="N840" s="665">
        <v>2</v>
      </c>
      <c r="O840" s="748">
        <v>1.5</v>
      </c>
      <c r="P840" s="666">
        <v>31.32</v>
      </c>
      <c r="Q840" s="681">
        <v>0.5</v>
      </c>
      <c r="R840" s="665">
        <v>1</v>
      </c>
      <c r="S840" s="681">
        <v>0.5</v>
      </c>
      <c r="T840" s="748">
        <v>1</v>
      </c>
      <c r="U840" s="704">
        <v>0.66666666666666663</v>
      </c>
    </row>
    <row r="841" spans="1:21" ht="14.4" customHeight="1" x14ac:dyDescent="0.3">
      <c r="A841" s="664">
        <v>21</v>
      </c>
      <c r="B841" s="665" t="s">
        <v>545</v>
      </c>
      <c r="C841" s="665" t="s">
        <v>4755</v>
      </c>
      <c r="D841" s="746" t="s">
        <v>7218</v>
      </c>
      <c r="E841" s="747" t="s">
        <v>4788</v>
      </c>
      <c r="F841" s="665" t="s">
        <v>4752</v>
      </c>
      <c r="G841" s="665" t="s">
        <v>4936</v>
      </c>
      <c r="H841" s="665" t="s">
        <v>546</v>
      </c>
      <c r="I841" s="665" t="s">
        <v>899</v>
      </c>
      <c r="J841" s="665" t="s">
        <v>900</v>
      </c>
      <c r="K841" s="665" t="s">
        <v>4557</v>
      </c>
      <c r="L841" s="666">
        <v>93.96</v>
      </c>
      <c r="M841" s="666">
        <v>93.96</v>
      </c>
      <c r="N841" s="665">
        <v>1</v>
      </c>
      <c r="O841" s="748">
        <v>1</v>
      </c>
      <c r="P841" s="666">
        <v>93.96</v>
      </c>
      <c r="Q841" s="681">
        <v>1</v>
      </c>
      <c r="R841" s="665">
        <v>1</v>
      </c>
      <c r="S841" s="681">
        <v>1</v>
      </c>
      <c r="T841" s="748">
        <v>1</v>
      </c>
      <c r="U841" s="704">
        <v>1</v>
      </c>
    </row>
    <row r="842" spans="1:21" ht="14.4" customHeight="1" x14ac:dyDescent="0.3">
      <c r="A842" s="664">
        <v>21</v>
      </c>
      <c r="B842" s="665" t="s">
        <v>545</v>
      </c>
      <c r="C842" s="665" t="s">
        <v>4755</v>
      </c>
      <c r="D842" s="746" t="s">
        <v>7218</v>
      </c>
      <c r="E842" s="747" t="s">
        <v>4788</v>
      </c>
      <c r="F842" s="665" t="s">
        <v>4752</v>
      </c>
      <c r="G842" s="665" t="s">
        <v>4818</v>
      </c>
      <c r="H842" s="665" t="s">
        <v>546</v>
      </c>
      <c r="I842" s="665" t="s">
        <v>1315</v>
      </c>
      <c r="J842" s="665" t="s">
        <v>1217</v>
      </c>
      <c r="K842" s="665" t="s">
        <v>5532</v>
      </c>
      <c r="L842" s="666">
        <v>33.549999999999997</v>
      </c>
      <c r="M842" s="666">
        <v>134.19999999999999</v>
      </c>
      <c r="N842" s="665">
        <v>4</v>
      </c>
      <c r="O842" s="748">
        <v>2.5</v>
      </c>
      <c r="P842" s="666">
        <v>67.099999999999994</v>
      </c>
      <c r="Q842" s="681">
        <v>0.5</v>
      </c>
      <c r="R842" s="665">
        <v>2</v>
      </c>
      <c r="S842" s="681">
        <v>0.5</v>
      </c>
      <c r="T842" s="748">
        <v>1</v>
      </c>
      <c r="U842" s="704">
        <v>0.4</v>
      </c>
    </row>
    <row r="843" spans="1:21" ht="14.4" customHeight="1" x14ac:dyDescent="0.3">
      <c r="A843" s="664">
        <v>21</v>
      </c>
      <c r="B843" s="665" t="s">
        <v>545</v>
      </c>
      <c r="C843" s="665" t="s">
        <v>4755</v>
      </c>
      <c r="D843" s="746" t="s">
        <v>7218</v>
      </c>
      <c r="E843" s="747" t="s">
        <v>4788</v>
      </c>
      <c r="F843" s="665" t="s">
        <v>4752</v>
      </c>
      <c r="G843" s="665" t="s">
        <v>4818</v>
      </c>
      <c r="H843" s="665" t="s">
        <v>546</v>
      </c>
      <c r="I843" s="665" t="s">
        <v>1309</v>
      </c>
      <c r="J843" s="665" t="s">
        <v>1217</v>
      </c>
      <c r="K843" s="665" t="s">
        <v>4819</v>
      </c>
      <c r="L843" s="666">
        <v>50.32</v>
      </c>
      <c r="M843" s="666">
        <v>50.32</v>
      </c>
      <c r="N843" s="665">
        <v>1</v>
      </c>
      <c r="O843" s="748">
        <v>0.5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21</v>
      </c>
      <c r="B844" s="665" t="s">
        <v>545</v>
      </c>
      <c r="C844" s="665" t="s">
        <v>4755</v>
      </c>
      <c r="D844" s="746" t="s">
        <v>7218</v>
      </c>
      <c r="E844" s="747" t="s">
        <v>4788</v>
      </c>
      <c r="F844" s="665" t="s">
        <v>4752</v>
      </c>
      <c r="G844" s="665" t="s">
        <v>4818</v>
      </c>
      <c r="H844" s="665" t="s">
        <v>546</v>
      </c>
      <c r="I844" s="665" t="s">
        <v>5533</v>
      </c>
      <c r="J844" s="665" t="s">
        <v>1217</v>
      </c>
      <c r="K844" s="665" t="s">
        <v>5534</v>
      </c>
      <c r="L844" s="666">
        <v>0</v>
      </c>
      <c r="M844" s="666">
        <v>0</v>
      </c>
      <c r="N844" s="665">
        <v>1</v>
      </c>
      <c r="O844" s="748">
        <v>0.5</v>
      </c>
      <c r="P844" s="666">
        <v>0</v>
      </c>
      <c r="Q844" s="681"/>
      <c r="R844" s="665">
        <v>1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21</v>
      </c>
      <c r="B845" s="665" t="s">
        <v>545</v>
      </c>
      <c r="C845" s="665" t="s">
        <v>4755</v>
      </c>
      <c r="D845" s="746" t="s">
        <v>7218</v>
      </c>
      <c r="E845" s="747" t="s">
        <v>4788</v>
      </c>
      <c r="F845" s="665" t="s">
        <v>4752</v>
      </c>
      <c r="G845" s="665" t="s">
        <v>4818</v>
      </c>
      <c r="H845" s="665" t="s">
        <v>546</v>
      </c>
      <c r="I845" s="665" t="s">
        <v>5535</v>
      </c>
      <c r="J845" s="665" t="s">
        <v>1217</v>
      </c>
      <c r="K845" s="665" t="s">
        <v>5536</v>
      </c>
      <c r="L845" s="666">
        <v>0</v>
      </c>
      <c r="M845" s="666">
        <v>0</v>
      </c>
      <c r="N845" s="665">
        <v>1</v>
      </c>
      <c r="O845" s="748">
        <v>0.5</v>
      </c>
      <c r="P845" s="666"/>
      <c r="Q845" s="681"/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21</v>
      </c>
      <c r="B846" s="665" t="s">
        <v>545</v>
      </c>
      <c r="C846" s="665" t="s">
        <v>4755</v>
      </c>
      <c r="D846" s="746" t="s">
        <v>7218</v>
      </c>
      <c r="E846" s="747" t="s">
        <v>4788</v>
      </c>
      <c r="F846" s="665" t="s">
        <v>4752</v>
      </c>
      <c r="G846" s="665" t="s">
        <v>4818</v>
      </c>
      <c r="H846" s="665" t="s">
        <v>546</v>
      </c>
      <c r="I846" s="665" t="s">
        <v>1954</v>
      </c>
      <c r="J846" s="665" t="s">
        <v>1955</v>
      </c>
      <c r="K846" s="665" t="s">
        <v>5197</v>
      </c>
      <c r="L846" s="666">
        <v>99.94</v>
      </c>
      <c r="M846" s="666">
        <v>99.94</v>
      </c>
      <c r="N846" s="665">
        <v>1</v>
      </c>
      <c r="O846" s="748">
        <v>0.5</v>
      </c>
      <c r="P846" s="666">
        <v>99.94</v>
      </c>
      <c r="Q846" s="681">
        <v>1</v>
      </c>
      <c r="R846" s="665">
        <v>1</v>
      </c>
      <c r="S846" s="681">
        <v>1</v>
      </c>
      <c r="T846" s="748">
        <v>0.5</v>
      </c>
      <c r="U846" s="704">
        <v>1</v>
      </c>
    </row>
    <row r="847" spans="1:21" ht="14.4" customHeight="1" x14ac:dyDescent="0.3">
      <c r="A847" s="664">
        <v>21</v>
      </c>
      <c r="B847" s="665" t="s">
        <v>545</v>
      </c>
      <c r="C847" s="665" t="s">
        <v>4755</v>
      </c>
      <c r="D847" s="746" t="s">
        <v>7218</v>
      </c>
      <c r="E847" s="747" t="s">
        <v>4788</v>
      </c>
      <c r="F847" s="665" t="s">
        <v>4752</v>
      </c>
      <c r="G847" s="665" t="s">
        <v>4818</v>
      </c>
      <c r="H847" s="665" t="s">
        <v>546</v>
      </c>
      <c r="I847" s="665" t="s">
        <v>2043</v>
      </c>
      <c r="J847" s="665" t="s">
        <v>1955</v>
      </c>
      <c r="K847" s="665" t="s">
        <v>5262</v>
      </c>
      <c r="L847" s="666">
        <v>66.63</v>
      </c>
      <c r="M847" s="666">
        <v>66.63</v>
      </c>
      <c r="N847" s="665">
        <v>1</v>
      </c>
      <c r="O847" s="748">
        <v>0.5</v>
      </c>
      <c r="P847" s="666">
        <v>66.63</v>
      </c>
      <c r="Q847" s="681">
        <v>1</v>
      </c>
      <c r="R847" s="665">
        <v>1</v>
      </c>
      <c r="S847" s="681">
        <v>1</v>
      </c>
      <c r="T847" s="748">
        <v>0.5</v>
      </c>
      <c r="U847" s="704">
        <v>1</v>
      </c>
    </row>
    <row r="848" spans="1:21" ht="14.4" customHeight="1" x14ac:dyDescent="0.3">
      <c r="A848" s="664">
        <v>21</v>
      </c>
      <c r="B848" s="665" t="s">
        <v>545</v>
      </c>
      <c r="C848" s="665" t="s">
        <v>4755</v>
      </c>
      <c r="D848" s="746" t="s">
        <v>7218</v>
      </c>
      <c r="E848" s="747" t="s">
        <v>4788</v>
      </c>
      <c r="F848" s="665" t="s">
        <v>4752</v>
      </c>
      <c r="G848" s="665" t="s">
        <v>4818</v>
      </c>
      <c r="H848" s="665" t="s">
        <v>546</v>
      </c>
      <c r="I848" s="665" t="s">
        <v>5322</v>
      </c>
      <c r="J848" s="665" t="s">
        <v>1955</v>
      </c>
      <c r="K848" s="665" t="s">
        <v>5323</v>
      </c>
      <c r="L848" s="666">
        <v>0</v>
      </c>
      <c r="M848" s="666">
        <v>0</v>
      </c>
      <c r="N848" s="665">
        <v>1</v>
      </c>
      <c r="O848" s="748">
        <v>0.5</v>
      </c>
      <c r="P848" s="666"/>
      <c r="Q848" s="681"/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21</v>
      </c>
      <c r="B849" s="665" t="s">
        <v>545</v>
      </c>
      <c r="C849" s="665" t="s">
        <v>4755</v>
      </c>
      <c r="D849" s="746" t="s">
        <v>7218</v>
      </c>
      <c r="E849" s="747" t="s">
        <v>4788</v>
      </c>
      <c r="F849" s="665" t="s">
        <v>4752</v>
      </c>
      <c r="G849" s="665" t="s">
        <v>4818</v>
      </c>
      <c r="H849" s="665" t="s">
        <v>546</v>
      </c>
      <c r="I849" s="665" t="s">
        <v>5537</v>
      </c>
      <c r="J849" s="665" t="s">
        <v>1217</v>
      </c>
      <c r="K849" s="665" t="s">
        <v>5538</v>
      </c>
      <c r="L849" s="666">
        <v>0</v>
      </c>
      <c r="M849" s="666">
        <v>0</v>
      </c>
      <c r="N849" s="665">
        <v>1</v>
      </c>
      <c r="O849" s="748">
        <v>0.5</v>
      </c>
      <c r="P849" s="666">
        <v>0</v>
      </c>
      <c r="Q849" s="681"/>
      <c r="R849" s="665">
        <v>1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21</v>
      </c>
      <c r="B850" s="665" t="s">
        <v>545</v>
      </c>
      <c r="C850" s="665" t="s">
        <v>4755</v>
      </c>
      <c r="D850" s="746" t="s">
        <v>7218</v>
      </c>
      <c r="E850" s="747" t="s">
        <v>4788</v>
      </c>
      <c r="F850" s="665" t="s">
        <v>4752</v>
      </c>
      <c r="G850" s="665" t="s">
        <v>4818</v>
      </c>
      <c r="H850" s="665" t="s">
        <v>546</v>
      </c>
      <c r="I850" s="665" t="s">
        <v>5324</v>
      </c>
      <c r="J850" s="665" t="s">
        <v>1798</v>
      </c>
      <c r="K850" s="665" t="s">
        <v>5325</v>
      </c>
      <c r="L850" s="666">
        <v>33.549999999999997</v>
      </c>
      <c r="M850" s="666">
        <v>33.549999999999997</v>
      </c>
      <c r="N850" s="665">
        <v>1</v>
      </c>
      <c r="O850" s="748">
        <v>0.5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21</v>
      </c>
      <c r="B851" s="665" t="s">
        <v>545</v>
      </c>
      <c r="C851" s="665" t="s">
        <v>4755</v>
      </c>
      <c r="D851" s="746" t="s">
        <v>7218</v>
      </c>
      <c r="E851" s="747" t="s">
        <v>4788</v>
      </c>
      <c r="F851" s="665" t="s">
        <v>4752</v>
      </c>
      <c r="G851" s="665" t="s">
        <v>4818</v>
      </c>
      <c r="H851" s="665" t="s">
        <v>546</v>
      </c>
      <c r="I851" s="665" t="s">
        <v>5326</v>
      </c>
      <c r="J851" s="665" t="s">
        <v>1798</v>
      </c>
      <c r="K851" s="665" t="s">
        <v>5327</v>
      </c>
      <c r="L851" s="666">
        <v>0</v>
      </c>
      <c r="M851" s="666">
        <v>0</v>
      </c>
      <c r="N851" s="665">
        <v>1</v>
      </c>
      <c r="O851" s="748">
        <v>0.5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21</v>
      </c>
      <c r="B852" s="665" t="s">
        <v>545</v>
      </c>
      <c r="C852" s="665" t="s">
        <v>4755</v>
      </c>
      <c r="D852" s="746" t="s">
        <v>7218</v>
      </c>
      <c r="E852" s="747" t="s">
        <v>4788</v>
      </c>
      <c r="F852" s="665" t="s">
        <v>4752</v>
      </c>
      <c r="G852" s="665" t="s">
        <v>5338</v>
      </c>
      <c r="H852" s="665" t="s">
        <v>2238</v>
      </c>
      <c r="I852" s="665" t="s">
        <v>2416</v>
      </c>
      <c r="J852" s="665" t="s">
        <v>4440</v>
      </c>
      <c r="K852" s="665" t="s">
        <v>4441</v>
      </c>
      <c r="L852" s="666">
        <v>120.61</v>
      </c>
      <c r="M852" s="666">
        <v>120.61</v>
      </c>
      <c r="N852" s="665">
        <v>1</v>
      </c>
      <c r="O852" s="748">
        <v>0.5</v>
      </c>
      <c r="P852" s="666">
        <v>120.61</v>
      </c>
      <c r="Q852" s="681">
        <v>1</v>
      </c>
      <c r="R852" s="665">
        <v>1</v>
      </c>
      <c r="S852" s="681">
        <v>1</v>
      </c>
      <c r="T852" s="748">
        <v>0.5</v>
      </c>
      <c r="U852" s="704">
        <v>1</v>
      </c>
    </row>
    <row r="853" spans="1:21" ht="14.4" customHeight="1" x14ac:dyDescent="0.3">
      <c r="A853" s="664">
        <v>21</v>
      </c>
      <c r="B853" s="665" t="s">
        <v>545</v>
      </c>
      <c r="C853" s="665" t="s">
        <v>4755</v>
      </c>
      <c r="D853" s="746" t="s">
        <v>7218</v>
      </c>
      <c r="E853" s="747" t="s">
        <v>4788</v>
      </c>
      <c r="F853" s="665" t="s">
        <v>4752</v>
      </c>
      <c r="G853" s="665" t="s">
        <v>4942</v>
      </c>
      <c r="H853" s="665" t="s">
        <v>546</v>
      </c>
      <c r="I853" s="665" t="s">
        <v>1977</v>
      </c>
      <c r="J853" s="665" t="s">
        <v>1978</v>
      </c>
      <c r="K853" s="665" t="s">
        <v>4945</v>
      </c>
      <c r="L853" s="666">
        <v>0</v>
      </c>
      <c r="M853" s="666">
        <v>0</v>
      </c>
      <c r="N853" s="665">
        <v>2</v>
      </c>
      <c r="O853" s="748">
        <v>1.5</v>
      </c>
      <c r="P853" s="666"/>
      <c r="Q853" s="681"/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21</v>
      </c>
      <c r="B854" s="665" t="s">
        <v>545</v>
      </c>
      <c r="C854" s="665" t="s">
        <v>4755</v>
      </c>
      <c r="D854" s="746" t="s">
        <v>7218</v>
      </c>
      <c r="E854" s="747" t="s">
        <v>4788</v>
      </c>
      <c r="F854" s="665" t="s">
        <v>4752</v>
      </c>
      <c r="G854" s="665" t="s">
        <v>4942</v>
      </c>
      <c r="H854" s="665" t="s">
        <v>546</v>
      </c>
      <c r="I854" s="665" t="s">
        <v>5034</v>
      </c>
      <c r="J854" s="665" t="s">
        <v>1978</v>
      </c>
      <c r="K854" s="665" t="s">
        <v>5035</v>
      </c>
      <c r="L854" s="666">
        <v>0</v>
      </c>
      <c r="M854" s="666">
        <v>0</v>
      </c>
      <c r="N854" s="665">
        <v>1</v>
      </c>
      <c r="O854" s="748">
        <v>1</v>
      </c>
      <c r="P854" s="666"/>
      <c r="Q854" s="681"/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21</v>
      </c>
      <c r="B855" s="665" t="s">
        <v>545</v>
      </c>
      <c r="C855" s="665" t="s">
        <v>4755</v>
      </c>
      <c r="D855" s="746" t="s">
        <v>7218</v>
      </c>
      <c r="E855" s="747" t="s">
        <v>4788</v>
      </c>
      <c r="F855" s="665" t="s">
        <v>4752</v>
      </c>
      <c r="G855" s="665" t="s">
        <v>4942</v>
      </c>
      <c r="H855" s="665" t="s">
        <v>546</v>
      </c>
      <c r="I855" s="665" t="s">
        <v>4980</v>
      </c>
      <c r="J855" s="665" t="s">
        <v>1978</v>
      </c>
      <c r="K855" s="665" t="s">
        <v>4981</v>
      </c>
      <c r="L855" s="666">
        <v>0</v>
      </c>
      <c r="M855" s="666">
        <v>0</v>
      </c>
      <c r="N855" s="665">
        <v>1</v>
      </c>
      <c r="O855" s="748">
        <v>0.5</v>
      </c>
      <c r="P855" s="666">
        <v>0</v>
      </c>
      <c r="Q855" s="681"/>
      <c r="R855" s="665">
        <v>1</v>
      </c>
      <c r="S855" s="681">
        <v>1</v>
      </c>
      <c r="T855" s="748">
        <v>0.5</v>
      </c>
      <c r="U855" s="704">
        <v>1</v>
      </c>
    </row>
    <row r="856" spans="1:21" ht="14.4" customHeight="1" x14ac:dyDescent="0.3">
      <c r="A856" s="664">
        <v>21</v>
      </c>
      <c r="B856" s="665" t="s">
        <v>545</v>
      </c>
      <c r="C856" s="665" t="s">
        <v>4755</v>
      </c>
      <c r="D856" s="746" t="s">
        <v>7218</v>
      </c>
      <c r="E856" s="747" t="s">
        <v>4788</v>
      </c>
      <c r="F856" s="665" t="s">
        <v>4753</v>
      </c>
      <c r="G856" s="665" t="s">
        <v>5036</v>
      </c>
      <c r="H856" s="665" t="s">
        <v>546</v>
      </c>
      <c r="I856" s="665" t="s">
        <v>5037</v>
      </c>
      <c r="J856" s="665" t="s">
        <v>4771</v>
      </c>
      <c r="K856" s="665"/>
      <c r="L856" s="666">
        <v>0</v>
      </c>
      <c r="M856" s="666">
        <v>0</v>
      </c>
      <c r="N856" s="665">
        <v>3</v>
      </c>
      <c r="O856" s="748">
        <v>3</v>
      </c>
      <c r="P856" s="666">
        <v>0</v>
      </c>
      <c r="Q856" s="681"/>
      <c r="R856" s="665">
        <v>3</v>
      </c>
      <c r="S856" s="681">
        <v>1</v>
      </c>
      <c r="T856" s="748">
        <v>3</v>
      </c>
      <c r="U856" s="704">
        <v>1</v>
      </c>
    </row>
    <row r="857" spans="1:21" ht="14.4" customHeight="1" x14ac:dyDescent="0.3">
      <c r="A857" s="664">
        <v>21</v>
      </c>
      <c r="B857" s="665" t="s">
        <v>545</v>
      </c>
      <c r="C857" s="665" t="s">
        <v>4755</v>
      </c>
      <c r="D857" s="746" t="s">
        <v>7218</v>
      </c>
      <c r="E857" s="747" t="s">
        <v>4788</v>
      </c>
      <c r="F857" s="665" t="s">
        <v>4753</v>
      </c>
      <c r="G857" s="665" t="s">
        <v>5036</v>
      </c>
      <c r="H857" s="665" t="s">
        <v>546</v>
      </c>
      <c r="I857" s="665" t="s">
        <v>5539</v>
      </c>
      <c r="J857" s="665" t="s">
        <v>4771</v>
      </c>
      <c r="K857" s="665"/>
      <c r="L857" s="666">
        <v>0</v>
      </c>
      <c r="M857" s="666">
        <v>0</v>
      </c>
      <c r="N857" s="665">
        <v>4</v>
      </c>
      <c r="O857" s="748">
        <v>4</v>
      </c>
      <c r="P857" s="666">
        <v>0</v>
      </c>
      <c r="Q857" s="681"/>
      <c r="R857" s="665">
        <v>3</v>
      </c>
      <c r="S857" s="681">
        <v>0.75</v>
      </c>
      <c r="T857" s="748">
        <v>3</v>
      </c>
      <c r="U857" s="704">
        <v>0.75</v>
      </c>
    </row>
    <row r="858" spans="1:21" ht="14.4" customHeight="1" x14ac:dyDescent="0.3">
      <c r="A858" s="664">
        <v>21</v>
      </c>
      <c r="B858" s="665" t="s">
        <v>545</v>
      </c>
      <c r="C858" s="665" t="s">
        <v>4755</v>
      </c>
      <c r="D858" s="746" t="s">
        <v>7218</v>
      </c>
      <c r="E858" s="747" t="s">
        <v>4788</v>
      </c>
      <c r="F858" s="665" t="s">
        <v>4753</v>
      </c>
      <c r="G858" s="665" t="s">
        <v>5036</v>
      </c>
      <c r="H858" s="665" t="s">
        <v>546</v>
      </c>
      <c r="I858" s="665" t="s">
        <v>5540</v>
      </c>
      <c r="J858" s="665" t="s">
        <v>4771</v>
      </c>
      <c r="K858" s="665"/>
      <c r="L858" s="666">
        <v>0</v>
      </c>
      <c r="M858" s="666">
        <v>0</v>
      </c>
      <c r="N858" s="665">
        <v>2</v>
      </c>
      <c r="O858" s="748">
        <v>1</v>
      </c>
      <c r="P858" s="666"/>
      <c r="Q858" s="681"/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21</v>
      </c>
      <c r="B859" s="665" t="s">
        <v>545</v>
      </c>
      <c r="C859" s="665" t="s">
        <v>4755</v>
      </c>
      <c r="D859" s="746" t="s">
        <v>7218</v>
      </c>
      <c r="E859" s="747" t="s">
        <v>4788</v>
      </c>
      <c r="F859" s="665" t="s">
        <v>4753</v>
      </c>
      <c r="G859" s="665" t="s">
        <v>5036</v>
      </c>
      <c r="H859" s="665" t="s">
        <v>546</v>
      </c>
      <c r="I859" s="665" t="s">
        <v>5541</v>
      </c>
      <c r="J859" s="665" t="s">
        <v>4771</v>
      </c>
      <c r="K859" s="665"/>
      <c r="L859" s="666">
        <v>0</v>
      </c>
      <c r="M859" s="666">
        <v>0</v>
      </c>
      <c r="N859" s="665">
        <v>1</v>
      </c>
      <c r="O859" s="748">
        <v>1</v>
      </c>
      <c r="P859" s="666">
        <v>0</v>
      </c>
      <c r="Q859" s="681"/>
      <c r="R859" s="665">
        <v>1</v>
      </c>
      <c r="S859" s="681">
        <v>1</v>
      </c>
      <c r="T859" s="748">
        <v>1</v>
      </c>
      <c r="U859" s="704">
        <v>1</v>
      </c>
    </row>
    <row r="860" spans="1:21" ht="14.4" customHeight="1" x14ac:dyDescent="0.3">
      <c r="A860" s="664">
        <v>21</v>
      </c>
      <c r="B860" s="665" t="s">
        <v>545</v>
      </c>
      <c r="C860" s="665" t="s">
        <v>4755</v>
      </c>
      <c r="D860" s="746" t="s">
        <v>7218</v>
      </c>
      <c r="E860" s="747" t="s">
        <v>4788</v>
      </c>
      <c r="F860" s="665" t="s">
        <v>4754</v>
      </c>
      <c r="G860" s="665" t="s">
        <v>4949</v>
      </c>
      <c r="H860" s="665" t="s">
        <v>546</v>
      </c>
      <c r="I860" s="665" t="s">
        <v>4950</v>
      </c>
      <c r="J860" s="665" t="s">
        <v>4951</v>
      </c>
      <c r="K860" s="665" t="s">
        <v>4952</v>
      </c>
      <c r="L860" s="666">
        <v>1267.1300000000001</v>
      </c>
      <c r="M860" s="666">
        <v>10137.040000000001</v>
      </c>
      <c r="N860" s="665">
        <v>8</v>
      </c>
      <c r="O860" s="748">
        <v>8</v>
      </c>
      <c r="P860" s="666">
        <v>8869.91</v>
      </c>
      <c r="Q860" s="681">
        <v>0.87499999999999989</v>
      </c>
      <c r="R860" s="665">
        <v>7</v>
      </c>
      <c r="S860" s="681">
        <v>0.875</v>
      </c>
      <c r="T860" s="748">
        <v>7</v>
      </c>
      <c r="U860" s="704">
        <v>0.875</v>
      </c>
    </row>
    <row r="861" spans="1:21" ht="14.4" customHeight="1" x14ac:dyDescent="0.3">
      <c r="A861" s="664">
        <v>21</v>
      </c>
      <c r="B861" s="665" t="s">
        <v>545</v>
      </c>
      <c r="C861" s="665" t="s">
        <v>4755</v>
      </c>
      <c r="D861" s="746" t="s">
        <v>7218</v>
      </c>
      <c r="E861" s="747" t="s">
        <v>4788</v>
      </c>
      <c r="F861" s="665" t="s">
        <v>4754</v>
      </c>
      <c r="G861" s="665" t="s">
        <v>4949</v>
      </c>
      <c r="H861" s="665" t="s">
        <v>546</v>
      </c>
      <c r="I861" s="665" t="s">
        <v>5039</v>
      </c>
      <c r="J861" s="665" t="s">
        <v>5040</v>
      </c>
      <c r="K861" s="665" t="s">
        <v>5041</v>
      </c>
      <c r="L861" s="666">
        <v>1000</v>
      </c>
      <c r="M861" s="666">
        <v>2000</v>
      </c>
      <c r="N861" s="665">
        <v>2</v>
      </c>
      <c r="O861" s="748">
        <v>2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21</v>
      </c>
      <c r="B862" s="665" t="s">
        <v>545</v>
      </c>
      <c r="C862" s="665" t="s">
        <v>4755</v>
      </c>
      <c r="D862" s="746" t="s">
        <v>7218</v>
      </c>
      <c r="E862" s="747" t="s">
        <v>4784</v>
      </c>
      <c r="F862" s="665" t="s">
        <v>4752</v>
      </c>
      <c r="G862" s="665" t="s">
        <v>4841</v>
      </c>
      <c r="H862" s="665" t="s">
        <v>546</v>
      </c>
      <c r="I862" s="665" t="s">
        <v>5350</v>
      </c>
      <c r="J862" s="665" t="s">
        <v>725</v>
      </c>
      <c r="K862" s="665" t="s">
        <v>5351</v>
      </c>
      <c r="L862" s="666">
        <v>0</v>
      </c>
      <c r="M862" s="666">
        <v>0</v>
      </c>
      <c r="N862" s="665">
        <v>1</v>
      </c>
      <c r="O862" s="748">
        <v>0.5</v>
      </c>
      <c r="P862" s="666"/>
      <c r="Q862" s="681"/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21</v>
      </c>
      <c r="B863" s="665" t="s">
        <v>545</v>
      </c>
      <c r="C863" s="665" t="s">
        <v>4755</v>
      </c>
      <c r="D863" s="746" t="s">
        <v>7218</v>
      </c>
      <c r="E863" s="747" t="s">
        <v>4784</v>
      </c>
      <c r="F863" s="665" t="s">
        <v>4752</v>
      </c>
      <c r="G863" s="665" t="s">
        <v>4847</v>
      </c>
      <c r="H863" s="665" t="s">
        <v>2238</v>
      </c>
      <c r="I863" s="665" t="s">
        <v>2330</v>
      </c>
      <c r="J863" s="665" t="s">
        <v>4572</v>
      </c>
      <c r="K863" s="665" t="s">
        <v>4573</v>
      </c>
      <c r="L863" s="666">
        <v>4.7</v>
      </c>
      <c r="M863" s="666">
        <v>4.7</v>
      </c>
      <c r="N863" s="665">
        <v>1</v>
      </c>
      <c r="O863" s="748">
        <v>1</v>
      </c>
      <c r="P863" s="666">
        <v>4.7</v>
      </c>
      <c r="Q863" s="681">
        <v>1</v>
      </c>
      <c r="R863" s="665">
        <v>1</v>
      </c>
      <c r="S863" s="681">
        <v>1</v>
      </c>
      <c r="T863" s="748">
        <v>1</v>
      </c>
      <c r="U863" s="704">
        <v>1</v>
      </c>
    </row>
    <row r="864" spans="1:21" ht="14.4" customHeight="1" x14ac:dyDescent="0.3">
      <c r="A864" s="664">
        <v>21</v>
      </c>
      <c r="B864" s="665" t="s">
        <v>545</v>
      </c>
      <c r="C864" s="665" t="s">
        <v>4755</v>
      </c>
      <c r="D864" s="746" t="s">
        <v>7218</v>
      </c>
      <c r="E864" s="747" t="s">
        <v>4784</v>
      </c>
      <c r="F864" s="665" t="s">
        <v>4752</v>
      </c>
      <c r="G864" s="665" t="s">
        <v>4850</v>
      </c>
      <c r="H864" s="665" t="s">
        <v>546</v>
      </c>
      <c r="I864" s="665" t="s">
        <v>4851</v>
      </c>
      <c r="J864" s="665" t="s">
        <v>4852</v>
      </c>
      <c r="K864" s="665" t="s">
        <v>4853</v>
      </c>
      <c r="L864" s="666">
        <v>1540.82</v>
      </c>
      <c r="M864" s="666">
        <v>6163.28</v>
      </c>
      <c r="N864" s="665">
        <v>4</v>
      </c>
      <c r="O864" s="748">
        <v>1</v>
      </c>
      <c r="P864" s="666">
        <v>3081.64</v>
      </c>
      <c r="Q864" s="681">
        <v>0.5</v>
      </c>
      <c r="R864" s="665">
        <v>2</v>
      </c>
      <c r="S864" s="681">
        <v>0.5</v>
      </c>
      <c r="T864" s="748">
        <v>0.5</v>
      </c>
      <c r="U864" s="704">
        <v>0.5</v>
      </c>
    </row>
    <row r="865" spans="1:21" ht="14.4" customHeight="1" x14ac:dyDescent="0.3">
      <c r="A865" s="664">
        <v>21</v>
      </c>
      <c r="B865" s="665" t="s">
        <v>545</v>
      </c>
      <c r="C865" s="665" t="s">
        <v>4755</v>
      </c>
      <c r="D865" s="746" t="s">
        <v>7218</v>
      </c>
      <c r="E865" s="747" t="s">
        <v>4784</v>
      </c>
      <c r="F865" s="665" t="s">
        <v>4752</v>
      </c>
      <c r="G865" s="665" t="s">
        <v>5047</v>
      </c>
      <c r="H865" s="665" t="s">
        <v>546</v>
      </c>
      <c r="I865" s="665" t="s">
        <v>5542</v>
      </c>
      <c r="J865" s="665" t="s">
        <v>5543</v>
      </c>
      <c r="K865" s="665" t="s">
        <v>5544</v>
      </c>
      <c r="L865" s="666">
        <v>16.5</v>
      </c>
      <c r="M865" s="666">
        <v>16.5</v>
      </c>
      <c r="N865" s="665">
        <v>1</v>
      </c>
      <c r="O865" s="748">
        <v>0.5</v>
      </c>
      <c r="P865" s="666">
        <v>16.5</v>
      </c>
      <c r="Q865" s="681">
        <v>1</v>
      </c>
      <c r="R865" s="665">
        <v>1</v>
      </c>
      <c r="S865" s="681">
        <v>1</v>
      </c>
      <c r="T865" s="748">
        <v>0.5</v>
      </c>
      <c r="U865" s="704">
        <v>1</v>
      </c>
    </row>
    <row r="866" spans="1:21" ht="14.4" customHeight="1" x14ac:dyDescent="0.3">
      <c r="A866" s="664">
        <v>21</v>
      </c>
      <c r="B866" s="665" t="s">
        <v>545</v>
      </c>
      <c r="C866" s="665" t="s">
        <v>4755</v>
      </c>
      <c r="D866" s="746" t="s">
        <v>7218</v>
      </c>
      <c r="E866" s="747" t="s">
        <v>4784</v>
      </c>
      <c r="F866" s="665" t="s">
        <v>4752</v>
      </c>
      <c r="G866" s="665" t="s">
        <v>4859</v>
      </c>
      <c r="H866" s="665" t="s">
        <v>546</v>
      </c>
      <c r="I866" s="665" t="s">
        <v>4982</v>
      </c>
      <c r="J866" s="665" t="s">
        <v>1414</v>
      </c>
      <c r="K866" s="665" t="s">
        <v>4464</v>
      </c>
      <c r="L866" s="666">
        <v>0</v>
      </c>
      <c r="M866" s="666">
        <v>0</v>
      </c>
      <c r="N866" s="665">
        <v>1</v>
      </c>
      <c r="O866" s="748">
        <v>0.5</v>
      </c>
      <c r="P866" s="666"/>
      <c r="Q866" s="681"/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21</v>
      </c>
      <c r="B867" s="665" t="s">
        <v>545</v>
      </c>
      <c r="C867" s="665" t="s">
        <v>4755</v>
      </c>
      <c r="D867" s="746" t="s">
        <v>7218</v>
      </c>
      <c r="E867" s="747" t="s">
        <v>4784</v>
      </c>
      <c r="F867" s="665" t="s">
        <v>4752</v>
      </c>
      <c r="G867" s="665" t="s">
        <v>4864</v>
      </c>
      <c r="H867" s="665" t="s">
        <v>546</v>
      </c>
      <c r="I867" s="665" t="s">
        <v>895</v>
      </c>
      <c r="J867" s="665" t="s">
        <v>896</v>
      </c>
      <c r="K867" s="665" t="s">
        <v>4865</v>
      </c>
      <c r="L867" s="666">
        <v>36.54</v>
      </c>
      <c r="M867" s="666">
        <v>109.62</v>
      </c>
      <c r="N867" s="665">
        <v>3</v>
      </c>
      <c r="O867" s="748">
        <v>2</v>
      </c>
      <c r="P867" s="666">
        <v>36.54</v>
      </c>
      <c r="Q867" s="681">
        <v>0.33333333333333331</v>
      </c>
      <c r="R867" s="665">
        <v>1</v>
      </c>
      <c r="S867" s="681">
        <v>0.33333333333333331</v>
      </c>
      <c r="T867" s="748">
        <v>1</v>
      </c>
      <c r="U867" s="704">
        <v>0.5</v>
      </c>
    </row>
    <row r="868" spans="1:21" ht="14.4" customHeight="1" x14ac:dyDescent="0.3">
      <c r="A868" s="664">
        <v>21</v>
      </c>
      <c r="B868" s="665" t="s">
        <v>545</v>
      </c>
      <c r="C868" s="665" t="s">
        <v>4755</v>
      </c>
      <c r="D868" s="746" t="s">
        <v>7218</v>
      </c>
      <c r="E868" s="747" t="s">
        <v>4784</v>
      </c>
      <c r="F868" s="665" t="s">
        <v>4752</v>
      </c>
      <c r="G868" s="665" t="s">
        <v>4866</v>
      </c>
      <c r="H868" s="665" t="s">
        <v>546</v>
      </c>
      <c r="I868" s="665" t="s">
        <v>765</v>
      </c>
      <c r="J868" s="665" t="s">
        <v>766</v>
      </c>
      <c r="K868" s="665" t="s">
        <v>4867</v>
      </c>
      <c r="L868" s="666">
        <v>91.11</v>
      </c>
      <c r="M868" s="666">
        <v>91.11</v>
      </c>
      <c r="N868" s="665">
        <v>1</v>
      </c>
      <c r="O868" s="748">
        <v>1</v>
      </c>
      <c r="P868" s="666">
        <v>91.11</v>
      </c>
      <c r="Q868" s="681">
        <v>1</v>
      </c>
      <c r="R868" s="665">
        <v>1</v>
      </c>
      <c r="S868" s="681">
        <v>1</v>
      </c>
      <c r="T868" s="748">
        <v>1</v>
      </c>
      <c r="U868" s="704">
        <v>1</v>
      </c>
    </row>
    <row r="869" spans="1:21" ht="14.4" customHeight="1" x14ac:dyDescent="0.3">
      <c r="A869" s="664">
        <v>21</v>
      </c>
      <c r="B869" s="665" t="s">
        <v>545</v>
      </c>
      <c r="C869" s="665" t="s">
        <v>4755</v>
      </c>
      <c r="D869" s="746" t="s">
        <v>7218</v>
      </c>
      <c r="E869" s="747" t="s">
        <v>4784</v>
      </c>
      <c r="F869" s="665" t="s">
        <v>4752</v>
      </c>
      <c r="G869" s="665" t="s">
        <v>4868</v>
      </c>
      <c r="H869" s="665" t="s">
        <v>546</v>
      </c>
      <c r="I869" s="665" t="s">
        <v>3901</v>
      </c>
      <c r="J869" s="665" t="s">
        <v>4869</v>
      </c>
      <c r="K869" s="665" t="s">
        <v>4870</v>
      </c>
      <c r="L869" s="666">
        <v>46.75</v>
      </c>
      <c r="M869" s="666">
        <v>46.75</v>
      </c>
      <c r="N869" s="665">
        <v>1</v>
      </c>
      <c r="O869" s="748">
        <v>0.5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21</v>
      </c>
      <c r="B870" s="665" t="s">
        <v>545</v>
      </c>
      <c r="C870" s="665" t="s">
        <v>4755</v>
      </c>
      <c r="D870" s="746" t="s">
        <v>7218</v>
      </c>
      <c r="E870" s="747" t="s">
        <v>4784</v>
      </c>
      <c r="F870" s="665" t="s">
        <v>4752</v>
      </c>
      <c r="G870" s="665" t="s">
        <v>4797</v>
      </c>
      <c r="H870" s="665" t="s">
        <v>546</v>
      </c>
      <c r="I870" s="665" t="s">
        <v>2670</v>
      </c>
      <c r="J870" s="665" t="s">
        <v>2671</v>
      </c>
      <c r="K870" s="665" t="s">
        <v>4798</v>
      </c>
      <c r="L870" s="666">
        <v>48.09</v>
      </c>
      <c r="M870" s="666">
        <v>48.09</v>
      </c>
      <c r="N870" s="665">
        <v>1</v>
      </c>
      <c r="O870" s="748"/>
      <c r="P870" s="666"/>
      <c r="Q870" s="681">
        <v>0</v>
      </c>
      <c r="R870" s="665"/>
      <c r="S870" s="681">
        <v>0</v>
      </c>
      <c r="T870" s="748"/>
      <c r="U870" s="704"/>
    </row>
    <row r="871" spans="1:21" ht="14.4" customHeight="1" x14ac:dyDescent="0.3">
      <c r="A871" s="664">
        <v>21</v>
      </c>
      <c r="B871" s="665" t="s">
        <v>545</v>
      </c>
      <c r="C871" s="665" t="s">
        <v>4755</v>
      </c>
      <c r="D871" s="746" t="s">
        <v>7218</v>
      </c>
      <c r="E871" s="747" t="s">
        <v>4784</v>
      </c>
      <c r="F871" s="665" t="s">
        <v>4752</v>
      </c>
      <c r="G871" s="665" t="s">
        <v>5007</v>
      </c>
      <c r="H871" s="665" t="s">
        <v>546</v>
      </c>
      <c r="I871" s="665" t="s">
        <v>5246</v>
      </c>
      <c r="J871" s="665" t="s">
        <v>5093</v>
      </c>
      <c r="K871" s="665" t="s">
        <v>5247</v>
      </c>
      <c r="L871" s="666">
        <v>0</v>
      </c>
      <c r="M871" s="666">
        <v>0</v>
      </c>
      <c r="N871" s="665">
        <v>1</v>
      </c>
      <c r="O871" s="748">
        <v>0.5</v>
      </c>
      <c r="P871" s="666">
        <v>0</v>
      </c>
      <c r="Q871" s="681"/>
      <c r="R871" s="665">
        <v>1</v>
      </c>
      <c r="S871" s="681">
        <v>1</v>
      </c>
      <c r="T871" s="748">
        <v>0.5</v>
      </c>
      <c r="U871" s="704">
        <v>1</v>
      </c>
    </row>
    <row r="872" spans="1:21" ht="14.4" customHeight="1" x14ac:dyDescent="0.3">
      <c r="A872" s="664">
        <v>21</v>
      </c>
      <c r="B872" s="665" t="s">
        <v>545</v>
      </c>
      <c r="C872" s="665" t="s">
        <v>4755</v>
      </c>
      <c r="D872" s="746" t="s">
        <v>7218</v>
      </c>
      <c r="E872" s="747" t="s">
        <v>4784</v>
      </c>
      <c r="F872" s="665" t="s">
        <v>4752</v>
      </c>
      <c r="G872" s="665" t="s">
        <v>5012</v>
      </c>
      <c r="H872" s="665" t="s">
        <v>546</v>
      </c>
      <c r="I872" s="665" t="s">
        <v>1058</v>
      </c>
      <c r="J872" s="665" t="s">
        <v>1306</v>
      </c>
      <c r="K872" s="665" t="s">
        <v>4566</v>
      </c>
      <c r="L872" s="666">
        <v>0</v>
      </c>
      <c r="M872" s="666">
        <v>0</v>
      </c>
      <c r="N872" s="665">
        <v>1</v>
      </c>
      <c r="O872" s="748">
        <v>0.5</v>
      </c>
      <c r="P872" s="666">
        <v>0</v>
      </c>
      <c r="Q872" s="681"/>
      <c r="R872" s="665">
        <v>1</v>
      </c>
      <c r="S872" s="681">
        <v>1</v>
      </c>
      <c r="T872" s="748">
        <v>0.5</v>
      </c>
      <c r="U872" s="704">
        <v>1</v>
      </c>
    </row>
    <row r="873" spans="1:21" ht="14.4" customHeight="1" x14ac:dyDescent="0.3">
      <c r="A873" s="664">
        <v>21</v>
      </c>
      <c r="B873" s="665" t="s">
        <v>545</v>
      </c>
      <c r="C873" s="665" t="s">
        <v>4755</v>
      </c>
      <c r="D873" s="746" t="s">
        <v>7218</v>
      </c>
      <c r="E873" s="747" t="s">
        <v>4784</v>
      </c>
      <c r="F873" s="665" t="s">
        <v>4752</v>
      </c>
      <c r="G873" s="665" t="s">
        <v>4801</v>
      </c>
      <c r="H873" s="665" t="s">
        <v>2238</v>
      </c>
      <c r="I873" s="665" t="s">
        <v>5293</v>
      </c>
      <c r="J873" s="665" t="s">
        <v>2489</v>
      </c>
      <c r="K873" s="665" t="s">
        <v>5294</v>
      </c>
      <c r="L873" s="666">
        <v>73.069999999999993</v>
      </c>
      <c r="M873" s="666">
        <v>73.069999999999993</v>
      </c>
      <c r="N873" s="665">
        <v>1</v>
      </c>
      <c r="O873" s="748">
        <v>1</v>
      </c>
      <c r="P873" s="666">
        <v>73.069999999999993</v>
      </c>
      <c r="Q873" s="681">
        <v>1</v>
      </c>
      <c r="R873" s="665">
        <v>1</v>
      </c>
      <c r="S873" s="681">
        <v>1</v>
      </c>
      <c r="T873" s="748">
        <v>1</v>
      </c>
      <c r="U873" s="704">
        <v>1</v>
      </c>
    </row>
    <row r="874" spans="1:21" ht="14.4" customHeight="1" x14ac:dyDescent="0.3">
      <c r="A874" s="664">
        <v>21</v>
      </c>
      <c r="B874" s="665" t="s">
        <v>545</v>
      </c>
      <c r="C874" s="665" t="s">
        <v>4755</v>
      </c>
      <c r="D874" s="746" t="s">
        <v>7218</v>
      </c>
      <c r="E874" s="747" t="s">
        <v>4784</v>
      </c>
      <c r="F874" s="665" t="s">
        <v>4752</v>
      </c>
      <c r="G874" s="665" t="s">
        <v>4801</v>
      </c>
      <c r="H874" s="665" t="s">
        <v>2238</v>
      </c>
      <c r="I874" s="665" t="s">
        <v>2488</v>
      </c>
      <c r="J874" s="665" t="s">
        <v>2489</v>
      </c>
      <c r="K874" s="665" t="s">
        <v>4548</v>
      </c>
      <c r="L874" s="666">
        <v>146.15</v>
      </c>
      <c r="M874" s="666">
        <v>146.15</v>
      </c>
      <c r="N874" s="665">
        <v>1</v>
      </c>
      <c r="O874" s="748">
        <v>0.5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21</v>
      </c>
      <c r="B875" s="665" t="s">
        <v>545</v>
      </c>
      <c r="C875" s="665" t="s">
        <v>4755</v>
      </c>
      <c r="D875" s="746" t="s">
        <v>7218</v>
      </c>
      <c r="E875" s="747" t="s">
        <v>4784</v>
      </c>
      <c r="F875" s="665" t="s">
        <v>4752</v>
      </c>
      <c r="G875" s="665" t="s">
        <v>4900</v>
      </c>
      <c r="H875" s="665" t="s">
        <v>2238</v>
      </c>
      <c r="I875" s="665" t="s">
        <v>2295</v>
      </c>
      <c r="J875" s="665" t="s">
        <v>2296</v>
      </c>
      <c r="K875" s="665" t="s">
        <v>4433</v>
      </c>
      <c r="L875" s="666">
        <v>43.21</v>
      </c>
      <c r="M875" s="666">
        <v>43.21</v>
      </c>
      <c r="N875" s="665">
        <v>1</v>
      </c>
      <c r="O875" s="748">
        <v>0.5</v>
      </c>
      <c r="P875" s="666">
        <v>43.21</v>
      </c>
      <c r="Q875" s="681">
        <v>1</v>
      </c>
      <c r="R875" s="665">
        <v>1</v>
      </c>
      <c r="S875" s="681">
        <v>1</v>
      </c>
      <c r="T875" s="748">
        <v>0.5</v>
      </c>
      <c r="U875" s="704">
        <v>1</v>
      </c>
    </row>
    <row r="876" spans="1:21" ht="14.4" customHeight="1" x14ac:dyDescent="0.3">
      <c r="A876" s="664">
        <v>21</v>
      </c>
      <c r="B876" s="665" t="s">
        <v>545</v>
      </c>
      <c r="C876" s="665" t="s">
        <v>4755</v>
      </c>
      <c r="D876" s="746" t="s">
        <v>7218</v>
      </c>
      <c r="E876" s="747" t="s">
        <v>4784</v>
      </c>
      <c r="F876" s="665" t="s">
        <v>4752</v>
      </c>
      <c r="G876" s="665" t="s">
        <v>4802</v>
      </c>
      <c r="H876" s="665" t="s">
        <v>546</v>
      </c>
      <c r="I876" s="665" t="s">
        <v>994</v>
      </c>
      <c r="J876" s="665" t="s">
        <v>4803</v>
      </c>
      <c r="K876" s="665" t="s">
        <v>4804</v>
      </c>
      <c r="L876" s="666">
        <v>53.57</v>
      </c>
      <c r="M876" s="666">
        <v>160.71</v>
      </c>
      <c r="N876" s="665">
        <v>3</v>
      </c>
      <c r="O876" s="748">
        <v>2</v>
      </c>
      <c r="P876" s="666">
        <v>53.57</v>
      </c>
      <c r="Q876" s="681">
        <v>0.33333333333333331</v>
      </c>
      <c r="R876" s="665">
        <v>1</v>
      </c>
      <c r="S876" s="681">
        <v>0.33333333333333331</v>
      </c>
      <c r="T876" s="748">
        <v>1</v>
      </c>
      <c r="U876" s="704">
        <v>0.5</v>
      </c>
    </row>
    <row r="877" spans="1:21" ht="14.4" customHeight="1" x14ac:dyDescent="0.3">
      <c r="A877" s="664">
        <v>21</v>
      </c>
      <c r="B877" s="665" t="s">
        <v>545</v>
      </c>
      <c r="C877" s="665" t="s">
        <v>4755</v>
      </c>
      <c r="D877" s="746" t="s">
        <v>7218</v>
      </c>
      <c r="E877" s="747" t="s">
        <v>4784</v>
      </c>
      <c r="F877" s="665" t="s">
        <v>4752</v>
      </c>
      <c r="G877" s="665" t="s">
        <v>4805</v>
      </c>
      <c r="H877" s="665" t="s">
        <v>2238</v>
      </c>
      <c r="I877" s="665" t="s">
        <v>4806</v>
      </c>
      <c r="J877" s="665" t="s">
        <v>2554</v>
      </c>
      <c r="K877" s="665" t="s">
        <v>4446</v>
      </c>
      <c r="L877" s="666">
        <v>490.89</v>
      </c>
      <c r="M877" s="666">
        <v>981.78</v>
      </c>
      <c r="N877" s="665">
        <v>2</v>
      </c>
      <c r="O877" s="748">
        <v>0.5</v>
      </c>
      <c r="P877" s="666">
        <v>981.78</v>
      </c>
      <c r="Q877" s="681">
        <v>1</v>
      </c>
      <c r="R877" s="665">
        <v>2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21</v>
      </c>
      <c r="B878" s="665" t="s">
        <v>545</v>
      </c>
      <c r="C878" s="665" t="s">
        <v>4755</v>
      </c>
      <c r="D878" s="746" t="s">
        <v>7218</v>
      </c>
      <c r="E878" s="747" t="s">
        <v>4784</v>
      </c>
      <c r="F878" s="665" t="s">
        <v>4752</v>
      </c>
      <c r="G878" s="665" t="s">
        <v>4805</v>
      </c>
      <c r="H878" s="665" t="s">
        <v>2238</v>
      </c>
      <c r="I878" s="665" t="s">
        <v>4968</v>
      </c>
      <c r="J878" s="665" t="s">
        <v>2554</v>
      </c>
      <c r="K878" s="665" t="s">
        <v>4615</v>
      </c>
      <c r="L878" s="666">
        <v>736.33</v>
      </c>
      <c r="M878" s="666">
        <v>1472.66</v>
      </c>
      <c r="N878" s="665">
        <v>2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21</v>
      </c>
      <c r="B879" s="665" t="s">
        <v>545</v>
      </c>
      <c r="C879" s="665" t="s">
        <v>4755</v>
      </c>
      <c r="D879" s="746" t="s">
        <v>7218</v>
      </c>
      <c r="E879" s="747" t="s">
        <v>4784</v>
      </c>
      <c r="F879" s="665" t="s">
        <v>4752</v>
      </c>
      <c r="G879" s="665" t="s">
        <v>4805</v>
      </c>
      <c r="H879" s="665" t="s">
        <v>2238</v>
      </c>
      <c r="I879" s="665" t="s">
        <v>2307</v>
      </c>
      <c r="J879" s="665" t="s">
        <v>2308</v>
      </c>
      <c r="K879" s="665" t="s">
        <v>4447</v>
      </c>
      <c r="L879" s="666">
        <v>1847.49</v>
      </c>
      <c r="M879" s="666">
        <v>1847.49</v>
      </c>
      <c r="N879" s="665">
        <v>1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21</v>
      </c>
      <c r="B880" s="665" t="s">
        <v>545</v>
      </c>
      <c r="C880" s="665" t="s">
        <v>4755</v>
      </c>
      <c r="D880" s="746" t="s">
        <v>7218</v>
      </c>
      <c r="E880" s="747" t="s">
        <v>4784</v>
      </c>
      <c r="F880" s="665" t="s">
        <v>4752</v>
      </c>
      <c r="G880" s="665" t="s">
        <v>4807</v>
      </c>
      <c r="H880" s="665" t="s">
        <v>546</v>
      </c>
      <c r="I880" s="665" t="s">
        <v>2108</v>
      </c>
      <c r="J880" s="665" t="s">
        <v>797</v>
      </c>
      <c r="K880" s="665" t="s">
        <v>4809</v>
      </c>
      <c r="L880" s="666">
        <v>301.2</v>
      </c>
      <c r="M880" s="666">
        <v>301.2</v>
      </c>
      <c r="N880" s="665">
        <v>1</v>
      </c>
      <c r="O880" s="748">
        <v>0.5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21</v>
      </c>
      <c r="B881" s="665" t="s">
        <v>545</v>
      </c>
      <c r="C881" s="665" t="s">
        <v>4755</v>
      </c>
      <c r="D881" s="746" t="s">
        <v>7218</v>
      </c>
      <c r="E881" s="747" t="s">
        <v>4784</v>
      </c>
      <c r="F881" s="665" t="s">
        <v>4752</v>
      </c>
      <c r="G881" s="665" t="s">
        <v>4807</v>
      </c>
      <c r="H881" s="665" t="s">
        <v>546</v>
      </c>
      <c r="I881" s="665" t="s">
        <v>5019</v>
      </c>
      <c r="J881" s="665" t="s">
        <v>797</v>
      </c>
      <c r="K881" s="665" t="s">
        <v>5020</v>
      </c>
      <c r="L881" s="666">
        <v>28.81</v>
      </c>
      <c r="M881" s="666">
        <v>28.81</v>
      </c>
      <c r="N881" s="665">
        <v>1</v>
      </c>
      <c r="O881" s="748">
        <v>0.5</v>
      </c>
      <c r="P881" s="666">
        <v>28.81</v>
      </c>
      <c r="Q881" s="681">
        <v>1</v>
      </c>
      <c r="R881" s="665">
        <v>1</v>
      </c>
      <c r="S881" s="681">
        <v>1</v>
      </c>
      <c r="T881" s="748">
        <v>0.5</v>
      </c>
      <c r="U881" s="704">
        <v>1</v>
      </c>
    </row>
    <row r="882" spans="1:21" ht="14.4" customHeight="1" x14ac:dyDescent="0.3">
      <c r="A882" s="664">
        <v>21</v>
      </c>
      <c r="B882" s="665" t="s">
        <v>545</v>
      </c>
      <c r="C882" s="665" t="s">
        <v>4755</v>
      </c>
      <c r="D882" s="746" t="s">
        <v>7218</v>
      </c>
      <c r="E882" s="747" t="s">
        <v>4784</v>
      </c>
      <c r="F882" s="665" t="s">
        <v>4752</v>
      </c>
      <c r="G882" s="665" t="s">
        <v>4807</v>
      </c>
      <c r="H882" s="665" t="s">
        <v>546</v>
      </c>
      <c r="I882" s="665" t="s">
        <v>4838</v>
      </c>
      <c r="J882" s="665" t="s">
        <v>797</v>
      </c>
      <c r="K882" s="665" t="s">
        <v>4839</v>
      </c>
      <c r="L882" s="666">
        <v>57.64</v>
      </c>
      <c r="M882" s="666">
        <v>57.64</v>
      </c>
      <c r="N882" s="665">
        <v>1</v>
      </c>
      <c r="O882" s="748">
        <v>0.5</v>
      </c>
      <c r="P882" s="666"/>
      <c r="Q882" s="681">
        <v>0</v>
      </c>
      <c r="R882" s="665"/>
      <c r="S882" s="681">
        <v>0</v>
      </c>
      <c r="T882" s="748"/>
      <c r="U882" s="704">
        <v>0</v>
      </c>
    </row>
    <row r="883" spans="1:21" ht="14.4" customHeight="1" x14ac:dyDescent="0.3">
      <c r="A883" s="664">
        <v>21</v>
      </c>
      <c r="B883" s="665" t="s">
        <v>545</v>
      </c>
      <c r="C883" s="665" t="s">
        <v>4755</v>
      </c>
      <c r="D883" s="746" t="s">
        <v>7218</v>
      </c>
      <c r="E883" s="747" t="s">
        <v>4784</v>
      </c>
      <c r="F883" s="665" t="s">
        <v>4752</v>
      </c>
      <c r="G883" s="665" t="s">
        <v>4807</v>
      </c>
      <c r="H883" s="665" t="s">
        <v>546</v>
      </c>
      <c r="I883" s="665" t="s">
        <v>4808</v>
      </c>
      <c r="J883" s="665" t="s">
        <v>797</v>
      </c>
      <c r="K883" s="665" t="s">
        <v>4809</v>
      </c>
      <c r="L883" s="666">
        <v>185.26</v>
      </c>
      <c r="M883" s="666">
        <v>185.26</v>
      </c>
      <c r="N883" s="665">
        <v>1</v>
      </c>
      <c r="O883" s="748">
        <v>1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21</v>
      </c>
      <c r="B884" s="665" t="s">
        <v>545</v>
      </c>
      <c r="C884" s="665" t="s">
        <v>4755</v>
      </c>
      <c r="D884" s="746" t="s">
        <v>7218</v>
      </c>
      <c r="E884" s="747" t="s">
        <v>4784</v>
      </c>
      <c r="F884" s="665" t="s">
        <v>4752</v>
      </c>
      <c r="G884" s="665" t="s">
        <v>4807</v>
      </c>
      <c r="H884" s="665" t="s">
        <v>546</v>
      </c>
      <c r="I884" s="665" t="s">
        <v>2192</v>
      </c>
      <c r="J884" s="665" t="s">
        <v>797</v>
      </c>
      <c r="K884" s="665" t="s">
        <v>4809</v>
      </c>
      <c r="L884" s="666">
        <v>301.2</v>
      </c>
      <c r="M884" s="666">
        <v>1204.8</v>
      </c>
      <c r="N884" s="665">
        <v>4</v>
      </c>
      <c r="O884" s="748">
        <v>1.5</v>
      </c>
      <c r="P884" s="666"/>
      <c r="Q884" s="681">
        <v>0</v>
      </c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21</v>
      </c>
      <c r="B885" s="665" t="s">
        <v>545</v>
      </c>
      <c r="C885" s="665" t="s">
        <v>4755</v>
      </c>
      <c r="D885" s="746" t="s">
        <v>7218</v>
      </c>
      <c r="E885" s="747" t="s">
        <v>4784</v>
      </c>
      <c r="F885" s="665" t="s">
        <v>4752</v>
      </c>
      <c r="G885" s="665" t="s">
        <v>4810</v>
      </c>
      <c r="H885" s="665" t="s">
        <v>546</v>
      </c>
      <c r="I885" s="665" t="s">
        <v>5211</v>
      </c>
      <c r="J885" s="665" t="s">
        <v>4606</v>
      </c>
      <c r="K885" s="665" t="s">
        <v>5212</v>
      </c>
      <c r="L885" s="666">
        <v>0</v>
      </c>
      <c r="M885" s="666">
        <v>0</v>
      </c>
      <c r="N885" s="665">
        <v>1</v>
      </c>
      <c r="O885" s="748">
        <v>0.5</v>
      </c>
      <c r="P885" s="666">
        <v>0</v>
      </c>
      <c r="Q885" s="681"/>
      <c r="R885" s="665">
        <v>1</v>
      </c>
      <c r="S885" s="681">
        <v>1</v>
      </c>
      <c r="T885" s="748">
        <v>0.5</v>
      </c>
      <c r="U885" s="704">
        <v>1</v>
      </c>
    </row>
    <row r="886" spans="1:21" ht="14.4" customHeight="1" x14ac:dyDescent="0.3">
      <c r="A886" s="664">
        <v>21</v>
      </c>
      <c r="B886" s="665" t="s">
        <v>545</v>
      </c>
      <c r="C886" s="665" t="s">
        <v>4755</v>
      </c>
      <c r="D886" s="746" t="s">
        <v>7218</v>
      </c>
      <c r="E886" s="747" t="s">
        <v>4784</v>
      </c>
      <c r="F886" s="665" t="s">
        <v>4752</v>
      </c>
      <c r="G886" s="665" t="s">
        <v>4810</v>
      </c>
      <c r="H886" s="665" t="s">
        <v>2238</v>
      </c>
      <c r="I886" s="665" t="s">
        <v>3820</v>
      </c>
      <c r="J886" s="665" t="s">
        <v>4606</v>
      </c>
      <c r="K886" s="665" t="s">
        <v>4607</v>
      </c>
      <c r="L886" s="666">
        <v>668.54</v>
      </c>
      <c r="M886" s="666">
        <v>668.54</v>
      </c>
      <c r="N886" s="665">
        <v>1</v>
      </c>
      <c r="O886" s="748">
        <v>0.5</v>
      </c>
      <c r="P886" s="666">
        <v>668.54</v>
      </c>
      <c r="Q886" s="681">
        <v>1</v>
      </c>
      <c r="R886" s="665">
        <v>1</v>
      </c>
      <c r="S886" s="681">
        <v>1</v>
      </c>
      <c r="T886" s="748">
        <v>0.5</v>
      </c>
      <c r="U886" s="704">
        <v>1</v>
      </c>
    </row>
    <row r="887" spans="1:21" ht="14.4" customHeight="1" x14ac:dyDescent="0.3">
      <c r="A887" s="664">
        <v>21</v>
      </c>
      <c r="B887" s="665" t="s">
        <v>545</v>
      </c>
      <c r="C887" s="665" t="s">
        <v>4755</v>
      </c>
      <c r="D887" s="746" t="s">
        <v>7218</v>
      </c>
      <c r="E887" s="747" t="s">
        <v>4784</v>
      </c>
      <c r="F887" s="665" t="s">
        <v>4752</v>
      </c>
      <c r="G887" s="665" t="s">
        <v>4810</v>
      </c>
      <c r="H887" s="665" t="s">
        <v>546</v>
      </c>
      <c r="I887" s="665" t="s">
        <v>5215</v>
      </c>
      <c r="J887" s="665" t="s">
        <v>4606</v>
      </c>
      <c r="K887" s="665" t="s">
        <v>5216</v>
      </c>
      <c r="L887" s="666">
        <v>0</v>
      </c>
      <c r="M887" s="666">
        <v>0</v>
      </c>
      <c r="N887" s="665">
        <v>7</v>
      </c>
      <c r="O887" s="748">
        <v>3.5</v>
      </c>
      <c r="P887" s="666">
        <v>0</v>
      </c>
      <c r="Q887" s="681"/>
      <c r="R887" s="665">
        <v>2</v>
      </c>
      <c r="S887" s="681">
        <v>0.2857142857142857</v>
      </c>
      <c r="T887" s="748">
        <v>0.5</v>
      </c>
      <c r="U887" s="704">
        <v>0.14285714285714285</v>
      </c>
    </row>
    <row r="888" spans="1:21" ht="14.4" customHeight="1" x14ac:dyDescent="0.3">
      <c r="A888" s="664">
        <v>21</v>
      </c>
      <c r="B888" s="665" t="s">
        <v>545</v>
      </c>
      <c r="C888" s="665" t="s">
        <v>4755</v>
      </c>
      <c r="D888" s="746" t="s">
        <v>7218</v>
      </c>
      <c r="E888" s="747" t="s">
        <v>4784</v>
      </c>
      <c r="F888" s="665" t="s">
        <v>4752</v>
      </c>
      <c r="G888" s="665" t="s">
        <v>4810</v>
      </c>
      <c r="H888" s="665" t="s">
        <v>2238</v>
      </c>
      <c r="I888" s="665" t="s">
        <v>4914</v>
      </c>
      <c r="J888" s="665" t="s">
        <v>2567</v>
      </c>
      <c r="K888" s="665" t="s">
        <v>2568</v>
      </c>
      <c r="L888" s="666">
        <v>668.54</v>
      </c>
      <c r="M888" s="666">
        <v>668.54</v>
      </c>
      <c r="N888" s="665">
        <v>1</v>
      </c>
      <c r="O888" s="748">
        <v>0.5</v>
      </c>
      <c r="P888" s="666"/>
      <c r="Q888" s="681">
        <v>0</v>
      </c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21</v>
      </c>
      <c r="B889" s="665" t="s">
        <v>545</v>
      </c>
      <c r="C889" s="665" t="s">
        <v>4755</v>
      </c>
      <c r="D889" s="746" t="s">
        <v>7218</v>
      </c>
      <c r="E889" s="747" t="s">
        <v>4784</v>
      </c>
      <c r="F889" s="665" t="s">
        <v>4752</v>
      </c>
      <c r="G889" s="665" t="s">
        <v>4810</v>
      </c>
      <c r="H889" s="665" t="s">
        <v>546</v>
      </c>
      <c r="I889" s="665" t="s">
        <v>5132</v>
      </c>
      <c r="J889" s="665" t="s">
        <v>2567</v>
      </c>
      <c r="K889" s="665" t="s">
        <v>5133</v>
      </c>
      <c r="L889" s="666">
        <v>0</v>
      </c>
      <c r="M889" s="666">
        <v>0</v>
      </c>
      <c r="N889" s="665">
        <v>1</v>
      </c>
      <c r="O889" s="748">
        <v>1</v>
      </c>
      <c r="P889" s="666">
        <v>0</v>
      </c>
      <c r="Q889" s="681"/>
      <c r="R889" s="665">
        <v>1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21</v>
      </c>
      <c r="B890" s="665" t="s">
        <v>545</v>
      </c>
      <c r="C890" s="665" t="s">
        <v>4755</v>
      </c>
      <c r="D890" s="746" t="s">
        <v>7218</v>
      </c>
      <c r="E890" s="747" t="s">
        <v>4784</v>
      </c>
      <c r="F890" s="665" t="s">
        <v>4752</v>
      </c>
      <c r="G890" s="665" t="s">
        <v>4915</v>
      </c>
      <c r="H890" s="665" t="s">
        <v>546</v>
      </c>
      <c r="I890" s="665" t="s">
        <v>2176</v>
      </c>
      <c r="J890" s="665" t="s">
        <v>1505</v>
      </c>
      <c r="K890" s="665" t="s">
        <v>5188</v>
      </c>
      <c r="L890" s="666">
        <v>908.53</v>
      </c>
      <c r="M890" s="666">
        <v>1817.06</v>
      </c>
      <c r="N890" s="665">
        <v>2</v>
      </c>
      <c r="O890" s="748">
        <v>1</v>
      </c>
      <c r="P890" s="666">
        <v>1817.06</v>
      </c>
      <c r="Q890" s="681">
        <v>1</v>
      </c>
      <c r="R890" s="665">
        <v>2</v>
      </c>
      <c r="S890" s="681">
        <v>1</v>
      </c>
      <c r="T890" s="748">
        <v>1</v>
      </c>
      <c r="U890" s="704">
        <v>1</v>
      </c>
    </row>
    <row r="891" spans="1:21" ht="14.4" customHeight="1" x14ac:dyDescent="0.3">
      <c r="A891" s="664">
        <v>21</v>
      </c>
      <c r="B891" s="665" t="s">
        <v>545</v>
      </c>
      <c r="C891" s="665" t="s">
        <v>4755</v>
      </c>
      <c r="D891" s="746" t="s">
        <v>7218</v>
      </c>
      <c r="E891" s="747" t="s">
        <v>4784</v>
      </c>
      <c r="F891" s="665" t="s">
        <v>4752</v>
      </c>
      <c r="G891" s="665" t="s">
        <v>5029</v>
      </c>
      <c r="H891" s="665" t="s">
        <v>2238</v>
      </c>
      <c r="I891" s="665" t="s">
        <v>2361</v>
      </c>
      <c r="J891" s="665" t="s">
        <v>4471</v>
      </c>
      <c r="K891" s="665" t="s">
        <v>4472</v>
      </c>
      <c r="L891" s="666">
        <v>87.41</v>
      </c>
      <c r="M891" s="666">
        <v>87.41</v>
      </c>
      <c r="N891" s="665">
        <v>1</v>
      </c>
      <c r="O891" s="748">
        <v>0.5</v>
      </c>
      <c r="P891" s="666">
        <v>87.41</v>
      </c>
      <c r="Q891" s="681">
        <v>1</v>
      </c>
      <c r="R891" s="665">
        <v>1</v>
      </c>
      <c r="S891" s="681">
        <v>1</v>
      </c>
      <c r="T891" s="748">
        <v>0.5</v>
      </c>
      <c r="U891" s="704">
        <v>1</v>
      </c>
    </row>
    <row r="892" spans="1:21" ht="14.4" customHeight="1" x14ac:dyDescent="0.3">
      <c r="A892" s="664">
        <v>21</v>
      </c>
      <c r="B892" s="665" t="s">
        <v>545</v>
      </c>
      <c r="C892" s="665" t="s">
        <v>4755</v>
      </c>
      <c r="D892" s="746" t="s">
        <v>7218</v>
      </c>
      <c r="E892" s="747" t="s">
        <v>4784</v>
      </c>
      <c r="F892" s="665" t="s">
        <v>4752</v>
      </c>
      <c r="G892" s="665" t="s">
        <v>4815</v>
      </c>
      <c r="H892" s="665" t="s">
        <v>546</v>
      </c>
      <c r="I892" s="665" t="s">
        <v>4840</v>
      </c>
      <c r="J892" s="665" t="s">
        <v>1931</v>
      </c>
      <c r="K892" s="665" t="s">
        <v>1522</v>
      </c>
      <c r="L892" s="666">
        <v>54.23</v>
      </c>
      <c r="M892" s="666">
        <v>54.23</v>
      </c>
      <c r="N892" s="665">
        <v>1</v>
      </c>
      <c r="O892" s="748">
        <v>1</v>
      </c>
      <c r="P892" s="666">
        <v>54.23</v>
      </c>
      <c r="Q892" s="681">
        <v>1</v>
      </c>
      <c r="R892" s="665">
        <v>1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21</v>
      </c>
      <c r="B893" s="665" t="s">
        <v>545</v>
      </c>
      <c r="C893" s="665" t="s">
        <v>4755</v>
      </c>
      <c r="D893" s="746" t="s">
        <v>7218</v>
      </c>
      <c r="E893" s="747" t="s">
        <v>4784</v>
      </c>
      <c r="F893" s="665" t="s">
        <v>4752</v>
      </c>
      <c r="G893" s="665" t="s">
        <v>5456</v>
      </c>
      <c r="H893" s="665" t="s">
        <v>2238</v>
      </c>
      <c r="I893" s="665" t="s">
        <v>2436</v>
      </c>
      <c r="J893" s="665" t="s">
        <v>2437</v>
      </c>
      <c r="K893" s="665" t="s">
        <v>4463</v>
      </c>
      <c r="L893" s="666">
        <v>117.73</v>
      </c>
      <c r="M893" s="666">
        <v>117.73</v>
      </c>
      <c r="N893" s="665">
        <v>1</v>
      </c>
      <c r="O893" s="748">
        <v>0.5</v>
      </c>
      <c r="P893" s="666">
        <v>117.73</v>
      </c>
      <c r="Q893" s="681">
        <v>1</v>
      </c>
      <c r="R893" s="665">
        <v>1</v>
      </c>
      <c r="S893" s="681">
        <v>1</v>
      </c>
      <c r="T893" s="748">
        <v>0.5</v>
      </c>
      <c r="U893" s="704">
        <v>1</v>
      </c>
    </row>
    <row r="894" spans="1:21" ht="14.4" customHeight="1" x14ac:dyDescent="0.3">
      <c r="A894" s="664">
        <v>21</v>
      </c>
      <c r="B894" s="665" t="s">
        <v>545</v>
      </c>
      <c r="C894" s="665" t="s">
        <v>4755</v>
      </c>
      <c r="D894" s="746" t="s">
        <v>7218</v>
      </c>
      <c r="E894" s="747" t="s">
        <v>4784</v>
      </c>
      <c r="F894" s="665" t="s">
        <v>4752</v>
      </c>
      <c r="G894" s="665" t="s">
        <v>4816</v>
      </c>
      <c r="H894" s="665" t="s">
        <v>546</v>
      </c>
      <c r="I894" s="665" t="s">
        <v>861</v>
      </c>
      <c r="J894" s="665" t="s">
        <v>4817</v>
      </c>
      <c r="K894" s="665" t="s">
        <v>4800</v>
      </c>
      <c r="L894" s="666">
        <v>0</v>
      </c>
      <c r="M894" s="666">
        <v>0</v>
      </c>
      <c r="N894" s="665">
        <v>1</v>
      </c>
      <c r="O894" s="748">
        <v>0.5</v>
      </c>
      <c r="P894" s="666">
        <v>0</v>
      </c>
      <c r="Q894" s="681"/>
      <c r="R894" s="665">
        <v>1</v>
      </c>
      <c r="S894" s="681">
        <v>1</v>
      </c>
      <c r="T894" s="748">
        <v>0.5</v>
      </c>
      <c r="U894" s="704">
        <v>1</v>
      </c>
    </row>
    <row r="895" spans="1:21" ht="14.4" customHeight="1" x14ac:dyDescent="0.3">
      <c r="A895" s="664">
        <v>21</v>
      </c>
      <c r="B895" s="665" t="s">
        <v>545</v>
      </c>
      <c r="C895" s="665" t="s">
        <v>4755</v>
      </c>
      <c r="D895" s="746" t="s">
        <v>7218</v>
      </c>
      <c r="E895" s="747" t="s">
        <v>4784</v>
      </c>
      <c r="F895" s="665" t="s">
        <v>4752</v>
      </c>
      <c r="G895" s="665" t="s">
        <v>5042</v>
      </c>
      <c r="H895" s="665" t="s">
        <v>546</v>
      </c>
      <c r="I895" s="665" t="s">
        <v>1194</v>
      </c>
      <c r="J895" s="665" t="s">
        <v>751</v>
      </c>
      <c r="K895" s="665" t="s">
        <v>5043</v>
      </c>
      <c r="L895" s="666">
        <v>85.76</v>
      </c>
      <c r="M895" s="666">
        <v>857.6</v>
      </c>
      <c r="N895" s="665">
        <v>10</v>
      </c>
      <c r="O895" s="748">
        <v>4.5</v>
      </c>
      <c r="P895" s="666">
        <v>428.8</v>
      </c>
      <c r="Q895" s="681">
        <v>0.5</v>
      </c>
      <c r="R895" s="665">
        <v>5</v>
      </c>
      <c r="S895" s="681">
        <v>0.5</v>
      </c>
      <c r="T895" s="748">
        <v>2</v>
      </c>
      <c r="U895" s="704">
        <v>0.44444444444444442</v>
      </c>
    </row>
    <row r="896" spans="1:21" ht="14.4" customHeight="1" x14ac:dyDescent="0.3">
      <c r="A896" s="664">
        <v>21</v>
      </c>
      <c r="B896" s="665" t="s">
        <v>545</v>
      </c>
      <c r="C896" s="665" t="s">
        <v>4755</v>
      </c>
      <c r="D896" s="746" t="s">
        <v>7218</v>
      </c>
      <c r="E896" s="747" t="s">
        <v>4784</v>
      </c>
      <c r="F896" s="665" t="s">
        <v>4752</v>
      </c>
      <c r="G896" s="665" t="s">
        <v>4936</v>
      </c>
      <c r="H896" s="665" t="s">
        <v>546</v>
      </c>
      <c r="I896" s="665" t="s">
        <v>803</v>
      </c>
      <c r="J896" s="665" t="s">
        <v>804</v>
      </c>
      <c r="K896" s="665" t="s">
        <v>4553</v>
      </c>
      <c r="L896" s="666">
        <v>31.32</v>
      </c>
      <c r="M896" s="666">
        <v>31.32</v>
      </c>
      <c r="N896" s="665">
        <v>1</v>
      </c>
      <c r="O896" s="748">
        <v>1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21</v>
      </c>
      <c r="B897" s="665" t="s">
        <v>545</v>
      </c>
      <c r="C897" s="665" t="s">
        <v>4755</v>
      </c>
      <c r="D897" s="746" t="s">
        <v>7218</v>
      </c>
      <c r="E897" s="747" t="s">
        <v>4784</v>
      </c>
      <c r="F897" s="665" t="s">
        <v>4752</v>
      </c>
      <c r="G897" s="665" t="s">
        <v>4936</v>
      </c>
      <c r="H897" s="665" t="s">
        <v>546</v>
      </c>
      <c r="I897" s="665" t="s">
        <v>2951</v>
      </c>
      <c r="J897" s="665" t="s">
        <v>900</v>
      </c>
      <c r="K897" s="665" t="s">
        <v>4940</v>
      </c>
      <c r="L897" s="666">
        <v>156.61000000000001</v>
      </c>
      <c r="M897" s="666">
        <v>156.61000000000001</v>
      </c>
      <c r="N897" s="665">
        <v>1</v>
      </c>
      <c r="O897" s="748">
        <v>0.5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21</v>
      </c>
      <c r="B898" s="665" t="s">
        <v>545</v>
      </c>
      <c r="C898" s="665" t="s">
        <v>4755</v>
      </c>
      <c r="D898" s="746" t="s">
        <v>7218</v>
      </c>
      <c r="E898" s="747" t="s">
        <v>4784</v>
      </c>
      <c r="F898" s="665" t="s">
        <v>4752</v>
      </c>
      <c r="G898" s="665" t="s">
        <v>4818</v>
      </c>
      <c r="H898" s="665" t="s">
        <v>546</v>
      </c>
      <c r="I898" s="665" t="s">
        <v>5322</v>
      </c>
      <c r="J898" s="665" t="s">
        <v>1955</v>
      </c>
      <c r="K898" s="665" t="s">
        <v>5323</v>
      </c>
      <c r="L898" s="666">
        <v>0</v>
      </c>
      <c r="M898" s="666">
        <v>0</v>
      </c>
      <c r="N898" s="665">
        <v>1</v>
      </c>
      <c r="O898" s="748">
        <v>0.5</v>
      </c>
      <c r="P898" s="666"/>
      <c r="Q898" s="681"/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21</v>
      </c>
      <c r="B899" s="665" t="s">
        <v>545</v>
      </c>
      <c r="C899" s="665" t="s">
        <v>4755</v>
      </c>
      <c r="D899" s="746" t="s">
        <v>7218</v>
      </c>
      <c r="E899" s="747" t="s">
        <v>4784</v>
      </c>
      <c r="F899" s="665" t="s">
        <v>4752</v>
      </c>
      <c r="G899" s="665" t="s">
        <v>4942</v>
      </c>
      <c r="H899" s="665" t="s">
        <v>546</v>
      </c>
      <c r="I899" s="665" t="s">
        <v>5034</v>
      </c>
      <c r="J899" s="665" t="s">
        <v>1978</v>
      </c>
      <c r="K899" s="665" t="s">
        <v>5035</v>
      </c>
      <c r="L899" s="666">
        <v>0</v>
      </c>
      <c r="M899" s="666">
        <v>0</v>
      </c>
      <c r="N899" s="665">
        <v>1</v>
      </c>
      <c r="O899" s="748">
        <v>0.5</v>
      </c>
      <c r="P899" s="666">
        <v>0</v>
      </c>
      <c r="Q899" s="681"/>
      <c r="R899" s="665">
        <v>1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21</v>
      </c>
      <c r="B900" s="665" t="s">
        <v>545</v>
      </c>
      <c r="C900" s="665" t="s">
        <v>4755</v>
      </c>
      <c r="D900" s="746" t="s">
        <v>7218</v>
      </c>
      <c r="E900" s="747" t="s">
        <v>4784</v>
      </c>
      <c r="F900" s="665" t="s">
        <v>4754</v>
      </c>
      <c r="G900" s="665" t="s">
        <v>4949</v>
      </c>
      <c r="H900" s="665" t="s">
        <v>546</v>
      </c>
      <c r="I900" s="665" t="s">
        <v>4950</v>
      </c>
      <c r="J900" s="665" t="s">
        <v>4951</v>
      </c>
      <c r="K900" s="665" t="s">
        <v>4952</v>
      </c>
      <c r="L900" s="666">
        <v>1267.1300000000001</v>
      </c>
      <c r="M900" s="666">
        <v>1267.1300000000001</v>
      </c>
      <c r="N900" s="665">
        <v>1</v>
      </c>
      <c r="O900" s="748">
        <v>1</v>
      </c>
      <c r="P900" s="666">
        <v>1267.1300000000001</v>
      </c>
      <c r="Q900" s="681">
        <v>1</v>
      </c>
      <c r="R900" s="665">
        <v>1</v>
      </c>
      <c r="S900" s="681">
        <v>1</v>
      </c>
      <c r="T900" s="748">
        <v>1</v>
      </c>
      <c r="U900" s="704">
        <v>1</v>
      </c>
    </row>
    <row r="901" spans="1:21" ht="14.4" customHeight="1" x14ac:dyDescent="0.3">
      <c r="A901" s="664">
        <v>21</v>
      </c>
      <c r="B901" s="665" t="s">
        <v>545</v>
      </c>
      <c r="C901" s="665" t="s">
        <v>4755</v>
      </c>
      <c r="D901" s="746" t="s">
        <v>7218</v>
      </c>
      <c r="E901" s="747" t="s">
        <v>4772</v>
      </c>
      <c r="F901" s="665" t="s">
        <v>4752</v>
      </c>
      <c r="G901" s="665" t="s">
        <v>4841</v>
      </c>
      <c r="H901" s="665" t="s">
        <v>546</v>
      </c>
      <c r="I901" s="665" t="s">
        <v>724</v>
      </c>
      <c r="J901" s="665" t="s">
        <v>725</v>
      </c>
      <c r="K901" s="665" t="s">
        <v>4846</v>
      </c>
      <c r="L901" s="666">
        <v>36.270000000000003</v>
      </c>
      <c r="M901" s="666">
        <v>72.540000000000006</v>
      </c>
      <c r="N901" s="665">
        <v>2</v>
      </c>
      <c r="O901" s="748">
        <v>0.5</v>
      </c>
      <c r="P901" s="666">
        <v>72.540000000000006</v>
      </c>
      <c r="Q901" s="681">
        <v>1</v>
      </c>
      <c r="R901" s="665">
        <v>2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21</v>
      </c>
      <c r="B902" s="665" t="s">
        <v>545</v>
      </c>
      <c r="C902" s="665" t="s">
        <v>4755</v>
      </c>
      <c r="D902" s="746" t="s">
        <v>7218</v>
      </c>
      <c r="E902" s="747" t="s">
        <v>4772</v>
      </c>
      <c r="F902" s="665" t="s">
        <v>4752</v>
      </c>
      <c r="G902" s="665" t="s">
        <v>4824</v>
      </c>
      <c r="H902" s="665" t="s">
        <v>546</v>
      </c>
      <c r="I902" s="665" t="s">
        <v>962</v>
      </c>
      <c r="J902" s="665" t="s">
        <v>4855</v>
      </c>
      <c r="K902" s="665" t="s">
        <v>4856</v>
      </c>
      <c r="L902" s="666">
        <v>0</v>
      </c>
      <c r="M902" s="666">
        <v>0</v>
      </c>
      <c r="N902" s="665">
        <v>2</v>
      </c>
      <c r="O902" s="748">
        <v>0.5</v>
      </c>
      <c r="P902" s="666"/>
      <c r="Q902" s="681"/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21</v>
      </c>
      <c r="B903" s="665" t="s">
        <v>545</v>
      </c>
      <c r="C903" s="665" t="s">
        <v>4755</v>
      </c>
      <c r="D903" s="746" t="s">
        <v>7218</v>
      </c>
      <c r="E903" s="747" t="s">
        <v>4772</v>
      </c>
      <c r="F903" s="665" t="s">
        <v>4752</v>
      </c>
      <c r="G903" s="665" t="s">
        <v>4859</v>
      </c>
      <c r="H903" s="665" t="s">
        <v>546</v>
      </c>
      <c r="I903" s="665" t="s">
        <v>5199</v>
      </c>
      <c r="J903" s="665" t="s">
        <v>1414</v>
      </c>
      <c r="K903" s="665" t="s">
        <v>5200</v>
      </c>
      <c r="L903" s="666">
        <v>0</v>
      </c>
      <c r="M903" s="666">
        <v>0</v>
      </c>
      <c r="N903" s="665">
        <v>2</v>
      </c>
      <c r="O903" s="748">
        <v>0.5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21</v>
      </c>
      <c r="B904" s="665" t="s">
        <v>545</v>
      </c>
      <c r="C904" s="665" t="s">
        <v>4755</v>
      </c>
      <c r="D904" s="746" t="s">
        <v>7218</v>
      </c>
      <c r="E904" s="747" t="s">
        <v>4772</v>
      </c>
      <c r="F904" s="665" t="s">
        <v>4752</v>
      </c>
      <c r="G904" s="665" t="s">
        <v>4864</v>
      </c>
      <c r="H904" s="665" t="s">
        <v>546</v>
      </c>
      <c r="I904" s="665" t="s">
        <v>5545</v>
      </c>
      <c r="J904" s="665" t="s">
        <v>5546</v>
      </c>
      <c r="K904" s="665" t="s">
        <v>4990</v>
      </c>
      <c r="L904" s="666">
        <v>24.35</v>
      </c>
      <c r="M904" s="666">
        <v>97.4</v>
      </c>
      <c r="N904" s="665">
        <v>4</v>
      </c>
      <c r="O904" s="748">
        <v>0.5</v>
      </c>
      <c r="P904" s="666">
        <v>48.7</v>
      </c>
      <c r="Q904" s="681">
        <v>0.5</v>
      </c>
      <c r="R904" s="665">
        <v>2</v>
      </c>
      <c r="S904" s="681">
        <v>0.5</v>
      </c>
      <c r="T904" s="748">
        <v>0.25</v>
      </c>
      <c r="U904" s="704">
        <v>0.5</v>
      </c>
    </row>
    <row r="905" spans="1:21" ht="14.4" customHeight="1" x14ac:dyDescent="0.3">
      <c r="A905" s="664">
        <v>21</v>
      </c>
      <c r="B905" s="665" t="s">
        <v>545</v>
      </c>
      <c r="C905" s="665" t="s">
        <v>4755</v>
      </c>
      <c r="D905" s="746" t="s">
        <v>7218</v>
      </c>
      <c r="E905" s="747" t="s">
        <v>4772</v>
      </c>
      <c r="F905" s="665" t="s">
        <v>4752</v>
      </c>
      <c r="G905" s="665" t="s">
        <v>5036</v>
      </c>
      <c r="H905" s="665" t="s">
        <v>546</v>
      </c>
      <c r="I905" s="665" t="s">
        <v>4966</v>
      </c>
      <c r="J905" s="665" t="s">
        <v>4771</v>
      </c>
      <c r="K905" s="665"/>
      <c r="L905" s="666">
        <v>0</v>
      </c>
      <c r="M905" s="666">
        <v>0</v>
      </c>
      <c r="N905" s="665">
        <v>1</v>
      </c>
      <c r="O905" s="748">
        <v>0.25</v>
      </c>
      <c r="P905" s="666"/>
      <c r="Q905" s="681"/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21</v>
      </c>
      <c r="B906" s="665" t="s">
        <v>545</v>
      </c>
      <c r="C906" s="665" t="s">
        <v>4755</v>
      </c>
      <c r="D906" s="746" t="s">
        <v>7218</v>
      </c>
      <c r="E906" s="747" t="s">
        <v>4772</v>
      </c>
      <c r="F906" s="665" t="s">
        <v>4752</v>
      </c>
      <c r="G906" s="665" t="s">
        <v>5287</v>
      </c>
      <c r="H906" s="665" t="s">
        <v>546</v>
      </c>
      <c r="I906" s="665" t="s">
        <v>5288</v>
      </c>
      <c r="J906" s="665" t="s">
        <v>5289</v>
      </c>
      <c r="K906" s="665" t="s">
        <v>5290</v>
      </c>
      <c r="L906" s="666">
        <v>3689.11</v>
      </c>
      <c r="M906" s="666">
        <v>7378.22</v>
      </c>
      <c r="N906" s="665">
        <v>2</v>
      </c>
      <c r="O906" s="748">
        <v>0.5</v>
      </c>
      <c r="P906" s="666"/>
      <c r="Q906" s="681">
        <v>0</v>
      </c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21</v>
      </c>
      <c r="B907" s="665" t="s">
        <v>545</v>
      </c>
      <c r="C907" s="665" t="s">
        <v>4755</v>
      </c>
      <c r="D907" s="746" t="s">
        <v>7218</v>
      </c>
      <c r="E907" s="747" t="s">
        <v>4772</v>
      </c>
      <c r="F907" s="665" t="s">
        <v>4752</v>
      </c>
      <c r="G907" s="665" t="s">
        <v>5007</v>
      </c>
      <c r="H907" s="665" t="s">
        <v>546</v>
      </c>
      <c r="I907" s="665" t="s">
        <v>5092</v>
      </c>
      <c r="J907" s="665" t="s">
        <v>5093</v>
      </c>
      <c r="K907" s="665" t="s">
        <v>4551</v>
      </c>
      <c r="L907" s="666">
        <v>0</v>
      </c>
      <c r="M907" s="666">
        <v>0</v>
      </c>
      <c r="N907" s="665">
        <v>2</v>
      </c>
      <c r="O907" s="748">
        <v>0.5</v>
      </c>
      <c r="P907" s="666"/>
      <c r="Q907" s="681"/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21</v>
      </c>
      <c r="B908" s="665" t="s">
        <v>545</v>
      </c>
      <c r="C908" s="665" t="s">
        <v>4755</v>
      </c>
      <c r="D908" s="746" t="s">
        <v>7218</v>
      </c>
      <c r="E908" s="747" t="s">
        <v>4772</v>
      </c>
      <c r="F908" s="665" t="s">
        <v>4752</v>
      </c>
      <c r="G908" s="665" t="s">
        <v>5007</v>
      </c>
      <c r="H908" s="665" t="s">
        <v>546</v>
      </c>
      <c r="I908" s="665" t="s">
        <v>5547</v>
      </c>
      <c r="J908" s="665" t="s">
        <v>2066</v>
      </c>
      <c r="K908" s="665" t="s">
        <v>5548</v>
      </c>
      <c r="L908" s="666">
        <v>0</v>
      </c>
      <c r="M908" s="666">
        <v>0</v>
      </c>
      <c r="N908" s="665">
        <v>2</v>
      </c>
      <c r="O908" s="748">
        <v>0.5</v>
      </c>
      <c r="P908" s="666"/>
      <c r="Q908" s="681"/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21</v>
      </c>
      <c r="B909" s="665" t="s">
        <v>545</v>
      </c>
      <c r="C909" s="665" t="s">
        <v>4755</v>
      </c>
      <c r="D909" s="746" t="s">
        <v>7218</v>
      </c>
      <c r="E909" s="747" t="s">
        <v>4772</v>
      </c>
      <c r="F909" s="665" t="s">
        <v>4752</v>
      </c>
      <c r="G909" s="665" t="s">
        <v>4893</v>
      </c>
      <c r="H909" s="665" t="s">
        <v>546</v>
      </c>
      <c r="I909" s="665" t="s">
        <v>919</v>
      </c>
      <c r="J909" s="665" t="s">
        <v>4894</v>
      </c>
      <c r="K909" s="665" t="s">
        <v>2313</v>
      </c>
      <c r="L909" s="666">
        <v>88.76</v>
      </c>
      <c r="M909" s="666">
        <v>177.52</v>
      </c>
      <c r="N909" s="665">
        <v>2</v>
      </c>
      <c r="O909" s="748">
        <v>0.5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21</v>
      </c>
      <c r="B910" s="665" t="s">
        <v>545</v>
      </c>
      <c r="C910" s="665" t="s">
        <v>4755</v>
      </c>
      <c r="D910" s="746" t="s">
        <v>7218</v>
      </c>
      <c r="E910" s="747" t="s">
        <v>4772</v>
      </c>
      <c r="F910" s="665" t="s">
        <v>4752</v>
      </c>
      <c r="G910" s="665" t="s">
        <v>4802</v>
      </c>
      <c r="H910" s="665" t="s">
        <v>546</v>
      </c>
      <c r="I910" s="665" t="s">
        <v>994</v>
      </c>
      <c r="J910" s="665" t="s">
        <v>4803</v>
      </c>
      <c r="K910" s="665" t="s">
        <v>4804</v>
      </c>
      <c r="L910" s="666">
        <v>53.57</v>
      </c>
      <c r="M910" s="666">
        <v>107.14</v>
      </c>
      <c r="N910" s="665">
        <v>2</v>
      </c>
      <c r="O910" s="748">
        <v>0.5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21</v>
      </c>
      <c r="B911" s="665" t="s">
        <v>545</v>
      </c>
      <c r="C911" s="665" t="s">
        <v>4755</v>
      </c>
      <c r="D911" s="746" t="s">
        <v>7218</v>
      </c>
      <c r="E911" s="747" t="s">
        <v>4772</v>
      </c>
      <c r="F911" s="665" t="s">
        <v>4752</v>
      </c>
      <c r="G911" s="665" t="s">
        <v>4905</v>
      </c>
      <c r="H911" s="665" t="s">
        <v>546</v>
      </c>
      <c r="I911" s="665" t="s">
        <v>4966</v>
      </c>
      <c r="J911" s="665" t="s">
        <v>4771</v>
      </c>
      <c r="K911" s="665"/>
      <c r="L911" s="666">
        <v>0</v>
      </c>
      <c r="M911" s="666">
        <v>0</v>
      </c>
      <c r="N911" s="665">
        <v>1</v>
      </c>
      <c r="O911" s="748">
        <v>0.25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21</v>
      </c>
      <c r="B912" s="665" t="s">
        <v>545</v>
      </c>
      <c r="C912" s="665" t="s">
        <v>4755</v>
      </c>
      <c r="D912" s="746" t="s">
        <v>7218</v>
      </c>
      <c r="E912" s="747" t="s">
        <v>4772</v>
      </c>
      <c r="F912" s="665" t="s">
        <v>4752</v>
      </c>
      <c r="G912" s="665" t="s">
        <v>4807</v>
      </c>
      <c r="H912" s="665" t="s">
        <v>546</v>
      </c>
      <c r="I912" s="665" t="s">
        <v>5431</v>
      </c>
      <c r="J912" s="665" t="s">
        <v>5255</v>
      </c>
      <c r="K912" s="665" t="s">
        <v>5432</v>
      </c>
      <c r="L912" s="666">
        <v>0</v>
      </c>
      <c r="M912" s="666">
        <v>0</v>
      </c>
      <c r="N912" s="665">
        <v>4</v>
      </c>
      <c r="O912" s="748">
        <v>1</v>
      </c>
      <c r="P912" s="666"/>
      <c r="Q912" s="681"/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21</v>
      </c>
      <c r="B913" s="665" t="s">
        <v>545</v>
      </c>
      <c r="C913" s="665" t="s">
        <v>4755</v>
      </c>
      <c r="D913" s="746" t="s">
        <v>7218</v>
      </c>
      <c r="E913" s="747" t="s">
        <v>4772</v>
      </c>
      <c r="F913" s="665" t="s">
        <v>4752</v>
      </c>
      <c r="G913" s="665" t="s">
        <v>5451</v>
      </c>
      <c r="H913" s="665" t="s">
        <v>546</v>
      </c>
      <c r="I913" s="665" t="s">
        <v>5549</v>
      </c>
      <c r="J913" s="665" t="s">
        <v>1142</v>
      </c>
      <c r="K913" s="665" t="s">
        <v>5550</v>
      </c>
      <c r="L913" s="666">
        <v>0</v>
      </c>
      <c r="M913" s="666">
        <v>0</v>
      </c>
      <c r="N913" s="665">
        <v>6</v>
      </c>
      <c r="O913" s="748">
        <v>0.5</v>
      </c>
      <c r="P913" s="666">
        <v>0</v>
      </c>
      <c r="Q913" s="681"/>
      <c r="R913" s="665">
        <v>3</v>
      </c>
      <c r="S913" s="681">
        <v>0.5</v>
      </c>
      <c r="T913" s="748">
        <v>0.25</v>
      </c>
      <c r="U913" s="704">
        <v>0.5</v>
      </c>
    </row>
    <row r="914" spans="1:21" ht="14.4" customHeight="1" x14ac:dyDescent="0.3">
      <c r="A914" s="664">
        <v>21</v>
      </c>
      <c r="B914" s="665" t="s">
        <v>545</v>
      </c>
      <c r="C914" s="665" t="s">
        <v>4755</v>
      </c>
      <c r="D914" s="746" t="s">
        <v>7218</v>
      </c>
      <c r="E914" s="747" t="s">
        <v>4772</v>
      </c>
      <c r="F914" s="665" t="s">
        <v>4752</v>
      </c>
      <c r="G914" s="665" t="s">
        <v>4815</v>
      </c>
      <c r="H914" s="665" t="s">
        <v>546</v>
      </c>
      <c r="I914" s="665" t="s">
        <v>4840</v>
      </c>
      <c r="J914" s="665" t="s">
        <v>1931</v>
      </c>
      <c r="K914" s="665" t="s">
        <v>1522</v>
      </c>
      <c r="L914" s="666">
        <v>54.23</v>
      </c>
      <c r="M914" s="666">
        <v>108.46</v>
      </c>
      <c r="N914" s="665">
        <v>2</v>
      </c>
      <c r="O914" s="748">
        <v>0.5</v>
      </c>
      <c r="P914" s="666">
        <v>108.46</v>
      </c>
      <c r="Q914" s="681">
        <v>1</v>
      </c>
      <c r="R914" s="665">
        <v>2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21</v>
      </c>
      <c r="B915" s="665" t="s">
        <v>545</v>
      </c>
      <c r="C915" s="665" t="s">
        <v>4755</v>
      </c>
      <c r="D915" s="746" t="s">
        <v>7218</v>
      </c>
      <c r="E915" s="747" t="s">
        <v>4772</v>
      </c>
      <c r="F915" s="665" t="s">
        <v>4752</v>
      </c>
      <c r="G915" s="665" t="s">
        <v>4922</v>
      </c>
      <c r="H915" s="665" t="s">
        <v>2238</v>
      </c>
      <c r="I915" s="665" t="s">
        <v>5551</v>
      </c>
      <c r="J915" s="665" t="s">
        <v>5552</v>
      </c>
      <c r="K915" s="665" t="s">
        <v>4595</v>
      </c>
      <c r="L915" s="666">
        <v>96.53</v>
      </c>
      <c r="M915" s="666">
        <v>193.06</v>
      </c>
      <c r="N915" s="665">
        <v>2</v>
      </c>
      <c r="O915" s="748">
        <v>0.5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21</v>
      </c>
      <c r="B916" s="665" t="s">
        <v>545</v>
      </c>
      <c r="C916" s="665" t="s">
        <v>4755</v>
      </c>
      <c r="D916" s="746" t="s">
        <v>7218</v>
      </c>
      <c r="E916" s="747" t="s">
        <v>4772</v>
      </c>
      <c r="F916" s="665" t="s">
        <v>4752</v>
      </c>
      <c r="G916" s="665" t="s">
        <v>4929</v>
      </c>
      <c r="H916" s="665" t="s">
        <v>546</v>
      </c>
      <c r="I916" s="665" t="s">
        <v>834</v>
      </c>
      <c r="J916" s="665" t="s">
        <v>5195</v>
      </c>
      <c r="K916" s="665" t="s">
        <v>5196</v>
      </c>
      <c r="L916" s="666">
        <v>126.23</v>
      </c>
      <c r="M916" s="666">
        <v>126.23</v>
      </c>
      <c r="N916" s="665">
        <v>1</v>
      </c>
      <c r="O916" s="748">
        <v>1</v>
      </c>
      <c r="P916" s="666">
        <v>126.23</v>
      </c>
      <c r="Q916" s="681">
        <v>1</v>
      </c>
      <c r="R916" s="665">
        <v>1</v>
      </c>
      <c r="S916" s="681">
        <v>1</v>
      </c>
      <c r="T916" s="748">
        <v>1</v>
      </c>
      <c r="U916" s="704">
        <v>1</v>
      </c>
    </row>
    <row r="917" spans="1:21" ht="14.4" customHeight="1" x14ac:dyDescent="0.3">
      <c r="A917" s="664">
        <v>21</v>
      </c>
      <c r="B917" s="665" t="s">
        <v>545</v>
      </c>
      <c r="C917" s="665" t="s">
        <v>4755</v>
      </c>
      <c r="D917" s="746" t="s">
        <v>7218</v>
      </c>
      <c r="E917" s="747" t="s">
        <v>4772</v>
      </c>
      <c r="F917" s="665" t="s">
        <v>4752</v>
      </c>
      <c r="G917" s="665" t="s">
        <v>4818</v>
      </c>
      <c r="H917" s="665" t="s">
        <v>546</v>
      </c>
      <c r="I917" s="665" t="s">
        <v>1315</v>
      </c>
      <c r="J917" s="665" t="s">
        <v>1217</v>
      </c>
      <c r="K917" s="665" t="s">
        <v>5532</v>
      </c>
      <c r="L917" s="666">
        <v>33.549999999999997</v>
      </c>
      <c r="M917" s="666">
        <v>67.099999999999994</v>
      </c>
      <c r="N917" s="665">
        <v>2</v>
      </c>
      <c r="O917" s="748">
        <v>0.5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21</v>
      </c>
      <c r="B918" s="665" t="s">
        <v>545</v>
      </c>
      <c r="C918" s="665" t="s">
        <v>4757</v>
      </c>
      <c r="D918" s="746" t="s">
        <v>7219</v>
      </c>
      <c r="E918" s="747" t="s">
        <v>4765</v>
      </c>
      <c r="F918" s="665" t="s">
        <v>4752</v>
      </c>
      <c r="G918" s="665" t="s">
        <v>5553</v>
      </c>
      <c r="H918" s="665" t="s">
        <v>546</v>
      </c>
      <c r="I918" s="665" t="s">
        <v>2112</v>
      </c>
      <c r="J918" s="665" t="s">
        <v>2113</v>
      </c>
      <c r="K918" s="665" t="s">
        <v>5554</v>
      </c>
      <c r="L918" s="666">
        <v>24.35</v>
      </c>
      <c r="M918" s="666">
        <v>48.7</v>
      </c>
      <c r="N918" s="665">
        <v>2</v>
      </c>
      <c r="O918" s="748">
        <v>2</v>
      </c>
      <c r="P918" s="666">
        <v>48.7</v>
      </c>
      <c r="Q918" s="681">
        <v>1</v>
      </c>
      <c r="R918" s="665">
        <v>2</v>
      </c>
      <c r="S918" s="681">
        <v>1</v>
      </c>
      <c r="T918" s="748">
        <v>2</v>
      </c>
      <c r="U918" s="704">
        <v>1</v>
      </c>
    </row>
    <row r="919" spans="1:21" ht="14.4" customHeight="1" x14ac:dyDescent="0.3">
      <c r="A919" s="664">
        <v>21</v>
      </c>
      <c r="B919" s="665" t="s">
        <v>545</v>
      </c>
      <c r="C919" s="665" t="s">
        <v>4757</v>
      </c>
      <c r="D919" s="746" t="s">
        <v>7219</v>
      </c>
      <c r="E919" s="747" t="s">
        <v>4765</v>
      </c>
      <c r="F919" s="665" t="s">
        <v>4752</v>
      </c>
      <c r="G919" s="665" t="s">
        <v>5553</v>
      </c>
      <c r="H919" s="665" t="s">
        <v>546</v>
      </c>
      <c r="I919" s="665" t="s">
        <v>5555</v>
      </c>
      <c r="J919" s="665" t="s">
        <v>2113</v>
      </c>
      <c r="K919" s="665" t="s">
        <v>5556</v>
      </c>
      <c r="L919" s="666">
        <v>73.069999999999993</v>
      </c>
      <c r="M919" s="666">
        <v>73.069999999999993</v>
      </c>
      <c r="N919" s="665">
        <v>1</v>
      </c>
      <c r="O919" s="748">
        <v>0.5</v>
      </c>
      <c r="P919" s="666">
        <v>73.069999999999993</v>
      </c>
      <c r="Q919" s="681">
        <v>1</v>
      </c>
      <c r="R919" s="665">
        <v>1</v>
      </c>
      <c r="S919" s="681">
        <v>1</v>
      </c>
      <c r="T919" s="748">
        <v>0.5</v>
      </c>
      <c r="U919" s="704">
        <v>1</v>
      </c>
    </row>
    <row r="920" spans="1:21" ht="14.4" customHeight="1" x14ac:dyDescent="0.3">
      <c r="A920" s="664">
        <v>21</v>
      </c>
      <c r="B920" s="665" t="s">
        <v>545</v>
      </c>
      <c r="C920" s="665" t="s">
        <v>4757</v>
      </c>
      <c r="D920" s="746" t="s">
        <v>7219</v>
      </c>
      <c r="E920" s="747" t="s">
        <v>4765</v>
      </c>
      <c r="F920" s="665" t="s">
        <v>4752</v>
      </c>
      <c r="G920" s="665" t="s">
        <v>5044</v>
      </c>
      <c r="H920" s="665" t="s">
        <v>546</v>
      </c>
      <c r="I920" s="665" t="s">
        <v>579</v>
      </c>
      <c r="J920" s="665" t="s">
        <v>576</v>
      </c>
      <c r="K920" s="665" t="s">
        <v>580</v>
      </c>
      <c r="L920" s="666">
        <v>0</v>
      </c>
      <c r="M920" s="666">
        <v>0</v>
      </c>
      <c r="N920" s="665">
        <v>1</v>
      </c>
      <c r="O920" s="748">
        <v>1</v>
      </c>
      <c r="P920" s="666"/>
      <c r="Q920" s="681"/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21</v>
      </c>
      <c r="B921" s="665" t="s">
        <v>545</v>
      </c>
      <c r="C921" s="665" t="s">
        <v>4757</v>
      </c>
      <c r="D921" s="746" t="s">
        <v>7219</v>
      </c>
      <c r="E921" s="747" t="s">
        <v>4765</v>
      </c>
      <c r="F921" s="665" t="s">
        <v>4752</v>
      </c>
      <c r="G921" s="665" t="s">
        <v>4841</v>
      </c>
      <c r="H921" s="665" t="s">
        <v>546</v>
      </c>
      <c r="I921" s="665" t="s">
        <v>724</v>
      </c>
      <c r="J921" s="665" t="s">
        <v>725</v>
      </c>
      <c r="K921" s="665" t="s">
        <v>4846</v>
      </c>
      <c r="L921" s="666">
        <v>36.270000000000003</v>
      </c>
      <c r="M921" s="666">
        <v>290.16000000000003</v>
      </c>
      <c r="N921" s="665">
        <v>8</v>
      </c>
      <c r="O921" s="748">
        <v>4</v>
      </c>
      <c r="P921" s="666">
        <v>181.35000000000002</v>
      </c>
      <c r="Q921" s="681">
        <v>0.625</v>
      </c>
      <c r="R921" s="665">
        <v>5</v>
      </c>
      <c r="S921" s="681">
        <v>0.625</v>
      </c>
      <c r="T921" s="748">
        <v>3</v>
      </c>
      <c r="U921" s="704">
        <v>0.75</v>
      </c>
    </row>
    <row r="922" spans="1:21" ht="14.4" customHeight="1" x14ac:dyDescent="0.3">
      <c r="A922" s="664">
        <v>21</v>
      </c>
      <c r="B922" s="665" t="s">
        <v>545</v>
      </c>
      <c r="C922" s="665" t="s">
        <v>4757</v>
      </c>
      <c r="D922" s="746" t="s">
        <v>7219</v>
      </c>
      <c r="E922" s="747" t="s">
        <v>4765</v>
      </c>
      <c r="F922" s="665" t="s">
        <v>4752</v>
      </c>
      <c r="G922" s="665" t="s">
        <v>4847</v>
      </c>
      <c r="H922" s="665" t="s">
        <v>546</v>
      </c>
      <c r="I922" s="665" t="s">
        <v>5557</v>
      </c>
      <c r="J922" s="665" t="s">
        <v>5558</v>
      </c>
      <c r="K922" s="665" t="s">
        <v>4575</v>
      </c>
      <c r="L922" s="666">
        <v>9.4</v>
      </c>
      <c r="M922" s="666">
        <v>9.4</v>
      </c>
      <c r="N922" s="665">
        <v>1</v>
      </c>
      <c r="O922" s="748">
        <v>1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21</v>
      </c>
      <c r="B923" s="665" t="s">
        <v>545</v>
      </c>
      <c r="C923" s="665" t="s">
        <v>4757</v>
      </c>
      <c r="D923" s="746" t="s">
        <v>7219</v>
      </c>
      <c r="E923" s="747" t="s">
        <v>4765</v>
      </c>
      <c r="F923" s="665" t="s">
        <v>4752</v>
      </c>
      <c r="G923" s="665" t="s">
        <v>4847</v>
      </c>
      <c r="H923" s="665" t="s">
        <v>546</v>
      </c>
      <c r="I923" s="665" t="s">
        <v>5559</v>
      </c>
      <c r="J923" s="665" t="s">
        <v>5560</v>
      </c>
      <c r="K923" s="665" t="s">
        <v>4438</v>
      </c>
      <c r="L923" s="666">
        <v>18.809999999999999</v>
      </c>
      <c r="M923" s="666">
        <v>37.619999999999997</v>
      </c>
      <c r="N923" s="665">
        <v>2</v>
      </c>
      <c r="O923" s="748">
        <v>1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21</v>
      </c>
      <c r="B924" s="665" t="s">
        <v>545</v>
      </c>
      <c r="C924" s="665" t="s">
        <v>4757</v>
      </c>
      <c r="D924" s="746" t="s">
        <v>7219</v>
      </c>
      <c r="E924" s="747" t="s">
        <v>4765</v>
      </c>
      <c r="F924" s="665" t="s">
        <v>4752</v>
      </c>
      <c r="G924" s="665" t="s">
        <v>5045</v>
      </c>
      <c r="H924" s="665" t="s">
        <v>546</v>
      </c>
      <c r="I924" s="665" t="s">
        <v>1138</v>
      </c>
      <c r="J924" s="665" t="s">
        <v>1135</v>
      </c>
      <c r="K924" s="665" t="s">
        <v>4595</v>
      </c>
      <c r="L924" s="666">
        <v>62.18</v>
      </c>
      <c r="M924" s="666">
        <v>186.54</v>
      </c>
      <c r="N924" s="665">
        <v>3</v>
      </c>
      <c r="O924" s="748">
        <v>1.5</v>
      </c>
      <c r="P924" s="666">
        <v>62.18</v>
      </c>
      <c r="Q924" s="681">
        <v>0.33333333333333337</v>
      </c>
      <c r="R924" s="665">
        <v>1</v>
      </c>
      <c r="S924" s="681">
        <v>0.33333333333333331</v>
      </c>
      <c r="T924" s="748">
        <v>0.5</v>
      </c>
      <c r="U924" s="704">
        <v>0.33333333333333331</v>
      </c>
    </row>
    <row r="925" spans="1:21" ht="14.4" customHeight="1" x14ac:dyDescent="0.3">
      <c r="A925" s="664">
        <v>21</v>
      </c>
      <c r="B925" s="665" t="s">
        <v>545</v>
      </c>
      <c r="C925" s="665" t="s">
        <v>4757</v>
      </c>
      <c r="D925" s="746" t="s">
        <v>7219</v>
      </c>
      <c r="E925" s="747" t="s">
        <v>4765</v>
      </c>
      <c r="F925" s="665" t="s">
        <v>4752</v>
      </c>
      <c r="G925" s="665" t="s">
        <v>5045</v>
      </c>
      <c r="H925" s="665" t="s">
        <v>546</v>
      </c>
      <c r="I925" s="665" t="s">
        <v>1134</v>
      </c>
      <c r="J925" s="665" t="s">
        <v>1135</v>
      </c>
      <c r="K925" s="665" t="s">
        <v>5561</v>
      </c>
      <c r="L925" s="666">
        <v>207.27</v>
      </c>
      <c r="M925" s="666">
        <v>207.27</v>
      </c>
      <c r="N925" s="665">
        <v>1</v>
      </c>
      <c r="O925" s="748">
        <v>0.5</v>
      </c>
      <c r="P925" s="666">
        <v>207.27</v>
      </c>
      <c r="Q925" s="681">
        <v>1</v>
      </c>
      <c r="R925" s="665">
        <v>1</v>
      </c>
      <c r="S925" s="681">
        <v>1</v>
      </c>
      <c r="T925" s="748">
        <v>0.5</v>
      </c>
      <c r="U925" s="704">
        <v>1</v>
      </c>
    </row>
    <row r="926" spans="1:21" ht="14.4" customHeight="1" x14ac:dyDescent="0.3">
      <c r="A926" s="664">
        <v>21</v>
      </c>
      <c r="B926" s="665" t="s">
        <v>545</v>
      </c>
      <c r="C926" s="665" t="s">
        <v>4757</v>
      </c>
      <c r="D926" s="746" t="s">
        <v>7219</v>
      </c>
      <c r="E926" s="747" t="s">
        <v>4765</v>
      </c>
      <c r="F926" s="665" t="s">
        <v>4752</v>
      </c>
      <c r="G926" s="665" t="s">
        <v>5045</v>
      </c>
      <c r="H926" s="665" t="s">
        <v>546</v>
      </c>
      <c r="I926" s="665" t="s">
        <v>2983</v>
      </c>
      <c r="J926" s="665" t="s">
        <v>1131</v>
      </c>
      <c r="K926" s="665" t="s">
        <v>4614</v>
      </c>
      <c r="L926" s="666">
        <v>103.64</v>
      </c>
      <c r="M926" s="666">
        <v>103.64</v>
      </c>
      <c r="N926" s="665">
        <v>1</v>
      </c>
      <c r="O926" s="748">
        <v>1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21</v>
      </c>
      <c r="B927" s="665" t="s">
        <v>545</v>
      </c>
      <c r="C927" s="665" t="s">
        <v>4757</v>
      </c>
      <c r="D927" s="746" t="s">
        <v>7219</v>
      </c>
      <c r="E927" s="747" t="s">
        <v>4765</v>
      </c>
      <c r="F927" s="665" t="s">
        <v>4752</v>
      </c>
      <c r="G927" s="665" t="s">
        <v>5045</v>
      </c>
      <c r="H927" s="665" t="s">
        <v>546</v>
      </c>
      <c r="I927" s="665" t="s">
        <v>5562</v>
      </c>
      <c r="J927" s="665" t="s">
        <v>5563</v>
      </c>
      <c r="K927" s="665" t="s">
        <v>4469</v>
      </c>
      <c r="L927" s="666">
        <v>31.09</v>
      </c>
      <c r="M927" s="666">
        <v>373.08</v>
      </c>
      <c r="N927" s="665">
        <v>12</v>
      </c>
      <c r="O927" s="748">
        <v>2</v>
      </c>
      <c r="P927" s="666">
        <v>93.27</v>
      </c>
      <c r="Q927" s="681">
        <v>0.25</v>
      </c>
      <c r="R927" s="665">
        <v>3</v>
      </c>
      <c r="S927" s="681">
        <v>0.25</v>
      </c>
      <c r="T927" s="748">
        <v>0.5</v>
      </c>
      <c r="U927" s="704">
        <v>0.25</v>
      </c>
    </row>
    <row r="928" spans="1:21" ht="14.4" customHeight="1" x14ac:dyDescent="0.3">
      <c r="A928" s="664">
        <v>21</v>
      </c>
      <c r="B928" s="665" t="s">
        <v>545</v>
      </c>
      <c r="C928" s="665" t="s">
        <v>4757</v>
      </c>
      <c r="D928" s="746" t="s">
        <v>7219</v>
      </c>
      <c r="E928" s="747" t="s">
        <v>4765</v>
      </c>
      <c r="F928" s="665" t="s">
        <v>4752</v>
      </c>
      <c r="G928" s="665" t="s">
        <v>4953</v>
      </c>
      <c r="H928" s="665" t="s">
        <v>546</v>
      </c>
      <c r="I928" s="665" t="s">
        <v>5564</v>
      </c>
      <c r="J928" s="665" t="s">
        <v>2101</v>
      </c>
      <c r="K928" s="665" t="s">
        <v>5565</v>
      </c>
      <c r="L928" s="666">
        <v>154.36000000000001</v>
      </c>
      <c r="M928" s="666">
        <v>1389.2400000000002</v>
      </c>
      <c r="N928" s="665">
        <v>9</v>
      </c>
      <c r="O928" s="748">
        <v>6.5</v>
      </c>
      <c r="P928" s="666">
        <v>771.80000000000007</v>
      </c>
      <c r="Q928" s="681">
        <v>0.55555555555555547</v>
      </c>
      <c r="R928" s="665">
        <v>5</v>
      </c>
      <c r="S928" s="681">
        <v>0.55555555555555558</v>
      </c>
      <c r="T928" s="748">
        <v>4.5</v>
      </c>
      <c r="U928" s="704">
        <v>0.69230769230769229</v>
      </c>
    </row>
    <row r="929" spans="1:21" ht="14.4" customHeight="1" x14ac:dyDescent="0.3">
      <c r="A929" s="664">
        <v>21</v>
      </c>
      <c r="B929" s="665" t="s">
        <v>545</v>
      </c>
      <c r="C929" s="665" t="s">
        <v>4757</v>
      </c>
      <c r="D929" s="746" t="s">
        <v>7219</v>
      </c>
      <c r="E929" s="747" t="s">
        <v>4765</v>
      </c>
      <c r="F929" s="665" t="s">
        <v>4752</v>
      </c>
      <c r="G929" s="665" t="s">
        <v>4953</v>
      </c>
      <c r="H929" s="665" t="s">
        <v>546</v>
      </c>
      <c r="I929" s="665" t="s">
        <v>5566</v>
      </c>
      <c r="J929" s="665" t="s">
        <v>5567</v>
      </c>
      <c r="K929" s="665" t="s">
        <v>5568</v>
      </c>
      <c r="L929" s="666">
        <v>149.52000000000001</v>
      </c>
      <c r="M929" s="666">
        <v>598.08000000000004</v>
      </c>
      <c r="N929" s="665">
        <v>4</v>
      </c>
      <c r="O929" s="748">
        <v>4</v>
      </c>
      <c r="P929" s="666">
        <v>299.04000000000002</v>
      </c>
      <c r="Q929" s="681">
        <v>0.5</v>
      </c>
      <c r="R929" s="665">
        <v>2</v>
      </c>
      <c r="S929" s="681">
        <v>0.5</v>
      </c>
      <c r="T929" s="748">
        <v>2</v>
      </c>
      <c r="U929" s="704">
        <v>0.5</v>
      </c>
    </row>
    <row r="930" spans="1:21" ht="14.4" customHeight="1" x14ac:dyDescent="0.3">
      <c r="A930" s="664">
        <v>21</v>
      </c>
      <c r="B930" s="665" t="s">
        <v>545</v>
      </c>
      <c r="C930" s="665" t="s">
        <v>4757</v>
      </c>
      <c r="D930" s="746" t="s">
        <v>7219</v>
      </c>
      <c r="E930" s="747" t="s">
        <v>4765</v>
      </c>
      <c r="F930" s="665" t="s">
        <v>4752</v>
      </c>
      <c r="G930" s="665" t="s">
        <v>4953</v>
      </c>
      <c r="H930" s="665" t="s">
        <v>546</v>
      </c>
      <c r="I930" s="665" t="s">
        <v>2100</v>
      </c>
      <c r="J930" s="665" t="s">
        <v>2101</v>
      </c>
      <c r="K930" s="665" t="s">
        <v>5569</v>
      </c>
      <c r="L930" s="666">
        <v>154.36000000000001</v>
      </c>
      <c r="M930" s="666">
        <v>154.36000000000001</v>
      </c>
      <c r="N930" s="665">
        <v>1</v>
      </c>
      <c r="O930" s="748">
        <v>0.5</v>
      </c>
      <c r="P930" s="666">
        <v>154.36000000000001</v>
      </c>
      <c r="Q930" s="681">
        <v>1</v>
      </c>
      <c r="R930" s="665">
        <v>1</v>
      </c>
      <c r="S930" s="681">
        <v>1</v>
      </c>
      <c r="T930" s="748">
        <v>0.5</v>
      </c>
      <c r="U930" s="704">
        <v>1</v>
      </c>
    </row>
    <row r="931" spans="1:21" ht="14.4" customHeight="1" x14ac:dyDescent="0.3">
      <c r="A931" s="664">
        <v>21</v>
      </c>
      <c r="B931" s="665" t="s">
        <v>545</v>
      </c>
      <c r="C931" s="665" t="s">
        <v>4757</v>
      </c>
      <c r="D931" s="746" t="s">
        <v>7219</v>
      </c>
      <c r="E931" s="747" t="s">
        <v>4765</v>
      </c>
      <c r="F931" s="665" t="s">
        <v>4752</v>
      </c>
      <c r="G931" s="665" t="s">
        <v>5570</v>
      </c>
      <c r="H931" s="665" t="s">
        <v>546</v>
      </c>
      <c r="I931" s="665" t="s">
        <v>5571</v>
      </c>
      <c r="J931" s="665" t="s">
        <v>5572</v>
      </c>
      <c r="K931" s="665" t="s">
        <v>5573</v>
      </c>
      <c r="L931" s="666">
        <v>550.39</v>
      </c>
      <c r="M931" s="666">
        <v>6604.68</v>
      </c>
      <c r="N931" s="665">
        <v>12</v>
      </c>
      <c r="O931" s="748">
        <v>3.5</v>
      </c>
      <c r="P931" s="666">
        <v>3302.34</v>
      </c>
      <c r="Q931" s="681">
        <v>0.5</v>
      </c>
      <c r="R931" s="665">
        <v>6</v>
      </c>
      <c r="S931" s="681">
        <v>0.5</v>
      </c>
      <c r="T931" s="748">
        <v>1.5</v>
      </c>
      <c r="U931" s="704">
        <v>0.42857142857142855</v>
      </c>
    </row>
    <row r="932" spans="1:21" ht="14.4" customHeight="1" x14ac:dyDescent="0.3">
      <c r="A932" s="664">
        <v>21</v>
      </c>
      <c r="B932" s="665" t="s">
        <v>545</v>
      </c>
      <c r="C932" s="665" t="s">
        <v>4757</v>
      </c>
      <c r="D932" s="746" t="s">
        <v>7219</v>
      </c>
      <c r="E932" s="747" t="s">
        <v>4765</v>
      </c>
      <c r="F932" s="665" t="s">
        <v>4752</v>
      </c>
      <c r="G932" s="665" t="s">
        <v>5570</v>
      </c>
      <c r="H932" s="665" t="s">
        <v>546</v>
      </c>
      <c r="I932" s="665" t="s">
        <v>5574</v>
      </c>
      <c r="J932" s="665" t="s">
        <v>5575</v>
      </c>
      <c r="K932" s="665" t="s">
        <v>5573</v>
      </c>
      <c r="L932" s="666">
        <v>550.39</v>
      </c>
      <c r="M932" s="666">
        <v>1651.17</v>
      </c>
      <c r="N932" s="665">
        <v>3</v>
      </c>
      <c r="O932" s="748">
        <v>1</v>
      </c>
      <c r="P932" s="666"/>
      <c r="Q932" s="681">
        <v>0</v>
      </c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21</v>
      </c>
      <c r="B933" s="665" t="s">
        <v>545</v>
      </c>
      <c r="C933" s="665" t="s">
        <v>4757</v>
      </c>
      <c r="D933" s="746" t="s">
        <v>7219</v>
      </c>
      <c r="E933" s="747" t="s">
        <v>4765</v>
      </c>
      <c r="F933" s="665" t="s">
        <v>4752</v>
      </c>
      <c r="G933" s="665" t="s">
        <v>5570</v>
      </c>
      <c r="H933" s="665" t="s">
        <v>546</v>
      </c>
      <c r="I933" s="665" t="s">
        <v>5576</v>
      </c>
      <c r="J933" s="665" t="s">
        <v>5577</v>
      </c>
      <c r="K933" s="665" t="s">
        <v>5573</v>
      </c>
      <c r="L933" s="666">
        <v>550.39</v>
      </c>
      <c r="M933" s="666">
        <v>1651.17</v>
      </c>
      <c r="N933" s="665">
        <v>3</v>
      </c>
      <c r="O933" s="748">
        <v>0.5</v>
      </c>
      <c r="P933" s="666">
        <v>1651.17</v>
      </c>
      <c r="Q933" s="681">
        <v>1</v>
      </c>
      <c r="R933" s="665">
        <v>3</v>
      </c>
      <c r="S933" s="681">
        <v>1</v>
      </c>
      <c r="T933" s="748">
        <v>0.5</v>
      </c>
      <c r="U933" s="704">
        <v>1</v>
      </c>
    </row>
    <row r="934" spans="1:21" ht="14.4" customHeight="1" x14ac:dyDescent="0.3">
      <c r="A934" s="664">
        <v>21</v>
      </c>
      <c r="B934" s="665" t="s">
        <v>545</v>
      </c>
      <c r="C934" s="665" t="s">
        <v>4757</v>
      </c>
      <c r="D934" s="746" t="s">
        <v>7219</v>
      </c>
      <c r="E934" s="747" t="s">
        <v>4765</v>
      </c>
      <c r="F934" s="665" t="s">
        <v>4752</v>
      </c>
      <c r="G934" s="665" t="s">
        <v>5578</v>
      </c>
      <c r="H934" s="665" t="s">
        <v>2238</v>
      </c>
      <c r="I934" s="665" t="s">
        <v>2481</v>
      </c>
      <c r="J934" s="665" t="s">
        <v>2482</v>
      </c>
      <c r="K934" s="665" t="s">
        <v>4421</v>
      </c>
      <c r="L934" s="666">
        <v>0</v>
      </c>
      <c r="M934" s="666">
        <v>0</v>
      </c>
      <c r="N934" s="665">
        <v>16</v>
      </c>
      <c r="O934" s="748">
        <v>8.5</v>
      </c>
      <c r="P934" s="666">
        <v>0</v>
      </c>
      <c r="Q934" s="681"/>
      <c r="R934" s="665">
        <v>10</v>
      </c>
      <c r="S934" s="681">
        <v>0.625</v>
      </c>
      <c r="T934" s="748">
        <v>4.5</v>
      </c>
      <c r="U934" s="704">
        <v>0.52941176470588236</v>
      </c>
    </row>
    <row r="935" spans="1:21" ht="14.4" customHeight="1" x14ac:dyDescent="0.3">
      <c r="A935" s="664">
        <v>21</v>
      </c>
      <c r="B935" s="665" t="s">
        <v>545</v>
      </c>
      <c r="C935" s="665" t="s">
        <v>4757</v>
      </c>
      <c r="D935" s="746" t="s">
        <v>7219</v>
      </c>
      <c r="E935" s="747" t="s">
        <v>4765</v>
      </c>
      <c r="F935" s="665" t="s">
        <v>4752</v>
      </c>
      <c r="G935" s="665" t="s">
        <v>4850</v>
      </c>
      <c r="H935" s="665" t="s">
        <v>546</v>
      </c>
      <c r="I935" s="665" t="s">
        <v>4851</v>
      </c>
      <c r="J935" s="665" t="s">
        <v>4852</v>
      </c>
      <c r="K935" s="665" t="s">
        <v>4853</v>
      </c>
      <c r="L935" s="666">
        <v>1540.82</v>
      </c>
      <c r="M935" s="666">
        <v>41602.14</v>
      </c>
      <c r="N935" s="665">
        <v>27</v>
      </c>
      <c r="O935" s="748">
        <v>17.5</v>
      </c>
      <c r="P935" s="666">
        <v>41602.14</v>
      </c>
      <c r="Q935" s="681">
        <v>1</v>
      </c>
      <c r="R935" s="665">
        <v>27</v>
      </c>
      <c r="S935" s="681">
        <v>1</v>
      </c>
      <c r="T935" s="748">
        <v>17.5</v>
      </c>
      <c r="U935" s="704">
        <v>1</v>
      </c>
    </row>
    <row r="936" spans="1:21" ht="14.4" customHeight="1" x14ac:dyDescent="0.3">
      <c r="A936" s="664">
        <v>21</v>
      </c>
      <c r="B936" s="665" t="s">
        <v>545</v>
      </c>
      <c r="C936" s="665" t="s">
        <v>4757</v>
      </c>
      <c r="D936" s="746" t="s">
        <v>7219</v>
      </c>
      <c r="E936" s="747" t="s">
        <v>4765</v>
      </c>
      <c r="F936" s="665" t="s">
        <v>4752</v>
      </c>
      <c r="G936" s="665" t="s">
        <v>5579</v>
      </c>
      <c r="H936" s="665" t="s">
        <v>2238</v>
      </c>
      <c r="I936" s="665" t="s">
        <v>5580</v>
      </c>
      <c r="J936" s="665" t="s">
        <v>5581</v>
      </c>
      <c r="K936" s="665" t="s">
        <v>5582</v>
      </c>
      <c r="L936" s="666">
        <v>1091.0899999999999</v>
      </c>
      <c r="M936" s="666">
        <v>2182.1799999999998</v>
      </c>
      <c r="N936" s="665">
        <v>2</v>
      </c>
      <c r="O936" s="748">
        <v>1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21</v>
      </c>
      <c r="B937" s="665" t="s">
        <v>545</v>
      </c>
      <c r="C937" s="665" t="s">
        <v>4757</v>
      </c>
      <c r="D937" s="746" t="s">
        <v>7219</v>
      </c>
      <c r="E937" s="747" t="s">
        <v>4765</v>
      </c>
      <c r="F937" s="665" t="s">
        <v>4752</v>
      </c>
      <c r="G937" s="665" t="s">
        <v>4824</v>
      </c>
      <c r="H937" s="665" t="s">
        <v>546</v>
      </c>
      <c r="I937" s="665" t="s">
        <v>962</v>
      </c>
      <c r="J937" s="665" t="s">
        <v>4855</v>
      </c>
      <c r="K937" s="665" t="s">
        <v>4856</v>
      </c>
      <c r="L937" s="666">
        <v>0</v>
      </c>
      <c r="M937" s="666">
        <v>0</v>
      </c>
      <c r="N937" s="665">
        <v>6</v>
      </c>
      <c r="O937" s="748">
        <v>3.5</v>
      </c>
      <c r="P937" s="666">
        <v>0</v>
      </c>
      <c r="Q937" s="681"/>
      <c r="R937" s="665">
        <v>5</v>
      </c>
      <c r="S937" s="681">
        <v>0.83333333333333337</v>
      </c>
      <c r="T937" s="748">
        <v>3</v>
      </c>
      <c r="U937" s="704">
        <v>0.8571428571428571</v>
      </c>
    </row>
    <row r="938" spans="1:21" ht="14.4" customHeight="1" x14ac:dyDescent="0.3">
      <c r="A938" s="664">
        <v>21</v>
      </c>
      <c r="B938" s="665" t="s">
        <v>545</v>
      </c>
      <c r="C938" s="665" t="s">
        <v>4757</v>
      </c>
      <c r="D938" s="746" t="s">
        <v>7219</v>
      </c>
      <c r="E938" s="747" t="s">
        <v>4765</v>
      </c>
      <c r="F938" s="665" t="s">
        <v>4752</v>
      </c>
      <c r="G938" s="665" t="s">
        <v>4824</v>
      </c>
      <c r="H938" s="665" t="s">
        <v>546</v>
      </c>
      <c r="I938" s="665" t="s">
        <v>966</v>
      </c>
      <c r="J938" s="665" t="s">
        <v>967</v>
      </c>
      <c r="K938" s="665" t="s">
        <v>4437</v>
      </c>
      <c r="L938" s="666">
        <v>0</v>
      </c>
      <c r="M938" s="666">
        <v>0</v>
      </c>
      <c r="N938" s="665">
        <v>1</v>
      </c>
      <c r="O938" s="748">
        <v>0.5</v>
      </c>
      <c r="P938" s="666">
        <v>0</v>
      </c>
      <c r="Q938" s="681"/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21</v>
      </c>
      <c r="B939" s="665" t="s">
        <v>545</v>
      </c>
      <c r="C939" s="665" t="s">
        <v>4757</v>
      </c>
      <c r="D939" s="746" t="s">
        <v>7219</v>
      </c>
      <c r="E939" s="747" t="s">
        <v>4765</v>
      </c>
      <c r="F939" s="665" t="s">
        <v>4752</v>
      </c>
      <c r="G939" s="665" t="s">
        <v>5357</v>
      </c>
      <c r="H939" s="665" t="s">
        <v>546</v>
      </c>
      <c r="I939" s="665" t="s">
        <v>5583</v>
      </c>
      <c r="J939" s="665" t="s">
        <v>2693</v>
      </c>
      <c r="K939" s="665" t="s">
        <v>4955</v>
      </c>
      <c r="L939" s="666">
        <v>170.52</v>
      </c>
      <c r="M939" s="666">
        <v>170.52</v>
      </c>
      <c r="N939" s="665">
        <v>1</v>
      </c>
      <c r="O939" s="748">
        <v>1</v>
      </c>
      <c r="P939" s="666">
        <v>170.52</v>
      </c>
      <c r="Q939" s="681">
        <v>1</v>
      </c>
      <c r="R939" s="665">
        <v>1</v>
      </c>
      <c r="S939" s="681">
        <v>1</v>
      </c>
      <c r="T939" s="748">
        <v>1</v>
      </c>
      <c r="U939" s="704">
        <v>1</v>
      </c>
    </row>
    <row r="940" spans="1:21" ht="14.4" customHeight="1" x14ac:dyDescent="0.3">
      <c r="A940" s="664">
        <v>21</v>
      </c>
      <c r="B940" s="665" t="s">
        <v>545</v>
      </c>
      <c r="C940" s="665" t="s">
        <v>4757</v>
      </c>
      <c r="D940" s="746" t="s">
        <v>7219</v>
      </c>
      <c r="E940" s="747" t="s">
        <v>4765</v>
      </c>
      <c r="F940" s="665" t="s">
        <v>4752</v>
      </c>
      <c r="G940" s="665" t="s">
        <v>5357</v>
      </c>
      <c r="H940" s="665" t="s">
        <v>546</v>
      </c>
      <c r="I940" s="665" t="s">
        <v>2692</v>
      </c>
      <c r="J940" s="665" t="s">
        <v>2693</v>
      </c>
      <c r="K940" s="665" t="s">
        <v>4955</v>
      </c>
      <c r="L940" s="666">
        <v>170.52</v>
      </c>
      <c r="M940" s="666">
        <v>170.52</v>
      </c>
      <c r="N940" s="665">
        <v>1</v>
      </c>
      <c r="O940" s="748">
        <v>1</v>
      </c>
      <c r="P940" s="666">
        <v>170.52</v>
      </c>
      <c r="Q940" s="681">
        <v>1</v>
      </c>
      <c r="R940" s="665">
        <v>1</v>
      </c>
      <c r="S940" s="681">
        <v>1</v>
      </c>
      <c r="T940" s="748">
        <v>1</v>
      </c>
      <c r="U940" s="704">
        <v>1</v>
      </c>
    </row>
    <row r="941" spans="1:21" ht="14.4" customHeight="1" x14ac:dyDescent="0.3">
      <c r="A941" s="664">
        <v>21</v>
      </c>
      <c r="B941" s="665" t="s">
        <v>545</v>
      </c>
      <c r="C941" s="665" t="s">
        <v>4757</v>
      </c>
      <c r="D941" s="746" t="s">
        <v>7219</v>
      </c>
      <c r="E941" s="747" t="s">
        <v>4765</v>
      </c>
      <c r="F941" s="665" t="s">
        <v>4752</v>
      </c>
      <c r="G941" s="665" t="s">
        <v>4954</v>
      </c>
      <c r="H941" s="665" t="s">
        <v>546</v>
      </c>
      <c r="I941" s="665" t="s">
        <v>5494</v>
      </c>
      <c r="J941" s="665" t="s">
        <v>5495</v>
      </c>
      <c r="K941" s="665" t="s">
        <v>4955</v>
      </c>
      <c r="L941" s="666">
        <v>78.33</v>
      </c>
      <c r="M941" s="666">
        <v>78.33</v>
      </c>
      <c r="N941" s="665">
        <v>1</v>
      </c>
      <c r="O941" s="748">
        <v>0.5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21</v>
      </c>
      <c r="B942" s="665" t="s">
        <v>545</v>
      </c>
      <c r="C942" s="665" t="s">
        <v>4757</v>
      </c>
      <c r="D942" s="746" t="s">
        <v>7219</v>
      </c>
      <c r="E942" s="747" t="s">
        <v>4765</v>
      </c>
      <c r="F942" s="665" t="s">
        <v>4752</v>
      </c>
      <c r="G942" s="665" t="s">
        <v>4857</v>
      </c>
      <c r="H942" s="665" t="s">
        <v>2238</v>
      </c>
      <c r="I942" s="665" t="s">
        <v>2389</v>
      </c>
      <c r="J942" s="665" t="s">
        <v>2390</v>
      </c>
      <c r="K942" s="665" t="s">
        <v>4463</v>
      </c>
      <c r="L942" s="666">
        <v>65.989999999999995</v>
      </c>
      <c r="M942" s="666">
        <v>395.93999999999994</v>
      </c>
      <c r="N942" s="665">
        <v>6</v>
      </c>
      <c r="O942" s="748">
        <v>2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21</v>
      </c>
      <c r="B943" s="665" t="s">
        <v>545</v>
      </c>
      <c r="C943" s="665" t="s">
        <v>4757</v>
      </c>
      <c r="D943" s="746" t="s">
        <v>7219</v>
      </c>
      <c r="E943" s="747" t="s">
        <v>4765</v>
      </c>
      <c r="F943" s="665" t="s">
        <v>4752</v>
      </c>
      <c r="G943" s="665" t="s">
        <v>4857</v>
      </c>
      <c r="H943" s="665" t="s">
        <v>2238</v>
      </c>
      <c r="I943" s="665" t="s">
        <v>2466</v>
      </c>
      <c r="J943" s="665" t="s">
        <v>2467</v>
      </c>
      <c r="K943" s="665" t="s">
        <v>4487</v>
      </c>
      <c r="L943" s="666">
        <v>85.16</v>
      </c>
      <c r="M943" s="666">
        <v>170.32</v>
      </c>
      <c r="N943" s="665">
        <v>2</v>
      </c>
      <c r="O943" s="748">
        <v>2</v>
      </c>
      <c r="P943" s="666">
        <v>170.32</v>
      </c>
      <c r="Q943" s="681">
        <v>1</v>
      </c>
      <c r="R943" s="665">
        <v>2</v>
      </c>
      <c r="S943" s="681">
        <v>1</v>
      </c>
      <c r="T943" s="748">
        <v>2</v>
      </c>
      <c r="U943" s="704">
        <v>1</v>
      </c>
    </row>
    <row r="944" spans="1:21" ht="14.4" customHeight="1" x14ac:dyDescent="0.3">
      <c r="A944" s="664">
        <v>21</v>
      </c>
      <c r="B944" s="665" t="s">
        <v>545</v>
      </c>
      <c r="C944" s="665" t="s">
        <v>4757</v>
      </c>
      <c r="D944" s="746" t="s">
        <v>7219</v>
      </c>
      <c r="E944" s="747" t="s">
        <v>4765</v>
      </c>
      <c r="F944" s="665" t="s">
        <v>4752</v>
      </c>
      <c r="G944" s="665" t="s">
        <v>4859</v>
      </c>
      <c r="H944" s="665" t="s">
        <v>546</v>
      </c>
      <c r="I944" s="665" t="s">
        <v>1413</v>
      </c>
      <c r="J944" s="665" t="s">
        <v>1414</v>
      </c>
      <c r="K944" s="665" t="s">
        <v>4860</v>
      </c>
      <c r="L944" s="666">
        <v>344</v>
      </c>
      <c r="M944" s="666">
        <v>8600</v>
      </c>
      <c r="N944" s="665">
        <v>25</v>
      </c>
      <c r="O944" s="748">
        <v>10.5</v>
      </c>
      <c r="P944" s="666">
        <v>2408</v>
      </c>
      <c r="Q944" s="681">
        <v>0.28000000000000003</v>
      </c>
      <c r="R944" s="665">
        <v>7</v>
      </c>
      <c r="S944" s="681">
        <v>0.28000000000000003</v>
      </c>
      <c r="T944" s="748">
        <v>3</v>
      </c>
      <c r="U944" s="704">
        <v>0.2857142857142857</v>
      </c>
    </row>
    <row r="945" spans="1:21" ht="14.4" customHeight="1" x14ac:dyDescent="0.3">
      <c r="A945" s="664">
        <v>21</v>
      </c>
      <c r="B945" s="665" t="s">
        <v>545</v>
      </c>
      <c r="C945" s="665" t="s">
        <v>4757</v>
      </c>
      <c r="D945" s="746" t="s">
        <v>7219</v>
      </c>
      <c r="E945" s="747" t="s">
        <v>4765</v>
      </c>
      <c r="F945" s="665" t="s">
        <v>4752</v>
      </c>
      <c r="G945" s="665" t="s">
        <v>4859</v>
      </c>
      <c r="H945" s="665" t="s">
        <v>546</v>
      </c>
      <c r="I945" s="665" t="s">
        <v>4982</v>
      </c>
      <c r="J945" s="665" t="s">
        <v>1414</v>
      </c>
      <c r="K945" s="665" t="s">
        <v>4464</v>
      </c>
      <c r="L945" s="666">
        <v>0</v>
      </c>
      <c r="M945" s="666">
        <v>0</v>
      </c>
      <c r="N945" s="665">
        <v>1</v>
      </c>
      <c r="O945" s="748">
        <v>0.5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21</v>
      </c>
      <c r="B946" s="665" t="s">
        <v>545</v>
      </c>
      <c r="C946" s="665" t="s">
        <v>4757</v>
      </c>
      <c r="D946" s="746" t="s">
        <v>7219</v>
      </c>
      <c r="E946" s="747" t="s">
        <v>4765</v>
      </c>
      <c r="F946" s="665" t="s">
        <v>4752</v>
      </c>
      <c r="G946" s="665" t="s">
        <v>4859</v>
      </c>
      <c r="H946" s="665" t="s">
        <v>546</v>
      </c>
      <c r="I946" s="665" t="s">
        <v>939</v>
      </c>
      <c r="J946" s="665" t="s">
        <v>940</v>
      </c>
      <c r="K946" s="665" t="s">
        <v>5584</v>
      </c>
      <c r="L946" s="666">
        <v>70.75</v>
      </c>
      <c r="M946" s="666">
        <v>70.75</v>
      </c>
      <c r="N946" s="665">
        <v>1</v>
      </c>
      <c r="O946" s="748">
        <v>1</v>
      </c>
      <c r="P946" s="666">
        <v>70.75</v>
      </c>
      <c r="Q946" s="681">
        <v>1</v>
      </c>
      <c r="R946" s="665">
        <v>1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21</v>
      </c>
      <c r="B947" s="665" t="s">
        <v>545</v>
      </c>
      <c r="C947" s="665" t="s">
        <v>4757</v>
      </c>
      <c r="D947" s="746" t="s">
        <v>7219</v>
      </c>
      <c r="E947" s="747" t="s">
        <v>4765</v>
      </c>
      <c r="F947" s="665" t="s">
        <v>4752</v>
      </c>
      <c r="G947" s="665" t="s">
        <v>5585</v>
      </c>
      <c r="H947" s="665" t="s">
        <v>546</v>
      </c>
      <c r="I947" s="665" t="s">
        <v>5586</v>
      </c>
      <c r="J947" s="665" t="s">
        <v>5587</v>
      </c>
      <c r="K947" s="665" t="s">
        <v>5588</v>
      </c>
      <c r="L947" s="666">
        <v>0</v>
      </c>
      <c r="M947" s="666">
        <v>0</v>
      </c>
      <c r="N947" s="665">
        <v>2</v>
      </c>
      <c r="O947" s="748">
        <v>1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21</v>
      </c>
      <c r="B948" s="665" t="s">
        <v>545</v>
      </c>
      <c r="C948" s="665" t="s">
        <v>4757</v>
      </c>
      <c r="D948" s="746" t="s">
        <v>7219</v>
      </c>
      <c r="E948" s="747" t="s">
        <v>4765</v>
      </c>
      <c r="F948" s="665" t="s">
        <v>4752</v>
      </c>
      <c r="G948" s="665" t="s">
        <v>4864</v>
      </c>
      <c r="H948" s="665" t="s">
        <v>546</v>
      </c>
      <c r="I948" s="665" t="s">
        <v>1301</v>
      </c>
      <c r="J948" s="665" t="s">
        <v>1302</v>
      </c>
      <c r="K948" s="665" t="s">
        <v>5589</v>
      </c>
      <c r="L948" s="666">
        <v>54.81</v>
      </c>
      <c r="M948" s="666">
        <v>219.24</v>
      </c>
      <c r="N948" s="665">
        <v>4</v>
      </c>
      <c r="O948" s="748">
        <v>1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21</v>
      </c>
      <c r="B949" s="665" t="s">
        <v>545</v>
      </c>
      <c r="C949" s="665" t="s">
        <v>4757</v>
      </c>
      <c r="D949" s="746" t="s">
        <v>7219</v>
      </c>
      <c r="E949" s="747" t="s">
        <v>4765</v>
      </c>
      <c r="F949" s="665" t="s">
        <v>4752</v>
      </c>
      <c r="G949" s="665" t="s">
        <v>4864</v>
      </c>
      <c r="H949" s="665" t="s">
        <v>546</v>
      </c>
      <c r="I949" s="665" t="s">
        <v>5590</v>
      </c>
      <c r="J949" s="665" t="s">
        <v>5591</v>
      </c>
      <c r="K949" s="665" t="s">
        <v>832</v>
      </c>
      <c r="L949" s="666">
        <v>73.069999999999993</v>
      </c>
      <c r="M949" s="666">
        <v>73.069999999999993</v>
      </c>
      <c r="N949" s="665">
        <v>1</v>
      </c>
      <c r="O949" s="748">
        <v>1</v>
      </c>
      <c r="P949" s="666"/>
      <c r="Q949" s="681">
        <v>0</v>
      </c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21</v>
      </c>
      <c r="B950" s="665" t="s">
        <v>545</v>
      </c>
      <c r="C950" s="665" t="s">
        <v>4757</v>
      </c>
      <c r="D950" s="746" t="s">
        <v>7219</v>
      </c>
      <c r="E950" s="747" t="s">
        <v>4765</v>
      </c>
      <c r="F950" s="665" t="s">
        <v>4752</v>
      </c>
      <c r="G950" s="665" t="s">
        <v>4866</v>
      </c>
      <c r="H950" s="665" t="s">
        <v>546</v>
      </c>
      <c r="I950" s="665" t="s">
        <v>1956</v>
      </c>
      <c r="J950" s="665" t="s">
        <v>766</v>
      </c>
      <c r="K950" s="665" t="s">
        <v>5290</v>
      </c>
      <c r="L950" s="666">
        <v>182.22</v>
      </c>
      <c r="M950" s="666">
        <v>182.22</v>
      </c>
      <c r="N950" s="665">
        <v>1</v>
      </c>
      <c r="O950" s="748">
        <v>0.5</v>
      </c>
      <c r="P950" s="666">
        <v>182.22</v>
      </c>
      <c r="Q950" s="681">
        <v>1</v>
      </c>
      <c r="R950" s="665">
        <v>1</v>
      </c>
      <c r="S950" s="681">
        <v>1</v>
      </c>
      <c r="T950" s="748">
        <v>0.5</v>
      </c>
      <c r="U950" s="704">
        <v>1</v>
      </c>
    </row>
    <row r="951" spans="1:21" ht="14.4" customHeight="1" x14ac:dyDescent="0.3">
      <c r="A951" s="664">
        <v>21</v>
      </c>
      <c r="B951" s="665" t="s">
        <v>545</v>
      </c>
      <c r="C951" s="665" t="s">
        <v>4757</v>
      </c>
      <c r="D951" s="746" t="s">
        <v>7219</v>
      </c>
      <c r="E951" s="747" t="s">
        <v>4765</v>
      </c>
      <c r="F951" s="665" t="s">
        <v>4752</v>
      </c>
      <c r="G951" s="665" t="s">
        <v>5054</v>
      </c>
      <c r="H951" s="665" t="s">
        <v>546</v>
      </c>
      <c r="I951" s="665" t="s">
        <v>1387</v>
      </c>
      <c r="J951" s="665" t="s">
        <v>5055</v>
      </c>
      <c r="K951" s="665" t="s">
        <v>5056</v>
      </c>
      <c r="L951" s="666">
        <v>24.68</v>
      </c>
      <c r="M951" s="666">
        <v>24.68</v>
      </c>
      <c r="N951" s="665">
        <v>1</v>
      </c>
      <c r="O951" s="748">
        <v>0.5</v>
      </c>
      <c r="P951" s="666">
        <v>24.68</v>
      </c>
      <c r="Q951" s="681">
        <v>1</v>
      </c>
      <c r="R951" s="665">
        <v>1</v>
      </c>
      <c r="S951" s="681">
        <v>1</v>
      </c>
      <c r="T951" s="748">
        <v>0.5</v>
      </c>
      <c r="U951" s="704">
        <v>1</v>
      </c>
    </row>
    <row r="952" spans="1:21" ht="14.4" customHeight="1" x14ac:dyDescent="0.3">
      <c r="A952" s="664">
        <v>21</v>
      </c>
      <c r="B952" s="665" t="s">
        <v>545</v>
      </c>
      <c r="C952" s="665" t="s">
        <v>4757</v>
      </c>
      <c r="D952" s="746" t="s">
        <v>7219</v>
      </c>
      <c r="E952" s="747" t="s">
        <v>4765</v>
      </c>
      <c r="F952" s="665" t="s">
        <v>4752</v>
      </c>
      <c r="G952" s="665" t="s">
        <v>4868</v>
      </c>
      <c r="H952" s="665" t="s">
        <v>546</v>
      </c>
      <c r="I952" s="665" t="s">
        <v>5592</v>
      </c>
      <c r="J952" s="665" t="s">
        <v>5593</v>
      </c>
      <c r="K952" s="665" t="s">
        <v>5594</v>
      </c>
      <c r="L952" s="666">
        <v>46.75</v>
      </c>
      <c r="M952" s="666">
        <v>46.75</v>
      </c>
      <c r="N952" s="665">
        <v>1</v>
      </c>
      <c r="O952" s="748">
        <v>1</v>
      </c>
      <c r="P952" s="666">
        <v>46.75</v>
      </c>
      <c r="Q952" s="681">
        <v>1</v>
      </c>
      <c r="R952" s="665">
        <v>1</v>
      </c>
      <c r="S952" s="681">
        <v>1</v>
      </c>
      <c r="T952" s="748">
        <v>1</v>
      </c>
      <c r="U952" s="704">
        <v>1</v>
      </c>
    </row>
    <row r="953" spans="1:21" ht="14.4" customHeight="1" x14ac:dyDescent="0.3">
      <c r="A953" s="664">
        <v>21</v>
      </c>
      <c r="B953" s="665" t="s">
        <v>545</v>
      </c>
      <c r="C953" s="665" t="s">
        <v>4757</v>
      </c>
      <c r="D953" s="746" t="s">
        <v>7219</v>
      </c>
      <c r="E953" s="747" t="s">
        <v>4765</v>
      </c>
      <c r="F953" s="665" t="s">
        <v>4752</v>
      </c>
      <c r="G953" s="665" t="s">
        <v>5376</v>
      </c>
      <c r="H953" s="665" t="s">
        <v>546</v>
      </c>
      <c r="I953" s="665" t="s">
        <v>1572</v>
      </c>
      <c r="J953" s="665" t="s">
        <v>5378</v>
      </c>
      <c r="K953" s="665" t="s">
        <v>5503</v>
      </c>
      <c r="L953" s="666">
        <v>0</v>
      </c>
      <c r="M953" s="666">
        <v>0</v>
      </c>
      <c r="N953" s="665">
        <v>1</v>
      </c>
      <c r="O953" s="748">
        <v>1</v>
      </c>
      <c r="P953" s="666"/>
      <c r="Q953" s="681"/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21</v>
      </c>
      <c r="B954" s="665" t="s">
        <v>545</v>
      </c>
      <c r="C954" s="665" t="s">
        <v>4757</v>
      </c>
      <c r="D954" s="746" t="s">
        <v>7219</v>
      </c>
      <c r="E954" s="747" t="s">
        <v>4765</v>
      </c>
      <c r="F954" s="665" t="s">
        <v>4752</v>
      </c>
      <c r="G954" s="665" t="s">
        <v>5595</v>
      </c>
      <c r="H954" s="665" t="s">
        <v>546</v>
      </c>
      <c r="I954" s="665" t="s">
        <v>4039</v>
      </c>
      <c r="J954" s="665" t="s">
        <v>4040</v>
      </c>
      <c r="K954" s="665" t="s">
        <v>5596</v>
      </c>
      <c r="L954" s="666">
        <v>84.99</v>
      </c>
      <c r="M954" s="666">
        <v>849.9</v>
      </c>
      <c r="N954" s="665">
        <v>10</v>
      </c>
      <c r="O954" s="748">
        <v>3</v>
      </c>
      <c r="P954" s="666">
        <v>169.98</v>
      </c>
      <c r="Q954" s="681">
        <v>0.19999999999999998</v>
      </c>
      <c r="R954" s="665">
        <v>2</v>
      </c>
      <c r="S954" s="681">
        <v>0.2</v>
      </c>
      <c r="T954" s="748">
        <v>0.5</v>
      </c>
      <c r="U954" s="704">
        <v>0.16666666666666666</v>
      </c>
    </row>
    <row r="955" spans="1:21" ht="14.4" customHeight="1" x14ac:dyDescent="0.3">
      <c r="A955" s="664">
        <v>21</v>
      </c>
      <c r="B955" s="665" t="s">
        <v>545</v>
      </c>
      <c r="C955" s="665" t="s">
        <v>4757</v>
      </c>
      <c r="D955" s="746" t="s">
        <v>7219</v>
      </c>
      <c r="E955" s="747" t="s">
        <v>4765</v>
      </c>
      <c r="F955" s="665" t="s">
        <v>4752</v>
      </c>
      <c r="G955" s="665" t="s">
        <v>5234</v>
      </c>
      <c r="H955" s="665" t="s">
        <v>546</v>
      </c>
      <c r="I955" s="665" t="s">
        <v>5597</v>
      </c>
      <c r="J955" s="665" t="s">
        <v>5598</v>
      </c>
      <c r="K955" s="665" t="s">
        <v>5599</v>
      </c>
      <c r="L955" s="666">
        <v>46.99</v>
      </c>
      <c r="M955" s="666">
        <v>46.99</v>
      </c>
      <c r="N955" s="665">
        <v>1</v>
      </c>
      <c r="O955" s="748">
        <v>0.5</v>
      </c>
      <c r="P955" s="666">
        <v>46.99</v>
      </c>
      <c r="Q955" s="681">
        <v>1</v>
      </c>
      <c r="R955" s="665">
        <v>1</v>
      </c>
      <c r="S955" s="681">
        <v>1</v>
      </c>
      <c r="T955" s="748">
        <v>0.5</v>
      </c>
      <c r="U955" s="704">
        <v>1</v>
      </c>
    </row>
    <row r="956" spans="1:21" ht="14.4" customHeight="1" x14ac:dyDescent="0.3">
      <c r="A956" s="664">
        <v>21</v>
      </c>
      <c r="B956" s="665" t="s">
        <v>545</v>
      </c>
      <c r="C956" s="665" t="s">
        <v>4757</v>
      </c>
      <c r="D956" s="746" t="s">
        <v>7219</v>
      </c>
      <c r="E956" s="747" t="s">
        <v>4765</v>
      </c>
      <c r="F956" s="665" t="s">
        <v>4752</v>
      </c>
      <c r="G956" s="665" t="s">
        <v>4991</v>
      </c>
      <c r="H956" s="665" t="s">
        <v>546</v>
      </c>
      <c r="I956" s="665" t="s">
        <v>5065</v>
      </c>
      <c r="J956" s="665" t="s">
        <v>5066</v>
      </c>
      <c r="K956" s="665" t="s">
        <v>5067</v>
      </c>
      <c r="L956" s="666">
        <v>484.75</v>
      </c>
      <c r="M956" s="666">
        <v>2423.75</v>
      </c>
      <c r="N956" s="665">
        <v>5</v>
      </c>
      <c r="O956" s="748">
        <v>0.5</v>
      </c>
      <c r="P956" s="666">
        <v>2423.75</v>
      </c>
      <c r="Q956" s="681">
        <v>1</v>
      </c>
      <c r="R956" s="665">
        <v>5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21</v>
      </c>
      <c r="B957" s="665" t="s">
        <v>545</v>
      </c>
      <c r="C957" s="665" t="s">
        <v>4757</v>
      </c>
      <c r="D957" s="746" t="s">
        <v>7219</v>
      </c>
      <c r="E957" s="747" t="s">
        <v>4765</v>
      </c>
      <c r="F957" s="665" t="s">
        <v>4752</v>
      </c>
      <c r="G957" s="665" t="s">
        <v>4991</v>
      </c>
      <c r="H957" s="665" t="s">
        <v>546</v>
      </c>
      <c r="I957" s="665" t="s">
        <v>5600</v>
      </c>
      <c r="J957" s="665" t="s">
        <v>5601</v>
      </c>
      <c r="K957" s="665" t="s">
        <v>5602</v>
      </c>
      <c r="L957" s="666">
        <v>484.75</v>
      </c>
      <c r="M957" s="666">
        <v>969.5</v>
      </c>
      <c r="N957" s="665">
        <v>2</v>
      </c>
      <c r="O957" s="748">
        <v>0.5</v>
      </c>
      <c r="P957" s="666">
        <v>969.5</v>
      </c>
      <c r="Q957" s="681">
        <v>1</v>
      </c>
      <c r="R957" s="665">
        <v>2</v>
      </c>
      <c r="S957" s="681">
        <v>1</v>
      </c>
      <c r="T957" s="748">
        <v>0.5</v>
      </c>
      <c r="U957" s="704">
        <v>1</v>
      </c>
    </row>
    <row r="958" spans="1:21" ht="14.4" customHeight="1" x14ac:dyDescent="0.3">
      <c r="A958" s="664">
        <v>21</v>
      </c>
      <c r="B958" s="665" t="s">
        <v>545</v>
      </c>
      <c r="C958" s="665" t="s">
        <v>4757</v>
      </c>
      <c r="D958" s="746" t="s">
        <v>7219</v>
      </c>
      <c r="E958" s="747" t="s">
        <v>4765</v>
      </c>
      <c r="F958" s="665" t="s">
        <v>4752</v>
      </c>
      <c r="G958" s="665" t="s">
        <v>4991</v>
      </c>
      <c r="H958" s="665" t="s">
        <v>546</v>
      </c>
      <c r="I958" s="665" t="s">
        <v>5603</v>
      </c>
      <c r="J958" s="665" t="s">
        <v>5604</v>
      </c>
      <c r="K958" s="665" t="s">
        <v>5605</v>
      </c>
      <c r="L958" s="666">
        <v>4967.28</v>
      </c>
      <c r="M958" s="666">
        <v>14901.84</v>
      </c>
      <c r="N958" s="665">
        <v>3</v>
      </c>
      <c r="O958" s="748">
        <v>0.5</v>
      </c>
      <c r="P958" s="666">
        <v>14901.84</v>
      </c>
      <c r="Q958" s="681">
        <v>1</v>
      </c>
      <c r="R958" s="665">
        <v>3</v>
      </c>
      <c r="S958" s="681">
        <v>1</v>
      </c>
      <c r="T958" s="748">
        <v>0.5</v>
      </c>
      <c r="U958" s="704">
        <v>1</v>
      </c>
    </row>
    <row r="959" spans="1:21" ht="14.4" customHeight="1" x14ac:dyDescent="0.3">
      <c r="A959" s="664">
        <v>21</v>
      </c>
      <c r="B959" s="665" t="s">
        <v>545</v>
      </c>
      <c r="C959" s="665" t="s">
        <v>4757</v>
      </c>
      <c r="D959" s="746" t="s">
        <v>7219</v>
      </c>
      <c r="E959" s="747" t="s">
        <v>4765</v>
      </c>
      <c r="F959" s="665" t="s">
        <v>4752</v>
      </c>
      <c r="G959" s="665" t="s">
        <v>4873</v>
      </c>
      <c r="H959" s="665" t="s">
        <v>546</v>
      </c>
      <c r="I959" s="665" t="s">
        <v>4997</v>
      </c>
      <c r="J959" s="665" t="s">
        <v>4874</v>
      </c>
      <c r="K959" s="665" t="s">
        <v>4998</v>
      </c>
      <c r="L959" s="666">
        <v>0</v>
      </c>
      <c r="M959" s="666">
        <v>0</v>
      </c>
      <c r="N959" s="665">
        <v>4</v>
      </c>
      <c r="O959" s="748">
        <v>2.5</v>
      </c>
      <c r="P959" s="666">
        <v>0</v>
      </c>
      <c r="Q959" s="681"/>
      <c r="R959" s="665">
        <v>1</v>
      </c>
      <c r="S959" s="681">
        <v>0.25</v>
      </c>
      <c r="T959" s="748">
        <v>0.5</v>
      </c>
      <c r="U959" s="704">
        <v>0.2</v>
      </c>
    </row>
    <row r="960" spans="1:21" ht="14.4" customHeight="1" x14ac:dyDescent="0.3">
      <c r="A960" s="664">
        <v>21</v>
      </c>
      <c r="B960" s="665" t="s">
        <v>545</v>
      </c>
      <c r="C960" s="665" t="s">
        <v>4757</v>
      </c>
      <c r="D960" s="746" t="s">
        <v>7219</v>
      </c>
      <c r="E960" s="747" t="s">
        <v>4765</v>
      </c>
      <c r="F960" s="665" t="s">
        <v>4752</v>
      </c>
      <c r="G960" s="665" t="s">
        <v>4873</v>
      </c>
      <c r="H960" s="665" t="s">
        <v>546</v>
      </c>
      <c r="I960" s="665" t="s">
        <v>1040</v>
      </c>
      <c r="J960" s="665" t="s">
        <v>4874</v>
      </c>
      <c r="K960" s="665" t="s">
        <v>4875</v>
      </c>
      <c r="L960" s="666">
        <v>63.7</v>
      </c>
      <c r="M960" s="666">
        <v>509.6</v>
      </c>
      <c r="N960" s="665">
        <v>8</v>
      </c>
      <c r="O960" s="748">
        <v>5</v>
      </c>
      <c r="P960" s="666">
        <v>382.2</v>
      </c>
      <c r="Q960" s="681">
        <v>0.74999999999999989</v>
      </c>
      <c r="R960" s="665">
        <v>6</v>
      </c>
      <c r="S960" s="681">
        <v>0.75</v>
      </c>
      <c r="T960" s="748">
        <v>4</v>
      </c>
      <c r="U960" s="704">
        <v>0.8</v>
      </c>
    </row>
    <row r="961" spans="1:21" ht="14.4" customHeight="1" x14ac:dyDescent="0.3">
      <c r="A961" s="664">
        <v>21</v>
      </c>
      <c r="B961" s="665" t="s">
        <v>545</v>
      </c>
      <c r="C961" s="665" t="s">
        <v>4757</v>
      </c>
      <c r="D961" s="746" t="s">
        <v>7219</v>
      </c>
      <c r="E961" s="747" t="s">
        <v>4765</v>
      </c>
      <c r="F961" s="665" t="s">
        <v>4752</v>
      </c>
      <c r="G961" s="665" t="s">
        <v>4876</v>
      </c>
      <c r="H961" s="665" t="s">
        <v>2238</v>
      </c>
      <c r="I961" s="665" t="s">
        <v>2322</v>
      </c>
      <c r="J961" s="665" t="s">
        <v>2327</v>
      </c>
      <c r="K961" s="665" t="s">
        <v>4565</v>
      </c>
      <c r="L961" s="666">
        <v>424.24</v>
      </c>
      <c r="M961" s="666">
        <v>848.48</v>
      </c>
      <c r="N961" s="665">
        <v>2</v>
      </c>
      <c r="O961" s="748">
        <v>0.5</v>
      </c>
      <c r="P961" s="666">
        <v>848.48</v>
      </c>
      <c r="Q961" s="681">
        <v>1</v>
      </c>
      <c r="R961" s="665">
        <v>2</v>
      </c>
      <c r="S961" s="681">
        <v>1</v>
      </c>
      <c r="T961" s="748">
        <v>0.5</v>
      </c>
      <c r="U961" s="704">
        <v>1</v>
      </c>
    </row>
    <row r="962" spans="1:21" ht="14.4" customHeight="1" x14ac:dyDescent="0.3">
      <c r="A962" s="664">
        <v>21</v>
      </c>
      <c r="B962" s="665" t="s">
        <v>545</v>
      </c>
      <c r="C962" s="665" t="s">
        <v>4757</v>
      </c>
      <c r="D962" s="746" t="s">
        <v>7219</v>
      </c>
      <c r="E962" s="747" t="s">
        <v>4765</v>
      </c>
      <c r="F962" s="665" t="s">
        <v>4752</v>
      </c>
      <c r="G962" s="665" t="s">
        <v>5606</v>
      </c>
      <c r="H962" s="665" t="s">
        <v>546</v>
      </c>
      <c r="I962" s="665" t="s">
        <v>683</v>
      </c>
      <c r="J962" s="665" t="s">
        <v>684</v>
      </c>
      <c r="K962" s="665" t="s">
        <v>685</v>
      </c>
      <c r="L962" s="666">
        <v>46.25</v>
      </c>
      <c r="M962" s="666">
        <v>46.25</v>
      </c>
      <c r="N962" s="665">
        <v>1</v>
      </c>
      <c r="O962" s="748">
        <v>0.5</v>
      </c>
      <c r="P962" s="666">
        <v>46.25</v>
      </c>
      <c r="Q962" s="681">
        <v>1</v>
      </c>
      <c r="R962" s="665">
        <v>1</v>
      </c>
      <c r="S962" s="681">
        <v>1</v>
      </c>
      <c r="T962" s="748">
        <v>0.5</v>
      </c>
      <c r="U962" s="704">
        <v>1</v>
      </c>
    </row>
    <row r="963" spans="1:21" ht="14.4" customHeight="1" x14ac:dyDescent="0.3">
      <c r="A963" s="664">
        <v>21</v>
      </c>
      <c r="B963" s="665" t="s">
        <v>545</v>
      </c>
      <c r="C963" s="665" t="s">
        <v>4757</v>
      </c>
      <c r="D963" s="746" t="s">
        <v>7219</v>
      </c>
      <c r="E963" s="747" t="s">
        <v>4765</v>
      </c>
      <c r="F963" s="665" t="s">
        <v>4752</v>
      </c>
      <c r="G963" s="665" t="s">
        <v>4881</v>
      </c>
      <c r="H963" s="665" t="s">
        <v>546</v>
      </c>
      <c r="I963" s="665" t="s">
        <v>915</v>
      </c>
      <c r="J963" s="665" t="s">
        <v>916</v>
      </c>
      <c r="K963" s="665" t="s">
        <v>4882</v>
      </c>
      <c r="L963" s="666">
        <v>107.27</v>
      </c>
      <c r="M963" s="666">
        <v>1072.7</v>
      </c>
      <c r="N963" s="665">
        <v>10</v>
      </c>
      <c r="O963" s="748">
        <v>5</v>
      </c>
      <c r="P963" s="666">
        <v>536.35</v>
      </c>
      <c r="Q963" s="681">
        <v>0.5</v>
      </c>
      <c r="R963" s="665">
        <v>5</v>
      </c>
      <c r="S963" s="681">
        <v>0.5</v>
      </c>
      <c r="T963" s="748">
        <v>2.5</v>
      </c>
      <c r="U963" s="704">
        <v>0.5</v>
      </c>
    </row>
    <row r="964" spans="1:21" ht="14.4" customHeight="1" x14ac:dyDescent="0.3">
      <c r="A964" s="664">
        <v>21</v>
      </c>
      <c r="B964" s="665" t="s">
        <v>545</v>
      </c>
      <c r="C964" s="665" t="s">
        <v>4757</v>
      </c>
      <c r="D964" s="746" t="s">
        <v>7219</v>
      </c>
      <c r="E964" s="747" t="s">
        <v>4765</v>
      </c>
      <c r="F964" s="665" t="s">
        <v>4752</v>
      </c>
      <c r="G964" s="665" t="s">
        <v>4886</v>
      </c>
      <c r="H964" s="665" t="s">
        <v>546</v>
      </c>
      <c r="I964" s="665" t="s">
        <v>5185</v>
      </c>
      <c r="J964" s="665" t="s">
        <v>782</v>
      </c>
      <c r="K964" s="665" t="s">
        <v>5112</v>
      </c>
      <c r="L964" s="666">
        <v>0</v>
      </c>
      <c r="M964" s="666">
        <v>0</v>
      </c>
      <c r="N964" s="665">
        <v>2</v>
      </c>
      <c r="O964" s="748">
        <v>2</v>
      </c>
      <c r="P964" s="666">
        <v>0</v>
      </c>
      <c r="Q964" s="681"/>
      <c r="R964" s="665">
        <v>1</v>
      </c>
      <c r="S964" s="681">
        <v>0.5</v>
      </c>
      <c r="T964" s="748">
        <v>1</v>
      </c>
      <c r="U964" s="704">
        <v>0.5</v>
      </c>
    </row>
    <row r="965" spans="1:21" ht="14.4" customHeight="1" x14ac:dyDescent="0.3">
      <c r="A965" s="664">
        <v>21</v>
      </c>
      <c r="B965" s="665" t="s">
        <v>545</v>
      </c>
      <c r="C965" s="665" t="s">
        <v>4757</v>
      </c>
      <c r="D965" s="746" t="s">
        <v>7219</v>
      </c>
      <c r="E965" s="747" t="s">
        <v>4765</v>
      </c>
      <c r="F965" s="665" t="s">
        <v>4752</v>
      </c>
      <c r="G965" s="665" t="s">
        <v>4886</v>
      </c>
      <c r="H965" s="665" t="s">
        <v>546</v>
      </c>
      <c r="I965" s="665" t="s">
        <v>781</v>
      </c>
      <c r="J965" s="665" t="s">
        <v>782</v>
      </c>
      <c r="K965" s="665" t="s">
        <v>5607</v>
      </c>
      <c r="L965" s="666">
        <v>55.01</v>
      </c>
      <c r="M965" s="666">
        <v>110.02</v>
      </c>
      <c r="N965" s="665">
        <v>2</v>
      </c>
      <c r="O965" s="748">
        <v>2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21</v>
      </c>
      <c r="B966" s="665" t="s">
        <v>545</v>
      </c>
      <c r="C966" s="665" t="s">
        <v>4757</v>
      </c>
      <c r="D966" s="746" t="s">
        <v>7219</v>
      </c>
      <c r="E966" s="747" t="s">
        <v>4765</v>
      </c>
      <c r="F966" s="665" t="s">
        <v>4752</v>
      </c>
      <c r="G966" s="665" t="s">
        <v>5608</v>
      </c>
      <c r="H966" s="665" t="s">
        <v>546</v>
      </c>
      <c r="I966" s="665" t="s">
        <v>5609</v>
      </c>
      <c r="J966" s="665" t="s">
        <v>2069</v>
      </c>
      <c r="K966" s="665" t="s">
        <v>4735</v>
      </c>
      <c r="L966" s="666">
        <v>0</v>
      </c>
      <c r="M966" s="666">
        <v>0</v>
      </c>
      <c r="N966" s="665">
        <v>2</v>
      </c>
      <c r="O966" s="748">
        <v>1</v>
      </c>
      <c r="P966" s="666">
        <v>0</v>
      </c>
      <c r="Q966" s="681"/>
      <c r="R966" s="665">
        <v>1</v>
      </c>
      <c r="S966" s="681">
        <v>0.5</v>
      </c>
      <c r="T966" s="748">
        <v>0.5</v>
      </c>
      <c r="U966" s="704">
        <v>0.5</v>
      </c>
    </row>
    <row r="967" spans="1:21" ht="14.4" customHeight="1" x14ac:dyDescent="0.3">
      <c r="A967" s="664">
        <v>21</v>
      </c>
      <c r="B967" s="665" t="s">
        <v>545</v>
      </c>
      <c r="C967" s="665" t="s">
        <v>4757</v>
      </c>
      <c r="D967" s="746" t="s">
        <v>7219</v>
      </c>
      <c r="E967" s="747" t="s">
        <v>4765</v>
      </c>
      <c r="F967" s="665" t="s">
        <v>4752</v>
      </c>
      <c r="G967" s="665" t="s">
        <v>5608</v>
      </c>
      <c r="H967" s="665" t="s">
        <v>546</v>
      </c>
      <c r="I967" s="665" t="s">
        <v>1659</v>
      </c>
      <c r="J967" s="665" t="s">
        <v>2069</v>
      </c>
      <c r="K967" s="665" t="s">
        <v>5610</v>
      </c>
      <c r="L967" s="666">
        <v>0</v>
      </c>
      <c r="M967" s="666">
        <v>0</v>
      </c>
      <c r="N967" s="665">
        <v>1</v>
      </c>
      <c r="O967" s="748">
        <v>1</v>
      </c>
      <c r="P967" s="666"/>
      <c r="Q967" s="681"/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21</v>
      </c>
      <c r="B968" s="665" t="s">
        <v>545</v>
      </c>
      <c r="C968" s="665" t="s">
        <v>4757</v>
      </c>
      <c r="D968" s="746" t="s">
        <v>7219</v>
      </c>
      <c r="E968" s="747" t="s">
        <v>4765</v>
      </c>
      <c r="F968" s="665" t="s">
        <v>4752</v>
      </c>
      <c r="G968" s="665" t="s">
        <v>5608</v>
      </c>
      <c r="H968" s="665" t="s">
        <v>546</v>
      </c>
      <c r="I968" s="665" t="s">
        <v>1557</v>
      </c>
      <c r="J968" s="665" t="s">
        <v>2069</v>
      </c>
      <c r="K968" s="665" t="s">
        <v>5611</v>
      </c>
      <c r="L968" s="666">
        <v>0</v>
      </c>
      <c r="M968" s="666">
        <v>0</v>
      </c>
      <c r="N968" s="665">
        <v>1</v>
      </c>
      <c r="O968" s="748">
        <v>1</v>
      </c>
      <c r="P968" s="666"/>
      <c r="Q968" s="681"/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21</v>
      </c>
      <c r="B969" s="665" t="s">
        <v>545</v>
      </c>
      <c r="C969" s="665" t="s">
        <v>4757</v>
      </c>
      <c r="D969" s="746" t="s">
        <v>7219</v>
      </c>
      <c r="E969" s="747" t="s">
        <v>4765</v>
      </c>
      <c r="F969" s="665" t="s">
        <v>4752</v>
      </c>
      <c r="G969" s="665" t="s">
        <v>5286</v>
      </c>
      <c r="H969" s="665" t="s">
        <v>546</v>
      </c>
      <c r="I969" s="665" t="s">
        <v>1437</v>
      </c>
      <c r="J969" s="665" t="s">
        <v>1438</v>
      </c>
      <c r="K969" s="665" t="s">
        <v>1439</v>
      </c>
      <c r="L969" s="666">
        <v>30.46</v>
      </c>
      <c r="M969" s="666">
        <v>91.38</v>
      </c>
      <c r="N969" s="665">
        <v>3</v>
      </c>
      <c r="O969" s="748">
        <v>1</v>
      </c>
      <c r="P969" s="666">
        <v>91.38</v>
      </c>
      <c r="Q969" s="681">
        <v>1</v>
      </c>
      <c r="R969" s="665">
        <v>3</v>
      </c>
      <c r="S969" s="681">
        <v>1</v>
      </c>
      <c r="T969" s="748">
        <v>1</v>
      </c>
      <c r="U969" s="704">
        <v>1</v>
      </c>
    </row>
    <row r="970" spans="1:21" ht="14.4" customHeight="1" x14ac:dyDescent="0.3">
      <c r="A970" s="664">
        <v>21</v>
      </c>
      <c r="B970" s="665" t="s">
        <v>545</v>
      </c>
      <c r="C970" s="665" t="s">
        <v>4757</v>
      </c>
      <c r="D970" s="746" t="s">
        <v>7219</v>
      </c>
      <c r="E970" s="747" t="s">
        <v>4765</v>
      </c>
      <c r="F970" s="665" t="s">
        <v>4752</v>
      </c>
      <c r="G970" s="665" t="s">
        <v>5612</v>
      </c>
      <c r="H970" s="665" t="s">
        <v>2238</v>
      </c>
      <c r="I970" s="665" t="s">
        <v>5613</v>
      </c>
      <c r="J970" s="665" t="s">
        <v>5614</v>
      </c>
      <c r="K970" s="665" t="s">
        <v>5615</v>
      </c>
      <c r="L970" s="666">
        <v>2179.9299999999998</v>
      </c>
      <c r="M970" s="666">
        <v>165674.67999999996</v>
      </c>
      <c r="N970" s="665">
        <v>76</v>
      </c>
      <c r="O970" s="748">
        <v>27.5</v>
      </c>
      <c r="P970" s="666">
        <v>135155.65999999997</v>
      </c>
      <c r="Q970" s="681">
        <v>0.81578947368421051</v>
      </c>
      <c r="R970" s="665">
        <v>62</v>
      </c>
      <c r="S970" s="681">
        <v>0.81578947368421051</v>
      </c>
      <c r="T970" s="748">
        <v>24.5</v>
      </c>
      <c r="U970" s="704">
        <v>0.89090909090909087</v>
      </c>
    </row>
    <row r="971" spans="1:21" ht="14.4" customHeight="1" x14ac:dyDescent="0.3">
      <c r="A971" s="664">
        <v>21</v>
      </c>
      <c r="B971" s="665" t="s">
        <v>545</v>
      </c>
      <c r="C971" s="665" t="s">
        <v>4757</v>
      </c>
      <c r="D971" s="746" t="s">
        <v>7219</v>
      </c>
      <c r="E971" s="747" t="s">
        <v>4765</v>
      </c>
      <c r="F971" s="665" t="s">
        <v>4752</v>
      </c>
      <c r="G971" s="665" t="s">
        <v>5036</v>
      </c>
      <c r="H971" s="665" t="s">
        <v>546</v>
      </c>
      <c r="I971" s="665" t="s">
        <v>5616</v>
      </c>
      <c r="J971" s="665" t="s">
        <v>4771</v>
      </c>
      <c r="K971" s="665"/>
      <c r="L971" s="666">
        <v>0</v>
      </c>
      <c r="M971" s="666">
        <v>0</v>
      </c>
      <c r="N971" s="665">
        <v>6</v>
      </c>
      <c r="O971" s="748">
        <v>1</v>
      </c>
      <c r="P971" s="666">
        <v>0</v>
      </c>
      <c r="Q971" s="681"/>
      <c r="R971" s="665">
        <v>6</v>
      </c>
      <c r="S971" s="681">
        <v>1</v>
      </c>
      <c r="T971" s="748">
        <v>1</v>
      </c>
      <c r="U971" s="704">
        <v>1</v>
      </c>
    </row>
    <row r="972" spans="1:21" ht="14.4" customHeight="1" x14ac:dyDescent="0.3">
      <c r="A972" s="664">
        <v>21</v>
      </c>
      <c r="B972" s="665" t="s">
        <v>545</v>
      </c>
      <c r="C972" s="665" t="s">
        <v>4757</v>
      </c>
      <c r="D972" s="746" t="s">
        <v>7219</v>
      </c>
      <c r="E972" s="747" t="s">
        <v>4765</v>
      </c>
      <c r="F972" s="665" t="s">
        <v>4752</v>
      </c>
      <c r="G972" s="665" t="s">
        <v>4797</v>
      </c>
      <c r="H972" s="665" t="s">
        <v>546</v>
      </c>
      <c r="I972" s="665" t="s">
        <v>2670</v>
      </c>
      <c r="J972" s="665" t="s">
        <v>2671</v>
      </c>
      <c r="K972" s="665" t="s">
        <v>4798</v>
      </c>
      <c r="L972" s="666">
        <v>48.09</v>
      </c>
      <c r="M972" s="666">
        <v>240.45000000000002</v>
      </c>
      <c r="N972" s="665">
        <v>5</v>
      </c>
      <c r="O972" s="748">
        <v>4</v>
      </c>
      <c r="P972" s="666">
        <v>240.45000000000002</v>
      </c>
      <c r="Q972" s="681">
        <v>1</v>
      </c>
      <c r="R972" s="665">
        <v>5</v>
      </c>
      <c r="S972" s="681">
        <v>1</v>
      </c>
      <c r="T972" s="748">
        <v>4</v>
      </c>
      <c r="U972" s="704">
        <v>1</v>
      </c>
    </row>
    <row r="973" spans="1:21" ht="14.4" customHeight="1" x14ac:dyDescent="0.3">
      <c r="A973" s="664">
        <v>21</v>
      </c>
      <c r="B973" s="665" t="s">
        <v>545</v>
      </c>
      <c r="C973" s="665" t="s">
        <v>4757</v>
      </c>
      <c r="D973" s="746" t="s">
        <v>7219</v>
      </c>
      <c r="E973" s="747" t="s">
        <v>4765</v>
      </c>
      <c r="F973" s="665" t="s">
        <v>4752</v>
      </c>
      <c r="G973" s="665" t="s">
        <v>5084</v>
      </c>
      <c r="H973" s="665" t="s">
        <v>546</v>
      </c>
      <c r="I973" s="665" t="s">
        <v>709</v>
      </c>
      <c r="J973" s="665" t="s">
        <v>710</v>
      </c>
      <c r="K973" s="665" t="s">
        <v>5085</v>
      </c>
      <c r="L973" s="666">
        <v>27.28</v>
      </c>
      <c r="M973" s="666">
        <v>27.28</v>
      </c>
      <c r="N973" s="665">
        <v>1</v>
      </c>
      <c r="O973" s="748">
        <v>1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21</v>
      </c>
      <c r="B974" s="665" t="s">
        <v>545</v>
      </c>
      <c r="C974" s="665" t="s">
        <v>4757</v>
      </c>
      <c r="D974" s="746" t="s">
        <v>7219</v>
      </c>
      <c r="E974" s="747" t="s">
        <v>4765</v>
      </c>
      <c r="F974" s="665" t="s">
        <v>4752</v>
      </c>
      <c r="G974" s="665" t="s">
        <v>4825</v>
      </c>
      <c r="H974" s="665" t="s">
        <v>546</v>
      </c>
      <c r="I974" s="665" t="s">
        <v>1084</v>
      </c>
      <c r="J974" s="665" t="s">
        <v>1085</v>
      </c>
      <c r="K974" s="665" t="s">
        <v>4826</v>
      </c>
      <c r="L974" s="666">
        <v>0</v>
      </c>
      <c r="M974" s="666">
        <v>0</v>
      </c>
      <c r="N974" s="665">
        <v>2</v>
      </c>
      <c r="O974" s="748">
        <v>0.5</v>
      </c>
      <c r="P974" s="666">
        <v>0</v>
      </c>
      <c r="Q974" s="681"/>
      <c r="R974" s="665">
        <v>2</v>
      </c>
      <c r="S974" s="681">
        <v>1</v>
      </c>
      <c r="T974" s="748">
        <v>0.5</v>
      </c>
      <c r="U974" s="704">
        <v>1</v>
      </c>
    </row>
    <row r="975" spans="1:21" ht="14.4" customHeight="1" x14ac:dyDescent="0.3">
      <c r="A975" s="664">
        <v>21</v>
      </c>
      <c r="B975" s="665" t="s">
        <v>545</v>
      </c>
      <c r="C975" s="665" t="s">
        <v>4757</v>
      </c>
      <c r="D975" s="746" t="s">
        <v>7219</v>
      </c>
      <c r="E975" s="747" t="s">
        <v>4765</v>
      </c>
      <c r="F975" s="665" t="s">
        <v>4752</v>
      </c>
      <c r="G975" s="665" t="s">
        <v>5287</v>
      </c>
      <c r="H975" s="665" t="s">
        <v>2238</v>
      </c>
      <c r="I975" s="665" t="s">
        <v>5617</v>
      </c>
      <c r="J975" s="665" t="s">
        <v>5618</v>
      </c>
      <c r="K975" s="665" t="s">
        <v>5619</v>
      </c>
      <c r="L975" s="666">
        <v>3689.11</v>
      </c>
      <c r="M975" s="666">
        <v>95916.86</v>
      </c>
      <c r="N975" s="665">
        <v>26</v>
      </c>
      <c r="O975" s="748">
        <v>16</v>
      </c>
      <c r="P975" s="666">
        <v>70093.09</v>
      </c>
      <c r="Q975" s="681">
        <v>0.73076923076923073</v>
      </c>
      <c r="R975" s="665">
        <v>19</v>
      </c>
      <c r="S975" s="681">
        <v>0.73076923076923073</v>
      </c>
      <c r="T975" s="748">
        <v>10.5</v>
      </c>
      <c r="U975" s="704">
        <v>0.65625</v>
      </c>
    </row>
    <row r="976" spans="1:21" ht="14.4" customHeight="1" x14ac:dyDescent="0.3">
      <c r="A976" s="664">
        <v>21</v>
      </c>
      <c r="B976" s="665" t="s">
        <v>545</v>
      </c>
      <c r="C976" s="665" t="s">
        <v>4757</v>
      </c>
      <c r="D976" s="746" t="s">
        <v>7219</v>
      </c>
      <c r="E976" s="747" t="s">
        <v>4765</v>
      </c>
      <c r="F976" s="665" t="s">
        <v>4752</v>
      </c>
      <c r="G976" s="665" t="s">
        <v>5620</v>
      </c>
      <c r="H976" s="665" t="s">
        <v>546</v>
      </c>
      <c r="I976" s="665" t="s">
        <v>5621</v>
      </c>
      <c r="J976" s="665" t="s">
        <v>5622</v>
      </c>
      <c r="K976" s="665" t="s">
        <v>5623</v>
      </c>
      <c r="L976" s="666">
        <v>76.180000000000007</v>
      </c>
      <c r="M976" s="666">
        <v>152.36000000000001</v>
      </c>
      <c r="N976" s="665">
        <v>2</v>
      </c>
      <c r="O976" s="748">
        <v>1.5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21</v>
      </c>
      <c r="B977" s="665" t="s">
        <v>545</v>
      </c>
      <c r="C977" s="665" t="s">
        <v>4757</v>
      </c>
      <c r="D977" s="746" t="s">
        <v>7219</v>
      </c>
      <c r="E977" s="747" t="s">
        <v>4765</v>
      </c>
      <c r="F977" s="665" t="s">
        <v>4752</v>
      </c>
      <c r="G977" s="665" t="s">
        <v>5620</v>
      </c>
      <c r="H977" s="665" t="s">
        <v>546</v>
      </c>
      <c r="I977" s="665" t="s">
        <v>5624</v>
      </c>
      <c r="J977" s="665" t="s">
        <v>5625</v>
      </c>
      <c r="K977" s="665" t="s">
        <v>5626</v>
      </c>
      <c r="L977" s="666">
        <v>0</v>
      </c>
      <c r="M977" s="666">
        <v>0</v>
      </c>
      <c r="N977" s="665">
        <v>2</v>
      </c>
      <c r="O977" s="748">
        <v>1</v>
      </c>
      <c r="P977" s="666"/>
      <c r="Q977" s="681"/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21</v>
      </c>
      <c r="B978" s="665" t="s">
        <v>545</v>
      </c>
      <c r="C978" s="665" t="s">
        <v>4757</v>
      </c>
      <c r="D978" s="746" t="s">
        <v>7219</v>
      </c>
      <c r="E978" s="747" t="s">
        <v>4765</v>
      </c>
      <c r="F978" s="665" t="s">
        <v>4752</v>
      </c>
      <c r="G978" s="665" t="s">
        <v>5627</v>
      </c>
      <c r="H978" s="665" t="s">
        <v>546</v>
      </c>
      <c r="I978" s="665" t="s">
        <v>1209</v>
      </c>
      <c r="J978" s="665" t="s">
        <v>1210</v>
      </c>
      <c r="K978" s="665" t="s">
        <v>1211</v>
      </c>
      <c r="L978" s="666">
        <v>53.54</v>
      </c>
      <c r="M978" s="666">
        <v>107.08</v>
      </c>
      <c r="N978" s="665">
        <v>2</v>
      </c>
      <c r="O978" s="748">
        <v>1</v>
      </c>
      <c r="P978" s="666">
        <v>107.08</v>
      </c>
      <c r="Q978" s="681">
        <v>1</v>
      </c>
      <c r="R978" s="665">
        <v>2</v>
      </c>
      <c r="S978" s="681">
        <v>1</v>
      </c>
      <c r="T978" s="748">
        <v>1</v>
      </c>
      <c r="U978" s="704">
        <v>1</v>
      </c>
    </row>
    <row r="979" spans="1:21" ht="14.4" customHeight="1" x14ac:dyDescent="0.3">
      <c r="A979" s="664">
        <v>21</v>
      </c>
      <c r="B979" s="665" t="s">
        <v>545</v>
      </c>
      <c r="C979" s="665" t="s">
        <v>4757</v>
      </c>
      <c r="D979" s="746" t="s">
        <v>7219</v>
      </c>
      <c r="E979" s="747" t="s">
        <v>4765</v>
      </c>
      <c r="F979" s="665" t="s">
        <v>4752</v>
      </c>
      <c r="G979" s="665" t="s">
        <v>4889</v>
      </c>
      <c r="H979" s="665" t="s">
        <v>546</v>
      </c>
      <c r="I979" s="665" t="s">
        <v>880</v>
      </c>
      <c r="J979" s="665" t="s">
        <v>4891</v>
      </c>
      <c r="K979" s="665" t="s">
        <v>4892</v>
      </c>
      <c r="L979" s="666">
        <v>73.989999999999995</v>
      </c>
      <c r="M979" s="666">
        <v>147.97999999999999</v>
      </c>
      <c r="N979" s="665">
        <v>2</v>
      </c>
      <c r="O979" s="748">
        <v>0.5</v>
      </c>
      <c r="P979" s="666">
        <v>147.97999999999999</v>
      </c>
      <c r="Q979" s="681">
        <v>1</v>
      </c>
      <c r="R979" s="665">
        <v>2</v>
      </c>
      <c r="S979" s="681">
        <v>1</v>
      </c>
      <c r="T979" s="748">
        <v>0.5</v>
      </c>
      <c r="U979" s="704">
        <v>1</v>
      </c>
    </row>
    <row r="980" spans="1:21" ht="14.4" customHeight="1" x14ac:dyDescent="0.3">
      <c r="A980" s="664">
        <v>21</v>
      </c>
      <c r="B980" s="665" t="s">
        <v>545</v>
      </c>
      <c r="C980" s="665" t="s">
        <v>4757</v>
      </c>
      <c r="D980" s="746" t="s">
        <v>7219</v>
      </c>
      <c r="E980" s="747" t="s">
        <v>4765</v>
      </c>
      <c r="F980" s="665" t="s">
        <v>4752</v>
      </c>
      <c r="G980" s="665" t="s">
        <v>5628</v>
      </c>
      <c r="H980" s="665" t="s">
        <v>546</v>
      </c>
      <c r="I980" s="665" t="s">
        <v>659</v>
      </c>
      <c r="J980" s="665" t="s">
        <v>5629</v>
      </c>
      <c r="K980" s="665" t="s">
        <v>5630</v>
      </c>
      <c r="L980" s="666">
        <v>44.59</v>
      </c>
      <c r="M980" s="666">
        <v>267.54000000000002</v>
      </c>
      <c r="N980" s="665">
        <v>6</v>
      </c>
      <c r="O980" s="748">
        <v>3.5</v>
      </c>
      <c r="P980" s="666">
        <v>267.54000000000002</v>
      </c>
      <c r="Q980" s="681">
        <v>1</v>
      </c>
      <c r="R980" s="665">
        <v>6</v>
      </c>
      <c r="S980" s="681">
        <v>1</v>
      </c>
      <c r="T980" s="748">
        <v>3.5</v>
      </c>
      <c r="U980" s="704">
        <v>1</v>
      </c>
    </row>
    <row r="981" spans="1:21" ht="14.4" customHeight="1" x14ac:dyDescent="0.3">
      <c r="A981" s="664">
        <v>21</v>
      </c>
      <c r="B981" s="665" t="s">
        <v>545</v>
      </c>
      <c r="C981" s="665" t="s">
        <v>4757</v>
      </c>
      <c r="D981" s="746" t="s">
        <v>7219</v>
      </c>
      <c r="E981" s="747" t="s">
        <v>4765</v>
      </c>
      <c r="F981" s="665" t="s">
        <v>4752</v>
      </c>
      <c r="G981" s="665" t="s">
        <v>5007</v>
      </c>
      <c r="H981" s="665" t="s">
        <v>546</v>
      </c>
      <c r="I981" s="665" t="s">
        <v>5246</v>
      </c>
      <c r="J981" s="665" t="s">
        <v>5093</v>
      </c>
      <c r="K981" s="665" t="s">
        <v>5247</v>
      </c>
      <c r="L981" s="666">
        <v>0</v>
      </c>
      <c r="M981" s="666">
        <v>0</v>
      </c>
      <c r="N981" s="665">
        <v>1</v>
      </c>
      <c r="O981" s="748">
        <v>0.5</v>
      </c>
      <c r="P981" s="666">
        <v>0</v>
      </c>
      <c r="Q981" s="681"/>
      <c r="R981" s="665">
        <v>1</v>
      </c>
      <c r="S981" s="681">
        <v>1</v>
      </c>
      <c r="T981" s="748">
        <v>0.5</v>
      </c>
      <c r="U981" s="704">
        <v>1</v>
      </c>
    </row>
    <row r="982" spans="1:21" ht="14.4" customHeight="1" x14ac:dyDescent="0.3">
      <c r="A982" s="664">
        <v>21</v>
      </c>
      <c r="B982" s="665" t="s">
        <v>545</v>
      </c>
      <c r="C982" s="665" t="s">
        <v>4757</v>
      </c>
      <c r="D982" s="746" t="s">
        <v>7219</v>
      </c>
      <c r="E982" s="747" t="s">
        <v>4765</v>
      </c>
      <c r="F982" s="665" t="s">
        <v>4752</v>
      </c>
      <c r="G982" s="665" t="s">
        <v>5007</v>
      </c>
      <c r="H982" s="665" t="s">
        <v>546</v>
      </c>
      <c r="I982" s="665" t="s">
        <v>2065</v>
      </c>
      <c r="J982" s="665" t="s">
        <v>2066</v>
      </c>
      <c r="K982" s="665" t="s">
        <v>5631</v>
      </c>
      <c r="L982" s="666">
        <v>31.65</v>
      </c>
      <c r="M982" s="666">
        <v>31.65</v>
      </c>
      <c r="N982" s="665">
        <v>1</v>
      </c>
      <c r="O982" s="748">
        <v>0.5</v>
      </c>
      <c r="P982" s="666">
        <v>31.65</v>
      </c>
      <c r="Q982" s="681">
        <v>1</v>
      </c>
      <c r="R982" s="665">
        <v>1</v>
      </c>
      <c r="S982" s="681">
        <v>1</v>
      </c>
      <c r="T982" s="748">
        <v>0.5</v>
      </c>
      <c r="U982" s="704">
        <v>1</v>
      </c>
    </row>
    <row r="983" spans="1:21" ht="14.4" customHeight="1" x14ac:dyDescent="0.3">
      <c r="A983" s="664">
        <v>21</v>
      </c>
      <c r="B983" s="665" t="s">
        <v>545</v>
      </c>
      <c r="C983" s="665" t="s">
        <v>4757</v>
      </c>
      <c r="D983" s="746" t="s">
        <v>7219</v>
      </c>
      <c r="E983" s="747" t="s">
        <v>4765</v>
      </c>
      <c r="F983" s="665" t="s">
        <v>4752</v>
      </c>
      <c r="G983" s="665" t="s">
        <v>4963</v>
      </c>
      <c r="H983" s="665" t="s">
        <v>546</v>
      </c>
      <c r="I983" s="665" t="s">
        <v>4964</v>
      </c>
      <c r="J983" s="665" t="s">
        <v>1464</v>
      </c>
      <c r="K983" s="665" t="s">
        <v>4965</v>
      </c>
      <c r="L983" s="666">
        <v>111.07</v>
      </c>
      <c r="M983" s="666">
        <v>333.21</v>
      </c>
      <c r="N983" s="665">
        <v>3</v>
      </c>
      <c r="O983" s="748">
        <v>1</v>
      </c>
      <c r="P983" s="666"/>
      <c r="Q983" s="681">
        <v>0</v>
      </c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21</v>
      </c>
      <c r="B984" s="665" t="s">
        <v>545</v>
      </c>
      <c r="C984" s="665" t="s">
        <v>4757</v>
      </c>
      <c r="D984" s="746" t="s">
        <v>7219</v>
      </c>
      <c r="E984" s="747" t="s">
        <v>4765</v>
      </c>
      <c r="F984" s="665" t="s">
        <v>4752</v>
      </c>
      <c r="G984" s="665" t="s">
        <v>4963</v>
      </c>
      <c r="H984" s="665" t="s">
        <v>546</v>
      </c>
      <c r="I984" s="665" t="s">
        <v>2093</v>
      </c>
      <c r="J984" s="665" t="s">
        <v>1464</v>
      </c>
      <c r="K984" s="665" t="s">
        <v>4965</v>
      </c>
      <c r="L984" s="666">
        <v>111.07</v>
      </c>
      <c r="M984" s="666">
        <v>444.28</v>
      </c>
      <c r="N984" s="665">
        <v>4</v>
      </c>
      <c r="O984" s="748">
        <v>0.5</v>
      </c>
      <c r="P984" s="666">
        <v>444.28</v>
      </c>
      <c r="Q984" s="681">
        <v>1</v>
      </c>
      <c r="R984" s="665">
        <v>4</v>
      </c>
      <c r="S984" s="681">
        <v>1</v>
      </c>
      <c r="T984" s="748">
        <v>0.5</v>
      </c>
      <c r="U984" s="704">
        <v>1</v>
      </c>
    </row>
    <row r="985" spans="1:21" ht="14.4" customHeight="1" x14ac:dyDescent="0.3">
      <c r="A985" s="664">
        <v>21</v>
      </c>
      <c r="B985" s="665" t="s">
        <v>545</v>
      </c>
      <c r="C985" s="665" t="s">
        <v>4757</v>
      </c>
      <c r="D985" s="746" t="s">
        <v>7219</v>
      </c>
      <c r="E985" s="747" t="s">
        <v>4765</v>
      </c>
      <c r="F985" s="665" t="s">
        <v>4752</v>
      </c>
      <c r="G985" s="665" t="s">
        <v>5292</v>
      </c>
      <c r="H985" s="665" t="s">
        <v>546</v>
      </c>
      <c r="I985" s="665" t="s">
        <v>2019</v>
      </c>
      <c r="J985" s="665" t="s">
        <v>2020</v>
      </c>
      <c r="K985" s="665" t="s">
        <v>4585</v>
      </c>
      <c r="L985" s="666">
        <v>2950.43</v>
      </c>
      <c r="M985" s="666">
        <v>29504.3</v>
      </c>
      <c r="N985" s="665">
        <v>10</v>
      </c>
      <c r="O985" s="748">
        <v>6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21</v>
      </c>
      <c r="B986" s="665" t="s">
        <v>545</v>
      </c>
      <c r="C986" s="665" t="s">
        <v>4757</v>
      </c>
      <c r="D986" s="746" t="s">
        <v>7219</v>
      </c>
      <c r="E986" s="747" t="s">
        <v>4765</v>
      </c>
      <c r="F986" s="665" t="s">
        <v>4752</v>
      </c>
      <c r="G986" s="665" t="s">
        <v>4893</v>
      </c>
      <c r="H986" s="665" t="s">
        <v>546</v>
      </c>
      <c r="I986" s="665" t="s">
        <v>919</v>
      </c>
      <c r="J986" s="665" t="s">
        <v>4894</v>
      </c>
      <c r="K986" s="665" t="s">
        <v>2313</v>
      </c>
      <c r="L986" s="666">
        <v>88.76</v>
      </c>
      <c r="M986" s="666">
        <v>1420.16</v>
      </c>
      <c r="N986" s="665">
        <v>16</v>
      </c>
      <c r="O986" s="748">
        <v>4.5</v>
      </c>
      <c r="P986" s="666">
        <v>1420.16</v>
      </c>
      <c r="Q986" s="681">
        <v>1</v>
      </c>
      <c r="R986" s="665">
        <v>16</v>
      </c>
      <c r="S986" s="681">
        <v>1</v>
      </c>
      <c r="T986" s="748">
        <v>4.5</v>
      </c>
      <c r="U986" s="704">
        <v>1</v>
      </c>
    </row>
    <row r="987" spans="1:21" ht="14.4" customHeight="1" x14ac:dyDescent="0.3">
      <c r="A987" s="664">
        <v>21</v>
      </c>
      <c r="B987" s="665" t="s">
        <v>545</v>
      </c>
      <c r="C987" s="665" t="s">
        <v>4757</v>
      </c>
      <c r="D987" s="746" t="s">
        <v>7219</v>
      </c>
      <c r="E987" s="747" t="s">
        <v>4765</v>
      </c>
      <c r="F987" s="665" t="s">
        <v>4752</v>
      </c>
      <c r="G987" s="665" t="s">
        <v>5011</v>
      </c>
      <c r="H987" s="665" t="s">
        <v>2238</v>
      </c>
      <c r="I987" s="665" t="s">
        <v>3690</v>
      </c>
      <c r="J987" s="665" t="s">
        <v>2402</v>
      </c>
      <c r="K987" s="665" t="s">
        <v>4608</v>
      </c>
      <c r="L987" s="666">
        <v>0</v>
      </c>
      <c r="M987" s="666">
        <v>0</v>
      </c>
      <c r="N987" s="665">
        <v>1</v>
      </c>
      <c r="O987" s="748">
        <v>1</v>
      </c>
      <c r="P987" s="666">
        <v>0</v>
      </c>
      <c r="Q987" s="681"/>
      <c r="R987" s="665">
        <v>1</v>
      </c>
      <c r="S987" s="681">
        <v>1</v>
      </c>
      <c r="T987" s="748">
        <v>1</v>
      </c>
      <c r="U987" s="704">
        <v>1</v>
      </c>
    </row>
    <row r="988" spans="1:21" ht="14.4" customHeight="1" x14ac:dyDescent="0.3">
      <c r="A988" s="664">
        <v>21</v>
      </c>
      <c r="B988" s="665" t="s">
        <v>545</v>
      </c>
      <c r="C988" s="665" t="s">
        <v>4757</v>
      </c>
      <c r="D988" s="746" t="s">
        <v>7219</v>
      </c>
      <c r="E988" s="747" t="s">
        <v>4765</v>
      </c>
      <c r="F988" s="665" t="s">
        <v>4752</v>
      </c>
      <c r="G988" s="665" t="s">
        <v>4896</v>
      </c>
      <c r="H988" s="665" t="s">
        <v>546</v>
      </c>
      <c r="I988" s="665" t="s">
        <v>604</v>
      </c>
      <c r="J988" s="665" t="s">
        <v>605</v>
      </c>
      <c r="K988" s="665" t="s">
        <v>4541</v>
      </c>
      <c r="L988" s="666">
        <v>550.39</v>
      </c>
      <c r="M988" s="666">
        <v>45682.369999999995</v>
      </c>
      <c r="N988" s="665">
        <v>83</v>
      </c>
      <c r="O988" s="748">
        <v>30.5</v>
      </c>
      <c r="P988" s="666">
        <v>26418.719999999994</v>
      </c>
      <c r="Q988" s="681">
        <v>0.57831325301204817</v>
      </c>
      <c r="R988" s="665">
        <v>48</v>
      </c>
      <c r="S988" s="681">
        <v>0.57831325301204817</v>
      </c>
      <c r="T988" s="748">
        <v>19</v>
      </c>
      <c r="U988" s="704">
        <v>0.62295081967213117</v>
      </c>
    </row>
    <row r="989" spans="1:21" ht="14.4" customHeight="1" x14ac:dyDescent="0.3">
      <c r="A989" s="664">
        <v>21</v>
      </c>
      <c r="B989" s="665" t="s">
        <v>545</v>
      </c>
      <c r="C989" s="665" t="s">
        <v>4757</v>
      </c>
      <c r="D989" s="746" t="s">
        <v>7219</v>
      </c>
      <c r="E989" s="747" t="s">
        <v>4765</v>
      </c>
      <c r="F989" s="665" t="s">
        <v>4752</v>
      </c>
      <c r="G989" s="665" t="s">
        <v>4896</v>
      </c>
      <c r="H989" s="665" t="s">
        <v>2238</v>
      </c>
      <c r="I989" s="665" t="s">
        <v>2572</v>
      </c>
      <c r="J989" s="665" t="s">
        <v>2573</v>
      </c>
      <c r="K989" s="665" t="s">
        <v>4540</v>
      </c>
      <c r="L989" s="666">
        <v>550.39</v>
      </c>
      <c r="M989" s="666">
        <v>33023.4</v>
      </c>
      <c r="N989" s="665">
        <v>60</v>
      </c>
      <c r="O989" s="748">
        <v>18</v>
      </c>
      <c r="P989" s="666">
        <v>14860.53</v>
      </c>
      <c r="Q989" s="681">
        <v>0.45</v>
      </c>
      <c r="R989" s="665">
        <v>27</v>
      </c>
      <c r="S989" s="681">
        <v>0.45</v>
      </c>
      <c r="T989" s="748">
        <v>10</v>
      </c>
      <c r="U989" s="704">
        <v>0.55555555555555558</v>
      </c>
    </row>
    <row r="990" spans="1:21" ht="14.4" customHeight="1" x14ac:dyDescent="0.3">
      <c r="A990" s="664">
        <v>21</v>
      </c>
      <c r="B990" s="665" t="s">
        <v>545</v>
      </c>
      <c r="C990" s="665" t="s">
        <v>4757</v>
      </c>
      <c r="D990" s="746" t="s">
        <v>7219</v>
      </c>
      <c r="E990" s="747" t="s">
        <v>4765</v>
      </c>
      <c r="F990" s="665" t="s">
        <v>4752</v>
      </c>
      <c r="G990" s="665" t="s">
        <v>5632</v>
      </c>
      <c r="H990" s="665" t="s">
        <v>546</v>
      </c>
      <c r="I990" s="665" t="s">
        <v>5633</v>
      </c>
      <c r="J990" s="665" t="s">
        <v>5634</v>
      </c>
      <c r="K990" s="665" t="s">
        <v>4693</v>
      </c>
      <c r="L990" s="666">
        <v>1170.93</v>
      </c>
      <c r="M990" s="666">
        <v>1170.93</v>
      </c>
      <c r="N990" s="665">
        <v>1</v>
      </c>
      <c r="O990" s="748">
        <v>0.5</v>
      </c>
      <c r="P990" s="666"/>
      <c r="Q990" s="681">
        <v>0</v>
      </c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21</v>
      </c>
      <c r="B991" s="665" t="s">
        <v>545</v>
      </c>
      <c r="C991" s="665" t="s">
        <v>4757</v>
      </c>
      <c r="D991" s="746" t="s">
        <v>7219</v>
      </c>
      <c r="E991" s="747" t="s">
        <v>4765</v>
      </c>
      <c r="F991" s="665" t="s">
        <v>4752</v>
      </c>
      <c r="G991" s="665" t="s">
        <v>5401</v>
      </c>
      <c r="H991" s="665" t="s">
        <v>2238</v>
      </c>
      <c r="I991" s="665" t="s">
        <v>2563</v>
      </c>
      <c r="J991" s="665" t="s">
        <v>2564</v>
      </c>
      <c r="K991" s="665" t="s">
        <v>4507</v>
      </c>
      <c r="L991" s="666">
        <v>79.03</v>
      </c>
      <c r="M991" s="666">
        <v>79.03</v>
      </c>
      <c r="N991" s="665">
        <v>1</v>
      </c>
      <c r="O991" s="748">
        <v>0.5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21</v>
      </c>
      <c r="B992" s="665" t="s">
        <v>545</v>
      </c>
      <c r="C992" s="665" t="s">
        <v>4757</v>
      </c>
      <c r="D992" s="746" t="s">
        <v>7219</v>
      </c>
      <c r="E992" s="747" t="s">
        <v>4765</v>
      </c>
      <c r="F992" s="665" t="s">
        <v>4752</v>
      </c>
      <c r="G992" s="665" t="s">
        <v>5163</v>
      </c>
      <c r="H992" s="665" t="s">
        <v>546</v>
      </c>
      <c r="I992" s="665" t="s">
        <v>5208</v>
      </c>
      <c r="J992" s="665" t="s">
        <v>1221</v>
      </c>
      <c r="K992" s="665" t="s">
        <v>5164</v>
      </c>
      <c r="L992" s="666">
        <v>0</v>
      </c>
      <c r="M992" s="666">
        <v>0</v>
      </c>
      <c r="N992" s="665">
        <v>1</v>
      </c>
      <c r="O992" s="748">
        <v>0.5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21</v>
      </c>
      <c r="B993" s="665" t="s">
        <v>545</v>
      </c>
      <c r="C993" s="665" t="s">
        <v>4757</v>
      </c>
      <c r="D993" s="746" t="s">
        <v>7219</v>
      </c>
      <c r="E993" s="747" t="s">
        <v>4765</v>
      </c>
      <c r="F993" s="665" t="s">
        <v>4752</v>
      </c>
      <c r="G993" s="665" t="s">
        <v>5103</v>
      </c>
      <c r="H993" s="665" t="s">
        <v>546</v>
      </c>
      <c r="I993" s="665" t="s">
        <v>2947</v>
      </c>
      <c r="J993" s="665" t="s">
        <v>2948</v>
      </c>
      <c r="K993" s="665" t="s">
        <v>5635</v>
      </c>
      <c r="L993" s="666">
        <v>256.67</v>
      </c>
      <c r="M993" s="666">
        <v>9496.7900000000009</v>
      </c>
      <c r="N993" s="665">
        <v>37</v>
      </c>
      <c r="O993" s="748">
        <v>33</v>
      </c>
      <c r="P993" s="666">
        <v>3080.0400000000004</v>
      </c>
      <c r="Q993" s="681">
        <v>0.32432432432432434</v>
      </c>
      <c r="R993" s="665">
        <v>12</v>
      </c>
      <c r="S993" s="681">
        <v>0.32432432432432434</v>
      </c>
      <c r="T993" s="748">
        <v>11.5</v>
      </c>
      <c r="U993" s="704">
        <v>0.34848484848484851</v>
      </c>
    </row>
    <row r="994" spans="1:21" ht="14.4" customHeight="1" x14ac:dyDescent="0.3">
      <c r="A994" s="664">
        <v>21</v>
      </c>
      <c r="B994" s="665" t="s">
        <v>545</v>
      </c>
      <c r="C994" s="665" t="s">
        <v>4757</v>
      </c>
      <c r="D994" s="746" t="s">
        <v>7219</v>
      </c>
      <c r="E994" s="747" t="s">
        <v>4765</v>
      </c>
      <c r="F994" s="665" t="s">
        <v>4752</v>
      </c>
      <c r="G994" s="665" t="s">
        <v>5636</v>
      </c>
      <c r="H994" s="665" t="s">
        <v>546</v>
      </c>
      <c r="I994" s="665" t="s">
        <v>5637</v>
      </c>
      <c r="J994" s="665" t="s">
        <v>5638</v>
      </c>
      <c r="K994" s="665" t="s">
        <v>5639</v>
      </c>
      <c r="L994" s="666">
        <v>443.19</v>
      </c>
      <c r="M994" s="666">
        <v>443.19</v>
      </c>
      <c r="N994" s="665">
        <v>1</v>
      </c>
      <c r="O994" s="748">
        <v>1</v>
      </c>
      <c r="P994" s="666"/>
      <c r="Q994" s="681">
        <v>0</v>
      </c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21</v>
      </c>
      <c r="B995" s="665" t="s">
        <v>545</v>
      </c>
      <c r="C995" s="665" t="s">
        <v>4757</v>
      </c>
      <c r="D995" s="746" t="s">
        <v>7219</v>
      </c>
      <c r="E995" s="747" t="s">
        <v>4765</v>
      </c>
      <c r="F995" s="665" t="s">
        <v>4752</v>
      </c>
      <c r="G995" s="665" t="s">
        <v>4802</v>
      </c>
      <c r="H995" s="665" t="s">
        <v>546</v>
      </c>
      <c r="I995" s="665" t="s">
        <v>5640</v>
      </c>
      <c r="J995" s="665" t="s">
        <v>5515</v>
      </c>
      <c r="K995" s="665" t="s">
        <v>4903</v>
      </c>
      <c r="L995" s="666">
        <v>66.97</v>
      </c>
      <c r="M995" s="666">
        <v>133.94</v>
      </c>
      <c r="N995" s="665">
        <v>2</v>
      </c>
      <c r="O995" s="748">
        <v>1</v>
      </c>
      <c r="P995" s="666">
        <v>133.94</v>
      </c>
      <c r="Q995" s="681">
        <v>1</v>
      </c>
      <c r="R995" s="665">
        <v>2</v>
      </c>
      <c r="S995" s="681">
        <v>1</v>
      </c>
      <c r="T995" s="748">
        <v>1</v>
      </c>
      <c r="U995" s="704">
        <v>1</v>
      </c>
    </row>
    <row r="996" spans="1:21" ht="14.4" customHeight="1" x14ac:dyDescent="0.3">
      <c r="A996" s="664">
        <v>21</v>
      </c>
      <c r="B996" s="665" t="s">
        <v>545</v>
      </c>
      <c r="C996" s="665" t="s">
        <v>4757</v>
      </c>
      <c r="D996" s="746" t="s">
        <v>7219</v>
      </c>
      <c r="E996" s="747" t="s">
        <v>4765</v>
      </c>
      <c r="F996" s="665" t="s">
        <v>4752</v>
      </c>
      <c r="G996" s="665" t="s">
        <v>4802</v>
      </c>
      <c r="H996" s="665" t="s">
        <v>546</v>
      </c>
      <c r="I996" s="665" t="s">
        <v>994</v>
      </c>
      <c r="J996" s="665" t="s">
        <v>4803</v>
      </c>
      <c r="K996" s="665" t="s">
        <v>4804</v>
      </c>
      <c r="L996" s="666">
        <v>53.57</v>
      </c>
      <c r="M996" s="666">
        <v>642.84</v>
      </c>
      <c r="N996" s="665">
        <v>12</v>
      </c>
      <c r="O996" s="748">
        <v>9.5</v>
      </c>
      <c r="P996" s="666">
        <v>535.70000000000005</v>
      </c>
      <c r="Q996" s="681">
        <v>0.83333333333333337</v>
      </c>
      <c r="R996" s="665">
        <v>10</v>
      </c>
      <c r="S996" s="681">
        <v>0.83333333333333337</v>
      </c>
      <c r="T996" s="748">
        <v>7.5</v>
      </c>
      <c r="U996" s="704">
        <v>0.78947368421052633</v>
      </c>
    </row>
    <row r="997" spans="1:21" ht="14.4" customHeight="1" x14ac:dyDescent="0.3">
      <c r="A997" s="664">
        <v>21</v>
      </c>
      <c r="B997" s="665" t="s">
        <v>545</v>
      </c>
      <c r="C997" s="665" t="s">
        <v>4757</v>
      </c>
      <c r="D997" s="746" t="s">
        <v>7219</v>
      </c>
      <c r="E997" s="747" t="s">
        <v>4765</v>
      </c>
      <c r="F997" s="665" t="s">
        <v>4752</v>
      </c>
      <c r="G997" s="665" t="s">
        <v>4802</v>
      </c>
      <c r="H997" s="665" t="s">
        <v>546</v>
      </c>
      <c r="I997" s="665" t="s">
        <v>5514</v>
      </c>
      <c r="J997" s="665" t="s">
        <v>5515</v>
      </c>
      <c r="K997" s="665" t="s">
        <v>4903</v>
      </c>
      <c r="L997" s="666">
        <v>66.97</v>
      </c>
      <c r="M997" s="666">
        <v>401.82</v>
      </c>
      <c r="N997" s="665">
        <v>6</v>
      </c>
      <c r="O997" s="748">
        <v>1.5</v>
      </c>
      <c r="P997" s="666">
        <v>401.82</v>
      </c>
      <c r="Q997" s="681">
        <v>1</v>
      </c>
      <c r="R997" s="665">
        <v>6</v>
      </c>
      <c r="S997" s="681">
        <v>1</v>
      </c>
      <c r="T997" s="748">
        <v>1.5</v>
      </c>
      <c r="U997" s="704">
        <v>1</v>
      </c>
    </row>
    <row r="998" spans="1:21" ht="14.4" customHeight="1" x14ac:dyDescent="0.3">
      <c r="A998" s="664">
        <v>21</v>
      </c>
      <c r="B998" s="665" t="s">
        <v>545</v>
      </c>
      <c r="C998" s="665" t="s">
        <v>4757</v>
      </c>
      <c r="D998" s="746" t="s">
        <v>7219</v>
      </c>
      <c r="E998" s="747" t="s">
        <v>4765</v>
      </c>
      <c r="F998" s="665" t="s">
        <v>4752</v>
      </c>
      <c r="G998" s="665" t="s">
        <v>4905</v>
      </c>
      <c r="H998" s="665" t="s">
        <v>546</v>
      </c>
      <c r="I998" s="665" t="s">
        <v>5641</v>
      </c>
      <c r="J998" s="665" t="s">
        <v>5642</v>
      </c>
      <c r="K998" s="665" t="s">
        <v>5643</v>
      </c>
      <c r="L998" s="666">
        <v>240.7</v>
      </c>
      <c r="M998" s="666">
        <v>722.09999999999991</v>
      </c>
      <c r="N998" s="665">
        <v>3</v>
      </c>
      <c r="O998" s="748">
        <v>1</v>
      </c>
      <c r="P998" s="666"/>
      <c r="Q998" s="681">
        <v>0</v>
      </c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21</v>
      </c>
      <c r="B999" s="665" t="s">
        <v>545</v>
      </c>
      <c r="C999" s="665" t="s">
        <v>4757</v>
      </c>
      <c r="D999" s="746" t="s">
        <v>7219</v>
      </c>
      <c r="E999" s="747" t="s">
        <v>4765</v>
      </c>
      <c r="F999" s="665" t="s">
        <v>4752</v>
      </c>
      <c r="G999" s="665" t="s">
        <v>4905</v>
      </c>
      <c r="H999" s="665" t="s">
        <v>546</v>
      </c>
      <c r="I999" s="665" t="s">
        <v>5644</v>
      </c>
      <c r="J999" s="665" t="s">
        <v>5642</v>
      </c>
      <c r="K999" s="665" t="s">
        <v>5645</v>
      </c>
      <c r="L999" s="666">
        <v>240.7</v>
      </c>
      <c r="M999" s="666">
        <v>1203.5</v>
      </c>
      <c r="N999" s="665">
        <v>5</v>
      </c>
      <c r="O999" s="748">
        <v>2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21</v>
      </c>
      <c r="B1000" s="665" t="s">
        <v>545</v>
      </c>
      <c r="C1000" s="665" t="s">
        <v>4757</v>
      </c>
      <c r="D1000" s="746" t="s">
        <v>7219</v>
      </c>
      <c r="E1000" s="747" t="s">
        <v>4765</v>
      </c>
      <c r="F1000" s="665" t="s">
        <v>4752</v>
      </c>
      <c r="G1000" s="665" t="s">
        <v>5520</v>
      </c>
      <c r="H1000" s="665" t="s">
        <v>546</v>
      </c>
      <c r="I1000" s="665" t="s">
        <v>5521</v>
      </c>
      <c r="J1000" s="665" t="s">
        <v>5522</v>
      </c>
      <c r="K1000" s="665" t="s">
        <v>5523</v>
      </c>
      <c r="L1000" s="666">
        <v>115.13</v>
      </c>
      <c r="M1000" s="666">
        <v>230.26</v>
      </c>
      <c r="N1000" s="665">
        <v>2</v>
      </c>
      <c r="O1000" s="748">
        <v>1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21</v>
      </c>
      <c r="B1001" s="665" t="s">
        <v>545</v>
      </c>
      <c r="C1001" s="665" t="s">
        <v>4757</v>
      </c>
      <c r="D1001" s="746" t="s">
        <v>7219</v>
      </c>
      <c r="E1001" s="747" t="s">
        <v>4765</v>
      </c>
      <c r="F1001" s="665" t="s">
        <v>4752</v>
      </c>
      <c r="G1001" s="665" t="s">
        <v>5520</v>
      </c>
      <c r="H1001" s="665" t="s">
        <v>546</v>
      </c>
      <c r="I1001" s="665" t="s">
        <v>5521</v>
      </c>
      <c r="J1001" s="665" t="s">
        <v>5522</v>
      </c>
      <c r="K1001" s="665" t="s">
        <v>5523</v>
      </c>
      <c r="L1001" s="666">
        <v>69.59</v>
      </c>
      <c r="M1001" s="666">
        <v>139.18</v>
      </c>
      <c r="N1001" s="665">
        <v>2</v>
      </c>
      <c r="O1001" s="748">
        <v>0.5</v>
      </c>
      <c r="P1001" s="666">
        <v>139.18</v>
      </c>
      <c r="Q1001" s="681">
        <v>1</v>
      </c>
      <c r="R1001" s="665">
        <v>2</v>
      </c>
      <c r="S1001" s="681">
        <v>1</v>
      </c>
      <c r="T1001" s="748">
        <v>0.5</v>
      </c>
      <c r="U1001" s="704">
        <v>1</v>
      </c>
    </row>
    <row r="1002" spans="1:21" ht="14.4" customHeight="1" x14ac:dyDescent="0.3">
      <c r="A1002" s="664">
        <v>21</v>
      </c>
      <c r="B1002" s="665" t="s">
        <v>545</v>
      </c>
      <c r="C1002" s="665" t="s">
        <v>4757</v>
      </c>
      <c r="D1002" s="746" t="s">
        <v>7219</v>
      </c>
      <c r="E1002" s="747" t="s">
        <v>4765</v>
      </c>
      <c r="F1002" s="665" t="s">
        <v>4752</v>
      </c>
      <c r="G1002" s="665" t="s">
        <v>4805</v>
      </c>
      <c r="H1002" s="665" t="s">
        <v>2238</v>
      </c>
      <c r="I1002" s="665" t="s">
        <v>4806</v>
      </c>
      <c r="J1002" s="665" t="s">
        <v>2554</v>
      </c>
      <c r="K1002" s="665" t="s">
        <v>4446</v>
      </c>
      <c r="L1002" s="666">
        <v>543.39</v>
      </c>
      <c r="M1002" s="666">
        <v>1630.17</v>
      </c>
      <c r="N1002" s="665">
        <v>3</v>
      </c>
      <c r="O1002" s="748">
        <v>0.5</v>
      </c>
      <c r="P1002" s="666">
        <v>1630.17</v>
      </c>
      <c r="Q1002" s="681">
        <v>1</v>
      </c>
      <c r="R1002" s="665">
        <v>3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21</v>
      </c>
      <c r="B1003" s="665" t="s">
        <v>545</v>
      </c>
      <c r="C1003" s="665" t="s">
        <v>4757</v>
      </c>
      <c r="D1003" s="746" t="s">
        <v>7219</v>
      </c>
      <c r="E1003" s="747" t="s">
        <v>4765</v>
      </c>
      <c r="F1003" s="665" t="s">
        <v>4752</v>
      </c>
      <c r="G1003" s="665" t="s">
        <v>4805</v>
      </c>
      <c r="H1003" s="665" t="s">
        <v>2238</v>
      </c>
      <c r="I1003" s="665" t="s">
        <v>4968</v>
      </c>
      <c r="J1003" s="665" t="s">
        <v>2554</v>
      </c>
      <c r="K1003" s="665" t="s">
        <v>4615</v>
      </c>
      <c r="L1003" s="666">
        <v>815.1</v>
      </c>
      <c r="M1003" s="666">
        <v>4075.5</v>
      </c>
      <c r="N1003" s="665">
        <v>5</v>
      </c>
      <c r="O1003" s="748">
        <v>1</v>
      </c>
      <c r="P1003" s="666">
        <v>4075.5</v>
      </c>
      <c r="Q1003" s="681">
        <v>1</v>
      </c>
      <c r="R1003" s="665">
        <v>5</v>
      </c>
      <c r="S1003" s="681">
        <v>1</v>
      </c>
      <c r="T1003" s="748">
        <v>1</v>
      </c>
      <c r="U1003" s="704">
        <v>1</v>
      </c>
    </row>
    <row r="1004" spans="1:21" ht="14.4" customHeight="1" x14ac:dyDescent="0.3">
      <c r="A1004" s="664">
        <v>21</v>
      </c>
      <c r="B1004" s="665" t="s">
        <v>545</v>
      </c>
      <c r="C1004" s="665" t="s">
        <v>4757</v>
      </c>
      <c r="D1004" s="746" t="s">
        <v>7219</v>
      </c>
      <c r="E1004" s="747" t="s">
        <v>4765</v>
      </c>
      <c r="F1004" s="665" t="s">
        <v>4752</v>
      </c>
      <c r="G1004" s="665" t="s">
        <v>4805</v>
      </c>
      <c r="H1004" s="665" t="s">
        <v>2238</v>
      </c>
      <c r="I1004" s="665" t="s">
        <v>5128</v>
      </c>
      <c r="J1004" s="665" t="s">
        <v>2308</v>
      </c>
      <c r="K1004" s="665" t="s">
        <v>4444</v>
      </c>
      <c r="L1004" s="666">
        <v>1385.62</v>
      </c>
      <c r="M1004" s="666">
        <v>20784.3</v>
      </c>
      <c r="N1004" s="665">
        <v>15</v>
      </c>
      <c r="O1004" s="748">
        <v>4</v>
      </c>
      <c r="P1004" s="666">
        <v>16627.439999999999</v>
      </c>
      <c r="Q1004" s="681">
        <v>0.79999999999999993</v>
      </c>
      <c r="R1004" s="665">
        <v>12</v>
      </c>
      <c r="S1004" s="681">
        <v>0.8</v>
      </c>
      <c r="T1004" s="748">
        <v>3.5</v>
      </c>
      <c r="U1004" s="704">
        <v>0.875</v>
      </c>
    </row>
    <row r="1005" spans="1:21" ht="14.4" customHeight="1" x14ac:dyDescent="0.3">
      <c r="A1005" s="664">
        <v>21</v>
      </c>
      <c r="B1005" s="665" t="s">
        <v>545</v>
      </c>
      <c r="C1005" s="665" t="s">
        <v>4757</v>
      </c>
      <c r="D1005" s="746" t="s">
        <v>7219</v>
      </c>
      <c r="E1005" s="747" t="s">
        <v>4765</v>
      </c>
      <c r="F1005" s="665" t="s">
        <v>4752</v>
      </c>
      <c r="G1005" s="665" t="s">
        <v>4805</v>
      </c>
      <c r="H1005" s="665" t="s">
        <v>2238</v>
      </c>
      <c r="I1005" s="665" t="s">
        <v>2307</v>
      </c>
      <c r="J1005" s="665" t="s">
        <v>2308</v>
      </c>
      <c r="K1005" s="665" t="s">
        <v>4447</v>
      </c>
      <c r="L1005" s="666">
        <v>1847.49</v>
      </c>
      <c r="M1005" s="666">
        <v>5542.47</v>
      </c>
      <c r="N1005" s="665">
        <v>3</v>
      </c>
      <c r="O1005" s="748">
        <v>1</v>
      </c>
      <c r="P1005" s="666">
        <v>5542.47</v>
      </c>
      <c r="Q1005" s="681">
        <v>1</v>
      </c>
      <c r="R1005" s="665">
        <v>3</v>
      </c>
      <c r="S1005" s="681">
        <v>1</v>
      </c>
      <c r="T1005" s="748">
        <v>1</v>
      </c>
      <c r="U1005" s="704">
        <v>1</v>
      </c>
    </row>
    <row r="1006" spans="1:21" ht="14.4" customHeight="1" x14ac:dyDescent="0.3">
      <c r="A1006" s="664">
        <v>21</v>
      </c>
      <c r="B1006" s="665" t="s">
        <v>545</v>
      </c>
      <c r="C1006" s="665" t="s">
        <v>4757</v>
      </c>
      <c r="D1006" s="746" t="s">
        <v>7219</v>
      </c>
      <c r="E1006" s="747" t="s">
        <v>4765</v>
      </c>
      <c r="F1006" s="665" t="s">
        <v>4752</v>
      </c>
      <c r="G1006" s="665" t="s">
        <v>4805</v>
      </c>
      <c r="H1006" s="665" t="s">
        <v>2238</v>
      </c>
      <c r="I1006" s="665" t="s">
        <v>2559</v>
      </c>
      <c r="J1006" s="665" t="s">
        <v>2308</v>
      </c>
      <c r="K1006" s="665" t="s">
        <v>4445</v>
      </c>
      <c r="L1006" s="666">
        <v>2309.36</v>
      </c>
      <c r="M1006" s="666">
        <v>9237.44</v>
      </c>
      <c r="N1006" s="665">
        <v>4</v>
      </c>
      <c r="O1006" s="748">
        <v>0.5</v>
      </c>
      <c r="P1006" s="666"/>
      <c r="Q1006" s="681">
        <v>0</v>
      </c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21</v>
      </c>
      <c r="B1007" s="665" t="s">
        <v>545</v>
      </c>
      <c r="C1007" s="665" t="s">
        <v>4757</v>
      </c>
      <c r="D1007" s="746" t="s">
        <v>7219</v>
      </c>
      <c r="E1007" s="747" t="s">
        <v>4765</v>
      </c>
      <c r="F1007" s="665" t="s">
        <v>4752</v>
      </c>
      <c r="G1007" s="665" t="s">
        <v>4805</v>
      </c>
      <c r="H1007" s="665" t="s">
        <v>2238</v>
      </c>
      <c r="I1007" s="665" t="s">
        <v>2553</v>
      </c>
      <c r="J1007" s="665" t="s">
        <v>2554</v>
      </c>
      <c r="K1007" s="665" t="s">
        <v>4446</v>
      </c>
      <c r="L1007" s="666">
        <v>490.89</v>
      </c>
      <c r="M1007" s="666">
        <v>981.78</v>
      </c>
      <c r="N1007" s="665">
        <v>2</v>
      </c>
      <c r="O1007" s="748">
        <v>1</v>
      </c>
      <c r="P1007" s="666">
        <v>981.78</v>
      </c>
      <c r="Q1007" s="681">
        <v>1</v>
      </c>
      <c r="R1007" s="665">
        <v>2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21</v>
      </c>
      <c r="B1008" s="665" t="s">
        <v>545</v>
      </c>
      <c r="C1008" s="665" t="s">
        <v>4757</v>
      </c>
      <c r="D1008" s="746" t="s">
        <v>7219</v>
      </c>
      <c r="E1008" s="747" t="s">
        <v>4765</v>
      </c>
      <c r="F1008" s="665" t="s">
        <v>4752</v>
      </c>
      <c r="G1008" s="665" t="s">
        <v>5646</v>
      </c>
      <c r="H1008" s="665" t="s">
        <v>2238</v>
      </c>
      <c r="I1008" s="665" t="s">
        <v>2246</v>
      </c>
      <c r="J1008" s="665" t="s">
        <v>611</v>
      </c>
      <c r="K1008" s="665" t="s">
        <v>4551</v>
      </c>
      <c r="L1008" s="666">
        <v>36.54</v>
      </c>
      <c r="M1008" s="666">
        <v>657.72</v>
      </c>
      <c r="N1008" s="665">
        <v>18</v>
      </c>
      <c r="O1008" s="748">
        <v>8</v>
      </c>
      <c r="P1008" s="666">
        <v>255.77999999999997</v>
      </c>
      <c r="Q1008" s="681">
        <v>0.38888888888888884</v>
      </c>
      <c r="R1008" s="665">
        <v>7</v>
      </c>
      <c r="S1008" s="681">
        <v>0.3888888888888889</v>
      </c>
      <c r="T1008" s="748">
        <v>3.5</v>
      </c>
      <c r="U1008" s="704">
        <v>0.4375</v>
      </c>
    </row>
    <row r="1009" spans="1:21" ht="14.4" customHeight="1" x14ac:dyDescent="0.3">
      <c r="A1009" s="664">
        <v>21</v>
      </c>
      <c r="B1009" s="665" t="s">
        <v>545</v>
      </c>
      <c r="C1009" s="665" t="s">
        <v>4757</v>
      </c>
      <c r="D1009" s="746" t="s">
        <v>7219</v>
      </c>
      <c r="E1009" s="747" t="s">
        <v>4765</v>
      </c>
      <c r="F1009" s="665" t="s">
        <v>4752</v>
      </c>
      <c r="G1009" s="665" t="s">
        <v>5646</v>
      </c>
      <c r="H1009" s="665" t="s">
        <v>546</v>
      </c>
      <c r="I1009" s="665" t="s">
        <v>1751</v>
      </c>
      <c r="J1009" s="665" t="s">
        <v>611</v>
      </c>
      <c r="K1009" s="665" t="s">
        <v>5647</v>
      </c>
      <c r="L1009" s="666">
        <v>36.54</v>
      </c>
      <c r="M1009" s="666">
        <v>73.08</v>
      </c>
      <c r="N1009" s="665">
        <v>2</v>
      </c>
      <c r="O1009" s="748">
        <v>1</v>
      </c>
      <c r="P1009" s="666">
        <v>73.08</v>
      </c>
      <c r="Q1009" s="681">
        <v>1</v>
      </c>
      <c r="R1009" s="665">
        <v>2</v>
      </c>
      <c r="S1009" s="681">
        <v>1</v>
      </c>
      <c r="T1009" s="748">
        <v>1</v>
      </c>
      <c r="U1009" s="704">
        <v>1</v>
      </c>
    </row>
    <row r="1010" spans="1:21" ht="14.4" customHeight="1" x14ac:dyDescent="0.3">
      <c r="A1010" s="664">
        <v>21</v>
      </c>
      <c r="B1010" s="665" t="s">
        <v>545</v>
      </c>
      <c r="C1010" s="665" t="s">
        <v>4757</v>
      </c>
      <c r="D1010" s="746" t="s">
        <v>7219</v>
      </c>
      <c r="E1010" s="747" t="s">
        <v>4765</v>
      </c>
      <c r="F1010" s="665" t="s">
        <v>4752</v>
      </c>
      <c r="G1010" s="665" t="s">
        <v>5646</v>
      </c>
      <c r="H1010" s="665" t="s">
        <v>546</v>
      </c>
      <c r="I1010" s="665" t="s">
        <v>5648</v>
      </c>
      <c r="J1010" s="665" t="s">
        <v>5649</v>
      </c>
      <c r="K1010" s="665" t="s">
        <v>5650</v>
      </c>
      <c r="L1010" s="666">
        <v>36.54</v>
      </c>
      <c r="M1010" s="666">
        <v>109.62</v>
      </c>
      <c r="N1010" s="665">
        <v>3</v>
      </c>
      <c r="O1010" s="748">
        <v>1.5</v>
      </c>
      <c r="P1010" s="666">
        <v>109.62</v>
      </c>
      <c r="Q1010" s="681">
        <v>1</v>
      </c>
      <c r="R1010" s="665">
        <v>3</v>
      </c>
      <c r="S1010" s="681">
        <v>1</v>
      </c>
      <c r="T1010" s="748">
        <v>1.5</v>
      </c>
      <c r="U1010" s="704">
        <v>1</v>
      </c>
    </row>
    <row r="1011" spans="1:21" ht="14.4" customHeight="1" x14ac:dyDescent="0.3">
      <c r="A1011" s="664">
        <v>21</v>
      </c>
      <c r="B1011" s="665" t="s">
        <v>545</v>
      </c>
      <c r="C1011" s="665" t="s">
        <v>4757</v>
      </c>
      <c r="D1011" s="746" t="s">
        <v>7219</v>
      </c>
      <c r="E1011" s="747" t="s">
        <v>4765</v>
      </c>
      <c r="F1011" s="665" t="s">
        <v>4752</v>
      </c>
      <c r="G1011" s="665" t="s">
        <v>4807</v>
      </c>
      <c r="H1011" s="665" t="s">
        <v>546</v>
      </c>
      <c r="I1011" s="665" t="s">
        <v>796</v>
      </c>
      <c r="J1011" s="665" t="s">
        <v>797</v>
      </c>
      <c r="K1011" s="665" t="s">
        <v>4839</v>
      </c>
      <c r="L1011" s="666">
        <v>93.71</v>
      </c>
      <c r="M1011" s="666">
        <v>655.97</v>
      </c>
      <c r="N1011" s="665">
        <v>7</v>
      </c>
      <c r="O1011" s="748">
        <v>5</v>
      </c>
      <c r="P1011" s="666">
        <v>93.71</v>
      </c>
      <c r="Q1011" s="681">
        <v>0.14285714285714285</v>
      </c>
      <c r="R1011" s="665">
        <v>1</v>
      </c>
      <c r="S1011" s="681">
        <v>0.14285714285714285</v>
      </c>
      <c r="T1011" s="748">
        <v>1</v>
      </c>
      <c r="U1011" s="704">
        <v>0.2</v>
      </c>
    </row>
    <row r="1012" spans="1:21" ht="14.4" customHeight="1" x14ac:dyDescent="0.3">
      <c r="A1012" s="664">
        <v>21</v>
      </c>
      <c r="B1012" s="665" t="s">
        <v>545</v>
      </c>
      <c r="C1012" s="665" t="s">
        <v>4757</v>
      </c>
      <c r="D1012" s="746" t="s">
        <v>7219</v>
      </c>
      <c r="E1012" s="747" t="s">
        <v>4765</v>
      </c>
      <c r="F1012" s="665" t="s">
        <v>4752</v>
      </c>
      <c r="G1012" s="665" t="s">
        <v>4807</v>
      </c>
      <c r="H1012" s="665" t="s">
        <v>546</v>
      </c>
      <c r="I1012" s="665" t="s">
        <v>5651</v>
      </c>
      <c r="J1012" s="665" t="s">
        <v>5652</v>
      </c>
      <c r="K1012" s="665" t="s">
        <v>4839</v>
      </c>
      <c r="L1012" s="666">
        <v>57.64</v>
      </c>
      <c r="M1012" s="666">
        <v>115.28</v>
      </c>
      <c r="N1012" s="665">
        <v>2</v>
      </c>
      <c r="O1012" s="748">
        <v>0.5</v>
      </c>
      <c r="P1012" s="666">
        <v>115.28</v>
      </c>
      <c r="Q1012" s="681">
        <v>1</v>
      </c>
      <c r="R1012" s="665">
        <v>2</v>
      </c>
      <c r="S1012" s="681">
        <v>1</v>
      </c>
      <c r="T1012" s="748">
        <v>0.5</v>
      </c>
      <c r="U1012" s="704">
        <v>1</v>
      </c>
    </row>
    <row r="1013" spans="1:21" ht="14.4" customHeight="1" x14ac:dyDescent="0.3">
      <c r="A1013" s="664">
        <v>21</v>
      </c>
      <c r="B1013" s="665" t="s">
        <v>545</v>
      </c>
      <c r="C1013" s="665" t="s">
        <v>4757</v>
      </c>
      <c r="D1013" s="746" t="s">
        <v>7219</v>
      </c>
      <c r="E1013" s="747" t="s">
        <v>4765</v>
      </c>
      <c r="F1013" s="665" t="s">
        <v>4752</v>
      </c>
      <c r="G1013" s="665" t="s">
        <v>4807</v>
      </c>
      <c r="H1013" s="665" t="s">
        <v>546</v>
      </c>
      <c r="I1013" s="665" t="s">
        <v>5653</v>
      </c>
      <c r="J1013" s="665" t="s">
        <v>5654</v>
      </c>
      <c r="K1013" s="665" t="s">
        <v>5655</v>
      </c>
      <c r="L1013" s="666">
        <v>0</v>
      </c>
      <c r="M1013" s="666">
        <v>0</v>
      </c>
      <c r="N1013" s="665">
        <v>3</v>
      </c>
      <c r="O1013" s="748">
        <v>1</v>
      </c>
      <c r="P1013" s="666">
        <v>0</v>
      </c>
      <c r="Q1013" s="681"/>
      <c r="R1013" s="665">
        <v>3</v>
      </c>
      <c r="S1013" s="681">
        <v>1</v>
      </c>
      <c r="T1013" s="748">
        <v>1</v>
      </c>
      <c r="U1013" s="704">
        <v>1</v>
      </c>
    </row>
    <row r="1014" spans="1:21" ht="14.4" customHeight="1" x14ac:dyDescent="0.3">
      <c r="A1014" s="664">
        <v>21</v>
      </c>
      <c r="B1014" s="665" t="s">
        <v>545</v>
      </c>
      <c r="C1014" s="665" t="s">
        <v>4757</v>
      </c>
      <c r="D1014" s="746" t="s">
        <v>7219</v>
      </c>
      <c r="E1014" s="747" t="s">
        <v>4765</v>
      </c>
      <c r="F1014" s="665" t="s">
        <v>4752</v>
      </c>
      <c r="G1014" s="665" t="s">
        <v>4807</v>
      </c>
      <c r="H1014" s="665" t="s">
        <v>546</v>
      </c>
      <c r="I1014" s="665" t="s">
        <v>4838</v>
      </c>
      <c r="J1014" s="665" t="s">
        <v>797</v>
      </c>
      <c r="K1014" s="665" t="s">
        <v>4839</v>
      </c>
      <c r="L1014" s="666">
        <v>57.64</v>
      </c>
      <c r="M1014" s="666">
        <v>345.84000000000003</v>
      </c>
      <c r="N1014" s="665">
        <v>6</v>
      </c>
      <c r="O1014" s="748">
        <v>2.5</v>
      </c>
      <c r="P1014" s="666">
        <v>230.56</v>
      </c>
      <c r="Q1014" s="681">
        <v>0.66666666666666663</v>
      </c>
      <c r="R1014" s="665">
        <v>4</v>
      </c>
      <c r="S1014" s="681">
        <v>0.66666666666666663</v>
      </c>
      <c r="T1014" s="748">
        <v>2</v>
      </c>
      <c r="U1014" s="704">
        <v>0.8</v>
      </c>
    </row>
    <row r="1015" spans="1:21" ht="14.4" customHeight="1" x14ac:dyDescent="0.3">
      <c r="A1015" s="664">
        <v>21</v>
      </c>
      <c r="B1015" s="665" t="s">
        <v>545</v>
      </c>
      <c r="C1015" s="665" t="s">
        <v>4757</v>
      </c>
      <c r="D1015" s="746" t="s">
        <v>7219</v>
      </c>
      <c r="E1015" s="747" t="s">
        <v>4765</v>
      </c>
      <c r="F1015" s="665" t="s">
        <v>4752</v>
      </c>
      <c r="G1015" s="665" t="s">
        <v>4807</v>
      </c>
      <c r="H1015" s="665" t="s">
        <v>546</v>
      </c>
      <c r="I1015" s="665" t="s">
        <v>4808</v>
      </c>
      <c r="J1015" s="665" t="s">
        <v>797</v>
      </c>
      <c r="K1015" s="665" t="s">
        <v>4809</v>
      </c>
      <c r="L1015" s="666">
        <v>185.26</v>
      </c>
      <c r="M1015" s="666">
        <v>185.26</v>
      </c>
      <c r="N1015" s="665">
        <v>1</v>
      </c>
      <c r="O1015" s="748">
        <v>1</v>
      </c>
      <c r="P1015" s="666">
        <v>185.26</v>
      </c>
      <c r="Q1015" s="681">
        <v>1</v>
      </c>
      <c r="R1015" s="665">
        <v>1</v>
      </c>
      <c r="S1015" s="681">
        <v>1</v>
      </c>
      <c r="T1015" s="748">
        <v>1</v>
      </c>
      <c r="U1015" s="704">
        <v>1</v>
      </c>
    </row>
    <row r="1016" spans="1:21" ht="14.4" customHeight="1" x14ac:dyDescent="0.3">
      <c r="A1016" s="664">
        <v>21</v>
      </c>
      <c r="B1016" s="665" t="s">
        <v>545</v>
      </c>
      <c r="C1016" s="665" t="s">
        <v>4757</v>
      </c>
      <c r="D1016" s="746" t="s">
        <v>7219</v>
      </c>
      <c r="E1016" s="747" t="s">
        <v>4765</v>
      </c>
      <c r="F1016" s="665" t="s">
        <v>4752</v>
      </c>
      <c r="G1016" s="665" t="s">
        <v>4807</v>
      </c>
      <c r="H1016" s="665" t="s">
        <v>546</v>
      </c>
      <c r="I1016" s="665" t="s">
        <v>5656</v>
      </c>
      <c r="J1016" s="665" t="s">
        <v>5657</v>
      </c>
      <c r="K1016" s="665" t="s">
        <v>5658</v>
      </c>
      <c r="L1016" s="666">
        <v>205.84</v>
      </c>
      <c r="M1016" s="666">
        <v>205.84</v>
      </c>
      <c r="N1016" s="665">
        <v>1</v>
      </c>
      <c r="O1016" s="748">
        <v>0.5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21</v>
      </c>
      <c r="B1017" s="665" t="s">
        <v>545</v>
      </c>
      <c r="C1017" s="665" t="s">
        <v>4757</v>
      </c>
      <c r="D1017" s="746" t="s">
        <v>7219</v>
      </c>
      <c r="E1017" s="747" t="s">
        <v>4765</v>
      </c>
      <c r="F1017" s="665" t="s">
        <v>4752</v>
      </c>
      <c r="G1017" s="665" t="s">
        <v>4807</v>
      </c>
      <c r="H1017" s="665" t="s">
        <v>546</v>
      </c>
      <c r="I1017" s="665" t="s">
        <v>2206</v>
      </c>
      <c r="J1017" s="665" t="s">
        <v>797</v>
      </c>
      <c r="K1017" s="665" t="s">
        <v>4839</v>
      </c>
      <c r="L1017" s="666">
        <v>93.71</v>
      </c>
      <c r="M1017" s="666">
        <v>468.54999999999995</v>
      </c>
      <c r="N1017" s="665">
        <v>5</v>
      </c>
      <c r="O1017" s="748">
        <v>3</v>
      </c>
      <c r="P1017" s="666">
        <v>374.84</v>
      </c>
      <c r="Q1017" s="681">
        <v>0.8</v>
      </c>
      <c r="R1017" s="665">
        <v>4</v>
      </c>
      <c r="S1017" s="681">
        <v>0.8</v>
      </c>
      <c r="T1017" s="748">
        <v>2.5</v>
      </c>
      <c r="U1017" s="704">
        <v>0.83333333333333337</v>
      </c>
    </row>
    <row r="1018" spans="1:21" ht="14.4" customHeight="1" x14ac:dyDescent="0.3">
      <c r="A1018" s="664">
        <v>21</v>
      </c>
      <c r="B1018" s="665" t="s">
        <v>545</v>
      </c>
      <c r="C1018" s="665" t="s">
        <v>4757</v>
      </c>
      <c r="D1018" s="746" t="s">
        <v>7219</v>
      </c>
      <c r="E1018" s="747" t="s">
        <v>4765</v>
      </c>
      <c r="F1018" s="665" t="s">
        <v>4752</v>
      </c>
      <c r="G1018" s="665" t="s">
        <v>4810</v>
      </c>
      <c r="H1018" s="665" t="s">
        <v>2238</v>
      </c>
      <c r="I1018" s="665" t="s">
        <v>3820</v>
      </c>
      <c r="J1018" s="665" t="s">
        <v>4606</v>
      </c>
      <c r="K1018" s="665" t="s">
        <v>4607</v>
      </c>
      <c r="L1018" s="666">
        <v>668.54</v>
      </c>
      <c r="M1018" s="666">
        <v>668.54</v>
      </c>
      <c r="N1018" s="665">
        <v>1</v>
      </c>
      <c r="O1018" s="748">
        <v>1</v>
      </c>
      <c r="P1018" s="666">
        <v>668.54</v>
      </c>
      <c r="Q1018" s="681">
        <v>1</v>
      </c>
      <c r="R1018" s="665">
        <v>1</v>
      </c>
      <c r="S1018" s="681">
        <v>1</v>
      </c>
      <c r="T1018" s="748">
        <v>1</v>
      </c>
      <c r="U1018" s="704">
        <v>1</v>
      </c>
    </row>
    <row r="1019" spans="1:21" ht="14.4" customHeight="1" x14ac:dyDescent="0.3">
      <c r="A1019" s="664">
        <v>21</v>
      </c>
      <c r="B1019" s="665" t="s">
        <v>545</v>
      </c>
      <c r="C1019" s="665" t="s">
        <v>4757</v>
      </c>
      <c r="D1019" s="746" t="s">
        <v>7219</v>
      </c>
      <c r="E1019" s="747" t="s">
        <v>4765</v>
      </c>
      <c r="F1019" s="665" t="s">
        <v>4752</v>
      </c>
      <c r="G1019" s="665" t="s">
        <v>4810</v>
      </c>
      <c r="H1019" s="665" t="s">
        <v>2238</v>
      </c>
      <c r="I1019" s="665" t="s">
        <v>4914</v>
      </c>
      <c r="J1019" s="665" t="s">
        <v>2567</v>
      </c>
      <c r="K1019" s="665" t="s">
        <v>2568</v>
      </c>
      <c r="L1019" s="666">
        <v>668.54</v>
      </c>
      <c r="M1019" s="666">
        <v>22730.360000000004</v>
      </c>
      <c r="N1019" s="665">
        <v>34</v>
      </c>
      <c r="O1019" s="748">
        <v>25</v>
      </c>
      <c r="P1019" s="666">
        <v>14707.880000000005</v>
      </c>
      <c r="Q1019" s="681">
        <v>0.6470588235294118</v>
      </c>
      <c r="R1019" s="665">
        <v>22</v>
      </c>
      <c r="S1019" s="681">
        <v>0.6470588235294118</v>
      </c>
      <c r="T1019" s="748">
        <v>16</v>
      </c>
      <c r="U1019" s="704">
        <v>0.64</v>
      </c>
    </row>
    <row r="1020" spans="1:21" ht="14.4" customHeight="1" x14ac:dyDescent="0.3">
      <c r="A1020" s="664">
        <v>21</v>
      </c>
      <c r="B1020" s="665" t="s">
        <v>545</v>
      </c>
      <c r="C1020" s="665" t="s">
        <v>4757</v>
      </c>
      <c r="D1020" s="746" t="s">
        <v>7219</v>
      </c>
      <c r="E1020" s="747" t="s">
        <v>4765</v>
      </c>
      <c r="F1020" s="665" t="s">
        <v>4752</v>
      </c>
      <c r="G1020" s="665" t="s">
        <v>4810</v>
      </c>
      <c r="H1020" s="665" t="s">
        <v>2238</v>
      </c>
      <c r="I1020" s="665" t="s">
        <v>5659</v>
      </c>
      <c r="J1020" s="665" t="s">
        <v>2567</v>
      </c>
      <c r="K1020" s="665" t="s">
        <v>2568</v>
      </c>
      <c r="L1020" s="666">
        <v>668.54</v>
      </c>
      <c r="M1020" s="666">
        <v>668.54</v>
      </c>
      <c r="N1020" s="665">
        <v>1</v>
      </c>
      <c r="O1020" s="748">
        <v>1</v>
      </c>
      <c r="P1020" s="666"/>
      <c r="Q1020" s="681">
        <v>0</v>
      </c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21</v>
      </c>
      <c r="B1021" s="665" t="s">
        <v>545</v>
      </c>
      <c r="C1021" s="665" t="s">
        <v>4757</v>
      </c>
      <c r="D1021" s="746" t="s">
        <v>7219</v>
      </c>
      <c r="E1021" s="747" t="s">
        <v>4765</v>
      </c>
      <c r="F1021" s="665" t="s">
        <v>4752</v>
      </c>
      <c r="G1021" s="665" t="s">
        <v>5219</v>
      </c>
      <c r="H1021" s="665" t="s">
        <v>546</v>
      </c>
      <c r="I1021" s="665" t="s">
        <v>2115</v>
      </c>
      <c r="J1021" s="665" t="s">
        <v>5220</v>
      </c>
      <c r="K1021" s="665" t="s">
        <v>5221</v>
      </c>
      <c r="L1021" s="666">
        <v>668.54</v>
      </c>
      <c r="M1021" s="666">
        <v>4679.78</v>
      </c>
      <c r="N1021" s="665">
        <v>7</v>
      </c>
      <c r="O1021" s="748">
        <v>2.5</v>
      </c>
      <c r="P1021" s="666">
        <v>4679.78</v>
      </c>
      <c r="Q1021" s="681">
        <v>1</v>
      </c>
      <c r="R1021" s="665">
        <v>7</v>
      </c>
      <c r="S1021" s="681">
        <v>1</v>
      </c>
      <c r="T1021" s="748">
        <v>2.5</v>
      </c>
      <c r="U1021" s="704">
        <v>1</v>
      </c>
    </row>
    <row r="1022" spans="1:21" ht="14.4" customHeight="1" x14ac:dyDescent="0.3">
      <c r="A1022" s="664">
        <v>21</v>
      </c>
      <c r="B1022" s="665" t="s">
        <v>545</v>
      </c>
      <c r="C1022" s="665" t="s">
        <v>4757</v>
      </c>
      <c r="D1022" s="746" t="s">
        <v>7219</v>
      </c>
      <c r="E1022" s="747" t="s">
        <v>4765</v>
      </c>
      <c r="F1022" s="665" t="s">
        <v>4752</v>
      </c>
      <c r="G1022" s="665" t="s">
        <v>5219</v>
      </c>
      <c r="H1022" s="665" t="s">
        <v>546</v>
      </c>
      <c r="I1022" s="665" t="s">
        <v>1832</v>
      </c>
      <c r="J1022" s="665" t="s">
        <v>5660</v>
      </c>
      <c r="K1022" s="665" t="s">
        <v>5661</v>
      </c>
      <c r="L1022" s="666">
        <v>148.46</v>
      </c>
      <c r="M1022" s="666">
        <v>148.46</v>
      </c>
      <c r="N1022" s="665">
        <v>1</v>
      </c>
      <c r="O1022" s="748">
        <v>0.5</v>
      </c>
      <c r="P1022" s="666">
        <v>148.46</v>
      </c>
      <c r="Q1022" s="681">
        <v>1</v>
      </c>
      <c r="R1022" s="665">
        <v>1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21</v>
      </c>
      <c r="B1023" s="665" t="s">
        <v>545</v>
      </c>
      <c r="C1023" s="665" t="s">
        <v>4757</v>
      </c>
      <c r="D1023" s="746" t="s">
        <v>7219</v>
      </c>
      <c r="E1023" s="747" t="s">
        <v>4765</v>
      </c>
      <c r="F1023" s="665" t="s">
        <v>4752</v>
      </c>
      <c r="G1023" s="665" t="s">
        <v>5141</v>
      </c>
      <c r="H1023" s="665" t="s">
        <v>2238</v>
      </c>
      <c r="I1023" s="665" t="s">
        <v>5662</v>
      </c>
      <c r="J1023" s="665" t="s">
        <v>3697</v>
      </c>
      <c r="K1023" s="665" t="s">
        <v>4604</v>
      </c>
      <c r="L1023" s="666">
        <v>205.84</v>
      </c>
      <c r="M1023" s="666">
        <v>205.84</v>
      </c>
      <c r="N1023" s="665">
        <v>1</v>
      </c>
      <c r="O1023" s="748">
        <v>0.5</v>
      </c>
      <c r="P1023" s="666">
        <v>205.84</v>
      </c>
      <c r="Q1023" s="681">
        <v>1</v>
      </c>
      <c r="R1023" s="665">
        <v>1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21</v>
      </c>
      <c r="B1024" s="665" t="s">
        <v>545</v>
      </c>
      <c r="C1024" s="665" t="s">
        <v>4757</v>
      </c>
      <c r="D1024" s="746" t="s">
        <v>7219</v>
      </c>
      <c r="E1024" s="747" t="s">
        <v>4765</v>
      </c>
      <c r="F1024" s="665" t="s">
        <v>4752</v>
      </c>
      <c r="G1024" s="665" t="s">
        <v>5141</v>
      </c>
      <c r="H1024" s="665" t="s">
        <v>546</v>
      </c>
      <c r="I1024" s="665" t="s">
        <v>5663</v>
      </c>
      <c r="J1024" s="665" t="s">
        <v>5664</v>
      </c>
      <c r="K1024" s="665" t="s">
        <v>5665</v>
      </c>
      <c r="L1024" s="666">
        <v>0</v>
      </c>
      <c r="M1024" s="666">
        <v>0</v>
      </c>
      <c r="N1024" s="665">
        <v>1</v>
      </c>
      <c r="O1024" s="748">
        <v>0.5</v>
      </c>
      <c r="P1024" s="666"/>
      <c r="Q1024" s="681"/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21</v>
      </c>
      <c r="B1025" s="665" t="s">
        <v>545</v>
      </c>
      <c r="C1025" s="665" t="s">
        <v>4757</v>
      </c>
      <c r="D1025" s="746" t="s">
        <v>7219</v>
      </c>
      <c r="E1025" s="747" t="s">
        <v>4765</v>
      </c>
      <c r="F1025" s="665" t="s">
        <v>4752</v>
      </c>
      <c r="G1025" s="665" t="s">
        <v>5666</v>
      </c>
      <c r="H1025" s="665" t="s">
        <v>546</v>
      </c>
      <c r="I1025" s="665" t="s">
        <v>5667</v>
      </c>
      <c r="J1025" s="665" t="s">
        <v>5668</v>
      </c>
      <c r="K1025" s="665" t="s">
        <v>5669</v>
      </c>
      <c r="L1025" s="666">
        <v>256.67</v>
      </c>
      <c r="M1025" s="666">
        <v>513.34</v>
      </c>
      <c r="N1025" s="665">
        <v>2</v>
      </c>
      <c r="O1025" s="748">
        <v>2</v>
      </c>
      <c r="P1025" s="666">
        <v>256.67</v>
      </c>
      <c r="Q1025" s="681">
        <v>0.5</v>
      </c>
      <c r="R1025" s="665">
        <v>1</v>
      </c>
      <c r="S1025" s="681">
        <v>0.5</v>
      </c>
      <c r="T1025" s="748">
        <v>1</v>
      </c>
      <c r="U1025" s="704">
        <v>0.5</v>
      </c>
    </row>
    <row r="1026" spans="1:21" ht="14.4" customHeight="1" x14ac:dyDescent="0.3">
      <c r="A1026" s="664">
        <v>21</v>
      </c>
      <c r="B1026" s="665" t="s">
        <v>545</v>
      </c>
      <c r="C1026" s="665" t="s">
        <v>4757</v>
      </c>
      <c r="D1026" s="746" t="s">
        <v>7219</v>
      </c>
      <c r="E1026" s="747" t="s">
        <v>4765</v>
      </c>
      <c r="F1026" s="665" t="s">
        <v>4752</v>
      </c>
      <c r="G1026" s="665" t="s">
        <v>4815</v>
      </c>
      <c r="H1026" s="665" t="s">
        <v>546</v>
      </c>
      <c r="I1026" s="665" t="s">
        <v>1930</v>
      </c>
      <c r="J1026" s="665" t="s">
        <v>1931</v>
      </c>
      <c r="K1026" s="665" t="s">
        <v>1756</v>
      </c>
      <c r="L1026" s="666">
        <v>108.44</v>
      </c>
      <c r="M1026" s="666">
        <v>1084.4000000000001</v>
      </c>
      <c r="N1026" s="665">
        <v>10</v>
      </c>
      <c r="O1026" s="748">
        <v>5.5</v>
      </c>
      <c r="P1026" s="666">
        <v>650.6400000000001</v>
      </c>
      <c r="Q1026" s="681">
        <v>0.60000000000000009</v>
      </c>
      <c r="R1026" s="665">
        <v>6</v>
      </c>
      <c r="S1026" s="681">
        <v>0.6</v>
      </c>
      <c r="T1026" s="748">
        <v>3.5</v>
      </c>
      <c r="U1026" s="704">
        <v>0.63636363636363635</v>
      </c>
    </row>
    <row r="1027" spans="1:21" ht="14.4" customHeight="1" x14ac:dyDescent="0.3">
      <c r="A1027" s="664">
        <v>21</v>
      </c>
      <c r="B1027" s="665" t="s">
        <v>545</v>
      </c>
      <c r="C1027" s="665" t="s">
        <v>4757</v>
      </c>
      <c r="D1027" s="746" t="s">
        <v>7219</v>
      </c>
      <c r="E1027" s="747" t="s">
        <v>4765</v>
      </c>
      <c r="F1027" s="665" t="s">
        <v>4752</v>
      </c>
      <c r="G1027" s="665" t="s">
        <v>4815</v>
      </c>
      <c r="H1027" s="665" t="s">
        <v>546</v>
      </c>
      <c r="I1027" s="665" t="s">
        <v>4840</v>
      </c>
      <c r="J1027" s="665" t="s">
        <v>1931</v>
      </c>
      <c r="K1027" s="665" t="s">
        <v>1522</v>
      </c>
      <c r="L1027" s="666">
        <v>54.23</v>
      </c>
      <c r="M1027" s="666">
        <v>976.14</v>
      </c>
      <c r="N1027" s="665">
        <v>18</v>
      </c>
      <c r="O1027" s="748">
        <v>8</v>
      </c>
      <c r="P1027" s="666">
        <v>325.38</v>
      </c>
      <c r="Q1027" s="681">
        <v>0.33333333333333331</v>
      </c>
      <c r="R1027" s="665">
        <v>6</v>
      </c>
      <c r="S1027" s="681">
        <v>0.33333333333333331</v>
      </c>
      <c r="T1027" s="748">
        <v>2.5</v>
      </c>
      <c r="U1027" s="704">
        <v>0.3125</v>
      </c>
    </row>
    <row r="1028" spans="1:21" ht="14.4" customHeight="1" x14ac:dyDescent="0.3">
      <c r="A1028" s="664">
        <v>21</v>
      </c>
      <c r="B1028" s="665" t="s">
        <v>545</v>
      </c>
      <c r="C1028" s="665" t="s">
        <v>4757</v>
      </c>
      <c r="D1028" s="746" t="s">
        <v>7219</v>
      </c>
      <c r="E1028" s="747" t="s">
        <v>4765</v>
      </c>
      <c r="F1028" s="665" t="s">
        <v>4752</v>
      </c>
      <c r="G1028" s="665" t="s">
        <v>4917</v>
      </c>
      <c r="H1028" s="665" t="s">
        <v>2238</v>
      </c>
      <c r="I1028" s="665" t="s">
        <v>5670</v>
      </c>
      <c r="J1028" s="665" t="s">
        <v>5671</v>
      </c>
      <c r="K1028" s="665" t="s">
        <v>2578</v>
      </c>
      <c r="L1028" s="666">
        <v>32.380000000000003</v>
      </c>
      <c r="M1028" s="666">
        <v>1359.96</v>
      </c>
      <c r="N1028" s="665">
        <v>42</v>
      </c>
      <c r="O1028" s="748">
        <v>2</v>
      </c>
      <c r="P1028" s="666">
        <v>1359.96</v>
      </c>
      <c r="Q1028" s="681">
        <v>1</v>
      </c>
      <c r="R1028" s="665">
        <v>42</v>
      </c>
      <c r="S1028" s="681">
        <v>1</v>
      </c>
      <c r="T1028" s="748">
        <v>2</v>
      </c>
      <c r="U1028" s="704">
        <v>1</v>
      </c>
    </row>
    <row r="1029" spans="1:21" ht="14.4" customHeight="1" x14ac:dyDescent="0.3">
      <c r="A1029" s="664">
        <v>21</v>
      </c>
      <c r="B1029" s="665" t="s">
        <v>545</v>
      </c>
      <c r="C1029" s="665" t="s">
        <v>4757</v>
      </c>
      <c r="D1029" s="746" t="s">
        <v>7219</v>
      </c>
      <c r="E1029" s="747" t="s">
        <v>4765</v>
      </c>
      <c r="F1029" s="665" t="s">
        <v>4752</v>
      </c>
      <c r="G1029" s="665" t="s">
        <v>4917</v>
      </c>
      <c r="H1029" s="665" t="s">
        <v>2238</v>
      </c>
      <c r="I1029" s="665" t="s">
        <v>5672</v>
      </c>
      <c r="J1029" s="665" t="s">
        <v>5673</v>
      </c>
      <c r="K1029" s="665" t="s">
        <v>2578</v>
      </c>
      <c r="L1029" s="666">
        <v>32.380000000000003</v>
      </c>
      <c r="M1029" s="666">
        <v>777.12000000000012</v>
      </c>
      <c r="N1029" s="665">
        <v>24</v>
      </c>
      <c r="O1029" s="748">
        <v>2</v>
      </c>
      <c r="P1029" s="666">
        <v>777.12000000000012</v>
      </c>
      <c r="Q1029" s="681">
        <v>1</v>
      </c>
      <c r="R1029" s="665">
        <v>24</v>
      </c>
      <c r="S1029" s="681">
        <v>1</v>
      </c>
      <c r="T1029" s="748">
        <v>2</v>
      </c>
      <c r="U1029" s="704">
        <v>1</v>
      </c>
    </row>
    <row r="1030" spans="1:21" ht="14.4" customHeight="1" x14ac:dyDescent="0.3">
      <c r="A1030" s="664">
        <v>21</v>
      </c>
      <c r="B1030" s="665" t="s">
        <v>545</v>
      </c>
      <c r="C1030" s="665" t="s">
        <v>4757</v>
      </c>
      <c r="D1030" s="746" t="s">
        <v>7219</v>
      </c>
      <c r="E1030" s="747" t="s">
        <v>4765</v>
      </c>
      <c r="F1030" s="665" t="s">
        <v>4752</v>
      </c>
      <c r="G1030" s="665" t="s">
        <v>4917</v>
      </c>
      <c r="H1030" s="665" t="s">
        <v>2238</v>
      </c>
      <c r="I1030" s="665" t="s">
        <v>5453</v>
      </c>
      <c r="J1030" s="665" t="s">
        <v>2645</v>
      </c>
      <c r="K1030" s="665" t="s">
        <v>2646</v>
      </c>
      <c r="L1030" s="666">
        <v>194.26</v>
      </c>
      <c r="M1030" s="666">
        <v>6216.32</v>
      </c>
      <c r="N1030" s="665">
        <v>32</v>
      </c>
      <c r="O1030" s="748">
        <v>4.5</v>
      </c>
      <c r="P1030" s="666">
        <v>6216.32</v>
      </c>
      <c r="Q1030" s="681">
        <v>1</v>
      </c>
      <c r="R1030" s="665">
        <v>32</v>
      </c>
      <c r="S1030" s="681">
        <v>1</v>
      </c>
      <c r="T1030" s="748">
        <v>4.5</v>
      </c>
      <c r="U1030" s="704">
        <v>1</v>
      </c>
    </row>
    <row r="1031" spans="1:21" ht="14.4" customHeight="1" x14ac:dyDescent="0.3">
      <c r="A1031" s="664">
        <v>21</v>
      </c>
      <c r="B1031" s="665" t="s">
        <v>545</v>
      </c>
      <c r="C1031" s="665" t="s">
        <v>4757</v>
      </c>
      <c r="D1031" s="746" t="s">
        <v>7219</v>
      </c>
      <c r="E1031" s="747" t="s">
        <v>4765</v>
      </c>
      <c r="F1031" s="665" t="s">
        <v>4752</v>
      </c>
      <c r="G1031" s="665" t="s">
        <v>4917</v>
      </c>
      <c r="H1031" s="665" t="s">
        <v>2238</v>
      </c>
      <c r="I1031" s="665" t="s">
        <v>2589</v>
      </c>
      <c r="J1031" s="665" t="s">
        <v>2590</v>
      </c>
      <c r="K1031" s="665" t="s">
        <v>2578</v>
      </c>
      <c r="L1031" s="666">
        <v>21.96</v>
      </c>
      <c r="M1031" s="666">
        <v>1207.8</v>
      </c>
      <c r="N1031" s="665">
        <v>55</v>
      </c>
      <c r="O1031" s="748">
        <v>3</v>
      </c>
      <c r="P1031" s="666">
        <v>570.96</v>
      </c>
      <c r="Q1031" s="681">
        <v>0.47272727272727277</v>
      </c>
      <c r="R1031" s="665">
        <v>26</v>
      </c>
      <c r="S1031" s="681">
        <v>0.47272727272727272</v>
      </c>
      <c r="T1031" s="748">
        <v>1.5</v>
      </c>
      <c r="U1031" s="704">
        <v>0.5</v>
      </c>
    </row>
    <row r="1032" spans="1:21" ht="14.4" customHeight="1" x14ac:dyDescent="0.3">
      <c r="A1032" s="664">
        <v>21</v>
      </c>
      <c r="B1032" s="665" t="s">
        <v>545</v>
      </c>
      <c r="C1032" s="665" t="s">
        <v>4757</v>
      </c>
      <c r="D1032" s="746" t="s">
        <v>7219</v>
      </c>
      <c r="E1032" s="747" t="s">
        <v>4765</v>
      </c>
      <c r="F1032" s="665" t="s">
        <v>4752</v>
      </c>
      <c r="G1032" s="665" t="s">
        <v>4917</v>
      </c>
      <c r="H1032" s="665" t="s">
        <v>2238</v>
      </c>
      <c r="I1032" s="665" t="s">
        <v>2592</v>
      </c>
      <c r="J1032" s="665" t="s">
        <v>2593</v>
      </c>
      <c r="K1032" s="665" t="s">
        <v>2578</v>
      </c>
      <c r="L1032" s="666">
        <v>21.96</v>
      </c>
      <c r="M1032" s="666">
        <v>1383.48</v>
      </c>
      <c r="N1032" s="665">
        <v>63</v>
      </c>
      <c r="O1032" s="748">
        <v>7</v>
      </c>
      <c r="P1032" s="666">
        <v>307.44000000000005</v>
      </c>
      <c r="Q1032" s="681">
        <v>0.22222222222222227</v>
      </c>
      <c r="R1032" s="665">
        <v>14</v>
      </c>
      <c r="S1032" s="681">
        <v>0.22222222222222221</v>
      </c>
      <c r="T1032" s="748">
        <v>3</v>
      </c>
      <c r="U1032" s="704">
        <v>0.42857142857142855</v>
      </c>
    </row>
    <row r="1033" spans="1:21" ht="14.4" customHeight="1" x14ac:dyDescent="0.3">
      <c r="A1033" s="664">
        <v>21</v>
      </c>
      <c r="B1033" s="665" t="s">
        <v>545</v>
      </c>
      <c r="C1033" s="665" t="s">
        <v>4757</v>
      </c>
      <c r="D1033" s="746" t="s">
        <v>7219</v>
      </c>
      <c r="E1033" s="747" t="s">
        <v>4765</v>
      </c>
      <c r="F1033" s="665" t="s">
        <v>4752</v>
      </c>
      <c r="G1033" s="665" t="s">
        <v>4917</v>
      </c>
      <c r="H1033" s="665" t="s">
        <v>2238</v>
      </c>
      <c r="I1033" s="665" t="s">
        <v>2629</v>
      </c>
      <c r="J1033" s="665" t="s">
        <v>2630</v>
      </c>
      <c r="K1033" s="665" t="s">
        <v>2596</v>
      </c>
      <c r="L1033" s="666">
        <v>129.51</v>
      </c>
      <c r="M1033" s="666">
        <v>906.56999999999994</v>
      </c>
      <c r="N1033" s="665">
        <v>7</v>
      </c>
      <c r="O1033" s="748">
        <v>2</v>
      </c>
      <c r="P1033" s="666">
        <v>906.56999999999994</v>
      </c>
      <c r="Q1033" s="681">
        <v>1</v>
      </c>
      <c r="R1033" s="665">
        <v>7</v>
      </c>
      <c r="S1033" s="681">
        <v>1</v>
      </c>
      <c r="T1033" s="748">
        <v>2</v>
      </c>
      <c r="U1033" s="704">
        <v>1</v>
      </c>
    </row>
    <row r="1034" spans="1:21" ht="14.4" customHeight="1" x14ac:dyDescent="0.3">
      <c r="A1034" s="664">
        <v>21</v>
      </c>
      <c r="B1034" s="665" t="s">
        <v>545</v>
      </c>
      <c r="C1034" s="665" t="s">
        <v>4757</v>
      </c>
      <c r="D1034" s="746" t="s">
        <v>7219</v>
      </c>
      <c r="E1034" s="747" t="s">
        <v>4765</v>
      </c>
      <c r="F1034" s="665" t="s">
        <v>4752</v>
      </c>
      <c r="G1034" s="665" t="s">
        <v>4917</v>
      </c>
      <c r="H1034" s="665" t="s">
        <v>2238</v>
      </c>
      <c r="I1034" s="665" t="s">
        <v>5674</v>
      </c>
      <c r="J1034" s="665" t="s">
        <v>2652</v>
      </c>
      <c r="K1034" s="665" t="s">
        <v>2578</v>
      </c>
      <c r="L1034" s="666">
        <v>59.72</v>
      </c>
      <c r="M1034" s="666">
        <v>59.72</v>
      </c>
      <c r="N1034" s="665">
        <v>1</v>
      </c>
      <c r="O1034" s="748">
        <v>0.5</v>
      </c>
      <c r="P1034" s="666">
        <v>59.72</v>
      </c>
      <c r="Q1034" s="681">
        <v>1</v>
      </c>
      <c r="R1034" s="665">
        <v>1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21</v>
      </c>
      <c r="B1035" s="665" t="s">
        <v>545</v>
      </c>
      <c r="C1035" s="665" t="s">
        <v>4757</v>
      </c>
      <c r="D1035" s="746" t="s">
        <v>7219</v>
      </c>
      <c r="E1035" s="747" t="s">
        <v>4765</v>
      </c>
      <c r="F1035" s="665" t="s">
        <v>4752</v>
      </c>
      <c r="G1035" s="665" t="s">
        <v>4917</v>
      </c>
      <c r="H1035" s="665" t="s">
        <v>2238</v>
      </c>
      <c r="I1035" s="665" t="s">
        <v>2611</v>
      </c>
      <c r="J1035" s="665" t="s">
        <v>2587</v>
      </c>
      <c r="K1035" s="665" t="s">
        <v>2612</v>
      </c>
      <c r="L1035" s="666">
        <v>145.88999999999999</v>
      </c>
      <c r="M1035" s="666">
        <v>11671.199999999999</v>
      </c>
      <c r="N1035" s="665">
        <v>80</v>
      </c>
      <c r="O1035" s="748">
        <v>3</v>
      </c>
      <c r="P1035" s="666">
        <v>8753.4</v>
      </c>
      <c r="Q1035" s="681">
        <v>0.75</v>
      </c>
      <c r="R1035" s="665">
        <v>60</v>
      </c>
      <c r="S1035" s="681">
        <v>0.75</v>
      </c>
      <c r="T1035" s="748">
        <v>2</v>
      </c>
      <c r="U1035" s="704">
        <v>0.66666666666666663</v>
      </c>
    </row>
    <row r="1036" spans="1:21" ht="14.4" customHeight="1" x14ac:dyDescent="0.3">
      <c r="A1036" s="664">
        <v>21</v>
      </c>
      <c r="B1036" s="665" t="s">
        <v>545</v>
      </c>
      <c r="C1036" s="665" t="s">
        <v>4757</v>
      </c>
      <c r="D1036" s="746" t="s">
        <v>7219</v>
      </c>
      <c r="E1036" s="747" t="s">
        <v>4765</v>
      </c>
      <c r="F1036" s="665" t="s">
        <v>4752</v>
      </c>
      <c r="G1036" s="665" t="s">
        <v>4917</v>
      </c>
      <c r="H1036" s="665" t="s">
        <v>2238</v>
      </c>
      <c r="I1036" s="665" t="s">
        <v>2604</v>
      </c>
      <c r="J1036" s="665" t="s">
        <v>2605</v>
      </c>
      <c r="K1036" s="665" t="s">
        <v>2612</v>
      </c>
      <c r="L1036" s="666">
        <v>103.08</v>
      </c>
      <c r="M1036" s="666">
        <v>618.48</v>
      </c>
      <c r="N1036" s="665">
        <v>6</v>
      </c>
      <c r="O1036" s="748">
        <v>1</v>
      </c>
      <c r="P1036" s="666">
        <v>618.48</v>
      </c>
      <c r="Q1036" s="681">
        <v>1</v>
      </c>
      <c r="R1036" s="665">
        <v>6</v>
      </c>
      <c r="S1036" s="681">
        <v>1</v>
      </c>
      <c r="T1036" s="748">
        <v>1</v>
      </c>
      <c r="U1036" s="704">
        <v>1</v>
      </c>
    </row>
    <row r="1037" spans="1:21" ht="14.4" customHeight="1" x14ac:dyDescent="0.3">
      <c r="A1037" s="664">
        <v>21</v>
      </c>
      <c r="B1037" s="665" t="s">
        <v>545</v>
      </c>
      <c r="C1037" s="665" t="s">
        <v>4757</v>
      </c>
      <c r="D1037" s="746" t="s">
        <v>7219</v>
      </c>
      <c r="E1037" s="747" t="s">
        <v>4765</v>
      </c>
      <c r="F1037" s="665" t="s">
        <v>4752</v>
      </c>
      <c r="G1037" s="665" t="s">
        <v>4917</v>
      </c>
      <c r="H1037" s="665" t="s">
        <v>2238</v>
      </c>
      <c r="I1037" s="665" t="s">
        <v>3883</v>
      </c>
      <c r="J1037" s="665" t="s">
        <v>2584</v>
      </c>
      <c r="K1037" s="665" t="s">
        <v>2612</v>
      </c>
      <c r="L1037" s="666">
        <v>162.28</v>
      </c>
      <c r="M1037" s="666">
        <v>5842.08</v>
      </c>
      <c r="N1037" s="665">
        <v>36</v>
      </c>
      <c r="O1037" s="748">
        <v>4</v>
      </c>
      <c r="P1037" s="666">
        <v>5842.08</v>
      </c>
      <c r="Q1037" s="681">
        <v>1</v>
      </c>
      <c r="R1037" s="665">
        <v>36</v>
      </c>
      <c r="S1037" s="681">
        <v>1</v>
      </c>
      <c r="T1037" s="748">
        <v>4</v>
      </c>
      <c r="U1037" s="704">
        <v>1</v>
      </c>
    </row>
    <row r="1038" spans="1:21" ht="14.4" customHeight="1" x14ac:dyDescent="0.3">
      <c r="A1038" s="664">
        <v>21</v>
      </c>
      <c r="B1038" s="665" t="s">
        <v>545</v>
      </c>
      <c r="C1038" s="665" t="s">
        <v>4757</v>
      </c>
      <c r="D1038" s="746" t="s">
        <v>7219</v>
      </c>
      <c r="E1038" s="747" t="s">
        <v>4765</v>
      </c>
      <c r="F1038" s="665" t="s">
        <v>4752</v>
      </c>
      <c r="G1038" s="665" t="s">
        <v>4917</v>
      </c>
      <c r="H1038" s="665" t="s">
        <v>2238</v>
      </c>
      <c r="I1038" s="665" t="s">
        <v>5675</v>
      </c>
      <c r="J1038" s="665" t="s">
        <v>2638</v>
      </c>
      <c r="K1038" s="665" t="s">
        <v>2578</v>
      </c>
      <c r="L1038" s="666">
        <v>21.96</v>
      </c>
      <c r="M1038" s="666">
        <v>43.92</v>
      </c>
      <c r="N1038" s="665">
        <v>2</v>
      </c>
      <c r="O1038" s="748">
        <v>0.5</v>
      </c>
      <c r="P1038" s="666">
        <v>43.92</v>
      </c>
      <c r="Q1038" s="681">
        <v>1</v>
      </c>
      <c r="R1038" s="665">
        <v>2</v>
      </c>
      <c r="S1038" s="681">
        <v>1</v>
      </c>
      <c r="T1038" s="748">
        <v>0.5</v>
      </c>
      <c r="U1038" s="704">
        <v>1</v>
      </c>
    </row>
    <row r="1039" spans="1:21" ht="14.4" customHeight="1" x14ac:dyDescent="0.3">
      <c r="A1039" s="664">
        <v>21</v>
      </c>
      <c r="B1039" s="665" t="s">
        <v>545</v>
      </c>
      <c r="C1039" s="665" t="s">
        <v>4757</v>
      </c>
      <c r="D1039" s="746" t="s">
        <v>7219</v>
      </c>
      <c r="E1039" s="747" t="s">
        <v>4765</v>
      </c>
      <c r="F1039" s="665" t="s">
        <v>4752</v>
      </c>
      <c r="G1039" s="665" t="s">
        <v>4917</v>
      </c>
      <c r="H1039" s="665" t="s">
        <v>2238</v>
      </c>
      <c r="I1039" s="665" t="s">
        <v>2594</v>
      </c>
      <c r="J1039" s="665" t="s">
        <v>2595</v>
      </c>
      <c r="K1039" s="665" t="s">
        <v>2596</v>
      </c>
      <c r="L1039" s="666">
        <v>127.34</v>
      </c>
      <c r="M1039" s="666">
        <v>2674.1400000000003</v>
      </c>
      <c r="N1039" s="665">
        <v>21</v>
      </c>
      <c r="O1039" s="748">
        <v>4</v>
      </c>
      <c r="P1039" s="666">
        <v>1018.7200000000001</v>
      </c>
      <c r="Q1039" s="681">
        <v>0.38095238095238093</v>
      </c>
      <c r="R1039" s="665">
        <v>8</v>
      </c>
      <c r="S1039" s="681">
        <v>0.38095238095238093</v>
      </c>
      <c r="T1039" s="748">
        <v>3</v>
      </c>
      <c r="U1039" s="704">
        <v>0.75</v>
      </c>
    </row>
    <row r="1040" spans="1:21" ht="14.4" customHeight="1" x14ac:dyDescent="0.3">
      <c r="A1040" s="664">
        <v>21</v>
      </c>
      <c r="B1040" s="665" t="s">
        <v>545</v>
      </c>
      <c r="C1040" s="665" t="s">
        <v>4757</v>
      </c>
      <c r="D1040" s="746" t="s">
        <v>7219</v>
      </c>
      <c r="E1040" s="747" t="s">
        <v>4765</v>
      </c>
      <c r="F1040" s="665" t="s">
        <v>4752</v>
      </c>
      <c r="G1040" s="665" t="s">
        <v>4917</v>
      </c>
      <c r="H1040" s="665" t="s">
        <v>2238</v>
      </c>
      <c r="I1040" s="665" t="s">
        <v>2599</v>
      </c>
      <c r="J1040" s="665" t="s">
        <v>2600</v>
      </c>
      <c r="K1040" s="665" t="s">
        <v>2596</v>
      </c>
      <c r="L1040" s="666">
        <v>127.34</v>
      </c>
      <c r="M1040" s="666">
        <v>4711.58</v>
      </c>
      <c r="N1040" s="665">
        <v>37</v>
      </c>
      <c r="O1040" s="748">
        <v>4</v>
      </c>
      <c r="P1040" s="666">
        <v>4711.58</v>
      </c>
      <c r="Q1040" s="681">
        <v>1</v>
      </c>
      <c r="R1040" s="665">
        <v>37</v>
      </c>
      <c r="S1040" s="681">
        <v>1</v>
      </c>
      <c r="T1040" s="748">
        <v>4</v>
      </c>
      <c r="U1040" s="704">
        <v>1</v>
      </c>
    </row>
    <row r="1041" spans="1:21" ht="14.4" customHeight="1" x14ac:dyDescent="0.3">
      <c r="A1041" s="664">
        <v>21</v>
      </c>
      <c r="B1041" s="665" t="s">
        <v>545</v>
      </c>
      <c r="C1041" s="665" t="s">
        <v>4757</v>
      </c>
      <c r="D1041" s="746" t="s">
        <v>7219</v>
      </c>
      <c r="E1041" s="747" t="s">
        <v>4765</v>
      </c>
      <c r="F1041" s="665" t="s">
        <v>4752</v>
      </c>
      <c r="G1041" s="665" t="s">
        <v>4917</v>
      </c>
      <c r="H1041" s="665" t="s">
        <v>2238</v>
      </c>
      <c r="I1041" s="665" t="s">
        <v>2619</v>
      </c>
      <c r="J1041" s="665" t="s">
        <v>4600</v>
      </c>
      <c r="K1041" s="665" t="s">
        <v>2615</v>
      </c>
      <c r="L1041" s="666">
        <v>84.89</v>
      </c>
      <c r="M1041" s="666">
        <v>679.12</v>
      </c>
      <c r="N1041" s="665">
        <v>8</v>
      </c>
      <c r="O1041" s="748">
        <v>3.5</v>
      </c>
      <c r="P1041" s="666">
        <v>679.12</v>
      </c>
      <c r="Q1041" s="681">
        <v>1</v>
      </c>
      <c r="R1041" s="665">
        <v>8</v>
      </c>
      <c r="S1041" s="681">
        <v>1</v>
      </c>
      <c r="T1041" s="748">
        <v>3.5</v>
      </c>
      <c r="U1041" s="704">
        <v>1</v>
      </c>
    </row>
    <row r="1042" spans="1:21" ht="14.4" customHeight="1" x14ac:dyDescent="0.3">
      <c r="A1042" s="664">
        <v>21</v>
      </c>
      <c r="B1042" s="665" t="s">
        <v>545</v>
      </c>
      <c r="C1042" s="665" t="s">
        <v>4757</v>
      </c>
      <c r="D1042" s="746" t="s">
        <v>7219</v>
      </c>
      <c r="E1042" s="747" t="s">
        <v>4765</v>
      </c>
      <c r="F1042" s="665" t="s">
        <v>4752</v>
      </c>
      <c r="G1042" s="665" t="s">
        <v>4917</v>
      </c>
      <c r="H1042" s="665" t="s">
        <v>2238</v>
      </c>
      <c r="I1042" s="665" t="s">
        <v>2616</v>
      </c>
      <c r="J1042" s="665" t="s">
        <v>2617</v>
      </c>
      <c r="K1042" s="665" t="s">
        <v>2615</v>
      </c>
      <c r="L1042" s="666">
        <v>84.89</v>
      </c>
      <c r="M1042" s="666">
        <v>1018.68</v>
      </c>
      <c r="N1042" s="665">
        <v>12</v>
      </c>
      <c r="O1042" s="748">
        <v>4.5</v>
      </c>
      <c r="P1042" s="666">
        <v>1018.68</v>
      </c>
      <c r="Q1042" s="681">
        <v>1</v>
      </c>
      <c r="R1042" s="665">
        <v>12</v>
      </c>
      <c r="S1042" s="681">
        <v>1</v>
      </c>
      <c r="T1042" s="748">
        <v>4.5</v>
      </c>
      <c r="U1042" s="704">
        <v>1</v>
      </c>
    </row>
    <row r="1043" spans="1:21" ht="14.4" customHeight="1" x14ac:dyDescent="0.3">
      <c r="A1043" s="664">
        <v>21</v>
      </c>
      <c r="B1043" s="665" t="s">
        <v>545</v>
      </c>
      <c r="C1043" s="665" t="s">
        <v>4757</v>
      </c>
      <c r="D1043" s="746" t="s">
        <v>7219</v>
      </c>
      <c r="E1043" s="747" t="s">
        <v>4765</v>
      </c>
      <c r="F1043" s="665" t="s">
        <v>4752</v>
      </c>
      <c r="G1043" s="665" t="s">
        <v>4917</v>
      </c>
      <c r="H1043" s="665" t="s">
        <v>2238</v>
      </c>
      <c r="I1043" s="665" t="s">
        <v>2597</v>
      </c>
      <c r="J1043" s="665" t="s">
        <v>2598</v>
      </c>
      <c r="K1043" s="665" t="s">
        <v>2596</v>
      </c>
      <c r="L1043" s="666">
        <v>127.34</v>
      </c>
      <c r="M1043" s="666">
        <v>3820.2</v>
      </c>
      <c r="N1043" s="665">
        <v>30</v>
      </c>
      <c r="O1043" s="748">
        <v>6</v>
      </c>
      <c r="P1043" s="666">
        <v>1528.08</v>
      </c>
      <c r="Q1043" s="681">
        <v>0.4</v>
      </c>
      <c r="R1043" s="665">
        <v>12</v>
      </c>
      <c r="S1043" s="681">
        <v>0.4</v>
      </c>
      <c r="T1043" s="748">
        <v>4</v>
      </c>
      <c r="U1043" s="704">
        <v>0.66666666666666663</v>
      </c>
    </row>
    <row r="1044" spans="1:21" ht="14.4" customHeight="1" x14ac:dyDescent="0.3">
      <c r="A1044" s="664">
        <v>21</v>
      </c>
      <c r="B1044" s="665" t="s">
        <v>545</v>
      </c>
      <c r="C1044" s="665" t="s">
        <v>4757</v>
      </c>
      <c r="D1044" s="746" t="s">
        <v>7219</v>
      </c>
      <c r="E1044" s="747" t="s">
        <v>4765</v>
      </c>
      <c r="F1044" s="665" t="s">
        <v>4752</v>
      </c>
      <c r="G1044" s="665" t="s">
        <v>4917</v>
      </c>
      <c r="H1044" s="665" t="s">
        <v>2238</v>
      </c>
      <c r="I1044" s="665" t="s">
        <v>2635</v>
      </c>
      <c r="J1044" s="665" t="s">
        <v>2636</v>
      </c>
      <c r="K1044" s="665" t="s">
        <v>2615</v>
      </c>
      <c r="L1044" s="666">
        <v>84.89</v>
      </c>
      <c r="M1044" s="666">
        <v>848.9</v>
      </c>
      <c r="N1044" s="665">
        <v>10</v>
      </c>
      <c r="O1044" s="748">
        <v>3.5</v>
      </c>
      <c r="P1044" s="666">
        <v>848.9</v>
      </c>
      <c r="Q1044" s="681">
        <v>1</v>
      </c>
      <c r="R1044" s="665">
        <v>10</v>
      </c>
      <c r="S1044" s="681">
        <v>1</v>
      </c>
      <c r="T1044" s="748">
        <v>3.5</v>
      </c>
      <c r="U1044" s="704">
        <v>1</v>
      </c>
    </row>
    <row r="1045" spans="1:21" ht="14.4" customHeight="1" x14ac:dyDescent="0.3">
      <c r="A1045" s="664">
        <v>21</v>
      </c>
      <c r="B1045" s="665" t="s">
        <v>545</v>
      </c>
      <c r="C1045" s="665" t="s">
        <v>4757</v>
      </c>
      <c r="D1045" s="746" t="s">
        <v>7219</v>
      </c>
      <c r="E1045" s="747" t="s">
        <v>4765</v>
      </c>
      <c r="F1045" s="665" t="s">
        <v>4752</v>
      </c>
      <c r="G1045" s="665" t="s">
        <v>4917</v>
      </c>
      <c r="H1045" s="665" t="s">
        <v>2238</v>
      </c>
      <c r="I1045" s="665" t="s">
        <v>2613</v>
      </c>
      <c r="J1045" s="665" t="s">
        <v>2614</v>
      </c>
      <c r="K1045" s="665" t="s">
        <v>2615</v>
      </c>
      <c r="L1045" s="666">
        <v>84.89</v>
      </c>
      <c r="M1045" s="666">
        <v>1358.2400000000002</v>
      </c>
      <c r="N1045" s="665">
        <v>16</v>
      </c>
      <c r="O1045" s="748">
        <v>5.5</v>
      </c>
      <c r="P1045" s="666">
        <v>1358.2400000000002</v>
      </c>
      <c r="Q1045" s="681">
        <v>1</v>
      </c>
      <c r="R1045" s="665">
        <v>16</v>
      </c>
      <c r="S1045" s="681">
        <v>1</v>
      </c>
      <c r="T1045" s="748">
        <v>5.5</v>
      </c>
      <c r="U1045" s="704">
        <v>1</v>
      </c>
    </row>
    <row r="1046" spans="1:21" ht="14.4" customHeight="1" x14ac:dyDescent="0.3">
      <c r="A1046" s="664">
        <v>21</v>
      </c>
      <c r="B1046" s="665" t="s">
        <v>545</v>
      </c>
      <c r="C1046" s="665" t="s">
        <v>4757</v>
      </c>
      <c r="D1046" s="746" t="s">
        <v>7219</v>
      </c>
      <c r="E1046" s="747" t="s">
        <v>4765</v>
      </c>
      <c r="F1046" s="665" t="s">
        <v>4752</v>
      </c>
      <c r="G1046" s="665" t="s">
        <v>4917</v>
      </c>
      <c r="H1046" s="665" t="s">
        <v>2238</v>
      </c>
      <c r="I1046" s="665" t="s">
        <v>5676</v>
      </c>
      <c r="J1046" s="665" t="s">
        <v>5677</v>
      </c>
      <c r="K1046" s="665" t="s">
        <v>2596</v>
      </c>
      <c r="L1046" s="666">
        <v>176.47</v>
      </c>
      <c r="M1046" s="666">
        <v>352.94</v>
      </c>
      <c r="N1046" s="665">
        <v>2</v>
      </c>
      <c r="O1046" s="748">
        <v>1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21</v>
      </c>
      <c r="B1047" s="665" t="s">
        <v>545</v>
      </c>
      <c r="C1047" s="665" t="s">
        <v>4757</v>
      </c>
      <c r="D1047" s="746" t="s">
        <v>7219</v>
      </c>
      <c r="E1047" s="747" t="s">
        <v>4765</v>
      </c>
      <c r="F1047" s="665" t="s">
        <v>4752</v>
      </c>
      <c r="G1047" s="665" t="s">
        <v>4917</v>
      </c>
      <c r="H1047" s="665" t="s">
        <v>2238</v>
      </c>
      <c r="I1047" s="665" t="s">
        <v>2626</v>
      </c>
      <c r="J1047" s="665" t="s">
        <v>2627</v>
      </c>
      <c r="K1047" s="665" t="s">
        <v>2596</v>
      </c>
      <c r="L1047" s="666">
        <v>129.51</v>
      </c>
      <c r="M1047" s="666">
        <v>388.53</v>
      </c>
      <c r="N1047" s="665">
        <v>3</v>
      </c>
      <c r="O1047" s="748">
        <v>0.5</v>
      </c>
      <c r="P1047" s="666">
        <v>388.53</v>
      </c>
      <c r="Q1047" s="681">
        <v>1</v>
      </c>
      <c r="R1047" s="665">
        <v>3</v>
      </c>
      <c r="S1047" s="681">
        <v>1</v>
      </c>
      <c r="T1047" s="748">
        <v>0.5</v>
      </c>
      <c r="U1047" s="704">
        <v>1</v>
      </c>
    </row>
    <row r="1048" spans="1:21" ht="14.4" customHeight="1" x14ac:dyDescent="0.3">
      <c r="A1048" s="664">
        <v>21</v>
      </c>
      <c r="B1048" s="665" t="s">
        <v>545</v>
      </c>
      <c r="C1048" s="665" t="s">
        <v>4757</v>
      </c>
      <c r="D1048" s="746" t="s">
        <v>7219</v>
      </c>
      <c r="E1048" s="747" t="s">
        <v>4765</v>
      </c>
      <c r="F1048" s="665" t="s">
        <v>4752</v>
      </c>
      <c r="G1048" s="665" t="s">
        <v>4917</v>
      </c>
      <c r="H1048" s="665" t="s">
        <v>2238</v>
      </c>
      <c r="I1048" s="665" t="s">
        <v>2601</v>
      </c>
      <c r="J1048" s="665" t="s">
        <v>2602</v>
      </c>
      <c r="K1048" s="665" t="s">
        <v>2596</v>
      </c>
      <c r="L1048" s="666">
        <v>127.34</v>
      </c>
      <c r="M1048" s="666">
        <v>6367</v>
      </c>
      <c r="N1048" s="665">
        <v>50</v>
      </c>
      <c r="O1048" s="748">
        <v>6</v>
      </c>
      <c r="P1048" s="666">
        <v>4966.26</v>
      </c>
      <c r="Q1048" s="681">
        <v>0.78</v>
      </c>
      <c r="R1048" s="665">
        <v>39</v>
      </c>
      <c r="S1048" s="681">
        <v>0.78</v>
      </c>
      <c r="T1048" s="748">
        <v>4.5</v>
      </c>
      <c r="U1048" s="704">
        <v>0.75</v>
      </c>
    </row>
    <row r="1049" spans="1:21" ht="14.4" customHeight="1" x14ac:dyDescent="0.3">
      <c r="A1049" s="664">
        <v>21</v>
      </c>
      <c r="B1049" s="665" t="s">
        <v>545</v>
      </c>
      <c r="C1049" s="665" t="s">
        <v>4757</v>
      </c>
      <c r="D1049" s="746" t="s">
        <v>7219</v>
      </c>
      <c r="E1049" s="747" t="s">
        <v>4765</v>
      </c>
      <c r="F1049" s="665" t="s">
        <v>4752</v>
      </c>
      <c r="G1049" s="665" t="s">
        <v>4917</v>
      </c>
      <c r="H1049" s="665" t="s">
        <v>2238</v>
      </c>
      <c r="I1049" s="665" t="s">
        <v>5678</v>
      </c>
      <c r="J1049" s="665" t="s">
        <v>5679</v>
      </c>
      <c r="K1049" s="665" t="s">
        <v>2596</v>
      </c>
      <c r="L1049" s="666">
        <v>176.47</v>
      </c>
      <c r="M1049" s="666">
        <v>352.94</v>
      </c>
      <c r="N1049" s="665">
        <v>2</v>
      </c>
      <c r="O1049" s="748">
        <v>0.5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21</v>
      </c>
      <c r="B1050" s="665" t="s">
        <v>545</v>
      </c>
      <c r="C1050" s="665" t="s">
        <v>4757</v>
      </c>
      <c r="D1050" s="746" t="s">
        <v>7219</v>
      </c>
      <c r="E1050" s="747" t="s">
        <v>4765</v>
      </c>
      <c r="F1050" s="665" t="s">
        <v>4752</v>
      </c>
      <c r="G1050" s="665" t="s">
        <v>4917</v>
      </c>
      <c r="H1050" s="665" t="s">
        <v>2238</v>
      </c>
      <c r="I1050" s="665" t="s">
        <v>5680</v>
      </c>
      <c r="J1050" s="665" t="s">
        <v>5681</v>
      </c>
      <c r="K1050" s="665" t="s">
        <v>2596</v>
      </c>
      <c r="L1050" s="666">
        <v>176.47</v>
      </c>
      <c r="M1050" s="666">
        <v>352.94</v>
      </c>
      <c r="N1050" s="665">
        <v>2</v>
      </c>
      <c r="O1050" s="748">
        <v>0.5</v>
      </c>
      <c r="P1050" s="666"/>
      <c r="Q1050" s="681">
        <v>0</v>
      </c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21</v>
      </c>
      <c r="B1051" s="665" t="s">
        <v>545</v>
      </c>
      <c r="C1051" s="665" t="s">
        <v>4757</v>
      </c>
      <c r="D1051" s="746" t="s">
        <v>7219</v>
      </c>
      <c r="E1051" s="747" t="s">
        <v>4765</v>
      </c>
      <c r="F1051" s="665" t="s">
        <v>4752</v>
      </c>
      <c r="G1051" s="665" t="s">
        <v>4917</v>
      </c>
      <c r="H1051" s="665" t="s">
        <v>2238</v>
      </c>
      <c r="I1051" s="665" t="s">
        <v>5682</v>
      </c>
      <c r="J1051" s="665" t="s">
        <v>2584</v>
      </c>
      <c r="K1051" s="665" t="s">
        <v>5683</v>
      </c>
      <c r="L1051" s="666">
        <v>1451.04</v>
      </c>
      <c r="M1051" s="666">
        <v>296012.1599999998</v>
      </c>
      <c r="N1051" s="665">
        <v>204</v>
      </c>
      <c r="O1051" s="748">
        <v>47.666666666666664</v>
      </c>
      <c r="P1051" s="666">
        <v>251029.91999999984</v>
      </c>
      <c r="Q1051" s="681">
        <v>0.84803921568627449</v>
      </c>
      <c r="R1051" s="665">
        <v>173</v>
      </c>
      <c r="S1051" s="681">
        <v>0.84803921568627449</v>
      </c>
      <c r="T1051" s="748">
        <v>41.166666666666664</v>
      </c>
      <c r="U1051" s="704">
        <v>0.86363636363636365</v>
      </c>
    </row>
    <row r="1052" spans="1:21" ht="14.4" customHeight="1" x14ac:dyDescent="0.3">
      <c r="A1052" s="664">
        <v>21</v>
      </c>
      <c r="B1052" s="665" t="s">
        <v>545</v>
      </c>
      <c r="C1052" s="665" t="s">
        <v>4757</v>
      </c>
      <c r="D1052" s="746" t="s">
        <v>7219</v>
      </c>
      <c r="E1052" s="747" t="s">
        <v>4765</v>
      </c>
      <c r="F1052" s="665" t="s">
        <v>4752</v>
      </c>
      <c r="G1052" s="665" t="s">
        <v>4917</v>
      </c>
      <c r="H1052" s="665" t="s">
        <v>2238</v>
      </c>
      <c r="I1052" s="665" t="s">
        <v>2644</v>
      </c>
      <c r="J1052" s="665" t="s">
        <v>4601</v>
      </c>
      <c r="K1052" s="665" t="s">
        <v>2646</v>
      </c>
      <c r="L1052" s="666">
        <v>194.26</v>
      </c>
      <c r="M1052" s="666">
        <v>283813.85999999987</v>
      </c>
      <c r="N1052" s="665">
        <v>1461</v>
      </c>
      <c r="O1052" s="748">
        <v>223</v>
      </c>
      <c r="P1052" s="666">
        <v>183964.21999999986</v>
      </c>
      <c r="Q1052" s="681">
        <v>0.64818617385352473</v>
      </c>
      <c r="R1052" s="665">
        <v>947</v>
      </c>
      <c r="S1052" s="681">
        <v>0.64818617385352495</v>
      </c>
      <c r="T1052" s="748">
        <v>158.5</v>
      </c>
      <c r="U1052" s="704">
        <v>0.71076233183856508</v>
      </c>
    </row>
    <row r="1053" spans="1:21" ht="14.4" customHeight="1" x14ac:dyDescent="0.3">
      <c r="A1053" s="664">
        <v>21</v>
      </c>
      <c r="B1053" s="665" t="s">
        <v>545</v>
      </c>
      <c r="C1053" s="665" t="s">
        <v>4757</v>
      </c>
      <c r="D1053" s="746" t="s">
        <v>7219</v>
      </c>
      <c r="E1053" s="747" t="s">
        <v>4765</v>
      </c>
      <c r="F1053" s="665" t="s">
        <v>4752</v>
      </c>
      <c r="G1053" s="665" t="s">
        <v>4917</v>
      </c>
      <c r="H1053" s="665" t="s">
        <v>2238</v>
      </c>
      <c r="I1053" s="665" t="s">
        <v>5684</v>
      </c>
      <c r="J1053" s="665" t="s">
        <v>2659</v>
      </c>
      <c r="K1053" s="665" t="s">
        <v>2639</v>
      </c>
      <c r="L1053" s="666">
        <v>129.51</v>
      </c>
      <c r="M1053" s="666">
        <v>1813.1399999999999</v>
      </c>
      <c r="N1053" s="665">
        <v>14</v>
      </c>
      <c r="O1053" s="748">
        <v>2</v>
      </c>
      <c r="P1053" s="666">
        <v>1813.1399999999999</v>
      </c>
      <c r="Q1053" s="681">
        <v>1</v>
      </c>
      <c r="R1053" s="665">
        <v>14</v>
      </c>
      <c r="S1053" s="681">
        <v>1</v>
      </c>
      <c r="T1053" s="748">
        <v>2</v>
      </c>
      <c r="U1053" s="704">
        <v>1</v>
      </c>
    </row>
    <row r="1054" spans="1:21" ht="14.4" customHeight="1" x14ac:dyDescent="0.3">
      <c r="A1054" s="664">
        <v>21</v>
      </c>
      <c r="B1054" s="665" t="s">
        <v>545</v>
      </c>
      <c r="C1054" s="665" t="s">
        <v>4757</v>
      </c>
      <c r="D1054" s="746" t="s">
        <v>7219</v>
      </c>
      <c r="E1054" s="747" t="s">
        <v>4765</v>
      </c>
      <c r="F1054" s="665" t="s">
        <v>4752</v>
      </c>
      <c r="G1054" s="665" t="s">
        <v>4917</v>
      </c>
      <c r="H1054" s="665" t="s">
        <v>2238</v>
      </c>
      <c r="I1054" s="665" t="s">
        <v>2651</v>
      </c>
      <c r="J1054" s="665" t="s">
        <v>2652</v>
      </c>
      <c r="K1054" s="665" t="s">
        <v>2639</v>
      </c>
      <c r="L1054" s="666">
        <v>238.89</v>
      </c>
      <c r="M1054" s="666">
        <v>1911.12</v>
      </c>
      <c r="N1054" s="665">
        <v>8</v>
      </c>
      <c r="O1054" s="748">
        <v>2</v>
      </c>
      <c r="P1054" s="666">
        <v>1194.4499999999998</v>
      </c>
      <c r="Q1054" s="681">
        <v>0.62499999999999989</v>
      </c>
      <c r="R1054" s="665">
        <v>5</v>
      </c>
      <c r="S1054" s="681">
        <v>0.625</v>
      </c>
      <c r="T1054" s="748">
        <v>1.5</v>
      </c>
      <c r="U1054" s="704">
        <v>0.75</v>
      </c>
    </row>
    <row r="1055" spans="1:21" ht="14.4" customHeight="1" x14ac:dyDescent="0.3">
      <c r="A1055" s="664">
        <v>21</v>
      </c>
      <c r="B1055" s="665" t="s">
        <v>545</v>
      </c>
      <c r="C1055" s="665" t="s">
        <v>4757</v>
      </c>
      <c r="D1055" s="746" t="s">
        <v>7219</v>
      </c>
      <c r="E1055" s="747" t="s">
        <v>4765</v>
      </c>
      <c r="F1055" s="665" t="s">
        <v>4752</v>
      </c>
      <c r="G1055" s="665" t="s">
        <v>4917</v>
      </c>
      <c r="H1055" s="665" t="s">
        <v>2238</v>
      </c>
      <c r="I1055" s="665" t="s">
        <v>3884</v>
      </c>
      <c r="J1055" s="665" t="s">
        <v>3885</v>
      </c>
      <c r="K1055" s="665" t="s">
        <v>2639</v>
      </c>
      <c r="L1055" s="666">
        <v>238.89</v>
      </c>
      <c r="M1055" s="666">
        <v>2388.8999999999996</v>
      </c>
      <c r="N1055" s="665">
        <v>10</v>
      </c>
      <c r="O1055" s="748">
        <v>3</v>
      </c>
      <c r="P1055" s="666">
        <v>1194.4499999999998</v>
      </c>
      <c r="Q1055" s="681">
        <v>0.5</v>
      </c>
      <c r="R1055" s="665">
        <v>5</v>
      </c>
      <c r="S1055" s="681">
        <v>0.5</v>
      </c>
      <c r="T1055" s="748">
        <v>1.5</v>
      </c>
      <c r="U1055" s="704">
        <v>0.5</v>
      </c>
    </row>
    <row r="1056" spans="1:21" ht="14.4" customHeight="1" x14ac:dyDescent="0.3">
      <c r="A1056" s="664">
        <v>21</v>
      </c>
      <c r="B1056" s="665" t="s">
        <v>545</v>
      </c>
      <c r="C1056" s="665" t="s">
        <v>4757</v>
      </c>
      <c r="D1056" s="746" t="s">
        <v>7219</v>
      </c>
      <c r="E1056" s="747" t="s">
        <v>4765</v>
      </c>
      <c r="F1056" s="665" t="s">
        <v>4752</v>
      </c>
      <c r="G1056" s="665" t="s">
        <v>4917</v>
      </c>
      <c r="H1056" s="665" t="s">
        <v>546</v>
      </c>
      <c r="I1056" s="665" t="s">
        <v>5685</v>
      </c>
      <c r="J1056" s="665" t="s">
        <v>5686</v>
      </c>
      <c r="K1056" s="665" t="s">
        <v>5687</v>
      </c>
      <c r="L1056" s="666">
        <v>65.599999999999994</v>
      </c>
      <c r="M1056" s="666">
        <v>1574.3999999999999</v>
      </c>
      <c r="N1056" s="665">
        <v>24</v>
      </c>
      <c r="O1056" s="748">
        <v>1</v>
      </c>
      <c r="P1056" s="666"/>
      <c r="Q1056" s="681">
        <v>0</v>
      </c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21</v>
      </c>
      <c r="B1057" s="665" t="s">
        <v>545</v>
      </c>
      <c r="C1057" s="665" t="s">
        <v>4757</v>
      </c>
      <c r="D1057" s="746" t="s">
        <v>7219</v>
      </c>
      <c r="E1057" s="747" t="s">
        <v>4765</v>
      </c>
      <c r="F1057" s="665" t="s">
        <v>4752</v>
      </c>
      <c r="G1057" s="665" t="s">
        <v>4917</v>
      </c>
      <c r="H1057" s="665" t="s">
        <v>546</v>
      </c>
      <c r="I1057" s="665" t="s">
        <v>5688</v>
      </c>
      <c r="J1057" s="665" t="s">
        <v>5689</v>
      </c>
      <c r="K1057" s="665" t="s">
        <v>5687</v>
      </c>
      <c r="L1057" s="666">
        <v>65.599999999999994</v>
      </c>
      <c r="M1057" s="666">
        <v>1574.3999999999999</v>
      </c>
      <c r="N1057" s="665">
        <v>24</v>
      </c>
      <c r="O1057" s="748">
        <v>1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21</v>
      </c>
      <c r="B1058" s="665" t="s">
        <v>545</v>
      </c>
      <c r="C1058" s="665" t="s">
        <v>4757</v>
      </c>
      <c r="D1058" s="746" t="s">
        <v>7219</v>
      </c>
      <c r="E1058" s="747" t="s">
        <v>4765</v>
      </c>
      <c r="F1058" s="665" t="s">
        <v>4752</v>
      </c>
      <c r="G1058" s="665" t="s">
        <v>4917</v>
      </c>
      <c r="H1058" s="665" t="s">
        <v>2238</v>
      </c>
      <c r="I1058" s="665" t="s">
        <v>2623</v>
      </c>
      <c r="J1058" s="665" t="s">
        <v>2624</v>
      </c>
      <c r="K1058" s="665" t="s">
        <v>2596</v>
      </c>
      <c r="L1058" s="666">
        <v>129.51</v>
      </c>
      <c r="M1058" s="666">
        <v>388.53</v>
      </c>
      <c r="N1058" s="665">
        <v>3</v>
      </c>
      <c r="O1058" s="748">
        <v>0.5</v>
      </c>
      <c r="P1058" s="666">
        <v>388.53</v>
      </c>
      <c r="Q1058" s="681">
        <v>1</v>
      </c>
      <c r="R1058" s="665">
        <v>3</v>
      </c>
      <c r="S1058" s="681">
        <v>1</v>
      </c>
      <c r="T1058" s="748">
        <v>0.5</v>
      </c>
      <c r="U1058" s="704">
        <v>1</v>
      </c>
    </row>
    <row r="1059" spans="1:21" ht="14.4" customHeight="1" x14ac:dyDescent="0.3">
      <c r="A1059" s="664">
        <v>21</v>
      </c>
      <c r="B1059" s="665" t="s">
        <v>545</v>
      </c>
      <c r="C1059" s="665" t="s">
        <v>4757</v>
      </c>
      <c r="D1059" s="746" t="s">
        <v>7219</v>
      </c>
      <c r="E1059" s="747" t="s">
        <v>4765</v>
      </c>
      <c r="F1059" s="665" t="s">
        <v>4752</v>
      </c>
      <c r="G1059" s="665" t="s">
        <v>4917</v>
      </c>
      <c r="H1059" s="665" t="s">
        <v>2238</v>
      </c>
      <c r="I1059" s="665" t="s">
        <v>2637</v>
      </c>
      <c r="J1059" s="665" t="s">
        <v>2638</v>
      </c>
      <c r="K1059" s="665" t="s">
        <v>2639</v>
      </c>
      <c r="L1059" s="666">
        <v>87.82</v>
      </c>
      <c r="M1059" s="666">
        <v>3688.44</v>
      </c>
      <c r="N1059" s="665">
        <v>42</v>
      </c>
      <c r="O1059" s="748">
        <v>10</v>
      </c>
      <c r="P1059" s="666">
        <v>2722.42</v>
      </c>
      <c r="Q1059" s="681">
        <v>0.73809523809523814</v>
      </c>
      <c r="R1059" s="665">
        <v>31</v>
      </c>
      <c r="S1059" s="681">
        <v>0.73809523809523814</v>
      </c>
      <c r="T1059" s="748">
        <v>8.5</v>
      </c>
      <c r="U1059" s="704">
        <v>0.85</v>
      </c>
    </row>
    <row r="1060" spans="1:21" ht="14.4" customHeight="1" x14ac:dyDescent="0.3">
      <c r="A1060" s="664">
        <v>21</v>
      </c>
      <c r="B1060" s="665" t="s">
        <v>545</v>
      </c>
      <c r="C1060" s="665" t="s">
        <v>4757</v>
      </c>
      <c r="D1060" s="746" t="s">
        <v>7219</v>
      </c>
      <c r="E1060" s="747" t="s">
        <v>4765</v>
      </c>
      <c r="F1060" s="665" t="s">
        <v>4752</v>
      </c>
      <c r="G1060" s="665" t="s">
        <v>4917</v>
      </c>
      <c r="H1060" s="665" t="s">
        <v>2238</v>
      </c>
      <c r="I1060" s="665" t="s">
        <v>5690</v>
      </c>
      <c r="J1060" s="665" t="s">
        <v>5691</v>
      </c>
      <c r="K1060" s="665" t="s">
        <v>2639</v>
      </c>
      <c r="L1060" s="666">
        <v>131.93</v>
      </c>
      <c r="M1060" s="666">
        <v>527.72</v>
      </c>
      <c r="N1060" s="665">
        <v>4</v>
      </c>
      <c r="O1060" s="748">
        <v>1</v>
      </c>
      <c r="P1060" s="666">
        <v>527.72</v>
      </c>
      <c r="Q1060" s="681">
        <v>1</v>
      </c>
      <c r="R1060" s="665">
        <v>4</v>
      </c>
      <c r="S1060" s="681">
        <v>1</v>
      </c>
      <c r="T1060" s="748">
        <v>1</v>
      </c>
      <c r="U1060" s="704">
        <v>1</v>
      </c>
    </row>
    <row r="1061" spans="1:21" ht="14.4" customHeight="1" x14ac:dyDescent="0.3">
      <c r="A1061" s="664">
        <v>21</v>
      </c>
      <c r="B1061" s="665" t="s">
        <v>545</v>
      </c>
      <c r="C1061" s="665" t="s">
        <v>4757</v>
      </c>
      <c r="D1061" s="746" t="s">
        <v>7219</v>
      </c>
      <c r="E1061" s="747" t="s">
        <v>4765</v>
      </c>
      <c r="F1061" s="665" t="s">
        <v>4752</v>
      </c>
      <c r="G1061" s="665" t="s">
        <v>4917</v>
      </c>
      <c r="H1061" s="665" t="s">
        <v>2238</v>
      </c>
      <c r="I1061" s="665" t="s">
        <v>2660</v>
      </c>
      <c r="J1061" s="665" t="s">
        <v>2661</v>
      </c>
      <c r="K1061" s="665" t="s">
        <v>2596</v>
      </c>
      <c r="L1061" s="666">
        <v>129.51</v>
      </c>
      <c r="M1061" s="666">
        <v>2849.22</v>
      </c>
      <c r="N1061" s="665">
        <v>22</v>
      </c>
      <c r="O1061" s="748">
        <v>4</v>
      </c>
      <c r="P1061" s="666">
        <v>518.04</v>
      </c>
      <c r="Q1061" s="681">
        <v>0.18181818181818182</v>
      </c>
      <c r="R1061" s="665">
        <v>4</v>
      </c>
      <c r="S1061" s="681">
        <v>0.18181818181818182</v>
      </c>
      <c r="T1061" s="748">
        <v>1</v>
      </c>
      <c r="U1061" s="704">
        <v>0.25</v>
      </c>
    </row>
    <row r="1062" spans="1:21" ht="14.4" customHeight="1" x14ac:dyDescent="0.3">
      <c r="A1062" s="664">
        <v>21</v>
      </c>
      <c r="B1062" s="665" t="s">
        <v>545</v>
      </c>
      <c r="C1062" s="665" t="s">
        <v>4757</v>
      </c>
      <c r="D1062" s="746" t="s">
        <v>7219</v>
      </c>
      <c r="E1062" s="747" t="s">
        <v>4765</v>
      </c>
      <c r="F1062" s="665" t="s">
        <v>4752</v>
      </c>
      <c r="G1062" s="665" t="s">
        <v>4917</v>
      </c>
      <c r="H1062" s="665" t="s">
        <v>546</v>
      </c>
      <c r="I1062" s="665" t="s">
        <v>5692</v>
      </c>
      <c r="J1062" s="665" t="s">
        <v>5693</v>
      </c>
      <c r="K1062" s="665" t="s">
        <v>5687</v>
      </c>
      <c r="L1062" s="666">
        <v>65.599999999999994</v>
      </c>
      <c r="M1062" s="666">
        <v>1574.3999999999999</v>
      </c>
      <c r="N1062" s="665">
        <v>24</v>
      </c>
      <c r="O1062" s="748">
        <v>1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21</v>
      </c>
      <c r="B1063" s="665" t="s">
        <v>545</v>
      </c>
      <c r="C1063" s="665" t="s">
        <v>4757</v>
      </c>
      <c r="D1063" s="746" t="s">
        <v>7219</v>
      </c>
      <c r="E1063" s="747" t="s">
        <v>4765</v>
      </c>
      <c r="F1063" s="665" t="s">
        <v>4752</v>
      </c>
      <c r="G1063" s="665" t="s">
        <v>4917</v>
      </c>
      <c r="H1063" s="665" t="s">
        <v>546</v>
      </c>
      <c r="I1063" s="665" t="s">
        <v>5694</v>
      </c>
      <c r="J1063" s="665" t="s">
        <v>5695</v>
      </c>
      <c r="K1063" s="665" t="s">
        <v>5687</v>
      </c>
      <c r="L1063" s="666">
        <v>65.599999999999994</v>
      </c>
      <c r="M1063" s="666">
        <v>1574.3999999999999</v>
      </c>
      <c r="N1063" s="665">
        <v>24</v>
      </c>
      <c r="O1063" s="748">
        <v>1</v>
      </c>
      <c r="P1063" s="666"/>
      <c r="Q1063" s="681">
        <v>0</v>
      </c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21</v>
      </c>
      <c r="B1064" s="665" t="s">
        <v>545</v>
      </c>
      <c r="C1064" s="665" t="s">
        <v>4757</v>
      </c>
      <c r="D1064" s="746" t="s">
        <v>7219</v>
      </c>
      <c r="E1064" s="747" t="s">
        <v>4765</v>
      </c>
      <c r="F1064" s="665" t="s">
        <v>4752</v>
      </c>
      <c r="G1064" s="665" t="s">
        <v>4917</v>
      </c>
      <c r="H1064" s="665" t="s">
        <v>546</v>
      </c>
      <c r="I1064" s="665" t="s">
        <v>5696</v>
      </c>
      <c r="J1064" s="665" t="s">
        <v>5697</v>
      </c>
      <c r="K1064" s="665" t="s">
        <v>5687</v>
      </c>
      <c r="L1064" s="666">
        <v>65.599999999999994</v>
      </c>
      <c r="M1064" s="666">
        <v>1574.3999999999999</v>
      </c>
      <c r="N1064" s="665">
        <v>24</v>
      </c>
      <c r="O1064" s="748">
        <v>2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21</v>
      </c>
      <c r="B1065" s="665" t="s">
        <v>545</v>
      </c>
      <c r="C1065" s="665" t="s">
        <v>4757</v>
      </c>
      <c r="D1065" s="746" t="s">
        <v>7219</v>
      </c>
      <c r="E1065" s="747" t="s">
        <v>4765</v>
      </c>
      <c r="F1065" s="665" t="s">
        <v>4752</v>
      </c>
      <c r="G1065" s="665" t="s">
        <v>4917</v>
      </c>
      <c r="H1065" s="665" t="s">
        <v>2238</v>
      </c>
      <c r="I1065" s="665" t="s">
        <v>2653</v>
      </c>
      <c r="J1065" s="665" t="s">
        <v>2654</v>
      </c>
      <c r="K1065" s="665" t="s">
        <v>2578</v>
      </c>
      <c r="L1065" s="666">
        <v>32.380000000000003</v>
      </c>
      <c r="M1065" s="666">
        <v>161.9</v>
      </c>
      <c r="N1065" s="665">
        <v>5</v>
      </c>
      <c r="O1065" s="748">
        <v>0.5</v>
      </c>
      <c r="P1065" s="666">
        <v>161.9</v>
      </c>
      <c r="Q1065" s="681">
        <v>1</v>
      </c>
      <c r="R1065" s="665">
        <v>5</v>
      </c>
      <c r="S1065" s="681">
        <v>1</v>
      </c>
      <c r="T1065" s="748">
        <v>0.5</v>
      </c>
      <c r="U1065" s="704">
        <v>1</v>
      </c>
    </row>
    <row r="1066" spans="1:21" ht="14.4" customHeight="1" x14ac:dyDescent="0.3">
      <c r="A1066" s="664">
        <v>21</v>
      </c>
      <c r="B1066" s="665" t="s">
        <v>545</v>
      </c>
      <c r="C1066" s="665" t="s">
        <v>4757</v>
      </c>
      <c r="D1066" s="746" t="s">
        <v>7219</v>
      </c>
      <c r="E1066" s="747" t="s">
        <v>4765</v>
      </c>
      <c r="F1066" s="665" t="s">
        <v>4752</v>
      </c>
      <c r="G1066" s="665" t="s">
        <v>4917</v>
      </c>
      <c r="H1066" s="665" t="s">
        <v>2238</v>
      </c>
      <c r="I1066" s="665" t="s">
        <v>3890</v>
      </c>
      <c r="J1066" s="665" t="s">
        <v>4715</v>
      </c>
      <c r="K1066" s="665" t="s">
        <v>2596</v>
      </c>
      <c r="L1066" s="666">
        <v>127.34</v>
      </c>
      <c r="M1066" s="666">
        <v>636.70000000000005</v>
      </c>
      <c r="N1066" s="665">
        <v>5</v>
      </c>
      <c r="O1066" s="748">
        <v>1.5</v>
      </c>
      <c r="P1066" s="666">
        <v>636.70000000000005</v>
      </c>
      <c r="Q1066" s="681">
        <v>1</v>
      </c>
      <c r="R1066" s="665">
        <v>5</v>
      </c>
      <c r="S1066" s="681">
        <v>1</v>
      </c>
      <c r="T1066" s="748">
        <v>1.5</v>
      </c>
      <c r="U1066" s="704">
        <v>1</v>
      </c>
    </row>
    <row r="1067" spans="1:21" ht="14.4" customHeight="1" x14ac:dyDescent="0.3">
      <c r="A1067" s="664">
        <v>21</v>
      </c>
      <c r="B1067" s="665" t="s">
        <v>545</v>
      </c>
      <c r="C1067" s="665" t="s">
        <v>4757</v>
      </c>
      <c r="D1067" s="746" t="s">
        <v>7219</v>
      </c>
      <c r="E1067" s="747" t="s">
        <v>4765</v>
      </c>
      <c r="F1067" s="665" t="s">
        <v>4752</v>
      </c>
      <c r="G1067" s="665" t="s">
        <v>4917</v>
      </c>
      <c r="H1067" s="665" t="s">
        <v>2238</v>
      </c>
      <c r="I1067" s="665" t="s">
        <v>5698</v>
      </c>
      <c r="J1067" s="665" t="s">
        <v>2654</v>
      </c>
      <c r="K1067" s="665" t="s">
        <v>2639</v>
      </c>
      <c r="L1067" s="666">
        <v>129.51</v>
      </c>
      <c r="M1067" s="666">
        <v>1165.5899999999999</v>
      </c>
      <c r="N1067" s="665">
        <v>9</v>
      </c>
      <c r="O1067" s="748">
        <v>1.5</v>
      </c>
      <c r="P1067" s="666">
        <v>1165.5899999999999</v>
      </c>
      <c r="Q1067" s="681">
        <v>1</v>
      </c>
      <c r="R1067" s="665">
        <v>9</v>
      </c>
      <c r="S1067" s="681">
        <v>1</v>
      </c>
      <c r="T1067" s="748">
        <v>1.5</v>
      </c>
      <c r="U1067" s="704">
        <v>1</v>
      </c>
    </row>
    <row r="1068" spans="1:21" ht="14.4" customHeight="1" x14ac:dyDescent="0.3">
      <c r="A1068" s="664">
        <v>21</v>
      </c>
      <c r="B1068" s="665" t="s">
        <v>545</v>
      </c>
      <c r="C1068" s="665" t="s">
        <v>4757</v>
      </c>
      <c r="D1068" s="746" t="s">
        <v>7219</v>
      </c>
      <c r="E1068" s="747" t="s">
        <v>4765</v>
      </c>
      <c r="F1068" s="665" t="s">
        <v>4752</v>
      </c>
      <c r="G1068" s="665" t="s">
        <v>4917</v>
      </c>
      <c r="H1068" s="665" t="s">
        <v>2238</v>
      </c>
      <c r="I1068" s="665" t="s">
        <v>3892</v>
      </c>
      <c r="J1068" s="665" t="s">
        <v>3893</v>
      </c>
      <c r="K1068" s="665" t="s">
        <v>2639</v>
      </c>
      <c r="L1068" s="666">
        <v>132.34</v>
      </c>
      <c r="M1068" s="666">
        <v>397.02</v>
      </c>
      <c r="N1068" s="665">
        <v>3</v>
      </c>
      <c r="O1068" s="748">
        <v>1</v>
      </c>
      <c r="P1068" s="666">
        <v>397.02</v>
      </c>
      <c r="Q1068" s="681">
        <v>1</v>
      </c>
      <c r="R1068" s="665">
        <v>3</v>
      </c>
      <c r="S1068" s="681">
        <v>1</v>
      </c>
      <c r="T1068" s="748">
        <v>1</v>
      </c>
      <c r="U1068" s="704">
        <v>1</v>
      </c>
    </row>
    <row r="1069" spans="1:21" ht="14.4" customHeight="1" x14ac:dyDescent="0.3">
      <c r="A1069" s="664">
        <v>21</v>
      </c>
      <c r="B1069" s="665" t="s">
        <v>545</v>
      </c>
      <c r="C1069" s="665" t="s">
        <v>4757</v>
      </c>
      <c r="D1069" s="746" t="s">
        <v>7219</v>
      </c>
      <c r="E1069" s="747" t="s">
        <v>4765</v>
      </c>
      <c r="F1069" s="665" t="s">
        <v>4752</v>
      </c>
      <c r="G1069" s="665" t="s">
        <v>4917</v>
      </c>
      <c r="H1069" s="665" t="s">
        <v>546</v>
      </c>
      <c r="I1069" s="665" t="s">
        <v>5699</v>
      </c>
      <c r="J1069" s="665" t="s">
        <v>5700</v>
      </c>
      <c r="K1069" s="665" t="s">
        <v>5701</v>
      </c>
      <c r="L1069" s="666">
        <v>35.619999999999997</v>
      </c>
      <c r="M1069" s="666">
        <v>356.2</v>
      </c>
      <c r="N1069" s="665">
        <v>10</v>
      </c>
      <c r="O1069" s="748">
        <v>1</v>
      </c>
      <c r="P1069" s="666">
        <v>356.2</v>
      </c>
      <c r="Q1069" s="681">
        <v>1</v>
      </c>
      <c r="R1069" s="665">
        <v>10</v>
      </c>
      <c r="S1069" s="681">
        <v>1</v>
      </c>
      <c r="T1069" s="748">
        <v>1</v>
      </c>
      <c r="U1069" s="704">
        <v>1</v>
      </c>
    </row>
    <row r="1070" spans="1:21" ht="14.4" customHeight="1" x14ac:dyDescent="0.3">
      <c r="A1070" s="664">
        <v>21</v>
      </c>
      <c r="B1070" s="665" t="s">
        <v>545</v>
      </c>
      <c r="C1070" s="665" t="s">
        <v>4757</v>
      </c>
      <c r="D1070" s="746" t="s">
        <v>7219</v>
      </c>
      <c r="E1070" s="747" t="s">
        <v>4765</v>
      </c>
      <c r="F1070" s="665" t="s">
        <v>4752</v>
      </c>
      <c r="G1070" s="665" t="s">
        <v>4917</v>
      </c>
      <c r="H1070" s="665" t="s">
        <v>546</v>
      </c>
      <c r="I1070" s="665" t="s">
        <v>5702</v>
      </c>
      <c r="J1070" s="665" t="s">
        <v>5703</v>
      </c>
      <c r="K1070" s="665" t="s">
        <v>5701</v>
      </c>
      <c r="L1070" s="666">
        <v>34.72</v>
      </c>
      <c r="M1070" s="666">
        <v>347.2</v>
      </c>
      <c r="N1070" s="665">
        <v>10</v>
      </c>
      <c r="O1070" s="748">
        <v>0.5</v>
      </c>
      <c r="P1070" s="666">
        <v>347.2</v>
      </c>
      <c r="Q1070" s="681">
        <v>1</v>
      </c>
      <c r="R1070" s="665">
        <v>10</v>
      </c>
      <c r="S1070" s="681">
        <v>1</v>
      </c>
      <c r="T1070" s="748">
        <v>0.5</v>
      </c>
      <c r="U1070" s="704">
        <v>1</v>
      </c>
    </row>
    <row r="1071" spans="1:21" ht="14.4" customHeight="1" x14ac:dyDescent="0.3">
      <c r="A1071" s="664">
        <v>21</v>
      </c>
      <c r="B1071" s="665" t="s">
        <v>545</v>
      </c>
      <c r="C1071" s="665" t="s">
        <v>4757</v>
      </c>
      <c r="D1071" s="746" t="s">
        <v>7219</v>
      </c>
      <c r="E1071" s="747" t="s">
        <v>4765</v>
      </c>
      <c r="F1071" s="665" t="s">
        <v>4752</v>
      </c>
      <c r="G1071" s="665" t="s">
        <v>4917</v>
      </c>
      <c r="H1071" s="665" t="s">
        <v>546</v>
      </c>
      <c r="I1071" s="665" t="s">
        <v>5704</v>
      </c>
      <c r="J1071" s="665" t="s">
        <v>5705</v>
      </c>
      <c r="K1071" s="665" t="s">
        <v>5701</v>
      </c>
      <c r="L1071" s="666">
        <v>34.72</v>
      </c>
      <c r="M1071" s="666">
        <v>347.2</v>
      </c>
      <c r="N1071" s="665">
        <v>10</v>
      </c>
      <c r="O1071" s="748">
        <v>0.5</v>
      </c>
      <c r="P1071" s="666">
        <v>347.2</v>
      </c>
      <c r="Q1071" s="681">
        <v>1</v>
      </c>
      <c r="R1071" s="665">
        <v>10</v>
      </c>
      <c r="S1071" s="681">
        <v>1</v>
      </c>
      <c r="T1071" s="748">
        <v>0.5</v>
      </c>
      <c r="U1071" s="704">
        <v>1</v>
      </c>
    </row>
    <row r="1072" spans="1:21" ht="14.4" customHeight="1" x14ac:dyDescent="0.3">
      <c r="A1072" s="664">
        <v>21</v>
      </c>
      <c r="B1072" s="665" t="s">
        <v>545</v>
      </c>
      <c r="C1072" s="665" t="s">
        <v>4757</v>
      </c>
      <c r="D1072" s="746" t="s">
        <v>7219</v>
      </c>
      <c r="E1072" s="747" t="s">
        <v>4765</v>
      </c>
      <c r="F1072" s="665" t="s">
        <v>4752</v>
      </c>
      <c r="G1072" s="665" t="s">
        <v>4917</v>
      </c>
      <c r="H1072" s="665" t="s">
        <v>2238</v>
      </c>
      <c r="I1072" s="665" t="s">
        <v>5706</v>
      </c>
      <c r="J1072" s="665" t="s">
        <v>5707</v>
      </c>
      <c r="K1072" s="665" t="s">
        <v>2639</v>
      </c>
      <c r="L1072" s="666">
        <v>132.34</v>
      </c>
      <c r="M1072" s="666">
        <v>132.34</v>
      </c>
      <c r="N1072" s="665">
        <v>1</v>
      </c>
      <c r="O1072" s="748">
        <v>0.5</v>
      </c>
      <c r="P1072" s="666">
        <v>132.34</v>
      </c>
      <c r="Q1072" s="681">
        <v>1</v>
      </c>
      <c r="R1072" s="665">
        <v>1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21</v>
      </c>
      <c r="B1073" s="665" t="s">
        <v>545</v>
      </c>
      <c r="C1073" s="665" t="s">
        <v>4757</v>
      </c>
      <c r="D1073" s="746" t="s">
        <v>7219</v>
      </c>
      <c r="E1073" s="747" t="s">
        <v>4765</v>
      </c>
      <c r="F1073" s="665" t="s">
        <v>4752</v>
      </c>
      <c r="G1073" s="665" t="s">
        <v>4917</v>
      </c>
      <c r="H1073" s="665" t="s">
        <v>546</v>
      </c>
      <c r="I1073" s="665" t="s">
        <v>5708</v>
      </c>
      <c r="J1073" s="665" t="s">
        <v>5709</v>
      </c>
      <c r="K1073" s="665" t="s">
        <v>2585</v>
      </c>
      <c r="L1073" s="666">
        <v>1319.28</v>
      </c>
      <c r="M1073" s="666">
        <v>6596.4</v>
      </c>
      <c r="N1073" s="665">
        <v>5</v>
      </c>
      <c r="O1073" s="748">
        <v>1</v>
      </c>
      <c r="P1073" s="666"/>
      <c r="Q1073" s="681">
        <v>0</v>
      </c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21</v>
      </c>
      <c r="B1074" s="665" t="s">
        <v>545</v>
      </c>
      <c r="C1074" s="665" t="s">
        <v>4757</v>
      </c>
      <c r="D1074" s="746" t="s">
        <v>7219</v>
      </c>
      <c r="E1074" s="747" t="s">
        <v>4765</v>
      </c>
      <c r="F1074" s="665" t="s">
        <v>4752</v>
      </c>
      <c r="G1074" s="665" t="s">
        <v>4917</v>
      </c>
      <c r="H1074" s="665" t="s">
        <v>2238</v>
      </c>
      <c r="I1074" s="665" t="s">
        <v>5710</v>
      </c>
      <c r="J1074" s="665" t="s">
        <v>5711</v>
      </c>
      <c r="K1074" s="665" t="s">
        <v>5712</v>
      </c>
      <c r="L1074" s="666">
        <v>67.61</v>
      </c>
      <c r="M1074" s="666">
        <v>405.65999999999997</v>
      </c>
      <c r="N1074" s="665">
        <v>6</v>
      </c>
      <c r="O1074" s="748">
        <v>0.33333333333333331</v>
      </c>
      <c r="P1074" s="666">
        <v>405.65999999999997</v>
      </c>
      <c r="Q1074" s="681">
        <v>1</v>
      </c>
      <c r="R1074" s="665">
        <v>6</v>
      </c>
      <c r="S1074" s="681">
        <v>1</v>
      </c>
      <c r="T1074" s="748">
        <v>0.33333333333333331</v>
      </c>
      <c r="U1074" s="704">
        <v>1</v>
      </c>
    </row>
    <row r="1075" spans="1:21" ht="14.4" customHeight="1" x14ac:dyDescent="0.3">
      <c r="A1075" s="664">
        <v>21</v>
      </c>
      <c r="B1075" s="665" t="s">
        <v>545</v>
      </c>
      <c r="C1075" s="665" t="s">
        <v>4757</v>
      </c>
      <c r="D1075" s="746" t="s">
        <v>7219</v>
      </c>
      <c r="E1075" s="747" t="s">
        <v>4765</v>
      </c>
      <c r="F1075" s="665" t="s">
        <v>4752</v>
      </c>
      <c r="G1075" s="665" t="s">
        <v>4917</v>
      </c>
      <c r="H1075" s="665" t="s">
        <v>546</v>
      </c>
      <c r="I1075" s="665" t="s">
        <v>5713</v>
      </c>
      <c r="J1075" s="665" t="s">
        <v>5714</v>
      </c>
      <c r="K1075" s="665" t="s">
        <v>5715</v>
      </c>
      <c r="L1075" s="666">
        <v>138.88999999999999</v>
      </c>
      <c r="M1075" s="666">
        <v>694.44999999999993</v>
      </c>
      <c r="N1075" s="665">
        <v>5</v>
      </c>
      <c r="O1075" s="748">
        <v>0.5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21</v>
      </c>
      <c r="B1076" s="665" t="s">
        <v>545</v>
      </c>
      <c r="C1076" s="665" t="s">
        <v>4757</v>
      </c>
      <c r="D1076" s="746" t="s">
        <v>7219</v>
      </c>
      <c r="E1076" s="747" t="s">
        <v>4765</v>
      </c>
      <c r="F1076" s="665" t="s">
        <v>4752</v>
      </c>
      <c r="G1076" s="665" t="s">
        <v>4917</v>
      </c>
      <c r="H1076" s="665" t="s">
        <v>546</v>
      </c>
      <c r="I1076" s="665" t="s">
        <v>5716</v>
      </c>
      <c r="J1076" s="665" t="s">
        <v>5717</v>
      </c>
      <c r="K1076" s="665" t="s">
        <v>2578</v>
      </c>
      <c r="L1076" s="666">
        <v>32.659999999999997</v>
      </c>
      <c r="M1076" s="666">
        <v>653.19999999999993</v>
      </c>
      <c r="N1076" s="665">
        <v>20</v>
      </c>
      <c r="O1076" s="748">
        <v>0.5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21</v>
      </c>
      <c r="B1077" s="665" t="s">
        <v>545</v>
      </c>
      <c r="C1077" s="665" t="s">
        <v>4757</v>
      </c>
      <c r="D1077" s="746" t="s">
        <v>7219</v>
      </c>
      <c r="E1077" s="747" t="s">
        <v>4765</v>
      </c>
      <c r="F1077" s="665" t="s">
        <v>4752</v>
      </c>
      <c r="G1077" s="665" t="s">
        <v>4918</v>
      </c>
      <c r="H1077" s="665" t="s">
        <v>546</v>
      </c>
      <c r="I1077" s="665" t="s">
        <v>3014</v>
      </c>
      <c r="J1077" s="665" t="s">
        <v>3015</v>
      </c>
      <c r="K1077" s="665" t="s">
        <v>2801</v>
      </c>
      <c r="L1077" s="666">
        <v>70.08</v>
      </c>
      <c r="M1077" s="666">
        <v>420.48</v>
      </c>
      <c r="N1077" s="665">
        <v>6</v>
      </c>
      <c r="O1077" s="748">
        <v>1.5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21</v>
      </c>
      <c r="B1078" s="665" t="s">
        <v>545</v>
      </c>
      <c r="C1078" s="665" t="s">
        <v>4757</v>
      </c>
      <c r="D1078" s="746" t="s">
        <v>7219</v>
      </c>
      <c r="E1078" s="747" t="s">
        <v>4765</v>
      </c>
      <c r="F1078" s="665" t="s">
        <v>4752</v>
      </c>
      <c r="G1078" s="665" t="s">
        <v>4918</v>
      </c>
      <c r="H1078" s="665" t="s">
        <v>546</v>
      </c>
      <c r="I1078" s="665" t="s">
        <v>3014</v>
      </c>
      <c r="J1078" s="665" t="s">
        <v>3015</v>
      </c>
      <c r="K1078" s="665" t="s">
        <v>2801</v>
      </c>
      <c r="L1078" s="666">
        <v>79.099999999999994</v>
      </c>
      <c r="M1078" s="666">
        <v>1186.4999999999998</v>
      </c>
      <c r="N1078" s="665">
        <v>15</v>
      </c>
      <c r="O1078" s="748">
        <v>3.5</v>
      </c>
      <c r="P1078" s="666">
        <v>237.29999999999998</v>
      </c>
      <c r="Q1078" s="681">
        <v>0.2</v>
      </c>
      <c r="R1078" s="665">
        <v>3</v>
      </c>
      <c r="S1078" s="681">
        <v>0.2</v>
      </c>
      <c r="T1078" s="748">
        <v>0.5</v>
      </c>
      <c r="U1078" s="704">
        <v>0.14285714285714285</v>
      </c>
    </row>
    <row r="1079" spans="1:21" ht="14.4" customHeight="1" x14ac:dyDescent="0.3">
      <c r="A1079" s="664">
        <v>21</v>
      </c>
      <c r="B1079" s="665" t="s">
        <v>545</v>
      </c>
      <c r="C1079" s="665" t="s">
        <v>4757</v>
      </c>
      <c r="D1079" s="746" t="s">
        <v>7219</v>
      </c>
      <c r="E1079" s="747" t="s">
        <v>4765</v>
      </c>
      <c r="F1079" s="665" t="s">
        <v>4752</v>
      </c>
      <c r="G1079" s="665" t="s">
        <v>4919</v>
      </c>
      <c r="H1079" s="665" t="s">
        <v>546</v>
      </c>
      <c r="I1079" s="665" t="s">
        <v>636</v>
      </c>
      <c r="J1079" s="665" t="s">
        <v>5190</v>
      </c>
      <c r="K1079" s="665" t="s">
        <v>5191</v>
      </c>
      <c r="L1079" s="666">
        <v>24.78</v>
      </c>
      <c r="M1079" s="666">
        <v>49.56</v>
      </c>
      <c r="N1079" s="665">
        <v>2</v>
      </c>
      <c r="O1079" s="748">
        <v>1</v>
      </c>
      <c r="P1079" s="666">
        <v>49.56</v>
      </c>
      <c r="Q1079" s="681">
        <v>1</v>
      </c>
      <c r="R1079" s="665">
        <v>2</v>
      </c>
      <c r="S1079" s="681">
        <v>1</v>
      </c>
      <c r="T1079" s="748">
        <v>1</v>
      </c>
      <c r="U1079" s="704">
        <v>1</v>
      </c>
    </row>
    <row r="1080" spans="1:21" ht="14.4" customHeight="1" x14ac:dyDescent="0.3">
      <c r="A1080" s="664">
        <v>21</v>
      </c>
      <c r="B1080" s="665" t="s">
        <v>545</v>
      </c>
      <c r="C1080" s="665" t="s">
        <v>4757</v>
      </c>
      <c r="D1080" s="746" t="s">
        <v>7219</v>
      </c>
      <c r="E1080" s="747" t="s">
        <v>4765</v>
      </c>
      <c r="F1080" s="665" t="s">
        <v>4752</v>
      </c>
      <c r="G1080" s="665" t="s">
        <v>4919</v>
      </c>
      <c r="H1080" s="665" t="s">
        <v>546</v>
      </c>
      <c r="I1080" s="665" t="s">
        <v>3106</v>
      </c>
      <c r="J1080" s="665" t="s">
        <v>4920</v>
      </c>
      <c r="K1080" s="665" t="s">
        <v>4921</v>
      </c>
      <c r="L1080" s="666">
        <v>99.11</v>
      </c>
      <c r="M1080" s="666">
        <v>495.55</v>
      </c>
      <c r="N1080" s="665">
        <v>5</v>
      </c>
      <c r="O1080" s="748">
        <v>3</v>
      </c>
      <c r="P1080" s="666">
        <v>495.55</v>
      </c>
      <c r="Q1080" s="681">
        <v>1</v>
      </c>
      <c r="R1080" s="665">
        <v>5</v>
      </c>
      <c r="S1080" s="681">
        <v>1</v>
      </c>
      <c r="T1080" s="748">
        <v>3</v>
      </c>
      <c r="U1080" s="704">
        <v>1</v>
      </c>
    </row>
    <row r="1081" spans="1:21" ht="14.4" customHeight="1" x14ac:dyDescent="0.3">
      <c r="A1081" s="664">
        <v>21</v>
      </c>
      <c r="B1081" s="665" t="s">
        <v>545</v>
      </c>
      <c r="C1081" s="665" t="s">
        <v>4757</v>
      </c>
      <c r="D1081" s="746" t="s">
        <v>7219</v>
      </c>
      <c r="E1081" s="747" t="s">
        <v>4765</v>
      </c>
      <c r="F1081" s="665" t="s">
        <v>4752</v>
      </c>
      <c r="G1081" s="665" t="s">
        <v>5310</v>
      </c>
      <c r="H1081" s="665" t="s">
        <v>546</v>
      </c>
      <c r="I1081" s="665" t="s">
        <v>3250</v>
      </c>
      <c r="J1081" s="665" t="s">
        <v>2895</v>
      </c>
      <c r="K1081" s="665" t="s">
        <v>5312</v>
      </c>
      <c r="L1081" s="666">
        <v>1715.48</v>
      </c>
      <c r="M1081" s="666">
        <v>1715.48</v>
      </c>
      <c r="N1081" s="665">
        <v>1</v>
      </c>
      <c r="O1081" s="748">
        <v>0.5</v>
      </c>
      <c r="P1081" s="666">
        <v>1715.48</v>
      </c>
      <c r="Q1081" s="681">
        <v>1</v>
      </c>
      <c r="R1081" s="665">
        <v>1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21</v>
      </c>
      <c r="B1082" s="665" t="s">
        <v>545</v>
      </c>
      <c r="C1082" s="665" t="s">
        <v>4757</v>
      </c>
      <c r="D1082" s="746" t="s">
        <v>7219</v>
      </c>
      <c r="E1082" s="747" t="s">
        <v>4765</v>
      </c>
      <c r="F1082" s="665" t="s">
        <v>4752</v>
      </c>
      <c r="G1082" s="665" t="s">
        <v>5310</v>
      </c>
      <c r="H1082" s="665" t="s">
        <v>546</v>
      </c>
      <c r="I1082" s="665" t="s">
        <v>3250</v>
      </c>
      <c r="J1082" s="665" t="s">
        <v>2895</v>
      </c>
      <c r="K1082" s="665" t="s">
        <v>5312</v>
      </c>
      <c r="L1082" s="666">
        <v>1195.75</v>
      </c>
      <c r="M1082" s="666">
        <v>7174.5</v>
      </c>
      <c r="N1082" s="665">
        <v>6</v>
      </c>
      <c r="O1082" s="748">
        <v>1.5</v>
      </c>
      <c r="P1082" s="666">
        <v>7174.5</v>
      </c>
      <c r="Q1082" s="681">
        <v>1</v>
      </c>
      <c r="R1082" s="665">
        <v>6</v>
      </c>
      <c r="S1082" s="681">
        <v>1</v>
      </c>
      <c r="T1082" s="748">
        <v>1.5</v>
      </c>
      <c r="U1082" s="704">
        <v>1</v>
      </c>
    </row>
    <row r="1083" spans="1:21" ht="14.4" customHeight="1" x14ac:dyDescent="0.3">
      <c r="A1083" s="664">
        <v>21</v>
      </c>
      <c r="B1083" s="665" t="s">
        <v>545</v>
      </c>
      <c r="C1083" s="665" t="s">
        <v>4757</v>
      </c>
      <c r="D1083" s="746" t="s">
        <v>7219</v>
      </c>
      <c r="E1083" s="747" t="s">
        <v>4765</v>
      </c>
      <c r="F1083" s="665" t="s">
        <v>4752</v>
      </c>
      <c r="G1083" s="665" t="s">
        <v>5718</v>
      </c>
      <c r="H1083" s="665" t="s">
        <v>546</v>
      </c>
      <c r="I1083" s="665" t="s">
        <v>5719</v>
      </c>
      <c r="J1083" s="665" t="s">
        <v>5720</v>
      </c>
      <c r="K1083" s="665" t="s">
        <v>5721</v>
      </c>
      <c r="L1083" s="666">
        <v>0</v>
      </c>
      <c r="M1083" s="666">
        <v>0</v>
      </c>
      <c r="N1083" s="665">
        <v>5</v>
      </c>
      <c r="O1083" s="748">
        <v>4</v>
      </c>
      <c r="P1083" s="666">
        <v>0</v>
      </c>
      <c r="Q1083" s="681"/>
      <c r="R1083" s="665">
        <v>5</v>
      </c>
      <c r="S1083" s="681">
        <v>1</v>
      </c>
      <c r="T1083" s="748">
        <v>4</v>
      </c>
      <c r="U1083" s="704">
        <v>1</v>
      </c>
    </row>
    <row r="1084" spans="1:21" ht="14.4" customHeight="1" x14ac:dyDescent="0.3">
      <c r="A1084" s="664">
        <v>21</v>
      </c>
      <c r="B1084" s="665" t="s">
        <v>545</v>
      </c>
      <c r="C1084" s="665" t="s">
        <v>4757</v>
      </c>
      <c r="D1084" s="746" t="s">
        <v>7219</v>
      </c>
      <c r="E1084" s="747" t="s">
        <v>4765</v>
      </c>
      <c r="F1084" s="665" t="s">
        <v>4752</v>
      </c>
      <c r="G1084" s="665" t="s">
        <v>4923</v>
      </c>
      <c r="H1084" s="665" t="s">
        <v>546</v>
      </c>
      <c r="I1084" s="665" t="s">
        <v>1725</v>
      </c>
      <c r="J1084" s="665" t="s">
        <v>1726</v>
      </c>
      <c r="K1084" s="665" t="s">
        <v>5722</v>
      </c>
      <c r="L1084" s="666">
        <v>0</v>
      </c>
      <c r="M1084" s="666">
        <v>0</v>
      </c>
      <c r="N1084" s="665">
        <v>2</v>
      </c>
      <c r="O1084" s="748">
        <v>2</v>
      </c>
      <c r="P1084" s="666">
        <v>0</v>
      </c>
      <c r="Q1084" s="681"/>
      <c r="R1084" s="665">
        <v>1</v>
      </c>
      <c r="S1084" s="681">
        <v>0.5</v>
      </c>
      <c r="T1084" s="748">
        <v>1</v>
      </c>
      <c r="U1084" s="704">
        <v>0.5</v>
      </c>
    </row>
    <row r="1085" spans="1:21" ht="14.4" customHeight="1" x14ac:dyDescent="0.3">
      <c r="A1085" s="664">
        <v>21</v>
      </c>
      <c r="B1085" s="665" t="s">
        <v>545</v>
      </c>
      <c r="C1085" s="665" t="s">
        <v>4757</v>
      </c>
      <c r="D1085" s="746" t="s">
        <v>7219</v>
      </c>
      <c r="E1085" s="747" t="s">
        <v>4765</v>
      </c>
      <c r="F1085" s="665" t="s">
        <v>4752</v>
      </c>
      <c r="G1085" s="665" t="s">
        <v>4923</v>
      </c>
      <c r="H1085" s="665" t="s">
        <v>546</v>
      </c>
      <c r="I1085" s="665" t="s">
        <v>4924</v>
      </c>
      <c r="J1085" s="665" t="s">
        <v>1726</v>
      </c>
      <c r="K1085" s="665" t="s">
        <v>4925</v>
      </c>
      <c r="L1085" s="666">
        <v>0</v>
      </c>
      <c r="M1085" s="666">
        <v>0</v>
      </c>
      <c r="N1085" s="665">
        <v>1</v>
      </c>
      <c r="O1085" s="748">
        <v>1</v>
      </c>
      <c r="P1085" s="666"/>
      <c r="Q1085" s="681"/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21</v>
      </c>
      <c r="B1086" s="665" t="s">
        <v>545</v>
      </c>
      <c r="C1086" s="665" t="s">
        <v>4757</v>
      </c>
      <c r="D1086" s="746" t="s">
        <v>7219</v>
      </c>
      <c r="E1086" s="747" t="s">
        <v>4765</v>
      </c>
      <c r="F1086" s="665" t="s">
        <v>4752</v>
      </c>
      <c r="G1086" s="665" t="s">
        <v>4816</v>
      </c>
      <c r="H1086" s="665" t="s">
        <v>546</v>
      </c>
      <c r="I1086" s="665" t="s">
        <v>861</v>
      </c>
      <c r="J1086" s="665" t="s">
        <v>4817</v>
      </c>
      <c r="K1086" s="665" t="s">
        <v>4800</v>
      </c>
      <c r="L1086" s="666">
        <v>0</v>
      </c>
      <c r="M1086" s="666">
        <v>0</v>
      </c>
      <c r="N1086" s="665">
        <v>15</v>
      </c>
      <c r="O1086" s="748">
        <v>6.5</v>
      </c>
      <c r="P1086" s="666">
        <v>0</v>
      </c>
      <c r="Q1086" s="681"/>
      <c r="R1086" s="665">
        <v>13</v>
      </c>
      <c r="S1086" s="681">
        <v>0.8666666666666667</v>
      </c>
      <c r="T1086" s="748">
        <v>5</v>
      </c>
      <c r="U1086" s="704">
        <v>0.76923076923076927</v>
      </c>
    </row>
    <row r="1087" spans="1:21" ht="14.4" customHeight="1" x14ac:dyDescent="0.3">
      <c r="A1087" s="664">
        <v>21</v>
      </c>
      <c r="B1087" s="665" t="s">
        <v>545</v>
      </c>
      <c r="C1087" s="665" t="s">
        <v>4757</v>
      </c>
      <c r="D1087" s="746" t="s">
        <v>7219</v>
      </c>
      <c r="E1087" s="747" t="s">
        <v>4765</v>
      </c>
      <c r="F1087" s="665" t="s">
        <v>4752</v>
      </c>
      <c r="G1087" s="665" t="s">
        <v>4932</v>
      </c>
      <c r="H1087" s="665" t="s">
        <v>546</v>
      </c>
      <c r="I1087" s="665" t="s">
        <v>5530</v>
      </c>
      <c r="J1087" s="665" t="s">
        <v>2104</v>
      </c>
      <c r="K1087" s="665" t="s">
        <v>5259</v>
      </c>
      <c r="L1087" s="666">
        <v>22.44</v>
      </c>
      <c r="M1087" s="666">
        <v>44.88</v>
      </c>
      <c r="N1087" s="665">
        <v>2</v>
      </c>
      <c r="O1087" s="748">
        <v>1</v>
      </c>
      <c r="P1087" s="666">
        <v>44.88</v>
      </c>
      <c r="Q1087" s="681">
        <v>1</v>
      </c>
      <c r="R1087" s="665">
        <v>2</v>
      </c>
      <c r="S1087" s="681">
        <v>1</v>
      </c>
      <c r="T1087" s="748">
        <v>1</v>
      </c>
      <c r="U1087" s="704">
        <v>1</v>
      </c>
    </row>
    <row r="1088" spans="1:21" ht="14.4" customHeight="1" x14ac:dyDescent="0.3">
      <c r="A1088" s="664">
        <v>21</v>
      </c>
      <c r="B1088" s="665" t="s">
        <v>545</v>
      </c>
      <c r="C1088" s="665" t="s">
        <v>4757</v>
      </c>
      <c r="D1088" s="746" t="s">
        <v>7219</v>
      </c>
      <c r="E1088" s="747" t="s">
        <v>4765</v>
      </c>
      <c r="F1088" s="665" t="s">
        <v>4752</v>
      </c>
      <c r="G1088" s="665" t="s">
        <v>4932</v>
      </c>
      <c r="H1088" s="665" t="s">
        <v>546</v>
      </c>
      <c r="I1088" s="665" t="s">
        <v>5458</v>
      </c>
      <c r="J1088" s="665" t="s">
        <v>5152</v>
      </c>
      <c r="K1088" s="665" t="s">
        <v>5459</v>
      </c>
      <c r="L1088" s="666">
        <v>25.6</v>
      </c>
      <c r="M1088" s="666">
        <v>25.6</v>
      </c>
      <c r="N1088" s="665">
        <v>1</v>
      </c>
      <c r="O1088" s="748">
        <v>1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21</v>
      </c>
      <c r="B1089" s="665" t="s">
        <v>545</v>
      </c>
      <c r="C1089" s="665" t="s">
        <v>4757</v>
      </c>
      <c r="D1089" s="746" t="s">
        <v>7219</v>
      </c>
      <c r="E1089" s="747" t="s">
        <v>4765</v>
      </c>
      <c r="F1089" s="665" t="s">
        <v>4752</v>
      </c>
      <c r="G1089" s="665" t="s">
        <v>5723</v>
      </c>
      <c r="H1089" s="665" t="s">
        <v>546</v>
      </c>
      <c r="I1089" s="665" t="s">
        <v>5724</v>
      </c>
      <c r="J1089" s="665" t="s">
        <v>5725</v>
      </c>
      <c r="K1089" s="665" t="s">
        <v>5726</v>
      </c>
      <c r="L1089" s="666">
        <v>145.15</v>
      </c>
      <c r="M1089" s="666">
        <v>435.45000000000005</v>
      </c>
      <c r="N1089" s="665">
        <v>3</v>
      </c>
      <c r="O1089" s="748">
        <v>0.5</v>
      </c>
      <c r="P1089" s="666">
        <v>435.45000000000005</v>
      </c>
      <c r="Q1089" s="681">
        <v>1</v>
      </c>
      <c r="R1089" s="665">
        <v>3</v>
      </c>
      <c r="S1089" s="681">
        <v>1</v>
      </c>
      <c r="T1089" s="748">
        <v>0.5</v>
      </c>
      <c r="U1089" s="704">
        <v>1</v>
      </c>
    </row>
    <row r="1090" spans="1:21" ht="14.4" customHeight="1" x14ac:dyDescent="0.3">
      <c r="A1090" s="664">
        <v>21</v>
      </c>
      <c r="B1090" s="665" t="s">
        <v>545</v>
      </c>
      <c r="C1090" s="665" t="s">
        <v>4757</v>
      </c>
      <c r="D1090" s="746" t="s">
        <v>7219</v>
      </c>
      <c r="E1090" s="747" t="s">
        <v>4765</v>
      </c>
      <c r="F1090" s="665" t="s">
        <v>4752</v>
      </c>
      <c r="G1090" s="665" t="s">
        <v>5727</v>
      </c>
      <c r="H1090" s="665" t="s">
        <v>546</v>
      </c>
      <c r="I1090" s="665" t="s">
        <v>5728</v>
      </c>
      <c r="J1090" s="665" t="s">
        <v>5729</v>
      </c>
      <c r="K1090" s="665" t="s">
        <v>5730</v>
      </c>
      <c r="L1090" s="666">
        <v>90.6</v>
      </c>
      <c r="M1090" s="666">
        <v>90.6</v>
      </c>
      <c r="N1090" s="665">
        <v>1</v>
      </c>
      <c r="O1090" s="748">
        <v>1</v>
      </c>
      <c r="P1090" s="666">
        <v>90.6</v>
      </c>
      <c r="Q1090" s="681">
        <v>1</v>
      </c>
      <c r="R1090" s="665">
        <v>1</v>
      </c>
      <c r="S1090" s="681">
        <v>1</v>
      </c>
      <c r="T1090" s="748">
        <v>1</v>
      </c>
      <c r="U1090" s="704">
        <v>1</v>
      </c>
    </row>
    <row r="1091" spans="1:21" ht="14.4" customHeight="1" x14ac:dyDescent="0.3">
      <c r="A1091" s="664">
        <v>21</v>
      </c>
      <c r="B1091" s="665" t="s">
        <v>545</v>
      </c>
      <c r="C1091" s="665" t="s">
        <v>4757</v>
      </c>
      <c r="D1091" s="746" t="s">
        <v>7219</v>
      </c>
      <c r="E1091" s="747" t="s">
        <v>4765</v>
      </c>
      <c r="F1091" s="665" t="s">
        <v>4752</v>
      </c>
      <c r="G1091" s="665" t="s">
        <v>5731</v>
      </c>
      <c r="H1091" s="665" t="s">
        <v>546</v>
      </c>
      <c r="I1091" s="665" t="s">
        <v>5732</v>
      </c>
      <c r="J1091" s="665" t="s">
        <v>5733</v>
      </c>
      <c r="K1091" s="665" t="s">
        <v>5734</v>
      </c>
      <c r="L1091" s="666">
        <v>0</v>
      </c>
      <c r="M1091" s="666">
        <v>0</v>
      </c>
      <c r="N1091" s="665">
        <v>1</v>
      </c>
      <c r="O1091" s="748">
        <v>1</v>
      </c>
      <c r="P1091" s="666">
        <v>0</v>
      </c>
      <c r="Q1091" s="681"/>
      <c r="R1091" s="665">
        <v>1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21</v>
      </c>
      <c r="B1092" s="665" t="s">
        <v>545</v>
      </c>
      <c r="C1092" s="665" t="s">
        <v>4757</v>
      </c>
      <c r="D1092" s="746" t="s">
        <v>7219</v>
      </c>
      <c r="E1092" s="747" t="s">
        <v>4765</v>
      </c>
      <c r="F1092" s="665" t="s">
        <v>4752</v>
      </c>
      <c r="G1092" s="665" t="s">
        <v>5731</v>
      </c>
      <c r="H1092" s="665" t="s">
        <v>546</v>
      </c>
      <c r="I1092" s="665" t="s">
        <v>5735</v>
      </c>
      <c r="J1092" s="665" t="s">
        <v>5736</v>
      </c>
      <c r="K1092" s="665" t="s">
        <v>5737</v>
      </c>
      <c r="L1092" s="666">
        <v>0</v>
      </c>
      <c r="M1092" s="666">
        <v>0</v>
      </c>
      <c r="N1092" s="665">
        <v>1</v>
      </c>
      <c r="O1092" s="748">
        <v>1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21</v>
      </c>
      <c r="B1093" s="665" t="s">
        <v>545</v>
      </c>
      <c r="C1093" s="665" t="s">
        <v>4757</v>
      </c>
      <c r="D1093" s="746" t="s">
        <v>7219</v>
      </c>
      <c r="E1093" s="747" t="s">
        <v>4765</v>
      </c>
      <c r="F1093" s="665" t="s">
        <v>4752</v>
      </c>
      <c r="G1093" s="665" t="s">
        <v>5738</v>
      </c>
      <c r="H1093" s="665" t="s">
        <v>2238</v>
      </c>
      <c r="I1093" s="665" t="s">
        <v>5739</v>
      </c>
      <c r="J1093" s="665" t="s">
        <v>5740</v>
      </c>
      <c r="K1093" s="665" t="s">
        <v>4460</v>
      </c>
      <c r="L1093" s="666">
        <v>0</v>
      </c>
      <c r="M1093" s="666">
        <v>0</v>
      </c>
      <c r="N1093" s="665">
        <v>1</v>
      </c>
      <c r="O1093" s="748">
        <v>1</v>
      </c>
      <c r="P1093" s="666"/>
      <c r="Q1093" s="681"/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21</v>
      </c>
      <c r="B1094" s="665" t="s">
        <v>545</v>
      </c>
      <c r="C1094" s="665" t="s">
        <v>4757</v>
      </c>
      <c r="D1094" s="746" t="s">
        <v>7219</v>
      </c>
      <c r="E1094" s="747" t="s">
        <v>4765</v>
      </c>
      <c r="F1094" s="665" t="s">
        <v>4752</v>
      </c>
      <c r="G1094" s="665" t="s">
        <v>5738</v>
      </c>
      <c r="H1094" s="665" t="s">
        <v>2238</v>
      </c>
      <c r="I1094" s="665" t="s">
        <v>5741</v>
      </c>
      <c r="J1094" s="665" t="s">
        <v>5740</v>
      </c>
      <c r="K1094" s="665" t="s">
        <v>5430</v>
      </c>
      <c r="L1094" s="666">
        <v>492.3</v>
      </c>
      <c r="M1094" s="666">
        <v>4430.7000000000007</v>
      </c>
      <c r="N1094" s="665">
        <v>9</v>
      </c>
      <c r="O1094" s="748">
        <v>9</v>
      </c>
      <c r="P1094" s="666">
        <v>3938.4000000000005</v>
      </c>
      <c r="Q1094" s="681">
        <v>0.88888888888888884</v>
      </c>
      <c r="R1094" s="665">
        <v>8</v>
      </c>
      <c r="S1094" s="681">
        <v>0.88888888888888884</v>
      </c>
      <c r="T1094" s="748">
        <v>8</v>
      </c>
      <c r="U1094" s="704">
        <v>0.88888888888888884</v>
      </c>
    </row>
    <row r="1095" spans="1:21" ht="14.4" customHeight="1" x14ac:dyDescent="0.3">
      <c r="A1095" s="664">
        <v>21</v>
      </c>
      <c r="B1095" s="665" t="s">
        <v>545</v>
      </c>
      <c r="C1095" s="665" t="s">
        <v>4757</v>
      </c>
      <c r="D1095" s="746" t="s">
        <v>7219</v>
      </c>
      <c r="E1095" s="747" t="s">
        <v>4765</v>
      </c>
      <c r="F1095" s="665" t="s">
        <v>4752</v>
      </c>
      <c r="G1095" s="665" t="s">
        <v>5738</v>
      </c>
      <c r="H1095" s="665" t="s">
        <v>2238</v>
      </c>
      <c r="I1095" s="665" t="s">
        <v>5741</v>
      </c>
      <c r="J1095" s="665" t="s">
        <v>5740</v>
      </c>
      <c r="K1095" s="665" t="s">
        <v>5430</v>
      </c>
      <c r="L1095" s="666">
        <v>502.31</v>
      </c>
      <c r="M1095" s="666">
        <v>11553.130000000003</v>
      </c>
      <c r="N1095" s="665">
        <v>23</v>
      </c>
      <c r="O1095" s="748">
        <v>22.5</v>
      </c>
      <c r="P1095" s="666">
        <v>8539.2700000000023</v>
      </c>
      <c r="Q1095" s="681">
        <v>0.73913043478260876</v>
      </c>
      <c r="R1095" s="665">
        <v>17</v>
      </c>
      <c r="S1095" s="681">
        <v>0.73913043478260865</v>
      </c>
      <c r="T1095" s="748">
        <v>17</v>
      </c>
      <c r="U1095" s="704">
        <v>0.75555555555555554</v>
      </c>
    </row>
    <row r="1096" spans="1:21" ht="14.4" customHeight="1" x14ac:dyDescent="0.3">
      <c r="A1096" s="664">
        <v>21</v>
      </c>
      <c r="B1096" s="665" t="s">
        <v>545</v>
      </c>
      <c r="C1096" s="665" t="s">
        <v>4757</v>
      </c>
      <c r="D1096" s="746" t="s">
        <v>7219</v>
      </c>
      <c r="E1096" s="747" t="s">
        <v>4765</v>
      </c>
      <c r="F1096" s="665" t="s">
        <v>4752</v>
      </c>
      <c r="G1096" s="665" t="s">
        <v>5042</v>
      </c>
      <c r="H1096" s="665" t="s">
        <v>546</v>
      </c>
      <c r="I1096" s="665" t="s">
        <v>1194</v>
      </c>
      <c r="J1096" s="665" t="s">
        <v>751</v>
      </c>
      <c r="K1096" s="665" t="s">
        <v>5043</v>
      </c>
      <c r="L1096" s="666">
        <v>85.76</v>
      </c>
      <c r="M1096" s="666">
        <v>1286.4000000000001</v>
      </c>
      <c r="N1096" s="665">
        <v>15</v>
      </c>
      <c r="O1096" s="748">
        <v>9</v>
      </c>
      <c r="P1096" s="666">
        <v>943.36</v>
      </c>
      <c r="Q1096" s="681">
        <v>0.73333333333333328</v>
      </c>
      <c r="R1096" s="665">
        <v>11</v>
      </c>
      <c r="S1096" s="681">
        <v>0.73333333333333328</v>
      </c>
      <c r="T1096" s="748">
        <v>7.5</v>
      </c>
      <c r="U1096" s="704">
        <v>0.83333333333333337</v>
      </c>
    </row>
    <row r="1097" spans="1:21" ht="14.4" customHeight="1" x14ac:dyDescent="0.3">
      <c r="A1097" s="664">
        <v>21</v>
      </c>
      <c r="B1097" s="665" t="s">
        <v>545</v>
      </c>
      <c r="C1097" s="665" t="s">
        <v>4757</v>
      </c>
      <c r="D1097" s="746" t="s">
        <v>7219</v>
      </c>
      <c r="E1097" s="747" t="s">
        <v>4765</v>
      </c>
      <c r="F1097" s="665" t="s">
        <v>4752</v>
      </c>
      <c r="G1097" s="665" t="s">
        <v>5742</v>
      </c>
      <c r="H1097" s="665" t="s">
        <v>546</v>
      </c>
      <c r="I1097" s="665" t="s">
        <v>5743</v>
      </c>
      <c r="J1097" s="665" t="s">
        <v>3931</v>
      </c>
      <c r="K1097" s="665" t="s">
        <v>5744</v>
      </c>
      <c r="L1097" s="666">
        <v>61.97</v>
      </c>
      <c r="M1097" s="666">
        <v>123.94</v>
      </c>
      <c r="N1097" s="665">
        <v>2</v>
      </c>
      <c r="O1097" s="748">
        <v>0.5</v>
      </c>
      <c r="P1097" s="666">
        <v>123.94</v>
      </c>
      <c r="Q1097" s="681">
        <v>1</v>
      </c>
      <c r="R1097" s="665">
        <v>2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21</v>
      </c>
      <c r="B1098" s="665" t="s">
        <v>545</v>
      </c>
      <c r="C1098" s="665" t="s">
        <v>4757</v>
      </c>
      <c r="D1098" s="746" t="s">
        <v>7219</v>
      </c>
      <c r="E1098" s="747" t="s">
        <v>4765</v>
      </c>
      <c r="F1098" s="665" t="s">
        <v>4752</v>
      </c>
      <c r="G1098" s="665" t="s">
        <v>5742</v>
      </c>
      <c r="H1098" s="665" t="s">
        <v>546</v>
      </c>
      <c r="I1098" s="665" t="s">
        <v>3930</v>
      </c>
      <c r="J1098" s="665" t="s">
        <v>3931</v>
      </c>
      <c r="K1098" s="665" t="s">
        <v>5745</v>
      </c>
      <c r="L1098" s="666">
        <v>61.97</v>
      </c>
      <c r="M1098" s="666">
        <v>61.97</v>
      </c>
      <c r="N1098" s="665">
        <v>1</v>
      </c>
      <c r="O1098" s="748">
        <v>0.5</v>
      </c>
      <c r="P1098" s="666">
        <v>61.97</v>
      </c>
      <c r="Q1098" s="681">
        <v>1</v>
      </c>
      <c r="R1098" s="665">
        <v>1</v>
      </c>
      <c r="S1098" s="681">
        <v>1</v>
      </c>
      <c r="T1098" s="748">
        <v>0.5</v>
      </c>
      <c r="U1098" s="704">
        <v>1</v>
      </c>
    </row>
    <row r="1099" spans="1:21" ht="14.4" customHeight="1" x14ac:dyDescent="0.3">
      <c r="A1099" s="664">
        <v>21</v>
      </c>
      <c r="B1099" s="665" t="s">
        <v>545</v>
      </c>
      <c r="C1099" s="665" t="s">
        <v>4757</v>
      </c>
      <c r="D1099" s="746" t="s">
        <v>7219</v>
      </c>
      <c r="E1099" s="747" t="s">
        <v>4765</v>
      </c>
      <c r="F1099" s="665" t="s">
        <v>4752</v>
      </c>
      <c r="G1099" s="665" t="s">
        <v>5746</v>
      </c>
      <c r="H1099" s="665" t="s">
        <v>546</v>
      </c>
      <c r="I1099" s="665" t="s">
        <v>2944</v>
      </c>
      <c r="J1099" s="665" t="s">
        <v>5747</v>
      </c>
      <c r="K1099" s="665" t="s">
        <v>4401</v>
      </c>
      <c r="L1099" s="666">
        <v>77.13</v>
      </c>
      <c r="M1099" s="666">
        <v>154.26</v>
      </c>
      <c r="N1099" s="665">
        <v>2</v>
      </c>
      <c r="O1099" s="748">
        <v>2</v>
      </c>
      <c r="P1099" s="666">
        <v>77.13</v>
      </c>
      <c r="Q1099" s="681">
        <v>0.5</v>
      </c>
      <c r="R1099" s="665">
        <v>1</v>
      </c>
      <c r="S1099" s="681">
        <v>0.5</v>
      </c>
      <c r="T1099" s="748">
        <v>1</v>
      </c>
      <c r="U1099" s="704">
        <v>0.5</v>
      </c>
    </row>
    <row r="1100" spans="1:21" ht="14.4" customHeight="1" x14ac:dyDescent="0.3">
      <c r="A1100" s="664">
        <v>21</v>
      </c>
      <c r="B1100" s="665" t="s">
        <v>545</v>
      </c>
      <c r="C1100" s="665" t="s">
        <v>4757</v>
      </c>
      <c r="D1100" s="746" t="s">
        <v>7219</v>
      </c>
      <c r="E1100" s="747" t="s">
        <v>4765</v>
      </c>
      <c r="F1100" s="665" t="s">
        <v>4752</v>
      </c>
      <c r="G1100" s="665" t="s">
        <v>4936</v>
      </c>
      <c r="H1100" s="665" t="s">
        <v>546</v>
      </c>
      <c r="I1100" s="665" t="s">
        <v>2907</v>
      </c>
      <c r="J1100" s="665" t="s">
        <v>2908</v>
      </c>
      <c r="K1100" s="665" t="s">
        <v>4686</v>
      </c>
      <c r="L1100" s="666">
        <v>140.94999999999999</v>
      </c>
      <c r="M1100" s="666">
        <v>1127.5999999999999</v>
      </c>
      <c r="N1100" s="665">
        <v>8</v>
      </c>
      <c r="O1100" s="748">
        <v>4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21</v>
      </c>
      <c r="B1101" s="665" t="s">
        <v>545</v>
      </c>
      <c r="C1101" s="665" t="s">
        <v>4757</v>
      </c>
      <c r="D1101" s="746" t="s">
        <v>7219</v>
      </c>
      <c r="E1101" s="747" t="s">
        <v>4765</v>
      </c>
      <c r="F1101" s="665" t="s">
        <v>4752</v>
      </c>
      <c r="G1101" s="665" t="s">
        <v>4936</v>
      </c>
      <c r="H1101" s="665" t="s">
        <v>546</v>
      </c>
      <c r="I1101" s="665" t="s">
        <v>899</v>
      </c>
      <c r="J1101" s="665" t="s">
        <v>900</v>
      </c>
      <c r="K1101" s="665" t="s">
        <v>4557</v>
      </c>
      <c r="L1101" s="666">
        <v>93.96</v>
      </c>
      <c r="M1101" s="666">
        <v>187.92</v>
      </c>
      <c r="N1101" s="665">
        <v>2</v>
      </c>
      <c r="O1101" s="748">
        <v>1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21</v>
      </c>
      <c r="B1102" s="665" t="s">
        <v>545</v>
      </c>
      <c r="C1102" s="665" t="s">
        <v>4757</v>
      </c>
      <c r="D1102" s="746" t="s">
        <v>7219</v>
      </c>
      <c r="E1102" s="747" t="s">
        <v>4765</v>
      </c>
      <c r="F1102" s="665" t="s">
        <v>4752</v>
      </c>
      <c r="G1102" s="665" t="s">
        <v>4936</v>
      </c>
      <c r="H1102" s="665" t="s">
        <v>546</v>
      </c>
      <c r="I1102" s="665" t="s">
        <v>3150</v>
      </c>
      <c r="J1102" s="665" t="s">
        <v>1525</v>
      </c>
      <c r="K1102" s="665" t="s">
        <v>5748</v>
      </c>
      <c r="L1102" s="666">
        <v>300.68</v>
      </c>
      <c r="M1102" s="666">
        <v>300.68</v>
      </c>
      <c r="N1102" s="665">
        <v>1</v>
      </c>
      <c r="O1102" s="748">
        <v>1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21</v>
      </c>
      <c r="B1103" s="665" t="s">
        <v>545</v>
      </c>
      <c r="C1103" s="665" t="s">
        <v>4757</v>
      </c>
      <c r="D1103" s="746" t="s">
        <v>7219</v>
      </c>
      <c r="E1103" s="747" t="s">
        <v>4765</v>
      </c>
      <c r="F1103" s="665" t="s">
        <v>4752</v>
      </c>
      <c r="G1103" s="665" t="s">
        <v>4818</v>
      </c>
      <c r="H1103" s="665" t="s">
        <v>546</v>
      </c>
      <c r="I1103" s="665" t="s">
        <v>1309</v>
      </c>
      <c r="J1103" s="665" t="s">
        <v>1217</v>
      </c>
      <c r="K1103" s="665" t="s">
        <v>4819</v>
      </c>
      <c r="L1103" s="666">
        <v>50.32</v>
      </c>
      <c r="M1103" s="666">
        <v>201.28</v>
      </c>
      <c r="N1103" s="665">
        <v>4</v>
      </c>
      <c r="O1103" s="748">
        <v>1.5</v>
      </c>
      <c r="P1103" s="666">
        <v>100.64</v>
      </c>
      <c r="Q1103" s="681">
        <v>0.5</v>
      </c>
      <c r="R1103" s="665">
        <v>2</v>
      </c>
      <c r="S1103" s="681">
        <v>0.5</v>
      </c>
      <c r="T1103" s="748">
        <v>0.5</v>
      </c>
      <c r="U1103" s="704">
        <v>0.33333333333333331</v>
      </c>
    </row>
    <row r="1104" spans="1:21" ht="14.4" customHeight="1" x14ac:dyDescent="0.3">
      <c r="A1104" s="664">
        <v>21</v>
      </c>
      <c r="B1104" s="665" t="s">
        <v>545</v>
      </c>
      <c r="C1104" s="665" t="s">
        <v>4757</v>
      </c>
      <c r="D1104" s="746" t="s">
        <v>7219</v>
      </c>
      <c r="E1104" s="747" t="s">
        <v>4765</v>
      </c>
      <c r="F1104" s="665" t="s">
        <v>4752</v>
      </c>
      <c r="G1104" s="665" t="s">
        <v>4818</v>
      </c>
      <c r="H1104" s="665" t="s">
        <v>546</v>
      </c>
      <c r="I1104" s="665" t="s">
        <v>1797</v>
      </c>
      <c r="J1104" s="665" t="s">
        <v>1798</v>
      </c>
      <c r="K1104" s="665" t="s">
        <v>5317</v>
      </c>
      <c r="L1104" s="666">
        <v>50.32</v>
      </c>
      <c r="M1104" s="666">
        <v>2163.7600000000002</v>
      </c>
      <c r="N1104" s="665">
        <v>43</v>
      </c>
      <c r="O1104" s="748">
        <v>14.5</v>
      </c>
      <c r="P1104" s="666">
        <v>1861.8400000000004</v>
      </c>
      <c r="Q1104" s="681">
        <v>0.86046511627906985</v>
      </c>
      <c r="R1104" s="665">
        <v>37</v>
      </c>
      <c r="S1104" s="681">
        <v>0.86046511627906974</v>
      </c>
      <c r="T1104" s="748">
        <v>11</v>
      </c>
      <c r="U1104" s="704">
        <v>0.75862068965517238</v>
      </c>
    </row>
    <row r="1105" spans="1:21" ht="14.4" customHeight="1" x14ac:dyDescent="0.3">
      <c r="A1105" s="664">
        <v>21</v>
      </c>
      <c r="B1105" s="665" t="s">
        <v>545</v>
      </c>
      <c r="C1105" s="665" t="s">
        <v>4757</v>
      </c>
      <c r="D1105" s="746" t="s">
        <v>7219</v>
      </c>
      <c r="E1105" s="747" t="s">
        <v>4765</v>
      </c>
      <c r="F1105" s="665" t="s">
        <v>4752</v>
      </c>
      <c r="G1105" s="665" t="s">
        <v>4818</v>
      </c>
      <c r="H1105" s="665" t="s">
        <v>546</v>
      </c>
      <c r="I1105" s="665" t="s">
        <v>4978</v>
      </c>
      <c r="J1105" s="665" t="s">
        <v>1798</v>
      </c>
      <c r="K1105" s="665" t="s">
        <v>4979</v>
      </c>
      <c r="L1105" s="666">
        <v>100.62</v>
      </c>
      <c r="M1105" s="666">
        <v>201.24</v>
      </c>
      <c r="N1105" s="665">
        <v>2</v>
      </c>
      <c r="O1105" s="748">
        <v>1</v>
      </c>
      <c r="P1105" s="666">
        <v>201.24</v>
      </c>
      <c r="Q1105" s="681">
        <v>1</v>
      </c>
      <c r="R1105" s="665">
        <v>2</v>
      </c>
      <c r="S1105" s="681">
        <v>1</v>
      </c>
      <c r="T1105" s="748">
        <v>1</v>
      </c>
      <c r="U1105" s="704">
        <v>1</v>
      </c>
    </row>
    <row r="1106" spans="1:21" ht="14.4" customHeight="1" x14ac:dyDescent="0.3">
      <c r="A1106" s="664">
        <v>21</v>
      </c>
      <c r="B1106" s="665" t="s">
        <v>545</v>
      </c>
      <c r="C1106" s="665" t="s">
        <v>4757</v>
      </c>
      <c r="D1106" s="746" t="s">
        <v>7219</v>
      </c>
      <c r="E1106" s="747" t="s">
        <v>4765</v>
      </c>
      <c r="F1106" s="665" t="s">
        <v>4752</v>
      </c>
      <c r="G1106" s="665" t="s">
        <v>4818</v>
      </c>
      <c r="H1106" s="665" t="s">
        <v>546</v>
      </c>
      <c r="I1106" s="665" t="s">
        <v>1954</v>
      </c>
      <c r="J1106" s="665" t="s">
        <v>1955</v>
      </c>
      <c r="K1106" s="665" t="s">
        <v>5197</v>
      </c>
      <c r="L1106" s="666">
        <v>99.94</v>
      </c>
      <c r="M1106" s="666">
        <v>799.52</v>
      </c>
      <c r="N1106" s="665">
        <v>8</v>
      </c>
      <c r="O1106" s="748">
        <v>1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21</v>
      </c>
      <c r="B1107" s="665" t="s">
        <v>545</v>
      </c>
      <c r="C1107" s="665" t="s">
        <v>4757</v>
      </c>
      <c r="D1107" s="746" t="s">
        <v>7219</v>
      </c>
      <c r="E1107" s="747" t="s">
        <v>4765</v>
      </c>
      <c r="F1107" s="665" t="s">
        <v>4752</v>
      </c>
      <c r="G1107" s="665" t="s">
        <v>4818</v>
      </c>
      <c r="H1107" s="665" t="s">
        <v>546</v>
      </c>
      <c r="I1107" s="665" t="s">
        <v>5749</v>
      </c>
      <c r="J1107" s="665" t="s">
        <v>1955</v>
      </c>
      <c r="K1107" s="665" t="s">
        <v>5750</v>
      </c>
      <c r="L1107" s="666">
        <v>299.83999999999997</v>
      </c>
      <c r="M1107" s="666">
        <v>899.52</v>
      </c>
      <c r="N1107" s="665">
        <v>3</v>
      </c>
      <c r="O1107" s="748">
        <v>1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21</v>
      </c>
      <c r="B1108" s="665" t="s">
        <v>545</v>
      </c>
      <c r="C1108" s="665" t="s">
        <v>4757</v>
      </c>
      <c r="D1108" s="746" t="s">
        <v>7219</v>
      </c>
      <c r="E1108" s="747" t="s">
        <v>4765</v>
      </c>
      <c r="F1108" s="665" t="s">
        <v>4752</v>
      </c>
      <c r="G1108" s="665" t="s">
        <v>5751</v>
      </c>
      <c r="H1108" s="665" t="s">
        <v>546</v>
      </c>
      <c r="I1108" s="665" t="s">
        <v>5752</v>
      </c>
      <c r="J1108" s="665" t="s">
        <v>2141</v>
      </c>
      <c r="K1108" s="665" t="s">
        <v>5753</v>
      </c>
      <c r="L1108" s="666">
        <v>45.05</v>
      </c>
      <c r="M1108" s="666">
        <v>90.1</v>
      </c>
      <c r="N1108" s="665">
        <v>2</v>
      </c>
      <c r="O1108" s="748">
        <v>0.5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21</v>
      </c>
      <c r="B1109" s="665" t="s">
        <v>545</v>
      </c>
      <c r="C1109" s="665" t="s">
        <v>4757</v>
      </c>
      <c r="D1109" s="746" t="s">
        <v>7219</v>
      </c>
      <c r="E1109" s="747" t="s">
        <v>4765</v>
      </c>
      <c r="F1109" s="665" t="s">
        <v>4752</v>
      </c>
      <c r="G1109" s="665" t="s">
        <v>5328</v>
      </c>
      <c r="H1109" s="665" t="s">
        <v>546</v>
      </c>
      <c r="I1109" s="665" t="s">
        <v>5329</v>
      </c>
      <c r="J1109" s="665" t="s">
        <v>5330</v>
      </c>
      <c r="K1109" s="665" t="s">
        <v>5331</v>
      </c>
      <c r="L1109" s="666">
        <v>87.86</v>
      </c>
      <c r="M1109" s="666">
        <v>87.86</v>
      </c>
      <c r="N1109" s="665">
        <v>1</v>
      </c>
      <c r="O1109" s="748">
        <v>0.5</v>
      </c>
      <c r="P1109" s="666">
        <v>87.86</v>
      </c>
      <c r="Q1109" s="681">
        <v>1</v>
      </c>
      <c r="R1109" s="665">
        <v>1</v>
      </c>
      <c r="S1109" s="681">
        <v>1</v>
      </c>
      <c r="T1109" s="748">
        <v>0.5</v>
      </c>
      <c r="U1109" s="704">
        <v>1</v>
      </c>
    </row>
    <row r="1110" spans="1:21" ht="14.4" customHeight="1" x14ac:dyDescent="0.3">
      <c r="A1110" s="664">
        <v>21</v>
      </c>
      <c r="B1110" s="665" t="s">
        <v>545</v>
      </c>
      <c r="C1110" s="665" t="s">
        <v>4757</v>
      </c>
      <c r="D1110" s="746" t="s">
        <v>7219</v>
      </c>
      <c r="E1110" s="747" t="s">
        <v>4765</v>
      </c>
      <c r="F1110" s="665" t="s">
        <v>4752</v>
      </c>
      <c r="G1110" s="665" t="s">
        <v>5754</v>
      </c>
      <c r="H1110" s="665" t="s">
        <v>546</v>
      </c>
      <c r="I1110" s="665" t="s">
        <v>3381</v>
      </c>
      <c r="J1110" s="665" t="s">
        <v>3382</v>
      </c>
      <c r="K1110" s="665" t="s">
        <v>5755</v>
      </c>
      <c r="L1110" s="666">
        <v>0</v>
      </c>
      <c r="M1110" s="666">
        <v>0</v>
      </c>
      <c r="N1110" s="665">
        <v>4</v>
      </c>
      <c r="O1110" s="748">
        <v>1.5</v>
      </c>
      <c r="P1110" s="666"/>
      <c r="Q1110" s="681"/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21</v>
      </c>
      <c r="B1111" s="665" t="s">
        <v>545</v>
      </c>
      <c r="C1111" s="665" t="s">
        <v>4757</v>
      </c>
      <c r="D1111" s="746" t="s">
        <v>7219</v>
      </c>
      <c r="E1111" s="747" t="s">
        <v>4765</v>
      </c>
      <c r="F1111" s="665" t="s">
        <v>4752</v>
      </c>
      <c r="G1111" s="665" t="s">
        <v>5756</v>
      </c>
      <c r="H1111" s="665" t="s">
        <v>546</v>
      </c>
      <c r="I1111" s="665" t="s">
        <v>777</v>
      </c>
      <c r="J1111" s="665" t="s">
        <v>778</v>
      </c>
      <c r="K1111" s="665" t="s">
        <v>5757</v>
      </c>
      <c r="L1111" s="666">
        <v>79.069999999999993</v>
      </c>
      <c r="M1111" s="666">
        <v>316.27999999999997</v>
      </c>
      <c r="N1111" s="665">
        <v>4</v>
      </c>
      <c r="O1111" s="748">
        <v>1.5</v>
      </c>
      <c r="P1111" s="666">
        <v>79.069999999999993</v>
      </c>
      <c r="Q1111" s="681">
        <v>0.25</v>
      </c>
      <c r="R1111" s="665">
        <v>1</v>
      </c>
      <c r="S1111" s="681">
        <v>0.25</v>
      </c>
      <c r="T1111" s="748">
        <v>0.5</v>
      </c>
      <c r="U1111" s="704">
        <v>0.33333333333333331</v>
      </c>
    </row>
    <row r="1112" spans="1:21" ht="14.4" customHeight="1" x14ac:dyDescent="0.3">
      <c r="A1112" s="664">
        <v>21</v>
      </c>
      <c r="B1112" s="665" t="s">
        <v>545</v>
      </c>
      <c r="C1112" s="665" t="s">
        <v>4757</v>
      </c>
      <c r="D1112" s="746" t="s">
        <v>7219</v>
      </c>
      <c r="E1112" s="747" t="s">
        <v>4765</v>
      </c>
      <c r="F1112" s="665" t="s">
        <v>4752</v>
      </c>
      <c r="G1112" s="665" t="s">
        <v>5758</v>
      </c>
      <c r="H1112" s="665" t="s">
        <v>546</v>
      </c>
      <c r="I1112" s="665" t="s">
        <v>5759</v>
      </c>
      <c r="J1112" s="665" t="s">
        <v>5760</v>
      </c>
      <c r="K1112" s="665" t="s">
        <v>2211</v>
      </c>
      <c r="L1112" s="666">
        <v>0</v>
      </c>
      <c r="M1112" s="666">
        <v>0</v>
      </c>
      <c r="N1112" s="665">
        <v>2</v>
      </c>
      <c r="O1112" s="748">
        <v>0.5</v>
      </c>
      <c r="P1112" s="666">
        <v>0</v>
      </c>
      <c r="Q1112" s="681"/>
      <c r="R1112" s="665">
        <v>2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21</v>
      </c>
      <c r="B1113" s="665" t="s">
        <v>545</v>
      </c>
      <c r="C1113" s="665" t="s">
        <v>4757</v>
      </c>
      <c r="D1113" s="746" t="s">
        <v>7219</v>
      </c>
      <c r="E1113" s="747" t="s">
        <v>4765</v>
      </c>
      <c r="F1113" s="665" t="s">
        <v>4752</v>
      </c>
      <c r="G1113" s="665" t="s">
        <v>5758</v>
      </c>
      <c r="H1113" s="665" t="s">
        <v>546</v>
      </c>
      <c r="I1113" s="665" t="s">
        <v>5761</v>
      </c>
      <c r="J1113" s="665" t="s">
        <v>5760</v>
      </c>
      <c r="K1113" s="665" t="s">
        <v>5762</v>
      </c>
      <c r="L1113" s="666">
        <v>0</v>
      </c>
      <c r="M1113" s="666">
        <v>0</v>
      </c>
      <c r="N1113" s="665">
        <v>37</v>
      </c>
      <c r="O1113" s="748">
        <v>16.5</v>
      </c>
      <c r="P1113" s="666">
        <v>0</v>
      </c>
      <c r="Q1113" s="681"/>
      <c r="R1113" s="665">
        <v>23</v>
      </c>
      <c r="S1113" s="681">
        <v>0.6216216216216216</v>
      </c>
      <c r="T1113" s="748">
        <v>11.5</v>
      </c>
      <c r="U1113" s="704">
        <v>0.69696969696969702</v>
      </c>
    </row>
    <row r="1114" spans="1:21" ht="14.4" customHeight="1" x14ac:dyDescent="0.3">
      <c r="A1114" s="664">
        <v>21</v>
      </c>
      <c r="B1114" s="665" t="s">
        <v>545</v>
      </c>
      <c r="C1114" s="665" t="s">
        <v>4757</v>
      </c>
      <c r="D1114" s="746" t="s">
        <v>7219</v>
      </c>
      <c r="E1114" s="747" t="s">
        <v>4765</v>
      </c>
      <c r="F1114" s="665" t="s">
        <v>4752</v>
      </c>
      <c r="G1114" s="665" t="s">
        <v>4942</v>
      </c>
      <c r="H1114" s="665" t="s">
        <v>546</v>
      </c>
      <c r="I1114" s="665" t="s">
        <v>4943</v>
      </c>
      <c r="J1114" s="665" t="s">
        <v>4944</v>
      </c>
      <c r="K1114" s="665" t="s">
        <v>4945</v>
      </c>
      <c r="L1114" s="666">
        <v>0</v>
      </c>
      <c r="M1114" s="666">
        <v>0</v>
      </c>
      <c r="N1114" s="665">
        <v>1</v>
      </c>
      <c r="O1114" s="748">
        <v>1</v>
      </c>
      <c r="P1114" s="666"/>
      <c r="Q1114" s="681"/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21</v>
      </c>
      <c r="B1115" s="665" t="s">
        <v>545</v>
      </c>
      <c r="C1115" s="665" t="s">
        <v>4757</v>
      </c>
      <c r="D1115" s="746" t="s">
        <v>7219</v>
      </c>
      <c r="E1115" s="747" t="s">
        <v>4765</v>
      </c>
      <c r="F1115" s="665" t="s">
        <v>4752</v>
      </c>
      <c r="G1115" s="665" t="s">
        <v>4942</v>
      </c>
      <c r="H1115" s="665" t="s">
        <v>546</v>
      </c>
      <c r="I1115" s="665" t="s">
        <v>5763</v>
      </c>
      <c r="J1115" s="665" t="s">
        <v>5478</v>
      </c>
      <c r="K1115" s="665" t="s">
        <v>5035</v>
      </c>
      <c r="L1115" s="666">
        <v>0</v>
      </c>
      <c r="M1115" s="666">
        <v>0</v>
      </c>
      <c r="N1115" s="665">
        <v>1</v>
      </c>
      <c r="O1115" s="748">
        <v>1</v>
      </c>
      <c r="P1115" s="666">
        <v>0</v>
      </c>
      <c r="Q1115" s="681"/>
      <c r="R1115" s="665">
        <v>1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21</v>
      </c>
      <c r="B1116" s="665" t="s">
        <v>545</v>
      </c>
      <c r="C1116" s="665" t="s">
        <v>4757</v>
      </c>
      <c r="D1116" s="746" t="s">
        <v>7219</v>
      </c>
      <c r="E1116" s="747" t="s">
        <v>4765</v>
      </c>
      <c r="F1116" s="665" t="s">
        <v>4752</v>
      </c>
      <c r="G1116" s="665" t="s">
        <v>4942</v>
      </c>
      <c r="H1116" s="665" t="s">
        <v>546</v>
      </c>
      <c r="I1116" s="665" t="s">
        <v>5764</v>
      </c>
      <c r="J1116" s="665" t="s">
        <v>5478</v>
      </c>
      <c r="K1116" s="665" t="s">
        <v>4945</v>
      </c>
      <c r="L1116" s="666">
        <v>0</v>
      </c>
      <c r="M1116" s="666">
        <v>0</v>
      </c>
      <c r="N1116" s="665">
        <v>14</v>
      </c>
      <c r="O1116" s="748">
        <v>8</v>
      </c>
      <c r="P1116" s="666">
        <v>0</v>
      </c>
      <c r="Q1116" s="681"/>
      <c r="R1116" s="665">
        <v>3</v>
      </c>
      <c r="S1116" s="681">
        <v>0.21428571428571427</v>
      </c>
      <c r="T1116" s="748">
        <v>2</v>
      </c>
      <c r="U1116" s="704">
        <v>0.25</v>
      </c>
    </row>
    <row r="1117" spans="1:21" ht="14.4" customHeight="1" x14ac:dyDescent="0.3">
      <c r="A1117" s="664">
        <v>21</v>
      </c>
      <c r="B1117" s="665" t="s">
        <v>545</v>
      </c>
      <c r="C1117" s="665" t="s">
        <v>4757</v>
      </c>
      <c r="D1117" s="746" t="s">
        <v>7219</v>
      </c>
      <c r="E1117" s="747" t="s">
        <v>4765</v>
      </c>
      <c r="F1117" s="665" t="s">
        <v>4752</v>
      </c>
      <c r="G1117" s="665" t="s">
        <v>4942</v>
      </c>
      <c r="H1117" s="665" t="s">
        <v>546</v>
      </c>
      <c r="I1117" s="665" t="s">
        <v>1980</v>
      </c>
      <c r="J1117" s="665" t="s">
        <v>1978</v>
      </c>
      <c r="K1117" s="665" t="s">
        <v>4638</v>
      </c>
      <c r="L1117" s="666">
        <v>0</v>
      </c>
      <c r="M1117" s="666">
        <v>0</v>
      </c>
      <c r="N1117" s="665">
        <v>6</v>
      </c>
      <c r="O1117" s="748">
        <v>4</v>
      </c>
      <c r="P1117" s="666">
        <v>0</v>
      </c>
      <c r="Q1117" s="681"/>
      <c r="R1117" s="665">
        <v>6</v>
      </c>
      <c r="S1117" s="681">
        <v>1</v>
      </c>
      <c r="T1117" s="748">
        <v>4</v>
      </c>
      <c r="U1117" s="704">
        <v>1</v>
      </c>
    </row>
    <row r="1118" spans="1:21" ht="14.4" customHeight="1" x14ac:dyDescent="0.3">
      <c r="A1118" s="664">
        <v>21</v>
      </c>
      <c r="B1118" s="665" t="s">
        <v>545</v>
      </c>
      <c r="C1118" s="665" t="s">
        <v>4757</v>
      </c>
      <c r="D1118" s="746" t="s">
        <v>7219</v>
      </c>
      <c r="E1118" s="747" t="s">
        <v>4765</v>
      </c>
      <c r="F1118" s="665" t="s">
        <v>4752</v>
      </c>
      <c r="G1118" s="665" t="s">
        <v>4942</v>
      </c>
      <c r="H1118" s="665" t="s">
        <v>546</v>
      </c>
      <c r="I1118" s="665" t="s">
        <v>1977</v>
      </c>
      <c r="J1118" s="665" t="s">
        <v>1978</v>
      </c>
      <c r="K1118" s="665" t="s">
        <v>4945</v>
      </c>
      <c r="L1118" s="666">
        <v>0</v>
      </c>
      <c r="M1118" s="666">
        <v>0</v>
      </c>
      <c r="N1118" s="665">
        <v>4</v>
      </c>
      <c r="O1118" s="748">
        <v>2.5</v>
      </c>
      <c r="P1118" s="666">
        <v>0</v>
      </c>
      <c r="Q1118" s="681"/>
      <c r="R1118" s="665">
        <v>4</v>
      </c>
      <c r="S1118" s="681">
        <v>1</v>
      </c>
      <c r="T1118" s="748">
        <v>2.5</v>
      </c>
      <c r="U1118" s="704">
        <v>1</v>
      </c>
    </row>
    <row r="1119" spans="1:21" ht="14.4" customHeight="1" x14ac:dyDescent="0.3">
      <c r="A1119" s="664">
        <v>21</v>
      </c>
      <c r="B1119" s="665" t="s">
        <v>545</v>
      </c>
      <c r="C1119" s="665" t="s">
        <v>4757</v>
      </c>
      <c r="D1119" s="746" t="s">
        <v>7219</v>
      </c>
      <c r="E1119" s="747" t="s">
        <v>4765</v>
      </c>
      <c r="F1119" s="665" t="s">
        <v>4752</v>
      </c>
      <c r="G1119" s="665" t="s">
        <v>4942</v>
      </c>
      <c r="H1119" s="665" t="s">
        <v>546</v>
      </c>
      <c r="I1119" s="665" t="s">
        <v>5034</v>
      </c>
      <c r="J1119" s="665" t="s">
        <v>1978</v>
      </c>
      <c r="K1119" s="665" t="s">
        <v>5035</v>
      </c>
      <c r="L1119" s="666">
        <v>0</v>
      </c>
      <c r="M1119" s="666">
        <v>0</v>
      </c>
      <c r="N1119" s="665">
        <v>2</v>
      </c>
      <c r="O1119" s="748">
        <v>1</v>
      </c>
      <c r="P1119" s="666"/>
      <c r="Q1119" s="681"/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21</v>
      </c>
      <c r="B1120" s="665" t="s">
        <v>545</v>
      </c>
      <c r="C1120" s="665" t="s">
        <v>4757</v>
      </c>
      <c r="D1120" s="746" t="s">
        <v>7219</v>
      </c>
      <c r="E1120" s="747" t="s">
        <v>4765</v>
      </c>
      <c r="F1120" s="665" t="s">
        <v>4752</v>
      </c>
      <c r="G1120" s="665" t="s">
        <v>4942</v>
      </c>
      <c r="H1120" s="665" t="s">
        <v>546</v>
      </c>
      <c r="I1120" s="665" t="s">
        <v>5765</v>
      </c>
      <c r="J1120" s="665" t="s">
        <v>4947</v>
      </c>
      <c r="K1120" s="665" t="s">
        <v>4945</v>
      </c>
      <c r="L1120" s="666">
        <v>0</v>
      </c>
      <c r="M1120" s="666">
        <v>0</v>
      </c>
      <c r="N1120" s="665">
        <v>1</v>
      </c>
      <c r="O1120" s="748">
        <v>0.5</v>
      </c>
      <c r="P1120" s="666"/>
      <c r="Q1120" s="681"/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21</v>
      </c>
      <c r="B1121" s="665" t="s">
        <v>545</v>
      </c>
      <c r="C1121" s="665" t="s">
        <v>4757</v>
      </c>
      <c r="D1121" s="746" t="s">
        <v>7219</v>
      </c>
      <c r="E1121" s="747" t="s">
        <v>4765</v>
      </c>
      <c r="F1121" s="665" t="s">
        <v>4752</v>
      </c>
      <c r="G1121" s="665" t="s">
        <v>5766</v>
      </c>
      <c r="H1121" s="665" t="s">
        <v>546</v>
      </c>
      <c r="I1121" s="665" t="s">
        <v>4136</v>
      </c>
      <c r="J1121" s="665" t="s">
        <v>5767</v>
      </c>
      <c r="K1121" s="665" t="s">
        <v>5768</v>
      </c>
      <c r="L1121" s="666">
        <v>0</v>
      </c>
      <c r="M1121" s="666">
        <v>0</v>
      </c>
      <c r="N1121" s="665">
        <v>1</v>
      </c>
      <c r="O1121" s="748">
        <v>1</v>
      </c>
      <c r="P1121" s="666">
        <v>0</v>
      </c>
      <c r="Q1121" s="681"/>
      <c r="R1121" s="665">
        <v>1</v>
      </c>
      <c r="S1121" s="681">
        <v>1</v>
      </c>
      <c r="T1121" s="748">
        <v>1</v>
      </c>
      <c r="U1121" s="704">
        <v>1</v>
      </c>
    </row>
    <row r="1122" spans="1:21" ht="14.4" customHeight="1" x14ac:dyDescent="0.3">
      <c r="A1122" s="664">
        <v>21</v>
      </c>
      <c r="B1122" s="665" t="s">
        <v>545</v>
      </c>
      <c r="C1122" s="665" t="s">
        <v>4757</v>
      </c>
      <c r="D1122" s="746" t="s">
        <v>7219</v>
      </c>
      <c r="E1122" s="747" t="s">
        <v>4765</v>
      </c>
      <c r="F1122" s="665" t="s">
        <v>4753</v>
      </c>
      <c r="G1122" s="665" t="s">
        <v>5036</v>
      </c>
      <c r="H1122" s="665" t="s">
        <v>546</v>
      </c>
      <c r="I1122" s="665" t="s">
        <v>5037</v>
      </c>
      <c r="J1122" s="665" t="s">
        <v>4771</v>
      </c>
      <c r="K1122" s="665"/>
      <c r="L1122" s="666">
        <v>0</v>
      </c>
      <c r="M1122" s="666">
        <v>0</v>
      </c>
      <c r="N1122" s="665">
        <v>9</v>
      </c>
      <c r="O1122" s="748">
        <v>9</v>
      </c>
      <c r="P1122" s="666">
        <v>0</v>
      </c>
      <c r="Q1122" s="681"/>
      <c r="R1122" s="665">
        <v>8</v>
      </c>
      <c r="S1122" s="681">
        <v>0.88888888888888884</v>
      </c>
      <c r="T1122" s="748">
        <v>8</v>
      </c>
      <c r="U1122" s="704">
        <v>0.88888888888888884</v>
      </c>
    </row>
    <row r="1123" spans="1:21" ht="14.4" customHeight="1" x14ac:dyDescent="0.3">
      <c r="A1123" s="664">
        <v>21</v>
      </c>
      <c r="B1123" s="665" t="s">
        <v>545</v>
      </c>
      <c r="C1123" s="665" t="s">
        <v>4757</v>
      </c>
      <c r="D1123" s="746" t="s">
        <v>7219</v>
      </c>
      <c r="E1123" s="747" t="s">
        <v>4765</v>
      </c>
      <c r="F1123" s="665" t="s">
        <v>4754</v>
      </c>
      <c r="G1123" s="665" t="s">
        <v>5036</v>
      </c>
      <c r="H1123" s="665" t="s">
        <v>546</v>
      </c>
      <c r="I1123" s="665" t="s">
        <v>5616</v>
      </c>
      <c r="J1123" s="665" t="s">
        <v>4771</v>
      </c>
      <c r="K1123" s="665"/>
      <c r="L1123" s="666">
        <v>0</v>
      </c>
      <c r="M1123" s="666">
        <v>0</v>
      </c>
      <c r="N1123" s="665">
        <v>2</v>
      </c>
      <c r="O1123" s="748">
        <v>2</v>
      </c>
      <c r="P1123" s="666">
        <v>0</v>
      </c>
      <c r="Q1123" s="681"/>
      <c r="R1123" s="665">
        <v>2</v>
      </c>
      <c r="S1123" s="681">
        <v>1</v>
      </c>
      <c r="T1123" s="748">
        <v>2</v>
      </c>
      <c r="U1123" s="704">
        <v>1</v>
      </c>
    </row>
    <row r="1124" spans="1:21" ht="14.4" customHeight="1" x14ac:dyDescent="0.3">
      <c r="A1124" s="664">
        <v>21</v>
      </c>
      <c r="B1124" s="665" t="s">
        <v>545</v>
      </c>
      <c r="C1124" s="665" t="s">
        <v>4757</v>
      </c>
      <c r="D1124" s="746" t="s">
        <v>7219</v>
      </c>
      <c r="E1124" s="747" t="s">
        <v>4765</v>
      </c>
      <c r="F1124" s="665" t="s">
        <v>4754</v>
      </c>
      <c r="G1124" s="665" t="s">
        <v>5769</v>
      </c>
      <c r="H1124" s="665" t="s">
        <v>546</v>
      </c>
      <c r="I1124" s="665" t="s">
        <v>5770</v>
      </c>
      <c r="J1124" s="665" t="s">
        <v>5771</v>
      </c>
      <c r="K1124" s="665" t="s">
        <v>5772</v>
      </c>
      <c r="L1124" s="666">
        <v>1800</v>
      </c>
      <c r="M1124" s="666">
        <v>50400</v>
      </c>
      <c r="N1124" s="665">
        <v>28</v>
      </c>
      <c r="O1124" s="748">
        <v>26</v>
      </c>
      <c r="P1124" s="666">
        <v>16200</v>
      </c>
      <c r="Q1124" s="681">
        <v>0.32142857142857145</v>
      </c>
      <c r="R1124" s="665">
        <v>9</v>
      </c>
      <c r="S1124" s="681">
        <v>0.32142857142857145</v>
      </c>
      <c r="T1124" s="748">
        <v>9</v>
      </c>
      <c r="U1124" s="704">
        <v>0.34615384615384615</v>
      </c>
    </row>
    <row r="1125" spans="1:21" ht="14.4" customHeight="1" x14ac:dyDescent="0.3">
      <c r="A1125" s="664">
        <v>21</v>
      </c>
      <c r="B1125" s="665" t="s">
        <v>545</v>
      </c>
      <c r="C1125" s="665" t="s">
        <v>4757</v>
      </c>
      <c r="D1125" s="746" t="s">
        <v>7219</v>
      </c>
      <c r="E1125" s="747" t="s">
        <v>4765</v>
      </c>
      <c r="F1125" s="665" t="s">
        <v>4754</v>
      </c>
      <c r="G1125" s="665" t="s">
        <v>4949</v>
      </c>
      <c r="H1125" s="665" t="s">
        <v>546</v>
      </c>
      <c r="I1125" s="665" t="s">
        <v>5039</v>
      </c>
      <c r="J1125" s="665" t="s">
        <v>5040</v>
      </c>
      <c r="K1125" s="665" t="s">
        <v>5041</v>
      </c>
      <c r="L1125" s="666">
        <v>1000</v>
      </c>
      <c r="M1125" s="666">
        <v>5000</v>
      </c>
      <c r="N1125" s="665">
        <v>5</v>
      </c>
      <c r="O1125" s="748">
        <v>4</v>
      </c>
      <c r="P1125" s="666">
        <v>1000</v>
      </c>
      <c r="Q1125" s="681">
        <v>0.2</v>
      </c>
      <c r="R1125" s="665">
        <v>1</v>
      </c>
      <c r="S1125" s="681">
        <v>0.2</v>
      </c>
      <c r="T1125" s="748">
        <v>1</v>
      </c>
      <c r="U1125" s="704">
        <v>0.25</v>
      </c>
    </row>
    <row r="1126" spans="1:21" ht="14.4" customHeight="1" x14ac:dyDescent="0.3">
      <c r="A1126" s="664">
        <v>21</v>
      </c>
      <c r="B1126" s="665" t="s">
        <v>545</v>
      </c>
      <c r="C1126" s="665" t="s">
        <v>4757</v>
      </c>
      <c r="D1126" s="746" t="s">
        <v>7219</v>
      </c>
      <c r="E1126" s="747" t="s">
        <v>4767</v>
      </c>
      <c r="F1126" s="665" t="s">
        <v>4752</v>
      </c>
      <c r="G1126" s="665" t="s">
        <v>4841</v>
      </c>
      <c r="H1126" s="665" t="s">
        <v>546</v>
      </c>
      <c r="I1126" s="665" t="s">
        <v>4842</v>
      </c>
      <c r="J1126" s="665" t="s">
        <v>4843</v>
      </c>
      <c r="K1126" s="665" t="s">
        <v>4844</v>
      </c>
      <c r="L1126" s="666">
        <v>72.55</v>
      </c>
      <c r="M1126" s="666">
        <v>72.55</v>
      </c>
      <c r="N1126" s="665">
        <v>1</v>
      </c>
      <c r="O1126" s="748">
        <v>1</v>
      </c>
      <c r="P1126" s="666">
        <v>72.55</v>
      </c>
      <c r="Q1126" s="681">
        <v>1</v>
      </c>
      <c r="R1126" s="665">
        <v>1</v>
      </c>
      <c r="S1126" s="681">
        <v>1</v>
      </c>
      <c r="T1126" s="748">
        <v>1</v>
      </c>
      <c r="U1126" s="704">
        <v>1</v>
      </c>
    </row>
    <row r="1127" spans="1:21" ht="14.4" customHeight="1" x14ac:dyDescent="0.3">
      <c r="A1127" s="664">
        <v>21</v>
      </c>
      <c r="B1127" s="665" t="s">
        <v>545</v>
      </c>
      <c r="C1127" s="665" t="s">
        <v>4757</v>
      </c>
      <c r="D1127" s="746" t="s">
        <v>7219</v>
      </c>
      <c r="E1127" s="747" t="s">
        <v>4767</v>
      </c>
      <c r="F1127" s="665" t="s">
        <v>4752</v>
      </c>
      <c r="G1127" s="665" t="s">
        <v>4841</v>
      </c>
      <c r="H1127" s="665" t="s">
        <v>546</v>
      </c>
      <c r="I1127" s="665" t="s">
        <v>724</v>
      </c>
      <c r="J1127" s="665" t="s">
        <v>725</v>
      </c>
      <c r="K1127" s="665" t="s">
        <v>4846</v>
      </c>
      <c r="L1127" s="666">
        <v>36.270000000000003</v>
      </c>
      <c r="M1127" s="666">
        <v>217.62000000000003</v>
      </c>
      <c r="N1127" s="665">
        <v>6</v>
      </c>
      <c r="O1127" s="748">
        <v>2.5</v>
      </c>
      <c r="P1127" s="666">
        <v>181.35000000000002</v>
      </c>
      <c r="Q1127" s="681">
        <v>0.83333333333333326</v>
      </c>
      <c r="R1127" s="665">
        <v>5</v>
      </c>
      <c r="S1127" s="681">
        <v>0.83333333333333337</v>
      </c>
      <c r="T1127" s="748">
        <v>2</v>
      </c>
      <c r="U1127" s="704">
        <v>0.8</v>
      </c>
    </row>
    <row r="1128" spans="1:21" ht="14.4" customHeight="1" x14ac:dyDescent="0.3">
      <c r="A1128" s="664">
        <v>21</v>
      </c>
      <c r="B1128" s="665" t="s">
        <v>545</v>
      </c>
      <c r="C1128" s="665" t="s">
        <v>4757</v>
      </c>
      <c r="D1128" s="746" t="s">
        <v>7219</v>
      </c>
      <c r="E1128" s="747" t="s">
        <v>4767</v>
      </c>
      <c r="F1128" s="665" t="s">
        <v>4752</v>
      </c>
      <c r="G1128" s="665" t="s">
        <v>4847</v>
      </c>
      <c r="H1128" s="665" t="s">
        <v>2238</v>
      </c>
      <c r="I1128" s="665" t="s">
        <v>2330</v>
      </c>
      <c r="J1128" s="665" t="s">
        <v>4572</v>
      </c>
      <c r="K1128" s="665" t="s">
        <v>4573</v>
      </c>
      <c r="L1128" s="666">
        <v>4.7</v>
      </c>
      <c r="M1128" s="666">
        <v>14.100000000000001</v>
      </c>
      <c r="N1128" s="665">
        <v>3</v>
      </c>
      <c r="O1128" s="748">
        <v>1.5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21</v>
      </c>
      <c r="B1129" s="665" t="s">
        <v>545</v>
      </c>
      <c r="C1129" s="665" t="s">
        <v>4757</v>
      </c>
      <c r="D1129" s="746" t="s">
        <v>7219</v>
      </c>
      <c r="E1129" s="747" t="s">
        <v>4767</v>
      </c>
      <c r="F1129" s="665" t="s">
        <v>4752</v>
      </c>
      <c r="G1129" s="665" t="s">
        <v>5045</v>
      </c>
      <c r="H1129" s="665" t="s">
        <v>546</v>
      </c>
      <c r="I1129" s="665" t="s">
        <v>5773</v>
      </c>
      <c r="J1129" s="665" t="s">
        <v>1131</v>
      </c>
      <c r="K1129" s="665" t="s">
        <v>5774</v>
      </c>
      <c r="L1129" s="666">
        <v>0</v>
      </c>
      <c r="M1129" s="666">
        <v>0</v>
      </c>
      <c r="N1129" s="665">
        <v>1</v>
      </c>
      <c r="O1129" s="748">
        <v>0.5</v>
      </c>
      <c r="P1129" s="666">
        <v>0</v>
      </c>
      <c r="Q1129" s="681"/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21</v>
      </c>
      <c r="B1130" s="665" t="s">
        <v>545</v>
      </c>
      <c r="C1130" s="665" t="s">
        <v>4757</v>
      </c>
      <c r="D1130" s="746" t="s">
        <v>7219</v>
      </c>
      <c r="E1130" s="747" t="s">
        <v>4767</v>
      </c>
      <c r="F1130" s="665" t="s">
        <v>4752</v>
      </c>
      <c r="G1130" s="665" t="s">
        <v>5045</v>
      </c>
      <c r="H1130" s="665" t="s">
        <v>546</v>
      </c>
      <c r="I1130" s="665" t="s">
        <v>2983</v>
      </c>
      <c r="J1130" s="665" t="s">
        <v>1131</v>
      </c>
      <c r="K1130" s="665" t="s">
        <v>4614</v>
      </c>
      <c r="L1130" s="666">
        <v>103.64</v>
      </c>
      <c r="M1130" s="666">
        <v>414.56</v>
      </c>
      <c r="N1130" s="665">
        <v>4</v>
      </c>
      <c r="O1130" s="748">
        <v>2</v>
      </c>
      <c r="P1130" s="666">
        <v>414.56</v>
      </c>
      <c r="Q1130" s="681">
        <v>1</v>
      </c>
      <c r="R1130" s="665">
        <v>4</v>
      </c>
      <c r="S1130" s="681">
        <v>1</v>
      </c>
      <c r="T1130" s="748">
        <v>2</v>
      </c>
      <c r="U1130" s="704">
        <v>1</v>
      </c>
    </row>
    <row r="1131" spans="1:21" ht="14.4" customHeight="1" x14ac:dyDescent="0.3">
      <c r="A1131" s="664">
        <v>21</v>
      </c>
      <c r="B1131" s="665" t="s">
        <v>545</v>
      </c>
      <c r="C1131" s="665" t="s">
        <v>4757</v>
      </c>
      <c r="D1131" s="746" t="s">
        <v>7219</v>
      </c>
      <c r="E1131" s="747" t="s">
        <v>4767</v>
      </c>
      <c r="F1131" s="665" t="s">
        <v>4752</v>
      </c>
      <c r="G1131" s="665" t="s">
        <v>4953</v>
      </c>
      <c r="H1131" s="665" t="s">
        <v>546</v>
      </c>
      <c r="I1131" s="665" t="s">
        <v>5566</v>
      </c>
      <c r="J1131" s="665" t="s">
        <v>5567</v>
      </c>
      <c r="K1131" s="665" t="s">
        <v>5568</v>
      </c>
      <c r="L1131" s="666">
        <v>149.52000000000001</v>
      </c>
      <c r="M1131" s="666">
        <v>149.52000000000001</v>
      </c>
      <c r="N1131" s="665">
        <v>1</v>
      </c>
      <c r="O1131" s="748">
        <v>1</v>
      </c>
      <c r="P1131" s="666">
        <v>149.52000000000001</v>
      </c>
      <c r="Q1131" s="681">
        <v>1</v>
      </c>
      <c r="R1131" s="665">
        <v>1</v>
      </c>
      <c r="S1131" s="681">
        <v>1</v>
      </c>
      <c r="T1131" s="748">
        <v>1</v>
      </c>
      <c r="U1131" s="704">
        <v>1</v>
      </c>
    </row>
    <row r="1132" spans="1:21" ht="14.4" customHeight="1" x14ac:dyDescent="0.3">
      <c r="A1132" s="664">
        <v>21</v>
      </c>
      <c r="B1132" s="665" t="s">
        <v>545</v>
      </c>
      <c r="C1132" s="665" t="s">
        <v>4757</v>
      </c>
      <c r="D1132" s="746" t="s">
        <v>7219</v>
      </c>
      <c r="E1132" s="747" t="s">
        <v>4767</v>
      </c>
      <c r="F1132" s="665" t="s">
        <v>4752</v>
      </c>
      <c r="G1132" s="665" t="s">
        <v>5570</v>
      </c>
      <c r="H1132" s="665" t="s">
        <v>546</v>
      </c>
      <c r="I1132" s="665" t="s">
        <v>5775</v>
      </c>
      <c r="J1132" s="665" t="s">
        <v>5776</v>
      </c>
      <c r="K1132" s="665" t="s">
        <v>5777</v>
      </c>
      <c r="L1132" s="666">
        <v>513.70000000000005</v>
      </c>
      <c r="M1132" s="666">
        <v>1541.1000000000001</v>
      </c>
      <c r="N1132" s="665">
        <v>3</v>
      </c>
      <c r="O1132" s="748">
        <v>0.5</v>
      </c>
      <c r="P1132" s="666">
        <v>1541.1000000000001</v>
      </c>
      <c r="Q1132" s="681">
        <v>1</v>
      </c>
      <c r="R1132" s="665">
        <v>3</v>
      </c>
      <c r="S1132" s="681">
        <v>1</v>
      </c>
      <c r="T1132" s="748">
        <v>0.5</v>
      </c>
      <c r="U1132" s="704">
        <v>1</v>
      </c>
    </row>
    <row r="1133" spans="1:21" ht="14.4" customHeight="1" x14ac:dyDescent="0.3">
      <c r="A1133" s="664">
        <v>21</v>
      </c>
      <c r="B1133" s="665" t="s">
        <v>545</v>
      </c>
      <c r="C1133" s="665" t="s">
        <v>4757</v>
      </c>
      <c r="D1133" s="746" t="s">
        <v>7219</v>
      </c>
      <c r="E1133" s="747" t="s">
        <v>4767</v>
      </c>
      <c r="F1133" s="665" t="s">
        <v>4752</v>
      </c>
      <c r="G1133" s="665" t="s">
        <v>5570</v>
      </c>
      <c r="H1133" s="665" t="s">
        <v>546</v>
      </c>
      <c r="I1133" s="665" t="s">
        <v>5576</v>
      </c>
      <c r="J1133" s="665" t="s">
        <v>5577</v>
      </c>
      <c r="K1133" s="665" t="s">
        <v>5573</v>
      </c>
      <c r="L1133" s="666">
        <v>550.39</v>
      </c>
      <c r="M1133" s="666">
        <v>3302.34</v>
      </c>
      <c r="N1133" s="665">
        <v>6</v>
      </c>
      <c r="O1133" s="748">
        <v>1</v>
      </c>
      <c r="P1133" s="666">
        <v>3302.34</v>
      </c>
      <c r="Q1133" s="681">
        <v>1</v>
      </c>
      <c r="R1133" s="665">
        <v>6</v>
      </c>
      <c r="S1133" s="681">
        <v>1</v>
      </c>
      <c r="T1133" s="748">
        <v>1</v>
      </c>
      <c r="U1133" s="704">
        <v>1</v>
      </c>
    </row>
    <row r="1134" spans="1:21" ht="14.4" customHeight="1" x14ac:dyDescent="0.3">
      <c r="A1134" s="664">
        <v>21</v>
      </c>
      <c r="B1134" s="665" t="s">
        <v>545</v>
      </c>
      <c r="C1134" s="665" t="s">
        <v>4757</v>
      </c>
      <c r="D1134" s="746" t="s">
        <v>7219</v>
      </c>
      <c r="E1134" s="747" t="s">
        <v>4767</v>
      </c>
      <c r="F1134" s="665" t="s">
        <v>4752</v>
      </c>
      <c r="G1134" s="665" t="s">
        <v>5570</v>
      </c>
      <c r="H1134" s="665" t="s">
        <v>2238</v>
      </c>
      <c r="I1134" s="665" t="s">
        <v>5778</v>
      </c>
      <c r="J1134" s="665" t="s">
        <v>5779</v>
      </c>
      <c r="K1134" s="665" t="s">
        <v>5777</v>
      </c>
      <c r="L1134" s="666">
        <v>513.70000000000005</v>
      </c>
      <c r="M1134" s="666">
        <v>6678.1000000000013</v>
      </c>
      <c r="N1134" s="665">
        <v>13</v>
      </c>
      <c r="O1134" s="748">
        <v>4</v>
      </c>
      <c r="P1134" s="666">
        <v>5137.0000000000009</v>
      </c>
      <c r="Q1134" s="681">
        <v>0.76923076923076927</v>
      </c>
      <c r="R1134" s="665">
        <v>10</v>
      </c>
      <c r="S1134" s="681">
        <v>0.76923076923076927</v>
      </c>
      <c r="T1134" s="748">
        <v>3</v>
      </c>
      <c r="U1134" s="704">
        <v>0.75</v>
      </c>
    </row>
    <row r="1135" spans="1:21" ht="14.4" customHeight="1" x14ac:dyDescent="0.3">
      <c r="A1135" s="664">
        <v>21</v>
      </c>
      <c r="B1135" s="665" t="s">
        <v>545</v>
      </c>
      <c r="C1135" s="665" t="s">
        <v>4757</v>
      </c>
      <c r="D1135" s="746" t="s">
        <v>7219</v>
      </c>
      <c r="E1135" s="747" t="s">
        <v>4767</v>
      </c>
      <c r="F1135" s="665" t="s">
        <v>4752</v>
      </c>
      <c r="G1135" s="665" t="s">
        <v>5047</v>
      </c>
      <c r="H1135" s="665" t="s">
        <v>546</v>
      </c>
      <c r="I1135" s="665" t="s">
        <v>3652</v>
      </c>
      <c r="J1135" s="665" t="s">
        <v>3294</v>
      </c>
      <c r="K1135" s="665" t="s">
        <v>4930</v>
      </c>
      <c r="L1135" s="666">
        <v>54.99</v>
      </c>
      <c r="M1135" s="666">
        <v>164.97</v>
      </c>
      <c r="N1135" s="665">
        <v>3</v>
      </c>
      <c r="O1135" s="748">
        <v>2</v>
      </c>
      <c r="P1135" s="666">
        <v>109.98</v>
      </c>
      <c r="Q1135" s="681">
        <v>0.66666666666666674</v>
      </c>
      <c r="R1135" s="665">
        <v>2</v>
      </c>
      <c r="S1135" s="681">
        <v>0.66666666666666663</v>
      </c>
      <c r="T1135" s="748">
        <v>1</v>
      </c>
      <c r="U1135" s="704">
        <v>0.5</v>
      </c>
    </row>
    <row r="1136" spans="1:21" ht="14.4" customHeight="1" x14ac:dyDescent="0.3">
      <c r="A1136" s="664">
        <v>21</v>
      </c>
      <c r="B1136" s="665" t="s">
        <v>545</v>
      </c>
      <c r="C1136" s="665" t="s">
        <v>4757</v>
      </c>
      <c r="D1136" s="746" t="s">
        <v>7219</v>
      </c>
      <c r="E1136" s="747" t="s">
        <v>4767</v>
      </c>
      <c r="F1136" s="665" t="s">
        <v>4752</v>
      </c>
      <c r="G1136" s="665" t="s">
        <v>4854</v>
      </c>
      <c r="H1136" s="665" t="s">
        <v>2238</v>
      </c>
      <c r="I1136" s="665" t="s">
        <v>2281</v>
      </c>
      <c r="J1136" s="665" t="s">
        <v>2282</v>
      </c>
      <c r="K1136" s="665" t="s">
        <v>4455</v>
      </c>
      <c r="L1136" s="666">
        <v>35.11</v>
      </c>
      <c r="M1136" s="666">
        <v>105.33</v>
      </c>
      <c r="N1136" s="665">
        <v>3</v>
      </c>
      <c r="O1136" s="748">
        <v>1.5</v>
      </c>
      <c r="P1136" s="666">
        <v>105.33</v>
      </c>
      <c r="Q1136" s="681">
        <v>1</v>
      </c>
      <c r="R1136" s="665">
        <v>3</v>
      </c>
      <c r="S1136" s="681">
        <v>1</v>
      </c>
      <c r="T1136" s="748">
        <v>1.5</v>
      </c>
      <c r="U1136" s="704">
        <v>1</v>
      </c>
    </row>
    <row r="1137" spans="1:21" ht="14.4" customHeight="1" x14ac:dyDescent="0.3">
      <c r="A1137" s="664">
        <v>21</v>
      </c>
      <c r="B1137" s="665" t="s">
        <v>545</v>
      </c>
      <c r="C1137" s="665" t="s">
        <v>4757</v>
      </c>
      <c r="D1137" s="746" t="s">
        <v>7219</v>
      </c>
      <c r="E1137" s="747" t="s">
        <v>4767</v>
      </c>
      <c r="F1137" s="665" t="s">
        <v>4752</v>
      </c>
      <c r="G1137" s="665" t="s">
        <v>5780</v>
      </c>
      <c r="H1137" s="665" t="s">
        <v>546</v>
      </c>
      <c r="I1137" s="665" t="s">
        <v>789</v>
      </c>
      <c r="J1137" s="665" t="s">
        <v>790</v>
      </c>
      <c r="K1137" s="665" t="s">
        <v>5781</v>
      </c>
      <c r="L1137" s="666">
        <v>0</v>
      </c>
      <c r="M1137" s="666">
        <v>0</v>
      </c>
      <c r="N1137" s="665">
        <v>2</v>
      </c>
      <c r="O1137" s="748">
        <v>0.5</v>
      </c>
      <c r="P1137" s="666"/>
      <c r="Q1137" s="681"/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21</v>
      </c>
      <c r="B1138" s="665" t="s">
        <v>545</v>
      </c>
      <c r="C1138" s="665" t="s">
        <v>4757</v>
      </c>
      <c r="D1138" s="746" t="s">
        <v>7219</v>
      </c>
      <c r="E1138" s="747" t="s">
        <v>4767</v>
      </c>
      <c r="F1138" s="665" t="s">
        <v>4752</v>
      </c>
      <c r="G1138" s="665" t="s">
        <v>4954</v>
      </c>
      <c r="H1138" s="665" t="s">
        <v>546</v>
      </c>
      <c r="I1138" s="665" t="s">
        <v>5782</v>
      </c>
      <c r="J1138" s="665" t="s">
        <v>5783</v>
      </c>
      <c r="K1138" s="665" t="s">
        <v>5784</v>
      </c>
      <c r="L1138" s="666">
        <v>75.819999999999993</v>
      </c>
      <c r="M1138" s="666">
        <v>227.45999999999998</v>
      </c>
      <c r="N1138" s="665">
        <v>3</v>
      </c>
      <c r="O1138" s="748">
        <v>0.5</v>
      </c>
      <c r="P1138" s="666">
        <v>227.45999999999998</v>
      </c>
      <c r="Q1138" s="681">
        <v>1</v>
      </c>
      <c r="R1138" s="665">
        <v>3</v>
      </c>
      <c r="S1138" s="681">
        <v>1</v>
      </c>
      <c r="T1138" s="748">
        <v>0.5</v>
      </c>
      <c r="U1138" s="704">
        <v>1</v>
      </c>
    </row>
    <row r="1139" spans="1:21" ht="14.4" customHeight="1" x14ac:dyDescent="0.3">
      <c r="A1139" s="664">
        <v>21</v>
      </c>
      <c r="B1139" s="665" t="s">
        <v>545</v>
      </c>
      <c r="C1139" s="665" t="s">
        <v>4757</v>
      </c>
      <c r="D1139" s="746" t="s">
        <v>7219</v>
      </c>
      <c r="E1139" s="747" t="s">
        <v>4767</v>
      </c>
      <c r="F1139" s="665" t="s">
        <v>4752</v>
      </c>
      <c r="G1139" s="665" t="s">
        <v>5785</v>
      </c>
      <c r="H1139" s="665" t="s">
        <v>546</v>
      </c>
      <c r="I1139" s="665" t="s">
        <v>5786</v>
      </c>
      <c r="J1139" s="665" t="s">
        <v>5787</v>
      </c>
      <c r="K1139" s="665" t="s">
        <v>5788</v>
      </c>
      <c r="L1139" s="666">
        <v>0</v>
      </c>
      <c r="M1139" s="666">
        <v>0</v>
      </c>
      <c r="N1139" s="665">
        <v>1</v>
      </c>
      <c r="O1139" s="748">
        <v>1</v>
      </c>
      <c r="P1139" s="666">
        <v>0</v>
      </c>
      <c r="Q1139" s="681"/>
      <c r="R1139" s="665">
        <v>1</v>
      </c>
      <c r="S1139" s="681">
        <v>1</v>
      </c>
      <c r="T1139" s="748">
        <v>1</v>
      </c>
      <c r="U1139" s="704">
        <v>1</v>
      </c>
    </row>
    <row r="1140" spans="1:21" ht="14.4" customHeight="1" x14ac:dyDescent="0.3">
      <c r="A1140" s="664">
        <v>21</v>
      </c>
      <c r="B1140" s="665" t="s">
        <v>545</v>
      </c>
      <c r="C1140" s="665" t="s">
        <v>4757</v>
      </c>
      <c r="D1140" s="746" t="s">
        <v>7219</v>
      </c>
      <c r="E1140" s="747" t="s">
        <v>4767</v>
      </c>
      <c r="F1140" s="665" t="s">
        <v>4752</v>
      </c>
      <c r="G1140" s="665" t="s">
        <v>5358</v>
      </c>
      <c r="H1140" s="665" t="s">
        <v>2238</v>
      </c>
      <c r="I1140" s="665" t="s">
        <v>5789</v>
      </c>
      <c r="J1140" s="665" t="s">
        <v>5360</v>
      </c>
      <c r="K1140" s="665" t="s">
        <v>4462</v>
      </c>
      <c r="L1140" s="666">
        <v>207.45</v>
      </c>
      <c r="M1140" s="666">
        <v>207.45</v>
      </c>
      <c r="N1140" s="665">
        <v>1</v>
      </c>
      <c r="O1140" s="748">
        <v>1</v>
      </c>
      <c r="P1140" s="666">
        <v>207.45</v>
      </c>
      <c r="Q1140" s="681">
        <v>1</v>
      </c>
      <c r="R1140" s="665">
        <v>1</v>
      </c>
      <c r="S1140" s="681">
        <v>1</v>
      </c>
      <c r="T1140" s="748">
        <v>1</v>
      </c>
      <c r="U1140" s="704">
        <v>1</v>
      </c>
    </row>
    <row r="1141" spans="1:21" ht="14.4" customHeight="1" x14ac:dyDescent="0.3">
      <c r="A1141" s="664">
        <v>21</v>
      </c>
      <c r="B1141" s="665" t="s">
        <v>545</v>
      </c>
      <c r="C1141" s="665" t="s">
        <v>4757</v>
      </c>
      <c r="D1141" s="746" t="s">
        <v>7219</v>
      </c>
      <c r="E1141" s="747" t="s">
        <v>4767</v>
      </c>
      <c r="F1141" s="665" t="s">
        <v>4752</v>
      </c>
      <c r="G1141" s="665" t="s">
        <v>4859</v>
      </c>
      <c r="H1141" s="665" t="s">
        <v>546</v>
      </c>
      <c r="I1141" s="665" t="s">
        <v>1413</v>
      </c>
      <c r="J1141" s="665" t="s">
        <v>1414</v>
      </c>
      <c r="K1141" s="665" t="s">
        <v>4860</v>
      </c>
      <c r="L1141" s="666">
        <v>344</v>
      </c>
      <c r="M1141" s="666">
        <v>7568</v>
      </c>
      <c r="N1141" s="665">
        <v>22</v>
      </c>
      <c r="O1141" s="748">
        <v>15</v>
      </c>
      <c r="P1141" s="666">
        <v>5848</v>
      </c>
      <c r="Q1141" s="681">
        <v>0.77272727272727271</v>
      </c>
      <c r="R1141" s="665">
        <v>17</v>
      </c>
      <c r="S1141" s="681">
        <v>0.77272727272727271</v>
      </c>
      <c r="T1141" s="748">
        <v>11</v>
      </c>
      <c r="U1141" s="704">
        <v>0.73333333333333328</v>
      </c>
    </row>
    <row r="1142" spans="1:21" ht="14.4" customHeight="1" x14ac:dyDescent="0.3">
      <c r="A1142" s="664">
        <v>21</v>
      </c>
      <c r="B1142" s="665" t="s">
        <v>545</v>
      </c>
      <c r="C1142" s="665" t="s">
        <v>4757</v>
      </c>
      <c r="D1142" s="746" t="s">
        <v>7219</v>
      </c>
      <c r="E1142" s="747" t="s">
        <v>4767</v>
      </c>
      <c r="F1142" s="665" t="s">
        <v>4752</v>
      </c>
      <c r="G1142" s="665" t="s">
        <v>4864</v>
      </c>
      <c r="H1142" s="665" t="s">
        <v>546</v>
      </c>
      <c r="I1142" s="665" t="s">
        <v>5790</v>
      </c>
      <c r="J1142" s="665" t="s">
        <v>5791</v>
      </c>
      <c r="K1142" s="665" t="s">
        <v>5279</v>
      </c>
      <c r="L1142" s="666">
        <v>60.9</v>
      </c>
      <c r="M1142" s="666">
        <v>60.9</v>
      </c>
      <c r="N1142" s="665">
        <v>1</v>
      </c>
      <c r="O1142" s="748">
        <v>1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21</v>
      </c>
      <c r="B1143" s="665" t="s">
        <v>545</v>
      </c>
      <c r="C1143" s="665" t="s">
        <v>4757</v>
      </c>
      <c r="D1143" s="746" t="s">
        <v>7219</v>
      </c>
      <c r="E1143" s="747" t="s">
        <v>4767</v>
      </c>
      <c r="F1143" s="665" t="s">
        <v>4752</v>
      </c>
      <c r="G1143" s="665" t="s">
        <v>4872</v>
      </c>
      <c r="H1143" s="665" t="s">
        <v>2238</v>
      </c>
      <c r="I1143" s="665" t="s">
        <v>2439</v>
      </c>
      <c r="J1143" s="665" t="s">
        <v>2440</v>
      </c>
      <c r="K1143" s="665" t="s">
        <v>4463</v>
      </c>
      <c r="L1143" s="666">
        <v>85.16</v>
      </c>
      <c r="M1143" s="666">
        <v>340.64</v>
      </c>
      <c r="N1143" s="665">
        <v>4</v>
      </c>
      <c r="O1143" s="748">
        <v>2</v>
      </c>
      <c r="P1143" s="666">
        <v>340.64</v>
      </c>
      <c r="Q1143" s="681">
        <v>1</v>
      </c>
      <c r="R1143" s="665">
        <v>4</v>
      </c>
      <c r="S1143" s="681">
        <v>1</v>
      </c>
      <c r="T1143" s="748">
        <v>2</v>
      </c>
      <c r="U1143" s="704">
        <v>1</v>
      </c>
    </row>
    <row r="1144" spans="1:21" ht="14.4" customHeight="1" x14ac:dyDescent="0.3">
      <c r="A1144" s="664">
        <v>21</v>
      </c>
      <c r="B1144" s="665" t="s">
        <v>545</v>
      </c>
      <c r="C1144" s="665" t="s">
        <v>4757</v>
      </c>
      <c r="D1144" s="746" t="s">
        <v>7219</v>
      </c>
      <c r="E1144" s="747" t="s">
        <v>4767</v>
      </c>
      <c r="F1144" s="665" t="s">
        <v>4752</v>
      </c>
      <c r="G1144" s="665" t="s">
        <v>4872</v>
      </c>
      <c r="H1144" s="665" t="s">
        <v>2238</v>
      </c>
      <c r="I1144" s="665" t="s">
        <v>2439</v>
      </c>
      <c r="J1144" s="665" t="s">
        <v>2440</v>
      </c>
      <c r="K1144" s="665" t="s">
        <v>4463</v>
      </c>
      <c r="L1144" s="666">
        <v>132</v>
      </c>
      <c r="M1144" s="666">
        <v>264</v>
      </c>
      <c r="N1144" s="665">
        <v>2</v>
      </c>
      <c r="O1144" s="748">
        <v>0.5</v>
      </c>
      <c r="P1144" s="666">
        <v>264</v>
      </c>
      <c r="Q1144" s="681">
        <v>1</v>
      </c>
      <c r="R1144" s="665">
        <v>2</v>
      </c>
      <c r="S1144" s="681">
        <v>1</v>
      </c>
      <c r="T1144" s="748">
        <v>0.5</v>
      </c>
      <c r="U1144" s="704">
        <v>1</v>
      </c>
    </row>
    <row r="1145" spans="1:21" ht="14.4" customHeight="1" x14ac:dyDescent="0.3">
      <c r="A1145" s="664">
        <v>21</v>
      </c>
      <c r="B1145" s="665" t="s">
        <v>545</v>
      </c>
      <c r="C1145" s="665" t="s">
        <v>4757</v>
      </c>
      <c r="D1145" s="746" t="s">
        <v>7219</v>
      </c>
      <c r="E1145" s="747" t="s">
        <v>4767</v>
      </c>
      <c r="F1145" s="665" t="s">
        <v>4752</v>
      </c>
      <c r="G1145" s="665" t="s">
        <v>4991</v>
      </c>
      <c r="H1145" s="665" t="s">
        <v>546</v>
      </c>
      <c r="I1145" s="665" t="s">
        <v>5792</v>
      </c>
      <c r="J1145" s="665" t="s">
        <v>5072</v>
      </c>
      <c r="K1145" s="665" t="s">
        <v>5793</v>
      </c>
      <c r="L1145" s="666">
        <v>969.48</v>
      </c>
      <c r="M1145" s="666">
        <v>4847.3999999999996</v>
      </c>
      <c r="N1145" s="665">
        <v>5</v>
      </c>
      <c r="O1145" s="748">
        <v>3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21</v>
      </c>
      <c r="B1146" s="665" t="s">
        <v>545</v>
      </c>
      <c r="C1146" s="665" t="s">
        <v>4757</v>
      </c>
      <c r="D1146" s="746" t="s">
        <v>7219</v>
      </c>
      <c r="E1146" s="747" t="s">
        <v>4767</v>
      </c>
      <c r="F1146" s="665" t="s">
        <v>4752</v>
      </c>
      <c r="G1146" s="665" t="s">
        <v>4991</v>
      </c>
      <c r="H1146" s="665" t="s">
        <v>546</v>
      </c>
      <c r="I1146" s="665" t="s">
        <v>5794</v>
      </c>
      <c r="J1146" s="665" t="s">
        <v>5069</v>
      </c>
      <c r="K1146" s="665" t="s">
        <v>5795</v>
      </c>
      <c r="L1146" s="666">
        <v>1938.97</v>
      </c>
      <c r="M1146" s="666">
        <v>3877.94</v>
      </c>
      <c r="N1146" s="665">
        <v>2</v>
      </c>
      <c r="O1146" s="748">
        <v>1</v>
      </c>
      <c r="P1146" s="666"/>
      <c r="Q1146" s="681">
        <v>0</v>
      </c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21</v>
      </c>
      <c r="B1147" s="665" t="s">
        <v>545</v>
      </c>
      <c r="C1147" s="665" t="s">
        <v>4757</v>
      </c>
      <c r="D1147" s="746" t="s">
        <v>7219</v>
      </c>
      <c r="E1147" s="747" t="s">
        <v>4767</v>
      </c>
      <c r="F1147" s="665" t="s">
        <v>4752</v>
      </c>
      <c r="G1147" s="665" t="s">
        <v>4991</v>
      </c>
      <c r="H1147" s="665" t="s">
        <v>546</v>
      </c>
      <c r="I1147" s="665" t="s">
        <v>1580</v>
      </c>
      <c r="J1147" s="665" t="s">
        <v>4993</v>
      </c>
      <c r="K1147" s="665" t="s">
        <v>4994</v>
      </c>
      <c r="L1147" s="666">
        <v>1454.23</v>
      </c>
      <c r="M1147" s="666">
        <v>2908.46</v>
      </c>
      <c r="N1147" s="665">
        <v>2</v>
      </c>
      <c r="O1147" s="748">
        <v>1</v>
      </c>
      <c r="P1147" s="666">
        <v>2908.46</v>
      </c>
      <c r="Q1147" s="681">
        <v>1</v>
      </c>
      <c r="R1147" s="665">
        <v>2</v>
      </c>
      <c r="S1147" s="681">
        <v>1</v>
      </c>
      <c r="T1147" s="748">
        <v>1</v>
      </c>
      <c r="U1147" s="704">
        <v>1</v>
      </c>
    </row>
    <row r="1148" spans="1:21" ht="14.4" customHeight="1" x14ac:dyDescent="0.3">
      <c r="A1148" s="664">
        <v>21</v>
      </c>
      <c r="B1148" s="665" t="s">
        <v>545</v>
      </c>
      <c r="C1148" s="665" t="s">
        <v>4757</v>
      </c>
      <c r="D1148" s="746" t="s">
        <v>7219</v>
      </c>
      <c r="E1148" s="747" t="s">
        <v>4767</v>
      </c>
      <c r="F1148" s="665" t="s">
        <v>4752</v>
      </c>
      <c r="G1148" s="665" t="s">
        <v>4991</v>
      </c>
      <c r="H1148" s="665" t="s">
        <v>546</v>
      </c>
      <c r="I1148" s="665" t="s">
        <v>1247</v>
      </c>
      <c r="J1148" s="665" t="s">
        <v>5063</v>
      </c>
      <c r="K1148" s="665" t="s">
        <v>5064</v>
      </c>
      <c r="L1148" s="666">
        <v>484.75</v>
      </c>
      <c r="M1148" s="666">
        <v>6301.75</v>
      </c>
      <c r="N1148" s="665">
        <v>13</v>
      </c>
      <c r="O1148" s="748">
        <v>4</v>
      </c>
      <c r="P1148" s="666">
        <v>6301.75</v>
      </c>
      <c r="Q1148" s="681">
        <v>1</v>
      </c>
      <c r="R1148" s="665">
        <v>13</v>
      </c>
      <c r="S1148" s="681">
        <v>1</v>
      </c>
      <c r="T1148" s="748">
        <v>4</v>
      </c>
      <c r="U1148" s="704">
        <v>1</v>
      </c>
    </row>
    <row r="1149" spans="1:21" ht="14.4" customHeight="1" x14ac:dyDescent="0.3">
      <c r="A1149" s="664">
        <v>21</v>
      </c>
      <c r="B1149" s="665" t="s">
        <v>545</v>
      </c>
      <c r="C1149" s="665" t="s">
        <v>4757</v>
      </c>
      <c r="D1149" s="746" t="s">
        <v>7219</v>
      </c>
      <c r="E1149" s="747" t="s">
        <v>4767</v>
      </c>
      <c r="F1149" s="665" t="s">
        <v>4752</v>
      </c>
      <c r="G1149" s="665" t="s">
        <v>4991</v>
      </c>
      <c r="H1149" s="665" t="s">
        <v>546</v>
      </c>
      <c r="I1149" s="665" t="s">
        <v>1421</v>
      </c>
      <c r="J1149" s="665" t="s">
        <v>4995</v>
      </c>
      <c r="K1149" s="665" t="s">
        <v>4996</v>
      </c>
      <c r="L1149" s="666">
        <v>969.48</v>
      </c>
      <c r="M1149" s="666">
        <v>7755.84</v>
      </c>
      <c r="N1149" s="665">
        <v>8</v>
      </c>
      <c r="O1149" s="748">
        <v>3</v>
      </c>
      <c r="P1149" s="666">
        <v>7755.84</v>
      </c>
      <c r="Q1149" s="681">
        <v>1</v>
      </c>
      <c r="R1149" s="665">
        <v>8</v>
      </c>
      <c r="S1149" s="681">
        <v>1</v>
      </c>
      <c r="T1149" s="748">
        <v>3</v>
      </c>
      <c r="U1149" s="704">
        <v>1</v>
      </c>
    </row>
    <row r="1150" spans="1:21" ht="14.4" customHeight="1" x14ac:dyDescent="0.3">
      <c r="A1150" s="664">
        <v>21</v>
      </c>
      <c r="B1150" s="665" t="s">
        <v>545</v>
      </c>
      <c r="C1150" s="665" t="s">
        <v>4757</v>
      </c>
      <c r="D1150" s="746" t="s">
        <v>7219</v>
      </c>
      <c r="E1150" s="747" t="s">
        <v>4767</v>
      </c>
      <c r="F1150" s="665" t="s">
        <v>4752</v>
      </c>
      <c r="G1150" s="665" t="s">
        <v>4991</v>
      </c>
      <c r="H1150" s="665" t="s">
        <v>546</v>
      </c>
      <c r="I1150" s="665" t="s">
        <v>5796</v>
      </c>
      <c r="J1150" s="665" t="s">
        <v>5797</v>
      </c>
      <c r="K1150" s="665" t="s">
        <v>5602</v>
      </c>
      <c r="L1150" s="666">
        <v>484.75</v>
      </c>
      <c r="M1150" s="666">
        <v>969.5</v>
      </c>
      <c r="N1150" s="665">
        <v>2</v>
      </c>
      <c r="O1150" s="748">
        <v>1</v>
      </c>
      <c r="P1150" s="666">
        <v>969.5</v>
      </c>
      <c r="Q1150" s="681">
        <v>1</v>
      </c>
      <c r="R1150" s="665">
        <v>2</v>
      </c>
      <c r="S1150" s="681">
        <v>1</v>
      </c>
      <c r="T1150" s="748">
        <v>1</v>
      </c>
      <c r="U1150" s="704">
        <v>1</v>
      </c>
    </row>
    <row r="1151" spans="1:21" ht="14.4" customHeight="1" x14ac:dyDescent="0.3">
      <c r="A1151" s="664">
        <v>21</v>
      </c>
      <c r="B1151" s="665" t="s">
        <v>545</v>
      </c>
      <c r="C1151" s="665" t="s">
        <v>4757</v>
      </c>
      <c r="D1151" s="746" t="s">
        <v>7219</v>
      </c>
      <c r="E1151" s="747" t="s">
        <v>4767</v>
      </c>
      <c r="F1151" s="665" t="s">
        <v>4752</v>
      </c>
      <c r="G1151" s="665" t="s">
        <v>4991</v>
      </c>
      <c r="H1151" s="665" t="s">
        <v>546</v>
      </c>
      <c r="I1151" s="665" t="s">
        <v>5798</v>
      </c>
      <c r="J1151" s="665" t="s">
        <v>5799</v>
      </c>
      <c r="K1151" s="665" t="s">
        <v>5800</v>
      </c>
      <c r="L1151" s="666">
        <v>4967.28</v>
      </c>
      <c r="M1151" s="666">
        <v>44705.52</v>
      </c>
      <c r="N1151" s="665">
        <v>9</v>
      </c>
      <c r="O1151" s="748">
        <v>4.5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21</v>
      </c>
      <c r="B1152" s="665" t="s">
        <v>545</v>
      </c>
      <c r="C1152" s="665" t="s">
        <v>4757</v>
      </c>
      <c r="D1152" s="746" t="s">
        <v>7219</v>
      </c>
      <c r="E1152" s="747" t="s">
        <v>4767</v>
      </c>
      <c r="F1152" s="665" t="s">
        <v>4752</v>
      </c>
      <c r="G1152" s="665" t="s">
        <v>4991</v>
      </c>
      <c r="H1152" s="665" t="s">
        <v>546</v>
      </c>
      <c r="I1152" s="665" t="s">
        <v>5801</v>
      </c>
      <c r="J1152" s="665" t="s">
        <v>5802</v>
      </c>
      <c r="K1152" s="665" t="s">
        <v>5803</v>
      </c>
      <c r="L1152" s="666">
        <v>4967.28</v>
      </c>
      <c r="M1152" s="666">
        <v>9934.56</v>
      </c>
      <c r="N1152" s="665">
        <v>2</v>
      </c>
      <c r="O1152" s="748">
        <v>1.5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21</v>
      </c>
      <c r="B1153" s="665" t="s">
        <v>545</v>
      </c>
      <c r="C1153" s="665" t="s">
        <v>4757</v>
      </c>
      <c r="D1153" s="746" t="s">
        <v>7219</v>
      </c>
      <c r="E1153" s="747" t="s">
        <v>4767</v>
      </c>
      <c r="F1153" s="665" t="s">
        <v>4752</v>
      </c>
      <c r="G1153" s="665" t="s">
        <v>4873</v>
      </c>
      <c r="H1153" s="665" t="s">
        <v>546</v>
      </c>
      <c r="I1153" s="665" t="s">
        <v>1040</v>
      </c>
      <c r="J1153" s="665" t="s">
        <v>4874</v>
      </c>
      <c r="K1153" s="665" t="s">
        <v>4875</v>
      </c>
      <c r="L1153" s="666">
        <v>63.7</v>
      </c>
      <c r="M1153" s="666">
        <v>127.4</v>
      </c>
      <c r="N1153" s="665">
        <v>2</v>
      </c>
      <c r="O1153" s="748">
        <v>1</v>
      </c>
      <c r="P1153" s="666">
        <v>127.4</v>
      </c>
      <c r="Q1153" s="681">
        <v>1</v>
      </c>
      <c r="R1153" s="665">
        <v>2</v>
      </c>
      <c r="S1153" s="681">
        <v>1</v>
      </c>
      <c r="T1153" s="748">
        <v>1</v>
      </c>
      <c r="U1153" s="704">
        <v>1</v>
      </c>
    </row>
    <row r="1154" spans="1:21" ht="14.4" customHeight="1" x14ac:dyDescent="0.3">
      <c r="A1154" s="664">
        <v>21</v>
      </c>
      <c r="B1154" s="665" t="s">
        <v>545</v>
      </c>
      <c r="C1154" s="665" t="s">
        <v>4757</v>
      </c>
      <c r="D1154" s="746" t="s">
        <v>7219</v>
      </c>
      <c r="E1154" s="747" t="s">
        <v>4767</v>
      </c>
      <c r="F1154" s="665" t="s">
        <v>4752</v>
      </c>
      <c r="G1154" s="665" t="s">
        <v>4876</v>
      </c>
      <c r="H1154" s="665" t="s">
        <v>2238</v>
      </c>
      <c r="I1154" s="665" t="s">
        <v>2322</v>
      </c>
      <c r="J1154" s="665" t="s">
        <v>2327</v>
      </c>
      <c r="K1154" s="665" t="s">
        <v>4565</v>
      </c>
      <c r="L1154" s="666">
        <v>424.24</v>
      </c>
      <c r="M1154" s="666">
        <v>424.24</v>
      </c>
      <c r="N1154" s="665">
        <v>1</v>
      </c>
      <c r="O1154" s="748">
        <v>1</v>
      </c>
      <c r="P1154" s="666"/>
      <c r="Q1154" s="681">
        <v>0</v>
      </c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21</v>
      </c>
      <c r="B1155" s="665" t="s">
        <v>545</v>
      </c>
      <c r="C1155" s="665" t="s">
        <v>4757</v>
      </c>
      <c r="D1155" s="746" t="s">
        <v>7219</v>
      </c>
      <c r="E1155" s="747" t="s">
        <v>4767</v>
      </c>
      <c r="F1155" s="665" t="s">
        <v>4752</v>
      </c>
      <c r="G1155" s="665" t="s">
        <v>4876</v>
      </c>
      <c r="H1155" s="665" t="s">
        <v>2238</v>
      </c>
      <c r="I1155" s="665" t="s">
        <v>2326</v>
      </c>
      <c r="J1155" s="665" t="s">
        <v>2327</v>
      </c>
      <c r="K1155" s="665" t="s">
        <v>4566</v>
      </c>
      <c r="L1155" s="666">
        <v>848.49</v>
      </c>
      <c r="M1155" s="666">
        <v>9333.39</v>
      </c>
      <c r="N1155" s="665">
        <v>11</v>
      </c>
      <c r="O1155" s="748">
        <v>3.5</v>
      </c>
      <c r="P1155" s="666">
        <v>9333.39</v>
      </c>
      <c r="Q1155" s="681">
        <v>1</v>
      </c>
      <c r="R1155" s="665">
        <v>11</v>
      </c>
      <c r="S1155" s="681">
        <v>1</v>
      </c>
      <c r="T1155" s="748">
        <v>3.5</v>
      </c>
      <c r="U1155" s="704">
        <v>1</v>
      </c>
    </row>
    <row r="1156" spans="1:21" ht="14.4" customHeight="1" x14ac:dyDescent="0.3">
      <c r="A1156" s="664">
        <v>21</v>
      </c>
      <c r="B1156" s="665" t="s">
        <v>545</v>
      </c>
      <c r="C1156" s="665" t="s">
        <v>4757</v>
      </c>
      <c r="D1156" s="746" t="s">
        <v>7219</v>
      </c>
      <c r="E1156" s="747" t="s">
        <v>4767</v>
      </c>
      <c r="F1156" s="665" t="s">
        <v>4752</v>
      </c>
      <c r="G1156" s="665" t="s">
        <v>5804</v>
      </c>
      <c r="H1156" s="665" t="s">
        <v>546</v>
      </c>
      <c r="I1156" s="665" t="s">
        <v>2960</v>
      </c>
      <c r="J1156" s="665" t="s">
        <v>5805</v>
      </c>
      <c r="K1156" s="665" t="s">
        <v>5806</v>
      </c>
      <c r="L1156" s="666">
        <v>0</v>
      </c>
      <c r="M1156" s="666">
        <v>0</v>
      </c>
      <c r="N1156" s="665">
        <v>1</v>
      </c>
      <c r="O1156" s="748">
        <v>0.5</v>
      </c>
      <c r="P1156" s="666"/>
      <c r="Q1156" s="681"/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21</v>
      </c>
      <c r="B1157" s="665" t="s">
        <v>545</v>
      </c>
      <c r="C1157" s="665" t="s">
        <v>4757</v>
      </c>
      <c r="D1157" s="746" t="s">
        <v>7219</v>
      </c>
      <c r="E1157" s="747" t="s">
        <v>4767</v>
      </c>
      <c r="F1157" s="665" t="s">
        <v>4752</v>
      </c>
      <c r="G1157" s="665" t="s">
        <v>4881</v>
      </c>
      <c r="H1157" s="665" t="s">
        <v>546</v>
      </c>
      <c r="I1157" s="665" t="s">
        <v>915</v>
      </c>
      <c r="J1157" s="665" t="s">
        <v>916</v>
      </c>
      <c r="K1157" s="665" t="s">
        <v>4882</v>
      </c>
      <c r="L1157" s="666">
        <v>107.27</v>
      </c>
      <c r="M1157" s="666">
        <v>214.54</v>
      </c>
      <c r="N1157" s="665">
        <v>2</v>
      </c>
      <c r="O1157" s="748">
        <v>1</v>
      </c>
      <c r="P1157" s="666">
        <v>214.54</v>
      </c>
      <c r="Q1157" s="681">
        <v>1</v>
      </c>
      <c r="R1157" s="665">
        <v>2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21</v>
      </c>
      <c r="B1158" s="665" t="s">
        <v>545</v>
      </c>
      <c r="C1158" s="665" t="s">
        <v>4757</v>
      </c>
      <c r="D1158" s="746" t="s">
        <v>7219</v>
      </c>
      <c r="E1158" s="747" t="s">
        <v>4767</v>
      </c>
      <c r="F1158" s="665" t="s">
        <v>4752</v>
      </c>
      <c r="G1158" s="665" t="s">
        <v>5608</v>
      </c>
      <c r="H1158" s="665" t="s">
        <v>546</v>
      </c>
      <c r="I1158" s="665" t="s">
        <v>2068</v>
      </c>
      <c r="J1158" s="665" t="s">
        <v>2069</v>
      </c>
      <c r="K1158" s="665" t="s">
        <v>5807</v>
      </c>
      <c r="L1158" s="666">
        <v>0</v>
      </c>
      <c r="M1158" s="666">
        <v>0</v>
      </c>
      <c r="N1158" s="665">
        <v>1</v>
      </c>
      <c r="O1158" s="748">
        <v>1</v>
      </c>
      <c r="P1158" s="666">
        <v>0</v>
      </c>
      <c r="Q1158" s="681"/>
      <c r="R1158" s="665">
        <v>1</v>
      </c>
      <c r="S1158" s="681">
        <v>1</v>
      </c>
      <c r="T1158" s="748">
        <v>1</v>
      </c>
      <c r="U1158" s="704">
        <v>1</v>
      </c>
    </row>
    <row r="1159" spans="1:21" ht="14.4" customHeight="1" x14ac:dyDescent="0.3">
      <c r="A1159" s="664">
        <v>21</v>
      </c>
      <c r="B1159" s="665" t="s">
        <v>545</v>
      </c>
      <c r="C1159" s="665" t="s">
        <v>4757</v>
      </c>
      <c r="D1159" s="746" t="s">
        <v>7219</v>
      </c>
      <c r="E1159" s="747" t="s">
        <v>4767</v>
      </c>
      <c r="F1159" s="665" t="s">
        <v>4752</v>
      </c>
      <c r="G1159" s="665" t="s">
        <v>4825</v>
      </c>
      <c r="H1159" s="665" t="s">
        <v>546</v>
      </c>
      <c r="I1159" s="665" t="s">
        <v>5086</v>
      </c>
      <c r="J1159" s="665" t="s">
        <v>1085</v>
      </c>
      <c r="K1159" s="665" t="s">
        <v>5087</v>
      </c>
      <c r="L1159" s="666">
        <v>0</v>
      </c>
      <c r="M1159" s="666">
        <v>0</v>
      </c>
      <c r="N1159" s="665">
        <v>2</v>
      </c>
      <c r="O1159" s="748">
        <v>1</v>
      </c>
      <c r="P1159" s="666">
        <v>0</v>
      </c>
      <c r="Q1159" s="681"/>
      <c r="R1159" s="665">
        <v>2</v>
      </c>
      <c r="S1159" s="681">
        <v>1</v>
      </c>
      <c r="T1159" s="748">
        <v>1</v>
      </c>
      <c r="U1159" s="704">
        <v>1</v>
      </c>
    </row>
    <row r="1160" spans="1:21" ht="14.4" customHeight="1" x14ac:dyDescent="0.3">
      <c r="A1160" s="664">
        <v>21</v>
      </c>
      <c r="B1160" s="665" t="s">
        <v>545</v>
      </c>
      <c r="C1160" s="665" t="s">
        <v>4757</v>
      </c>
      <c r="D1160" s="746" t="s">
        <v>7219</v>
      </c>
      <c r="E1160" s="747" t="s">
        <v>4767</v>
      </c>
      <c r="F1160" s="665" t="s">
        <v>4752</v>
      </c>
      <c r="G1160" s="665" t="s">
        <v>4825</v>
      </c>
      <c r="H1160" s="665" t="s">
        <v>546</v>
      </c>
      <c r="I1160" s="665" t="s">
        <v>1968</v>
      </c>
      <c r="J1160" s="665" t="s">
        <v>1085</v>
      </c>
      <c r="K1160" s="665" t="s">
        <v>5204</v>
      </c>
      <c r="L1160" s="666">
        <v>0</v>
      </c>
      <c r="M1160" s="666">
        <v>0</v>
      </c>
      <c r="N1160" s="665">
        <v>3</v>
      </c>
      <c r="O1160" s="748">
        <v>2.5</v>
      </c>
      <c r="P1160" s="666">
        <v>0</v>
      </c>
      <c r="Q1160" s="681"/>
      <c r="R1160" s="665">
        <v>2</v>
      </c>
      <c r="S1160" s="681">
        <v>0.66666666666666663</v>
      </c>
      <c r="T1160" s="748">
        <v>2</v>
      </c>
      <c r="U1160" s="704">
        <v>0.8</v>
      </c>
    </row>
    <row r="1161" spans="1:21" ht="14.4" customHeight="1" x14ac:dyDescent="0.3">
      <c r="A1161" s="664">
        <v>21</v>
      </c>
      <c r="B1161" s="665" t="s">
        <v>545</v>
      </c>
      <c r="C1161" s="665" t="s">
        <v>4757</v>
      </c>
      <c r="D1161" s="746" t="s">
        <v>7219</v>
      </c>
      <c r="E1161" s="747" t="s">
        <v>4767</v>
      </c>
      <c r="F1161" s="665" t="s">
        <v>4752</v>
      </c>
      <c r="G1161" s="665" t="s">
        <v>5287</v>
      </c>
      <c r="H1161" s="665" t="s">
        <v>546</v>
      </c>
      <c r="I1161" s="665" t="s">
        <v>5288</v>
      </c>
      <c r="J1161" s="665" t="s">
        <v>5289</v>
      </c>
      <c r="K1161" s="665" t="s">
        <v>5290</v>
      </c>
      <c r="L1161" s="666">
        <v>3689.11</v>
      </c>
      <c r="M1161" s="666">
        <v>62714.87</v>
      </c>
      <c r="N1161" s="665">
        <v>17</v>
      </c>
      <c r="O1161" s="748">
        <v>13</v>
      </c>
      <c r="P1161" s="666">
        <v>59025.760000000002</v>
      </c>
      <c r="Q1161" s="681">
        <v>0.94117647058823528</v>
      </c>
      <c r="R1161" s="665">
        <v>16</v>
      </c>
      <c r="S1161" s="681">
        <v>0.94117647058823528</v>
      </c>
      <c r="T1161" s="748">
        <v>12.5</v>
      </c>
      <c r="U1161" s="704">
        <v>0.96153846153846156</v>
      </c>
    </row>
    <row r="1162" spans="1:21" ht="14.4" customHeight="1" x14ac:dyDescent="0.3">
      <c r="A1162" s="664">
        <v>21</v>
      </c>
      <c r="B1162" s="665" t="s">
        <v>545</v>
      </c>
      <c r="C1162" s="665" t="s">
        <v>4757</v>
      </c>
      <c r="D1162" s="746" t="s">
        <v>7219</v>
      </c>
      <c r="E1162" s="747" t="s">
        <v>4767</v>
      </c>
      <c r="F1162" s="665" t="s">
        <v>4752</v>
      </c>
      <c r="G1162" s="665" t="s">
        <v>4827</v>
      </c>
      <c r="H1162" s="665" t="s">
        <v>546</v>
      </c>
      <c r="I1162" s="665" t="s">
        <v>4828</v>
      </c>
      <c r="J1162" s="665" t="s">
        <v>2158</v>
      </c>
      <c r="K1162" s="665" t="s">
        <v>4829</v>
      </c>
      <c r="L1162" s="666">
        <v>98.75</v>
      </c>
      <c r="M1162" s="666">
        <v>98.75</v>
      </c>
      <c r="N1162" s="665">
        <v>1</v>
      </c>
      <c r="O1162" s="748">
        <v>1</v>
      </c>
      <c r="P1162" s="666">
        <v>98.75</v>
      </c>
      <c r="Q1162" s="681">
        <v>1</v>
      </c>
      <c r="R1162" s="665">
        <v>1</v>
      </c>
      <c r="S1162" s="681">
        <v>1</v>
      </c>
      <c r="T1162" s="748">
        <v>1</v>
      </c>
      <c r="U1162" s="704">
        <v>1</v>
      </c>
    </row>
    <row r="1163" spans="1:21" ht="14.4" customHeight="1" x14ac:dyDescent="0.3">
      <c r="A1163" s="664">
        <v>21</v>
      </c>
      <c r="B1163" s="665" t="s">
        <v>545</v>
      </c>
      <c r="C1163" s="665" t="s">
        <v>4757</v>
      </c>
      <c r="D1163" s="746" t="s">
        <v>7219</v>
      </c>
      <c r="E1163" s="747" t="s">
        <v>4767</v>
      </c>
      <c r="F1163" s="665" t="s">
        <v>4752</v>
      </c>
      <c r="G1163" s="665" t="s">
        <v>4963</v>
      </c>
      <c r="H1163" s="665" t="s">
        <v>546</v>
      </c>
      <c r="I1163" s="665" t="s">
        <v>2093</v>
      </c>
      <c r="J1163" s="665" t="s">
        <v>1464</v>
      </c>
      <c r="K1163" s="665" t="s">
        <v>4965</v>
      </c>
      <c r="L1163" s="666">
        <v>111.07</v>
      </c>
      <c r="M1163" s="666">
        <v>777.49</v>
      </c>
      <c r="N1163" s="665">
        <v>7</v>
      </c>
      <c r="O1163" s="748">
        <v>1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21</v>
      </c>
      <c r="B1164" s="665" t="s">
        <v>545</v>
      </c>
      <c r="C1164" s="665" t="s">
        <v>4757</v>
      </c>
      <c r="D1164" s="746" t="s">
        <v>7219</v>
      </c>
      <c r="E1164" s="747" t="s">
        <v>4767</v>
      </c>
      <c r="F1164" s="665" t="s">
        <v>4752</v>
      </c>
      <c r="G1164" s="665" t="s">
        <v>4896</v>
      </c>
      <c r="H1164" s="665" t="s">
        <v>546</v>
      </c>
      <c r="I1164" s="665" t="s">
        <v>604</v>
      </c>
      <c r="J1164" s="665" t="s">
        <v>605</v>
      </c>
      <c r="K1164" s="665" t="s">
        <v>4541</v>
      </c>
      <c r="L1164" s="666">
        <v>550.39</v>
      </c>
      <c r="M1164" s="666">
        <v>22565.989999999998</v>
      </c>
      <c r="N1164" s="665">
        <v>41</v>
      </c>
      <c r="O1164" s="748">
        <v>11.5</v>
      </c>
      <c r="P1164" s="666">
        <v>16511.699999999997</v>
      </c>
      <c r="Q1164" s="681">
        <v>0.73170731707317072</v>
      </c>
      <c r="R1164" s="665">
        <v>30</v>
      </c>
      <c r="S1164" s="681">
        <v>0.73170731707317072</v>
      </c>
      <c r="T1164" s="748">
        <v>8.5</v>
      </c>
      <c r="U1164" s="704">
        <v>0.73913043478260865</v>
      </c>
    </row>
    <row r="1165" spans="1:21" ht="14.4" customHeight="1" x14ac:dyDescent="0.3">
      <c r="A1165" s="664">
        <v>21</v>
      </c>
      <c r="B1165" s="665" t="s">
        <v>545</v>
      </c>
      <c r="C1165" s="665" t="s">
        <v>4757</v>
      </c>
      <c r="D1165" s="746" t="s">
        <v>7219</v>
      </c>
      <c r="E1165" s="747" t="s">
        <v>4767</v>
      </c>
      <c r="F1165" s="665" t="s">
        <v>4752</v>
      </c>
      <c r="G1165" s="665" t="s">
        <v>4896</v>
      </c>
      <c r="H1165" s="665" t="s">
        <v>546</v>
      </c>
      <c r="I1165" s="665" t="s">
        <v>4897</v>
      </c>
      <c r="J1165" s="665" t="s">
        <v>605</v>
      </c>
      <c r="K1165" s="665" t="s">
        <v>4541</v>
      </c>
      <c r="L1165" s="666">
        <v>0</v>
      </c>
      <c r="M1165" s="666">
        <v>0</v>
      </c>
      <c r="N1165" s="665">
        <v>4</v>
      </c>
      <c r="O1165" s="748">
        <v>2</v>
      </c>
      <c r="P1165" s="666">
        <v>0</v>
      </c>
      <c r="Q1165" s="681"/>
      <c r="R1165" s="665">
        <v>2</v>
      </c>
      <c r="S1165" s="681">
        <v>0.5</v>
      </c>
      <c r="T1165" s="748">
        <v>1</v>
      </c>
      <c r="U1165" s="704">
        <v>0.5</v>
      </c>
    </row>
    <row r="1166" spans="1:21" ht="14.4" customHeight="1" x14ac:dyDescent="0.3">
      <c r="A1166" s="664">
        <v>21</v>
      </c>
      <c r="B1166" s="665" t="s">
        <v>545</v>
      </c>
      <c r="C1166" s="665" t="s">
        <v>4757</v>
      </c>
      <c r="D1166" s="746" t="s">
        <v>7219</v>
      </c>
      <c r="E1166" s="747" t="s">
        <v>4767</v>
      </c>
      <c r="F1166" s="665" t="s">
        <v>4752</v>
      </c>
      <c r="G1166" s="665" t="s">
        <v>4896</v>
      </c>
      <c r="H1166" s="665" t="s">
        <v>546</v>
      </c>
      <c r="I1166" s="665" t="s">
        <v>5808</v>
      </c>
      <c r="J1166" s="665" t="s">
        <v>605</v>
      </c>
      <c r="K1166" s="665" t="s">
        <v>4540</v>
      </c>
      <c r="L1166" s="666">
        <v>550.39</v>
      </c>
      <c r="M1166" s="666">
        <v>3302.34</v>
      </c>
      <c r="N1166" s="665">
        <v>6</v>
      </c>
      <c r="O1166" s="748">
        <v>2</v>
      </c>
      <c r="P1166" s="666">
        <v>1651.17</v>
      </c>
      <c r="Q1166" s="681">
        <v>0.5</v>
      </c>
      <c r="R1166" s="665">
        <v>3</v>
      </c>
      <c r="S1166" s="681">
        <v>0.5</v>
      </c>
      <c r="T1166" s="748">
        <v>1</v>
      </c>
      <c r="U1166" s="704">
        <v>0.5</v>
      </c>
    </row>
    <row r="1167" spans="1:21" ht="14.4" customHeight="1" x14ac:dyDescent="0.3">
      <c r="A1167" s="664">
        <v>21</v>
      </c>
      <c r="B1167" s="665" t="s">
        <v>545</v>
      </c>
      <c r="C1167" s="665" t="s">
        <v>4757</v>
      </c>
      <c r="D1167" s="746" t="s">
        <v>7219</v>
      </c>
      <c r="E1167" s="747" t="s">
        <v>4767</v>
      </c>
      <c r="F1167" s="665" t="s">
        <v>4752</v>
      </c>
      <c r="G1167" s="665" t="s">
        <v>4896</v>
      </c>
      <c r="H1167" s="665" t="s">
        <v>546</v>
      </c>
      <c r="I1167" s="665" t="s">
        <v>5248</v>
      </c>
      <c r="J1167" s="665" t="s">
        <v>5249</v>
      </c>
      <c r="K1167" s="665" t="s">
        <v>4540</v>
      </c>
      <c r="L1167" s="666">
        <v>550.39</v>
      </c>
      <c r="M1167" s="666">
        <v>550.39</v>
      </c>
      <c r="N1167" s="665">
        <v>1</v>
      </c>
      <c r="O1167" s="748">
        <v>1</v>
      </c>
      <c r="P1167" s="666">
        <v>550.39</v>
      </c>
      <c r="Q1167" s="681">
        <v>1</v>
      </c>
      <c r="R1167" s="665">
        <v>1</v>
      </c>
      <c r="S1167" s="681">
        <v>1</v>
      </c>
      <c r="T1167" s="748">
        <v>1</v>
      </c>
      <c r="U1167" s="704">
        <v>1</v>
      </c>
    </row>
    <row r="1168" spans="1:21" ht="14.4" customHeight="1" x14ac:dyDescent="0.3">
      <c r="A1168" s="664">
        <v>21</v>
      </c>
      <c r="B1168" s="665" t="s">
        <v>545</v>
      </c>
      <c r="C1168" s="665" t="s">
        <v>4757</v>
      </c>
      <c r="D1168" s="746" t="s">
        <v>7219</v>
      </c>
      <c r="E1168" s="747" t="s">
        <v>4767</v>
      </c>
      <c r="F1168" s="665" t="s">
        <v>4752</v>
      </c>
      <c r="G1168" s="665" t="s">
        <v>5401</v>
      </c>
      <c r="H1168" s="665" t="s">
        <v>2238</v>
      </c>
      <c r="I1168" s="665" t="s">
        <v>3765</v>
      </c>
      <c r="J1168" s="665" t="s">
        <v>4654</v>
      </c>
      <c r="K1168" s="665" t="s">
        <v>4655</v>
      </c>
      <c r="L1168" s="666">
        <v>59.27</v>
      </c>
      <c r="M1168" s="666">
        <v>59.27</v>
      </c>
      <c r="N1168" s="665">
        <v>1</v>
      </c>
      <c r="O1168" s="748">
        <v>1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21</v>
      </c>
      <c r="B1169" s="665" t="s">
        <v>545</v>
      </c>
      <c r="C1169" s="665" t="s">
        <v>4757</v>
      </c>
      <c r="D1169" s="746" t="s">
        <v>7219</v>
      </c>
      <c r="E1169" s="747" t="s">
        <v>4767</v>
      </c>
      <c r="F1169" s="665" t="s">
        <v>4752</v>
      </c>
      <c r="G1169" s="665" t="s">
        <v>5809</v>
      </c>
      <c r="H1169" s="665" t="s">
        <v>546</v>
      </c>
      <c r="I1169" s="665" t="s">
        <v>5810</v>
      </c>
      <c r="J1169" s="665" t="s">
        <v>5811</v>
      </c>
      <c r="K1169" s="665" t="s">
        <v>5812</v>
      </c>
      <c r="L1169" s="666">
        <v>4310.95</v>
      </c>
      <c r="M1169" s="666">
        <v>4310.95</v>
      </c>
      <c r="N1169" s="665">
        <v>1</v>
      </c>
      <c r="O1169" s="748">
        <v>0.5</v>
      </c>
      <c r="P1169" s="666">
        <v>4310.95</v>
      </c>
      <c r="Q1169" s="681">
        <v>1</v>
      </c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21</v>
      </c>
      <c r="B1170" s="665" t="s">
        <v>545</v>
      </c>
      <c r="C1170" s="665" t="s">
        <v>4757</v>
      </c>
      <c r="D1170" s="746" t="s">
        <v>7219</v>
      </c>
      <c r="E1170" s="747" t="s">
        <v>4767</v>
      </c>
      <c r="F1170" s="665" t="s">
        <v>4752</v>
      </c>
      <c r="G1170" s="665" t="s">
        <v>5809</v>
      </c>
      <c r="H1170" s="665" t="s">
        <v>546</v>
      </c>
      <c r="I1170" s="665" t="s">
        <v>5813</v>
      </c>
      <c r="J1170" s="665" t="s">
        <v>5814</v>
      </c>
      <c r="K1170" s="665" t="s">
        <v>4688</v>
      </c>
      <c r="L1170" s="666">
        <v>10777.35</v>
      </c>
      <c r="M1170" s="666">
        <v>10777.35</v>
      </c>
      <c r="N1170" s="665">
        <v>1</v>
      </c>
      <c r="O1170" s="748">
        <v>1</v>
      </c>
      <c r="P1170" s="666">
        <v>10777.35</v>
      </c>
      <c r="Q1170" s="681">
        <v>1</v>
      </c>
      <c r="R1170" s="665">
        <v>1</v>
      </c>
      <c r="S1170" s="681">
        <v>1</v>
      </c>
      <c r="T1170" s="748">
        <v>1</v>
      </c>
      <c r="U1170" s="704">
        <v>1</v>
      </c>
    </row>
    <row r="1171" spans="1:21" ht="14.4" customHeight="1" x14ac:dyDescent="0.3">
      <c r="A1171" s="664">
        <v>21</v>
      </c>
      <c r="B1171" s="665" t="s">
        <v>545</v>
      </c>
      <c r="C1171" s="665" t="s">
        <v>4757</v>
      </c>
      <c r="D1171" s="746" t="s">
        <v>7219</v>
      </c>
      <c r="E1171" s="747" t="s">
        <v>4767</v>
      </c>
      <c r="F1171" s="665" t="s">
        <v>4752</v>
      </c>
      <c r="G1171" s="665" t="s">
        <v>5163</v>
      </c>
      <c r="H1171" s="665" t="s">
        <v>546</v>
      </c>
      <c r="I1171" s="665" t="s">
        <v>5208</v>
      </c>
      <c r="J1171" s="665" t="s">
        <v>1221</v>
      </c>
      <c r="K1171" s="665" t="s">
        <v>5164</v>
      </c>
      <c r="L1171" s="666">
        <v>0</v>
      </c>
      <c r="M1171" s="666">
        <v>0</v>
      </c>
      <c r="N1171" s="665">
        <v>1</v>
      </c>
      <c r="O1171" s="748">
        <v>1</v>
      </c>
      <c r="P1171" s="666">
        <v>0</v>
      </c>
      <c r="Q1171" s="681"/>
      <c r="R1171" s="665">
        <v>1</v>
      </c>
      <c r="S1171" s="681">
        <v>1</v>
      </c>
      <c r="T1171" s="748">
        <v>1</v>
      </c>
      <c r="U1171" s="704">
        <v>1</v>
      </c>
    </row>
    <row r="1172" spans="1:21" ht="14.4" customHeight="1" x14ac:dyDescent="0.3">
      <c r="A1172" s="664">
        <v>21</v>
      </c>
      <c r="B1172" s="665" t="s">
        <v>545</v>
      </c>
      <c r="C1172" s="665" t="s">
        <v>4757</v>
      </c>
      <c r="D1172" s="746" t="s">
        <v>7219</v>
      </c>
      <c r="E1172" s="747" t="s">
        <v>4767</v>
      </c>
      <c r="F1172" s="665" t="s">
        <v>4752</v>
      </c>
      <c r="G1172" s="665" t="s">
        <v>5163</v>
      </c>
      <c r="H1172" s="665" t="s">
        <v>546</v>
      </c>
      <c r="I1172" s="665" t="s">
        <v>5815</v>
      </c>
      <c r="J1172" s="665" t="s">
        <v>1221</v>
      </c>
      <c r="K1172" s="665" t="s">
        <v>5164</v>
      </c>
      <c r="L1172" s="666">
        <v>0</v>
      </c>
      <c r="M1172" s="666">
        <v>0</v>
      </c>
      <c r="N1172" s="665">
        <v>1</v>
      </c>
      <c r="O1172" s="748">
        <v>1</v>
      </c>
      <c r="P1172" s="666">
        <v>0</v>
      </c>
      <c r="Q1172" s="681"/>
      <c r="R1172" s="665">
        <v>1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21</v>
      </c>
      <c r="B1173" s="665" t="s">
        <v>545</v>
      </c>
      <c r="C1173" s="665" t="s">
        <v>4757</v>
      </c>
      <c r="D1173" s="746" t="s">
        <v>7219</v>
      </c>
      <c r="E1173" s="747" t="s">
        <v>4767</v>
      </c>
      <c r="F1173" s="665" t="s">
        <v>4752</v>
      </c>
      <c r="G1173" s="665" t="s">
        <v>5103</v>
      </c>
      <c r="H1173" s="665" t="s">
        <v>546</v>
      </c>
      <c r="I1173" s="665" t="s">
        <v>2947</v>
      </c>
      <c r="J1173" s="665" t="s">
        <v>2948</v>
      </c>
      <c r="K1173" s="665" t="s">
        <v>5635</v>
      </c>
      <c r="L1173" s="666">
        <v>256.67</v>
      </c>
      <c r="M1173" s="666">
        <v>256.67</v>
      </c>
      <c r="N1173" s="665">
        <v>1</v>
      </c>
      <c r="O1173" s="748">
        <v>1</v>
      </c>
      <c r="P1173" s="666">
        <v>256.67</v>
      </c>
      <c r="Q1173" s="681">
        <v>1</v>
      </c>
      <c r="R1173" s="665">
        <v>1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21</v>
      </c>
      <c r="B1174" s="665" t="s">
        <v>545</v>
      </c>
      <c r="C1174" s="665" t="s">
        <v>4757</v>
      </c>
      <c r="D1174" s="746" t="s">
        <v>7219</v>
      </c>
      <c r="E1174" s="747" t="s">
        <v>4767</v>
      </c>
      <c r="F1174" s="665" t="s">
        <v>4752</v>
      </c>
      <c r="G1174" s="665" t="s">
        <v>4802</v>
      </c>
      <c r="H1174" s="665" t="s">
        <v>546</v>
      </c>
      <c r="I1174" s="665" t="s">
        <v>5640</v>
      </c>
      <c r="J1174" s="665" t="s">
        <v>5515</v>
      </c>
      <c r="K1174" s="665" t="s">
        <v>4903</v>
      </c>
      <c r="L1174" s="666">
        <v>66.97</v>
      </c>
      <c r="M1174" s="666">
        <v>66.97</v>
      </c>
      <c r="N1174" s="665">
        <v>1</v>
      </c>
      <c r="O1174" s="748">
        <v>1</v>
      </c>
      <c r="P1174" s="666">
        <v>66.97</v>
      </c>
      <c r="Q1174" s="681">
        <v>1</v>
      </c>
      <c r="R1174" s="665">
        <v>1</v>
      </c>
      <c r="S1174" s="681">
        <v>1</v>
      </c>
      <c r="T1174" s="748">
        <v>1</v>
      </c>
      <c r="U1174" s="704">
        <v>1</v>
      </c>
    </row>
    <row r="1175" spans="1:21" ht="14.4" customHeight="1" x14ac:dyDescent="0.3">
      <c r="A1175" s="664">
        <v>21</v>
      </c>
      <c r="B1175" s="665" t="s">
        <v>545</v>
      </c>
      <c r="C1175" s="665" t="s">
        <v>4757</v>
      </c>
      <c r="D1175" s="746" t="s">
        <v>7219</v>
      </c>
      <c r="E1175" s="747" t="s">
        <v>4767</v>
      </c>
      <c r="F1175" s="665" t="s">
        <v>4752</v>
      </c>
      <c r="G1175" s="665" t="s">
        <v>4802</v>
      </c>
      <c r="H1175" s="665" t="s">
        <v>546</v>
      </c>
      <c r="I1175" s="665" t="s">
        <v>994</v>
      </c>
      <c r="J1175" s="665" t="s">
        <v>4803</v>
      </c>
      <c r="K1175" s="665" t="s">
        <v>4804</v>
      </c>
      <c r="L1175" s="666">
        <v>53.57</v>
      </c>
      <c r="M1175" s="666">
        <v>696.4100000000002</v>
      </c>
      <c r="N1175" s="665">
        <v>13</v>
      </c>
      <c r="O1175" s="748">
        <v>10</v>
      </c>
      <c r="P1175" s="666">
        <v>642.84000000000015</v>
      </c>
      <c r="Q1175" s="681">
        <v>0.92307692307692302</v>
      </c>
      <c r="R1175" s="665">
        <v>12</v>
      </c>
      <c r="S1175" s="681">
        <v>0.92307692307692313</v>
      </c>
      <c r="T1175" s="748">
        <v>9</v>
      </c>
      <c r="U1175" s="704">
        <v>0.9</v>
      </c>
    </row>
    <row r="1176" spans="1:21" ht="14.4" customHeight="1" x14ac:dyDescent="0.3">
      <c r="A1176" s="664">
        <v>21</v>
      </c>
      <c r="B1176" s="665" t="s">
        <v>545</v>
      </c>
      <c r="C1176" s="665" t="s">
        <v>4757</v>
      </c>
      <c r="D1176" s="746" t="s">
        <v>7219</v>
      </c>
      <c r="E1176" s="747" t="s">
        <v>4767</v>
      </c>
      <c r="F1176" s="665" t="s">
        <v>4752</v>
      </c>
      <c r="G1176" s="665" t="s">
        <v>4905</v>
      </c>
      <c r="H1176" s="665" t="s">
        <v>546</v>
      </c>
      <c r="I1176" s="665" t="s">
        <v>5126</v>
      </c>
      <c r="J1176" s="665" t="s">
        <v>2074</v>
      </c>
      <c r="K1176" s="665" t="s">
        <v>4907</v>
      </c>
      <c r="L1176" s="666">
        <v>374.79</v>
      </c>
      <c r="M1176" s="666">
        <v>6746.22</v>
      </c>
      <c r="N1176" s="665">
        <v>18</v>
      </c>
      <c r="O1176" s="748">
        <v>4</v>
      </c>
      <c r="P1176" s="666">
        <v>5621.85</v>
      </c>
      <c r="Q1176" s="681">
        <v>0.83333333333333337</v>
      </c>
      <c r="R1176" s="665">
        <v>15</v>
      </c>
      <c r="S1176" s="681">
        <v>0.83333333333333337</v>
      </c>
      <c r="T1176" s="748">
        <v>3.5</v>
      </c>
      <c r="U1176" s="704">
        <v>0.875</v>
      </c>
    </row>
    <row r="1177" spans="1:21" ht="14.4" customHeight="1" x14ac:dyDescent="0.3">
      <c r="A1177" s="664">
        <v>21</v>
      </c>
      <c r="B1177" s="665" t="s">
        <v>545</v>
      </c>
      <c r="C1177" s="665" t="s">
        <v>4757</v>
      </c>
      <c r="D1177" s="746" t="s">
        <v>7219</v>
      </c>
      <c r="E1177" s="747" t="s">
        <v>4767</v>
      </c>
      <c r="F1177" s="665" t="s">
        <v>4752</v>
      </c>
      <c r="G1177" s="665" t="s">
        <v>4905</v>
      </c>
      <c r="H1177" s="665" t="s">
        <v>546</v>
      </c>
      <c r="I1177" s="665" t="s">
        <v>4906</v>
      </c>
      <c r="J1177" s="665" t="s">
        <v>2074</v>
      </c>
      <c r="K1177" s="665" t="s">
        <v>4907</v>
      </c>
      <c r="L1177" s="666">
        <v>374.79</v>
      </c>
      <c r="M1177" s="666">
        <v>1124.3700000000001</v>
      </c>
      <c r="N1177" s="665">
        <v>3</v>
      </c>
      <c r="O1177" s="748">
        <v>1</v>
      </c>
      <c r="P1177" s="666">
        <v>1124.3700000000001</v>
      </c>
      <c r="Q1177" s="681">
        <v>1</v>
      </c>
      <c r="R1177" s="665">
        <v>3</v>
      </c>
      <c r="S1177" s="681">
        <v>1</v>
      </c>
      <c r="T1177" s="748">
        <v>1</v>
      </c>
      <c r="U1177" s="704">
        <v>1</v>
      </c>
    </row>
    <row r="1178" spans="1:21" ht="14.4" customHeight="1" x14ac:dyDescent="0.3">
      <c r="A1178" s="664">
        <v>21</v>
      </c>
      <c r="B1178" s="665" t="s">
        <v>545</v>
      </c>
      <c r="C1178" s="665" t="s">
        <v>4757</v>
      </c>
      <c r="D1178" s="746" t="s">
        <v>7219</v>
      </c>
      <c r="E1178" s="747" t="s">
        <v>4767</v>
      </c>
      <c r="F1178" s="665" t="s">
        <v>4752</v>
      </c>
      <c r="G1178" s="665" t="s">
        <v>4905</v>
      </c>
      <c r="H1178" s="665" t="s">
        <v>546</v>
      </c>
      <c r="I1178" s="665" t="s">
        <v>2073</v>
      </c>
      <c r="J1178" s="665" t="s">
        <v>2074</v>
      </c>
      <c r="K1178" s="665" t="s">
        <v>4907</v>
      </c>
      <c r="L1178" s="666">
        <v>374.79</v>
      </c>
      <c r="M1178" s="666">
        <v>1124.3700000000001</v>
      </c>
      <c r="N1178" s="665">
        <v>3</v>
      </c>
      <c r="O1178" s="748">
        <v>1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21</v>
      </c>
      <c r="B1179" s="665" t="s">
        <v>545</v>
      </c>
      <c r="C1179" s="665" t="s">
        <v>4757</v>
      </c>
      <c r="D1179" s="746" t="s">
        <v>7219</v>
      </c>
      <c r="E1179" s="747" t="s">
        <v>4767</v>
      </c>
      <c r="F1179" s="665" t="s">
        <v>4752</v>
      </c>
      <c r="G1179" s="665" t="s">
        <v>4805</v>
      </c>
      <c r="H1179" s="665" t="s">
        <v>2238</v>
      </c>
      <c r="I1179" s="665" t="s">
        <v>4806</v>
      </c>
      <c r="J1179" s="665" t="s">
        <v>2554</v>
      </c>
      <c r="K1179" s="665" t="s">
        <v>4446</v>
      </c>
      <c r="L1179" s="666">
        <v>543.39</v>
      </c>
      <c r="M1179" s="666">
        <v>543.39</v>
      </c>
      <c r="N1179" s="665">
        <v>1</v>
      </c>
      <c r="O1179" s="748">
        <v>0.5</v>
      </c>
      <c r="P1179" s="666"/>
      <c r="Q1179" s="681">
        <v>0</v>
      </c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21</v>
      </c>
      <c r="B1180" s="665" t="s">
        <v>545</v>
      </c>
      <c r="C1180" s="665" t="s">
        <v>4757</v>
      </c>
      <c r="D1180" s="746" t="s">
        <v>7219</v>
      </c>
      <c r="E1180" s="747" t="s">
        <v>4767</v>
      </c>
      <c r="F1180" s="665" t="s">
        <v>4752</v>
      </c>
      <c r="G1180" s="665" t="s">
        <v>4805</v>
      </c>
      <c r="H1180" s="665" t="s">
        <v>2238</v>
      </c>
      <c r="I1180" s="665" t="s">
        <v>3683</v>
      </c>
      <c r="J1180" s="665" t="s">
        <v>2554</v>
      </c>
      <c r="K1180" s="665" t="s">
        <v>4616</v>
      </c>
      <c r="L1180" s="666">
        <v>923.74</v>
      </c>
      <c r="M1180" s="666">
        <v>2771.2200000000003</v>
      </c>
      <c r="N1180" s="665">
        <v>3</v>
      </c>
      <c r="O1180" s="748">
        <v>2</v>
      </c>
      <c r="P1180" s="666">
        <v>2771.2200000000003</v>
      </c>
      <c r="Q1180" s="681">
        <v>1</v>
      </c>
      <c r="R1180" s="665">
        <v>3</v>
      </c>
      <c r="S1180" s="681">
        <v>1</v>
      </c>
      <c r="T1180" s="748">
        <v>2</v>
      </c>
      <c r="U1180" s="704">
        <v>1</v>
      </c>
    </row>
    <row r="1181" spans="1:21" ht="14.4" customHeight="1" x14ac:dyDescent="0.3">
      <c r="A1181" s="664">
        <v>21</v>
      </c>
      <c r="B1181" s="665" t="s">
        <v>545</v>
      </c>
      <c r="C1181" s="665" t="s">
        <v>4757</v>
      </c>
      <c r="D1181" s="746" t="s">
        <v>7219</v>
      </c>
      <c r="E1181" s="747" t="s">
        <v>4767</v>
      </c>
      <c r="F1181" s="665" t="s">
        <v>4752</v>
      </c>
      <c r="G1181" s="665" t="s">
        <v>4805</v>
      </c>
      <c r="H1181" s="665" t="s">
        <v>2238</v>
      </c>
      <c r="I1181" s="665" t="s">
        <v>5128</v>
      </c>
      <c r="J1181" s="665" t="s">
        <v>2308</v>
      </c>
      <c r="K1181" s="665" t="s">
        <v>4444</v>
      </c>
      <c r="L1181" s="666">
        <v>1385.62</v>
      </c>
      <c r="M1181" s="666">
        <v>1385.62</v>
      </c>
      <c r="N1181" s="665">
        <v>1</v>
      </c>
      <c r="O1181" s="748">
        <v>1</v>
      </c>
      <c r="P1181" s="666">
        <v>1385.62</v>
      </c>
      <c r="Q1181" s="681">
        <v>1</v>
      </c>
      <c r="R1181" s="665">
        <v>1</v>
      </c>
      <c r="S1181" s="681">
        <v>1</v>
      </c>
      <c r="T1181" s="748">
        <v>1</v>
      </c>
      <c r="U1181" s="704">
        <v>1</v>
      </c>
    </row>
    <row r="1182" spans="1:21" ht="14.4" customHeight="1" x14ac:dyDescent="0.3">
      <c r="A1182" s="664">
        <v>21</v>
      </c>
      <c r="B1182" s="665" t="s">
        <v>545</v>
      </c>
      <c r="C1182" s="665" t="s">
        <v>4757</v>
      </c>
      <c r="D1182" s="746" t="s">
        <v>7219</v>
      </c>
      <c r="E1182" s="747" t="s">
        <v>4767</v>
      </c>
      <c r="F1182" s="665" t="s">
        <v>4752</v>
      </c>
      <c r="G1182" s="665" t="s">
        <v>4805</v>
      </c>
      <c r="H1182" s="665" t="s">
        <v>2238</v>
      </c>
      <c r="I1182" s="665" t="s">
        <v>2550</v>
      </c>
      <c r="J1182" s="665" t="s">
        <v>2308</v>
      </c>
      <c r="K1182" s="665" t="s">
        <v>4444</v>
      </c>
      <c r="L1182" s="666">
        <v>1385.62</v>
      </c>
      <c r="M1182" s="666">
        <v>2771.24</v>
      </c>
      <c r="N1182" s="665">
        <v>2</v>
      </c>
      <c r="O1182" s="748">
        <v>1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21</v>
      </c>
      <c r="B1183" s="665" t="s">
        <v>545</v>
      </c>
      <c r="C1183" s="665" t="s">
        <v>4757</v>
      </c>
      <c r="D1183" s="746" t="s">
        <v>7219</v>
      </c>
      <c r="E1183" s="747" t="s">
        <v>4767</v>
      </c>
      <c r="F1183" s="665" t="s">
        <v>4752</v>
      </c>
      <c r="G1183" s="665" t="s">
        <v>5646</v>
      </c>
      <c r="H1183" s="665" t="s">
        <v>2238</v>
      </c>
      <c r="I1183" s="665" t="s">
        <v>2246</v>
      </c>
      <c r="J1183" s="665" t="s">
        <v>611</v>
      </c>
      <c r="K1183" s="665" t="s">
        <v>4551</v>
      </c>
      <c r="L1183" s="666">
        <v>36.54</v>
      </c>
      <c r="M1183" s="666">
        <v>109.62</v>
      </c>
      <c r="N1183" s="665">
        <v>3</v>
      </c>
      <c r="O1183" s="748">
        <v>1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21</v>
      </c>
      <c r="B1184" s="665" t="s">
        <v>545</v>
      </c>
      <c r="C1184" s="665" t="s">
        <v>4757</v>
      </c>
      <c r="D1184" s="746" t="s">
        <v>7219</v>
      </c>
      <c r="E1184" s="747" t="s">
        <v>4767</v>
      </c>
      <c r="F1184" s="665" t="s">
        <v>4752</v>
      </c>
      <c r="G1184" s="665" t="s">
        <v>4909</v>
      </c>
      <c r="H1184" s="665" t="s">
        <v>546</v>
      </c>
      <c r="I1184" s="665" t="s">
        <v>2762</v>
      </c>
      <c r="J1184" s="665" t="s">
        <v>2763</v>
      </c>
      <c r="K1184" s="665" t="s">
        <v>4551</v>
      </c>
      <c r="L1184" s="666">
        <v>88.1</v>
      </c>
      <c r="M1184" s="666">
        <v>176.2</v>
      </c>
      <c r="N1184" s="665">
        <v>2</v>
      </c>
      <c r="O1184" s="748">
        <v>0.5</v>
      </c>
      <c r="P1184" s="666"/>
      <c r="Q1184" s="681">
        <v>0</v>
      </c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21</v>
      </c>
      <c r="B1185" s="665" t="s">
        <v>545</v>
      </c>
      <c r="C1185" s="665" t="s">
        <v>4757</v>
      </c>
      <c r="D1185" s="746" t="s">
        <v>7219</v>
      </c>
      <c r="E1185" s="747" t="s">
        <v>4767</v>
      </c>
      <c r="F1185" s="665" t="s">
        <v>4752</v>
      </c>
      <c r="G1185" s="665" t="s">
        <v>4807</v>
      </c>
      <c r="H1185" s="665" t="s">
        <v>546</v>
      </c>
      <c r="I1185" s="665" t="s">
        <v>5254</v>
      </c>
      <c r="J1185" s="665" t="s">
        <v>5255</v>
      </c>
      <c r="K1185" s="665" t="s">
        <v>4839</v>
      </c>
      <c r="L1185" s="666">
        <v>57.64</v>
      </c>
      <c r="M1185" s="666">
        <v>115.28</v>
      </c>
      <c r="N1185" s="665">
        <v>2</v>
      </c>
      <c r="O1185" s="748">
        <v>0.5</v>
      </c>
      <c r="P1185" s="666">
        <v>115.28</v>
      </c>
      <c r="Q1185" s="681">
        <v>1</v>
      </c>
      <c r="R1185" s="665">
        <v>2</v>
      </c>
      <c r="S1185" s="681">
        <v>1</v>
      </c>
      <c r="T1185" s="748">
        <v>0.5</v>
      </c>
      <c r="U1185" s="704">
        <v>1</v>
      </c>
    </row>
    <row r="1186" spans="1:21" ht="14.4" customHeight="1" x14ac:dyDescent="0.3">
      <c r="A1186" s="664">
        <v>21</v>
      </c>
      <c r="B1186" s="665" t="s">
        <v>545</v>
      </c>
      <c r="C1186" s="665" t="s">
        <v>4757</v>
      </c>
      <c r="D1186" s="746" t="s">
        <v>7219</v>
      </c>
      <c r="E1186" s="747" t="s">
        <v>4767</v>
      </c>
      <c r="F1186" s="665" t="s">
        <v>4752</v>
      </c>
      <c r="G1186" s="665" t="s">
        <v>4807</v>
      </c>
      <c r="H1186" s="665" t="s">
        <v>546</v>
      </c>
      <c r="I1186" s="665" t="s">
        <v>4838</v>
      </c>
      <c r="J1186" s="665" t="s">
        <v>797</v>
      </c>
      <c r="K1186" s="665" t="s">
        <v>4839</v>
      </c>
      <c r="L1186" s="666">
        <v>57.64</v>
      </c>
      <c r="M1186" s="666">
        <v>57.64</v>
      </c>
      <c r="N1186" s="665">
        <v>1</v>
      </c>
      <c r="O1186" s="748">
        <v>1</v>
      </c>
      <c r="P1186" s="666">
        <v>57.64</v>
      </c>
      <c r="Q1186" s="681">
        <v>1</v>
      </c>
      <c r="R1186" s="665">
        <v>1</v>
      </c>
      <c r="S1186" s="681">
        <v>1</v>
      </c>
      <c r="T1186" s="748">
        <v>1</v>
      </c>
      <c r="U1186" s="704">
        <v>1</v>
      </c>
    </row>
    <row r="1187" spans="1:21" ht="14.4" customHeight="1" x14ac:dyDescent="0.3">
      <c r="A1187" s="664">
        <v>21</v>
      </c>
      <c r="B1187" s="665" t="s">
        <v>545</v>
      </c>
      <c r="C1187" s="665" t="s">
        <v>4757</v>
      </c>
      <c r="D1187" s="746" t="s">
        <v>7219</v>
      </c>
      <c r="E1187" s="747" t="s">
        <v>4767</v>
      </c>
      <c r="F1187" s="665" t="s">
        <v>4752</v>
      </c>
      <c r="G1187" s="665" t="s">
        <v>4807</v>
      </c>
      <c r="H1187" s="665" t="s">
        <v>546</v>
      </c>
      <c r="I1187" s="665" t="s">
        <v>4808</v>
      </c>
      <c r="J1187" s="665" t="s">
        <v>797</v>
      </c>
      <c r="K1187" s="665" t="s">
        <v>4809</v>
      </c>
      <c r="L1187" s="666">
        <v>185.26</v>
      </c>
      <c r="M1187" s="666">
        <v>370.52</v>
      </c>
      <c r="N1187" s="665">
        <v>2</v>
      </c>
      <c r="O1187" s="748">
        <v>2</v>
      </c>
      <c r="P1187" s="666">
        <v>185.26</v>
      </c>
      <c r="Q1187" s="681">
        <v>0.5</v>
      </c>
      <c r="R1187" s="665">
        <v>1</v>
      </c>
      <c r="S1187" s="681">
        <v>0.5</v>
      </c>
      <c r="T1187" s="748">
        <v>1</v>
      </c>
      <c r="U1187" s="704">
        <v>0.5</v>
      </c>
    </row>
    <row r="1188" spans="1:21" ht="14.4" customHeight="1" x14ac:dyDescent="0.3">
      <c r="A1188" s="664">
        <v>21</v>
      </c>
      <c r="B1188" s="665" t="s">
        <v>545</v>
      </c>
      <c r="C1188" s="665" t="s">
        <v>4757</v>
      </c>
      <c r="D1188" s="746" t="s">
        <v>7219</v>
      </c>
      <c r="E1188" s="747" t="s">
        <v>4767</v>
      </c>
      <c r="F1188" s="665" t="s">
        <v>4752</v>
      </c>
      <c r="G1188" s="665" t="s">
        <v>4807</v>
      </c>
      <c r="H1188" s="665" t="s">
        <v>546</v>
      </c>
      <c r="I1188" s="665" t="s">
        <v>2192</v>
      </c>
      <c r="J1188" s="665" t="s">
        <v>797</v>
      </c>
      <c r="K1188" s="665" t="s">
        <v>4809</v>
      </c>
      <c r="L1188" s="666">
        <v>301.2</v>
      </c>
      <c r="M1188" s="666">
        <v>301.2</v>
      </c>
      <c r="N1188" s="665">
        <v>1</v>
      </c>
      <c r="O1188" s="748">
        <v>0.5</v>
      </c>
      <c r="P1188" s="666"/>
      <c r="Q1188" s="681">
        <v>0</v>
      </c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21</v>
      </c>
      <c r="B1189" s="665" t="s">
        <v>545</v>
      </c>
      <c r="C1189" s="665" t="s">
        <v>4757</v>
      </c>
      <c r="D1189" s="746" t="s">
        <v>7219</v>
      </c>
      <c r="E1189" s="747" t="s">
        <v>4767</v>
      </c>
      <c r="F1189" s="665" t="s">
        <v>4752</v>
      </c>
      <c r="G1189" s="665" t="s">
        <v>4810</v>
      </c>
      <c r="H1189" s="665" t="s">
        <v>546</v>
      </c>
      <c r="I1189" s="665" t="s">
        <v>5021</v>
      </c>
      <c r="J1189" s="665" t="s">
        <v>5022</v>
      </c>
      <c r="K1189" s="665" t="s">
        <v>5023</v>
      </c>
      <c r="L1189" s="666">
        <v>668.54</v>
      </c>
      <c r="M1189" s="666">
        <v>668.54</v>
      </c>
      <c r="N1189" s="665">
        <v>1</v>
      </c>
      <c r="O1189" s="748">
        <v>1</v>
      </c>
      <c r="P1189" s="666">
        <v>668.54</v>
      </c>
      <c r="Q1189" s="681">
        <v>1</v>
      </c>
      <c r="R1189" s="665">
        <v>1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21</v>
      </c>
      <c r="B1190" s="665" t="s">
        <v>545</v>
      </c>
      <c r="C1190" s="665" t="s">
        <v>4757</v>
      </c>
      <c r="D1190" s="746" t="s">
        <v>7219</v>
      </c>
      <c r="E1190" s="747" t="s">
        <v>4767</v>
      </c>
      <c r="F1190" s="665" t="s">
        <v>4752</v>
      </c>
      <c r="G1190" s="665" t="s">
        <v>4810</v>
      </c>
      <c r="H1190" s="665" t="s">
        <v>2238</v>
      </c>
      <c r="I1190" s="665" t="s">
        <v>3820</v>
      </c>
      <c r="J1190" s="665" t="s">
        <v>4606</v>
      </c>
      <c r="K1190" s="665" t="s">
        <v>4607</v>
      </c>
      <c r="L1190" s="666">
        <v>668.54</v>
      </c>
      <c r="M1190" s="666">
        <v>1337.08</v>
      </c>
      <c r="N1190" s="665">
        <v>2</v>
      </c>
      <c r="O1190" s="748">
        <v>1.5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21</v>
      </c>
      <c r="B1191" s="665" t="s">
        <v>545</v>
      </c>
      <c r="C1191" s="665" t="s">
        <v>4757</v>
      </c>
      <c r="D1191" s="746" t="s">
        <v>7219</v>
      </c>
      <c r="E1191" s="747" t="s">
        <v>4767</v>
      </c>
      <c r="F1191" s="665" t="s">
        <v>4752</v>
      </c>
      <c r="G1191" s="665" t="s">
        <v>4810</v>
      </c>
      <c r="H1191" s="665" t="s">
        <v>2238</v>
      </c>
      <c r="I1191" s="665" t="s">
        <v>2544</v>
      </c>
      <c r="J1191" s="665" t="s">
        <v>2545</v>
      </c>
      <c r="K1191" s="665" t="s">
        <v>4415</v>
      </c>
      <c r="L1191" s="666">
        <v>70.739999999999995</v>
      </c>
      <c r="M1191" s="666">
        <v>70.739999999999995</v>
      </c>
      <c r="N1191" s="665">
        <v>1</v>
      </c>
      <c r="O1191" s="748">
        <v>1</v>
      </c>
      <c r="P1191" s="666">
        <v>70.739999999999995</v>
      </c>
      <c r="Q1191" s="681">
        <v>1</v>
      </c>
      <c r="R1191" s="665">
        <v>1</v>
      </c>
      <c r="S1191" s="681">
        <v>1</v>
      </c>
      <c r="T1191" s="748">
        <v>1</v>
      </c>
      <c r="U1191" s="704">
        <v>1</v>
      </c>
    </row>
    <row r="1192" spans="1:21" ht="14.4" customHeight="1" x14ac:dyDescent="0.3">
      <c r="A1192" s="664">
        <v>21</v>
      </c>
      <c r="B1192" s="665" t="s">
        <v>545</v>
      </c>
      <c r="C1192" s="665" t="s">
        <v>4757</v>
      </c>
      <c r="D1192" s="746" t="s">
        <v>7219</v>
      </c>
      <c r="E1192" s="747" t="s">
        <v>4767</v>
      </c>
      <c r="F1192" s="665" t="s">
        <v>4752</v>
      </c>
      <c r="G1192" s="665" t="s">
        <v>4810</v>
      </c>
      <c r="H1192" s="665" t="s">
        <v>546</v>
      </c>
      <c r="I1192" s="665" t="s">
        <v>5816</v>
      </c>
      <c r="J1192" s="665" t="s">
        <v>3176</v>
      </c>
      <c r="K1192" s="665" t="s">
        <v>4415</v>
      </c>
      <c r="L1192" s="666">
        <v>70.739999999999995</v>
      </c>
      <c r="M1192" s="666">
        <v>282.95999999999998</v>
      </c>
      <c r="N1192" s="665">
        <v>4</v>
      </c>
      <c r="O1192" s="748">
        <v>1</v>
      </c>
      <c r="P1192" s="666">
        <v>141.47999999999999</v>
      </c>
      <c r="Q1192" s="681">
        <v>0.5</v>
      </c>
      <c r="R1192" s="665">
        <v>2</v>
      </c>
      <c r="S1192" s="681">
        <v>0.5</v>
      </c>
      <c r="T1192" s="748">
        <v>0.5</v>
      </c>
      <c r="U1192" s="704">
        <v>0.5</v>
      </c>
    </row>
    <row r="1193" spans="1:21" ht="14.4" customHeight="1" x14ac:dyDescent="0.3">
      <c r="A1193" s="664">
        <v>21</v>
      </c>
      <c r="B1193" s="665" t="s">
        <v>545</v>
      </c>
      <c r="C1193" s="665" t="s">
        <v>4757</v>
      </c>
      <c r="D1193" s="746" t="s">
        <v>7219</v>
      </c>
      <c r="E1193" s="747" t="s">
        <v>4767</v>
      </c>
      <c r="F1193" s="665" t="s">
        <v>4752</v>
      </c>
      <c r="G1193" s="665" t="s">
        <v>5141</v>
      </c>
      <c r="H1193" s="665" t="s">
        <v>2238</v>
      </c>
      <c r="I1193" s="665" t="s">
        <v>5142</v>
      </c>
      <c r="J1193" s="665" t="s">
        <v>2570</v>
      </c>
      <c r="K1193" s="665" t="s">
        <v>5143</v>
      </c>
      <c r="L1193" s="666">
        <v>28.81</v>
      </c>
      <c r="M1193" s="666">
        <v>57.62</v>
      </c>
      <c r="N1193" s="665">
        <v>2</v>
      </c>
      <c r="O1193" s="748">
        <v>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21</v>
      </c>
      <c r="B1194" s="665" t="s">
        <v>545</v>
      </c>
      <c r="C1194" s="665" t="s">
        <v>4757</v>
      </c>
      <c r="D1194" s="746" t="s">
        <v>7219</v>
      </c>
      <c r="E1194" s="747" t="s">
        <v>4767</v>
      </c>
      <c r="F1194" s="665" t="s">
        <v>4752</v>
      </c>
      <c r="G1194" s="665" t="s">
        <v>5141</v>
      </c>
      <c r="H1194" s="665" t="s">
        <v>2238</v>
      </c>
      <c r="I1194" s="665" t="s">
        <v>5817</v>
      </c>
      <c r="J1194" s="665" t="s">
        <v>2570</v>
      </c>
      <c r="K1194" s="665" t="s">
        <v>4405</v>
      </c>
      <c r="L1194" s="666">
        <v>102.93</v>
      </c>
      <c r="M1194" s="666">
        <v>411.72</v>
      </c>
      <c r="N1194" s="665">
        <v>4</v>
      </c>
      <c r="O1194" s="748">
        <v>1.5</v>
      </c>
      <c r="P1194" s="666">
        <v>205.86</v>
      </c>
      <c r="Q1194" s="681">
        <v>0.5</v>
      </c>
      <c r="R1194" s="665">
        <v>2</v>
      </c>
      <c r="S1194" s="681">
        <v>0.5</v>
      </c>
      <c r="T1194" s="748">
        <v>0.5</v>
      </c>
      <c r="U1194" s="704">
        <v>0.33333333333333331</v>
      </c>
    </row>
    <row r="1195" spans="1:21" ht="14.4" customHeight="1" x14ac:dyDescent="0.3">
      <c r="A1195" s="664">
        <v>21</v>
      </c>
      <c r="B1195" s="665" t="s">
        <v>545</v>
      </c>
      <c r="C1195" s="665" t="s">
        <v>4757</v>
      </c>
      <c r="D1195" s="746" t="s">
        <v>7219</v>
      </c>
      <c r="E1195" s="747" t="s">
        <v>4767</v>
      </c>
      <c r="F1195" s="665" t="s">
        <v>4752</v>
      </c>
      <c r="G1195" s="665" t="s">
        <v>5666</v>
      </c>
      <c r="H1195" s="665" t="s">
        <v>546</v>
      </c>
      <c r="I1195" s="665" t="s">
        <v>5667</v>
      </c>
      <c r="J1195" s="665" t="s">
        <v>5668</v>
      </c>
      <c r="K1195" s="665" t="s">
        <v>5669</v>
      </c>
      <c r="L1195" s="666">
        <v>256.67</v>
      </c>
      <c r="M1195" s="666">
        <v>770.01</v>
      </c>
      <c r="N1195" s="665">
        <v>3</v>
      </c>
      <c r="O1195" s="748">
        <v>3</v>
      </c>
      <c r="P1195" s="666">
        <v>256.67</v>
      </c>
      <c r="Q1195" s="681">
        <v>0.33333333333333337</v>
      </c>
      <c r="R1195" s="665">
        <v>1</v>
      </c>
      <c r="S1195" s="681">
        <v>0.33333333333333331</v>
      </c>
      <c r="T1195" s="748">
        <v>1</v>
      </c>
      <c r="U1195" s="704">
        <v>0.33333333333333331</v>
      </c>
    </row>
    <row r="1196" spans="1:21" ht="14.4" customHeight="1" x14ac:dyDescent="0.3">
      <c r="A1196" s="664">
        <v>21</v>
      </c>
      <c r="B1196" s="665" t="s">
        <v>545</v>
      </c>
      <c r="C1196" s="665" t="s">
        <v>4757</v>
      </c>
      <c r="D1196" s="746" t="s">
        <v>7219</v>
      </c>
      <c r="E1196" s="747" t="s">
        <v>4767</v>
      </c>
      <c r="F1196" s="665" t="s">
        <v>4752</v>
      </c>
      <c r="G1196" s="665" t="s">
        <v>4815</v>
      </c>
      <c r="H1196" s="665" t="s">
        <v>546</v>
      </c>
      <c r="I1196" s="665" t="s">
        <v>1930</v>
      </c>
      <c r="J1196" s="665" t="s">
        <v>1931</v>
      </c>
      <c r="K1196" s="665" t="s">
        <v>1756</v>
      </c>
      <c r="L1196" s="666">
        <v>108.44</v>
      </c>
      <c r="M1196" s="666">
        <v>108.44</v>
      </c>
      <c r="N1196" s="665">
        <v>1</v>
      </c>
      <c r="O1196" s="748">
        <v>1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21</v>
      </c>
      <c r="B1197" s="665" t="s">
        <v>545</v>
      </c>
      <c r="C1197" s="665" t="s">
        <v>4757</v>
      </c>
      <c r="D1197" s="746" t="s">
        <v>7219</v>
      </c>
      <c r="E1197" s="747" t="s">
        <v>4767</v>
      </c>
      <c r="F1197" s="665" t="s">
        <v>4752</v>
      </c>
      <c r="G1197" s="665" t="s">
        <v>4917</v>
      </c>
      <c r="H1197" s="665" t="s">
        <v>2238</v>
      </c>
      <c r="I1197" s="665" t="s">
        <v>2644</v>
      </c>
      <c r="J1197" s="665" t="s">
        <v>4601</v>
      </c>
      <c r="K1197" s="665" t="s">
        <v>2646</v>
      </c>
      <c r="L1197" s="666">
        <v>194.26</v>
      </c>
      <c r="M1197" s="666">
        <v>1942.6</v>
      </c>
      <c r="N1197" s="665">
        <v>10</v>
      </c>
      <c r="O1197" s="748">
        <v>1</v>
      </c>
      <c r="P1197" s="666">
        <v>1942.6</v>
      </c>
      <c r="Q1197" s="681">
        <v>1</v>
      </c>
      <c r="R1197" s="665">
        <v>10</v>
      </c>
      <c r="S1197" s="681">
        <v>1</v>
      </c>
      <c r="T1197" s="748">
        <v>1</v>
      </c>
      <c r="U1197" s="704">
        <v>1</v>
      </c>
    </row>
    <row r="1198" spans="1:21" ht="14.4" customHeight="1" x14ac:dyDescent="0.3">
      <c r="A1198" s="664">
        <v>21</v>
      </c>
      <c r="B1198" s="665" t="s">
        <v>545</v>
      </c>
      <c r="C1198" s="665" t="s">
        <v>4757</v>
      </c>
      <c r="D1198" s="746" t="s">
        <v>7219</v>
      </c>
      <c r="E1198" s="747" t="s">
        <v>4767</v>
      </c>
      <c r="F1198" s="665" t="s">
        <v>4752</v>
      </c>
      <c r="G1198" s="665" t="s">
        <v>4919</v>
      </c>
      <c r="H1198" s="665" t="s">
        <v>546</v>
      </c>
      <c r="I1198" s="665" t="s">
        <v>3106</v>
      </c>
      <c r="J1198" s="665" t="s">
        <v>4920</v>
      </c>
      <c r="K1198" s="665" t="s">
        <v>4921</v>
      </c>
      <c r="L1198" s="666">
        <v>99.11</v>
      </c>
      <c r="M1198" s="666">
        <v>99.11</v>
      </c>
      <c r="N1198" s="665">
        <v>1</v>
      </c>
      <c r="O1198" s="748">
        <v>1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21</v>
      </c>
      <c r="B1199" s="665" t="s">
        <v>545</v>
      </c>
      <c r="C1199" s="665" t="s">
        <v>4757</v>
      </c>
      <c r="D1199" s="746" t="s">
        <v>7219</v>
      </c>
      <c r="E1199" s="747" t="s">
        <v>4767</v>
      </c>
      <c r="F1199" s="665" t="s">
        <v>4752</v>
      </c>
      <c r="G1199" s="665" t="s">
        <v>5310</v>
      </c>
      <c r="H1199" s="665" t="s">
        <v>546</v>
      </c>
      <c r="I1199" s="665" t="s">
        <v>3250</v>
      </c>
      <c r="J1199" s="665" t="s">
        <v>2895</v>
      </c>
      <c r="K1199" s="665" t="s">
        <v>5312</v>
      </c>
      <c r="L1199" s="666">
        <v>1195.75</v>
      </c>
      <c r="M1199" s="666">
        <v>2391.5</v>
      </c>
      <c r="N1199" s="665">
        <v>2</v>
      </c>
      <c r="O1199" s="748">
        <v>0.5</v>
      </c>
      <c r="P1199" s="666">
        <v>2391.5</v>
      </c>
      <c r="Q1199" s="681">
        <v>1</v>
      </c>
      <c r="R1199" s="665">
        <v>2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21</v>
      </c>
      <c r="B1200" s="665" t="s">
        <v>545</v>
      </c>
      <c r="C1200" s="665" t="s">
        <v>4757</v>
      </c>
      <c r="D1200" s="746" t="s">
        <v>7219</v>
      </c>
      <c r="E1200" s="747" t="s">
        <v>4767</v>
      </c>
      <c r="F1200" s="665" t="s">
        <v>4752</v>
      </c>
      <c r="G1200" s="665" t="s">
        <v>5818</v>
      </c>
      <c r="H1200" s="665" t="s">
        <v>546</v>
      </c>
      <c r="I1200" s="665" t="s">
        <v>1100</v>
      </c>
      <c r="J1200" s="665" t="s">
        <v>5819</v>
      </c>
      <c r="K1200" s="665" t="s">
        <v>4921</v>
      </c>
      <c r="L1200" s="666">
        <v>0</v>
      </c>
      <c r="M1200" s="666">
        <v>0</v>
      </c>
      <c r="N1200" s="665">
        <v>3</v>
      </c>
      <c r="O1200" s="748">
        <v>1</v>
      </c>
      <c r="P1200" s="666">
        <v>0</v>
      </c>
      <c r="Q1200" s="681"/>
      <c r="R1200" s="665">
        <v>3</v>
      </c>
      <c r="S1200" s="681">
        <v>1</v>
      </c>
      <c r="T1200" s="748">
        <v>1</v>
      </c>
      <c r="U1200" s="704">
        <v>1</v>
      </c>
    </row>
    <row r="1201" spans="1:21" ht="14.4" customHeight="1" x14ac:dyDescent="0.3">
      <c r="A1201" s="664">
        <v>21</v>
      </c>
      <c r="B1201" s="665" t="s">
        <v>545</v>
      </c>
      <c r="C1201" s="665" t="s">
        <v>4757</v>
      </c>
      <c r="D1201" s="746" t="s">
        <v>7219</v>
      </c>
      <c r="E1201" s="747" t="s">
        <v>4767</v>
      </c>
      <c r="F1201" s="665" t="s">
        <v>4752</v>
      </c>
      <c r="G1201" s="665" t="s">
        <v>5456</v>
      </c>
      <c r="H1201" s="665" t="s">
        <v>2238</v>
      </c>
      <c r="I1201" s="665" t="s">
        <v>5820</v>
      </c>
      <c r="J1201" s="665" t="s">
        <v>5821</v>
      </c>
      <c r="K1201" s="665" t="s">
        <v>5822</v>
      </c>
      <c r="L1201" s="666">
        <v>835.93</v>
      </c>
      <c r="M1201" s="666">
        <v>835.93</v>
      </c>
      <c r="N1201" s="665">
        <v>1</v>
      </c>
      <c r="O1201" s="748">
        <v>1</v>
      </c>
      <c r="P1201" s="666">
        <v>835.93</v>
      </c>
      <c r="Q1201" s="681">
        <v>1</v>
      </c>
      <c r="R1201" s="665">
        <v>1</v>
      </c>
      <c r="S1201" s="681">
        <v>1</v>
      </c>
      <c r="T1201" s="748">
        <v>1</v>
      </c>
      <c r="U1201" s="704">
        <v>1</v>
      </c>
    </row>
    <row r="1202" spans="1:21" ht="14.4" customHeight="1" x14ac:dyDescent="0.3">
      <c r="A1202" s="664">
        <v>21</v>
      </c>
      <c r="B1202" s="665" t="s">
        <v>545</v>
      </c>
      <c r="C1202" s="665" t="s">
        <v>4757</v>
      </c>
      <c r="D1202" s="746" t="s">
        <v>7219</v>
      </c>
      <c r="E1202" s="747" t="s">
        <v>4767</v>
      </c>
      <c r="F1202" s="665" t="s">
        <v>4752</v>
      </c>
      <c r="G1202" s="665" t="s">
        <v>4816</v>
      </c>
      <c r="H1202" s="665" t="s">
        <v>546</v>
      </c>
      <c r="I1202" s="665" t="s">
        <v>861</v>
      </c>
      <c r="J1202" s="665" t="s">
        <v>4817</v>
      </c>
      <c r="K1202" s="665" t="s">
        <v>4800</v>
      </c>
      <c r="L1202" s="666">
        <v>0</v>
      </c>
      <c r="M1202" s="666">
        <v>0</v>
      </c>
      <c r="N1202" s="665">
        <v>7</v>
      </c>
      <c r="O1202" s="748">
        <v>2.5</v>
      </c>
      <c r="P1202" s="666">
        <v>0</v>
      </c>
      <c r="Q1202" s="681"/>
      <c r="R1202" s="665">
        <v>1</v>
      </c>
      <c r="S1202" s="681">
        <v>0.14285714285714285</v>
      </c>
      <c r="T1202" s="748">
        <v>1</v>
      </c>
      <c r="U1202" s="704">
        <v>0.4</v>
      </c>
    </row>
    <row r="1203" spans="1:21" ht="14.4" customHeight="1" x14ac:dyDescent="0.3">
      <c r="A1203" s="664">
        <v>21</v>
      </c>
      <c r="B1203" s="665" t="s">
        <v>545</v>
      </c>
      <c r="C1203" s="665" t="s">
        <v>4757</v>
      </c>
      <c r="D1203" s="746" t="s">
        <v>7219</v>
      </c>
      <c r="E1203" s="747" t="s">
        <v>4767</v>
      </c>
      <c r="F1203" s="665" t="s">
        <v>4752</v>
      </c>
      <c r="G1203" s="665" t="s">
        <v>5823</v>
      </c>
      <c r="H1203" s="665" t="s">
        <v>546</v>
      </c>
      <c r="I1203" s="665" t="s">
        <v>5824</v>
      </c>
      <c r="J1203" s="665" t="s">
        <v>5825</v>
      </c>
      <c r="K1203" s="665" t="s">
        <v>5826</v>
      </c>
      <c r="L1203" s="666">
        <v>83.74</v>
      </c>
      <c r="M1203" s="666">
        <v>334.96</v>
      </c>
      <c r="N1203" s="665">
        <v>4</v>
      </c>
      <c r="O1203" s="748">
        <v>1.5</v>
      </c>
      <c r="P1203" s="666"/>
      <c r="Q1203" s="681">
        <v>0</v>
      </c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21</v>
      </c>
      <c r="B1204" s="665" t="s">
        <v>545</v>
      </c>
      <c r="C1204" s="665" t="s">
        <v>4757</v>
      </c>
      <c r="D1204" s="746" t="s">
        <v>7219</v>
      </c>
      <c r="E1204" s="747" t="s">
        <v>4767</v>
      </c>
      <c r="F1204" s="665" t="s">
        <v>4752</v>
      </c>
      <c r="G1204" s="665" t="s">
        <v>4929</v>
      </c>
      <c r="H1204" s="665" t="s">
        <v>546</v>
      </c>
      <c r="I1204" s="665" t="s">
        <v>800</v>
      </c>
      <c r="J1204" s="665" t="s">
        <v>729</v>
      </c>
      <c r="K1204" s="665" t="s">
        <v>4930</v>
      </c>
      <c r="L1204" s="666">
        <v>210.38</v>
      </c>
      <c r="M1204" s="666">
        <v>420.76</v>
      </c>
      <c r="N1204" s="665">
        <v>2</v>
      </c>
      <c r="O1204" s="748">
        <v>1.5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21</v>
      </c>
      <c r="B1205" s="665" t="s">
        <v>545</v>
      </c>
      <c r="C1205" s="665" t="s">
        <v>4757</v>
      </c>
      <c r="D1205" s="746" t="s">
        <v>7219</v>
      </c>
      <c r="E1205" s="747" t="s">
        <v>4767</v>
      </c>
      <c r="F1205" s="665" t="s">
        <v>4752</v>
      </c>
      <c r="G1205" s="665" t="s">
        <v>5738</v>
      </c>
      <c r="H1205" s="665" t="s">
        <v>2238</v>
      </c>
      <c r="I1205" s="665" t="s">
        <v>5741</v>
      </c>
      <c r="J1205" s="665" t="s">
        <v>5740</v>
      </c>
      <c r="K1205" s="665" t="s">
        <v>5430</v>
      </c>
      <c r="L1205" s="666">
        <v>492.3</v>
      </c>
      <c r="M1205" s="666">
        <v>984.6</v>
      </c>
      <c r="N1205" s="665">
        <v>2</v>
      </c>
      <c r="O1205" s="748">
        <v>1.5</v>
      </c>
      <c r="P1205" s="666">
        <v>492.3</v>
      </c>
      <c r="Q1205" s="681">
        <v>0.5</v>
      </c>
      <c r="R1205" s="665">
        <v>1</v>
      </c>
      <c r="S1205" s="681">
        <v>0.5</v>
      </c>
      <c r="T1205" s="748">
        <v>1</v>
      </c>
      <c r="U1205" s="704">
        <v>0.66666666666666663</v>
      </c>
    </row>
    <row r="1206" spans="1:21" ht="14.4" customHeight="1" x14ac:dyDescent="0.3">
      <c r="A1206" s="664">
        <v>21</v>
      </c>
      <c r="B1206" s="665" t="s">
        <v>545</v>
      </c>
      <c r="C1206" s="665" t="s">
        <v>4757</v>
      </c>
      <c r="D1206" s="746" t="s">
        <v>7219</v>
      </c>
      <c r="E1206" s="747" t="s">
        <v>4767</v>
      </c>
      <c r="F1206" s="665" t="s">
        <v>4752</v>
      </c>
      <c r="G1206" s="665" t="s">
        <v>5738</v>
      </c>
      <c r="H1206" s="665" t="s">
        <v>2238</v>
      </c>
      <c r="I1206" s="665" t="s">
        <v>5741</v>
      </c>
      <c r="J1206" s="665" t="s">
        <v>5740</v>
      </c>
      <c r="K1206" s="665" t="s">
        <v>5430</v>
      </c>
      <c r="L1206" s="666">
        <v>502.31</v>
      </c>
      <c r="M1206" s="666">
        <v>1004.62</v>
      </c>
      <c r="N1206" s="665">
        <v>2</v>
      </c>
      <c r="O1206" s="748">
        <v>2</v>
      </c>
      <c r="P1206" s="666">
        <v>1004.62</v>
      </c>
      <c r="Q1206" s="681">
        <v>1</v>
      </c>
      <c r="R1206" s="665">
        <v>2</v>
      </c>
      <c r="S1206" s="681">
        <v>1</v>
      </c>
      <c r="T1206" s="748">
        <v>2</v>
      </c>
      <c r="U1206" s="704">
        <v>1</v>
      </c>
    </row>
    <row r="1207" spans="1:21" ht="14.4" customHeight="1" x14ac:dyDescent="0.3">
      <c r="A1207" s="664">
        <v>21</v>
      </c>
      <c r="B1207" s="665" t="s">
        <v>545</v>
      </c>
      <c r="C1207" s="665" t="s">
        <v>4757</v>
      </c>
      <c r="D1207" s="746" t="s">
        <v>7219</v>
      </c>
      <c r="E1207" s="747" t="s">
        <v>4767</v>
      </c>
      <c r="F1207" s="665" t="s">
        <v>4752</v>
      </c>
      <c r="G1207" s="665" t="s">
        <v>5827</v>
      </c>
      <c r="H1207" s="665" t="s">
        <v>546</v>
      </c>
      <c r="I1207" s="665" t="s">
        <v>5828</v>
      </c>
      <c r="J1207" s="665" t="s">
        <v>5829</v>
      </c>
      <c r="K1207" s="665" t="s">
        <v>5830</v>
      </c>
      <c r="L1207" s="666">
        <v>301.26</v>
      </c>
      <c r="M1207" s="666">
        <v>602.52</v>
      </c>
      <c r="N1207" s="665">
        <v>2</v>
      </c>
      <c r="O1207" s="748">
        <v>1</v>
      </c>
      <c r="P1207" s="666">
        <v>602.52</v>
      </c>
      <c r="Q1207" s="681">
        <v>1</v>
      </c>
      <c r="R1207" s="665">
        <v>2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21</v>
      </c>
      <c r="B1208" s="665" t="s">
        <v>545</v>
      </c>
      <c r="C1208" s="665" t="s">
        <v>4757</v>
      </c>
      <c r="D1208" s="746" t="s">
        <v>7219</v>
      </c>
      <c r="E1208" s="747" t="s">
        <v>4767</v>
      </c>
      <c r="F1208" s="665" t="s">
        <v>4752</v>
      </c>
      <c r="G1208" s="665" t="s">
        <v>4936</v>
      </c>
      <c r="H1208" s="665" t="s">
        <v>546</v>
      </c>
      <c r="I1208" s="665" t="s">
        <v>803</v>
      </c>
      <c r="J1208" s="665" t="s">
        <v>804</v>
      </c>
      <c r="K1208" s="665" t="s">
        <v>4553</v>
      </c>
      <c r="L1208" s="666">
        <v>31.32</v>
      </c>
      <c r="M1208" s="666">
        <v>93.960000000000008</v>
      </c>
      <c r="N1208" s="665">
        <v>3</v>
      </c>
      <c r="O1208" s="748">
        <v>1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21</v>
      </c>
      <c r="B1209" s="665" t="s">
        <v>545</v>
      </c>
      <c r="C1209" s="665" t="s">
        <v>4757</v>
      </c>
      <c r="D1209" s="746" t="s">
        <v>7219</v>
      </c>
      <c r="E1209" s="747" t="s">
        <v>4767</v>
      </c>
      <c r="F1209" s="665" t="s">
        <v>4752</v>
      </c>
      <c r="G1209" s="665" t="s">
        <v>4936</v>
      </c>
      <c r="H1209" s="665" t="s">
        <v>546</v>
      </c>
      <c r="I1209" s="665" t="s">
        <v>899</v>
      </c>
      <c r="J1209" s="665" t="s">
        <v>900</v>
      </c>
      <c r="K1209" s="665" t="s">
        <v>4557</v>
      </c>
      <c r="L1209" s="666">
        <v>93.96</v>
      </c>
      <c r="M1209" s="666">
        <v>187.92</v>
      </c>
      <c r="N1209" s="665">
        <v>2</v>
      </c>
      <c r="O1209" s="748">
        <v>0.5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21</v>
      </c>
      <c r="B1210" s="665" t="s">
        <v>545</v>
      </c>
      <c r="C1210" s="665" t="s">
        <v>4757</v>
      </c>
      <c r="D1210" s="746" t="s">
        <v>7219</v>
      </c>
      <c r="E1210" s="747" t="s">
        <v>4767</v>
      </c>
      <c r="F1210" s="665" t="s">
        <v>4752</v>
      </c>
      <c r="G1210" s="665" t="s">
        <v>4936</v>
      </c>
      <c r="H1210" s="665" t="s">
        <v>546</v>
      </c>
      <c r="I1210" s="665" t="s">
        <v>3150</v>
      </c>
      <c r="J1210" s="665" t="s">
        <v>1525</v>
      </c>
      <c r="K1210" s="665" t="s">
        <v>5748</v>
      </c>
      <c r="L1210" s="666">
        <v>300.68</v>
      </c>
      <c r="M1210" s="666">
        <v>3908.8400000000006</v>
      </c>
      <c r="N1210" s="665">
        <v>13</v>
      </c>
      <c r="O1210" s="748">
        <v>5</v>
      </c>
      <c r="P1210" s="666">
        <v>3908.8400000000006</v>
      </c>
      <c r="Q1210" s="681">
        <v>1</v>
      </c>
      <c r="R1210" s="665">
        <v>13</v>
      </c>
      <c r="S1210" s="681">
        <v>1</v>
      </c>
      <c r="T1210" s="748">
        <v>5</v>
      </c>
      <c r="U1210" s="704">
        <v>1</v>
      </c>
    </row>
    <row r="1211" spans="1:21" ht="14.4" customHeight="1" x14ac:dyDescent="0.3">
      <c r="A1211" s="664">
        <v>21</v>
      </c>
      <c r="B1211" s="665" t="s">
        <v>545</v>
      </c>
      <c r="C1211" s="665" t="s">
        <v>4757</v>
      </c>
      <c r="D1211" s="746" t="s">
        <v>7219</v>
      </c>
      <c r="E1211" s="747" t="s">
        <v>4767</v>
      </c>
      <c r="F1211" s="665" t="s">
        <v>4752</v>
      </c>
      <c r="G1211" s="665" t="s">
        <v>4936</v>
      </c>
      <c r="H1211" s="665" t="s">
        <v>546</v>
      </c>
      <c r="I1211" s="665" t="s">
        <v>5831</v>
      </c>
      <c r="J1211" s="665" t="s">
        <v>5832</v>
      </c>
      <c r="K1211" s="665" t="s">
        <v>5196</v>
      </c>
      <c r="L1211" s="666">
        <v>46.99</v>
      </c>
      <c r="M1211" s="666">
        <v>140.97</v>
      </c>
      <c r="N1211" s="665">
        <v>3</v>
      </c>
      <c r="O1211" s="748">
        <v>1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21</v>
      </c>
      <c r="B1212" s="665" t="s">
        <v>545</v>
      </c>
      <c r="C1212" s="665" t="s">
        <v>4757</v>
      </c>
      <c r="D1212" s="746" t="s">
        <v>7219</v>
      </c>
      <c r="E1212" s="747" t="s">
        <v>4767</v>
      </c>
      <c r="F1212" s="665" t="s">
        <v>4752</v>
      </c>
      <c r="G1212" s="665" t="s">
        <v>4936</v>
      </c>
      <c r="H1212" s="665" t="s">
        <v>546</v>
      </c>
      <c r="I1212" s="665" t="s">
        <v>5833</v>
      </c>
      <c r="J1212" s="665" t="s">
        <v>4938</v>
      </c>
      <c r="K1212" s="665" t="s">
        <v>4939</v>
      </c>
      <c r="L1212" s="666">
        <v>300.68</v>
      </c>
      <c r="M1212" s="666">
        <v>300.68</v>
      </c>
      <c r="N1212" s="665">
        <v>1</v>
      </c>
      <c r="O1212" s="748">
        <v>1</v>
      </c>
      <c r="P1212" s="666">
        <v>300.68</v>
      </c>
      <c r="Q1212" s="681">
        <v>1</v>
      </c>
      <c r="R1212" s="665">
        <v>1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21</v>
      </c>
      <c r="B1213" s="665" t="s">
        <v>545</v>
      </c>
      <c r="C1213" s="665" t="s">
        <v>4757</v>
      </c>
      <c r="D1213" s="746" t="s">
        <v>7219</v>
      </c>
      <c r="E1213" s="747" t="s">
        <v>4767</v>
      </c>
      <c r="F1213" s="665" t="s">
        <v>4752</v>
      </c>
      <c r="G1213" s="665" t="s">
        <v>4818</v>
      </c>
      <c r="H1213" s="665" t="s">
        <v>546</v>
      </c>
      <c r="I1213" s="665" t="s">
        <v>1797</v>
      </c>
      <c r="J1213" s="665" t="s">
        <v>1798</v>
      </c>
      <c r="K1213" s="665" t="s">
        <v>5317</v>
      </c>
      <c r="L1213" s="666">
        <v>50.32</v>
      </c>
      <c r="M1213" s="666">
        <v>1006.4000000000001</v>
      </c>
      <c r="N1213" s="665">
        <v>20</v>
      </c>
      <c r="O1213" s="748">
        <v>2.5</v>
      </c>
      <c r="P1213" s="666">
        <v>1006.4000000000001</v>
      </c>
      <c r="Q1213" s="681">
        <v>1</v>
      </c>
      <c r="R1213" s="665">
        <v>20</v>
      </c>
      <c r="S1213" s="681">
        <v>1</v>
      </c>
      <c r="T1213" s="748">
        <v>2.5</v>
      </c>
      <c r="U1213" s="704">
        <v>1</v>
      </c>
    </row>
    <row r="1214" spans="1:21" ht="14.4" customHeight="1" x14ac:dyDescent="0.3">
      <c r="A1214" s="664">
        <v>21</v>
      </c>
      <c r="B1214" s="665" t="s">
        <v>545</v>
      </c>
      <c r="C1214" s="665" t="s">
        <v>4757</v>
      </c>
      <c r="D1214" s="746" t="s">
        <v>7219</v>
      </c>
      <c r="E1214" s="747" t="s">
        <v>4767</v>
      </c>
      <c r="F1214" s="665" t="s">
        <v>4752</v>
      </c>
      <c r="G1214" s="665" t="s">
        <v>4818</v>
      </c>
      <c r="H1214" s="665" t="s">
        <v>546</v>
      </c>
      <c r="I1214" s="665" t="s">
        <v>4978</v>
      </c>
      <c r="J1214" s="665" t="s">
        <v>1798</v>
      </c>
      <c r="K1214" s="665" t="s">
        <v>4979</v>
      </c>
      <c r="L1214" s="666">
        <v>100.62</v>
      </c>
      <c r="M1214" s="666">
        <v>1308.06</v>
      </c>
      <c r="N1214" s="665">
        <v>13</v>
      </c>
      <c r="O1214" s="748">
        <v>3</v>
      </c>
      <c r="P1214" s="666">
        <v>1308.06</v>
      </c>
      <c r="Q1214" s="681">
        <v>1</v>
      </c>
      <c r="R1214" s="665">
        <v>13</v>
      </c>
      <c r="S1214" s="681">
        <v>1</v>
      </c>
      <c r="T1214" s="748">
        <v>3</v>
      </c>
      <c r="U1214" s="704">
        <v>1</v>
      </c>
    </row>
    <row r="1215" spans="1:21" ht="14.4" customHeight="1" x14ac:dyDescent="0.3">
      <c r="A1215" s="664">
        <v>21</v>
      </c>
      <c r="B1215" s="665" t="s">
        <v>545</v>
      </c>
      <c r="C1215" s="665" t="s">
        <v>4757</v>
      </c>
      <c r="D1215" s="746" t="s">
        <v>7219</v>
      </c>
      <c r="E1215" s="747" t="s">
        <v>4767</v>
      </c>
      <c r="F1215" s="665" t="s">
        <v>4752</v>
      </c>
      <c r="G1215" s="665" t="s">
        <v>4818</v>
      </c>
      <c r="H1215" s="665" t="s">
        <v>546</v>
      </c>
      <c r="I1215" s="665" t="s">
        <v>1954</v>
      </c>
      <c r="J1215" s="665" t="s">
        <v>1955</v>
      </c>
      <c r="K1215" s="665" t="s">
        <v>5197</v>
      </c>
      <c r="L1215" s="666">
        <v>99.94</v>
      </c>
      <c r="M1215" s="666">
        <v>299.82</v>
      </c>
      <c r="N1215" s="665">
        <v>3</v>
      </c>
      <c r="O1215" s="748">
        <v>0.5</v>
      </c>
      <c r="P1215" s="666">
        <v>299.82</v>
      </c>
      <c r="Q1215" s="681">
        <v>1</v>
      </c>
      <c r="R1215" s="665">
        <v>3</v>
      </c>
      <c r="S1215" s="681">
        <v>1</v>
      </c>
      <c r="T1215" s="748">
        <v>0.5</v>
      </c>
      <c r="U1215" s="704">
        <v>1</v>
      </c>
    </row>
    <row r="1216" spans="1:21" ht="14.4" customHeight="1" x14ac:dyDescent="0.3">
      <c r="A1216" s="664">
        <v>21</v>
      </c>
      <c r="B1216" s="665" t="s">
        <v>545</v>
      </c>
      <c r="C1216" s="665" t="s">
        <v>4757</v>
      </c>
      <c r="D1216" s="746" t="s">
        <v>7219</v>
      </c>
      <c r="E1216" s="747" t="s">
        <v>4767</v>
      </c>
      <c r="F1216" s="665" t="s">
        <v>4752</v>
      </c>
      <c r="G1216" s="665" t="s">
        <v>4818</v>
      </c>
      <c r="H1216" s="665" t="s">
        <v>546</v>
      </c>
      <c r="I1216" s="665" t="s">
        <v>5320</v>
      </c>
      <c r="J1216" s="665" t="s">
        <v>1798</v>
      </c>
      <c r="K1216" s="665" t="s">
        <v>5321</v>
      </c>
      <c r="L1216" s="666">
        <v>50.32</v>
      </c>
      <c r="M1216" s="666">
        <v>50.32</v>
      </c>
      <c r="N1216" s="665">
        <v>1</v>
      </c>
      <c r="O1216" s="748">
        <v>1</v>
      </c>
      <c r="P1216" s="666"/>
      <c r="Q1216" s="681">
        <v>0</v>
      </c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21</v>
      </c>
      <c r="B1217" s="665" t="s">
        <v>545</v>
      </c>
      <c r="C1217" s="665" t="s">
        <v>4757</v>
      </c>
      <c r="D1217" s="746" t="s">
        <v>7219</v>
      </c>
      <c r="E1217" s="747" t="s">
        <v>4767</v>
      </c>
      <c r="F1217" s="665" t="s">
        <v>4752</v>
      </c>
      <c r="G1217" s="665" t="s">
        <v>5159</v>
      </c>
      <c r="H1217" s="665" t="s">
        <v>546</v>
      </c>
      <c r="I1217" s="665" t="s">
        <v>1257</v>
      </c>
      <c r="J1217" s="665" t="s">
        <v>1258</v>
      </c>
      <c r="K1217" s="665" t="s">
        <v>5834</v>
      </c>
      <c r="L1217" s="666">
        <v>271.94</v>
      </c>
      <c r="M1217" s="666">
        <v>271.94</v>
      </c>
      <c r="N1217" s="665">
        <v>1</v>
      </c>
      <c r="O1217" s="748">
        <v>1</v>
      </c>
      <c r="P1217" s="666">
        <v>271.94</v>
      </c>
      <c r="Q1217" s="681">
        <v>1</v>
      </c>
      <c r="R1217" s="665">
        <v>1</v>
      </c>
      <c r="S1217" s="681">
        <v>1</v>
      </c>
      <c r="T1217" s="748">
        <v>1</v>
      </c>
      <c r="U1217" s="704">
        <v>1</v>
      </c>
    </row>
    <row r="1218" spans="1:21" ht="14.4" customHeight="1" x14ac:dyDescent="0.3">
      <c r="A1218" s="664">
        <v>21</v>
      </c>
      <c r="B1218" s="665" t="s">
        <v>545</v>
      </c>
      <c r="C1218" s="665" t="s">
        <v>4757</v>
      </c>
      <c r="D1218" s="746" t="s">
        <v>7219</v>
      </c>
      <c r="E1218" s="747" t="s">
        <v>4767</v>
      </c>
      <c r="F1218" s="665" t="s">
        <v>4752</v>
      </c>
      <c r="G1218" s="665" t="s">
        <v>5835</v>
      </c>
      <c r="H1218" s="665" t="s">
        <v>546</v>
      </c>
      <c r="I1218" s="665" t="s">
        <v>5836</v>
      </c>
      <c r="J1218" s="665" t="s">
        <v>5837</v>
      </c>
      <c r="K1218" s="665" t="s">
        <v>4120</v>
      </c>
      <c r="L1218" s="666">
        <v>14791.84</v>
      </c>
      <c r="M1218" s="666">
        <v>29583.68</v>
      </c>
      <c r="N1218" s="665">
        <v>2</v>
      </c>
      <c r="O1218" s="748">
        <v>1</v>
      </c>
      <c r="P1218" s="666">
        <v>29583.68</v>
      </c>
      <c r="Q1218" s="681">
        <v>1</v>
      </c>
      <c r="R1218" s="665">
        <v>2</v>
      </c>
      <c r="S1218" s="681">
        <v>1</v>
      </c>
      <c r="T1218" s="748">
        <v>1</v>
      </c>
      <c r="U1218" s="704">
        <v>1</v>
      </c>
    </row>
    <row r="1219" spans="1:21" ht="14.4" customHeight="1" x14ac:dyDescent="0.3">
      <c r="A1219" s="664">
        <v>21</v>
      </c>
      <c r="B1219" s="665" t="s">
        <v>545</v>
      </c>
      <c r="C1219" s="665" t="s">
        <v>4757</v>
      </c>
      <c r="D1219" s="746" t="s">
        <v>7219</v>
      </c>
      <c r="E1219" s="747" t="s">
        <v>4767</v>
      </c>
      <c r="F1219" s="665" t="s">
        <v>4752</v>
      </c>
      <c r="G1219" s="665" t="s">
        <v>4942</v>
      </c>
      <c r="H1219" s="665" t="s">
        <v>546</v>
      </c>
      <c r="I1219" s="665" t="s">
        <v>5838</v>
      </c>
      <c r="J1219" s="665" t="s">
        <v>4944</v>
      </c>
      <c r="K1219" s="665" t="s">
        <v>4945</v>
      </c>
      <c r="L1219" s="666">
        <v>0</v>
      </c>
      <c r="M1219" s="666">
        <v>0</v>
      </c>
      <c r="N1219" s="665">
        <v>1</v>
      </c>
      <c r="O1219" s="748">
        <v>0.5</v>
      </c>
      <c r="P1219" s="666">
        <v>0</v>
      </c>
      <c r="Q1219" s="681"/>
      <c r="R1219" s="665">
        <v>1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21</v>
      </c>
      <c r="B1220" s="665" t="s">
        <v>545</v>
      </c>
      <c r="C1220" s="665" t="s">
        <v>4757</v>
      </c>
      <c r="D1220" s="746" t="s">
        <v>7219</v>
      </c>
      <c r="E1220" s="747" t="s">
        <v>4767</v>
      </c>
      <c r="F1220" s="665" t="s">
        <v>4752</v>
      </c>
      <c r="G1220" s="665" t="s">
        <v>4942</v>
      </c>
      <c r="H1220" s="665" t="s">
        <v>546</v>
      </c>
      <c r="I1220" s="665" t="s">
        <v>5764</v>
      </c>
      <c r="J1220" s="665" t="s">
        <v>5478</v>
      </c>
      <c r="K1220" s="665" t="s">
        <v>4945</v>
      </c>
      <c r="L1220" s="666">
        <v>0</v>
      </c>
      <c r="M1220" s="666">
        <v>0</v>
      </c>
      <c r="N1220" s="665">
        <v>6</v>
      </c>
      <c r="O1220" s="748">
        <v>3</v>
      </c>
      <c r="P1220" s="666">
        <v>0</v>
      </c>
      <c r="Q1220" s="681"/>
      <c r="R1220" s="665">
        <v>4</v>
      </c>
      <c r="S1220" s="681">
        <v>0.66666666666666663</v>
      </c>
      <c r="T1220" s="748">
        <v>2</v>
      </c>
      <c r="U1220" s="704">
        <v>0.66666666666666663</v>
      </c>
    </row>
    <row r="1221" spans="1:21" ht="14.4" customHeight="1" x14ac:dyDescent="0.3">
      <c r="A1221" s="664">
        <v>21</v>
      </c>
      <c r="B1221" s="665" t="s">
        <v>545</v>
      </c>
      <c r="C1221" s="665" t="s">
        <v>4757</v>
      </c>
      <c r="D1221" s="746" t="s">
        <v>7219</v>
      </c>
      <c r="E1221" s="747" t="s">
        <v>4767</v>
      </c>
      <c r="F1221" s="665" t="s">
        <v>4752</v>
      </c>
      <c r="G1221" s="665" t="s">
        <v>4942</v>
      </c>
      <c r="H1221" s="665" t="s">
        <v>546</v>
      </c>
      <c r="I1221" s="665" t="s">
        <v>5839</v>
      </c>
      <c r="J1221" s="665" t="s">
        <v>5840</v>
      </c>
      <c r="K1221" s="665" t="s">
        <v>5841</v>
      </c>
      <c r="L1221" s="666">
        <v>0</v>
      </c>
      <c r="M1221" s="666">
        <v>0</v>
      </c>
      <c r="N1221" s="665">
        <v>1</v>
      </c>
      <c r="O1221" s="748">
        <v>1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21</v>
      </c>
      <c r="B1222" s="665" t="s">
        <v>545</v>
      </c>
      <c r="C1222" s="665" t="s">
        <v>4757</v>
      </c>
      <c r="D1222" s="746" t="s">
        <v>7219</v>
      </c>
      <c r="E1222" s="747" t="s">
        <v>4767</v>
      </c>
      <c r="F1222" s="665" t="s">
        <v>4752</v>
      </c>
      <c r="G1222" s="665" t="s">
        <v>4942</v>
      </c>
      <c r="H1222" s="665" t="s">
        <v>546</v>
      </c>
      <c r="I1222" s="665" t="s">
        <v>5477</v>
      </c>
      <c r="J1222" s="665" t="s">
        <v>5478</v>
      </c>
      <c r="K1222" s="665" t="s">
        <v>4945</v>
      </c>
      <c r="L1222" s="666">
        <v>0</v>
      </c>
      <c r="M1222" s="666">
        <v>0</v>
      </c>
      <c r="N1222" s="665">
        <v>1</v>
      </c>
      <c r="O1222" s="748">
        <v>1</v>
      </c>
      <c r="P1222" s="666">
        <v>0</v>
      </c>
      <c r="Q1222" s="681"/>
      <c r="R1222" s="665">
        <v>1</v>
      </c>
      <c r="S1222" s="681">
        <v>1</v>
      </c>
      <c r="T1222" s="748">
        <v>1</v>
      </c>
      <c r="U1222" s="704">
        <v>1</v>
      </c>
    </row>
    <row r="1223" spans="1:21" ht="14.4" customHeight="1" x14ac:dyDescent="0.3">
      <c r="A1223" s="664">
        <v>21</v>
      </c>
      <c r="B1223" s="665" t="s">
        <v>545</v>
      </c>
      <c r="C1223" s="665" t="s">
        <v>4757</v>
      </c>
      <c r="D1223" s="746" t="s">
        <v>7219</v>
      </c>
      <c r="E1223" s="747" t="s">
        <v>4767</v>
      </c>
      <c r="F1223" s="665" t="s">
        <v>4752</v>
      </c>
      <c r="G1223" s="665" t="s">
        <v>5842</v>
      </c>
      <c r="H1223" s="665" t="s">
        <v>546</v>
      </c>
      <c r="I1223" s="665" t="s">
        <v>4256</v>
      </c>
      <c r="J1223" s="665" t="s">
        <v>4257</v>
      </c>
      <c r="K1223" s="665" t="s">
        <v>5843</v>
      </c>
      <c r="L1223" s="666">
        <v>195766.21</v>
      </c>
      <c r="M1223" s="666">
        <v>195766.21</v>
      </c>
      <c r="N1223" s="665">
        <v>1</v>
      </c>
      <c r="O1223" s="748">
        <v>1</v>
      </c>
      <c r="P1223" s="666">
        <v>195766.21</v>
      </c>
      <c r="Q1223" s="681">
        <v>1</v>
      </c>
      <c r="R1223" s="665">
        <v>1</v>
      </c>
      <c r="S1223" s="681">
        <v>1</v>
      </c>
      <c r="T1223" s="748">
        <v>1</v>
      </c>
      <c r="U1223" s="704">
        <v>1</v>
      </c>
    </row>
    <row r="1224" spans="1:21" ht="14.4" customHeight="1" x14ac:dyDescent="0.3">
      <c r="A1224" s="664">
        <v>21</v>
      </c>
      <c r="B1224" s="665" t="s">
        <v>545</v>
      </c>
      <c r="C1224" s="665" t="s">
        <v>4757</v>
      </c>
      <c r="D1224" s="746" t="s">
        <v>7219</v>
      </c>
      <c r="E1224" s="747" t="s">
        <v>4767</v>
      </c>
      <c r="F1224" s="665" t="s">
        <v>4753</v>
      </c>
      <c r="G1224" s="665" t="s">
        <v>5036</v>
      </c>
      <c r="H1224" s="665" t="s">
        <v>546</v>
      </c>
      <c r="I1224" s="665" t="s">
        <v>5037</v>
      </c>
      <c r="J1224" s="665" t="s">
        <v>4771</v>
      </c>
      <c r="K1224" s="665"/>
      <c r="L1224" s="666">
        <v>0</v>
      </c>
      <c r="M1224" s="666">
        <v>0</v>
      </c>
      <c r="N1224" s="665">
        <v>5</v>
      </c>
      <c r="O1224" s="748">
        <v>5</v>
      </c>
      <c r="P1224" s="666">
        <v>0</v>
      </c>
      <c r="Q1224" s="681"/>
      <c r="R1224" s="665">
        <v>4</v>
      </c>
      <c r="S1224" s="681">
        <v>0.8</v>
      </c>
      <c r="T1224" s="748">
        <v>4</v>
      </c>
      <c r="U1224" s="704">
        <v>0.8</v>
      </c>
    </row>
    <row r="1225" spans="1:21" ht="14.4" customHeight="1" x14ac:dyDescent="0.3">
      <c r="A1225" s="664">
        <v>21</v>
      </c>
      <c r="B1225" s="665" t="s">
        <v>545</v>
      </c>
      <c r="C1225" s="665" t="s">
        <v>4757</v>
      </c>
      <c r="D1225" s="746" t="s">
        <v>7219</v>
      </c>
      <c r="E1225" s="747" t="s">
        <v>4767</v>
      </c>
      <c r="F1225" s="665" t="s">
        <v>4754</v>
      </c>
      <c r="G1225" s="665" t="s">
        <v>5844</v>
      </c>
      <c r="H1225" s="665" t="s">
        <v>546</v>
      </c>
      <c r="I1225" s="665" t="s">
        <v>5845</v>
      </c>
      <c r="J1225" s="665" t="s">
        <v>5846</v>
      </c>
      <c r="K1225" s="665" t="s">
        <v>5847</v>
      </c>
      <c r="L1225" s="666">
        <v>173.96</v>
      </c>
      <c r="M1225" s="666">
        <v>347.92</v>
      </c>
      <c r="N1225" s="665">
        <v>2</v>
      </c>
      <c r="O1225" s="748">
        <v>2</v>
      </c>
      <c r="P1225" s="666">
        <v>347.92</v>
      </c>
      <c r="Q1225" s="681">
        <v>1</v>
      </c>
      <c r="R1225" s="665">
        <v>2</v>
      </c>
      <c r="S1225" s="681">
        <v>1</v>
      </c>
      <c r="T1225" s="748">
        <v>2</v>
      </c>
      <c r="U1225" s="704">
        <v>1</v>
      </c>
    </row>
    <row r="1226" spans="1:21" ht="14.4" customHeight="1" x14ac:dyDescent="0.3">
      <c r="A1226" s="664">
        <v>21</v>
      </c>
      <c r="B1226" s="665" t="s">
        <v>545</v>
      </c>
      <c r="C1226" s="665" t="s">
        <v>4757</v>
      </c>
      <c r="D1226" s="746" t="s">
        <v>7219</v>
      </c>
      <c r="E1226" s="747" t="s">
        <v>4767</v>
      </c>
      <c r="F1226" s="665" t="s">
        <v>4754</v>
      </c>
      <c r="G1226" s="665" t="s">
        <v>5844</v>
      </c>
      <c r="H1226" s="665" t="s">
        <v>546</v>
      </c>
      <c r="I1226" s="665" t="s">
        <v>5848</v>
      </c>
      <c r="J1226" s="665" t="s">
        <v>5849</v>
      </c>
      <c r="K1226" s="665" t="s">
        <v>5850</v>
      </c>
      <c r="L1226" s="666">
        <v>1600</v>
      </c>
      <c r="M1226" s="666">
        <v>4800</v>
      </c>
      <c r="N1226" s="665">
        <v>3</v>
      </c>
      <c r="O1226" s="748">
        <v>1</v>
      </c>
      <c r="P1226" s="666">
        <v>4800</v>
      </c>
      <c r="Q1226" s="681">
        <v>1</v>
      </c>
      <c r="R1226" s="665">
        <v>3</v>
      </c>
      <c r="S1226" s="681">
        <v>1</v>
      </c>
      <c r="T1226" s="748">
        <v>1</v>
      </c>
      <c r="U1226" s="704">
        <v>1</v>
      </c>
    </row>
    <row r="1227" spans="1:21" ht="14.4" customHeight="1" x14ac:dyDescent="0.3">
      <c r="A1227" s="664">
        <v>21</v>
      </c>
      <c r="B1227" s="665" t="s">
        <v>545</v>
      </c>
      <c r="C1227" s="665" t="s">
        <v>4757</v>
      </c>
      <c r="D1227" s="746" t="s">
        <v>7219</v>
      </c>
      <c r="E1227" s="747" t="s">
        <v>4767</v>
      </c>
      <c r="F1227" s="665" t="s">
        <v>4754</v>
      </c>
      <c r="G1227" s="665" t="s">
        <v>5844</v>
      </c>
      <c r="H1227" s="665" t="s">
        <v>546</v>
      </c>
      <c r="I1227" s="665" t="s">
        <v>5851</v>
      </c>
      <c r="J1227" s="665" t="s">
        <v>5852</v>
      </c>
      <c r="K1227" s="665" t="s">
        <v>5853</v>
      </c>
      <c r="L1227" s="666">
        <v>479.95</v>
      </c>
      <c r="M1227" s="666">
        <v>4799.5</v>
      </c>
      <c r="N1227" s="665">
        <v>10</v>
      </c>
      <c r="O1227" s="748">
        <v>2</v>
      </c>
      <c r="P1227" s="666">
        <v>3359.6499999999996</v>
      </c>
      <c r="Q1227" s="681">
        <v>0.7</v>
      </c>
      <c r="R1227" s="665">
        <v>7</v>
      </c>
      <c r="S1227" s="681">
        <v>0.7</v>
      </c>
      <c r="T1227" s="748">
        <v>1.5</v>
      </c>
      <c r="U1227" s="704">
        <v>0.75</v>
      </c>
    </row>
    <row r="1228" spans="1:21" ht="14.4" customHeight="1" x14ac:dyDescent="0.3">
      <c r="A1228" s="664">
        <v>21</v>
      </c>
      <c r="B1228" s="665" t="s">
        <v>545</v>
      </c>
      <c r="C1228" s="665" t="s">
        <v>4757</v>
      </c>
      <c r="D1228" s="746" t="s">
        <v>7219</v>
      </c>
      <c r="E1228" s="747" t="s">
        <v>4767</v>
      </c>
      <c r="F1228" s="665" t="s">
        <v>4754</v>
      </c>
      <c r="G1228" s="665" t="s">
        <v>5844</v>
      </c>
      <c r="H1228" s="665" t="s">
        <v>546</v>
      </c>
      <c r="I1228" s="665" t="s">
        <v>5854</v>
      </c>
      <c r="J1228" s="665" t="s">
        <v>5855</v>
      </c>
      <c r="K1228" s="665" t="s">
        <v>5856</v>
      </c>
      <c r="L1228" s="666">
        <v>568.62</v>
      </c>
      <c r="M1228" s="666">
        <v>1137.24</v>
      </c>
      <c r="N1228" s="665">
        <v>2</v>
      </c>
      <c r="O1228" s="748">
        <v>1</v>
      </c>
      <c r="P1228" s="666">
        <v>1137.24</v>
      </c>
      <c r="Q1228" s="681">
        <v>1</v>
      </c>
      <c r="R1228" s="665">
        <v>2</v>
      </c>
      <c r="S1228" s="681">
        <v>1</v>
      </c>
      <c r="T1228" s="748">
        <v>1</v>
      </c>
      <c r="U1228" s="704">
        <v>1</v>
      </c>
    </row>
    <row r="1229" spans="1:21" ht="14.4" customHeight="1" x14ac:dyDescent="0.3">
      <c r="A1229" s="664">
        <v>21</v>
      </c>
      <c r="B1229" s="665" t="s">
        <v>545</v>
      </c>
      <c r="C1229" s="665" t="s">
        <v>4757</v>
      </c>
      <c r="D1229" s="746" t="s">
        <v>7219</v>
      </c>
      <c r="E1229" s="747" t="s">
        <v>4767</v>
      </c>
      <c r="F1229" s="665" t="s">
        <v>4754</v>
      </c>
      <c r="G1229" s="665" t="s">
        <v>5844</v>
      </c>
      <c r="H1229" s="665" t="s">
        <v>546</v>
      </c>
      <c r="I1229" s="665" t="s">
        <v>5857</v>
      </c>
      <c r="J1229" s="665" t="s">
        <v>5858</v>
      </c>
      <c r="K1229" s="665" t="s">
        <v>5859</v>
      </c>
      <c r="L1229" s="666">
        <v>862.5</v>
      </c>
      <c r="M1229" s="666">
        <v>2587.5</v>
      </c>
      <c r="N1229" s="665">
        <v>3</v>
      </c>
      <c r="O1229" s="748">
        <v>1</v>
      </c>
      <c r="P1229" s="666">
        <v>2587.5</v>
      </c>
      <c r="Q1229" s="681">
        <v>1</v>
      </c>
      <c r="R1229" s="665">
        <v>3</v>
      </c>
      <c r="S1229" s="681">
        <v>1</v>
      </c>
      <c r="T1229" s="748">
        <v>1</v>
      </c>
      <c r="U1229" s="704">
        <v>1</v>
      </c>
    </row>
    <row r="1230" spans="1:21" ht="14.4" customHeight="1" x14ac:dyDescent="0.3">
      <c r="A1230" s="664">
        <v>21</v>
      </c>
      <c r="B1230" s="665" t="s">
        <v>545</v>
      </c>
      <c r="C1230" s="665" t="s">
        <v>4757</v>
      </c>
      <c r="D1230" s="746" t="s">
        <v>7219</v>
      </c>
      <c r="E1230" s="747" t="s">
        <v>4767</v>
      </c>
      <c r="F1230" s="665" t="s">
        <v>4754</v>
      </c>
      <c r="G1230" s="665" t="s">
        <v>5844</v>
      </c>
      <c r="H1230" s="665" t="s">
        <v>546</v>
      </c>
      <c r="I1230" s="665" t="s">
        <v>5860</v>
      </c>
      <c r="J1230" s="665" t="s">
        <v>5861</v>
      </c>
      <c r="K1230" s="665" t="s">
        <v>5862</v>
      </c>
      <c r="L1230" s="666">
        <v>471.43</v>
      </c>
      <c r="M1230" s="666">
        <v>1414.29</v>
      </c>
      <c r="N1230" s="665">
        <v>3</v>
      </c>
      <c r="O1230" s="748">
        <v>1</v>
      </c>
      <c r="P1230" s="666">
        <v>1414.29</v>
      </c>
      <c r="Q1230" s="681">
        <v>1</v>
      </c>
      <c r="R1230" s="665">
        <v>3</v>
      </c>
      <c r="S1230" s="681">
        <v>1</v>
      </c>
      <c r="T1230" s="748">
        <v>1</v>
      </c>
      <c r="U1230" s="704">
        <v>1</v>
      </c>
    </row>
    <row r="1231" spans="1:21" ht="14.4" customHeight="1" x14ac:dyDescent="0.3">
      <c r="A1231" s="664">
        <v>21</v>
      </c>
      <c r="B1231" s="665" t="s">
        <v>545</v>
      </c>
      <c r="C1231" s="665" t="s">
        <v>4757</v>
      </c>
      <c r="D1231" s="746" t="s">
        <v>7219</v>
      </c>
      <c r="E1231" s="747" t="s">
        <v>4767</v>
      </c>
      <c r="F1231" s="665" t="s">
        <v>4754</v>
      </c>
      <c r="G1231" s="665" t="s">
        <v>5844</v>
      </c>
      <c r="H1231" s="665" t="s">
        <v>546</v>
      </c>
      <c r="I1231" s="665" t="s">
        <v>5863</v>
      </c>
      <c r="J1231" s="665" t="s">
        <v>5864</v>
      </c>
      <c r="K1231" s="665" t="s">
        <v>5865</v>
      </c>
      <c r="L1231" s="666">
        <v>529.05999999999995</v>
      </c>
      <c r="M1231" s="666">
        <v>3174.3599999999997</v>
      </c>
      <c r="N1231" s="665">
        <v>6</v>
      </c>
      <c r="O1231" s="748">
        <v>2</v>
      </c>
      <c r="P1231" s="666">
        <v>3174.3599999999997</v>
      </c>
      <c r="Q1231" s="681">
        <v>1</v>
      </c>
      <c r="R1231" s="665">
        <v>6</v>
      </c>
      <c r="S1231" s="681">
        <v>1</v>
      </c>
      <c r="T1231" s="748">
        <v>2</v>
      </c>
      <c r="U1231" s="704">
        <v>1</v>
      </c>
    </row>
    <row r="1232" spans="1:21" ht="14.4" customHeight="1" x14ac:dyDescent="0.3">
      <c r="A1232" s="664">
        <v>21</v>
      </c>
      <c r="B1232" s="665" t="s">
        <v>545</v>
      </c>
      <c r="C1232" s="665" t="s">
        <v>4757</v>
      </c>
      <c r="D1232" s="746" t="s">
        <v>7219</v>
      </c>
      <c r="E1232" s="747" t="s">
        <v>4767</v>
      </c>
      <c r="F1232" s="665" t="s">
        <v>4754</v>
      </c>
      <c r="G1232" s="665" t="s">
        <v>5844</v>
      </c>
      <c r="H1232" s="665" t="s">
        <v>546</v>
      </c>
      <c r="I1232" s="665" t="s">
        <v>5866</v>
      </c>
      <c r="J1232" s="665" t="s">
        <v>5867</v>
      </c>
      <c r="K1232" s="665" t="s">
        <v>5868</v>
      </c>
      <c r="L1232" s="666">
        <v>275.52999999999997</v>
      </c>
      <c r="M1232" s="666">
        <v>1102.1199999999999</v>
      </c>
      <c r="N1232" s="665">
        <v>4</v>
      </c>
      <c r="O1232" s="748">
        <v>3</v>
      </c>
      <c r="P1232" s="666">
        <v>826.58999999999992</v>
      </c>
      <c r="Q1232" s="681">
        <v>0.75</v>
      </c>
      <c r="R1232" s="665">
        <v>3</v>
      </c>
      <c r="S1232" s="681">
        <v>0.75</v>
      </c>
      <c r="T1232" s="748">
        <v>2.5</v>
      </c>
      <c r="U1232" s="704">
        <v>0.83333333333333337</v>
      </c>
    </row>
    <row r="1233" spans="1:21" ht="14.4" customHeight="1" x14ac:dyDescent="0.3">
      <c r="A1233" s="664">
        <v>21</v>
      </c>
      <c r="B1233" s="665" t="s">
        <v>545</v>
      </c>
      <c r="C1233" s="665" t="s">
        <v>4757</v>
      </c>
      <c r="D1233" s="746" t="s">
        <v>7219</v>
      </c>
      <c r="E1233" s="747" t="s">
        <v>4767</v>
      </c>
      <c r="F1233" s="665" t="s">
        <v>4754</v>
      </c>
      <c r="G1233" s="665" t="s">
        <v>5844</v>
      </c>
      <c r="H1233" s="665" t="s">
        <v>546</v>
      </c>
      <c r="I1233" s="665" t="s">
        <v>5869</v>
      </c>
      <c r="J1233" s="665" t="s">
        <v>5864</v>
      </c>
      <c r="K1233" s="665" t="s">
        <v>5870</v>
      </c>
      <c r="L1233" s="666">
        <v>604.72</v>
      </c>
      <c r="M1233" s="666">
        <v>6047.2</v>
      </c>
      <c r="N1233" s="665">
        <v>10</v>
      </c>
      <c r="O1233" s="748">
        <v>3</v>
      </c>
      <c r="P1233" s="666">
        <v>4233.04</v>
      </c>
      <c r="Q1233" s="681">
        <v>0.70000000000000007</v>
      </c>
      <c r="R1233" s="665">
        <v>7</v>
      </c>
      <c r="S1233" s="681">
        <v>0.7</v>
      </c>
      <c r="T1233" s="748">
        <v>2.5</v>
      </c>
      <c r="U1233" s="704">
        <v>0.83333333333333337</v>
      </c>
    </row>
    <row r="1234" spans="1:21" ht="14.4" customHeight="1" x14ac:dyDescent="0.3">
      <c r="A1234" s="664">
        <v>21</v>
      </c>
      <c r="B1234" s="665" t="s">
        <v>545</v>
      </c>
      <c r="C1234" s="665" t="s">
        <v>4757</v>
      </c>
      <c r="D1234" s="746" t="s">
        <v>7219</v>
      </c>
      <c r="E1234" s="747" t="s">
        <v>4767</v>
      </c>
      <c r="F1234" s="665" t="s">
        <v>4754</v>
      </c>
      <c r="G1234" s="665" t="s">
        <v>5844</v>
      </c>
      <c r="H1234" s="665" t="s">
        <v>546</v>
      </c>
      <c r="I1234" s="665" t="s">
        <v>1855</v>
      </c>
      <c r="J1234" s="665" t="s">
        <v>5871</v>
      </c>
      <c r="K1234" s="665" t="s">
        <v>5872</v>
      </c>
      <c r="L1234" s="666">
        <v>1197.75</v>
      </c>
      <c r="M1234" s="666">
        <v>2395.5</v>
      </c>
      <c r="N1234" s="665">
        <v>2</v>
      </c>
      <c r="O1234" s="748">
        <v>1</v>
      </c>
      <c r="P1234" s="666">
        <v>2395.5</v>
      </c>
      <c r="Q1234" s="681">
        <v>1</v>
      </c>
      <c r="R1234" s="665">
        <v>2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21</v>
      </c>
      <c r="B1235" s="665" t="s">
        <v>545</v>
      </c>
      <c r="C1235" s="665" t="s">
        <v>4757</v>
      </c>
      <c r="D1235" s="746" t="s">
        <v>7219</v>
      </c>
      <c r="E1235" s="747" t="s">
        <v>4767</v>
      </c>
      <c r="F1235" s="665" t="s">
        <v>4754</v>
      </c>
      <c r="G1235" s="665" t="s">
        <v>4949</v>
      </c>
      <c r="H1235" s="665" t="s">
        <v>546</v>
      </c>
      <c r="I1235" s="665" t="s">
        <v>4950</v>
      </c>
      <c r="J1235" s="665" t="s">
        <v>4951</v>
      </c>
      <c r="K1235" s="665" t="s">
        <v>4952</v>
      </c>
      <c r="L1235" s="666">
        <v>1267.1300000000001</v>
      </c>
      <c r="M1235" s="666">
        <v>7602.7800000000007</v>
      </c>
      <c r="N1235" s="665">
        <v>6</v>
      </c>
      <c r="O1235" s="748">
        <v>1</v>
      </c>
      <c r="P1235" s="666">
        <v>7602.7800000000007</v>
      </c>
      <c r="Q1235" s="681">
        <v>1</v>
      </c>
      <c r="R1235" s="665">
        <v>6</v>
      </c>
      <c r="S1235" s="681">
        <v>1</v>
      </c>
      <c r="T1235" s="748">
        <v>1</v>
      </c>
      <c r="U1235" s="704">
        <v>1</v>
      </c>
    </row>
    <row r="1236" spans="1:21" ht="14.4" customHeight="1" x14ac:dyDescent="0.3">
      <c r="A1236" s="664">
        <v>21</v>
      </c>
      <c r="B1236" s="665" t="s">
        <v>545</v>
      </c>
      <c r="C1236" s="665" t="s">
        <v>4757</v>
      </c>
      <c r="D1236" s="746" t="s">
        <v>7219</v>
      </c>
      <c r="E1236" s="747" t="s">
        <v>4768</v>
      </c>
      <c r="F1236" s="665" t="s">
        <v>4752</v>
      </c>
      <c r="G1236" s="665" t="s">
        <v>5358</v>
      </c>
      <c r="H1236" s="665" t="s">
        <v>2238</v>
      </c>
      <c r="I1236" s="665" t="s">
        <v>5359</v>
      </c>
      <c r="J1236" s="665" t="s">
        <v>5360</v>
      </c>
      <c r="K1236" s="665" t="s">
        <v>4455</v>
      </c>
      <c r="L1236" s="666">
        <v>69.16</v>
      </c>
      <c r="M1236" s="666">
        <v>69.16</v>
      </c>
      <c r="N1236" s="665">
        <v>1</v>
      </c>
      <c r="O1236" s="748">
        <v>0.5</v>
      </c>
      <c r="P1236" s="666">
        <v>69.16</v>
      </c>
      <c r="Q1236" s="681">
        <v>1</v>
      </c>
      <c r="R1236" s="665">
        <v>1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21</v>
      </c>
      <c r="B1237" s="665" t="s">
        <v>545</v>
      </c>
      <c r="C1237" s="665" t="s">
        <v>4757</v>
      </c>
      <c r="D1237" s="746" t="s">
        <v>7219</v>
      </c>
      <c r="E1237" s="747" t="s">
        <v>4768</v>
      </c>
      <c r="F1237" s="665" t="s">
        <v>4752</v>
      </c>
      <c r="G1237" s="665" t="s">
        <v>5358</v>
      </c>
      <c r="H1237" s="665" t="s">
        <v>546</v>
      </c>
      <c r="I1237" s="665" t="s">
        <v>5873</v>
      </c>
      <c r="J1237" s="665" t="s">
        <v>1592</v>
      </c>
      <c r="K1237" s="665" t="s">
        <v>5874</v>
      </c>
      <c r="L1237" s="666">
        <v>103.73</v>
      </c>
      <c r="M1237" s="666">
        <v>103.73</v>
      </c>
      <c r="N1237" s="665">
        <v>1</v>
      </c>
      <c r="O1237" s="748">
        <v>0.5</v>
      </c>
      <c r="P1237" s="666">
        <v>103.73</v>
      </c>
      <c r="Q1237" s="681">
        <v>1</v>
      </c>
      <c r="R1237" s="665">
        <v>1</v>
      </c>
      <c r="S1237" s="681">
        <v>1</v>
      </c>
      <c r="T1237" s="748">
        <v>0.5</v>
      </c>
      <c r="U1237" s="704">
        <v>1</v>
      </c>
    </row>
    <row r="1238" spans="1:21" ht="14.4" customHeight="1" x14ac:dyDescent="0.3">
      <c r="A1238" s="664">
        <v>21</v>
      </c>
      <c r="B1238" s="665" t="s">
        <v>545</v>
      </c>
      <c r="C1238" s="665" t="s">
        <v>4757</v>
      </c>
      <c r="D1238" s="746" t="s">
        <v>7219</v>
      </c>
      <c r="E1238" s="747" t="s">
        <v>4768</v>
      </c>
      <c r="F1238" s="665" t="s">
        <v>4752</v>
      </c>
      <c r="G1238" s="665" t="s">
        <v>5585</v>
      </c>
      <c r="H1238" s="665" t="s">
        <v>546</v>
      </c>
      <c r="I1238" s="665" t="s">
        <v>1186</v>
      </c>
      <c r="J1238" s="665" t="s">
        <v>1187</v>
      </c>
      <c r="K1238" s="665" t="s">
        <v>3590</v>
      </c>
      <c r="L1238" s="666">
        <v>42.05</v>
      </c>
      <c r="M1238" s="666">
        <v>84.1</v>
      </c>
      <c r="N1238" s="665">
        <v>2</v>
      </c>
      <c r="O1238" s="748">
        <v>0.5</v>
      </c>
      <c r="P1238" s="666">
        <v>84.1</v>
      </c>
      <c r="Q1238" s="681">
        <v>1</v>
      </c>
      <c r="R1238" s="665">
        <v>2</v>
      </c>
      <c r="S1238" s="681">
        <v>1</v>
      </c>
      <c r="T1238" s="748">
        <v>0.5</v>
      </c>
      <c r="U1238" s="704">
        <v>1</v>
      </c>
    </row>
    <row r="1239" spans="1:21" ht="14.4" customHeight="1" x14ac:dyDescent="0.3">
      <c r="A1239" s="664">
        <v>21</v>
      </c>
      <c r="B1239" s="665" t="s">
        <v>545</v>
      </c>
      <c r="C1239" s="665" t="s">
        <v>4757</v>
      </c>
      <c r="D1239" s="746" t="s">
        <v>7219</v>
      </c>
      <c r="E1239" s="747" t="s">
        <v>4768</v>
      </c>
      <c r="F1239" s="665" t="s">
        <v>4752</v>
      </c>
      <c r="G1239" s="665" t="s">
        <v>4871</v>
      </c>
      <c r="H1239" s="665" t="s">
        <v>546</v>
      </c>
      <c r="I1239" s="665" t="s">
        <v>958</v>
      </c>
      <c r="J1239" s="665" t="s">
        <v>1051</v>
      </c>
      <c r="K1239" s="665" t="s">
        <v>5875</v>
      </c>
      <c r="L1239" s="666">
        <v>159.16999999999999</v>
      </c>
      <c r="M1239" s="666">
        <v>159.16999999999999</v>
      </c>
      <c r="N1239" s="665">
        <v>1</v>
      </c>
      <c r="O1239" s="748">
        <v>1</v>
      </c>
      <c r="P1239" s="666">
        <v>159.16999999999999</v>
      </c>
      <c r="Q1239" s="681">
        <v>1</v>
      </c>
      <c r="R1239" s="665">
        <v>1</v>
      </c>
      <c r="S1239" s="681">
        <v>1</v>
      </c>
      <c r="T1239" s="748">
        <v>1</v>
      </c>
      <c r="U1239" s="704">
        <v>1</v>
      </c>
    </row>
    <row r="1240" spans="1:21" ht="14.4" customHeight="1" x14ac:dyDescent="0.3">
      <c r="A1240" s="664">
        <v>21</v>
      </c>
      <c r="B1240" s="665" t="s">
        <v>545</v>
      </c>
      <c r="C1240" s="665" t="s">
        <v>4757</v>
      </c>
      <c r="D1240" s="746" t="s">
        <v>7219</v>
      </c>
      <c r="E1240" s="747" t="s">
        <v>4768</v>
      </c>
      <c r="F1240" s="665" t="s">
        <v>4752</v>
      </c>
      <c r="G1240" s="665" t="s">
        <v>4871</v>
      </c>
      <c r="H1240" s="665" t="s">
        <v>546</v>
      </c>
      <c r="I1240" s="665" t="s">
        <v>5374</v>
      </c>
      <c r="J1240" s="665" t="s">
        <v>1051</v>
      </c>
      <c r="K1240" s="665" t="s">
        <v>5375</v>
      </c>
      <c r="L1240" s="666">
        <v>0</v>
      </c>
      <c r="M1240" s="666">
        <v>0</v>
      </c>
      <c r="N1240" s="665">
        <v>1</v>
      </c>
      <c r="O1240" s="748">
        <v>1</v>
      </c>
      <c r="P1240" s="666">
        <v>0</v>
      </c>
      <c r="Q1240" s="681"/>
      <c r="R1240" s="665">
        <v>1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21</v>
      </c>
      <c r="B1241" s="665" t="s">
        <v>545</v>
      </c>
      <c r="C1241" s="665" t="s">
        <v>4757</v>
      </c>
      <c r="D1241" s="746" t="s">
        <v>7219</v>
      </c>
      <c r="E1241" s="747" t="s">
        <v>4768</v>
      </c>
      <c r="F1241" s="665" t="s">
        <v>4752</v>
      </c>
      <c r="G1241" s="665" t="s">
        <v>5002</v>
      </c>
      <c r="H1241" s="665" t="s">
        <v>546</v>
      </c>
      <c r="I1241" s="665" t="s">
        <v>3171</v>
      </c>
      <c r="J1241" s="665" t="s">
        <v>5876</v>
      </c>
      <c r="K1241" s="665" t="s">
        <v>5877</v>
      </c>
      <c r="L1241" s="666">
        <v>38.47</v>
      </c>
      <c r="M1241" s="666">
        <v>38.47</v>
      </c>
      <c r="N1241" s="665">
        <v>1</v>
      </c>
      <c r="O1241" s="748">
        <v>1</v>
      </c>
      <c r="P1241" s="666">
        <v>38.47</v>
      </c>
      <c r="Q1241" s="681">
        <v>1</v>
      </c>
      <c r="R1241" s="665">
        <v>1</v>
      </c>
      <c r="S1241" s="681">
        <v>1</v>
      </c>
      <c r="T1241" s="748">
        <v>1</v>
      </c>
      <c r="U1241" s="704">
        <v>1</v>
      </c>
    </row>
    <row r="1242" spans="1:21" ht="14.4" customHeight="1" x14ac:dyDescent="0.3">
      <c r="A1242" s="664">
        <v>21</v>
      </c>
      <c r="B1242" s="665" t="s">
        <v>545</v>
      </c>
      <c r="C1242" s="665" t="s">
        <v>4757</v>
      </c>
      <c r="D1242" s="746" t="s">
        <v>7219</v>
      </c>
      <c r="E1242" s="747" t="s">
        <v>4768</v>
      </c>
      <c r="F1242" s="665" t="s">
        <v>4752</v>
      </c>
      <c r="G1242" s="665" t="s">
        <v>4825</v>
      </c>
      <c r="H1242" s="665" t="s">
        <v>546</v>
      </c>
      <c r="I1242" s="665" t="s">
        <v>1084</v>
      </c>
      <c r="J1242" s="665" t="s">
        <v>1085</v>
      </c>
      <c r="K1242" s="665" t="s">
        <v>4826</v>
      </c>
      <c r="L1242" s="666">
        <v>0</v>
      </c>
      <c r="M1242" s="666">
        <v>0</v>
      </c>
      <c r="N1242" s="665">
        <v>1</v>
      </c>
      <c r="O1242" s="748">
        <v>1</v>
      </c>
      <c r="P1242" s="666">
        <v>0</v>
      </c>
      <c r="Q1242" s="681"/>
      <c r="R1242" s="665">
        <v>1</v>
      </c>
      <c r="S1242" s="681">
        <v>1</v>
      </c>
      <c r="T1242" s="748">
        <v>1</v>
      </c>
      <c r="U1242" s="704">
        <v>1</v>
      </c>
    </row>
    <row r="1243" spans="1:21" ht="14.4" customHeight="1" x14ac:dyDescent="0.3">
      <c r="A1243" s="664">
        <v>21</v>
      </c>
      <c r="B1243" s="665" t="s">
        <v>545</v>
      </c>
      <c r="C1243" s="665" t="s">
        <v>4757</v>
      </c>
      <c r="D1243" s="746" t="s">
        <v>7219</v>
      </c>
      <c r="E1243" s="747" t="s">
        <v>4768</v>
      </c>
      <c r="F1243" s="665" t="s">
        <v>4752</v>
      </c>
      <c r="G1243" s="665" t="s">
        <v>4825</v>
      </c>
      <c r="H1243" s="665" t="s">
        <v>546</v>
      </c>
      <c r="I1243" s="665" t="s">
        <v>5086</v>
      </c>
      <c r="J1243" s="665" t="s">
        <v>1085</v>
      </c>
      <c r="K1243" s="665" t="s">
        <v>5087</v>
      </c>
      <c r="L1243" s="666">
        <v>0</v>
      </c>
      <c r="M1243" s="666">
        <v>0</v>
      </c>
      <c r="N1243" s="665">
        <v>1</v>
      </c>
      <c r="O1243" s="748">
        <v>0.5</v>
      </c>
      <c r="P1243" s="666">
        <v>0</v>
      </c>
      <c r="Q1243" s="681"/>
      <c r="R1243" s="665">
        <v>1</v>
      </c>
      <c r="S1243" s="681">
        <v>1</v>
      </c>
      <c r="T1243" s="748">
        <v>0.5</v>
      </c>
      <c r="U1243" s="704">
        <v>1</v>
      </c>
    </row>
    <row r="1244" spans="1:21" ht="14.4" customHeight="1" x14ac:dyDescent="0.3">
      <c r="A1244" s="664">
        <v>21</v>
      </c>
      <c r="B1244" s="665" t="s">
        <v>545</v>
      </c>
      <c r="C1244" s="665" t="s">
        <v>4757</v>
      </c>
      <c r="D1244" s="746" t="s">
        <v>7219</v>
      </c>
      <c r="E1244" s="747" t="s">
        <v>4768</v>
      </c>
      <c r="F1244" s="665" t="s">
        <v>4752</v>
      </c>
      <c r="G1244" s="665" t="s">
        <v>5878</v>
      </c>
      <c r="H1244" s="665" t="s">
        <v>2238</v>
      </c>
      <c r="I1244" s="665" t="s">
        <v>3726</v>
      </c>
      <c r="J1244" s="665" t="s">
        <v>3727</v>
      </c>
      <c r="K1244" s="665" t="s">
        <v>4709</v>
      </c>
      <c r="L1244" s="666">
        <v>69.16</v>
      </c>
      <c r="M1244" s="666">
        <v>138.32</v>
      </c>
      <c r="N1244" s="665">
        <v>2</v>
      </c>
      <c r="O1244" s="748">
        <v>0.5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21</v>
      </c>
      <c r="B1245" s="665" t="s">
        <v>545</v>
      </c>
      <c r="C1245" s="665" t="s">
        <v>4757</v>
      </c>
      <c r="D1245" s="746" t="s">
        <v>7219</v>
      </c>
      <c r="E1245" s="747" t="s">
        <v>4768</v>
      </c>
      <c r="F1245" s="665" t="s">
        <v>4752</v>
      </c>
      <c r="G1245" s="665" t="s">
        <v>5421</v>
      </c>
      <c r="H1245" s="665" t="s">
        <v>546</v>
      </c>
      <c r="I1245" s="665" t="s">
        <v>5879</v>
      </c>
      <c r="J1245" s="665" t="s">
        <v>1531</v>
      </c>
      <c r="K1245" s="665" t="s">
        <v>5880</v>
      </c>
      <c r="L1245" s="666">
        <v>316.11</v>
      </c>
      <c r="M1245" s="666">
        <v>632.22</v>
      </c>
      <c r="N1245" s="665">
        <v>2</v>
      </c>
      <c r="O1245" s="748">
        <v>0.5</v>
      </c>
      <c r="P1245" s="666">
        <v>632.22</v>
      </c>
      <c r="Q1245" s="681">
        <v>1</v>
      </c>
      <c r="R1245" s="665">
        <v>2</v>
      </c>
      <c r="S1245" s="681">
        <v>1</v>
      </c>
      <c r="T1245" s="748">
        <v>0.5</v>
      </c>
      <c r="U1245" s="704">
        <v>1</v>
      </c>
    </row>
    <row r="1246" spans="1:21" ht="14.4" customHeight="1" x14ac:dyDescent="0.3">
      <c r="A1246" s="664">
        <v>21</v>
      </c>
      <c r="B1246" s="665" t="s">
        <v>545</v>
      </c>
      <c r="C1246" s="665" t="s">
        <v>4757</v>
      </c>
      <c r="D1246" s="746" t="s">
        <v>7219</v>
      </c>
      <c r="E1246" s="747" t="s">
        <v>4768</v>
      </c>
      <c r="F1246" s="665" t="s">
        <v>4752</v>
      </c>
      <c r="G1246" s="665" t="s">
        <v>4948</v>
      </c>
      <c r="H1246" s="665" t="s">
        <v>546</v>
      </c>
      <c r="I1246" s="665" t="s">
        <v>2858</v>
      </c>
      <c r="J1246" s="665" t="s">
        <v>2859</v>
      </c>
      <c r="K1246" s="665" t="s">
        <v>2860</v>
      </c>
      <c r="L1246" s="666">
        <v>203.9</v>
      </c>
      <c r="M1246" s="666">
        <v>203.9</v>
      </c>
      <c r="N1246" s="665">
        <v>1</v>
      </c>
      <c r="O1246" s="748">
        <v>1</v>
      </c>
      <c r="P1246" s="666"/>
      <c r="Q1246" s="681">
        <v>0</v>
      </c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21</v>
      </c>
      <c r="B1247" s="665" t="s">
        <v>545</v>
      </c>
      <c r="C1247" s="665" t="s">
        <v>4757</v>
      </c>
      <c r="D1247" s="746" t="s">
        <v>7219</v>
      </c>
      <c r="E1247" s="747" t="s">
        <v>4768</v>
      </c>
      <c r="F1247" s="665" t="s">
        <v>4752</v>
      </c>
      <c r="G1247" s="665" t="s">
        <v>5881</v>
      </c>
      <c r="H1247" s="665" t="s">
        <v>546</v>
      </c>
      <c r="I1247" s="665" t="s">
        <v>5882</v>
      </c>
      <c r="J1247" s="665" t="s">
        <v>5883</v>
      </c>
      <c r="K1247" s="665" t="s">
        <v>5884</v>
      </c>
      <c r="L1247" s="666">
        <v>930.4</v>
      </c>
      <c r="M1247" s="666">
        <v>2791.2</v>
      </c>
      <c r="N1247" s="665">
        <v>3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21</v>
      </c>
      <c r="B1248" s="665" t="s">
        <v>545</v>
      </c>
      <c r="C1248" s="665" t="s">
        <v>4757</v>
      </c>
      <c r="D1248" s="746" t="s">
        <v>7219</v>
      </c>
      <c r="E1248" s="747" t="s">
        <v>4768</v>
      </c>
      <c r="F1248" s="665" t="s">
        <v>4752</v>
      </c>
      <c r="G1248" s="665" t="s">
        <v>5885</v>
      </c>
      <c r="H1248" s="665" t="s">
        <v>546</v>
      </c>
      <c r="I1248" s="665" t="s">
        <v>5886</v>
      </c>
      <c r="J1248" s="665" t="s">
        <v>5887</v>
      </c>
      <c r="K1248" s="665" t="s">
        <v>5888</v>
      </c>
      <c r="L1248" s="666">
        <v>0</v>
      </c>
      <c r="M1248" s="666">
        <v>0</v>
      </c>
      <c r="N1248" s="665">
        <v>1</v>
      </c>
      <c r="O1248" s="748">
        <v>0.5</v>
      </c>
      <c r="P1248" s="666">
        <v>0</v>
      </c>
      <c r="Q1248" s="681"/>
      <c r="R1248" s="665">
        <v>1</v>
      </c>
      <c r="S1248" s="681">
        <v>1</v>
      </c>
      <c r="T1248" s="748">
        <v>0.5</v>
      </c>
      <c r="U1248" s="704">
        <v>1</v>
      </c>
    </row>
    <row r="1249" spans="1:21" ht="14.4" customHeight="1" x14ac:dyDescent="0.3">
      <c r="A1249" s="664">
        <v>21</v>
      </c>
      <c r="B1249" s="665" t="s">
        <v>545</v>
      </c>
      <c r="C1249" s="665" t="s">
        <v>4757</v>
      </c>
      <c r="D1249" s="746" t="s">
        <v>7219</v>
      </c>
      <c r="E1249" s="747" t="s">
        <v>4768</v>
      </c>
      <c r="F1249" s="665" t="s">
        <v>4754</v>
      </c>
      <c r="G1249" s="665" t="s">
        <v>5844</v>
      </c>
      <c r="H1249" s="665" t="s">
        <v>546</v>
      </c>
      <c r="I1249" s="665" t="s">
        <v>5889</v>
      </c>
      <c r="J1249" s="665" t="s">
        <v>5861</v>
      </c>
      <c r="K1249" s="665" t="s">
        <v>5890</v>
      </c>
      <c r="L1249" s="666">
        <v>741</v>
      </c>
      <c r="M1249" s="666">
        <v>1482</v>
      </c>
      <c r="N1249" s="665">
        <v>2</v>
      </c>
      <c r="O1249" s="748">
        <v>1</v>
      </c>
      <c r="P1249" s="666">
        <v>1482</v>
      </c>
      <c r="Q1249" s="681">
        <v>1</v>
      </c>
      <c r="R1249" s="665">
        <v>2</v>
      </c>
      <c r="S1249" s="681">
        <v>1</v>
      </c>
      <c r="T1249" s="748">
        <v>1</v>
      </c>
      <c r="U1249" s="704">
        <v>1</v>
      </c>
    </row>
    <row r="1250" spans="1:21" ht="14.4" customHeight="1" x14ac:dyDescent="0.3">
      <c r="A1250" s="664">
        <v>21</v>
      </c>
      <c r="B1250" s="665" t="s">
        <v>545</v>
      </c>
      <c r="C1250" s="665" t="s">
        <v>4757</v>
      </c>
      <c r="D1250" s="746" t="s">
        <v>7219</v>
      </c>
      <c r="E1250" s="747" t="s">
        <v>4768</v>
      </c>
      <c r="F1250" s="665" t="s">
        <v>4754</v>
      </c>
      <c r="G1250" s="665" t="s">
        <v>5844</v>
      </c>
      <c r="H1250" s="665" t="s">
        <v>546</v>
      </c>
      <c r="I1250" s="665" t="s">
        <v>5848</v>
      </c>
      <c r="J1250" s="665" t="s">
        <v>5849</v>
      </c>
      <c r="K1250" s="665" t="s">
        <v>5850</v>
      </c>
      <c r="L1250" s="666">
        <v>1600</v>
      </c>
      <c r="M1250" s="666">
        <v>11200</v>
      </c>
      <c r="N1250" s="665">
        <v>7</v>
      </c>
      <c r="O1250" s="748">
        <v>4</v>
      </c>
      <c r="P1250" s="666">
        <v>11200</v>
      </c>
      <c r="Q1250" s="681">
        <v>1</v>
      </c>
      <c r="R1250" s="665">
        <v>7</v>
      </c>
      <c r="S1250" s="681">
        <v>1</v>
      </c>
      <c r="T1250" s="748">
        <v>4</v>
      </c>
      <c r="U1250" s="704">
        <v>1</v>
      </c>
    </row>
    <row r="1251" spans="1:21" ht="14.4" customHeight="1" x14ac:dyDescent="0.3">
      <c r="A1251" s="664">
        <v>21</v>
      </c>
      <c r="B1251" s="665" t="s">
        <v>545</v>
      </c>
      <c r="C1251" s="665" t="s">
        <v>4757</v>
      </c>
      <c r="D1251" s="746" t="s">
        <v>7219</v>
      </c>
      <c r="E1251" s="747" t="s">
        <v>4768</v>
      </c>
      <c r="F1251" s="665" t="s">
        <v>4754</v>
      </c>
      <c r="G1251" s="665" t="s">
        <v>5844</v>
      </c>
      <c r="H1251" s="665" t="s">
        <v>546</v>
      </c>
      <c r="I1251" s="665" t="s">
        <v>5860</v>
      </c>
      <c r="J1251" s="665" t="s">
        <v>5861</v>
      </c>
      <c r="K1251" s="665" t="s">
        <v>5862</v>
      </c>
      <c r="L1251" s="666">
        <v>471.43</v>
      </c>
      <c r="M1251" s="666">
        <v>942.86</v>
      </c>
      <c r="N1251" s="665">
        <v>2</v>
      </c>
      <c r="O1251" s="748">
        <v>1</v>
      </c>
      <c r="P1251" s="666">
        <v>942.86</v>
      </c>
      <c r="Q1251" s="681">
        <v>1</v>
      </c>
      <c r="R1251" s="665">
        <v>2</v>
      </c>
      <c r="S1251" s="681">
        <v>1</v>
      </c>
      <c r="T1251" s="748">
        <v>1</v>
      </c>
      <c r="U1251" s="704">
        <v>1</v>
      </c>
    </row>
    <row r="1252" spans="1:21" ht="14.4" customHeight="1" x14ac:dyDescent="0.3">
      <c r="A1252" s="664">
        <v>21</v>
      </c>
      <c r="B1252" s="665" t="s">
        <v>545</v>
      </c>
      <c r="C1252" s="665" t="s">
        <v>4757</v>
      </c>
      <c r="D1252" s="746" t="s">
        <v>7219</v>
      </c>
      <c r="E1252" s="747" t="s">
        <v>4774</v>
      </c>
      <c r="F1252" s="665" t="s">
        <v>4752</v>
      </c>
      <c r="G1252" s="665" t="s">
        <v>5553</v>
      </c>
      <c r="H1252" s="665" t="s">
        <v>546</v>
      </c>
      <c r="I1252" s="665" t="s">
        <v>5555</v>
      </c>
      <c r="J1252" s="665" t="s">
        <v>2113</v>
      </c>
      <c r="K1252" s="665" t="s">
        <v>5556</v>
      </c>
      <c r="L1252" s="666">
        <v>73.069999999999993</v>
      </c>
      <c r="M1252" s="666">
        <v>803.76999999999975</v>
      </c>
      <c r="N1252" s="665">
        <v>11</v>
      </c>
      <c r="O1252" s="748">
        <v>9.5</v>
      </c>
      <c r="P1252" s="666">
        <v>803.76999999999975</v>
      </c>
      <c r="Q1252" s="681">
        <v>1</v>
      </c>
      <c r="R1252" s="665">
        <v>11</v>
      </c>
      <c r="S1252" s="681">
        <v>1</v>
      </c>
      <c r="T1252" s="748">
        <v>9.5</v>
      </c>
      <c r="U1252" s="704">
        <v>1</v>
      </c>
    </row>
    <row r="1253" spans="1:21" ht="14.4" customHeight="1" x14ac:dyDescent="0.3">
      <c r="A1253" s="664">
        <v>21</v>
      </c>
      <c r="B1253" s="665" t="s">
        <v>545</v>
      </c>
      <c r="C1253" s="665" t="s">
        <v>4757</v>
      </c>
      <c r="D1253" s="746" t="s">
        <v>7219</v>
      </c>
      <c r="E1253" s="747" t="s">
        <v>4774</v>
      </c>
      <c r="F1253" s="665" t="s">
        <v>4752</v>
      </c>
      <c r="G1253" s="665" t="s">
        <v>4841</v>
      </c>
      <c r="H1253" s="665" t="s">
        <v>546</v>
      </c>
      <c r="I1253" s="665" t="s">
        <v>5198</v>
      </c>
      <c r="J1253" s="665" t="s">
        <v>725</v>
      </c>
      <c r="K1253" s="665" t="s">
        <v>4844</v>
      </c>
      <c r="L1253" s="666">
        <v>0</v>
      </c>
      <c r="M1253" s="666">
        <v>0</v>
      </c>
      <c r="N1253" s="665">
        <v>2</v>
      </c>
      <c r="O1253" s="748">
        <v>2</v>
      </c>
      <c r="P1253" s="666"/>
      <c r="Q1253" s="681"/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21</v>
      </c>
      <c r="B1254" s="665" t="s">
        <v>545</v>
      </c>
      <c r="C1254" s="665" t="s">
        <v>4757</v>
      </c>
      <c r="D1254" s="746" t="s">
        <v>7219</v>
      </c>
      <c r="E1254" s="747" t="s">
        <v>4774</v>
      </c>
      <c r="F1254" s="665" t="s">
        <v>4752</v>
      </c>
      <c r="G1254" s="665" t="s">
        <v>4841</v>
      </c>
      <c r="H1254" s="665" t="s">
        <v>546</v>
      </c>
      <c r="I1254" s="665" t="s">
        <v>724</v>
      </c>
      <c r="J1254" s="665" t="s">
        <v>725</v>
      </c>
      <c r="K1254" s="665" t="s">
        <v>4846</v>
      </c>
      <c r="L1254" s="666">
        <v>36.270000000000003</v>
      </c>
      <c r="M1254" s="666">
        <v>72.540000000000006</v>
      </c>
      <c r="N1254" s="665">
        <v>2</v>
      </c>
      <c r="O1254" s="748">
        <v>2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21</v>
      </c>
      <c r="B1255" s="665" t="s">
        <v>545</v>
      </c>
      <c r="C1255" s="665" t="s">
        <v>4757</v>
      </c>
      <c r="D1255" s="746" t="s">
        <v>7219</v>
      </c>
      <c r="E1255" s="747" t="s">
        <v>4774</v>
      </c>
      <c r="F1255" s="665" t="s">
        <v>4752</v>
      </c>
      <c r="G1255" s="665" t="s">
        <v>4841</v>
      </c>
      <c r="H1255" s="665" t="s">
        <v>546</v>
      </c>
      <c r="I1255" s="665" t="s">
        <v>5350</v>
      </c>
      <c r="J1255" s="665" t="s">
        <v>725</v>
      </c>
      <c r="K1255" s="665" t="s">
        <v>5351</v>
      </c>
      <c r="L1255" s="666">
        <v>0</v>
      </c>
      <c r="M1255" s="666">
        <v>0</v>
      </c>
      <c r="N1255" s="665">
        <v>2</v>
      </c>
      <c r="O1255" s="748">
        <v>0.5</v>
      </c>
      <c r="P1255" s="666">
        <v>0</v>
      </c>
      <c r="Q1255" s="681"/>
      <c r="R1255" s="665">
        <v>2</v>
      </c>
      <c r="S1255" s="681">
        <v>1</v>
      </c>
      <c r="T1255" s="748">
        <v>0.5</v>
      </c>
      <c r="U1255" s="704">
        <v>1</v>
      </c>
    </row>
    <row r="1256" spans="1:21" ht="14.4" customHeight="1" x14ac:dyDescent="0.3">
      <c r="A1256" s="664">
        <v>21</v>
      </c>
      <c r="B1256" s="665" t="s">
        <v>545</v>
      </c>
      <c r="C1256" s="665" t="s">
        <v>4757</v>
      </c>
      <c r="D1256" s="746" t="s">
        <v>7219</v>
      </c>
      <c r="E1256" s="747" t="s">
        <v>4774</v>
      </c>
      <c r="F1256" s="665" t="s">
        <v>4752</v>
      </c>
      <c r="G1256" s="665" t="s">
        <v>4847</v>
      </c>
      <c r="H1256" s="665" t="s">
        <v>2238</v>
      </c>
      <c r="I1256" s="665" t="s">
        <v>2412</v>
      </c>
      <c r="J1256" s="665" t="s">
        <v>4568</v>
      </c>
      <c r="K1256" s="665" t="s">
        <v>4569</v>
      </c>
      <c r="L1256" s="666">
        <v>14.11</v>
      </c>
      <c r="M1256" s="666">
        <v>28.22</v>
      </c>
      <c r="N1256" s="665">
        <v>2</v>
      </c>
      <c r="O1256" s="748">
        <v>1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21</v>
      </c>
      <c r="B1257" s="665" t="s">
        <v>545</v>
      </c>
      <c r="C1257" s="665" t="s">
        <v>4757</v>
      </c>
      <c r="D1257" s="746" t="s">
        <v>7219</v>
      </c>
      <c r="E1257" s="747" t="s">
        <v>4774</v>
      </c>
      <c r="F1257" s="665" t="s">
        <v>4752</v>
      </c>
      <c r="G1257" s="665" t="s">
        <v>4847</v>
      </c>
      <c r="H1257" s="665" t="s">
        <v>2238</v>
      </c>
      <c r="I1257" s="665" t="s">
        <v>2456</v>
      </c>
      <c r="J1257" s="665" t="s">
        <v>4574</v>
      </c>
      <c r="K1257" s="665" t="s">
        <v>4575</v>
      </c>
      <c r="L1257" s="666">
        <v>9.4</v>
      </c>
      <c r="M1257" s="666">
        <v>28.200000000000003</v>
      </c>
      <c r="N1257" s="665">
        <v>3</v>
      </c>
      <c r="O1257" s="748">
        <v>2</v>
      </c>
      <c r="P1257" s="666">
        <v>28.200000000000003</v>
      </c>
      <c r="Q1257" s="681">
        <v>1</v>
      </c>
      <c r="R1257" s="665">
        <v>3</v>
      </c>
      <c r="S1257" s="681">
        <v>1</v>
      </c>
      <c r="T1257" s="748">
        <v>2</v>
      </c>
      <c r="U1257" s="704">
        <v>1</v>
      </c>
    </row>
    <row r="1258" spans="1:21" ht="14.4" customHeight="1" x14ac:dyDescent="0.3">
      <c r="A1258" s="664">
        <v>21</v>
      </c>
      <c r="B1258" s="665" t="s">
        <v>545</v>
      </c>
      <c r="C1258" s="665" t="s">
        <v>4757</v>
      </c>
      <c r="D1258" s="746" t="s">
        <v>7219</v>
      </c>
      <c r="E1258" s="747" t="s">
        <v>4774</v>
      </c>
      <c r="F1258" s="665" t="s">
        <v>4752</v>
      </c>
      <c r="G1258" s="665" t="s">
        <v>5570</v>
      </c>
      <c r="H1258" s="665" t="s">
        <v>546</v>
      </c>
      <c r="I1258" s="665" t="s">
        <v>5775</v>
      </c>
      <c r="J1258" s="665" t="s">
        <v>5776</v>
      </c>
      <c r="K1258" s="665" t="s">
        <v>5777</v>
      </c>
      <c r="L1258" s="666">
        <v>513.70000000000005</v>
      </c>
      <c r="M1258" s="666">
        <v>35445.299999999988</v>
      </c>
      <c r="N1258" s="665">
        <v>69</v>
      </c>
      <c r="O1258" s="748">
        <v>22</v>
      </c>
      <c r="P1258" s="666">
        <v>30821.999999999989</v>
      </c>
      <c r="Q1258" s="681">
        <v>0.86956521739130432</v>
      </c>
      <c r="R1258" s="665">
        <v>60</v>
      </c>
      <c r="S1258" s="681">
        <v>0.86956521739130432</v>
      </c>
      <c r="T1258" s="748">
        <v>19</v>
      </c>
      <c r="U1258" s="704">
        <v>0.86363636363636365</v>
      </c>
    </row>
    <row r="1259" spans="1:21" ht="14.4" customHeight="1" x14ac:dyDescent="0.3">
      <c r="A1259" s="664">
        <v>21</v>
      </c>
      <c r="B1259" s="665" t="s">
        <v>545</v>
      </c>
      <c r="C1259" s="665" t="s">
        <v>4757</v>
      </c>
      <c r="D1259" s="746" t="s">
        <v>7219</v>
      </c>
      <c r="E1259" s="747" t="s">
        <v>4774</v>
      </c>
      <c r="F1259" s="665" t="s">
        <v>4752</v>
      </c>
      <c r="G1259" s="665" t="s">
        <v>5570</v>
      </c>
      <c r="H1259" s="665" t="s">
        <v>546</v>
      </c>
      <c r="I1259" s="665" t="s">
        <v>5576</v>
      </c>
      <c r="J1259" s="665" t="s">
        <v>5577</v>
      </c>
      <c r="K1259" s="665" t="s">
        <v>5573</v>
      </c>
      <c r="L1259" s="666">
        <v>550.39</v>
      </c>
      <c r="M1259" s="666">
        <v>19814.04</v>
      </c>
      <c r="N1259" s="665">
        <v>36</v>
      </c>
      <c r="O1259" s="748">
        <v>12</v>
      </c>
      <c r="P1259" s="666">
        <v>16511.7</v>
      </c>
      <c r="Q1259" s="681">
        <v>0.83333333333333337</v>
      </c>
      <c r="R1259" s="665">
        <v>30</v>
      </c>
      <c r="S1259" s="681">
        <v>0.83333333333333337</v>
      </c>
      <c r="T1259" s="748">
        <v>10</v>
      </c>
      <c r="U1259" s="704">
        <v>0.83333333333333337</v>
      </c>
    </row>
    <row r="1260" spans="1:21" ht="14.4" customHeight="1" x14ac:dyDescent="0.3">
      <c r="A1260" s="664">
        <v>21</v>
      </c>
      <c r="B1260" s="665" t="s">
        <v>545</v>
      </c>
      <c r="C1260" s="665" t="s">
        <v>4757</v>
      </c>
      <c r="D1260" s="746" t="s">
        <v>7219</v>
      </c>
      <c r="E1260" s="747" t="s">
        <v>4774</v>
      </c>
      <c r="F1260" s="665" t="s">
        <v>4752</v>
      </c>
      <c r="G1260" s="665" t="s">
        <v>5570</v>
      </c>
      <c r="H1260" s="665" t="s">
        <v>2238</v>
      </c>
      <c r="I1260" s="665" t="s">
        <v>5778</v>
      </c>
      <c r="J1260" s="665" t="s">
        <v>5779</v>
      </c>
      <c r="K1260" s="665" t="s">
        <v>5777</v>
      </c>
      <c r="L1260" s="666">
        <v>513.70000000000005</v>
      </c>
      <c r="M1260" s="666">
        <v>24657.600000000002</v>
      </c>
      <c r="N1260" s="665">
        <v>48</v>
      </c>
      <c r="O1260" s="748">
        <v>11</v>
      </c>
      <c r="P1260" s="666">
        <v>13869.900000000001</v>
      </c>
      <c r="Q1260" s="681">
        <v>0.5625</v>
      </c>
      <c r="R1260" s="665">
        <v>27</v>
      </c>
      <c r="S1260" s="681">
        <v>0.5625</v>
      </c>
      <c r="T1260" s="748">
        <v>7</v>
      </c>
      <c r="U1260" s="704">
        <v>0.63636363636363635</v>
      </c>
    </row>
    <row r="1261" spans="1:21" ht="14.4" customHeight="1" x14ac:dyDescent="0.3">
      <c r="A1261" s="664">
        <v>21</v>
      </c>
      <c r="B1261" s="665" t="s">
        <v>545</v>
      </c>
      <c r="C1261" s="665" t="s">
        <v>4757</v>
      </c>
      <c r="D1261" s="746" t="s">
        <v>7219</v>
      </c>
      <c r="E1261" s="747" t="s">
        <v>4774</v>
      </c>
      <c r="F1261" s="665" t="s">
        <v>4752</v>
      </c>
      <c r="G1261" s="665" t="s">
        <v>5578</v>
      </c>
      <c r="H1261" s="665" t="s">
        <v>2238</v>
      </c>
      <c r="I1261" s="665" t="s">
        <v>2481</v>
      </c>
      <c r="J1261" s="665" t="s">
        <v>2482</v>
      </c>
      <c r="K1261" s="665" t="s">
        <v>4421</v>
      </c>
      <c r="L1261" s="666">
        <v>0</v>
      </c>
      <c r="M1261" s="666">
        <v>0</v>
      </c>
      <c r="N1261" s="665">
        <v>7</v>
      </c>
      <c r="O1261" s="748">
        <v>3.5</v>
      </c>
      <c r="P1261" s="666">
        <v>0</v>
      </c>
      <c r="Q1261" s="681"/>
      <c r="R1261" s="665">
        <v>7</v>
      </c>
      <c r="S1261" s="681">
        <v>1</v>
      </c>
      <c r="T1261" s="748">
        <v>3.5</v>
      </c>
      <c r="U1261" s="704">
        <v>1</v>
      </c>
    </row>
    <row r="1262" spans="1:21" ht="14.4" customHeight="1" x14ac:dyDescent="0.3">
      <c r="A1262" s="664">
        <v>21</v>
      </c>
      <c r="B1262" s="665" t="s">
        <v>545</v>
      </c>
      <c r="C1262" s="665" t="s">
        <v>4757</v>
      </c>
      <c r="D1262" s="746" t="s">
        <v>7219</v>
      </c>
      <c r="E1262" s="747" t="s">
        <v>4774</v>
      </c>
      <c r="F1262" s="665" t="s">
        <v>4752</v>
      </c>
      <c r="G1262" s="665" t="s">
        <v>4850</v>
      </c>
      <c r="H1262" s="665" t="s">
        <v>546</v>
      </c>
      <c r="I1262" s="665" t="s">
        <v>4851</v>
      </c>
      <c r="J1262" s="665" t="s">
        <v>4852</v>
      </c>
      <c r="K1262" s="665" t="s">
        <v>4853</v>
      </c>
      <c r="L1262" s="666">
        <v>1540.82</v>
      </c>
      <c r="M1262" s="666">
        <v>21571.48</v>
      </c>
      <c r="N1262" s="665">
        <v>14</v>
      </c>
      <c r="O1262" s="748">
        <v>5</v>
      </c>
      <c r="P1262" s="666">
        <v>13867.380000000001</v>
      </c>
      <c r="Q1262" s="681">
        <v>0.6428571428571429</v>
      </c>
      <c r="R1262" s="665">
        <v>9</v>
      </c>
      <c r="S1262" s="681">
        <v>0.6428571428571429</v>
      </c>
      <c r="T1262" s="748">
        <v>3</v>
      </c>
      <c r="U1262" s="704">
        <v>0.6</v>
      </c>
    </row>
    <row r="1263" spans="1:21" ht="14.4" customHeight="1" x14ac:dyDescent="0.3">
      <c r="A1263" s="664">
        <v>21</v>
      </c>
      <c r="B1263" s="665" t="s">
        <v>545</v>
      </c>
      <c r="C1263" s="665" t="s">
        <v>4757</v>
      </c>
      <c r="D1263" s="746" t="s">
        <v>7219</v>
      </c>
      <c r="E1263" s="747" t="s">
        <v>4774</v>
      </c>
      <c r="F1263" s="665" t="s">
        <v>4752</v>
      </c>
      <c r="G1263" s="665" t="s">
        <v>5352</v>
      </c>
      <c r="H1263" s="665" t="s">
        <v>2238</v>
      </c>
      <c r="I1263" s="665" t="s">
        <v>5891</v>
      </c>
      <c r="J1263" s="665" t="s">
        <v>4490</v>
      </c>
      <c r="K1263" s="665" t="s">
        <v>4638</v>
      </c>
      <c r="L1263" s="666">
        <v>196.21</v>
      </c>
      <c r="M1263" s="666">
        <v>588.63</v>
      </c>
      <c r="N1263" s="665">
        <v>3</v>
      </c>
      <c r="O1263" s="748">
        <v>2.5</v>
      </c>
      <c r="P1263" s="666">
        <v>588.63</v>
      </c>
      <c r="Q1263" s="681">
        <v>1</v>
      </c>
      <c r="R1263" s="665">
        <v>3</v>
      </c>
      <c r="S1263" s="681">
        <v>1</v>
      </c>
      <c r="T1263" s="748">
        <v>2.5</v>
      </c>
      <c r="U1263" s="704">
        <v>1</v>
      </c>
    </row>
    <row r="1264" spans="1:21" ht="14.4" customHeight="1" x14ac:dyDescent="0.3">
      <c r="A1264" s="664">
        <v>21</v>
      </c>
      <c r="B1264" s="665" t="s">
        <v>545</v>
      </c>
      <c r="C1264" s="665" t="s">
        <v>4757</v>
      </c>
      <c r="D1264" s="746" t="s">
        <v>7219</v>
      </c>
      <c r="E1264" s="747" t="s">
        <v>4774</v>
      </c>
      <c r="F1264" s="665" t="s">
        <v>4752</v>
      </c>
      <c r="G1264" s="665" t="s">
        <v>5892</v>
      </c>
      <c r="H1264" s="665" t="s">
        <v>2238</v>
      </c>
      <c r="I1264" s="665" t="s">
        <v>2779</v>
      </c>
      <c r="J1264" s="665" t="s">
        <v>2780</v>
      </c>
      <c r="K1264" s="665" t="s">
        <v>4525</v>
      </c>
      <c r="L1264" s="666">
        <v>70.540000000000006</v>
      </c>
      <c r="M1264" s="666">
        <v>141.08000000000001</v>
      </c>
      <c r="N1264" s="665">
        <v>2</v>
      </c>
      <c r="O1264" s="748">
        <v>1.5</v>
      </c>
      <c r="P1264" s="666">
        <v>141.08000000000001</v>
      </c>
      <c r="Q1264" s="681">
        <v>1</v>
      </c>
      <c r="R1264" s="665">
        <v>2</v>
      </c>
      <c r="S1264" s="681">
        <v>1</v>
      </c>
      <c r="T1264" s="748">
        <v>1.5</v>
      </c>
      <c r="U1264" s="704">
        <v>1</v>
      </c>
    </row>
    <row r="1265" spans="1:21" ht="14.4" customHeight="1" x14ac:dyDescent="0.3">
      <c r="A1265" s="664">
        <v>21</v>
      </c>
      <c r="B1265" s="665" t="s">
        <v>545</v>
      </c>
      <c r="C1265" s="665" t="s">
        <v>4757</v>
      </c>
      <c r="D1265" s="746" t="s">
        <v>7219</v>
      </c>
      <c r="E1265" s="747" t="s">
        <v>4774</v>
      </c>
      <c r="F1265" s="665" t="s">
        <v>4752</v>
      </c>
      <c r="G1265" s="665" t="s">
        <v>5893</v>
      </c>
      <c r="H1265" s="665" t="s">
        <v>546</v>
      </c>
      <c r="I1265" s="665" t="s">
        <v>5894</v>
      </c>
      <c r="J1265" s="665" t="s">
        <v>1348</v>
      </c>
      <c r="K1265" s="665" t="s">
        <v>5895</v>
      </c>
      <c r="L1265" s="666">
        <v>0</v>
      </c>
      <c r="M1265" s="666">
        <v>0</v>
      </c>
      <c r="N1265" s="665">
        <v>1</v>
      </c>
      <c r="O1265" s="748">
        <v>1</v>
      </c>
      <c r="P1265" s="666">
        <v>0</v>
      </c>
      <c r="Q1265" s="681"/>
      <c r="R1265" s="665">
        <v>1</v>
      </c>
      <c r="S1265" s="681">
        <v>1</v>
      </c>
      <c r="T1265" s="748">
        <v>1</v>
      </c>
      <c r="U1265" s="704">
        <v>1</v>
      </c>
    </row>
    <row r="1266" spans="1:21" ht="14.4" customHeight="1" x14ac:dyDescent="0.3">
      <c r="A1266" s="664">
        <v>21</v>
      </c>
      <c r="B1266" s="665" t="s">
        <v>545</v>
      </c>
      <c r="C1266" s="665" t="s">
        <v>4757</v>
      </c>
      <c r="D1266" s="746" t="s">
        <v>7219</v>
      </c>
      <c r="E1266" s="747" t="s">
        <v>4774</v>
      </c>
      <c r="F1266" s="665" t="s">
        <v>4752</v>
      </c>
      <c r="G1266" s="665" t="s">
        <v>4824</v>
      </c>
      <c r="H1266" s="665" t="s">
        <v>546</v>
      </c>
      <c r="I1266" s="665" t="s">
        <v>962</v>
      </c>
      <c r="J1266" s="665" t="s">
        <v>4855</v>
      </c>
      <c r="K1266" s="665" t="s">
        <v>4856</v>
      </c>
      <c r="L1266" s="666">
        <v>0</v>
      </c>
      <c r="M1266" s="666">
        <v>0</v>
      </c>
      <c r="N1266" s="665">
        <v>24</v>
      </c>
      <c r="O1266" s="748">
        <v>12</v>
      </c>
      <c r="P1266" s="666">
        <v>0</v>
      </c>
      <c r="Q1266" s="681"/>
      <c r="R1266" s="665">
        <v>18</v>
      </c>
      <c r="S1266" s="681">
        <v>0.75</v>
      </c>
      <c r="T1266" s="748">
        <v>7</v>
      </c>
      <c r="U1266" s="704">
        <v>0.58333333333333337</v>
      </c>
    </row>
    <row r="1267" spans="1:21" ht="14.4" customHeight="1" x14ac:dyDescent="0.3">
      <c r="A1267" s="664">
        <v>21</v>
      </c>
      <c r="B1267" s="665" t="s">
        <v>545</v>
      </c>
      <c r="C1267" s="665" t="s">
        <v>4757</v>
      </c>
      <c r="D1267" s="746" t="s">
        <v>7219</v>
      </c>
      <c r="E1267" s="747" t="s">
        <v>4774</v>
      </c>
      <c r="F1267" s="665" t="s">
        <v>4752</v>
      </c>
      <c r="G1267" s="665" t="s">
        <v>4824</v>
      </c>
      <c r="H1267" s="665" t="s">
        <v>546</v>
      </c>
      <c r="I1267" s="665" t="s">
        <v>966</v>
      </c>
      <c r="J1267" s="665" t="s">
        <v>967</v>
      </c>
      <c r="K1267" s="665" t="s">
        <v>4437</v>
      </c>
      <c r="L1267" s="666">
        <v>0</v>
      </c>
      <c r="M1267" s="666">
        <v>0</v>
      </c>
      <c r="N1267" s="665">
        <v>4</v>
      </c>
      <c r="O1267" s="748">
        <v>2</v>
      </c>
      <c r="P1267" s="666"/>
      <c r="Q1267" s="681"/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21</v>
      </c>
      <c r="B1268" s="665" t="s">
        <v>545</v>
      </c>
      <c r="C1268" s="665" t="s">
        <v>4757</v>
      </c>
      <c r="D1268" s="746" t="s">
        <v>7219</v>
      </c>
      <c r="E1268" s="747" t="s">
        <v>4774</v>
      </c>
      <c r="F1268" s="665" t="s">
        <v>4752</v>
      </c>
      <c r="G1268" s="665" t="s">
        <v>4824</v>
      </c>
      <c r="H1268" s="665" t="s">
        <v>546</v>
      </c>
      <c r="I1268" s="665" t="s">
        <v>5175</v>
      </c>
      <c r="J1268" s="665" t="s">
        <v>4855</v>
      </c>
      <c r="K1268" s="665" t="s">
        <v>4856</v>
      </c>
      <c r="L1268" s="666">
        <v>0</v>
      </c>
      <c r="M1268" s="666">
        <v>0</v>
      </c>
      <c r="N1268" s="665">
        <v>1</v>
      </c>
      <c r="O1268" s="748">
        <v>1</v>
      </c>
      <c r="P1268" s="666"/>
      <c r="Q1268" s="681"/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21</v>
      </c>
      <c r="B1269" s="665" t="s">
        <v>545</v>
      </c>
      <c r="C1269" s="665" t="s">
        <v>4757</v>
      </c>
      <c r="D1269" s="746" t="s">
        <v>7219</v>
      </c>
      <c r="E1269" s="747" t="s">
        <v>4774</v>
      </c>
      <c r="F1269" s="665" t="s">
        <v>4752</v>
      </c>
      <c r="G1269" s="665" t="s">
        <v>4824</v>
      </c>
      <c r="H1269" s="665" t="s">
        <v>546</v>
      </c>
      <c r="I1269" s="665" t="s">
        <v>5896</v>
      </c>
      <c r="J1269" s="665" t="s">
        <v>967</v>
      </c>
      <c r="K1269" s="665" t="s">
        <v>4437</v>
      </c>
      <c r="L1269" s="666">
        <v>0</v>
      </c>
      <c r="M1269" s="666">
        <v>0</v>
      </c>
      <c r="N1269" s="665">
        <v>2</v>
      </c>
      <c r="O1269" s="748">
        <v>2</v>
      </c>
      <c r="P1269" s="666">
        <v>0</v>
      </c>
      <c r="Q1269" s="681"/>
      <c r="R1269" s="665">
        <v>1</v>
      </c>
      <c r="S1269" s="681">
        <v>0.5</v>
      </c>
      <c r="T1269" s="748">
        <v>1</v>
      </c>
      <c r="U1269" s="704">
        <v>0.5</v>
      </c>
    </row>
    <row r="1270" spans="1:21" ht="14.4" customHeight="1" x14ac:dyDescent="0.3">
      <c r="A1270" s="664">
        <v>21</v>
      </c>
      <c r="B1270" s="665" t="s">
        <v>545</v>
      </c>
      <c r="C1270" s="665" t="s">
        <v>4757</v>
      </c>
      <c r="D1270" s="746" t="s">
        <v>7219</v>
      </c>
      <c r="E1270" s="747" t="s">
        <v>4774</v>
      </c>
      <c r="F1270" s="665" t="s">
        <v>4752</v>
      </c>
      <c r="G1270" s="665" t="s">
        <v>5897</v>
      </c>
      <c r="H1270" s="665" t="s">
        <v>546</v>
      </c>
      <c r="I1270" s="665" t="s">
        <v>5898</v>
      </c>
      <c r="J1270" s="665" t="s">
        <v>3348</v>
      </c>
      <c r="K1270" s="665" t="s">
        <v>5899</v>
      </c>
      <c r="L1270" s="666">
        <v>0</v>
      </c>
      <c r="M1270" s="666">
        <v>0</v>
      </c>
      <c r="N1270" s="665">
        <v>1</v>
      </c>
      <c r="O1270" s="748">
        <v>1</v>
      </c>
      <c r="P1270" s="666">
        <v>0</v>
      </c>
      <c r="Q1270" s="681"/>
      <c r="R1270" s="665">
        <v>1</v>
      </c>
      <c r="S1270" s="681">
        <v>1</v>
      </c>
      <c r="T1270" s="748">
        <v>1</v>
      </c>
      <c r="U1270" s="704">
        <v>1</v>
      </c>
    </row>
    <row r="1271" spans="1:21" ht="14.4" customHeight="1" x14ac:dyDescent="0.3">
      <c r="A1271" s="664">
        <v>21</v>
      </c>
      <c r="B1271" s="665" t="s">
        <v>545</v>
      </c>
      <c r="C1271" s="665" t="s">
        <v>4757</v>
      </c>
      <c r="D1271" s="746" t="s">
        <v>7219</v>
      </c>
      <c r="E1271" s="747" t="s">
        <v>4774</v>
      </c>
      <c r="F1271" s="665" t="s">
        <v>4752</v>
      </c>
      <c r="G1271" s="665" t="s">
        <v>5900</v>
      </c>
      <c r="H1271" s="665" t="s">
        <v>2238</v>
      </c>
      <c r="I1271" s="665" t="s">
        <v>5901</v>
      </c>
      <c r="J1271" s="665" t="s">
        <v>5902</v>
      </c>
      <c r="K1271" s="665" t="s">
        <v>5903</v>
      </c>
      <c r="L1271" s="666">
        <v>754.04</v>
      </c>
      <c r="M1271" s="666">
        <v>9048.48</v>
      </c>
      <c r="N1271" s="665">
        <v>12</v>
      </c>
      <c r="O1271" s="748">
        <v>3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21</v>
      </c>
      <c r="B1272" s="665" t="s">
        <v>545</v>
      </c>
      <c r="C1272" s="665" t="s">
        <v>4757</v>
      </c>
      <c r="D1272" s="746" t="s">
        <v>7219</v>
      </c>
      <c r="E1272" s="747" t="s">
        <v>4774</v>
      </c>
      <c r="F1272" s="665" t="s">
        <v>4752</v>
      </c>
      <c r="G1272" s="665" t="s">
        <v>4857</v>
      </c>
      <c r="H1272" s="665" t="s">
        <v>2238</v>
      </c>
      <c r="I1272" s="665" t="s">
        <v>2466</v>
      </c>
      <c r="J1272" s="665" t="s">
        <v>2467</v>
      </c>
      <c r="K1272" s="665" t="s">
        <v>4487</v>
      </c>
      <c r="L1272" s="666">
        <v>85.16</v>
      </c>
      <c r="M1272" s="666">
        <v>85.16</v>
      </c>
      <c r="N1272" s="665">
        <v>1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21</v>
      </c>
      <c r="B1273" s="665" t="s">
        <v>545</v>
      </c>
      <c r="C1273" s="665" t="s">
        <v>4757</v>
      </c>
      <c r="D1273" s="746" t="s">
        <v>7219</v>
      </c>
      <c r="E1273" s="747" t="s">
        <v>4774</v>
      </c>
      <c r="F1273" s="665" t="s">
        <v>4752</v>
      </c>
      <c r="G1273" s="665" t="s">
        <v>5358</v>
      </c>
      <c r="H1273" s="665" t="s">
        <v>2238</v>
      </c>
      <c r="I1273" s="665" t="s">
        <v>5359</v>
      </c>
      <c r="J1273" s="665" t="s">
        <v>5360</v>
      </c>
      <c r="K1273" s="665" t="s">
        <v>4455</v>
      </c>
      <c r="L1273" s="666">
        <v>69.16</v>
      </c>
      <c r="M1273" s="666">
        <v>691.59999999999991</v>
      </c>
      <c r="N1273" s="665">
        <v>10</v>
      </c>
      <c r="O1273" s="748">
        <v>6.5</v>
      </c>
      <c r="P1273" s="666">
        <v>484.11999999999995</v>
      </c>
      <c r="Q1273" s="681">
        <v>0.70000000000000007</v>
      </c>
      <c r="R1273" s="665">
        <v>7</v>
      </c>
      <c r="S1273" s="681">
        <v>0.7</v>
      </c>
      <c r="T1273" s="748">
        <v>4</v>
      </c>
      <c r="U1273" s="704">
        <v>0.61538461538461542</v>
      </c>
    </row>
    <row r="1274" spans="1:21" ht="14.4" customHeight="1" x14ac:dyDescent="0.3">
      <c r="A1274" s="664">
        <v>21</v>
      </c>
      <c r="B1274" s="665" t="s">
        <v>545</v>
      </c>
      <c r="C1274" s="665" t="s">
        <v>4757</v>
      </c>
      <c r="D1274" s="746" t="s">
        <v>7219</v>
      </c>
      <c r="E1274" s="747" t="s">
        <v>4774</v>
      </c>
      <c r="F1274" s="665" t="s">
        <v>4752</v>
      </c>
      <c r="G1274" s="665" t="s">
        <v>5358</v>
      </c>
      <c r="H1274" s="665" t="s">
        <v>546</v>
      </c>
      <c r="I1274" s="665" t="s">
        <v>582</v>
      </c>
      <c r="J1274" s="665" t="s">
        <v>572</v>
      </c>
      <c r="K1274" s="665" t="s">
        <v>4455</v>
      </c>
      <c r="L1274" s="666">
        <v>69.16</v>
      </c>
      <c r="M1274" s="666">
        <v>553.28</v>
      </c>
      <c r="N1274" s="665">
        <v>8</v>
      </c>
      <c r="O1274" s="748">
        <v>3</v>
      </c>
      <c r="P1274" s="666">
        <v>553.28</v>
      </c>
      <c r="Q1274" s="681">
        <v>1</v>
      </c>
      <c r="R1274" s="665">
        <v>8</v>
      </c>
      <c r="S1274" s="681">
        <v>1</v>
      </c>
      <c r="T1274" s="748">
        <v>3</v>
      </c>
      <c r="U1274" s="704">
        <v>1</v>
      </c>
    </row>
    <row r="1275" spans="1:21" ht="14.4" customHeight="1" x14ac:dyDescent="0.3">
      <c r="A1275" s="664">
        <v>21</v>
      </c>
      <c r="B1275" s="665" t="s">
        <v>545</v>
      </c>
      <c r="C1275" s="665" t="s">
        <v>4757</v>
      </c>
      <c r="D1275" s="746" t="s">
        <v>7219</v>
      </c>
      <c r="E1275" s="747" t="s">
        <v>4774</v>
      </c>
      <c r="F1275" s="665" t="s">
        <v>4752</v>
      </c>
      <c r="G1275" s="665" t="s">
        <v>5358</v>
      </c>
      <c r="H1275" s="665" t="s">
        <v>546</v>
      </c>
      <c r="I1275" s="665" t="s">
        <v>571</v>
      </c>
      <c r="J1275" s="665" t="s">
        <v>572</v>
      </c>
      <c r="K1275" s="665" t="s">
        <v>573</v>
      </c>
      <c r="L1275" s="666">
        <v>69.16</v>
      </c>
      <c r="M1275" s="666">
        <v>138.32</v>
      </c>
      <c r="N1275" s="665">
        <v>2</v>
      </c>
      <c r="O1275" s="748">
        <v>0.5</v>
      </c>
      <c r="P1275" s="666">
        <v>138.32</v>
      </c>
      <c r="Q1275" s="681">
        <v>1</v>
      </c>
      <c r="R1275" s="665">
        <v>2</v>
      </c>
      <c r="S1275" s="681">
        <v>1</v>
      </c>
      <c r="T1275" s="748">
        <v>0.5</v>
      </c>
      <c r="U1275" s="704">
        <v>1</v>
      </c>
    </row>
    <row r="1276" spans="1:21" ht="14.4" customHeight="1" x14ac:dyDescent="0.3">
      <c r="A1276" s="664">
        <v>21</v>
      </c>
      <c r="B1276" s="665" t="s">
        <v>545</v>
      </c>
      <c r="C1276" s="665" t="s">
        <v>4757</v>
      </c>
      <c r="D1276" s="746" t="s">
        <v>7219</v>
      </c>
      <c r="E1276" s="747" t="s">
        <v>4774</v>
      </c>
      <c r="F1276" s="665" t="s">
        <v>4752</v>
      </c>
      <c r="G1276" s="665" t="s">
        <v>4859</v>
      </c>
      <c r="H1276" s="665" t="s">
        <v>546</v>
      </c>
      <c r="I1276" s="665" t="s">
        <v>1413</v>
      </c>
      <c r="J1276" s="665" t="s">
        <v>1414</v>
      </c>
      <c r="K1276" s="665" t="s">
        <v>4860</v>
      </c>
      <c r="L1276" s="666">
        <v>344</v>
      </c>
      <c r="M1276" s="666">
        <v>9976</v>
      </c>
      <c r="N1276" s="665">
        <v>29</v>
      </c>
      <c r="O1276" s="748">
        <v>10</v>
      </c>
      <c r="P1276" s="666">
        <v>7568</v>
      </c>
      <c r="Q1276" s="681">
        <v>0.75862068965517238</v>
      </c>
      <c r="R1276" s="665">
        <v>22</v>
      </c>
      <c r="S1276" s="681">
        <v>0.75862068965517238</v>
      </c>
      <c r="T1276" s="748">
        <v>7.5</v>
      </c>
      <c r="U1276" s="704">
        <v>0.75</v>
      </c>
    </row>
    <row r="1277" spans="1:21" ht="14.4" customHeight="1" x14ac:dyDescent="0.3">
      <c r="A1277" s="664">
        <v>21</v>
      </c>
      <c r="B1277" s="665" t="s">
        <v>545</v>
      </c>
      <c r="C1277" s="665" t="s">
        <v>4757</v>
      </c>
      <c r="D1277" s="746" t="s">
        <v>7219</v>
      </c>
      <c r="E1277" s="747" t="s">
        <v>4774</v>
      </c>
      <c r="F1277" s="665" t="s">
        <v>4752</v>
      </c>
      <c r="G1277" s="665" t="s">
        <v>5585</v>
      </c>
      <c r="H1277" s="665" t="s">
        <v>546</v>
      </c>
      <c r="I1277" s="665" t="s">
        <v>3214</v>
      </c>
      <c r="J1277" s="665" t="s">
        <v>1187</v>
      </c>
      <c r="K1277" s="665" t="s">
        <v>5904</v>
      </c>
      <c r="L1277" s="666">
        <v>42.05</v>
      </c>
      <c r="M1277" s="666">
        <v>42.05</v>
      </c>
      <c r="N1277" s="665">
        <v>1</v>
      </c>
      <c r="O1277" s="748">
        <v>1</v>
      </c>
      <c r="P1277" s="666">
        <v>42.05</v>
      </c>
      <c r="Q1277" s="681">
        <v>1</v>
      </c>
      <c r="R1277" s="665">
        <v>1</v>
      </c>
      <c r="S1277" s="681">
        <v>1</v>
      </c>
      <c r="T1277" s="748">
        <v>1</v>
      </c>
      <c r="U1277" s="704">
        <v>1</v>
      </c>
    </row>
    <row r="1278" spans="1:21" ht="14.4" customHeight="1" x14ac:dyDescent="0.3">
      <c r="A1278" s="664">
        <v>21</v>
      </c>
      <c r="B1278" s="665" t="s">
        <v>545</v>
      </c>
      <c r="C1278" s="665" t="s">
        <v>4757</v>
      </c>
      <c r="D1278" s="746" t="s">
        <v>7219</v>
      </c>
      <c r="E1278" s="747" t="s">
        <v>4774</v>
      </c>
      <c r="F1278" s="665" t="s">
        <v>4752</v>
      </c>
      <c r="G1278" s="665" t="s">
        <v>4861</v>
      </c>
      <c r="H1278" s="665" t="s">
        <v>546</v>
      </c>
      <c r="I1278" s="665" t="s">
        <v>703</v>
      </c>
      <c r="J1278" s="665" t="s">
        <v>4985</v>
      </c>
      <c r="K1278" s="665" t="s">
        <v>4986</v>
      </c>
      <c r="L1278" s="666">
        <v>18.809999999999999</v>
      </c>
      <c r="M1278" s="666">
        <v>18.809999999999999</v>
      </c>
      <c r="N1278" s="665">
        <v>1</v>
      </c>
      <c r="O1278" s="748">
        <v>0.5</v>
      </c>
      <c r="P1278" s="666">
        <v>18.809999999999999</v>
      </c>
      <c r="Q1278" s="681">
        <v>1</v>
      </c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21</v>
      </c>
      <c r="B1279" s="665" t="s">
        <v>545</v>
      </c>
      <c r="C1279" s="665" t="s">
        <v>4757</v>
      </c>
      <c r="D1279" s="746" t="s">
        <v>7219</v>
      </c>
      <c r="E1279" s="747" t="s">
        <v>4774</v>
      </c>
      <c r="F1279" s="665" t="s">
        <v>4752</v>
      </c>
      <c r="G1279" s="665" t="s">
        <v>4861</v>
      </c>
      <c r="H1279" s="665" t="s">
        <v>546</v>
      </c>
      <c r="I1279" s="665" t="s">
        <v>706</v>
      </c>
      <c r="J1279" s="665" t="s">
        <v>4862</v>
      </c>
      <c r="K1279" s="665" t="s">
        <v>4863</v>
      </c>
      <c r="L1279" s="666">
        <v>37.61</v>
      </c>
      <c r="M1279" s="666">
        <v>75.22</v>
      </c>
      <c r="N1279" s="665">
        <v>2</v>
      </c>
      <c r="O1279" s="748">
        <v>1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21</v>
      </c>
      <c r="B1280" s="665" t="s">
        <v>545</v>
      </c>
      <c r="C1280" s="665" t="s">
        <v>4757</v>
      </c>
      <c r="D1280" s="746" t="s">
        <v>7219</v>
      </c>
      <c r="E1280" s="747" t="s">
        <v>4774</v>
      </c>
      <c r="F1280" s="665" t="s">
        <v>4752</v>
      </c>
      <c r="G1280" s="665" t="s">
        <v>5905</v>
      </c>
      <c r="H1280" s="665" t="s">
        <v>546</v>
      </c>
      <c r="I1280" s="665" t="s">
        <v>1619</v>
      </c>
      <c r="J1280" s="665" t="s">
        <v>1620</v>
      </c>
      <c r="K1280" s="665" t="s">
        <v>5906</v>
      </c>
      <c r="L1280" s="666">
        <v>140.94999999999999</v>
      </c>
      <c r="M1280" s="666">
        <v>563.79999999999995</v>
      </c>
      <c r="N1280" s="665">
        <v>4</v>
      </c>
      <c r="O1280" s="748">
        <v>2</v>
      </c>
      <c r="P1280" s="666"/>
      <c r="Q1280" s="681">
        <v>0</v>
      </c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21</v>
      </c>
      <c r="B1281" s="665" t="s">
        <v>545</v>
      </c>
      <c r="C1281" s="665" t="s">
        <v>4757</v>
      </c>
      <c r="D1281" s="746" t="s">
        <v>7219</v>
      </c>
      <c r="E1281" s="747" t="s">
        <v>4774</v>
      </c>
      <c r="F1281" s="665" t="s">
        <v>4752</v>
      </c>
      <c r="G1281" s="665" t="s">
        <v>5905</v>
      </c>
      <c r="H1281" s="665" t="s">
        <v>546</v>
      </c>
      <c r="I1281" s="665" t="s">
        <v>5907</v>
      </c>
      <c r="J1281" s="665" t="s">
        <v>1620</v>
      </c>
      <c r="K1281" s="665" t="s">
        <v>5908</v>
      </c>
      <c r="L1281" s="666">
        <v>0</v>
      </c>
      <c r="M1281" s="666">
        <v>0</v>
      </c>
      <c r="N1281" s="665">
        <v>2</v>
      </c>
      <c r="O1281" s="748">
        <v>1</v>
      </c>
      <c r="P1281" s="666">
        <v>0</v>
      </c>
      <c r="Q1281" s="681"/>
      <c r="R1281" s="665">
        <v>2</v>
      </c>
      <c r="S1281" s="681">
        <v>1</v>
      </c>
      <c r="T1281" s="748">
        <v>1</v>
      </c>
      <c r="U1281" s="704">
        <v>1</v>
      </c>
    </row>
    <row r="1282" spans="1:21" ht="14.4" customHeight="1" x14ac:dyDescent="0.3">
      <c r="A1282" s="664">
        <v>21</v>
      </c>
      <c r="B1282" s="665" t="s">
        <v>545</v>
      </c>
      <c r="C1282" s="665" t="s">
        <v>4757</v>
      </c>
      <c r="D1282" s="746" t="s">
        <v>7219</v>
      </c>
      <c r="E1282" s="747" t="s">
        <v>4774</v>
      </c>
      <c r="F1282" s="665" t="s">
        <v>4752</v>
      </c>
      <c r="G1282" s="665" t="s">
        <v>4864</v>
      </c>
      <c r="H1282" s="665" t="s">
        <v>546</v>
      </c>
      <c r="I1282" s="665" t="s">
        <v>5909</v>
      </c>
      <c r="J1282" s="665" t="s">
        <v>4989</v>
      </c>
      <c r="K1282" s="665" t="s">
        <v>5910</v>
      </c>
      <c r="L1282" s="666">
        <v>0</v>
      </c>
      <c r="M1282" s="666">
        <v>0</v>
      </c>
      <c r="N1282" s="665">
        <v>4</v>
      </c>
      <c r="O1282" s="748">
        <v>1</v>
      </c>
      <c r="P1282" s="666"/>
      <c r="Q1282" s="681"/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21</v>
      </c>
      <c r="B1283" s="665" t="s">
        <v>545</v>
      </c>
      <c r="C1283" s="665" t="s">
        <v>4757</v>
      </c>
      <c r="D1283" s="746" t="s">
        <v>7219</v>
      </c>
      <c r="E1283" s="747" t="s">
        <v>4774</v>
      </c>
      <c r="F1283" s="665" t="s">
        <v>4752</v>
      </c>
      <c r="G1283" s="665" t="s">
        <v>4864</v>
      </c>
      <c r="H1283" s="665" t="s">
        <v>546</v>
      </c>
      <c r="I1283" s="665" t="s">
        <v>5278</v>
      </c>
      <c r="J1283" s="665" t="s">
        <v>4989</v>
      </c>
      <c r="K1283" s="665" t="s">
        <v>5279</v>
      </c>
      <c r="L1283" s="666">
        <v>60.9</v>
      </c>
      <c r="M1283" s="666">
        <v>121.8</v>
      </c>
      <c r="N1283" s="665">
        <v>2</v>
      </c>
      <c r="O1283" s="748">
        <v>0.5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21</v>
      </c>
      <c r="B1284" s="665" t="s">
        <v>545</v>
      </c>
      <c r="C1284" s="665" t="s">
        <v>4757</v>
      </c>
      <c r="D1284" s="746" t="s">
        <v>7219</v>
      </c>
      <c r="E1284" s="747" t="s">
        <v>4774</v>
      </c>
      <c r="F1284" s="665" t="s">
        <v>4752</v>
      </c>
      <c r="G1284" s="665" t="s">
        <v>4866</v>
      </c>
      <c r="H1284" s="665" t="s">
        <v>546</v>
      </c>
      <c r="I1284" s="665" t="s">
        <v>765</v>
      </c>
      <c r="J1284" s="665" t="s">
        <v>766</v>
      </c>
      <c r="K1284" s="665" t="s">
        <v>4867</v>
      </c>
      <c r="L1284" s="666">
        <v>91.11</v>
      </c>
      <c r="M1284" s="666">
        <v>273.33</v>
      </c>
      <c r="N1284" s="665">
        <v>3</v>
      </c>
      <c r="O1284" s="748">
        <v>1.5</v>
      </c>
      <c r="P1284" s="666">
        <v>182.22</v>
      </c>
      <c r="Q1284" s="681">
        <v>0.66666666666666674</v>
      </c>
      <c r="R1284" s="665">
        <v>2</v>
      </c>
      <c r="S1284" s="681">
        <v>0.66666666666666663</v>
      </c>
      <c r="T1284" s="748">
        <v>0.5</v>
      </c>
      <c r="U1284" s="704">
        <v>0.33333333333333331</v>
      </c>
    </row>
    <row r="1285" spans="1:21" ht="14.4" customHeight="1" x14ac:dyDescent="0.3">
      <c r="A1285" s="664">
        <v>21</v>
      </c>
      <c r="B1285" s="665" t="s">
        <v>545</v>
      </c>
      <c r="C1285" s="665" t="s">
        <v>4757</v>
      </c>
      <c r="D1285" s="746" t="s">
        <v>7219</v>
      </c>
      <c r="E1285" s="747" t="s">
        <v>4774</v>
      </c>
      <c r="F1285" s="665" t="s">
        <v>4752</v>
      </c>
      <c r="G1285" s="665" t="s">
        <v>4866</v>
      </c>
      <c r="H1285" s="665" t="s">
        <v>546</v>
      </c>
      <c r="I1285" s="665" t="s">
        <v>5911</v>
      </c>
      <c r="J1285" s="665" t="s">
        <v>766</v>
      </c>
      <c r="K1285" s="665" t="s">
        <v>4867</v>
      </c>
      <c r="L1285" s="666">
        <v>91.11</v>
      </c>
      <c r="M1285" s="666">
        <v>728.87999999999988</v>
      </c>
      <c r="N1285" s="665">
        <v>8</v>
      </c>
      <c r="O1285" s="748">
        <v>3</v>
      </c>
      <c r="P1285" s="666">
        <v>455.54999999999995</v>
      </c>
      <c r="Q1285" s="681">
        <v>0.625</v>
      </c>
      <c r="R1285" s="665">
        <v>5</v>
      </c>
      <c r="S1285" s="681">
        <v>0.625</v>
      </c>
      <c r="T1285" s="748">
        <v>2</v>
      </c>
      <c r="U1285" s="704">
        <v>0.66666666666666663</v>
      </c>
    </row>
    <row r="1286" spans="1:21" ht="14.4" customHeight="1" x14ac:dyDescent="0.3">
      <c r="A1286" s="664">
        <v>21</v>
      </c>
      <c r="B1286" s="665" t="s">
        <v>545</v>
      </c>
      <c r="C1286" s="665" t="s">
        <v>4757</v>
      </c>
      <c r="D1286" s="746" t="s">
        <v>7219</v>
      </c>
      <c r="E1286" s="747" t="s">
        <v>4774</v>
      </c>
      <c r="F1286" s="665" t="s">
        <v>4752</v>
      </c>
      <c r="G1286" s="665" t="s">
        <v>4872</v>
      </c>
      <c r="H1286" s="665" t="s">
        <v>546</v>
      </c>
      <c r="I1286" s="665" t="s">
        <v>5912</v>
      </c>
      <c r="J1286" s="665" t="s">
        <v>5281</v>
      </c>
      <c r="K1286" s="665" t="s">
        <v>5913</v>
      </c>
      <c r="L1286" s="666">
        <v>0</v>
      </c>
      <c r="M1286" s="666">
        <v>0</v>
      </c>
      <c r="N1286" s="665">
        <v>1</v>
      </c>
      <c r="O1286" s="748">
        <v>0.5</v>
      </c>
      <c r="P1286" s="666">
        <v>0</v>
      </c>
      <c r="Q1286" s="681"/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21</v>
      </c>
      <c r="B1287" s="665" t="s">
        <v>545</v>
      </c>
      <c r="C1287" s="665" t="s">
        <v>4757</v>
      </c>
      <c r="D1287" s="746" t="s">
        <v>7219</v>
      </c>
      <c r="E1287" s="747" t="s">
        <v>4774</v>
      </c>
      <c r="F1287" s="665" t="s">
        <v>4752</v>
      </c>
      <c r="G1287" s="665" t="s">
        <v>5914</v>
      </c>
      <c r="H1287" s="665" t="s">
        <v>546</v>
      </c>
      <c r="I1287" s="665" t="s">
        <v>5915</v>
      </c>
      <c r="J1287" s="665" t="s">
        <v>5916</v>
      </c>
      <c r="K1287" s="665" t="s">
        <v>5544</v>
      </c>
      <c r="L1287" s="666">
        <v>550.39</v>
      </c>
      <c r="M1287" s="666">
        <v>4953.51</v>
      </c>
      <c r="N1287" s="665">
        <v>9</v>
      </c>
      <c r="O1287" s="748">
        <v>3</v>
      </c>
      <c r="P1287" s="666">
        <v>4953.51</v>
      </c>
      <c r="Q1287" s="681">
        <v>1</v>
      </c>
      <c r="R1287" s="665">
        <v>9</v>
      </c>
      <c r="S1287" s="681">
        <v>1</v>
      </c>
      <c r="T1287" s="748">
        <v>3</v>
      </c>
      <c r="U1287" s="704">
        <v>1</v>
      </c>
    </row>
    <row r="1288" spans="1:21" ht="14.4" customHeight="1" x14ac:dyDescent="0.3">
      <c r="A1288" s="664">
        <v>21</v>
      </c>
      <c r="B1288" s="665" t="s">
        <v>545</v>
      </c>
      <c r="C1288" s="665" t="s">
        <v>4757</v>
      </c>
      <c r="D1288" s="746" t="s">
        <v>7219</v>
      </c>
      <c r="E1288" s="747" t="s">
        <v>4774</v>
      </c>
      <c r="F1288" s="665" t="s">
        <v>4752</v>
      </c>
      <c r="G1288" s="665" t="s">
        <v>5914</v>
      </c>
      <c r="H1288" s="665" t="s">
        <v>546</v>
      </c>
      <c r="I1288" s="665" t="s">
        <v>5917</v>
      </c>
      <c r="J1288" s="665" t="s">
        <v>5916</v>
      </c>
      <c r="K1288" s="665" t="s">
        <v>5172</v>
      </c>
      <c r="L1288" s="666">
        <v>1651.18</v>
      </c>
      <c r="M1288" s="666">
        <v>1651.18</v>
      </c>
      <c r="N1288" s="665">
        <v>1</v>
      </c>
      <c r="O1288" s="748">
        <v>1</v>
      </c>
      <c r="P1288" s="666">
        <v>1651.18</v>
      </c>
      <c r="Q1288" s="681">
        <v>1</v>
      </c>
      <c r="R1288" s="665">
        <v>1</v>
      </c>
      <c r="S1288" s="681">
        <v>1</v>
      </c>
      <c r="T1288" s="748">
        <v>1</v>
      </c>
      <c r="U1288" s="704">
        <v>1</v>
      </c>
    </row>
    <row r="1289" spans="1:21" ht="14.4" customHeight="1" x14ac:dyDescent="0.3">
      <c r="A1289" s="664">
        <v>21</v>
      </c>
      <c r="B1289" s="665" t="s">
        <v>545</v>
      </c>
      <c r="C1289" s="665" t="s">
        <v>4757</v>
      </c>
      <c r="D1289" s="746" t="s">
        <v>7219</v>
      </c>
      <c r="E1289" s="747" t="s">
        <v>4774</v>
      </c>
      <c r="F1289" s="665" t="s">
        <v>4752</v>
      </c>
      <c r="G1289" s="665" t="s">
        <v>5914</v>
      </c>
      <c r="H1289" s="665" t="s">
        <v>2238</v>
      </c>
      <c r="I1289" s="665" t="s">
        <v>5918</v>
      </c>
      <c r="J1289" s="665" t="s">
        <v>5919</v>
      </c>
      <c r="K1289" s="665" t="s">
        <v>5544</v>
      </c>
      <c r="L1289" s="666">
        <v>550.39</v>
      </c>
      <c r="M1289" s="666">
        <v>3302.34</v>
      </c>
      <c r="N1289" s="665">
        <v>6</v>
      </c>
      <c r="O1289" s="748">
        <v>1</v>
      </c>
      <c r="P1289" s="666">
        <v>3302.34</v>
      </c>
      <c r="Q1289" s="681">
        <v>1</v>
      </c>
      <c r="R1289" s="665">
        <v>6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21</v>
      </c>
      <c r="B1290" s="665" t="s">
        <v>545</v>
      </c>
      <c r="C1290" s="665" t="s">
        <v>4757</v>
      </c>
      <c r="D1290" s="746" t="s">
        <v>7219</v>
      </c>
      <c r="E1290" s="747" t="s">
        <v>4774</v>
      </c>
      <c r="F1290" s="665" t="s">
        <v>4752</v>
      </c>
      <c r="G1290" s="665" t="s">
        <v>4991</v>
      </c>
      <c r="H1290" s="665" t="s">
        <v>546</v>
      </c>
      <c r="I1290" s="665" t="s">
        <v>5792</v>
      </c>
      <c r="J1290" s="665" t="s">
        <v>5072</v>
      </c>
      <c r="K1290" s="665" t="s">
        <v>5793</v>
      </c>
      <c r="L1290" s="666">
        <v>969.48</v>
      </c>
      <c r="M1290" s="666">
        <v>1938.96</v>
      </c>
      <c r="N1290" s="665">
        <v>2</v>
      </c>
      <c r="O1290" s="748">
        <v>1</v>
      </c>
      <c r="P1290" s="666">
        <v>1938.96</v>
      </c>
      <c r="Q1290" s="681">
        <v>1</v>
      </c>
      <c r="R1290" s="665">
        <v>2</v>
      </c>
      <c r="S1290" s="681">
        <v>1</v>
      </c>
      <c r="T1290" s="748">
        <v>1</v>
      </c>
      <c r="U1290" s="704">
        <v>1</v>
      </c>
    </row>
    <row r="1291" spans="1:21" ht="14.4" customHeight="1" x14ac:dyDescent="0.3">
      <c r="A1291" s="664">
        <v>21</v>
      </c>
      <c r="B1291" s="665" t="s">
        <v>545</v>
      </c>
      <c r="C1291" s="665" t="s">
        <v>4757</v>
      </c>
      <c r="D1291" s="746" t="s">
        <v>7219</v>
      </c>
      <c r="E1291" s="747" t="s">
        <v>4774</v>
      </c>
      <c r="F1291" s="665" t="s">
        <v>4752</v>
      </c>
      <c r="G1291" s="665" t="s">
        <v>4991</v>
      </c>
      <c r="H1291" s="665" t="s">
        <v>546</v>
      </c>
      <c r="I1291" s="665" t="s">
        <v>1783</v>
      </c>
      <c r="J1291" s="665" t="s">
        <v>5061</v>
      </c>
      <c r="K1291" s="665" t="s">
        <v>5062</v>
      </c>
      <c r="L1291" s="666">
        <v>1938.97</v>
      </c>
      <c r="M1291" s="666">
        <v>5816.91</v>
      </c>
      <c r="N1291" s="665">
        <v>3</v>
      </c>
      <c r="O1291" s="748">
        <v>1</v>
      </c>
      <c r="P1291" s="666">
        <v>5816.91</v>
      </c>
      <c r="Q1291" s="681">
        <v>1</v>
      </c>
      <c r="R1291" s="665">
        <v>3</v>
      </c>
      <c r="S1291" s="681">
        <v>1</v>
      </c>
      <c r="T1291" s="748">
        <v>1</v>
      </c>
      <c r="U1291" s="704">
        <v>1</v>
      </c>
    </row>
    <row r="1292" spans="1:21" ht="14.4" customHeight="1" x14ac:dyDescent="0.3">
      <c r="A1292" s="664">
        <v>21</v>
      </c>
      <c r="B1292" s="665" t="s">
        <v>545</v>
      </c>
      <c r="C1292" s="665" t="s">
        <v>4757</v>
      </c>
      <c r="D1292" s="746" t="s">
        <v>7219</v>
      </c>
      <c r="E1292" s="747" t="s">
        <v>4774</v>
      </c>
      <c r="F1292" s="665" t="s">
        <v>4752</v>
      </c>
      <c r="G1292" s="665" t="s">
        <v>4991</v>
      </c>
      <c r="H1292" s="665" t="s">
        <v>546</v>
      </c>
      <c r="I1292" s="665" t="s">
        <v>1580</v>
      </c>
      <c r="J1292" s="665" t="s">
        <v>4993</v>
      </c>
      <c r="K1292" s="665" t="s">
        <v>4994</v>
      </c>
      <c r="L1292" s="666">
        <v>1454.23</v>
      </c>
      <c r="M1292" s="666">
        <v>7271.1500000000005</v>
      </c>
      <c r="N1292" s="665">
        <v>5</v>
      </c>
      <c r="O1292" s="748">
        <v>1.5</v>
      </c>
      <c r="P1292" s="666">
        <v>7271.1500000000005</v>
      </c>
      <c r="Q1292" s="681">
        <v>1</v>
      </c>
      <c r="R1292" s="665">
        <v>5</v>
      </c>
      <c r="S1292" s="681">
        <v>1</v>
      </c>
      <c r="T1292" s="748">
        <v>1.5</v>
      </c>
      <c r="U1292" s="704">
        <v>1</v>
      </c>
    </row>
    <row r="1293" spans="1:21" ht="14.4" customHeight="1" x14ac:dyDescent="0.3">
      <c r="A1293" s="664">
        <v>21</v>
      </c>
      <c r="B1293" s="665" t="s">
        <v>545</v>
      </c>
      <c r="C1293" s="665" t="s">
        <v>4757</v>
      </c>
      <c r="D1293" s="746" t="s">
        <v>7219</v>
      </c>
      <c r="E1293" s="747" t="s">
        <v>4774</v>
      </c>
      <c r="F1293" s="665" t="s">
        <v>4752</v>
      </c>
      <c r="G1293" s="665" t="s">
        <v>4991</v>
      </c>
      <c r="H1293" s="665" t="s">
        <v>546</v>
      </c>
      <c r="I1293" s="665" t="s">
        <v>1247</v>
      </c>
      <c r="J1293" s="665" t="s">
        <v>5063</v>
      </c>
      <c r="K1293" s="665" t="s">
        <v>5064</v>
      </c>
      <c r="L1293" s="666">
        <v>484.75</v>
      </c>
      <c r="M1293" s="666">
        <v>23268</v>
      </c>
      <c r="N1293" s="665">
        <v>48</v>
      </c>
      <c r="O1293" s="748">
        <v>15.5</v>
      </c>
      <c r="P1293" s="666">
        <v>16966.25</v>
      </c>
      <c r="Q1293" s="681">
        <v>0.72916666666666663</v>
      </c>
      <c r="R1293" s="665">
        <v>35</v>
      </c>
      <c r="S1293" s="681">
        <v>0.72916666666666663</v>
      </c>
      <c r="T1293" s="748">
        <v>11.5</v>
      </c>
      <c r="U1293" s="704">
        <v>0.74193548387096775</v>
      </c>
    </row>
    <row r="1294" spans="1:21" ht="14.4" customHeight="1" x14ac:dyDescent="0.3">
      <c r="A1294" s="664">
        <v>21</v>
      </c>
      <c r="B1294" s="665" t="s">
        <v>545</v>
      </c>
      <c r="C1294" s="665" t="s">
        <v>4757</v>
      </c>
      <c r="D1294" s="746" t="s">
        <v>7219</v>
      </c>
      <c r="E1294" s="747" t="s">
        <v>4774</v>
      </c>
      <c r="F1294" s="665" t="s">
        <v>4752</v>
      </c>
      <c r="G1294" s="665" t="s">
        <v>4991</v>
      </c>
      <c r="H1294" s="665" t="s">
        <v>546</v>
      </c>
      <c r="I1294" s="665" t="s">
        <v>1421</v>
      </c>
      <c r="J1294" s="665" t="s">
        <v>4995</v>
      </c>
      <c r="K1294" s="665" t="s">
        <v>4996</v>
      </c>
      <c r="L1294" s="666">
        <v>969.48</v>
      </c>
      <c r="M1294" s="666">
        <v>7755.84</v>
      </c>
      <c r="N1294" s="665">
        <v>8</v>
      </c>
      <c r="O1294" s="748">
        <v>3</v>
      </c>
      <c r="P1294" s="666">
        <v>4847.3999999999996</v>
      </c>
      <c r="Q1294" s="681">
        <v>0.62499999999999989</v>
      </c>
      <c r="R1294" s="665">
        <v>5</v>
      </c>
      <c r="S1294" s="681">
        <v>0.625</v>
      </c>
      <c r="T1294" s="748">
        <v>2</v>
      </c>
      <c r="U1294" s="704">
        <v>0.66666666666666663</v>
      </c>
    </row>
    <row r="1295" spans="1:21" ht="14.4" customHeight="1" x14ac:dyDescent="0.3">
      <c r="A1295" s="664">
        <v>21</v>
      </c>
      <c r="B1295" s="665" t="s">
        <v>545</v>
      </c>
      <c r="C1295" s="665" t="s">
        <v>4757</v>
      </c>
      <c r="D1295" s="746" t="s">
        <v>7219</v>
      </c>
      <c r="E1295" s="747" t="s">
        <v>4774</v>
      </c>
      <c r="F1295" s="665" t="s">
        <v>4752</v>
      </c>
      <c r="G1295" s="665" t="s">
        <v>4991</v>
      </c>
      <c r="H1295" s="665" t="s">
        <v>546</v>
      </c>
      <c r="I1295" s="665" t="s">
        <v>5920</v>
      </c>
      <c r="J1295" s="665" t="s">
        <v>5921</v>
      </c>
      <c r="K1295" s="665" t="s">
        <v>5922</v>
      </c>
      <c r="L1295" s="666">
        <v>969.48</v>
      </c>
      <c r="M1295" s="666">
        <v>4847.3999999999996</v>
      </c>
      <c r="N1295" s="665">
        <v>5</v>
      </c>
      <c r="O1295" s="748">
        <v>2</v>
      </c>
      <c r="P1295" s="666">
        <v>4847.3999999999996</v>
      </c>
      <c r="Q1295" s="681">
        <v>1</v>
      </c>
      <c r="R1295" s="665">
        <v>5</v>
      </c>
      <c r="S1295" s="681">
        <v>1</v>
      </c>
      <c r="T1295" s="748">
        <v>2</v>
      </c>
      <c r="U1295" s="704">
        <v>1</v>
      </c>
    </row>
    <row r="1296" spans="1:21" ht="14.4" customHeight="1" x14ac:dyDescent="0.3">
      <c r="A1296" s="664">
        <v>21</v>
      </c>
      <c r="B1296" s="665" t="s">
        <v>545</v>
      </c>
      <c r="C1296" s="665" t="s">
        <v>4757</v>
      </c>
      <c r="D1296" s="746" t="s">
        <v>7219</v>
      </c>
      <c r="E1296" s="747" t="s">
        <v>4774</v>
      </c>
      <c r="F1296" s="665" t="s">
        <v>4752</v>
      </c>
      <c r="G1296" s="665" t="s">
        <v>5238</v>
      </c>
      <c r="H1296" s="665" t="s">
        <v>2238</v>
      </c>
      <c r="I1296" s="665" t="s">
        <v>2809</v>
      </c>
      <c r="J1296" s="665" t="s">
        <v>2810</v>
      </c>
      <c r="K1296" s="665" t="s">
        <v>4531</v>
      </c>
      <c r="L1296" s="666">
        <v>4097.2</v>
      </c>
      <c r="M1296" s="666">
        <v>4097.2</v>
      </c>
      <c r="N1296" s="665">
        <v>1</v>
      </c>
      <c r="O1296" s="748">
        <v>1</v>
      </c>
      <c r="P1296" s="666">
        <v>4097.2</v>
      </c>
      <c r="Q1296" s="681">
        <v>1</v>
      </c>
      <c r="R1296" s="665">
        <v>1</v>
      </c>
      <c r="S1296" s="681">
        <v>1</v>
      </c>
      <c r="T1296" s="748">
        <v>1</v>
      </c>
      <c r="U1296" s="704">
        <v>1</v>
      </c>
    </row>
    <row r="1297" spans="1:21" ht="14.4" customHeight="1" x14ac:dyDescent="0.3">
      <c r="A1297" s="664">
        <v>21</v>
      </c>
      <c r="B1297" s="665" t="s">
        <v>545</v>
      </c>
      <c r="C1297" s="665" t="s">
        <v>4757</v>
      </c>
      <c r="D1297" s="746" t="s">
        <v>7219</v>
      </c>
      <c r="E1297" s="747" t="s">
        <v>4774</v>
      </c>
      <c r="F1297" s="665" t="s">
        <v>4752</v>
      </c>
      <c r="G1297" s="665" t="s">
        <v>4873</v>
      </c>
      <c r="H1297" s="665" t="s">
        <v>546</v>
      </c>
      <c r="I1297" s="665" t="s">
        <v>4997</v>
      </c>
      <c r="J1297" s="665" t="s">
        <v>4874</v>
      </c>
      <c r="K1297" s="665" t="s">
        <v>4998</v>
      </c>
      <c r="L1297" s="666">
        <v>0</v>
      </c>
      <c r="M1297" s="666">
        <v>0</v>
      </c>
      <c r="N1297" s="665">
        <v>3</v>
      </c>
      <c r="O1297" s="748">
        <v>1.5</v>
      </c>
      <c r="P1297" s="666">
        <v>0</v>
      </c>
      <c r="Q1297" s="681"/>
      <c r="R1297" s="665">
        <v>2</v>
      </c>
      <c r="S1297" s="681">
        <v>0.66666666666666663</v>
      </c>
      <c r="T1297" s="748">
        <v>0.5</v>
      </c>
      <c r="U1297" s="704">
        <v>0.33333333333333331</v>
      </c>
    </row>
    <row r="1298" spans="1:21" ht="14.4" customHeight="1" x14ac:dyDescent="0.3">
      <c r="A1298" s="664">
        <v>21</v>
      </c>
      <c r="B1298" s="665" t="s">
        <v>545</v>
      </c>
      <c r="C1298" s="665" t="s">
        <v>4757</v>
      </c>
      <c r="D1298" s="746" t="s">
        <v>7219</v>
      </c>
      <c r="E1298" s="747" t="s">
        <v>4774</v>
      </c>
      <c r="F1298" s="665" t="s">
        <v>4752</v>
      </c>
      <c r="G1298" s="665" t="s">
        <v>4881</v>
      </c>
      <c r="H1298" s="665" t="s">
        <v>546</v>
      </c>
      <c r="I1298" s="665" t="s">
        <v>915</v>
      </c>
      <c r="J1298" s="665" t="s">
        <v>916</v>
      </c>
      <c r="K1298" s="665" t="s">
        <v>4882</v>
      </c>
      <c r="L1298" s="666">
        <v>107.27</v>
      </c>
      <c r="M1298" s="666">
        <v>7401.6299999999992</v>
      </c>
      <c r="N1298" s="665">
        <v>69</v>
      </c>
      <c r="O1298" s="748">
        <v>32</v>
      </c>
      <c r="P1298" s="666">
        <v>4183.53</v>
      </c>
      <c r="Q1298" s="681">
        <v>0.56521739130434789</v>
      </c>
      <c r="R1298" s="665">
        <v>39</v>
      </c>
      <c r="S1298" s="681">
        <v>0.56521739130434778</v>
      </c>
      <c r="T1298" s="748">
        <v>16.5</v>
      </c>
      <c r="U1298" s="704">
        <v>0.515625</v>
      </c>
    </row>
    <row r="1299" spans="1:21" ht="14.4" customHeight="1" x14ac:dyDescent="0.3">
      <c r="A1299" s="664">
        <v>21</v>
      </c>
      <c r="B1299" s="665" t="s">
        <v>545</v>
      </c>
      <c r="C1299" s="665" t="s">
        <v>4757</v>
      </c>
      <c r="D1299" s="746" t="s">
        <v>7219</v>
      </c>
      <c r="E1299" s="747" t="s">
        <v>4774</v>
      </c>
      <c r="F1299" s="665" t="s">
        <v>4752</v>
      </c>
      <c r="G1299" s="665" t="s">
        <v>4886</v>
      </c>
      <c r="H1299" s="665" t="s">
        <v>546</v>
      </c>
      <c r="I1299" s="665" t="s">
        <v>1096</v>
      </c>
      <c r="J1299" s="665" t="s">
        <v>1097</v>
      </c>
      <c r="K1299" s="665" t="s">
        <v>4888</v>
      </c>
      <c r="L1299" s="666">
        <v>33</v>
      </c>
      <c r="M1299" s="666">
        <v>165</v>
      </c>
      <c r="N1299" s="665">
        <v>5</v>
      </c>
      <c r="O1299" s="748">
        <v>1</v>
      </c>
      <c r="P1299" s="666">
        <v>165</v>
      </c>
      <c r="Q1299" s="681">
        <v>1</v>
      </c>
      <c r="R1299" s="665">
        <v>5</v>
      </c>
      <c r="S1299" s="681">
        <v>1</v>
      </c>
      <c r="T1299" s="748">
        <v>1</v>
      </c>
      <c r="U1299" s="704">
        <v>1</v>
      </c>
    </row>
    <row r="1300" spans="1:21" ht="14.4" customHeight="1" x14ac:dyDescent="0.3">
      <c r="A1300" s="664">
        <v>21</v>
      </c>
      <c r="B1300" s="665" t="s">
        <v>545</v>
      </c>
      <c r="C1300" s="665" t="s">
        <v>4757</v>
      </c>
      <c r="D1300" s="746" t="s">
        <v>7219</v>
      </c>
      <c r="E1300" s="747" t="s">
        <v>4774</v>
      </c>
      <c r="F1300" s="665" t="s">
        <v>4752</v>
      </c>
      <c r="G1300" s="665" t="s">
        <v>4886</v>
      </c>
      <c r="H1300" s="665" t="s">
        <v>546</v>
      </c>
      <c r="I1300" s="665" t="s">
        <v>5185</v>
      </c>
      <c r="J1300" s="665" t="s">
        <v>782</v>
      </c>
      <c r="K1300" s="665" t="s">
        <v>5112</v>
      </c>
      <c r="L1300" s="666">
        <v>0</v>
      </c>
      <c r="M1300" s="666">
        <v>0</v>
      </c>
      <c r="N1300" s="665">
        <v>1</v>
      </c>
      <c r="O1300" s="748">
        <v>1</v>
      </c>
      <c r="P1300" s="666">
        <v>0</v>
      </c>
      <c r="Q1300" s="681"/>
      <c r="R1300" s="665">
        <v>1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21</v>
      </c>
      <c r="B1301" s="665" t="s">
        <v>545</v>
      </c>
      <c r="C1301" s="665" t="s">
        <v>4757</v>
      </c>
      <c r="D1301" s="746" t="s">
        <v>7219</v>
      </c>
      <c r="E1301" s="747" t="s">
        <v>4774</v>
      </c>
      <c r="F1301" s="665" t="s">
        <v>4752</v>
      </c>
      <c r="G1301" s="665" t="s">
        <v>5608</v>
      </c>
      <c r="H1301" s="665" t="s">
        <v>546</v>
      </c>
      <c r="I1301" s="665" t="s">
        <v>1201</v>
      </c>
      <c r="J1301" s="665" t="s">
        <v>5923</v>
      </c>
      <c r="K1301" s="665" t="s">
        <v>5924</v>
      </c>
      <c r="L1301" s="666">
        <v>36.54</v>
      </c>
      <c r="M1301" s="666">
        <v>219.24</v>
      </c>
      <c r="N1301" s="665">
        <v>6</v>
      </c>
      <c r="O1301" s="748">
        <v>2</v>
      </c>
      <c r="P1301" s="666"/>
      <c r="Q1301" s="681">
        <v>0</v>
      </c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21</v>
      </c>
      <c r="B1302" s="665" t="s">
        <v>545</v>
      </c>
      <c r="C1302" s="665" t="s">
        <v>4757</v>
      </c>
      <c r="D1302" s="746" t="s">
        <v>7219</v>
      </c>
      <c r="E1302" s="747" t="s">
        <v>4774</v>
      </c>
      <c r="F1302" s="665" t="s">
        <v>4752</v>
      </c>
      <c r="G1302" s="665" t="s">
        <v>5608</v>
      </c>
      <c r="H1302" s="665" t="s">
        <v>546</v>
      </c>
      <c r="I1302" s="665" t="s">
        <v>5609</v>
      </c>
      <c r="J1302" s="665" t="s">
        <v>2069</v>
      </c>
      <c r="K1302" s="665" t="s">
        <v>4735</v>
      </c>
      <c r="L1302" s="666">
        <v>0</v>
      </c>
      <c r="M1302" s="666">
        <v>0</v>
      </c>
      <c r="N1302" s="665">
        <v>1</v>
      </c>
      <c r="O1302" s="748">
        <v>1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21</v>
      </c>
      <c r="B1303" s="665" t="s">
        <v>545</v>
      </c>
      <c r="C1303" s="665" t="s">
        <v>4757</v>
      </c>
      <c r="D1303" s="746" t="s">
        <v>7219</v>
      </c>
      <c r="E1303" s="747" t="s">
        <v>4774</v>
      </c>
      <c r="F1303" s="665" t="s">
        <v>4752</v>
      </c>
      <c r="G1303" s="665" t="s">
        <v>4797</v>
      </c>
      <c r="H1303" s="665" t="s">
        <v>546</v>
      </c>
      <c r="I1303" s="665" t="s">
        <v>2670</v>
      </c>
      <c r="J1303" s="665" t="s">
        <v>2671</v>
      </c>
      <c r="K1303" s="665" t="s">
        <v>4798</v>
      </c>
      <c r="L1303" s="666">
        <v>48.09</v>
      </c>
      <c r="M1303" s="666">
        <v>48.09</v>
      </c>
      <c r="N1303" s="665">
        <v>1</v>
      </c>
      <c r="O1303" s="748">
        <v>1</v>
      </c>
      <c r="P1303" s="666"/>
      <c r="Q1303" s="681">
        <v>0</v>
      </c>
      <c r="R1303" s="665"/>
      <c r="S1303" s="681">
        <v>0</v>
      </c>
      <c r="T1303" s="748"/>
      <c r="U1303" s="704">
        <v>0</v>
      </c>
    </row>
    <row r="1304" spans="1:21" ht="14.4" customHeight="1" x14ac:dyDescent="0.3">
      <c r="A1304" s="664">
        <v>21</v>
      </c>
      <c r="B1304" s="665" t="s">
        <v>545</v>
      </c>
      <c r="C1304" s="665" t="s">
        <v>4757</v>
      </c>
      <c r="D1304" s="746" t="s">
        <v>7219</v>
      </c>
      <c r="E1304" s="747" t="s">
        <v>4774</v>
      </c>
      <c r="F1304" s="665" t="s">
        <v>4752</v>
      </c>
      <c r="G1304" s="665" t="s">
        <v>5287</v>
      </c>
      <c r="H1304" s="665" t="s">
        <v>546</v>
      </c>
      <c r="I1304" s="665" t="s">
        <v>5925</v>
      </c>
      <c r="J1304" s="665" t="s">
        <v>5926</v>
      </c>
      <c r="K1304" s="665" t="s">
        <v>5927</v>
      </c>
      <c r="L1304" s="666">
        <v>553.37</v>
      </c>
      <c r="M1304" s="666">
        <v>2213.48</v>
      </c>
      <c r="N1304" s="665">
        <v>4</v>
      </c>
      <c r="O1304" s="748">
        <v>1.5</v>
      </c>
      <c r="P1304" s="666">
        <v>2213.48</v>
      </c>
      <c r="Q1304" s="681">
        <v>1</v>
      </c>
      <c r="R1304" s="665">
        <v>4</v>
      </c>
      <c r="S1304" s="681">
        <v>1</v>
      </c>
      <c r="T1304" s="748">
        <v>1.5</v>
      </c>
      <c r="U1304" s="704">
        <v>1</v>
      </c>
    </row>
    <row r="1305" spans="1:21" ht="14.4" customHeight="1" x14ac:dyDescent="0.3">
      <c r="A1305" s="664">
        <v>21</v>
      </c>
      <c r="B1305" s="665" t="s">
        <v>545</v>
      </c>
      <c r="C1305" s="665" t="s">
        <v>4757</v>
      </c>
      <c r="D1305" s="746" t="s">
        <v>7219</v>
      </c>
      <c r="E1305" s="747" t="s">
        <v>4774</v>
      </c>
      <c r="F1305" s="665" t="s">
        <v>4752</v>
      </c>
      <c r="G1305" s="665" t="s">
        <v>5287</v>
      </c>
      <c r="H1305" s="665" t="s">
        <v>546</v>
      </c>
      <c r="I1305" s="665" t="s">
        <v>5288</v>
      </c>
      <c r="J1305" s="665" t="s">
        <v>5289</v>
      </c>
      <c r="K1305" s="665" t="s">
        <v>5290</v>
      </c>
      <c r="L1305" s="666">
        <v>3689.11</v>
      </c>
      <c r="M1305" s="666">
        <v>36891.1</v>
      </c>
      <c r="N1305" s="665">
        <v>10</v>
      </c>
      <c r="O1305" s="748">
        <v>7</v>
      </c>
      <c r="P1305" s="666">
        <v>36891.1</v>
      </c>
      <c r="Q1305" s="681">
        <v>1</v>
      </c>
      <c r="R1305" s="665">
        <v>10</v>
      </c>
      <c r="S1305" s="681">
        <v>1</v>
      </c>
      <c r="T1305" s="748">
        <v>7</v>
      </c>
      <c r="U1305" s="704">
        <v>1</v>
      </c>
    </row>
    <row r="1306" spans="1:21" ht="14.4" customHeight="1" x14ac:dyDescent="0.3">
      <c r="A1306" s="664">
        <v>21</v>
      </c>
      <c r="B1306" s="665" t="s">
        <v>545</v>
      </c>
      <c r="C1306" s="665" t="s">
        <v>4757</v>
      </c>
      <c r="D1306" s="746" t="s">
        <v>7219</v>
      </c>
      <c r="E1306" s="747" t="s">
        <v>4774</v>
      </c>
      <c r="F1306" s="665" t="s">
        <v>4752</v>
      </c>
      <c r="G1306" s="665" t="s">
        <v>5287</v>
      </c>
      <c r="H1306" s="665" t="s">
        <v>2238</v>
      </c>
      <c r="I1306" s="665" t="s">
        <v>5617</v>
      </c>
      <c r="J1306" s="665" t="s">
        <v>5618</v>
      </c>
      <c r="K1306" s="665" t="s">
        <v>5619</v>
      </c>
      <c r="L1306" s="666">
        <v>3689.11</v>
      </c>
      <c r="M1306" s="666">
        <v>22134.66</v>
      </c>
      <c r="N1306" s="665">
        <v>6</v>
      </c>
      <c r="O1306" s="748">
        <v>4.5</v>
      </c>
      <c r="P1306" s="666">
        <v>22134.66</v>
      </c>
      <c r="Q1306" s="681">
        <v>1</v>
      </c>
      <c r="R1306" s="665">
        <v>6</v>
      </c>
      <c r="S1306" s="681">
        <v>1</v>
      </c>
      <c r="T1306" s="748">
        <v>4.5</v>
      </c>
      <c r="U1306" s="704">
        <v>1</v>
      </c>
    </row>
    <row r="1307" spans="1:21" ht="14.4" customHeight="1" x14ac:dyDescent="0.3">
      <c r="A1307" s="664">
        <v>21</v>
      </c>
      <c r="B1307" s="665" t="s">
        <v>545</v>
      </c>
      <c r="C1307" s="665" t="s">
        <v>4757</v>
      </c>
      <c r="D1307" s="746" t="s">
        <v>7219</v>
      </c>
      <c r="E1307" s="747" t="s">
        <v>4774</v>
      </c>
      <c r="F1307" s="665" t="s">
        <v>4752</v>
      </c>
      <c r="G1307" s="665" t="s">
        <v>5287</v>
      </c>
      <c r="H1307" s="665" t="s">
        <v>2238</v>
      </c>
      <c r="I1307" s="665" t="s">
        <v>5928</v>
      </c>
      <c r="J1307" s="665" t="s">
        <v>5618</v>
      </c>
      <c r="K1307" s="665" t="s">
        <v>4611</v>
      </c>
      <c r="L1307" s="666">
        <v>3689.11</v>
      </c>
      <c r="M1307" s="666">
        <v>59025.760000000002</v>
      </c>
      <c r="N1307" s="665">
        <v>16</v>
      </c>
      <c r="O1307" s="748">
        <v>12.5</v>
      </c>
      <c r="P1307" s="666">
        <v>59025.760000000002</v>
      </c>
      <c r="Q1307" s="681">
        <v>1</v>
      </c>
      <c r="R1307" s="665">
        <v>16</v>
      </c>
      <c r="S1307" s="681">
        <v>1</v>
      </c>
      <c r="T1307" s="748">
        <v>12.5</v>
      </c>
      <c r="U1307" s="704">
        <v>1</v>
      </c>
    </row>
    <row r="1308" spans="1:21" ht="14.4" customHeight="1" x14ac:dyDescent="0.3">
      <c r="A1308" s="664">
        <v>21</v>
      </c>
      <c r="B1308" s="665" t="s">
        <v>545</v>
      </c>
      <c r="C1308" s="665" t="s">
        <v>4757</v>
      </c>
      <c r="D1308" s="746" t="s">
        <v>7219</v>
      </c>
      <c r="E1308" s="747" t="s">
        <v>4774</v>
      </c>
      <c r="F1308" s="665" t="s">
        <v>4752</v>
      </c>
      <c r="G1308" s="665" t="s">
        <v>5287</v>
      </c>
      <c r="H1308" s="665" t="s">
        <v>2238</v>
      </c>
      <c r="I1308" s="665" t="s">
        <v>5929</v>
      </c>
      <c r="J1308" s="665" t="s">
        <v>5930</v>
      </c>
      <c r="K1308" s="665" t="s">
        <v>5931</v>
      </c>
      <c r="L1308" s="666">
        <v>553.36</v>
      </c>
      <c r="M1308" s="666">
        <v>553.36</v>
      </c>
      <c r="N1308" s="665">
        <v>1</v>
      </c>
      <c r="O1308" s="748">
        <v>0.5</v>
      </c>
      <c r="P1308" s="666">
        <v>553.36</v>
      </c>
      <c r="Q1308" s="681">
        <v>1</v>
      </c>
      <c r="R1308" s="665">
        <v>1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21</v>
      </c>
      <c r="B1309" s="665" t="s">
        <v>545</v>
      </c>
      <c r="C1309" s="665" t="s">
        <v>4757</v>
      </c>
      <c r="D1309" s="746" t="s">
        <v>7219</v>
      </c>
      <c r="E1309" s="747" t="s">
        <v>4774</v>
      </c>
      <c r="F1309" s="665" t="s">
        <v>4752</v>
      </c>
      <c r="G1309" s="665" t="s">
        <v>5287</v>
      </c>
      <c r="H1309" s="665" t="s">
        <v>2238</v>
      </c>
      <c r="I1309" s="665" t="s">
        <v>5932</v>
      </c>
      <c r="J1309" s="665" t="s">
        <v>5930</v>
      </c>
      <c r="K1309" s="665" t="s">
        <v>5933</v>
      </c>
      <c r="L1309" s="666">
        <v>0</v>
      </c>
      <c r="M1309" s="666">
        <v>0</v>
      </c>
      <c r="N1309" s="665">
        <v>3</v>
      </c>
      <c r="O1309" s="748">
        <v>1</v>
      </c>
      <c r="P1309" s="666">
        <v>0</v>
      </c>
      <c r="Q1309" s="681"/>
      <c r="R1309" s="665">
        <v>3</v>
      </c>
      <c r="S1309" s="681">
        <v>1</v>
      </c>
      <c r="T1309" s="748">
        <v>1</v>
      </c>
      <c r="U1309" s="704">
        <v>1</v>
      </c>
    </row>
    <row r="1310" spans="1:21" ht="14.4" customHeight="1" x14ac:dyDescent="0.3">
      <c r="A1310" s="664">
        <v>21</v>
      </c>
      <c r="B1310" s="665" t="s">
        <v>545</v>
      </c>
      <c r="C1310" s="665" t="s">
        <v>4757</v>
      </c>
      <c r="D1310" s="746" t="s">
        <v>7219</v>
      </c>
      <c r="E1310" s="747" t="s">
        <v>4774</v>
      </c>
      <c r="F1310" s="665" t="s">
        <v>4752</v>
      </c>
      <c r="G1310" s="665" t="s">
        <v>4827</v>
      </c>
      <c r="H1310" s="665" t="s">
        <v>546</v>
      </c>
      <c r="I1310" s="665" t="s">
        <v>4828</v>
      </c>
      <c r="J1310" s="665" t="s">
        <v>2158</v>
      </c>
      <c r="K1310" s="665" t="s">
        <v>4829</v>
      </c>
      <c r="L1310" s="666">
        <v>98.75</v>
      </c>
      <c r="M1310" s="666">
        <v>296.25</v>
      </c>
      <c r="N1310" s="665">
        <v>3</v>
      </c>
      <c r="O1310" s="748">
        <v>3</v>
      </c>
      <c r="P1310" s="666">
        <v>296.25</v>
      </c>
      <c r="Q1310" s="681">
        <v>1</v>
      </c>
      <c r="R1310" s="665">
        <v>3</v>
      </c>
      <c r="S1310" s="681">
        <v>1</v>
      </c>
      <c r="T1310" s="748">
        <v>3</v>
      </c>
      <c r="U1310" s="704">
        <v>1</v>
      </c>
    </row>
    <row r="1311" spans="1:21" ht="14.4" customHeight="1" x14ac:dyDescent="0.3">
      <c r="A1311" s="664">
        <v>21</v>
      </c>
      <c r="B1311" s="665" t="s">
        <v>545</v>
      </c>
      <c r="C1311" s="665" t="s">
        <v>4757</v>
      </c>
      <c r="D1311" s="746" t="s">
        <v>7219</v>
      </c>
      <c r="E1311" s="747" t="s">
        <v>4774</v>
      </c>
      <c r="F1311" s="665" t="s">
        <v>4752</v>
      </c>
      <c r="G1311" s="665" t="s">
        <v>4827</v>
      </c>
      <c r="H1311" s="665" t="s">
        <v>546</v>
      </c>
      <c r="I1311" s="665" t="s">
        <v>5934</v>
      </c>
      <c r="J1311" s="665" t="s">
        <v>2158</v>
      </c>
      <c r="K1311" s="665" t="s">
        <v>5935</v>
      </c>
      <c r="L1311" s="666">
        <v>0</v>
      </c>
      <c r="M1311" s="666">
        <v>0</v>
      </c>
      <c r="N1311" s="665">
        <v>1</v>
      </c>
      <c r="O1311" s="748">
        <v>1</v>
      </c>
      <c r="P1311" s="666">
        <v>0</v>
      </c>
      <c r="Q1311" s="681"/>
      <c r="R1311" s="665">
        <v>1</v>
      </c>
      <c r="S1311" s="681">
        <v>1</v>
      </c>
      <c r="T1311" s="748">
        <v>1</v>
      </c>
      <c r="U1311" s="704">
        <v>1</v>
      </c>
    </row>
    <row r="1312" spans="1:21" ht="14.4" customHeight="1" x14ac:dyDescent="0.3">
      <c r="A1312" s="664">
        <v>21</v>
      </c>
      <c r="B1312" s="665" t="s">
        <v>545</v>
      </c>
      <c r="C1312" s="665" t="s">
        <v>4757</v>
      </c>
      <c r="D1312" s="746" t="s">
        <v>7219</v>
      </c>
      <c r="E1312" s="747" t="s">
        <v>4774</v>
      </c>
      <c r="F1312" s="665" t="s">
        <v>4752</v>
      </c>
      <c r="G1312" s="665" t="s">
        <v>4889</v>
      </c>
      <c r="H1312" s="665" t="s">
        <v>546</v>
      </c>
      <c r="I1312" s="665" t="s">
        <v>5089</v>
      </c>
      <c r="J1312" s="665" t="s">
        <v>5090</v>
      </c>
      <c r="K1312" s="665" t="s">
        <v>5091</v>
      </c>
      <c r="L1312" s="666">
        <v>0</v>
      </c>
      <c r="M1312" s="666">
        <v>0</v>
      </c>
      <c r="N1312" s="665">
        <v>6</v>
      </c>
      <c r="O1312" s="748">
        <v>1.5</v>
      </c>
      <c r="P1312" s="666">
        <v>0</v>
      </c>
      <c r="Q1312" s="681"/>
      <c r="R1312" s="665">
        <v>4</v>
      </c>
      <c r="S1312" s="681">
        <v>0.66666666666666663</v>
      </c>
      <c r="T1312" s="748">
        <v>0.5</v>
      </c>
      <c r="U1312" s="704">
        <v>0.33333333333333331</v>
      </c>
    </row>
    <row r="1313" spans="1:21" ht="14.4" customHeight="1" x14ac:dyDescent="0.3">
      <c r="A1313" s="664">
        <v>21</v>
      </c>
      <c r="B1313" s="665" t="s">
        <v>545</v>
      </c>
      <c r="C1313" s="665" t="s">
        <v>4757</v>
      </c>
      <c r="D1313" s="746" t="s">
        <v>7219</v>
      </c>
      <c r="E1313" s="747" t="s">
        <v>4774</v>
      </c>
      <c r="F1313" s="665" t="s">
        <v>4752</v>
      </c>
      <c r="G1313" s="665" t="s">
        <v>5292</v>
      </c>
      <c r="H1313" s="665" t="s">
        <v>546</v>
      </c>
      <c r="I1313" s="665" t="s">
        <v>2019</v>
      </c>
      <c r="J1313" s="665" t="s">
        <v>2020</v>
      </c>
      <c r="K1313" s="665" t="s">
        <v>4585</v>
      </c>
      <c r="L1313" s="666">
        <v>2950.43</v>
      </c>
      <c r="M1313" s="666">
        <v>64909.459999999992</v>
      </c>
      <c r="N1313" s="665">
        <v>22</v>
      </c>
      <c r="O1313" s="748">
        <v>5.5</v>
      </c>
      <c r="P1313" s="666">
        <v>41306.019999999997</v>
      </c>
      <c r="Q1313" s="681">
        <v>0.63636363636363635</v>
      </c>
      <c r="R1313" s="665">
        <v>14</v>
      </c>
      <c r="S1313" s="681">
        <v>0.63636363636363635</v>
      </c>
      <c r="T1313" s="748">
        <v>4</v>
      </c>
      <c r="U1313" s="704">
        <v>0.72727272727272729</v>
      </c>
    </row>
    <row r="1314" spans="1:21" ht="14.4" customHeight="1" x14ac:dyDescent="0.3">
      <c r="A1314" s="664">
        <v>21</v>
      </c>
      <c r="B1314" s="665" t="s">
        <v>545</v>
      </c>
      <c r="C1314" s="665" t="s">
        <v>4757</v>
      </c>
      <c r="D1314" s="746" t="s">
        <v>7219</v>
      </c>
      <c r="E1314" s="747" t="s">
        <v>4774</v>
      </c>
      <c r="F1314" s="665" t="s">
        <v>4752</v>
      </c>
      <c r="G1314" s="665" t="s">
        <v>5012</v>
      </c>
      <c r="H1314" s="665" t="s">
        <v>546</v>
      </c>
      <c r="I1314" s="665" t="s">
        <v>5013</v>
      </c>
      <c r="J1314" s="665" t="s">
        <v>5014</v>
      </c>
      <c r="K1314" s="665" t="s">
        <v>5015</v>
      </c>
      <c r="L1314" s="666">
        <v>0</v>
      </c>
      <c r="M1314" s="666">
        <v>0</v>
      </c>
      <c r="N1314" s="665">
        <v>9</v>
      </c>
      <c r="O1314" s="748">
        <v>4</v>
      </c>
      <c r="P1314" s="666">
        <v>0</v>
      </c>
      <c r="Q1314" s="681"/>
      <c r="R1314" s="665">
        <v>5</v>
      </c>
      <c r="S1314" s="681">
        <v>0.55555555555555558</v>
      </c>
      <c r="T1314" s="748">
        <v>2</v>
      </c>
      <c r="U1314" s="704">
        <v>0.5</v>
      </c>
    </row>
    <row r="1315" spans="1:21" ht="14.4" customHeight="1" x14ac:dyDescent="0.3">
      <c r="A1315" s="664">
        <v>21</v>
      </c>
      <c r="B1315" s="665" t="s">
        <v>545</v>
      </c>
      <c r="C1315" s="665" t="s">
        <v>4757</v>
      </c>
      <c r="D1315" s="746" t="s">
        <v>7219</v>
      </c>
      <c r="E1315" s="747" t="s">
        <v>4774</v>
      </c>
      <c r="F1315" s="665" t="s">
        <v>4752</v>
      </c>
      <c r="G1315" s="665" t="s">
        <v>4896</v>
      </c>
      <c r="H1315" s="665" t="s">
        <v>546</v>
      </c>
      <c r="I1315" s="665" t="s">
        <v>604</v>
      </c>
      <c r="J1315" s="665" t="s">
        <v>605</v>
      </c>
      <c r="K1315" s="665" t="s">
        <v>4541</v>
      </c>
      <c r="L1315" s="666">
        <v>550.39</v>
      </c>
      <c r="M1315" s="666">
        <v>444715.12000000058</v>
      </c>
      <c r="N1315" s="665">
        <v>808</v>
      </c>
      <c r="O1315" s="748">
        <v>264.5</v>
      </c>
      <c r="P1315" s="666">
        <v>301613.72000000055</v>
      </c>
      <c r="Q1315" s="681">
        <v>0.6782178217821786</v>
      </c>
      <c r="R1315" s="665">
        <v>548</v>
      </c>
      <c r="S1315" s="681">
        <v>0.67821782178217827</v>
      </c>
      <c r="T1315" s="748">
        <v>180</v>
      </c>
      <c r="U1315" s="704">
        <v>0.6805293005671077</v>
      </c>
    </row>
    <row r="1316" spans="1:21" ht="14.4" customHeight="1" x14ac:dyDescent="0.3">
      <c r="A1316" s="664">
        <v>21</v>
      </c>
      <c r="B1316" s="665" t="s">
        <v>545</v>
      </c>
      <c r="C1316" s="665" t="s">
        <v>4757</v>
      </c>
      <c r="D1316" s="746" t="s">
        <v>7219</v>
      </c>
      <c r="E1316" s="747" t="s">
        <v>4774</v>
      </c>
      <c r="F1316" s="665" t="s">
        <v>4752</v>
      </c>
      <c r="G1316" s="665" t="s">
        <v>4896</v>
      </c>
      <c r="H1316" s="665" t="s">
        <v>546</v>
      </c>
      <c r="I1316" s="665" t="s">
        <v>5936</v>
      </c>
      <c r="J1316" s="665" t="s">
        <v>605</v>
      </c>
      <c r="K1316" s="665" t="s">
        <v>5937</v>
      </c>
      <c r="L1316" s="666">
        <v>0</v>
      </c>
      <c r="M1316" s="666">
        <v>0</v>
      </c>
      <c r="N1316" s="665">
        <v>3</v>
      </c>
      <c r="O1316" s="748">
        <v>1</v>
      </c>
      <c r="P1316" s="666">
        <v>0</v>
      </c>
      <c r="Q1316" s="681"/>
      <c r="R1316" s="665">
        <v>3</v>
      </c>
      <c r="S1316" s="681">
        <v>1</v>
      </c>
      <c r="T1316" s="748">
        <v>1</v>
      </c>
      <c r="U1316" s="704">
        <v>1</v>
      </c>
    </row>
    <row r="1317" spans="1:21" ht="14.4" customHeight="1" x14ac:dyDescent="0.3">
      <c r="A1317" s="664">
        <v>21</v>
      </c>
      <c r="B1317" s="665" t="s">
        <v>545</v>
      </c>
      <c r="C1317" s="665" t="s">
        <v>4757</v>
      </c>
      <c r="D1317" s="746" t="s">
        <v>7219</v>
      </c>
      <c r="E1317" s="747" t="s">
        <v>4774</v>
      </c>
      <c r="F1317" s="665" t="s">
        <v>4752</v>
      </c>
      <c r="G1317" s="665" t="s">
        <v>4896</v>
      </c>
      <c r="H1317" s="665" t="s">
        <v>546</v>
      </c>
      <c r="I1317" s="665" t="s">
        <v>5808</v>
      </c>
      <c r="J1317" s="665" t="s">
        <v>605</v>
      </c>
      <c r="K1317" s="665" t="s">
        <v>4540</v>
      </c>
      <c r="L1317" s="666">
        <v>550.39</v>
      </c>
      <c r="M1317" s="666">
        <v>1651.17</v>
      </c>
      <c r="N1317" s="665">
        <v>3</v>
      </c>
      <c r="O1317" s="748">
        <v>1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21</v>
      </c>
      <c r="B1318" s="665" t="s">
        <v>545</v>
      </c>
      <c r="C1318" s="665" t="s">
        <v>4757</v>
      </c>
      <c r="D1318" s="746" t="s">
        <v>7219</v>
      </c>
      <c r="E1318" s="747" t="s">
        <v>4774</v>
      </c>
      <c r="F1318" s="665" t="s">
        <v>4752</v>
      </c>
      <c r="G1318" s="665" t="s">
        <v>4896</v>
      </c>
      <c r="H1318" s="665" t="s">
        <v>2238</v>
      </c>
      <c r="I1318" s="665" t="s">
        <v>2572</v>
      </c>
      <c r="J1318" s="665" t="s">
        <v>2573</v>
      </c>
      <c r="K1318" s="665" t="s">
        <v>4540</v>
      </c>
      <c r="L1318" s="666">
        <v>550.39</v>
      </c>
      <c r="M1318" s="666">
        <v>625793.42999999877</v>
      </c>
      <c r="N1318" s="665">
        <v>1137</v>
      </c>
      <c r="O1318" s="748">
        <v>323.5</v>
      </c>
      <c r="P1318" s="666">
        <v>483242.41999999876</v>
      </c>
      <c r="Q1318" s="681">
        <v>0.77220756376429156</v>
      </c>
      <c r="R1318" s="665">
        <v>878</v>
      </c>
      <c r="S1318" s="681">
        <v>0.772207563764292</v>
      </c>
      <c r="T1318" s="748">
        <v>249.5</v>
      </c>
      <c r="U1318" s="704">
        <v>0.77125193199381759</v>
      </c>
    </row>
    <row r="1319" spans="1:21" ht="14.4" customHeight="1" x14ac:dyDescent="0.3">
      <c r="A1319" s="664">
        <v>21</v>
      </c>
      <c r="B1319" s="665" t="s">
        <v>545</v>
      </c>
      <c r="C1319" s="665" t="s">
        <v>4757</v>
      </c>
      <c r="D1319" s="746" t="s">
        <v>7219</v>
      </c>
      <c r="E1319" s="747" t="s">
        <v>4774</v>
      </c>
      <c r="F1319" s="665" t="s">
        <v>4752</v>
      </c>
      <c r="G1319" s="665" t="s">
        <v>5401</v>
      </c>
      <c r="H1319" s="665" t="s">
        <v>2238</v>
      </c>
      <c r="I1319" s="665" t="s">
        <v>2408</v>
      </c>
      <c r="J1319" s="665" t="s">
        <v>4508</v>
      </c>
      <c r="K1319" s="665" t="s">
        <v>4509</v>
      </c>
      <c r="L1319" s="666">
        <v>46.07</v>
      </c>
      <c r="M1319" s="666">
        <v>46.07</v>
      </c>
      <c r="N1319" s="665">
        <v>1</v>
      </c>
      <c r="O1319" s="748">
        <v>1</v>
      </c>
      <c r="P1319" s="666">
        <v>46.07</v>
      </c>
      <c r="Q1319" s="681">
        <v>1</v>
      </c>
      <c r="R1319" s="665">
        <v>1</v>
      </c>
      <c r="S1319" s="681">
        <v>1</v>
      </c>
      <c r="T1319" s="748">
        <v>1</v>
      </c>
      <c r="U1319" s="704">
        <v>1</v>
      </c>
    </row>
    <row r="1320" spans="1:21" ht="14.4" customHeight="1" x14ac:dyDescent="0.3">
      <c r="A1320" s="664">
        <v>21</v>
      </c>
      <c r="B1320" s="665" t="s">
        <v>545</v>
      </c>
      <c r="C1320" s="665" t="s">
        <v>4757</v>
      </c>
      <c r="D1320" s="746" t="s">
        <v>7219</v>
      </c>
      <c r="E1320" s="747" t="s">
        <v>4774</v>
      </c>
      <c r="F1320" s="665" t="s">
        <v>4752</v>
      </c>
      <c r="G1320" s="665" t="s">
        <v>5163</v>
      </c>
      <c r="H1320" s="665" t="s">
        <v>546</v>
      </c>
      <c r="I1320" s="665" t="s">
        <v>754</v>
      </c>
      <c r="J1320" s="665" t="s">
        <v>755</v>
      </c>
      <c r="K1320" s="665" t="s">
        <v>5207</v>
      </c>
      <c r="L1320" s="666">
        <v>0</v>
      </c>
      <c r="M1320" s="666">
        <v>0</v>
      </c>
      <c r="N1320" s="665">
        <v>1</v>
      </c>
      <c r="O1320" s="748">
        <v>1</v>
      </c>
      <c r="P1320" s="666">
        <v>0</v>
      </c>
      <c r="Q1320" s="681"/>
      <c r="R1320" s="665">
        <v>1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21</v>
      </c>
      <c r="B1321" s="665" t="s">
        <v>545</v>
      </c>
      <c r="C1321" s="665" t="s">
        <v>4757</v>
      </c>
      <c r="D1321" s="746" t="s">
        <v>7219</v>
      </c>
      <c r="E1321" s="747" t="s">
        <v>4774</v>
      </c>
      <c r="F1321" s="665" t="s">
        <v>4752</v>
      </c>
      <c r="G1321" s="665" t="s">
        <v>5103</v>
      </c>
      <c r="H1321" s="665" t="s">
        <v>546</v>
      </c>
      <c r="I1321" s="665" t="s">
        <v>2947</v>
      </c>
      <c r="J1321" s="665" t="s">
        <v>2948</v>
      </c>
      <c r="K1321" s="665" t="s">
        <v>5635</v>
      </c>
      <c r="L1321" s="666">
        <v>256.67</v>
      </c>
      <c r="M1321" s="666">
        <v>3850.05</v>
      </c>
      <c r="N1321" s="665">
        <v>15</v>
      </c>
      <c r="O1321" s="748">
        <v>14</v>
      </c>
      <c r="P1321" s="666">
        <v>1796.6900000000003</v>
      </c>
      <c r="Q1321" s="681">
        <v>0.46666666666666673</v>
      </c>
      <c r="R1321" s="665">
        <v>7</v>
      </c>
      <c r="S1321" s="681">
        <v>0.46666666666666667</v>
      </c>
      <c r="T1321" s="748">
        <v>6.5</v>
      </c>
      <c r="U1321" s="704">
        <v>0.4642857142857143</v>
      </c>
    </row>
    <row r="1322" spans="1:21" ht="14.4" customHeight="1" x14ac:dyDescent="0.3">
      <c r="A1322" s="664">
        <v>21</v>
      </c>
      <c r="B1322" s="665" t="s">
        <v>545</v>
      </c>
      <c r="C1322" s="665" t="s">
        <v>4757</v>
      </c>
      <c r="D1322" s="746" t="s">
        <v>7219</v>
      </c>
      <c r="E1322" s="747" t="s">
        <v>4774</v>
      </c>
      <c r="F1322" s="665" t="s">
        <v>4752</v>
      </c>
      <c r="G1322" s="665" t="s">
        <v>4898</v>
      </c>
      <c r="H1322" s="665" t="s">
        <v>546</v>
      </c>
      <c r="I1322" s="665" t="s">
        <v>2062</v>
      </c>
      <c r="J1322" s="665" t="s">
        <v>2063</v>
      </c>
      <c r="K1322" s="665" t="s">
        <v>4899</v>
      </c>
      <c r="L1322" s="666">
        <v>727.03</v>
      </c>
      <c r="M1322" s="666">
        <v>727.03</v>
      </c>
      <c r="N1322" s="665">
        <v>1</v>
      </c>
      <c r="O1322" s="748">
        <v>1</v>
      </c>
      <c r="P1322" s="666">
        <v>727.03</v>
      </c>
      <c r="Q1322" s="681">
        <v>1</v>
      </c>
      <c r="R1322" s="665">
        <v>1</v>
      </c>
      <c r="S1322" s="681">
        <v>1</v>
      </c>
      <c r="T1322" s="748">
        <v>1</v>
      </c>
      <c r="U1322" s="704">
        <v>1</v>
      </c>
    </row>
    <row r="1323" spans="1:21" ht="14.4" customHeight="1" x14ac:dyDescent="0.3">
      <c r="A1323" s="664">
        <v>21</v>
      </c>
      <c r="B1323" s="665" t="s">
        <v>545</v>
      </c>
      <c r="C1323" s="665" t="s">
        <v>4757</v>
      </c>
      <c r="D1323" s="746" t="s">
        <v>7219</v>
      </c>
      <c r="E1323" s="747" t="s">
        <v>4774</v>
      </c>
      <c r="F1323" s="665" t="s">
        <v>4752</v>
      </c>
      <c r="G1323" s="665" t="s">
        <v>4802</v>
      </c>
      <c r="H1323" s="665" t="s">
        <v>546</v>
      </c>
      <c r="I1323" s="665" t="s">
        <v>5640</v>
      </c>
      <c r="J1323" s="665" t="s">
        <v>5515</v>
      </c>
      <c r="K1323" s="665" t="s">
        <v>4903</v>
      </c>
      <c r="L1323" s="666">
        <v>66.97</v>
      </c>
      <c r="M1323" s="666">
        <v>66.97</v>
      </c>
      <c r="N1323" s="665">
        <v>1</v>
      </c>
      <c r="O1323" s="748">
        <v>0.5</v>
      </c>
      <c r="P1323" s="666">
        <v>66.97</v>
      </c>
      <c r="Q1323" s="681">
        <v>1</v>
      </c>
      <c r="R1323" s="665">
        <v>1</v>
      </c>
      <c r="S1323" s="681">
        <v>1</v>
      </c>
      <c r="T1323" s="748">
        <v>0.5</v>
      </c>
      <c r="U1323" s="704">
        <v>1</v>
      </c>
    </row>
    <row r="1324" spans="1:21" ht="14.4" customHeight="1" x14ac:dyDescent="0.3">
      <c r="A1324" s="664">
        <v>21</v>
      </c>
      <c r="B1324" s="665" t="s">
        <v>545</v>
      </c>
      <c r="C1324" s="665" t="s">
        <v>4757</v>
      </c>
      <c r="D1324" s="746" t="s">
        <v>7219</v>
      </c>
      <c r="E1324" s="747" t="s">
        <v>4774</v>
      </c>
      <c r="F1324" s="665" t="s">
        <v>4752</v>
      </c>
      <c r="G1324" s="665" t="s">
        <v>4802</v>
      </c>
      <c r="H1324" s="665" t="s">
        <v>546</v>
      </c>
      <c r="I1324" s="665" t="s">
        <v>994</v>
      </c>
      <c r="J1324" s="665" t="s">
        <v>4803</v>
      </c>
      <c r="K1324" s="665" t="s">
        <v>4804</v>
      </c>
      <c r="L1324" s="666">
        <v>53.57</v>
      </c>
      <c r="M1324" s="666">
        <v>428.56</v>
      </c>
      <c r="N1324" s="665">
        <v>8</v>
      </c>
      <c r="O1324" s="748">
        <v>7</v>
      </c>
      <c r="P1324" s="666">
        <v>321.42</v>
      </c>
      <c r="Q1324" s="681">
        <v>0.75</v>
      </c>
      <c r="R1324" s="665">
        <v>6</v>
      </c>
      <c r="S1324" s="681">
        <v>0.75</v>
      </c>
      <c r="T1324" s="748">
        <v>5</v>
      </c>
      <c r="U1324" s="704">
        <v>0.7142857142857143</v>
      </c>
    </row>
    <row r="1325" spans="1:21" ht="14.4" customHeight="1" x14ac:dyDescent="0.3">
      <c r="A1325" s="664">
        <v>21</v>
      </c>
      <c r="B1325" s="665" t="s">
        <v>545</v>
      </c>
      <c r="C1325" s="665" t="s">
        <v>4757</v>
      </c>
      <c r="D1325" s="746" t="s">
        <v>7219</v>
      </c>
      <c r="E1325" s="747" t="s">
        <v>4774</v>
      </c>
      <c r="F1325" s="665" t="s">
        <v>4752</v>
      </c>
      <c r="G1325" s="665" t="s">
        <v>4802</v>
      </c>
      <c r="H1325" s="665" t="s">
        <v>546</v>
      </c>
      <c r="I1325" s="665" t="s">
        <v>5514</v>
      </c>
      <c r="J1325" s="665" t="s">
        <v>5515</v>
      </c>
      <c r="K1325" s="665" t="s">
        <v>4903</v>
      </c>
      <c r="L1325" s="666">
        <v>66.97</v>
      </c>
      <c r="M1325" s="666">
        <v>334.85</v>
      </c>
      <c r="N1325" s="665">
        <v>5</v>
      </c>
      <c r="O1325" s="748">
        <v>2.5</v>
      </c>
      <c r="P1325" s="666">
        <v>334.85</v>
      </c>
      <c r="Q1325" s="681">
        <v>1</v>
      </c>
      <c r="R1325" s="665">
        <v>5</v>
      </c>
      <c r="S1325" s="681">
        <v>1</v>
      </c>
      <c r="T1325" s="748">
        <v>2.5</v>
      </c>
      <c r="U1325" s="704">
        <v>1</v>
      </c>
    </row>
    <row r="1326" spans="1:21" ht="14.4" customHeight="1" x14ac:dyDescent="0.3">
      <c r="A1326" s="664">
        <v>21</v>
      </c>
      <c r="B1326" s="665" t="s">
        <v>545</v>
      </c>
      <c r="C1326" s="665" t="s">
        <v>4757</v>
      </c>
      <c r="D1326" s="746" t="s">
        <v>7219</v>
      </c>
      <c r="E1326" s="747" t="s">
        <v>4774</v>
      </c>
      <c r="F1326" s="665" t="s">
        <v>4752</v>
      </c>
      <c r="G1326" s="665" t="s">
        <v>5520</v>
      </c>
      <c r="H1326" s="665" t="s">
        <v>546</v>
      </c>
      <c r="I1326" s="665" t="s">
        <v>5521</v>
      </c>
      <c r="J1326" s="665" t="s">
        <v>5522</v>
      </c>
      <c r="K1326" s="665" t="s">
        <v>5523</v>
      </c>
      <c r="L1326" s="666">
        <v>115.13</v>
      </c>
      <c r="M1326" s="666">
        <v>230.26</v>
      </c>
      <c r="N1326" s="665">
        <v>2</v>
      </c>
      <c r="O1326" s="748">
        <v>0.5</v>
      </c>
      <c r="P1326" s="666">
        <v>230.26</v>
      </c>
      <c r="Q1326" s="681">
        <v>1</v>
      </c>
      <c r="R1326" s="665">
        <v>2</v>
      </c>
      <c r="S1326" s="681">
        <v>1</v>
      </c>
      <c r="T1326" s="748">
        <v>0.5</v>
      </c>
      <c r="U1326" s="704">
        <v>1</v>
      </c>
    </row>
    <row r="1327" spans="1:21" ht="14.4" customHeight="1" x14ac:dyDescent="0.3">
      <c r="A1327" s="664">
        <v>21</v>
      </c>
      <c r="B1327" s="665" t="s">
        <v>545</v>
      </c>
      <c r="C1327" s="665" t="s">
        <v>4757</v>
      </c>
      <c r="D1327" s="746" t="s">
        <v>7219</v>
      </c>
      <c r="E1327" s="747" t="s">
        <v>4774</v>
      </c>
      <c r="F1327" s="665" t="s">
        <v>4752</v>
      </c>
      <c r="G1327" s="665" t="s">
        <v>4805</v>
      </c>
      <c r="H1327" s="665" t="s">
        <v>2238</v>
      </c>
      <c r="I1327" s="665" t="s">
        <v>4806</v>
      </c>
      <c r="J1327" s="665" t="s">
        <v>2554</v>
      </c>
      <c r="K1327" s="665" t="s">
        <v>4446</v>
      </c>
      <c r="L1327" s="666">
        <v>543.39</v>
      </c>
      <c r="M1327" s="666">
        <v>1630.17</v>
      </c>
      <c r="N1327" s="665">
        <v>3</v>
      </c>
      <c r="O1327" s="748">
        <v>0.5</v>
      </c>
      <c r="P1327" s="666">
        <v>1630.17</v>
      </c>
      <c r="Q1327" s="681">
        <v>1</v>
      </c>
      <c r="R1327" s="665">
        <v>3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21</v>
      </c>
      <c r="B1328" s="665" t="s">
        <v>545</v>
      </c>
      <c r="C1328" s="665" t="s">
        <v>4757</v>
      </c>
      <c r="D1328" s="746" t="s">
        <v>7219</v>
      </c>
      <c r="E1328" s="747" t="s">
        <v>4774</v>
      </c>
      <c r="F1328" s="665" t="s">
        <v>4752</v>
      </c>
      <c r="G1328" s="665" t="s">
        <v>5646</v>
      </c>
      <c r="H1328" s="665" t="s">
        <v>2238</v>
      </c>
      <c r="I1328" s="665" t="s">
        <v>2246</v>
      </c>
      <c r="J1328" s="665" t="s">
        <v>611</v>
      </c>
      <c r="K1328" s="665" t="s">
        <v>4551</v>
      </c>
      <c r="L1328" s="666">
        <v>36.54</v>
      </c>
      <c r="M1328" s="666">
        <v>36.54</v>
      </c>
      <c r="N1328" s="665">
        <v>1</v>
      </c>
      <c r="O1328" s="748">
        <v>0.5</v>
      </c>
      <c r="P1328" s="666">
        <v>36.54</v>
      </c>
      <c r="Q1328" s="681">
        <v>1</v>
      </c>
      <c r="R1328" s="665">
        <v>1</v>
      </c>
      <c r="S1328" s="681">
        <v>1</v>
      </c>
      <c r="T1328" s="748">
        <v>0.5</v>
      </c>
      <c r="U1328" s="704">
        <v>1</v>
      </c>
    </row>
    <row r="1329" spans="1:21" ht="14.4" customHeight="1" x14ac:dyDescent="0.3">
      <c r="A1329" s="664">
        <v>21</v>
      </c>
      <c r="B1329" s="665" t="s">
        <v>545</v>
      </c>
      <c r="C1329" s="665" t="s">
        <v>4757</v>
      </c>
      <c r="D1329" s="746" t="s">
        <v>7219</v>
      </c>
      <c r="E1329" s="747" t="s">
        <v>4774</v>
      </c>
      <c r="F1329" s="665" t="s">
        <v>4752</v>
      </c>
      <c r="G1329" s="665" t="s">
        <v>5646</v>
      </c>
      <c r="H1329" s="665" t="s">
        <v>546</v>
      </c>
      <c r="I1329" s="665" t="s">
        <v>1751</v>
      </c>
      <c r="J1329" s="665" t="s">
        <v>611</v>
      </c>
      <c r="K1329" s="665" t="s">
        <v>5647</v>
      </c>
      <c r="L1329" s="666">
        <v>36.54</v>
      </c>
      <c r="M1329" s="666">
        <v>146.16</v>
      </c>
      <c r="N1329" s="665">
        <v>4</v>
      </c>
      <c r="O1329" s="748">
        <v>1</v>
      </c>
      <c r="P1329" s="666">
        <v>146.16</v>
      </c>
      <c r="Q1329" s="681">
        <v>1</v>
      </c>
      <c r="R1329" s="665">
        <v>4</v>
      </c>
      <c r="S1329" s="681">
        <v>1</v>
      </c>
      <c r="T1329" s="748">
        <v>1</v>
      </c>
      <c r="U1329" s="704">
        <v>1</v>
      </c>
    </row>
    <row r="1330" spans="1:21" ht="14.4" customHeight="1" x14ac:dyDescent="0.3">
      <c r="A1330" s="664">
        <v>21</v>
      </c>
      <c r="B1330" s="665" t="s">
        <v>545</v>
      </c>
      <c r="C1330" s="665" t="s">
        <v>4757</v>
      </c>
      <c r="D1330" s="746" t="s">
        <v>7219</v>
      </c>
      <c r="E1330" s="747" t="s">
        <v>4774</v>
      </c>
      <c r="F1330" s="665" t="s">
        <v>4752</v>
      </c>
      <c r="G1330" s="665" t="s">
        <v>4969</v>
      </c>
      <c r="H1330" s="665" t="s">
        <v>546</v>
      </c>
      <c r="I1330" s="665" t="s">
        <v>2696</v>
      </c>
      <c r="J1330" s="665" t="s">
        <v>2697</v>
      </c>
      <c r="K1330" s="665" t="s">
        <v>4970</v>
      </c>
      <c r="L1330" s="666">
        <v>78.33</v>
      </c>
      <c r="M1330" s="666">
        <v>391.65</v>
      </c>
      <c r="N1330" s="665">
        <v>5</v>
      </c>
      <c r="O1330" s="748">
        <v>2.5</v>
      </c>
      <c r="P1330" s="666">
        <v>78.33</v>
      </c>
      <c r="Q1330" s="681">
        <v>0.2</v>
      </c>
      <c r="R1330" s="665">
        <v>1</v>
      </c>
      <c r="S1330" s="681">
        <v>0.2</v>
      </c>
      <c r="T1330" s="748">
        <v>1</v>
      </c>
      <c r="U1330" s="704">
        <v>0.4</v>
      </c>
    </row>
    <row r="1331" spans="1:21" ht="14.4" customHeight="1" x14ac:dyDescent="0.3">
      <c r="A1331" s="664">
        <v>21</v>
      </c>
      <c r="B1331" s="665" t="s">
        <v>545</v>
      </c>
      <c r="C1331" s="665" t="s">
        <v>4757</v>
      </c>
      <c r="D1331" s="746" t="s">
        <v>7219</v>
      </c>
      <c r="E1331" s="747" t="s">
        <v>4774</v>
      </c>
      <c r="F1331" s="665" t="s">
        <v>4752</v>
      </c>
      <c r="G1331" s="665" t="s">
        <v>4807</v>
      </c>
      <c r="H1331" s="665" t="s">
        <v>546</v>
      </c>
      <c r="I1331" s="665" t="s">
        <v>4838</v>
      </c>
      <c r="J1331" s="665" t="s">
        <v>797</v>
      </c>
      <c r="K1331" s="665" t="s">
        <v>4839</v>
      </c>
      <c r="L1331" s="666">
        <v>57.64</v>
      </c>
      <c r="M1331" s="666">
        <v>172.92000000000002</v>
      </c>
      <c r="N1331" s="665">
        <v>3</v>
      </c>
      <c r="O1331" s="748">
        <v>2.5</v>
      </c>
      <c r="P1331" s="666">
        <v>115.28</v>
      </c>
      <c r="Q1331" s="681">
        <v>0.66666666666666663</v>
      </c>
      <c r="R1331" s="665">
        <v>2</v>
      </c>
      <c r="S1331" s="681">
        <v>0.66666666666666663</v>
      </c>
      <c r="T1331" s="748">
        <v>1.5</v>
      </c>
      <c r="U1331" s="704">
        <v>0.6</v>
      </c>
    </row>
    <row r="1332" spans="1:21" ht="14.4" customHeight="1" x14ac:dyDescent="0.3">
      <c r="A1332" s="664">
        <v>21</v>
      </c>
      <c r="B1332" s="665" t="s">
        <v>545</v>
      </c>
      <c r="C1332" s="665" t="s">
        <v>4757</v>
      </c>
      <c r="D1332" s="746" t="s">
        <v>7219</v>
      </c>
      <c r="E1332" s="747" t="s">
        <v>4774</v>
      </c>
      <c r="F1332" s="665" t="s">
        <v>4752</v>
      </c>
      <c r="G1332" s="665" t="s">
        <v>4807</v>
      </c>
      <c r="H1332" s="665" t="s">
        <v>546</v>
      </c>
      <c r="I1332" s="665" t="s">
        <v>4808</v>
      </c>
      <c r="J1332" s="665" t="s">
        <v>797</v>
      </c>
      <c r="K1332" s="665" t="s">
        <v>4809</v>
      </c>
      <c r="L1332" s="666">
        <v>185.26</v>
      </c>
      <c r="M1332" s="666">
        <v>370.52</v>
      </c>
      <c r="N1332" s="665">
        <v>2</v>
      </c>
      <c r="O1332" s="748">
        <v>1.5</v>
      </c>
      <c r="P1332" s="666">
        <v>370.52</v>
      </c>
      <c r="Q1332" s="681">
        <v>1</v>
      </c>
      <c r="R1332" s="665">
        <v>2</v>
      </c>
      <c r="S1332" s="681">
        <v>1</v>
      </c>
      <c r="T1332" s="748">
        <v>1.5</v>
      </c>
      <c r="U1332" s="704">
        <v>1</v>
      </c>
    </row>
    <row r="1333" spans="1:21" ht="14.4" customHeight="1" x14ac:dyDescent="0.3">
      <c r="A1333" s="664">
        <v>21</v>
      </c>
      <c r="B1333" s="665" t="s">
        <v>545</v>
      </c>
      <c r="C1333" s="665" t="s">
        <v>4757</v>
      </c>
      <c r="D1333" s="746" t="s">
        <v>7219</v>
      </c>
      <c r="E1333" s="747" t="s">
        <v>4774</v>
      </c>
      <c r="F1333" s="665" t="s">
        <v>4752</v>
      </c>
      <c r="G1333" s="665" t="s">
        <v>4810</v>
      </c>
      <c r="H1333" s="665" t="s">
        <v>2238</v>
      </c>
      <c r="I1333" s="665" t="s">
        <v>3820</v>
      </c>
      <c r="J1333" s="665" t="s">
        <v>4606</v>
      </c>
      <c r="K1333" s="665" t="s">
        <v>4607</v>
      </c>
      <c r="L1333" s="666">
        <v>668.54</v>
      </c>
      <c r="M1333" s="666">
        <v>30752.840000000004</v>
      </c>
      <c r="N1333" s="665">
        <v>46</v>
      </c>
      <c r="O1333" s="748">
        <v>24</v>
      </c>
      <c r="P1333" s="666">
        <v>25404.520000000004</v>
      </c>
      <c r="Q1333" s="681">
        <v>0.82608695652173914</v>
      </c>
      <c r="R1333" s="665">
        <v>38</v>
      </c>
      <c r="S1333" s="681">
        <v>0.82608695652173914</v>
      </c>
      <c r="T1333" s="748">
        <v>21.5</v>
      </c>
      <c r="U1333" s="704">
        <v>0.89583333333333337</v>
      </c>
    </row>
    <row r="1334" spans="1:21" ht="14.4" customHeight="1" x14ac:dyDescent="0.3">
      <c r="A1334" s="664">
        <v>21</v>
      </c>
      <c r="B1334" s="665" t="s">
        <v>545</v>
      </c>
      <c r="C1334" s="665" t="s">
        <v>4757</v>
      </c>
      <c r="D1334" s="746" t="s">
        <v>7219</v>
      </c>
      <c r="E1334" s="747" t="s">
        <v>4774</v>
      </c>
      <c r="F1334" s="665" t="s">
        <v>4752</v>
      </c>
      <c r="G1334" s="665" t="s">
        <v>5442</v>
      </c>
      <c r="H1334" s="665" t="s">
        <v>546</v>
      </c>
      <c r="I1334" s="665" t="s">
        <v>731</v>
      </c>
      <c r="J1334" s="665" t="s">
        <v>5443</v>
      </c>
      <c r="K1334" s="665" t="s">
        <v>5444</v>
      </c>
      <c r="L1334" s="666">
        <v>0</v>
      </c>
      <c r="M1334" s="666">
        <v>0</v>
      </c>
      <c r="N1334" s="665">
        <v>1</v>
      </c>
      <c r="O1334" s="748">
        <v>1</v>
      </c>
      <c r="P1334" s="666">
        <v>0</v>
      </c>
      <c r="Q1334" s="681"/>
      <c r="R1334" s="665">
        <v>1</v>
      </c>
      <c r="S1334" s="681">
        <v>1</v>
      </c>
      <c r="T1334" s="748">
        <v>1</v>
      </c>
      <c r="U1334" s="704">
        <v>1</v>
      </c>
    </row>
    <row r="1335" spans="1:21" ht="14.4" customHeight="1" x14ac:dyDescent="0.3">
      <c r="A1335" s="664">
        <v>21</v>
      </c>
      <c r="B1335" s="665" t="s">
        <v>545</v>
      </c>
      <c r="C1335" s="665" t="s">
        <v>4757</v>
      </c>
      <c r="D1335" s="746" t="s">
        <v>7219</v>
      </c>
      <c r="E1335" s="747" t="s">
        <v>4774</v>
      </c>
      <c r="F1335" s="665" t="s">
        <v>4752</v>
      </c>
      <c r="G1335" s="665" t="s">
        <v>5938</v>
      </c>
      <c r="H1335" s="665" t="s">
        <v>546</v>
      </c>
      <c r="I1335" s="665" t="s">
        <v>5939</v>
      </c>
      <c r="J1335" s="665" t="s">
        <v>5940</v>
      </c>
      <c r="K1335" s="665" t="s">
        <v>5941</v>
      </c>
      <c r="L1335" s="666">
        <v>246.04</v>
      </c>
      <c r="M1335" s="666">
        <v>246.04</v>
      </c>
      <c r="N1335" s="665">
        <v>1</v>
      </c>
      <c r="O1335" s="748">
        <v>1</v>
      </c>
      <c r="P1335" s="666">
        <v>246.04</v>
      </c>
      <c r="Q1335" s="681">
        <v>1</v>
      </c>
      <c r="R1335" s="665">
        <v>1</v>
      </c>
      <c r="S1335" s="681">
        <v>1</v>
      </c>
      <c r="T1335" s="748">
        <v>1</v>
      </c>
      <c r="U1335" s="704">
        <v>1</v>
      </c>
    </row>
    <row r="1336" spans="1:21" ht="14.4" customHeight="1" x14ac:dyDescent="0.3">
      <c r="A1336" s="664">
        <v>21</v>
      </c>
      <c r="B1336" s="665" t="s">
        <v>545</v>
      </c>
      <c r="C1336" s="665" t="s">
        <v>4757</v>
      </c>
      <c r="D1336" s="746" t="s">
        <v>7219</v>
      </c>
      <c r="E1336" s="747" t="s">
        <v>4774</v>
      </c>
      <c r="F1336" s="665" t="s">
        <v>4752</v>
      </c>
      <c r="G1336" s="665" t="s">
        <v>4915</v>
      </c>
      <c r="H1336" s="665" t="s">
        <v>546</v>
      </c>
      <c r="I1336" s="665" t="s">
        <v>3217</v>
      </c>
      <c r="J1336" s="665" t="s">
        <v>2198</v>
      </c>
      <c r="K1336" s="665" t="s">
        <v>5942</v>
      </c>
      <c r="L1336" s="666">
        <v>291.85000000000002</v>
      </c>
      <c r="M1336" s="666">
        <v>583.70000000000005</v>
      </c>
      <c r="N1336" s="665">
        <v>2</v>
      </c>
      <c r="O1336" s="748">
        <v>1</v>
      </c>
      <c r="P1336" s="666">
        <v>583.70000000000005</v>
      </c>
      <c r="Q1336" s="681">
        <v>1</v>
      </c>
      <c r="R1336" s="665">
        <v>2</v>
      </c>
      <c r="S1336" s="681">
        <v>1</v>
      </c>
      <c r="T1336" s="748">
        <v>1</v>
      </c>
      <c r="U1336" s="704">
        <v>1</v>
      </c>
    </row>
    <row r="1337" spans="1:21" ht="14.4" customHeight="1" x14ac:dyDescent="0.3">
      <c r="A1337" s="664">
        <v>21</v>
      </c>
      <c r="B1337" s="665" t="s">
        <v>545</v>
      </c>
      <c r="C1337" s="665" t="s">
        <v>4757</v>
      </c>
      <c r="D1337" s="746" t="s">
        <v>7219</v>
      </c>
      <c r="E1337" s="747" t="s">
        <v>4774</v>
      </c>
      <c r="F1337" s="665" t="s">
        <v>4752</v>
      </c>
      <c r="G1337" s="665" t="s">
        <v>4915</v>
      </c>
      <c r="H1337" s="665" t="s">
        <v>546</v>
      </c>
      <c r="I1337" s="665" t="s">
        <v>5445</v>
      </c>
      <c r="J1337" s="665" t="s">
        <v>2198</v>
      </c>
      <c r="K1337" s="665" t="s">
        <v>5446</v>
      </c>
      <c r="L1337" s="666">
        <v>0</v>
      </c>
      <c r="M1337" s="666">
        <v>0</v>
      </c>
      <c r="N1337" s="665">
        <v>1</v>
      </c>
      <c r="O1337" s="748">
        <v>1</v>
      </c>
      <c r="P1337" s="666">
        <v>0</v>
      </c>
      <c r="Q1337" s="681"/>
      <c r="R1337" s="665">
        <v>1</v>
      </c>
      <c r="S1337" s="681">
        <v>1</v>
      </c>
      <c r="T1337" s="748">
        <v>1</v>
      </c>
      <c r="U1337" s="704">
        <v>1</v>
      </c>
    </row>
    <row r="1338" spans="1:21" ht="14.4" customHeight="1" x14ac:dyDescent="0.3">
      <c r="A1338" s="664">
        <v>21</v>
      </c>
      <c r="B1338" s="665" t="s">
        <v>545</v>
      </c>
      <c r="C1338" s="665" t="s">
        <v>4757</v>
      </c>
      <c r="D1338" s="746" t="s">
        <v>7219</v>
      </c>
      <c r="E1338" s="747" t="s">
        <v>4774</v>
      </c>
      <c r="F1338" s="665" t="s">
        <v>4752</v>
      </c>
      <c r="G1338" s="665" t="s">
        <v>4915</v>
      </c>
      <c r="H1338" s="665" t="s">
        <v>546</v>
      </c>
      <c r="I1338" s="665" t="s">
        <v>5943</v>
      </c>
      <c r="J1338" s="665" t="s">
        <v>2198</v>
      </c>
      <c r="K1338" s="665" t="s">
        <v>5944</v>
      </c>
      <c r="L1338" s="666">
        <v>0</v>
      </c>
      <c r="M1338" s="666">
        <v>0</v>
      </c>
      <c r="N1338" s="665">
        <v>1</v>
      </c>
      <c r="O1338" s="748">
        <v>1</v>
      </c>
      <c r="P1338" s="666">
        <v>0</v>
      </c>
      <c r="Q1338" s="681"/>
      <c r="R1338" s="665">
        <v>1</v>
      </c>
      <c r="S1338" s="681">
        <v>1</v>
      </c>
      <c r="T1338" s="748">
        <v>1</v>
      </c>
      <c r="U1338" s="704">
        <v>1</v>
      </c>
    </row>
    <row r="1339" spans="1:21" ht="14.4" customHeight="1" x14ac:dyDescent="0.3">
      <c r="A1339" s="664">
        <v>21</v>
      </c>
      <c r="B1339" s="665" t="s">
        <v>545</v>
      </c>
      <c r="C1339" s="665" t="s">
        <v>4757</v>
      </c>
      <c r="D1339" s="746" t="s">
        <v>7219</v>
      </c>
      <c r="E1339" s="747" t="s">
        <v>4774</v>
      </c>
      <c r="F1339" s="665" t="s">
        <v>4752</v>
      </c>
      <c r="G1339" s="665" t="s">
        <v>5219</v>
      </c>
      <c r="H1339" s="665" t="s">
        <v>546</v>
      </c>
      <c r="I1339" s="665" t="s">
        <v>2115</v>
      </c>
      <c r="J1339" s="665" t="s">
        <v>5220</v>
      </c>
      <c r="K1339" s="665" t="s">
        <v>5221</v>
      </c>
      <c r="L1339" s="666">
        <v>668.54</v>
      </c>
      <c r="M1339" s="666">
        <v>2674.16</v>
      </c>
      <c r="N1339" s="665">
        <v>4</v>
      </c>
      <c r="O1339" s="748">
        <v>2</v>
      </c>
      <c r="P1339" s="666">
        <v>2674.16</v>
      </c>
      <c r="Q1339" s="681">
        <v>1</v>
      </c>
      <c r="R1339" s="665">
        <v>4</v>
      </c>
      <c r="S1339" s="681">
        <v>1</v>
      </c>
      <c r="T1339" s="748">
        <v>2</v>
      </c>
      <c r="U1339" s="704">
        <v>1</v>
      </c>
    </row>
    <row r="1340" spans="1:21" ht="14.4" customHeight="1" x14ac:dyDescent="0.3">
      <c r="A1340" s="664">
        <v>21</v>
      </c>
      <c r="B1340" s="665" t="s">
        <v>545</v>
      </c>
      <c r="C1340" s="665" t="s">
        <v>4757</v>
      </c>
      <c r="D1340" s="746" t="s">
        <v>7219</v>
      </c>
      <c r="E1340" s="747" t="s">
        <v>4774</v>
      </c>
      <c r="F1340" s="665" t="s">
        <v>4752</v>
      </c>
      <c r="G1340" s="665" t="s">
        <v>5219</v>
      </c>
      <c r="H1340" s="665" t="s">
        <v>546</v>
      </c>
      <c r="I1340" s="665" t="s">
        <v>5945</v>
      </c>
      <c r="J1340" s="665" t="s">
        <v>5220</v>
      </c>
      <c r="K1340" s="665" t="s">
        <v>5946</v>
      </c>
      <c r="L1340" s="666">
        <v>0</v>
      </c>
      <c r="M1340" s="666">
        <v>0</v>
      </c>
      <c r="N1340" s="665">
        <v>7</v>
      </c>
      <c r="O1340" s="748">
        <v>2.5</v>
      </c>
      <c r="P1340" s="666">
        <v>0</v>
      </c>
      <c r="Q1340" s="681"/>
      <c r="R1340" s="665">
        <v>2</v>
      </c>
      <c r="S1340" s="681">
        <v>0.2857142857142857</v>
      </c>
      <c r="T1340" s="748">
        <v>0.5</v>
      </c>
      <c r="U1340" s="704">
        <v>0.2</v>
      </c>
    </row>
    <row r="1341" spans="1:21" ht="14.4" customHeight="1" x14ac:dyDescent="0.3">
      <c r="A1341" s="664">
        <v>21</v>
      </c>
      <c r="B1341" s="665" t="s">
        <v>545</v>
      </c>
      <c r="C1341" s="665" t="s">
        <v>4757</v>
      </c>
      <c r="D1341" s="746" t="s">
        <v>7219</v>
      </c>
      <c r="E1341" s="747" t="s">
        <v>4774</v>
      </c>
      <c r="F1341" s="665" t="s">
        <v>4752</v>
      </c>
      <c r="G1341" s="665" t="s">
        <v>5141</v>
      </c>
      <c r="H1341" s="665" t="s">
        <v>2238</v>
      </c>
      <c r="I1341" s="665" t="s">
        <v>5142</v>
      </c>
      <c r="J1341" s="665" t="s">
        <v>2570</v>
      </c>
      <c r="K1341" s="665" t="s">
        <v>5143</v>
      </c>
      <c r="L1341" s="666">
        <v>28.81</v>
      </c>
      <c r="M1341" s="666">
        <v>28.81</v>
      </c>
      <c r="N1341" s="665">
        <v>1</v>
      </c>
      <c r="O1341" s="748">
        <v>0.5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21</v>
      </c>
      <c r="B1342" s="665" t="s">
        <v>545</v>
      </c>
      <c r="C1342" s="665" t="s">
        <v>4757</v>
      </c>
      <c r="D1342" s="746" t="s">
        <v>7219</v>
      </c>
      <c r="E1342" s="747" t="s">
        <v>4774</v>
      </c>
      <c r="F1342" s="665" t="s">
        <v>4752</v>
      </c>
      <c r="G1342" s="665" t="s">
        <v>5666</v>
      </c>
      <c r="H1342" s="665" t="s">
        <v>546</v>
      </c>
      <c r="I1342" s="665" t="s">
        <v>5947</v>
      </c>
      <c r="J1342" s="665" t="s">
        <v>5668</v>
      </c>
      <c r="K1342" s="665" t="s">
        <v>5948</v>
      </c>
      <c r="L1342" s="666">
        <v>0</v>
      </c>
      <c r="M1342" s="666">
        <v>0</v>
      </c>
      <c r="N1342" s="665">
        <v>1</v>
      </c>
      <c r="O1342" s="748">
        <v>1</v>
      </c>
      <c r="P1342" s="666"/>
      <c r="Q1342" s="681"/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21</v>
      </c>
      <c r="B1343" s="665" t="s">
        <v>545</v>
      </c>
      <c r="C1343" s="665" t="s">
        <v>4757</v>
      </c>
      <c r="D1343" s="746" t="s">
        <v>7219</v>
      </c>
      <c r="E1343" s="747" t="s">
        <v>4774</v>
      </c>
      <c r="F1343" s="665" t="s">
        <v>4752</v>
      </c>
      <c r="G1343" s="665" t="s">
        <v>4815</v>
      </c>
      <c r="H1343" s="665" t="s">
        <v>546</v>
      </c>
      <c r="I1343" s="665" t="s">
        <v>1930</v>
      </c>
      <c r="J1343" s="665" t="s">
        <v>1931</v>
      </c>
      <c r="K1343" s="665" t="s">
        <v>1756</v>
      </c>
      <c r="L1343" s="666">
        <v>108.44</v>
      </c>
      <c r="M1343" s="666">
        <v>216.88</v>
      </c>
      <c r="N1343" s="665">
        <v>2</v>
      </c>
      <c r="O1343" s="748">
        <v>1</v>
      </c>
      <c r="P1343" s="666">
        <v>108.44</v>
      </c>
      <c r="Q1343" s="681">
        <v>0.5</v>
      </c>
      <c r="R1343" s="665">
        <v>1</v>
      </c>
      <c r="S1343" s="681">
        <v>0.5</v>
      </c>
      <c r="T1343" s="748">
        <v>0.5</v>
      </c>
      <c r="U1343" s="704">
        <v>0.5</v>
      </c>
    </row>
    <row r="1344" spans="1:21" ht="14.4" customHeight="1" x14ac:dyDescent="0.3">
      <c r="A1344" s="664">
        <v>21</v>
      </c>
      <c r="B1344" s="665" t="s">
        <v>545</v>
      </c>
      <c r="C1344" s="665" t="s">
        <v>4757</v>
      </c>
      <c r="D1344" s="746" t="s">
        <v>7219</v>
      </c>
      <c r="E1344" s="747" t="s">
        <v>4774</v>
      </c>
      <c r="F1344" s="665" t="s">
        <v>4752</v>
      </c>
      <c r="G1344" s="665" t="s">
        <v>4815</v>
      </c>
      <c r="H1344" s="665" t="s">
        <v>546</v>
      </c>
      <c r="I1344" s="665" t="s">
        <v>4840</v>
      </c>
      <c r="J1344" s="665" t="s">
        <v>1931</v>
      </c>
      <c r="K1344" s="665" t="s">
        <v>1522</v>
      </c>
      <c r="L1344" s="666">
        <v>54.23</v>
      </c>
      <c r="M1344" s="666">
        <v>54.23</v>
      </c>
      <c r="N1344" s="665">
        <v>1</v>
      </c>
      <c r="O1344" s="748">
        <v>1</v>
      </c>
      <c r="P1344" s="666">
        <v>54.23</v>
      </c>
      <c r="Q1344" s="681">
        <v>1</v>
      </c>
      <c r="R1344" s="665">
        <v>1</v>
      </c>
      <c r="S1344" s="681">
        <v>1</v>
      </c>
      <c r="T1344" s="748">
        <v>1</v>
      </c>
      <c r="U1344" s="704">
        <v>1</v>
      </c>
    </row>
    <row r="1345" spans="1:21" ht="14.4" customHeight="1" x14ac:dyDescent="0.3">
      <c r="A1345" s="664">
        <v>21</v>
      </c>
      <c r="B1345" s="665" t="s">
        <v>545</v>
      </c>
      <c r="C1345" s="665" t="s">
        <v>4757</v>
      </c>
      <c r="D1345" s="746" t="s">
        <v>7219</v>
      </c>
      <c r="E1345" s="747" t="s">
        <v>4774</v>
      </c>
      <c r="F1345" s="665" t="s">
        <v>4752</v>
      </c>
      <c r="G1345" s="665" t="s">
        <v>4815</v>
      </c>
      <c r="H1345" s="665" t="s">
        <v>546</v>
      </c>
      <c r="I1345" s="665" t="s">
        <v>3067</v>
      </c>
      <c r="J1345" s="665" t="s">
        <v>3068</v>
      </c>
      <c r="K1345" s="665" t="s">
        <v>5949</v>
      </c>
      <c r="L1345" s="666">
        <v>43.37</v>
      </c>
      <c r="M1345" s="666">
        <v>43.37</v>
      </c>
      <c r="N1345" s="665">
        <v>1</v>
      </c>
      <c r="O1345" s="748">
        <v>1</v>
      </c>
      <c r="P1345" s="666">
        <v>43.37</v>
      </c>
      <c r="Q1345" s="681">
        <v>1</v>
      </c>
      <c r="R1345" s="665">
        <v>1</v>
      </c>
      <c r="S1345" s="681">
        <v>1</v>
      </c>
      <c r="T1345" s="748">
        <v>1</v>
      </c>
      <c r="U1345" s="704">
        <v>1</v>
      </c>
    </row>
    <row r="1346" spans="1:21" ht="14.4" customHeight="1" x14ac:dyDescent="0.3">
      <c r="A1346" s="664">
        <v>21</v>
      </c>
      <c r="B1346" s="665" t="s">
        <v>545</v>
      </c>
      <c r="C1346" s="665" t="s">
        <v>4757</v>
      </c>
      <c r="D1346" s="746" t="s">
        <v>7219</v>
      </c>
      <c r="E1346" s="747" t="s">
        <v>4774</v>
      </c>
      <c r="F1346" s="665" t="s">
        <v>4752</v>
      </c>
      <c r="G1346" s="665" t="s">
        <v>4919</v>
      </c>
      <c r="H1346" s="665" t="s">
        <v>546</v>
      </c>
      <c r="I1346" s="665" t="s">
        <v>636</v>
      </c>
      <c r="J1346" s="665" t="s">
        <v>5190</v>
      </c>
      <c r="K1346" s="665" t="s">
        <v>5191</v>
      </c>
      <c r="L1346" s="666">
        <v>24.78</v>
      </c>
      <c r="M1346" s="666">
        <v>99.12</v>
      </c>
      <c r="N1346" s="665">
        <v>4</v>
      </c>
      <c r="O1346" s="748">
        <v>1.5</v>
      </c>
      <c r="P1346" s="666">
        <v>99.12</v>
      </c>
      <c r="Q1346" s="681">
        <v>1</v>
      </c>
      <c r="R1346" s="665">
        <v>4</v>
      </c>
      <c r="S1346" s="681">
        <v>1</v>
      </c>
      <c r="T1346" s="748">
        <v>1.5</v>
      </c>
      <c r="U1346" s="704">
        <v>1</v>
      </c>
    </row>
    <row r="1347" spans="1:21" ht="14.4" customHeight="1" x14ac:dyDescent="0.3">
      <c r="A1347" s="664">
        <v>21</v>
      </c>
      <c r="B1347" s="665" t="s">
        <v>545</v>
      </c>
      <c r="C1347" s="665" t="s">
        <v>4757</v>
      </c>
      <c r="D1347" s="746" t="s">
        <v>7219</v>
      </c>
      <c r="E1347" s="747" t="s">
        <v>4774</v>
      </c>
      <c r="F1347" s="665" t="s">
        <v>4752</v>
      </c>
      <c r="G1347" s="665" t="s">
        <v>4919</v>
      </c>
      <c r="H1347" s="665" t="s">
        <v>546</v>
      </c>
      <c r="I1347" s="665" t="s">
        <v>3106</v>
      </c>
      <c r="J1347" s="665" t="s">
        <v>4920</v>
      </c>
      <c r="K1347" s="665" t="s">
        <v>4921</v>
      </c>
      <c r="L1347" s="666">
        <v>99.11</v>
      </c>
      <c r="M1347" s="666">
        <v>792.88</v>
      </c>
      <c r="N1347" s="665">
        <v>8</v>
      </c>
      <c r="O1347" s="748">
        <v>4</v>
      </c>
      <c r="P1347" s="666">
        <v>693.77</v>
      </c>
      <c r="Q1347" s="681">
        <v>0.875</v>
      </c>
      <c r="R1347" s="665">
        <v>7</v>
      </c>
      <c r="S1347" s="681">
        <v>0.875</v>
      </c>
      <c r="T1347" s="748">
        <v>3</v>
      </c>
      <c r="U1347" s="704">
        <v>0.75</v>
      </c>
    </row>
    <row r="1348" spans="1:21" ht="14.4" customHeight="1" x14ac:dyDescent="0.3">
      <c r="A1348" s="664">
        <v>21</v>
      </c>
      <c r="B1348" s="665" t="s">
        <v>545</v>
      </c>
      <c r="C1348" s="665" t="s">
        <v>4757</v>
      </c>
      <c r="D1348" s="746" t="s">
        <v>7219</v>
      </c>
      <c r="E1348" s="747" t="s">
        <v>4774</v>
      </c>
      <c r="F1348" s="665" t="s">
        <v>4752</v>
      </c>
      <c r="G1348" s="665" t="s">
        <v>5310</v>
      </c>
      <c r="H1348" s="665" t="s">
        <v>546</v>
      </c>
      <c r="I1348" s="665" t="s">
        <v>3250</v>
      </c>
      <c r="J1348" s="665" t="s">
        <v>2895</v>
      </c>
      <c r="K1348" s="665" t="s">
        <v>5312</v>
      </c>
      <c r="L1348" s="666">
        <v>1195.75</v>
      </c>
      <c r="M1348" s="666">
        <v>10761.75</v>
      </c>
      <c r="N1348" s="665">
        <v>9</v>
      </c>
      <c r="O1348" s="748">
        <v>6</v>
      </c>
      <c r="P1348" s="666">
        <v>7174.5</v>
      </c>
      <c r="Q1348" s="681">
        <v>0.66666666666666663</v>
      </c>
      <c r="R1348" s="665">
        <v>6</v>
      </c>
      <c r="S1348" s="681">
        <v>0.66666666666666663</v>
      </c>
      <c r="T1348" s="748">
        <v>4.5</v>
      </c>
      <c r="U1348" s="704">
        <v>0.75</v>
      </c>
    </row>
    <row r="1349" spans="1:21" ht="14.4" customHeight="1" x14ac:dyDescent="0.3">
      <c r="A1349" s="664">
        <v>21</v>
      </c>
      <c r="B1349" s="665" t="s">
        <v>545</v>
      </c>
      <c r="C1349" s="665" t="s">
        <v>4757</v>
      </c>
      <c r="D1349" s="746" t="s">
        <v>7219</v>
      </c>
      <c r="E1349" s="747" t="s">
        <v>4774</v>
      </c>
      <c r="F1349" s="665" t="s">
        <v>4752</v>
      </c>
      <c r="G1349" s="665" t="s">
        <v>5310</v>
      </c>
      <c r="H1349" s="665" t="s">
        <v>546</v>
      </c>
      <c r="I1349" s="665" t="s">
        <v>5950</v>
      </c>
      <c r="J1349" s="665" t="s">
        <v>2895</v>
      </c>
      <c r="K1349" s="665" t="s">
        <v>5951</v>
      </c>
      <c r="L1349" s="666">
        <v>0</v>
      </c>
      <c r="M1349" s="666">
        <v>0</v>
      </c>
      <c r="N1349" s="665">
        <v>3</v>
      </c>
      <c r="O1349" s="748">
        <v>2.5</v>
      </c>
      <c r="P1349" s="666">
        <v>0</v>
      </c>
      <c r="Q1349" s="681"/>
      <c r="R1349" s="665">
        <v>3</v>
      </c>
      <c r="S1349" s="681">
        <v>1</v>
      </c>
      <c r="T1349" s="748">
        <v>2.5</v>
      </c>
      <c r="U1349" s="704">
        <v>1</v>
      </c>
    </row>
    <row r="1350" spans="1:21" ht="14.4" customHeight="1" x14ac:dyDescent="0.3">
      <c r="A1350" s="664">
        <v>21</v>
      </c>
      <c r="B1350" s="665" t="s">
        <v>545</v>
      </c>
      <c r="C1350" s="665" t="s">
        <v>4757</v>
      </c>
      <c r="D1350" s="746" t="s">
        <v>7219</v>
      </c>
      <c r="E1350" s="747" t="s">
        <v>4774</v>
      </c>
      <c r="F1350" s="665" t="s">
        <v>4752</v>
      </c>
      <c r="G1350" s="665" t="s">
        <v>5256</v>
      </c>
      <c r="H1350" s="665" t="s">
        <v>546</v>
      </c>
      <c r="I1350" s="665" t="s">
        <v>5257</v>
      </c>
      <c r="J1350" s="665" t="s">
        <v>1127</v>
      </c>
      <c r="K1350" s="665" t="s">
        <v>5258</v>
      </c>
      <c r="L1350" s="666">
        <v>90.53</v>
      </c>
      <c r="M1350" s="666">
        <v>543.18000000000006</v>
      </c>
      <c r="N1350" s="665">
        <v>6</v>
      </c>
      <c r="O1350" s="748">
        <v>4.5</v>
      </c>
      <c r="P1350" s="666">
        <v>271.59000000000003</v>
      </c>
      <c r="Q1350" s="681">
        <v>0.5</v>
      </c>
      <c r="R1350" s="665">
        <v>3</v>
      </c>
      <c r="S1350" s="681">
        <v>0.5</v>
      </c>
      <c r="T1350" s="748">
        <v>3</v>
      </c>
      <c r="U1350" s="704">
        <v>0.66666666666666663</v>
      </c>
    </row>
    <row r="1351" spans="1:21" ht="14.4" customHeight="1" x14ac:dyDescent="0.3">
      <c r="A1351" s="664">
        <v>21</v>
      </c>
      <c r="B1351" s="665" t="s">
        <v>545</v>
      </c>
      <c r="C1351" s="665" t="s">
        <v>4757</v>
      </c>
      <c r="D1351" s="746" t="s">
        <v>7219</v>
      </c>
      <c r="E1351" s="747" t="s">
        <v>4774</v>
      </c>
      <c r="F1351" s="665" t="s">
        <v>4752</v>
      </c>
      <c r="G1351" s="665" t="s">
        <v>4816</v>
      </c>
      <c r="H1351" s="665" t="s">
        <v>546</v>
      </c>
      <c r="I1351" s="665" t="s">
        <v>861</v>
      </c>
      <c r="J1351" s="665" t="s">
        <v>4817</v>
      </c>
      <c r="K1351" s="665" t="s">
        <v>4800</v>
      </c>
      <c r="L1351" s="666">
        <v>0</v>
      </c>
      <c r="M1351" s="666">
        <v>0</v>
      </c>
      <c r="N1351" s="665">
        <v>38</v>
      </c>
      <c r="O1351" s="748">
        <v>13.5</v>
      </c>
      <c r="P1351" s="666">
        <v>0</v>
      </c>
      <c r="Q1351" s="681"/>
      <c r="R1351" s="665">
        <v>10</v>
      </c>
      <c r="S1351" s="681">
        <v>0.26315789473684209</v>
      </c>
      <c r="T1351" s="748">
        <v>3.5</v>
      </c>
      <c r="U1351" s="704">
        <v>0.25925925925925924</v>
      </c>
    </row>
    <row r="1352" spans="1:21" ht="14.4" customHeight="1" x14ac:dyDescent="0.3">
      <c r="A1352" s="664">
        <v>21</v>
      </c>
      <c r="B1352" s="665" t="s">
        <v>545</v>
      </c>
      <c r="C1352" s="665" t="s">
        <v>4757</v>
      </c>
      <c r="D1352" s="746" t="s">
        <v>7219</v>
      </c>
      <c r="E1352" s="747" t="s">
        <v>4774</v>
      </c>
      <c r="F1352" s="665" t="s">
        <v>4752</v>
      </c>
      <c r="G1352" s="665" t="s">
        <v>4929</v>
      </c>
      <c r="H1352" s="665" t="s">
        <v>546</v>
      </c>
      <c r="I1352" s="665" t="s">
        <v>728</v>
      </c>
      <c r="J1352" s="665" t="s">
        <v>729</v>
      </c>
      <c r="K1352" s="665" t="s">
        <v>4931</v>
      </c>
      <c r="L1352" s="666">
        <v>42.08</v>
      </c>
      <c r="M1352" s="666">
        <v>84.16</v>
      </c>
      <c r="N1352" s="665">
        <v>2</v>
      </c>
      <c r="O1352" s="748">
        <v>0.5</v>
      </c>
      <c r="P1352" s="666">
        <v>84.16</v>
      </c>
      <c r="Q1352" s="681">
        <v>1</v>
      </c>
      <c r="R1352" s="665">
        <v>2</v>
      </c>
      <c r="S1352" s="681">
        <v>1</v>
      </c>
      <c r="T1352" s="748">
        <v>0.5</v>
      </c>
      <c r="U1352" s="704">
        <v>1</v>
      </c>
    </row>
    <row r="1353" spans="1:21" ht="14.4" customHeight="1" x14ac:dyDescent="0.3">
      <c r="A1353" s="664">
        <v>21</v>
      </c>
      <c r="B1353" s="665" t="s">
        <v>545</v>
      </c>
      <c r="C1353" s="665" t="s">
        <v>4757</v>
      </c>
      <c r="D1353" s="746" t="s">
        <v>7219</v>
      </c>
      <c r="E1353" s="747" t="s">
        <v>4774</v>
      </c>
      <c r="F1353" s="665" t="s">
        <v>4752</v>
      </c>
      <c r="G1353" s="665" t="s">
        <v>4932</v>
      </c>
      <c r="H1353" s="665" t="s">
        <v>546</v>
      </c>
      <c r="I1353" s="665" t="s">
        <v>5530</v>
      </c>
      <c r="J1353" s="665" t="s">
        <v>2104</v>
      </c>
      <c r="K1353" s="665" t="s">
        <v>5259</v>
      </c>
      <c r="L1353" s="666">
        <v>42.54</v>
      </c>
      <c r="M1353" s="666">
        <v>170.16</v>
      </c>
      <c r="N1353" s="665">
        <v>4</v>
      </c>
      <c r="O1353" s="748">
        <v>0.5</v>
      </c>
      <c r="P1353" s="666">
        <v>170.16</v>
      </c>
      <c r="Q1353" s="681">
        <v>1</v>
      </c>
      <c r="R1353" s="665">
        <v>4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21</v>
      </c>
      <c r="B1354" s="665" t="s">
        <v>545</v>
      </c>
      <c r="C1354" s="665" t="s">
        <v>4757</v>
      </c>
      <c r="D1354" s="746" t="s">
        <v>7219</v>
      </c>
      <c r="E1354" s="747" t="s">
        <v>4774</v>
      </c>
      <c r="F1354" s="665" t="s">
        <v>4752</v>
      </c>
      <c r="G1354" s="665" t="s">
        <v>5738</v>
      </c>
      <c r="H1354" s="665" t="s">
        <v>2238</v>
      </c>
      <c r="I1354" s="665" t="s">
        <v>5739</v>
      </c>
      <c r="J1354" s="665" t="s">
        <v>5740</v>
      </c>
      <c r="K1354" s="665" t="s">
        <v>4460</v>
      </c>
      <c r="L1354" s="666">
        <v>0</v>
      </c>
      <c r="M1354" s="666">
        <v>0</v>
      </c>
      <c r="N1354" s="665">
        <v>1</v>
      </c>
      <c r="O1354" s="748">
        <v>1</v>
      </c>
      <c r="P1354" s="666">
        <v>0</v>
      </c>
      <c r="Q1354" s="681"/>
      <c r="R1354" s="665">
        <v>1</v>
      </c>
      <c r="S1354" s="681">
        <v>1</v>
      </c>
      <c r="T1354" s="748">
        <v>1</v>
      </c>
      <c r="U1354" s="704">
        <v>1</v>
      </c>
    </row>
    <row r="1355" spans="1:21" ht="14.4" customHeight="1" x14ac:dyDescent="0.3">
      <c r="A1355" s="664">
        <v>21</v>
      </c>
      <c r="B1355" s="665" t="s">
        <v>545</v>
      </c>
      <c r="C1355" s="665" t="s">
        <v>4757</v>
      </c>
      <c r="D1355" s="746" t="s">
        <v>7219</v>
      </c>
      <c r="E1355" s="747" t="s">
        <v>4774</v>
      </c>
      <c r="F1355" s="665" t="s">
        <v>4752</v>
      </c>
      <c r="G1355" s="665" t="s">
        <v>5738</v>
      </c>
      <c r="H1355" s="665" t="s">
        <v>2238</v>
      </c>
      <c r="I1355" s="665" t="s">
        <v>5741</v>
      </c>
      <c r="J1355" s="665" t="s">
        <v>5740</v>
      </c>
      <c r="K1355" s="665" t="s">
        <v>5430</v>
      </c>
      <c r="L1355" s="666">
        <v>492.3</v>
      </c>
      <c r="M1355" s="666">
        <v>58091.399999999943</v>
      </c>
      <c r="N1355" s="665">
        <v>118</v>
      </c>
      <c r="O1355" s="748">
        <v>117.5</v>
      </c>
      <c r="P1355" s="666">
        <v>29045.699999999972</v>
      </c>
      <c r="Q1355" s="681">
        <v>0.5</v>
      </c>
      <c r="R1355" s="665">
        <v>59</v>
      </c>
      <c r="S1355" s="681">
        <v>0.5</v>
      </c>
      <c r="T1355" s="748">
        <v>58.5</v>
      </c>
      <c r="U1355" s="704">
        <v>0.49787234042553191</v>
      </c>
    </row>
    <row r="1356" spans="1:21" ht="14.4" customHeight="1" x14ac:dyDescent="0.3">
      <c r="A1356" s="664">
        <v>21</v>
      </c>
      <c r="B1356" s="665" t="s">
        <v>545</v>
      </c>
      <c r="C1356" s="665" t="s">
        <v>4757</v>
      </c>
      <c r="D1356" s="746" t="s">
        <v>7219</v>
      </c>
      <c r="E1356" s="747" t="s">
        <v>4774</v>
      </c>
      <c r="F1356" s="665" t="s">
        <v>4752</v>
      </c>
      <c r="G1356" s="665" t="s">
        <v>5738</v>
      </c>
      <c r="H1356" s="665" t="s">
        <v>2238</v>
      </c>
      <c r="I1356" s="665" t="s">
        <v>5741</v>
      </c>
      <c r="J1356" s="665" t="s">
        <v>5740</v>
      </c>
      <c r="K1356" s="665" t="s">
        <v>5430</v>
      </c>
      <c r="L1356" s="666">
        <v>502.31</v>
      </c>
      <c r="M1356" s="666">
        <v>137130.62999999974</v>
      </c>
      <c r="N1356" s="665">
        <v>273</v>
      </c>
      <c r="O1356" s="748">
        <v>214</v>
      </c>
      <c r="P1356" s="666">
        <v>67309.539999999877</v>
      </c>
      <c r="Q1356" s="681">
        <v>0.49084249084249088</v>
      </c>
      <c r="R1356" s="665">
        <v>134</v>
      </c>
      <c r="S1356" s="681">
        <v>0.49084249084249082</v>
      </c>
      <c r="T1356" s="748">
        <v>122.5</v>
      </c>
      <c r="U1356" s="704">
        <v>0.57242990654205606</v>
      </c>
    </row>
    <row r="1357" spans="1:21" ht="14.4" customHeight="1" x14ac:dyDescent="0.3">
      <c r="A1357" s="664">
        <v>21</v>
      </c>
      <c r="B1357" s="665" t="s">
        <v>545</v>
      </c>
      <c r="C1357" s="665" t="s">
        <v>4757</v>
      </c>
      <c r="D1357" s="746" t="s">
        <v>7219</v>
      </c>
      <c r="E1357" s="747" t="s">
        <v>4774</v>
      </c>
      <c r="F1357" s="665" t="s">
        <v>4752</v>
      </c>
      <c r="G1357" s="665" t="s">
        <v>5042</v>
      </c>
      <c r="H1357" s="665" t="s">
        <v>546</v>
      </c>
      <c r="I1357" s="665" t="s">
        <v>750</v>
      </c>
      <c r="J1357" s="665" t="s">
        <v>751</v>
      </c>
      <c r="K1357" s="665" t="s">
        <v>5169</v>
      </c>
      <c r="L1357" s="666">
        <v>55.16</v>
      </c>
      <c r="M1357" s="666">
        <v>275.79999999999995</v>
      </c>
      <c r="N1357" s="665">
        <v>5</v>
      </c>
      <c r="O1357" s="748">
        <v>2</v>
      </c>
      <c r="P1357" s="666">
        <v>275.79999999999995</v>
      </c>
      <c r="Q1357" s="681">
        <v>1</v>
      </c>
      <c r="R1357" s="665">
        <v>5</v>
      </c>
      <c r="S1357" s="681">
        <v>1</v>
      </c>
      <c r="T1357" s="748">
        <v>2</v>
      </c>
      <c r="U1357" s="704">
        <v>1</v>
      </c>
    </row>
    <row r="1358" spans="1:21" ht="14.4" customHeight="1" x14ac:dyDescent="0.3">
      <c r="A1358" s="664">
        <v>21</v>
      </c>
      <c r="B1358" s="665" t="s">
        <v>545</v>
      </c>
      <c r="C1358" s="665" t="s">
        <v>4757</v>
      </c>
      <c r="D1358" s="746" t="s">
        <v>7219</v>
      </c>
      <c r="E1358" s="747" t="s">
        <v>4774</v>
      </c>
      <c r="F1358" s="665" t="s">
        <v>4752</v>
      </c>
      <c r="G1358" s="665" t="s">
        <v>4936</v>
      </c>
      <c r="H1358" s="665" t="s">
        <v>546</v>
      </c>
      <c r="I1358" s="665" t="s">
        <v>1524</v>
      </c>
      <c r="J1358" s="665" t="s">
        <v>1525</v>
      </c>
      <c r="K1358" s="665" t="s">
        <v>4685</v>
      </c>
      <c r="L1358" s="666">
        <v>31.32</v>
      </c>
      <c r="M1358" s="666">
        <v>125.28</v>
      </c>
      <c r="N1358" s="665">
        <v>4</v>
      </c>
      <c r="O1358" s="748">
        <v>2.5</v>
      </c>
      <c r="P1358" s="666">
        <v>93.960000000000008</v>
      </c>
      <c r="Q1358" s="681">
        <v>0.75000000000000011</v>
      </c>
      <c r="R1358" s="665">
        <v>3</v>
      </c>
      <c r="S1358" s="681">
        <v>0.75</v>
      </c>
      <c r="T1358" s="748">
        <v>2</v>
      </c>
      <c r="U1358" s="704">
        <v>0.8</v>
      </c>
    </row>
    <row r="1359" spans="1:21" ht="14.4" customHeight="1" x14ac:dyDescent="0.3">
      <c r="A1359" s="664">
        <v>21</v>
      </c>
      <c r="B1359" s="665" t="s">
        <v>545</v>
      </c>
      <c r="C1359" s="665" t="s">
        <v>4757</v>
      </c>
      <c r="D1359" s="746" t="s">
        <v>7219</v>
      </c>
      <c r="E1359" s="747" t="s">
        <v>4774</v>
      </c>
      <c r="F1359" s="665" t="s">
        <v>4752</v>
      </c>
      <c r="G1359" s="665" t="s">
        <v>4936</v>
      </c>
      <c r="H1359" s="665" t="s">
        <v>546</v>
      </c>
      <c r="I1359" s="665" t="s">
        <v>2907</v>
      </c>
      <c r="J1359" s="665" t="s">
        <v>2908</v>
      </c>
      <c r="K1359" s="665" t="s">
        <v>4686</v>
      </c>
      <c r="L1359" s="666">
        <v>140.94999999999999</v>
      </c>
      <c r="M1359" s="666">
        <v>1127.5999999999999</v>
      </c>
      <c r="N1359" s="665">
        <v>8</v>
      </c>
      <c r="O1359" s="748">
        <v>3</v>
      </c>
      <c r="P1359" s="666">
        <v>281.89999999999998</v>
      </c>
      <c r="Q1359" s="681">
        <v>0.25</v>
      </c>
      <c r="R1359" s="665">
        <v>2</v>
      </c>
      <c r="S1359" s="681">
        <v>0.25</v>
      </c>
      <c r="T1359" s="748">
        <v>1</v>
      </c>
      <c r="U1359" s="704">
        <v>0.33333333333333331</v>
      </c>
    </row>
    <row r="1360" spans="1:21" ht="14.4" customHeight="1" x14ac:dyDescent="0.3">
      <c r="A1360" s="664">
        <v>21</v>
      </c>
      <c r="B1360" s="665" t="s">
        <v>545</v>
      </c>
      <c r="C1360" s="665" t="s">
        <v>4757</v>
      </c>
      <c r="D1360" s="746" t="s">
        <v>7219</v>
      </c>
      <c r="E1360" s="747" t="s">
        <v>4774</v>
      </c>
      <c r="F1360" s="665" t="s">
        <v>4752</v>
      </c>
      <c r="G1360" s="665" t="s">
        <v>4936</v>
      </c>
      <c r="H1360" s="665" t="s">
        <v>546</v>
      </c>
      <c r="I1360" s="665" t="s">
        <v>899</v>
      </c>
      <c r="J1360" s="665" t="s">
        <v>900</v>
      </c>
      <c r="K1360" s="665" t="s">
        <v>4557</v>
      </c>
      <c r="L1360" s="666">
        <v>93.96</v>
      </c>
      <c r="M1360" s="666">
        <v>469.79999999999995</v>
      </c>
      <c r="N1360" s="665">
        <v>5</v>
      </c>
      <c r="O1360" s="748">
        <v>2</v>
      </c>
      <c r="P1360" s="666">
        <v>469.79999999999995</v>
      </c>
      <c r="Q1360" s="681">
        <v>1</v>
      </c>
      <c r="R1360" s="665">
        <v>5</v>
      </c>
      <c r="S1360" s="681">
        <v>1</v>
      </c>
      <c r="T1360" s="748">
        <v>2</v>
      </c>
      <c r="U1360" s="704">
        <v>1</v>
      </c>
    </row>
    <row r="1361" spans="1:21" ht="14.4" customHeight="1" x14ac:dyDescent="0.3">
      <c r="A1361" s="664">
        <v>21</v>
      </c>
      <c r="B1361" s="665" t="s">
        <v>545</v>
      </c>
      <c r="C1361" s="665" t="s">
        <v>4757</v>
      </c>
      <c r="D1361" s="746" t="s">
        <v>7219</v>
      </c>
      <c r="E1361" s="747" t="s">
        <v>4774</v>
      </c>
      <c r="F1361" s="665" t="s">
        <v>4752</v>
      </c>
      <c r="G1361" s="665" t="s">
        <v>4936</v>
      </c>
      <c r="H1361" s="665" t="s">
        <v>546</v>
      </c>
      <c r="I1361" s="665" t="s">
        <v>3150</v>
      </c>
      <c r="J1361" s="665" t="s">
        <v>1525</v>
      </c>
      <c r="K1361" s="665" t="s">
        <v>5748</v>
      </c>
      <c r="L1361" s="666">
        <v>300.68</v>
      </c>
      <c r="M1361" s="666">
        <v>601.36</v>
      </c>
      <c r="N1361" s="665">
        <v>2</v>
      </c>
      <c r="O1361" s="748">
        <v>2</v>
      </c>
      <c r="P1361" s="666">
        <v>601.36</v>
      </c>
      <c r="Q1361" s="681">
        <v>1</v>
      </c>
      <c r="R1361" s="665">
        <v>2</v>
      </c>
      <c r="S1361" s="681">
        <v>1</v>
      </c>
      <c r="T1361" s="748">
        <v>2</v>
      </c>
      <c r="U1361" s="704">
        <v>1</v>
      </c>
    </row>
    <row r="1362" spans="1:21" ht="14.4" customHeight="1" x14ac:dyDescent="0.3">
      <c r="A1362" s="664">
        <v>21</v>
      </c>
      <c r="B1362" s="665" t="s">
        <v>545</v>
      </c>
      <c r="C1362" s="665" t="s">
        <v>4757</v>
      </c>
      <c r="D1362" s="746" t="s">
        <v>7219</v>
      </c>
      <c r="E1362" s="747" t="s">
        <v>4774</v>
      </c>
      <c r="F1362" s="665" t="s">
        <v>4752</v>
      </c>
      <c r="G1362" s="665" t="s">
        <v>4818</v>
      </c>
      <c r="H1362" s="665" t="s">
        <v>546</v>
      </c>
      <c r="I1362" s="665" t="s">
        <v>1797</v>
      </c>
      <c r="J1362" s="665" t="s">
        <v>1798</v>
      </c>
      <c r="K1362" s="665" t="s">
        <v>5317</v>
      </c>
      <c r="L1362" s="666">
        <v>50.32</v>
      </c>
      <c r="M1362" s="666">
        <v>301.92</v>
      </c>
      <c r="N1362" s="665">
        <v>6</v>
      </c>
      <c r="O1362" s="748">
        <v>2.5</v>
      </c>
      <c r="P1362" s="666">
        <v>301.92</v>
      </c>
      <c r="Q1362" s="681">
        <v>1</v>
      </c>
      <c r="R1362" s="665">
        <v>6</v>
      </c>
      <c r="S1362" s="681">
        <v>1</v>
      </c>
      <c r="T1362" s="748">
        <v>2.5</v>
      </c>
      <c r="U1362" s="704">
        <v>1</v>
      </c>
    </row>
    <row r="1363" spans="1:21" ht="14.4" customHeight="1" x14ac:dyDescent="0.3">
      <c r="A1363" s="664">
        <v>21</v>
      </c>
      <c r="B1363" s="665" t="s">
        <v>545</v>
      </c>
      <c r="C1363" s="665" t="s">
        <v>4757</v>
      </c>
      <c r="D1363" s="746" t="s">
        <v>7219</v>
      </c>
      <c r="E1363" s="747" t="s">
        <v>4774</v>
      </c>
      <c r="F1363" s="665" t="s">
        <v>4752</v>
      </c>
      <c r="G1363" s="665" t="s">
        <v>5159</v>
      </c>
      <c r="H1363" s="665" t="s">
        <v>546</v>
      </c>
      <c r="I1363" s="665" t="s">
        <v>5952</v>
      </c>
      <c r="J1363" s="665" t="s">
        <v>1258</v>
      </c>
      <c r="K1363" s="665" t="s">
        <v>5953</v>
      </c>
      <c r="L1363" s="666">
        <v>0</v>
      </c>
      <c r="M1363" s="666">
        <v>0</v>
      </c>
      <c r="N1363" s="665">
        <v>2</v>
      </c>
      <c r="O1363" s="748">
        <v>1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21</v>
      </c>
      <c r="B1364" s="665" t="s">
        <v>545</v>
      </c>
      <c r="C1364" s="665" t="s">
        <v>4757</v>
      </c>
      <c r="D1364" s="746" t="s">
        <v>7219</v>
      </c>
      <c r="E1364" s="747" t="s">
        <v>4774</v>
      </c>
      <c r="F1364" s="665" t="s">
        <v>4752</v>
      </c>
      <c r="G1364" s="665" t="s">
        <v>5159</v>
      </c>
      <c r="H1364" s="665" t="s">
        <v>546</v>
      </c>
      <c r="I1364" s="665" t="s">
        <v>1257</v>
      </c>
      <c r="J1364" s="665" t="s">
        <v>1258</v>
      </c>
      <c r="K1364" s="665" t="s">
        <v>5834</v>
      </c>
      <c r="L1364" s="666">
        <v>271.94</v>
      </c>
      <c r="M1364" s="666">
        <v>1087.76</v>
      </c>
      <c r="N1364" s="665">
        <v>4</v>
      </c>
      <c r="O1364" s="748">
        <v>3.5</v>
      </c>
      <c r="P1364" s="666">
        <v>815.81999999999994</v>
      </c>
      <c r="Q1364" s="681">
        <v>0.75</v>
      </c>
      <c r="R1364" s="665">
        <v>3</v>
      </c>
      <c r="S1364" s="681">
        <v>0.75</v>
      </c>
      <c r="T1364" s="748">
        <v>2.5</v>
      </c>
      <c r="U1364" s="704">
        <v>0.7142857142857143</v>
      </c>
    </row>
    <row r="1365" spans="1:21" ht="14.4" customHeight="1" x14ac:dyDescent="0.3">
      <c r="A1365" s="664">
        <v>21</v>
      </c>
      <c r="B1365" s="665" t="s">
        <v>545</v>
      </c>
      <c r="C1365" s="665" t="s">
        <v>4757</v>
      </c>
      <c r="D1365" s="746" t="s">
        <v>7219</v>
      </c>
      <c r="E1365" s="747" t="s">
        <v>4774</v>
      </c>
      <c r="F1365" s="665" t="s">
        <v>4752</v>
      </c>
      <c r="G1365" s="665" t="s">
        <v>5159</v>
      </c>
      <c r="H1365" s="665" t="s">
        <v>546</v>
      </c>
      <c r="I1365" s="665" t="s">
        <v>973</v>
      </c>
      <c r="J1365" s="665" t="s">
        <v>5161</v>
      </c>
      <c r="K1365" s="665" t="s">
        <v>5954</v>
      </c>
      <c r="L1365" s="666">
        <v>151.62</v>
      </c>
      <c r="M1365" s="666">
        <v>1061.3400000000001</v>
      </c>
      <c r="N1365" s="665">
        <v>7</v>
      </c>
      <c r="O1365" s="748">
        <v>3.5</v>
      </c>
      <c r="P1365" s="666">
        <v>606.48</v>
      </c>
      <c r="Q1365" s="681">
        <v>0.5714285714285714</v>
      </c>
      <c r="R1365" s="665">
        <v>4</v>
      </c>
      <c r="S1365" s="681">
        <v>0.5714285714285714</v>
      </c>
      <c r="T1365" s="748">
        <v>2</v>
      </c>
      <c r="U1365" s="704">
        <v>0.5714285714285714</v>
      </c>
    </row>
    <row r="1366" spans="1:21" ht="14.4" customHeight="1" x14ac:dyDescent="0.3">
      <c r="A1366" s="664">
        <v>21</v>
      </c>
      <c r="B1366" s="665" t="s">
        <v>545</v>
      </c>
      <c r="C1366" s="665" t="s">
        <v>4757</v>
      </c>
      <c r="D1366" s="746" t="s">
        <v>7219</v>
      </c>
      <c r="E1366" s="747" t="s">
        <v>4774</v>
      </c>
      <c r="F1366" s="665" t="s">
        <v>4752</v>
      </c>
      <c r="G1366" s="665" t="s">
        <v>5159</v>
      </c>
      <c r="H1366" s="665" t="s">
        <v>546</v>
      </c>
      <c r="I1366" s="665" t="s">
        <v>5160</v>
      </c>
      <c r="J1366" s="665" t="s">
        <v>5161</v>
      </c>
      <c r="K1366" s="665" t="s">
        <v>5162</v>
      </c>
      <c r="L1366" s="666">
        <v>0</v>
      </c>
      <c r="M1366" s="666">
        <v>0</v>
      </c>
      <c r="N1366" s="665">
        <v>8</v>
      </c>
      <c r="O1366" s="748">
        <v>6</v>
      </c>
      <c r="P1366" s="666">
        <v>0</v>
      </c>
      <c r="Q1366" s="681"/>
      <c r="R1366" s="665">
        <v>6</v>
      </c>
      <c r="S1366" s="681">
        <v>0.75</v>
      </c>
      <c r="T1366" s="748">
        <v>4</v>
      </c>
      <c r="U1366" s="704">
        <v>0.66666666666666663</v>
      </c>
    </row>
    <row r="1367" spans="1:21" ht="14.4" customHeight="1" x14ac:dyDescent="0.3">
      <c r="A1367" s="664">
        <v>21</v>
      </c>
      <c r="B1367" s="665" t="s">
        <v>545</v>
      </c>
      <c r="C1367" s="665" t="s">
        <v>4757</v>
      </c>
      <c r="D1367" s="746" t="s">
        <v>7219</v>
      </c>
      <c r="E1367" s="747" t="s">
        <v>4774</v>
      </c>
      <c r="F1367" s="665" t="s">
        <v>4752</v>
      </c>
      <c r="G1367" s="665" t="s">
        <v>5159</v>
      </c>
      <c r="H1367" s="665" t="s">
        <v>546</v>
      </c>
      <c r="I1367" s="665" t="s">
        <v>5955</v>
      </c>
      <c r="J1367" s="665" t="s">
        <v>5474</v>
      </c>
      <c r="K1367" s="665" t="s">
        <v>5956</v>
      </c>
      <c r="L1367" s="666">
        <v>0</v>
      </c>
      <c r="M1367" s="666">
        <v>0</v>
      </c>
      <c r="N1367" s="665">
        <v>1</v>
      </c>
      <c r="O1367" s="748">
        <v>1</v>
      </c>
      <c r="P1367" s="666">
        <v>0</v>
      </c>
      <c r="Q1367" s="681"/>
      <c r="R1367" s="665">
        <v>1</v>
      </c>
      <c r="S1367" s="681">
        <v>1</v>
      </c>
      <c r="T1367" s="748">
        <v>1</v>
      </c>
      <c r="U1367" s="704">
        <v>1</v>
      </c>
    </row>
    <row r="1368" spans="1:21" ht="14.4" customHeight="1" x14ac:dyDescent="0.3">
      <c r="A1368" s="664">
        <v>21</v>
      </c>
      <c r="B1368" s="665" t="s">
        <v>545</v>
      </c>
      <c r="C1368" s="665" t="s">
        <v>4757</v>
      </c>
      <c r="D1368" s="746" t="s">
        <v>7219</v>
      </c>
      <c r="E1368" s="747" t="s">
        <v>4774</v>
      </c>
      <c r="F1368" s="665" t="s">
        <v>4752</v>
      </c>
      <c r="G1368" s="665" t="s">
        <v>5159</v>
      </c>
      <c r="H1368" s="665" t="s">
        <v>546</v>
      </c>
      <c r="I1368" s="665" t="s">
        <v>5957</v>
      </c>
      <c r="J1368" s="665" t="s">
        <v>5161</v>
      </c>
      <c r="K1368" s="665" t="s">
        <v>5958</v>
      </c>
      <c r="L1368" s="666">
        <v>0</v>
      </c>
      <c r="M1368" s="666">
        <v>0</v>
      </c>
      <c r="N1368" s="665">
        <v>2</v>
      </c>
      <c r="O1368" s="748">
        <v>0.5</v>
      </c>
      <c r="P1368" s="666"/>
      <c r="Q1368" s="681"/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21</v>
      </c>
      <c r="B1369" s="665" t="s">
        <v>545</v>
      </c>
      <c r="C1369" s="665" t="s">
        <v>4757</v>
      </c>
      <c r="D1369" s="746" t="s">
        <v>7219</v>
      </c>
      <c r="E1369" s="747" t="s">
        <v>4774</v>
      </c>
      <c r="F1369" s="665" t="s">
        <v>4752</v>
      </c>
      <c r="G1369" s="665" t="s">
        <v>5159</v>
      </c>
      <c r="H1369" s="665" t="s">
        <v>546</v>
      </c>
      <c r="I1369" s="665" t="s">
        <v>5959</v>
      </c>
      <c r="J1369" s="665" t="s">
        <v>5960</v>
      </c>
      <c r="K1369" s="665" t="s">
        <v>5961</v>
      </c>
      <c r="L1369" s="666">
        <v>0</v>
      </c>
      <c r="M1369" s="666">
        <v>0</v>
      </c>
      <c r="N1369" s="665">
        <v>2</v>
      </c>
      <c r="O1369" s="748">
        <v>1</v>
      </c>
      <c r="P1369" s="666"/>
      <c r="Q1369" s="681"/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21</v>
      </c>
      <c r="B1370" s="665" t="s">
        <v>545</v>
      </c>
      <c r="C1370" s="665" t="s">
        <v>4757</v>
      </c>
      <c r="D1370" s="746" t="s">
        <v>7219</v>
      </c>
      <c r="E1370" s="747" t="s">
        <v>4774</v>
      </c>
      <c r="F1370" s="665" t="s">
        <v>4752</v>
      </c>
      <c r="G1370" s="665" t="s">
        <v>5159</v>
      </c>
      <c r="H1370" s="665" t="s">
        <v>546</v>
      </c>
      <c r="I1370" s="665" t="s">
        <v>5962</v>
      </c>
      <c r="J1370" s="665" t="s">
        <v>5963</v>
      </c>
      <c r="K1370" s="665" t="s">
        <v>5958</v>
      </c>
      <c r="L1370" s="666">
        <v>0</v>
      </c>
      <c r="M1370" s="666">
        <v>0</v>
      </c>
      <c r="N1370" s="665">
        <v>4</v>
      </c>
      <c r="O1370" s="748">
        <v>1.5</v>
      </c>
      <c r="P1370" s="666">
        <v>0</v>
      </c>
      <c r="Q1370" s="681"/>
      <c r="R1370" s="665">
        <v>4</v>
      </c>
      <c r="S1370" s="681">
        <v>1</v>
      </c>
      <c r="T1370" s="748">
        <v>1.5</v>
      </c>
      <c r="U1370" s="704">
        <v>1</v>
      </c>
    </row>
    <row r="1371" spans="1:21" ht="14.4" customHeight="1" x14ac:dyDescent="0.3">
      <c r="A1371" s="664">
        <v>21</v>
      </c>
      <c r="B1371" s="665" t="s">
        <v>545</v>
      </c>
      <c r="C1371" s="665" t="s">
        <v>4757</v>
      </c>
      <c r="D1371" s="746" t="s">
        <v>7219</v>
      </c>
      <c r="E1371" s="747" t="s">
        <v>4774</v>
      </c>
      <c r="F1371" s="665" t="s">
        <v>4752</v>
      </c>
      <c r="G1371" s="665" t="s">
        <v>5159</v>
      </c>
      <c r="H1371" s="665" t="s">
        <v>546</v>
      </c>
      <c r="I1371" s="665" t="s">
        <v>5964</v>
      </c>
      <c r="J1371" s="665" t="s">
        <v>5965</v>
      </c>
      <c r="K1371" s="665" t="s">
        <v>5966</v>
      </c>
      <c r="L1371" s="666">
        <v>0</v>
      </c>
      <c r="M1371" s="666">
        <v>0</v>
      </c>
      <c r="N1371" s="665">
        <v>44</v>
      </c>
      <c r="O1371" s="748">
        <v>31.5</v>
      </c>
      <c r="P1371" s="666">
        <v>0</v>
      </c>
      <c r="Q1371" s="681"/>
      <c r="R1371" s="665">
        <v>34</v>
      </c>
      <c r="S1371" s="681">
        <v>0.77272727272727271</v>
      </c>
      <c r="T1371" s="748">
        <v>24.5</v>
      </c>
      <c r="U1371" s="704">
        <v>0.77777777777777779</v>
      </c>
    </row>
    <row r="1372" spans="1:21" ht="14.4" customHeight="1" x14ac:dyDescent="0.3">
      <c r="A1372" s="664">
        <v>21</v>
      </c>
      <c r="B1372" s="665" t="s">
        <v>545</v>
      </c>
      <c r="C1372" s="665" t="s">
        <v>4757</v>
      </c>
      <c r="D1372" s="746" t="s">
        <v>7219</v>
      </c>
      <c r="E1372" s="747" t="s">
        <v>4774</v>
      </c>
      <c r="F1372" s="665" t="s">
        <v>4752</v>
      </c>
      <c r="G1372" s="665" t="s">
        <v>4941</v>
      </c>
      <c r="H1372" s="665" t="s">
        <v>546</v>
      </c>
      <c r="I1372" s="665" t="s">
        <v>5967</v>
      </c>
      <c r="J1372" s="665" t="s">
        <v>2167</v>
      </c>
      <c r="K1372" s="665" t="s">
        <v>5968</v>
      </c>
      <c r="L1372" s="666">
        <v>0</v>
      </c>
      <c r="M1372" s="666">
        <v>0</v>
      </c>
      <c r="N1372" s="665">
        <v>8</v>
      </c>
      <c r="O1372" s="748">
        <v>5</v>
      </c>
      <c r="P1372" s="666">
        <v>0</v>
      </c>
      <c r="Q1372" s="681"/>
      <c r="R1372" s="665">
        <v>6</v>
      </c>
      <c r="S1372" s="681">
        <v>0.75</v>
      </c>
      <c r="T1372" s="748">
        <v>3</v>
      </c>
      <c r="U1372" s="704">
        <v>0.6</v>
      </c>
    </row>
    <row r="1373" spans="1:21" ht="14.4" customHeight="1" x14ac:dyDescent="0.3">
      <c r="A1373" s="664">
        <v>21</v>
      </c>
      <c r="B1373" s="665" t="s">
        <v>545</v>
      </c>
      <c r="C1373" s="665" t="s">
        <v>4757</v>
      </c>
      <c r="D1373" s="746" t="s">
        <v>7219</v>
      </c>
      <c r="E1373" s="747" t="s">
        <v>4774</v>
      </c>
      <c r="F1373" s="665" t="s">
        <v>4752</v>
      </c>
      <c r="G1373" s="665" t="s">
        <v>4941</v>
      </c>
      <c r="H1373" s="665" t="s">
        <v>546</v>
      </c>
      <c r="I1373" s="665" t="s">
        <v>2166</v>
      </c>
      <c r="J1373" s="665" t="s">
        <v>2167</v>
      </c>
      <c r="K1373" s="665" t="s">
        <v>5968</v>
      </c>
      <c r="L1373" s="666">
        <v>0</v>
      </c>
      <c r="M1373" s="666">
        <v>0</v>
      </c>
      <c r="N1373" s="665">
        <v>7</v>
      </c>
      <c r="O1373" s="748">
        <v>4</v>
      </c>
      <c r="P1373" s="666">
        <v>0</v>
      </c>
      <c r="Q1373" s="681"/>
      <c r="R1373" s="665">
        <v>6</v>
      </c>
      <c r="S1373" s="681">
        <v>0.8571428571428571</v>
      </c>
      <c r="T1373" s="748">
        <v>3</v>
      </c>
      <c r="U1373" s="704">
        <v>0.75</v>
      </c>
    </row>
    <row r="1374" spans="1:21" ht="14.4" customHeight="1" x14ac:dyDescent="0.3">
      <c r="A1374" s="664">
        <v>21</v>
      </c>
      <c r="B1374" s="665" t="s">
        <v>545</v>
      </c>
      <c r="C1374" s="665" t="s">
        <v>4757</v>
      </c>
      <c r="D1374" s="746" t="s">
        <v>7219</v>
      </c>
      <c r="E1374" s="747" t="s">
        <v>4774</v>
      </c>
      <c r="F1374" s="665" t="s">
        <v>4752</v>
      </c>
      <c r="G1374" s="665" t="s">
        <v>4942</v>
      </c>
      <c r="H1374" s="665" t="s">
        <v>546</v>
      </c>
      <c r="I1374" s="665" t="s">
        <v>5969</v>
      </c>
      <c r="J1374" s="665" t="s">
        <v>4944</v>
      </c>
      <c r="K1374" s="665" t="s">
        <v>5035</v>
      </c>
      <c r="L1374" s="666">
        <v>0</v>
      </c>
      <c r="M1374" s="666">
        <v>0</v>
      </c>
      <c r="N1374" s="665">
        <v>2</v>
      </c>
      <c r="O1374" s="748">
        <v>0.5</v>
      </c>
      <c r="P1374" s="666"/>
      <c r="Q1374" s="681"/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21</v>
      </c>
      <c r="B1375" s="665" t="s">
        <v>545</v>
      </c>
      <c r="C1375" s="665" t="s">
        <v>4757</v>
      </c>
      <c r="D1375" s="746" t="s">
        <v>7219</v>
      </c>
      <c r="E1375" s="747" t="s">
        <v>4774</v>
      </c>
      <c r="F1375" s="665" t="s">
        <v>4752</v>
      </c>
      <c r="G1375" s="665" t="s">
        <v>4942</v>
      </c>
      <c r="H1375" s="665" t="s">
        <v>546</v>
      </c>
      <c r="I1375" s="665" t="s">
        <v>5763</v>
      </c>
      <c r="J1375" s="665" t="s">
        <v>5478</v>
      </c>
      <c r="K1375" s="665" t="s">
        <v>5035</v>
      </c>
      <c r="L1375" s="666">
        <v>0</v>
      </c>
      <c r="M1375" s="666">
        <v>0</v>
      </c>
      <c r="N1375" s="665">
        <v>3</v>
      </c>
      <c r="O1375" s="748">
        <v>3</v>
      </c>
      <c r="P1375" s="666"/>
      <c r="Q1375" s="681"/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21</v>
      </c>
      <c r="B1376" s="665" t="s">
        <v>545</v>
      </c>
      <c r="C1376" s="665" t="s">
        <v>4757</v>
      </c>
      <c r="D1376" s="746" t="s">
        <v>7219</v>
      </c>
      <c r="E1376" s="747" t="s">
        <v>4774</v>
      </c>
      <c r="F1376" s="665" t="s">
        <v>4752</v>
      </c>
      <c r="G1376" s="665" t="s">
        <v>4942</v>
      </c>
      <c r="H1376" s="665" t="s">
        <v>546</v>
      </c>
      <c r="I1376" s="665" t="s">
        <v>5764</v>
      </c>
      <c r="J1376" s="665" t="s">
        <v>5478</v>
      </c>
      <c r="K1376" s="665" t="s">
        <v>4945</v>
      </c>
      <c r="L1376" s="666">
        <v>0</v>
      </c>
      <c r="M1376" s="666">
        <v>0</v>
      </c>
      <c r="N1376" s="665">
        <v>14</v>
      </c>
      <c r="O1376" s="748">
        <v>9</v>
      </c>
      <c r="P1376" s="666">
        <v>0</v>
      </c>
      <c r="Q1376" s="681"/>
      <c r="R1376" s="665">
        <v>5</v>
      </c>
      <c r="S1376" s="681">
        <v>0.35714285714285715</v>
      </c>
      <c r="T1376" s="748">
        <v>2.5</v>
      </c>
      <c r="U1376" s="704">
        <v>0.27777777777777779</v>
      </c>
    </row>
    <row r="1377" spans="1:21" ht="14.4" customHeight="1" x14ac:dyDescent="0.3">
      <c r="A1377" s="664">
        <v>21</v>
      </c>
      <c r="B1377" s="665" t="s">
        <v>545</v>
      </c>
      <c r="C1377" s="665" t="s">
        <v>4757</v>
      </c>
      <c r="D1377" s="746" t="s">
        <v>7219</v>
      </c>
      <c r="E1377" s="747" t="s">
        <v>4774</v>
      </c>
      <c r="F1377" s="665" t="s">
        <v>4752</v>
      </c>
      <c r="G1377" s="665" t="s">
        <v>4942</v>
      </c>
      <c r="H1377" s="665" t="s">
        <v>546</v>
      </c>
      <c r="I1377" s="665" t="s">
        <v>5970</v>
      </c>
      <c r="J1377" s="665" t="s">
        <v>4947</v>
      </c>
      <c r="K1377" s="665" t="s">
        <v>4638</v>
      </c>
      <c r="L1377" s="666">
        <v>0</v>
      </c>
      <c r="M1377" s="666">
        <v>0</v>
      </c>
      <c r="N1377" s="665">
        <v>2</v>
      </c>
      <c r="O1377" s="748">
        <v>1.5</v>
      </c>
      <c r="P1377" s="666">
        <v>0</v>
      </c>
      <c r="Q1377" s="681"/>
      <c r="R1377" s="665">
        <v>1</v>
      </c>
      <c r="S1377" s="681">
        <v>0.5</v>
      </c>
      <c r="T1377" s="748">
        <v>1</v>
      </c>
      <c r="U1377" s="704">
        <v>0.66666666666666663</v>
      </c>
    </row>
    <row r="1378" spans="1:21" ht="14.4" customHeight="1" x14ac:dyDescent="0.3">
      <c r="A1378" s="664">
        <v>21</v>
      </c>
      <c r="B1378" s="665" t="s">
        <v>545</v>
      </c>
      <c r="C1378" s="665" t="s">
        <v>4757</v>
      </c>
      <c r="D1378" s="746" t="s">
        <v>7219</v>
      </c>
      <c r="E1378" s="747" t="s">
        <v>4774</v>
      </c>
      <c r="F1378" s="665" t="s">
        <v>4752</v>
      </c>
      <c r="G1378" s="665" t="s">
        <v>4942</v>
      </c>
      <c r="H1378" s="665" t="s">
        <v>546</v>
      </c>
      <c r="I1378" s="665" t="s">
        <v>5971</v>
      </c>
      <c r="J1378" s="665" t="s">
        <v>5840</v>
      </c>
      <c r="K1378" s="665" t="s">
        <v>5035</v>
      </c>
      <c r="L1378" s="666">
        <v>0</v>
      </c>
      <c r="M1378" s="666">
        <v>0</v>
      </c>
      <c r="N1378" s="665">
        <v>1</v>
      </c>
      <c r="O1378" s="748">
        <v>1</v>
      </c>
      <c r="P1378" s="666"/>
      <c r="Q1378" s="681"/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21</v>
      </c>
      <c r="B1379" s="665" t="s">
        <v>545</v>
      </c>
      <c r="C1379" s="665" t="s">
        <v>4757</v>
      </c>
      <c r="D1379" s="746" t="s">
        <v>7219</v>
      </c>
      <c r="E1379" s="747" t="s">
        <v>4774</v>
      </c>
      <c r="F1379" s="665" t="s">
        <v>4752</v>
      </c>
      <c r="G1379" s="665" t="s">
        <v>4942</v>
      </c>
      <c r="H1379" s="665" t="s">
        <v>546</v>
      </c>
      <c r="I1379" s="665" t="s">
        <v>5972</v>
      </c>
      <c r="J1379" s="665" t="s">
        <v>5840</v>
      </c>
      <c r="K1379" s="665" t="s">
        <v>4945</v>
      </c>
      <c r="L1379" s="666">
        <v>0</v>
      </c>
      <c r="M1379" s="666">
        <v>0</v>
      </c>
      <c r="N1379" s="665">
        <v>2</v>
      </c>
      <c r="O1379" s="748">
        <v>2</v>
      </c>
      <c r="P1379" s="666">
        <v>0</v>
      </c>
      <c r="Q1379" s="681"/>
      <c r="R1379" s="665">
        <v>1</v>
      </c>
      <c r="S1379" s="681">
        <v>0.5</v>
      </c>
      <c r="T1379" s="748">
        <v>1</v>
      </c>
      <c r="U1379" s="704">
        <v>0.5</v>
      </c>
    </row>
    <row r="1380" spans="1:21" ht="14.4" customHeight="1" x14ac:dyDescent="0.3">
      <c r="A1380" s="664">
        <v>21</v>
      </c>
      <c r="B1380" s="665" t="s">
        <v>545</v>
      </c>
      <c r="C1380" s="665" t="s">
        <v>4757</v>
      </c>
      <c r="D1380" s="746" t="s">
        <v>7219</v>
      </c>
      <c r="E1380" s="747" t="s">
        <v>4774</v>
      </c>
      <c r="F1380" s="665" t="s">
        <v>4752</v>
      </c>
      <c r="G1380" s="665" t="s">
        <v>4942</v>
      </c>
      <c r="H1380" s="665" t="s">
        <v>546</v>
      </c>
      <c r="I1380" s="665" t="s">
        <v>1977</v>
      </c>
      <c r="J1380" s="665" t="s">
        <v>1978</v>
      </c>
      <c r="K1380" s="665" t="s">
        <v>4945</v>
      </c>
      <c r="L1380" s="666">
        <v>0</v>
      </c>
      <c r="M1380" s="666">
        <v>0</v>
      </c>
      <c r="N1380" s="665">
        <v>2</v>
      </c>
      <c r="O1380" s="748">
        <v>1</v>
      </c>
      <c r="P1380" s="666">
        <v>0</v>
      </c>
      <c r="Q1380" s="681"/>
      <c r="R1380" s="665">
        <v>1</v>
      </c>
      <c r="S1380" s="681">
        <v>0.5</v>
      </c>
      <c r="T1380" s="748">
        <v>0.5</v>
      </c>
      <c r="U1380" s="704">
        <v>0.5</v>
      </c>
    </row>
    <row r="1381" spans="1:21" ht="14.4" customHeight="1" x14ac:dyDescent="0.3">
      <c r="A1381" s="664">
        <v>21</v>
      </c>
      <c r="B1381" s="665" t="s">
        <v>545</v>
      </c>
      <c r="C1381" s="665" t="s">
        <v>4757</v>
      </c>
      <c r="D1381" s="746" t="s">
        <v>7219</v>
      </c>
      <c r="E1381" s="747" t="s">
        <v>4774</v>
      </c>
      <c r="F1381" s="665" t="s">
        <v>4752</v>
      </c>
      <c r="G1381" s="665" t="s">
        <v>4942</v>
      </c>
      <c r="H1381" s="665" t="s">
        <v>546</v>
      </c>
      <c r="I1381" s="665" t="s">
        <v>5477</v>
      </c>
      <c r="J1381" s="665" t="s">
        <v>5478</v>
      </c>
      <c r="K1381" s="665" t="s">
        <v>4945</v>
      </c>
      <c r="L1381" s="666">
        <v>0</v>
      </c>
      <c r="M1381" s="666">
        <v>0</v>
      </c>
      <c r="N1381" s="665">
        <v>1</v>
      </c>
      <c r="O1381" s="748">
        <v>1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21</v>
      </c>
      <c r="B1382" s="665" t="s">
        <v>545</v>
      </c>
      <c r="C1382" s="665" t="s">
        <v>4757</v>
      </c>
      <c r="D1382" s="746" t="s">
        <v>7219</v>
      </c>
      <c r="E1382" s="747" t="s">
        <v>4774</v>
      </c>
      <c r="F1382" s="665" t="s">
        <v>4752</v>
      </c>
      <c r="G1382" s="665" t="s">
        <v>4948</v>
      </c>
      <c r="H1382" s="665" t="s">
        <v>546</v>
      </c>
      <c r="I1382" s="665" t="s">
        <v>2858</v>
      </c>
      <c r="J1382" s="665" t="s">
        <v>2859</v>
      </c>
      <c r="K1382" s="665" t="s">
        <v>2860</v>
      </c>
      <c r="L1382" s="666">
        <v>203.9</v>
      </c>
      <c r="M1382" s="666">
        <v>407.8</v>
      </c>
      <c r="N1382" s="665">
        <v>2</v>
      </c>
      <c r="O1382" s="748">
        <v>1.5</v>
      </c>
      <c r="P1382" s="666">
        <v>407.8</v>
      </c>
      <c r="Q1382" s="681">
        <v>1</v>
      </c>
      <c r="R1382" s="665">
        <v>2</v>
      </c>
      <c r="S1382" s="681">
        <v>1</v>
      </c>
      <c r="T1382" s="748">
        <v>1.5</v>
      </c>
      <c r="U1382" s="704">
        <v>1</v>
      </c>
    </row>
    <row r="1383" spans="1:21" ht="14.4" customHeight="1" x14ac:dyDescent="0.3">
      <c r="A1383" s="664">
        <v>21</v>
      </c>
      <c r="B1383" s="665" t="s">
        <v>545</v>
      </c>
      <c r="C1383" s="665" t="s">
        <v>4757</v>
      </c>
      <c r="D1383" s="746" t="s">
        <v>7219</v>
      </c>
      <c r="E1383" s="747" t="s">
        <v>4774</v>
      </c>
      <c r="F1383" s="665" t="s">
        <v>4754</v>
      </c>
      <c r="G1383" s="665" t="s">
        <v>5844</v>
      </c>
      <c r="H1383" s="665" t="s">
        <v>546</v>
      </c>
      <c r="I1383" s="665" t="s">
        <v>5973</v>
      </c>
      <c r="J1383" s="665" t="s">
        <v>5852</v>
      </c>
      <c r="K1383" s="665" t="s">
        <v>5974</v>
      </c>
      <c r="L1383" s="666">
        <v>1512.58</v>
      </c>
      <c r="M1383" s="666">
        <v>15125.8</v>
      </c>
      <c r="N1383" s="665">
        <v>10</v>
      </c>
      <c r="O1383" s="748">
        <v>5</v>
      </c>
      <c r="P1383" s="666">
        <v>10588.06</v>
      </c>
      <c r="Q1383" s="681">
        <v>0.7</v>
      </c>
      <c r="R1383" s="665">
        <v>7</v>
      </c>
      <c r="S1383" s="681">
        <v>0.7</v>
      </c>
      <c r="T1383" s="748">
        <v>3.5</v>
      </c>
      <c r="U1383" s="704">
        <v>0.7</v>
      </c>
    </row>
    <row r="1384" spans="1:21" ht="14.4" customHeight="1" x14ac:dyDescent="0.3">
      <c r="A1384" s="664">
        <v>21</v>
      </c>
      <c r="B1384" s="665" t="s">
        <v>545</v>
      </c>
      <c r="C1384" s="665" t="s">
        <v>4757</v>
      </c>
      <c r="D1384" s="746" t="s">
        <v>7219</v>
      </c>
      <c r="E1384" s="747" t="s">
        <v>4774</v>
      </c>
      <c r="F1384" s="665" t="s">
        <v>4754</v>
      </c>
      <c r="G1384" s="665" t="s">
        <v>5844</v>
      </c>
      <c r="H1384" s="665" t="s">
        <v>546</v>
      </c>
      <c r="I1384" s="665" t="s">
        <v>5975</v>
      </c>
      <c r="J1384" s="665" t="s">
        <v>5976</v>
      </c>
      <c r="K1384" s="665" t="s">
        <v>5977</v>
      </c>
      <c r="L1384" s="666">
        <v>1512.05</v>
      </c>
      <c r="M1384" s="666">
        <v>9072.2999999999993</v>
      </c>
      <c r="N1384" s="665">
        <v>6</v>
      </c>
      <c r="O1384" s="748">
        <v>2</v>
      </c>
      <c r="P1384" s="666">
        <v>4536.1499999999996</v>
      </c>
      <c r="Q1384" s="681">
        <v>0.5</v>
      </c>
      <c r="R1384" s="665">
        <v>3</v>
      </c>
      <c r="S1384" s="681">
        <v>0.5</v>
      </c>
      <c r="T1384" s="748">
        <v>1</v>
      </c>
      <c r="U1384" s="704">
        <v>0.5</v>
      </c>
    </row>
    <row r="1385" spans="1:21" ht="14.4" customHeight="1" x14ac:dyDescent="0.3">
      <c r="A1385" s="664">
        <v>21</v>
      </c>
      <c r="B1385" s="665" t="s">
        <v>545</v>
      </c>
      <c r="C1385" s="665" t="s">
        <v>4757</v>
      </c>
      <c r="D1385" s="746" t="s">
        <v>7219</v>
      </c>
      <c r="E1385" s="747" t="s">
        <v>4774</v>
      </c>
      <c r="F1385" s="665" t="s">
        <v>4754</v>
      </c>
      <c r="G1385" s="665" t="s">
        <v>5844</v>
      </c>
      <c r="H1385" s="665" t="s">
        <v>546</v>
      </c>
      <c r="I1385" s="665" t="s">
        <v>5848</v>
      </c>
      <c r="J1385" s="665" t="s">
        <v>5849</v>
      </c>
      <c r="K1385" s="665" t="s">
        <v>5850</v>
      </c>
      <c r="L1385" s="666">
        <v>1600</v>
      </c>
      <c r="M1385" s="666">
        <v>16000</v>
      </c>
      <c r="N1385" s="665">
        <v>10</v>
      </c>
      <c r="O1385" s="748">
        <v>3</v>
      </c>
      <c r="P1385" s="666">
        <v>11200</v>
      </c>
      <c r="Q1385" s="681">
        <v>0.7</v>
      </c>
      <c r="R1385" s="665">
        <v>7</v>
      </c>
      <c r="S1385" s="681">
        <v>0.7</v>
      </c>
      <c r="T1385" s="748">
        <v>2</v>
      </c>
      <c r="U1385" s="704">
        <v>0.66666666666666663</v>
      </c>
    </row>
    <row r="1386" spans="1:21" ht="14.4" customHeight="1" x14ac:dyDescent="0.3">
      <c r="A1386" s="664">
        <v>21</v>
      </c>
      <c r="B1386" s="665" t="s">
        <v>545</v>
      </c>
      <c r="C1386" s="665" t="s">
        <v>4757</v>
      </c>
      <c r="D1386" s="746" t="s">
        <v>7219</v>
      </c>
      <c r="E1386" s="747" t="s">
        <v>4774</v>
      </c>
      <c r="F1386" s="665" t="s">
        <v>4754</v>
      </c>
      <c r="G1386" s="665" t="s">
        <v>5844</v>
      </c>
      <c r="H1386" s="665" t="s">
        <v>546</v>
      </c>
      <c r="I1386" s="665" t="s">
        <v>5978</v>
      </c>
      <c r="J1386" s="665" t="s">
        <v>5979</v>
      </c>
      <c r="K1386" s="665" t="s">
        <v>5980</v>
      </c>
      <c r="L1386" s="666">
        <v>535.17999999999995</v>
      </c>
      <c r="M1386" s="666">
        <v>3211.08</v>
      </c>
      <c r="N1386" s="665">
        <v>6</v>
      </c>
      <c r="O1386" s="748">
        <v>2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21</v>
      </c>
      <c r="B1387" s="665" t="s">
        <v>545</v>
      </c>
      <c r="C1387" s="665" t="s">
        <v>4757</v>
      </c>
      <c r="D1387" s="746" t="s">
        <v>7219</v>
      </c>
      <c r="E1387" s="747" t="s">
        <v>4774</v>
      </c>
      <c r="F1387" s="665" t="s">
        <v>4754</v>
      </c>
      <c r="G1387" s="665" t="s">
        <v>5844</v>
      </c>
      <c r="H1387" s="665" t="s">
        <v>546</v>
      </c>
      <c r="I1387" s="665" t="s">
        <v>5866</v>
      </c>
      <c r="J1387" s="665" t="s">
        <v>5867</v>
      </c>
      <c r="K1387" s="665" t="s">
        <v>5868</v>
      </c>
      <c r="L1387" s="666">
        <v>275.52999999999997</v>
      </c>
      <c r="M1387" s="666">
        <v>1102.1199999999999</v>
      </c>
      <c r="N1387" s="665">
        <v>4</v>
      </c>
      <c r="O1387" s="748">
        <v>3</v>
      </c>
      <c r="P1387" s="666">
        <v>826.58999999999992</v>
      </c>
      <c r="Q1387" s="681">
        <v>0.75</v>
      </c>
      <c r="R1387" s="665">
        <v>3</v>
      </c>
      <c r="S1387" s="681">
        <v>0.75</v>
      </c>
      <c r="T1387" s="748">
        <v>2</v>
      </c>
      <c r="U1387" s="704">
        <v>0.66666666666666663</v>
      </c>
    </row>
    <row r="1388" spans="1:21" ht="14.4" customHeight="1" x14ac:dyDescent="0.3">
      <c r="A1388" s="664">
        <v>21</v>
      </c>
      <c r="B1388" s="665" t="s">
        <v>545</v>
      </c>
      <c r="C1388" s="665" t="s">
        <v>4757</v>
      </c>
      <c r="D1388" s="746" t="s">
        <v>7219</v>
      </c>
      <c r="E1388" s="747" t="s">
        <v>4774</v>
      </c>
      <c r="F1388" s="665" t="s">
        <v>4754</v>
      </c>
      <c r="G1388" s="665" t="s">
        <v>5844</v>
      </c>
      <c r="H1388" s="665" t="s">
        <v>546</v>
      </c>
      <c r="I1388" s="665" t="s">
        <v>1855</v>
      </c>
      <c r="J1388" s="665" t="s">
        <v>5871</v>
      </c>
      <c r="K1388" s="665" t="s">
        <v>5872</v>
      </c>
      <c r="L1388" s="666">
        <v>1197.75</v>
      </c>
      <c r="M1388" s="666">
        <v>2395.5</v>
      </c>
      <c r="N1388" s="665">
        <v>2</v>
      </c>
      <c r="O1388" s="748">
        <v>1</v>
      </c>
      <c r="P1388" s="666">
        <v>1197.75</v>
      </c>
      <c r="Q1388" s="681">
        <v>0.5</v>
      </c>
      <c r="R1388" s="665">
        <v>1</v>
      </c>
      <c r="S1388" s="681">
        <v>0.5</v>
      </c>
      <c r="T1388" s="748">
        <v>0.5</v>
      </c>
      <c r="U1388" s="704">
        <v>0.5</v>
      </c>
    </row>
    <row r="1389" spans="1:21" ht="14.4" customHeight="1" x14ac:dyDescent="0.3">
      <c r="A1389" s="664">
        <v>21</v>
      </c>
      <c r="B1389" s="665" t="s">
        <v>545</v>
      </c>
      <c r="C1389" s="665" t="s">
        <v>4757</v>
      </c>
      <c r="D1389" s="746" t="s">
        <v>7219</v>
      </c>
      <c r="E1389" s="747" t="s">
        <v>4774</v>
      </c>
      <c r="F1389" s="665" t="s">
        <v>4754</v>
      </c>
      <c r="G1389" s="665" t="s">
        <v>5769</v>
      </c>
      <c r="H1389" s="665" t="s">
        <v>546</v>
      </c>
      <c r="I1389" s="665" t="s">
        <v>5770</v>
      </c>
      <c r="J1389" s="665" t="s">
        <v>5771</v>
      </c>
      <c r="K1389" s="665" t="s">
        <v>5772</v>
      </c>
      <c r="L1389" s="666">
        <v>1800</v>
      </c>
      <c r="M1389" s="666">
        <v>171000</v>
      </c>
      <c r="N1389" s="665">
        <v>95</v>
      </c>
      <c r="O1389" s="748">
        <v>81</v>
      </c>
      <c r="P1389" s="666">
        <v>81000</v>
      </c>
      <c r="Q1389" s="681">
        <v>0.47368421052631576</v>
      </c>
      <c r="R1389" s="665">
        <v>45</v>
      </c>
      <c r="S1389" s="681">
        <v>0.47368421052631576</v>
      </c>
      <c r="T1389" s="748">
        <v>39</v>
      </c>
      <c r="U1389" s="704">
        <v>0.48148148148148145</v>
      </c>
    </row>
    <row r="1390" spans="1:21" ht="14.4" customHeight="1" x14ac:dyDescent="0.3">
      <c r="A1390" s="664">
        <v>21</v>
      </c>
      <c r="B1390" s="665" t="s">
        <v>545</v>
      </c>
      <c r="C1390" s="665" t="s">
        <v>4757</v>
      </c>
      <c r="D1390" s="746" t="s">
        <v>7219</v>
      </c>
      <c r="E1390" s="747" t="s">
        <v>4774</v>
      </c>
      <c r="F1390" s="665" t="s">
        <v>4754</v>
      </c>
      <c r="G1390" s="665" t="s">
        <v>5769</v>
      </c>
      <c r="H1390" s="665" t="s">
        <v>546</v>
      </c>
      <c r="I1390" s="665" t="s">
        <v>5981</v>
      </c>
      <c r="J1390" s="665" t="s">
        <v>5982</v>
      </c>
      <c r="K1390" s="665" t="s">
        <v>5983</v>
      </c>
      <c r="L1390" s="666">
        <v>3000</v>
      </c>
      <c r="M1390" s="666">
        <v>3000</v>
      </c>
      <c r="N1390" s="665">
        <v>1</v>
      </c>
      <c r="O1390" s="748">
        <v>1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21</v>
      </c>
      <c r="B1391" s="665" t="s">
        <v>545</v>
      </c>
      <c r="C1391" s="665" t="s">
        <v>4757</v>
      </c>
      <c r="D1391" s="746" t="s">
        <v>7219</v>
      </c>
      <c r="E1391" s="747" t="s">
        <v>4774</v>
      </c>
      <c r="F1391" s="665" t="s">
        <v>4754</v>
      </c>
      <c r="G1391" s="665" t="s">
        <v>5769</v>
      </c>
      <c r="H1391" s="665" t="s">
        <v>546</v>
      </c>
      <c r="I1391" s="665" t="s">
        <v>5984</v>
      </c>
      <c r="J1391" s="665" t="s">
        <v>5985</v>
      </c>
      <c r="K1391" s="665" t="s">
        <v>5986</v>
      </c>
      <c r="L1391" s="666">
        <v>1300</v>
      </c>
      <c r="M1391" s="666">
        <v>1300</v>
      </c>
      <c r="N1391" s="665">
        <v>1</v>
      </c>
      <c r="O1391" s="748">
        <v>1</v>
      </c>
      <c r="P1391" s="666">
        <v>1300</v>
      </c>
      <c r="Q1391" s="681">
        <v>1</v>
      </c>
      <c r="R1391" s="665">
        <v>1</v>
      </c>
      <c r="S1391" s="681">
        <v>1</v>
      </c>
      <c r="T1391" s="748">
        <v>1</v>
      </c>
      <c r="U1391" s="704">
        <v>1</v>
      </c>
    </row>
    <row r="1392" spans="1:21" ht="14.4" customHeight="1" x14ac:dyDescent="0.3">
      <c r="A1392" s="664">
        <v>21</v>
      </c>
      <c r="B1392" s="665" t="s">
        <v>545</v>
      </c>
      <c r="C1392" s="665" t="s">
        <v>4757</v>
      </c>
      <c r="D1392" s="746" t="s">
        <v>7219</v>
      </c>
      <c r="E1392" s="747" t="s">
        <v>4774</v>
      </c>
      <c r="F1392" s="665" t="s">
        <v>4754</v>
      </c>
      <c r="G1392" s="665" t="s">
        <v>4949</v>
      </c>
      <c r="H1392" s="665" t="s">
        <v>546</v>
      </c>
      <c r="I1392" s="665" t="s">
        <v>4950</v>
      </c>
      <c r="J1392" s="665" t="s">
        <v>4951</v>
      </c>
      <c r="K1392" s="665" t="s">
        <v>4952</v>
      </c>
      <c r="L1392" s="666">
        <v>1267.1300000000001</v>
      </c>
      <c r="M1392" s="666">
        <v>1267.1300000000001</v>
      </c>
      <c r="N1392" s="665">
        <v>1</v>
      </c>
      <c r="O1392" s="748">
        <v>1</v>
      </c>
      <c r="P1392" s="666">
        <v>1267.1300000000001</v>
      </c>
      <c r="Q1392" s="681">
        <v>1</v>
      </c>
      <c r="R1392" s="665">
        <v>1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21</v>
      </c>
      <c r="B1393" s="665" t="s">
        <v>545</v>
      </c>
      <c r="C1393" s="665" t="s">
        <v>4757</v>
      </c>
      <c r="D1393" s="746" t="s">
        <v>7219</v>
      </c>
      <c r="E1393" s="747" t="s">
        <v>4774</v>
      </c>
      <c r="F1393" s="665" t="s">
        <v>4754</v>
      </c>
      <c r="G1393" s="665" t="s">
        <v>4949</v>
      </c>
      <c r="H1393" s="665" t="s">
        <v>546</v>
      </c>
      <c r="I1393" s="665" t="s">
        <v>5039</v>
      </c>
      <c r="J1393" s="665" t="s">
        <v>5040</v>
      </c>
      <c r="K1393" s="665" t="s">
        <v>5041</v>
      </c>
      <c r="L1393" s="666">
        <v>1000</v>
      </c>
      <c r="M1393" s="666">
        <v>15000</v>
      </c>
      <c r="N1393" s="665">
        <v>15</v>
      </c>
      <c r="O1393" s="748">
        <v>13</v>
      </c>
      <c r="P1393" s="666">
        <v>5000</v>
      </c>
      <c r="Q1393" s="681">
        <v>0.33333333333333331</v>
      </c>
      <c r="R1393" s="665">
        <v>5</v>
      </c>
      <c r="S1393" s="681">
        <v>0.33333333333333331</v>
      </c>
      <c r="T1393" s="748">
        <v>4</v>
      </c>
      <c r="U1393" s="704">
        <v>0.30769230769230771</v>
      </c>
    </row>
    <row r="1394" spans="1:21" ht="14.4" customHeight="1" x14ac:dyDescent="0.3">
      <c r="A1394" s="664">
        <v>21</v>
      </c>
      <c r="B1394" s="665" t="s">
        <v>545</v>
      </c>
      <c r="C1394" s="665" t="s">
        <v>4757</v>
      </c>
      <c r="D1394" s="746" t="s">
        <v>7219</v>
      </c>
      <c r="E1394" s="747" t="s">
        <v>4775</v>
      </c>
      <c r="F1394" s="665" t="s">
        <v>4752</v>
      </c>
      <c r="G1394" s="665" t="s">
        <v>4868</v>
      </c>
      <c r="H1394" s="665" t="s">
        <v>546</v>
      </c>
      <c r="I1394" s="665" t="s">
        <v>3901</v>
      </c>
      <c r="J1394" s="665" t="s">
        <v>4869</v>
      </c>
      <c r="K1394" s="665" t="s">
        <v>4870</v>
      </c>
      <c r="L1394" s="666">
        <v>46.75</v>
      </c>
      <c r="M1394" s="666">
        <v>233.75</v>
      </c>
      <c r="N1394" s="665">
        <v>5</v>
      </c>
      <c r="O1394" s="748">
        <v>1</v>
      </c>
      <c r="P1394" s="666">
        <v>233.75</v>
      </c>
      <c r="Q1394" s="681">
        <v>1</v>
      </c>
      <c r="R1394" s="665">
        <v>5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21</v>
      </c>
      <c r="B1395" s="665" t="s">
        <v>545</v>
      </c>
      <c r="C1395" s="665" t="s">
        <v>4757</v>
      </c>
      <c r="D1395" s="746" t="s">
        <v>7219</v>
      </c>
      <c r="E1395" s="747" t="s">
        <v>4776</v>
      </c>
      <c r="F1395" s="665" t="s">
        <v>4752</v>
      </c>
      <c r="G1395" s="665" t="s">
        <v>5553</v>
      </c>
      <c r="H1395" s="665" t="s">
        <v>546</v>
      </c>
      <c r="I1395" s="665" t="s">
        <v>2112</v>
      </c>
      <c r="J1395" s="665" t="s">
        <v>2113</v>
      </c>
      <c r="K1395" s="665" t="s">
        <v>5554</v>
      </c>
      <c r="L1395" s="666">
        <v>24.35</v>
      </c>
      <c r="M1395" s="666">
        <v>121.75</v>
      </c>
      <c r="N1395" s="665">
        <v>5</v>
      </c>
      <c r="O1395" s="748">
        <v>2.5</v>
      </c>
      <c r="P1395" s="666">
        <v>24.35</v>
      </c>
      <c r="Q1395" s="681">
        <v>0.2</v>
      </c>
      <c r="R1395" s="665">
        <v>1</v>
      </c>
      <c r="S1395" s="681">
        <v>0.2</v>
      </c>
      <c r="T1395" s="748">
        <v>0.5</v>
      </c>
      <c r="U1395" s="704">
        <v>0.2</v>
      </c>
    </row>
    <row r="1396" spans="1:21" ht="14.4" customHeight="1" x14ac:dyDescent="0.3">
      <c r="A1396" s="664">
        <v>21</v>
      </c>
      <c r="B1396" s="665" t="s">
        <v>545</v>
      </c>
      <c r="C1396" s="665" t="s">
        <v>4757</v>
      </c>
      <c r="D1396" s="746" t="s">
        <v>7219</v>
      </c>
      <c r="E1396" s="747" t="s">
        <v>4776</v>
      </c>
      <c r="F1396" s="665" t="s">
        <v>4752</v>
      </c>
      <c r="G1396" s="665" t="s">
        <v>5044</v>
      </c>
      <c r="H1396" s="665" t="s">
        <v>546</v>
      </c>
      <c r="I1396" s="665" t="s">
        <v>575</v>
      </c>
      <c r="J1396" s="665" t="s">
        <v>576</v>
      </c>
      <c r="K1396" s="665" t="s">
        <v>577</v>
      </c>
      <c r="L1396" s="666">
        <v>0</v>
      </c>
      <c r="M1396" s="666">
        <v>0</v>
      </c>
      <c r="N1396" s="665">
        <v>1</v>
      </c>
      <c r="O1396" s="748">
        <v>1</v>
      </c>
      <c r="P1396" s="666">
        <v>0</v>
      </c>
      <c r="Q1396" s="681"/>
      <c r="R1396" s="665">
        <v>1</v>
      </c>
      <c r="S1396" s="681">
        <v>1</v>
      </c>
      <c r="T1396" s="748">
        <v>1</v>
      </c>
      <c r="U1396" s="704">
        <v>1</v>
      </c>
    </row>
    <row r="1397" spans="1:21" ht="14.4" customHeight="1" x14ac:dyDescent="0.3">
      <c r="A1397" s="664">
        <v>21</v>
      </c>
      <c r="B1397" s="665" t="s">
        <v>545</v>
      </c>
      <c r="C1397" s="665" t="s">
        <v>4757</v>
      </c>
      <c r="D1397" s="746" t="s">
        <v>7219</v>
      </c>
      <c r="E1397" s="747" t="s">
        <v>4776</v>
      </c>
      <c r="F1397" s="665" t="s">
        <v>4752</v>
      </c>
      <c r="G1397" s="665" t="s">
        <v>5044</v>
      </c>
      <c r="H1397" s="665" t="s">
        <v>546</v>
      </c>
      <c r="I1397" s="665" t="s">
        <v>579</v>
      </c>
      <c r="J1397" s="665" t="s">
        <v>576</v>
      </c>
      <c r="K1397" s="665" t="s">
        <v>580</v>
      </c>
      <c r="L1397" s="666">
        <v>0</v>
      </c>
      <c r="M1397" s="666">
        <v>0</v>
      </c>
      <c r="N1397" s="665">
        <v>4</v>
      </c>
      <c r="O1397" s="748">
        <v>2.5</v>
      </c>
      <c r="P1397" s="666">
        <v>0</v>
      </c>
      <c r="Q1397" s="681"/>
      <c r="R1397" s="665">
        <v>3</v>
      </c>
      <c r="S1397" s="681">
        <v>0.75</v>
      </c>
      <c r="T1397" s="748">
        <v>2</v>
      </c>
      <c r="U1397" s="704">
        <v>0.8</v>
      </c>
    </row>
    <row r="1398" spans="1:21" ht="14.4" customHeight="1" x14ac:dyDescent="0.3">
      <c r="A1398" s="664">
        <v>21</v>
      </c>
      <c r="B1398" s="665" t="s">
        <v>545</v>
      </c>
      <c r="C1398" s="665" t="s">
        <v>4757</v>
      </c>
      <c r="D1398" s="746" t="s">
        <v>7219</v>
      </c>
      <c r="E1398" s="747" t="s">
        <v>4776</v>
      </c>
      <c r="F1398" s="665" t="s">
        <v>4752</v>
      </c>
      <c r="G1398" s="665" t="s">
        <v>5044</v>
      </c>
      <c r="H1398" s="665" t="s">
        <v>546</v>
      </c>
      <c r="I1398" s="665" t="s">
        <v>5987</v>
      </c>
      <c r="J1398" s="665" t="s">
        <v>5988</v>
      </c>
      <c r="K1398" s="665" t="s">
        <v>5989</v>
      </c>
      <c r="L1398" s="666">
        <v>0</v>
      </c>
      <c r="M1398" s="666">
        <v>0</v>
      </c>
      <c r="N1398" s="665">
        <v>1</v>
      </c>
      <c r="O1398" s="748">
        <v>0.5</v>
      </c>
      <c r="P1398" s="666">
        <v>0</v>
      </c>
      <c r="Q1398" s="681"/>
      <c r="R1398" s="665">
        <v>1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21</v>
      </c>
      <c r="B1399" s="665" t="s">
        <v>545</v>
      </c>
      <c r="C1399" s="665" t="s">
        <v>4757</v>
      </c>
      <c r="D1399" s="746" t="s">
        <v>7219</v>
      </c>
      <c r="E1399" s="747" t="s">
        <v>4776</v>
      </c>
      <c r="F1399" s="665" t="s">
        <v>4752</v>
      </c>
      <c r="G1399" s="665" t="s">
        <v>4841</v>
      </c>
      <c r="H1399" s="665" t="s">
        <v>546</v>
      </c>
      <c r="I1399" s="665" t="s">
        <v>5198</v>
      </c>
      <c r="J1399" s="665" t="s">
        <v>725</v>
      </c>
      <c r="K1399" s="665" t="s">
        <v>4844</v>
      </c>
      <c r="L1399" s="666">
        <v>0</v>
      </c>
      <c r="M1399" s="666">
        <v>0</v>
      </c>
      <c r="N1399" s="665">
        <v>3</v>
      </c>
      <c r="O1399" s="748">
        <v>3</v>
      </c>
      <c r="P1399" s="666">
        <v>0</v>
      </c>
      <c r="Q1399" s="681"/>
      <c r="R1399" s="665">
        <v>1</v>
      </c>
      <c r="S1399" s="681">
        <v>0.33333333333333331</v>
      </c>
      <c r="T1399" s="748">
        <v>1</v>
      </c>
      <c r="U1399" s="704">
        <v>0.33333333333333331</v>
      </c>
    </row>
    <row r="1400" spans="1:21" ht="14.4" customHeight="1" x14ac:dyDescent="0.3">
      <c r="A1400" s="664">
        <v>21</v>
      </c>
      <c r="B1400" s="665" t="s">
        <v>545</v>
      </c>
      <c r="C1400" s="665" t="s">
        <v>4757</v>
      </c>
      <c r="D1400" s="746" t="s">
        <v>7219</v>
      </c>
      <c r="E1400" s="747" t="s">
        <v>4776</v>
      </c>
      <c r="F1400" s="665" t="s">
        <v>4752</v>
      </c>
      <c r="G1400" s="665" t="s">
        <v>4841</v>
      </c>
      <c r="H1400" s="665" t="s">
        <v>546</v>
      </c>
      <c r="I1400" s="665" t="s">
        <v>691</v>
      </c>
      <c r="J1400" s="665" t="s">
        <v>692</v>
      </c>
      <c r="K1400" s="665" t="s">
        <v>4845</v>
      </c>
      <c r="L1400" s="666">
        <v>65.28</v>
      </c>
      <c r="M1400" s="666">
        <v>195.84</v>
      </c>
      <c r="N1400" s="665">
        <v>3</v>
      </c>
      <c r="O1400" s="748">
        <v>1</v>
      </c>
      <c r="P1400" s="666"/>
      <c r="Q1400" s="681">
        <v>0</v>
      </c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21</v>
      </c>
      <c r="B1401" s="665" t="s">
        <v>545</v>
      </c>
      <c r="C1401" s="665" t="s">
        <v>4757</v>
      </c>
      <c r="D1401" s="746" t="s">
        <v>7219</v>
      </c>
      <c r="E1401" s="747" t="s">
        <v>4776</v>
      </c>
      <c r="F1401" s="665" t="s">
        <v>4752</v>
      </c>
      <c r="G1401" s="665" t="s">
        <v>4841</v>
      </c>
      <c r="H1401" s="665" t="s">
        <v>546</v>
      </c>
      <c r="I1401" s="665" t="s">
        <v>724</v>
      </c>
      <c r="J1401" s="665" t="s">
        <v>725</v>
      </c>
      <c r="K1401" s="665" t="s">
        <v>4846</v>
      </c>
      <c r="L1401" s="666">
        <v>36.270000000000003</v>
      </c>
      <c r="M1401" s="666">
        <v>36.270000000000003</v>
      </c>
      <c r="N1401" s="665">
        <v>1</v>
      </c>
      <c r="O1401" s="748">
        <v>0.5</v>
      </c>
      <c r="P1401" s="666"/>
      <c r="Q1401" s="681">
        <v>0</v>
      </c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21</v>
      </c>
      <c r="B1402" s="665" t="s">
        <v>545</v>
      </c>
      <c r="C1402" s="665" t="s">
        <v>4757</v>
      </c>
      <c r="D1402" s="746" t="s">
        <v>7219</v>
      </c>
      <c r="E1402" s="747" t="s">
        <v>4776</v>
      </c>
      <c r="F1402" s="665" t="s">
        <v>4752</v>
      </c>
      <c r="G1402" s="665" t="s">
        <v>4841</v>
      </c>
      <c r="H1402" s="665" t="s">
        <v>546</v>
      </c>
      <c r="I1402" s="665" t="s">
        <v>5350</v>
      </c>
      <c r="J1402" s="665" t="s">
        <v>725</v>
      </c>
      <c r="K1402" s="665" t="s">
        <v>5351</v>
      </c>
      <c r="L1402" s="666">
        <v>0</v>
      </c>
      <c r="M1402" s="666">
        <v>0</v>
      </c>
      <c r="N1402" s="665">
        <v>1</v>
      </c>
      <c r="O1402" s="748">
        <v>1</v>
      </c>
      <c r="P1402" s="666">
        <v>0</v>
      </c>
      <c r="Q1402" s="681"/>
      <c r="R1402" s="665">
        <v>1</v>
      </c>
      <c r="S1402" s="681">
        <v>1</v>
      </c>
      <c r="T1402" s="748">
        <v>1</v>
      </c>
      <c r="U1402" s="704">
        <v>1</v>
      </c>
    </row>
    <row r="1403" spans="1:21" ht="14.4" customHeight="1" x14ac:dyDescent="0.3">
      <c r="A1403" s="664">
        <v>21</v>
      </c>
      <c r="B1403" s="665" t="s">
        <v>545</v>
      </c>
      <c r="C1403" s="665" t="s">
        <v>4757</v>
      </c>
      <c r="D1403" s="746" t="s">
        <v>7219</v>
      </c>
      <c r="E1403" s="747" t="s">
        <v>4776</v>
      </c>
      <c r="F1403" s="665" t="s">
        <v>4752</v>
      </c>
      <c r="G1403" s="665" t="s">
        <v>4841</v>
      </c>
      <c r="H1403" s="665" t="s">
        <v>546</v>
      </c>
      <c r="I1403" s="665" t="s">
        <v>5267</v>
      </c>
      <c r="J1403" s="665" t="s">
        <v>692</v>
      </c>
      <c r="K1403" s="665" t="s">
        <v>5268</v>
      </c>
      <c r="L1403" s="666">
        <v>121.75</v>
      </c>
      <c r="M1403" s="666">
        <v>121.75</v>
      </c>
      <c r="N1403" s="665">
        <v>1</v>
      </c>
      <c r="O1403" s="748">
        <v>1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21</v>
      </c>
      <c r="B1404" s="665" t="s">
        <v>545</v>
      </c>
      <c r="C1404" s="665" t="s">
        <v>4757</v>
      </c>
      <c r="D1404" s="746" t="s">
        <v>7219</v>
      </c>
      <c r="E1404" s="747" t="s">
        <v>4776</v>
      </c>
      <c r="F1404" s="665" t="s">
        <v>4752</v>
      </c>
      <c r="G1404" s="665" t="s">
        <v>4847</v>
      </c>
      <c r="H1404" s="665" t="s">
        <v>546</v>
      </c>
      <c r="I1404" s="665" t="s">
        <v>5990</v>
      </c>
      <c r="J1404" s="665" t="s">
        <v>5991</v>
      </c>
      <c r="K1404" s="665" t="s">
        <v>4575</v>
      </c>
      <c r="L1404" s="666">
        <v>9.4</v>
      </c>
      <c r="M1404" s="666">
        <v>28.200000000000003</v>
      </c>
      <c r="N1404" s="665">
        <v>3</v>
      </c>
      <c r="O1404" s="748">
        <v>1.5</v>
      </c>
      <c r="P1404" s="666">
        <v>9.4</v>
      </c>
      <c r="Q1404" s="681">
        <v>0.33333333333333331</v>
      </c>
      <c r="R1404" s="665">
        <v>1</v>
      </c>
      <c r="S1404" s="681">
        <v>0.33333333333333331</v>
      </c>
      <c r="T1404" s="748">
        <v>1</v>
      </c>
      <c r="U1404" s="704">
        <v>0.66666666666666663</v>
      </c>
    </row>
    <row r="1405" spans="1:21" ht="14.4" customHeight="1" x14ac:dyDescent="0.3">
      <c r="A1405" s="664">
        <v>21</v>
      </c>
      <c r="B1405" s="665" t="s">
        <v>545</v>
      </c>
      <c r="C1405" s="665" t="s">
        <v>4757</v>
      </c>
      <c r="D1405" s="746" t="s">
        <v>7219</v>
      </c>
      <c r="E1405" s="747" t="s">
        <v>4776</v>
      </c>
      <c r="F1405" s="665" t="s">
        <v>4752</v>
      </c>
      <c r="G1405" s="665" t="s">
        <v>4847</v>
      </c>
      <c r="H1405" s="665" t="s">
        <v>546</v>
      </c>
      <c r="I1405" s="665" t="s">
        <v>5557</v>
      </c>
      <c r="J1405" s="665" t="s">
        <v>5558</v>
      </c>
      <c r="K1405" s="665" t="s">
        <v>4575</v>
      </c>
      <c r="L1405" s="666">
        <v>9.4</v>
      </c>
      <c r="M1405" s="666">
        <v>75.2</v>
      </c>
      <c r="N1405" s="665">
        <v>8</v>
      </c>
      <c r="O1405" s="748">
        <v>2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21</v>
      </c>
      <c r="B1406" s="665" t="s">
        <v>545</v>
      </c>
      <c r="C1406" s="665" t="s">
        <v>4757</v>
      </c>
      <c r="D1406" s="746" t="s">
        <v>7219</v>
      </c>
      <c r="E1406" s="747" t="s">
        <v>4776</v>
      </c>
      <c r="F1406" s="665" t="s">
        <v>4752</v>
      </c>
      <c r="G1406" s="665" t="s">
        <v>4847</v>
      </c>
      <c r="H1406" s="665" t="s">
        <v>546</v>
      </c>
      <c r="I1406" s="665" t="s">
        <v>5559</v>
      </c>
      <c r="J1406" s="665" t="s">
        <v>5560</v>
      </c>
      <c r="K1406" s="665" t="s">
        <v>4438</v>
      </c>
      <c r="L1406" s="666">
        <v>18.809999999999999</v>
      </c>
      <c r="M1406" s="666">
        <v>37.619999999999997</v>
      </c>
      <c r="N1406" s="665">
        <v>2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21</v>
      </c>
      <c r="B1407" s="665" t="s">
        <v>545</v>
      </c>
      <c r="C1407" s="665" t="s">
        <v>4757</v>
      </c>
      <c r="D1407" s="746" t="s">
        <v>7219</v>
      </c>
      <c r="E1407" s="747" t="s">
        <v>4776</v>
      </c>
      <c r="F1407" s="665" t="s">
        <v>4752</v>
      </c>
      <c r="G1407" s="665" t="s">
        <v>4847</v>
      </c>
      <c r="H1407" s="665" t="s">
        <v>2238</v>
      </c>
      <c r="I1407" s="665" t="s">
        <v>2456</v>
      </c>
      <c r="J1407" s="665" t="s">
        <v>4574</v>
      </c>
      <c r="K1407" s="665" t="s">
        <v>4575</v>
      </c>
      <c r="L1407" s="666">
        <v>9.4</v>
      </c>
      <c r="M1407" s="666">
        <v>84.600000000000009</v>
      </c>
      <c r="N1407" s="665">
        <v>9</v>
      </c>
      <c r="O1407" s="748">
        <v>5.5</v>
      </c>
      <c r="P1407" s="666">
        <v>9.4</v>
      </c>
      <c r="Q1407" s="681">
        <v>0.1111111111111111</v>
      </c>
      <c r="R1407" s="665">
        <v>1</v>
      </c>
      <c r="S1407" s="681">
        <v>0.1111111111111111</v>
      </c>
      <c r="T1407" s="748">
        <v>1</v>
      </c>
      <c r="U1407" s="704">
        <v>0.18181818181818182</v>
      </c>
    </row>
    <row r="1408" spans="1:21" ht="14.4" customHeight="1" x14ac:dyDescent="0.3">
      <c r="A1408" s="664">
        <v>21</v>
      </c>
      <c r="B1408" s="665" t="s">
        <v>545</v>
      </c>
      <c r="C1408" s="665" t="s">
        <v>4757</v>
      </c>
      <c r="D1408" s="746" t="s">
        <v>7219</v>
      </c>
      <c r="E1408" s="747" t="s">
        <v>4776</v>
      </c>
      <c r="F1408" s="665" t="s">
        <v>4752</v>
      </c>
      <c r="G1408" s="665" t="s">
        <v>5230</v>
      </c>
      <c r="H1408" s="665" t="s">
        <v>546</v>
      </c>
      <c r="I1408" s="665" t="s">
        <v>5992</v>
      </c>
      <c r="J1408" s="665" t="s">
        <v>1075</v>
      </c>
      <c r="K1408" s="665" t="s">
        <v>5233</v>
      </c>
      <c r="L1408" s="666">
        <v>0</v>
      </c>
      <c r="M1408" s="666">
        <v>0</v>
      </c>
      <c r="N1408" s="665">
        <v>1</v>
      </c>
      <c r="O1408" s="748">
        <v>0.5</v>
      </c>
      <c r="P1408" s="666">
        <v>0</v>
      </c>
      <c r="Q1408" s="681"/>
      <c r="R1408" s="665">
        <v>1</v>
      </c>
      <c r="S1408" s="681">
        <v>1</v>
      </c>
      <c r="T1408" s="748">
        <v>0.5</v>
      </c>
      <c r="U1408" s="704">
        <v>1</v>
      </c>
    </row>
    <row r="1409" spans="1:21" ht="14.4" customHeight="1" x14ac:dyDescent="0.3">
      <c r="A1409" s="664">
        <v>21</v>
      </c>
      <c r="B1409" s="665" t="s">
        <v>545</v>
      </c>
      <c r="C1409" s="665" t="s">
        <v>4757</v>
      </c>
      <c r="D1409" s="746" t="s">
        <v>7219</v>
      </c>
      <c r="E1409" s="747" t="s">
        <v>4776</v>
      </c>
      <c r="F1409" s="665" t="s">
        <v>4752</v>
      </c>
      <c r="G1409" s="665" t="s">
        <v>5269</v>
      </c>
      <c r="H1409" s="665" t="s">
        <v>546</v>
      </c>
      <c r="I1409" s="665" t="s">
        <v>1546</v>
      </c>
      <c r="J1409" s="665" t="s">
        <v>5270</v>
      </c>
      <c r="K1409" s="665" t="s">
        <v>5271</v>
      </c>
      <c r="L1409" s="666">
        <v>51.43</v>
      </c>
      <c r="M1409" s="666">
        <v>51.43</v>
      </c>
      <c r="N1409" s="665">
        <v>1</v>
      </c>
      <c r="O1409" s="748">
        <v>0.5</v>
      </c>
      <c r="P1409" s="666">
        <v>51.43</v>
      </c>
      <c r="Q1409" s="681">
        <v>1</v>
      </c>
      <c r="R1409" s="665">
        <v>1</v>
      </c>
      <c r="S1409" s="681">
        <v>1</v>
      </c>
      <c r="T1409" s="748">
        <v>0.5</v>
      </c>
      <c r="U1409" s="704">
        <v>1</v>
      </c>
    </row>
    <row r="1410" spans="1:21" ht="14.4" customHeight="1" x14ac:dyDescent="0.3">
      <c r="A1410" s="664">
        <v>21</v>
      </c>
      <c r="B1410" s="665" t="s">
        <v>545</v>
      </c>
      <c r="C1410" s="665" t="s">
        <v>4757</v>
      </c>
      <c r="D1410" s="746" t="s">
        <v>7219</v>
      </c>
      <c r="E1410" s="747" t="s">
        <v>4776</v>
      </c>
      <c r="F1410" s="665" t="s">
        <v>4752</v>
      </c>
      <c r="G1410" s="665" t="s">
        <v>5269</v>
      </c>
      <c r="H1410" s="665" t="s">
        <v>546</v>
      </c>
      <c r="I1410" s="665" t="s">
        <v>5993</v>
      </c>
      <c r="J1410" s="665" t="s">
        <v>5270</v>
      </c>
      <c r="K1410" s="665" t="s">
        <v>5994</v>
      </c>
      <c r="L1410" s="666">
        <v>0</v>
      </c>
      <c r="M1410" s="666">
        <v>0</v>
      </c>
      <c r="N1410" s="665">
        <v>4</v>
      </c>
      <c r="O1410" s="748">
        <v>0.5</v>
      </c>
      <c r="P1410" s="666"/>
      <c r="Q1410" s="681"/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21</v>
      </c>
      <c r="B1411" s="665" t="s">
        <v>545</v>
      </c>
      <c r="C1411" s="665" t="s">
        <v>4757</v>
      </c>
      <c r="D1411" s="746" t="s">
        <v>7219</v>
      </c>
      <c r="E1411" s="747" t="s">
        <v>4776</v>
      </c>
      <c r="F1411" s="665" t="s">
        <v>4752</v>
      </c>
      <c r="G1411" s="665" t="s">
        <v>4953</v>
      </c>
      <c r="H1411" s="665" t="s">
        <v>2238</v>
      </c>
      <c r="I1411" s="665" t="s">
        <v>2767</v>
      </c>
      <c r="J1411" s="665" t="s">
        <v>2539</v>
      </c>
      <c r="K1411" s="665" t="s">
        <v>4515</v>
      </c>
      <c r="L1411" s="666">
        <v>154.36000000000001</v>
      </c>
      <c r="M1411" s="666">
        <v>5402.6</v>
      </c>
      <c r="N1411" s="665">
        <v>35</v>
      </c>
      <c r="O1411" s="748">
        <v>16.5</v>
      </c>
      <c r="P1411" s="666">
        <v>4630.8</v>
      </c>
      <c r="Q1411" s="681">
        <v>0.8571428571428571</v>
      </c>
      <c r="R1411" s="665">
        <v>30</v>
      </c>
      <c r="S1411" s="681">
        <v>0.8571428571428571</v>
      </c>
      <c r="T1411" s="748">
        <v>13</v>
      </c>
      <c r="U1411" s="704">
        <v>0.78787878787878785</v>
      </c>
    </row>
    <row r="1412" spans="1:21" ht="14.4" customHeight="1" x14ac:dyDescent="0.3">
      <c r="A1412" s="664">
        <v>21</v>
      </c>
      <c r="B1412" s="665" t="s">
        <v>545</v>
      </c>
      <c r="C1412" s="665" t="s">
        <v>4757</v>
      </c>
      <c r="D1412" s="746" t="s">
        <v>7219</v>
      </c>
      <c r="E1412" s="747" t="s">
        <v>4776</v>
      </c>
      <c r="F1412" s="665" t="s">
        <v>4752</v>
      </c>
      <c r="G1412" s="665" t="s">
        <v>4953</v>
      </c>
      <c r="H1412" s="665" t="s">
        <v>2238</v>
      </c>
      <c r="I1412" s="665" t="s">
        <v>2771</v>
      </c>
      <c r="J1412" s="665" t="s">
        <v>4518</v>
      </c>
      <c r="K1412" s="665" t="s">
        <v>4519</v>
      </c>
      <c r="L1412" s="666">
        <v>149.52000000000001</v>
      </c>
      <c r="M1412" s="666">
        <v>299.04000000000002</v>
      </c>
      <c r="N1412" s="665">
        <v>2</v>
      </c>
      <c r="O1412" s="748">
        <v>0.5</v>
      </c>
      <c r="P1412" s="666">
        <v>299.04000000000002</v>
      </c>
      <c r="Q1412" s="681">
        <v>1</v>
      </c>
      <c r="R1412" s="665">
        <v>2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21</v>
      </c>
      <c r="B1413" s="665" t="s">
        <v>545</v>
      </c>
      <c r="C1413" s="665" t="s">
        <v>4757</v>
      </c>
      <c r="D1413" s="746" t="s">
        <v>7219</v>
      </c>
      <c r="E1413" s="747" t="s">
        <v>4776</v>
      </c>
      <c r="F1413" s="665" t="s">
        <v>4752</v>
      </c>
      <c r="G1413" s="665" t="s">
        <v>4953</v>
      </c>
      <c r="H1413" s="665" t="s">
        <v>2238</v>
      </c>
      <c r="I1413" s="665" t="s">
        <v>5995</v>
      </c>
      <c r="J1413" s="665" t="s">
        <v>5996</v>
      </c>
      <c r="K1413" s="665" t="s">
        <v>5997</v>
      </c>
      <c r="L1413" s="666">
        <v>75.73</v>
      </c>
      <c r="M1413" s="666">
        <v>75.73</v>
      </c>
      <c r="N1413" s="665">
        <v>1</v>
      </c>
      <c r="O1413" s="748">
        <v>1</v>
      </c>
      <c r="P1413" s="666">
        <v>75.73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21</v>
      </c>
      <c r="B1414" s="665" t="s">
        <v>545</v>
      </c>
      <c r="C1414" s="665" t="s">
        <v>4757</v>
      </c>
      <c r="D1414" s="746" t="s">
        <v>7219</v>
      </c>
      <c r="E1414" s="747" t="s">
        <v>4776</v>
      </c>
      <c r="F1414" s="665" t="s">
        <v>4752</v>
      </c>
      <c r="G1414" s="665" t="s">
        <v>5570</v>
      </c>
      <c r="H1414" s="665" t="s">
        <v>546</v>
      </c>
      <c r="I1414" s="665" t="s">
        <v>5998</v>
      </c>
      <c r="J1414" s="665" t="s">
        <v>5776</v>
      </c>
      <c r="K1414" s="665" t="s">
        <v>5999</v>
      </c>
      <c r="L1414" s="666">
        <v>0</v>
      </c>
      <c r="M1414" s="666">
        <v>0</v>
      </c>
      <c r="N1414" s="665">
        <v>1</v>
      </c>
      <c r="O1414" s="748">
        <v>1</v>
      </c>
      <c r="P1414" s="666">
        <v>0</v>
      </c>
      <c r="Q1414" s="681"/>
      <c r="R1414" s="665">
        <v>1</v>
      </c>
      <c r="S1414" s="681">
        <v>1</v>
      </c>
      <c r="T1414" s="748">
        <v>1</v>
      </c>
      <c r="U1414" s="704">
        <v>1</v>
      </c>
    </row>
    <row r="1415" spans="1:21" ht="14.4" customHeight="1" x14ac:dyDescent="0.3">
      <c r="A1415" s="664">
        <v>21</v>
      </c>
      <c r="B1415" s="665" t="s">
        <v>545</v>
      </c>
      <c r="C1415" s="665" t="s">
        <v>4757</v>
      </c>
      <c r="D1415" s="746" t="s">
        <v>7219</v>
      </c>
      <c r="E1415" s="747" t="s">
        <v>4776</v>
      </c>
      <c r="F1415" s="665" t="s">
        <v>4752</v>
      </c>
      <c r="G1415" s="665" t="s">
        <v>5570</v>
      </c>
      <c r="H1415" s="665" t="s">
        <v>546</v>
      </c>
      <c r="I1415" s="665" t="s">
        <v>6000</v>
      </c>
      <c r="J1415" s="665" t="s">
        <v>5776</v>
      </c>
      <c r="K1415" s="665" t="s">
        <v>6001</v>
      </c>
      <c r="L1415" s="666">
        <v>0</v>
      </c>
      <c r="M1415" s="666">
        <v>0</v>
      </c>
      <c r="N1415" s="665">
        <v>3</v>
      </c>
      <c r="O1415" s="748">
        <v>1</v>
      </c>
      <c r="P1415" s="666">
        <v>0</v>
      </c>
      <c r="Q1415" s="681"/>
      <c r="R1415" s="665">
        <v>3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21</v>
      </c>
      <c r="B1416" s="665" t="s">
        <v>545</v>
      </c>
      <c r="C1416" s="665" t="s">
        <v>4757</v>
      </c>
      <c r="D1416" s="746" t="s">
        <v>7219</v>
      </c>
      <c r="E1416" s="747" t="s">
        <v>4776</v>
      </c>
      <c r="F1416" s="665" t="s">
        <v>4752</v>
      </c>
      <c r="G1416" s="665" t="s">
        <v>5570</v>
      </c>
      <c r="H1416" s="665" t="s">
        <v>546</v>
      </c>
      <c r="I1416" s="665" t="s">
        <v>5576</v>
      </c>
      <c r="J1416" s="665" t="s">
        <v>5577</v>
      </c>
      <c r="K1416" s="665" t="s">
        <v>5573</v>
      </c>
      <c r="L1416" s="666">
        <v>550.39</v>
      </c>
      <c r="M1416" s="666">
        <v>1651.17</v>
      </c>
      <c r="N1416" s="665">
        <v>3</v>
      </c>
      <c r="O1416" s="748">
        <v>1</v>
      </c>
      <c r="P1416" s="666">
        <v>1651.17</v>
      </c>
      <c r="Q1416" s="681">
        <v>1</v>
      </c>
      <c r="R1416" s="665">
        <v>3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21</v>
      </c>
      <c r="B1417" s="665" t="s">
        <v>545</v>
      </c>
      <c r="C1417" s="665" t="s">
        <v>4757</v>
      </c>
      <c r="D1417" s="746" t="s">
        <v>7219</v>
      </c>
      <c r="E1417" s="747" t="s">
        <v>4776</v>
      </c>
      <c r="F1417" s="665" t="s">
        <v>4752</v>
      </c>
      <c r="G1417" s="665" t="s">
        <v>5570</v>
      </c>
      <c r="H1417" s="665" t="s">
        <v>2238</v>
      </c>
      <c r="I1417" s="665" t="s">
        <v>6002</v>
      </c>
      <c r="J1417" s="665" t="s">
        <v>5779</v>
      </c>
      <c r="K1417" s="665" t="s">
        <v>5999</v>
      </c>
      <c r="L1417" s="666">
        <v>1834.64</v>
      </c>
      <c r="M1417" s="666">
        <v>3669.28</v>
      </c>
      <c r="N1417" s="665">
        <v>2</v>
      </c>
      <c r="O1417" s="748">
        <v>0.5</v>
      </c>
      <c r="P1417" s="666">
        <v>3669.28</v>
      </c>
      <c r="Q1417" s="681">
        <v>1</v>
      </c>
      <c r="R1417" s="665">
        <v>2</v>
      </c>
      <c r="S1417" s="681">
        <v>1</v>
      </c>
      <c r="T1417" s="748">
        <v>0.5</v>
      </c>
      <c r="U1417" s="704">
        <v>1</v>
      </c>
    </row>
    <row r="1418" spans="1:21" ht="14.4" customHeight="1" x14ac:dyDescent="0.3">
      <c r="A1418" s="664">
        <v>21</v>
      </c>
      <c r="B1418" s="665" t="s">
        <v>545</v>
      </c>
      <c r="C1418" s="665" t="s">
        <v>4757</v>
      </c>
      <c r="D1418" s="746" t="s">
        <v>7219</v>
      </c>
      <c r="E1418" s="747" t="s">
        <v>4776</v>
      </c>
      <c r="F1418" s="665" t="s">
        <v>4752</v>
      </c>
      <c r="G1418" s="665" t="s">
        <v>4850</v>
      </c>
      <c r="H1418" s="665" t="s">
        <v>546</v>
      </c>
      <c r="I1418" s="665" t="s">
        <v>4851</v>
      </c>
      <c r="J1418" s="665" t="s">
        <v>4852</v>
      </c>
      <c r="K1418" s="665" t="s">
        <v>4853</v>
      </c>
      <c r="L1418" s="666">
        <v>1540.82</v>
      </c>
      <c r="M1418" s="666">
        <v>43142.96</v>
      </c>
      <c r="N1418" s="665">
        <v>28</v>
      </c>
      <c r="O1418" s="748">
        <v>6</v>
      </c>
      <c r="P1418" s="666">
        <v>43142.96</v>
      </c>
      <c r="Q1418" s="681">
        <v>1</v>
      </c>
      <c r="R1418" s="665">
        <v>28</v>
      </c>
      <c r="S1418" s="681">
        <v>1</v>
      </c>
      <c r="T1418" s="748">
        <v>6</v>
      </c>
      <c r="U1418" s="704">
        <v>1</v>
      </c>
    </row>
    <row r="1419" spans="1:21" ht="14.4" customHeight="1" x14ac:dyDescent="0.3">
      <c r="A1419" s="664">
        <v>21</v>
      </c>
      <c r="B1419" s="665" t="s">
        <v>545</v>
      </c>
      <c r="C1419" s="665" t="s">
        <v>4757</v>
      </c>
      <c r="D1419" s="746" t="s">
        <v>7219</v>
      </c>
      <c r="E1419" s="747" t="s">
        <v>4776</v>
      </c>
      <c r="F1419" s="665" t="s">
        <v>4752</v>
      </c>
      <c r="G1419" s="665" t="s">
        <v>5352</v>
      </c>
      <c r="H1419" s="665" t="s">
        <v>2238</v>
      </c>
      <c r="I1419" s="665" t="s">
        <v>3717</v>
      </c>
      <c r="J1419" s="665" t="s">
        <v>3718</v>
      </c>
      <c r="K1419" s="665" t="s">
        <v>4639</v>
      </c>
      <c r="L1419" s="666">
        <v>392.42</v>
      </c>
      <c r="M1419" s="666">
        <v>392.42</v>
      </c>
      <c r="N1419" s="665">
        <v>1</v>
      </c>
      <c r="O1419" s="748">
        <v>0.5</v>
      </c>
      <c r="P1419" s="666">
        <v>392.42</v>
      </c>
      <c r="Q1419" s="681">
        <v>1</v>
      </c>
      <c r="R1419" s="665">
        <v>1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21</v>
      </c>
      <c r="B1420" s="665" t="s">
        <v>545</v>
      </c>
      <c r="C1420" s="665" t="s">
        <v>4757</v>
      </c>
      <c r="D1420" s="746" t="s">
        <v>7219</v>
      </c>
      <c r="E1420" s="747" t="s">
        <v>4776</v>
      </c>
      <c r="F1420" s="665" t="s">
        <v>4752</v>
      </c>
      <c r="G1420" s="665" t="s">
        <v>5353</v>
      </c>
      <c r="H1420" s="665" t="s">
        <v>546</v>
      </c>
      <c r="I1420" s="665" t="s">
        <v>3358</v>
      </c>
      <c r="J1420" s="665" t="s">
        <v>1055</v>
      </c>
      <c r="K1420" s="665" t="s">
        <v>6003</v>
      </c>
      <c r="L1420" s="666">
        <v>0</v>
      </c>
      <c r="M1420" s="666">
        <v>0</v>
      </c>
      <c r="N1420" s="665">
        <v>2</v>
      </c>
      <c r="O1420" s="748">
        <v>1.5</v>
      </c>
      <c r="P1420" s="666">
        <v>0</v>
      </c>
      <c r="Q1420" s="681"/>
      <c r="R1420" s="665">
        <v>2</v>
      </c>
      <c r="S1420" s="681">
        <v>1</v>
      </c>
      <c r="T1420" s="748">
        <v>1.5</v>
      </c>
      <c r="U1420" s="704">
        <v>1</v>
      </c>
    </row>
    <row r="1421" spans="1:21" ht="14.4" customHeight="1" x14ac:dyDescent="0.3">
      <c r="A1421" s="664">
        <v>21</v>
      </c>
      <c r="B1421" s="665" t="s">
        <v>545</v>
      </c>
      <c r="C1421" s="665" t="s">
        <v>4757</v>
      </c>
      <c r="D1421" s="746" t="s">
        <v>7219</v>
      </c>
      <c r="E1421" s="747" t="s">
        <v>4776</v>
      </c>
      <c r="F1421" s="665" t="s">
        <v>4752</v>
      </c>
      <c r="G1421" s="665" t="s">
        <v>5272</v>
      </c>
      <c r="H1421" s="665" t="s">
        <v>546</v>
      </c>
      <c r="I1421" s="665" t="s">
        <v>3912</v>
      </c>
      <c r="J1421" s="665" t="s">
        <v>3913</v>
      </c>
      <c r="K1421" s="665" t="s">
        <v>5355</v>
      </c>
      <c r="L1421" s="666">
        <v>86.02</v>
      </c>
      <c r="M1421" s="666">
        <v>86.02</v>
      </c>
      <c r="N1421" s="665">
        <v>1</v>
      </c>
      <c r="O1421" s="748">
        <v>1</v>
      </c>
      <c r="P1421" s="666">
        <v>86.02</v>
      </c>
      <c r="Q1421" s="681">
        <v>1</v>
      </c>
      <c r="R1421" s="665">
        <v>1</v>
      </c>
      <c r="S1421" s="681">
        <v>1</v>
      </c>
      <c r="T1421" s="748">
        <v>1</v>
      </c>
      <c r="U1421" s="704">
        <v>1</v>
      </c>
    </row>
    <row r="1422" spans="1:21" ht="14.4" customHeight="1" x14ac:dyDescent="0.3">
      <c r="A1422" s="664">
        <v>21</v>
      </c>
      <c r="B1422" s="665" t="s">
        <v>545</v>
      </c>
      <c r="C1422" s="665" t="s">
        <v>4757</v>
      </c>
      <c r="D1422" s="746" t="s">
        <v>7219</v>
      </c>
      <c r="E1422" s="747" t="s">
        <v>4776</v>
      </c>
      <c r="F1422" s="665" t="s">
        <v>4752</v>
      </c>
      <c r="G1422" s="665" t="s">
        <v>5579</v>
      </c>
      <c r="H1422" s="665" t="s">
        <v>2238</v>
      </c>
      <c r="I1422" s="665" t="s">
        <v>6004</v>
      </c>
      <c r="J1422" s="665" t="s">
        <v>6005</v>
      </c>
      <c r="K1422" s="665" t="s">
        <v>4585</v>
      </c>
      <c r="L1422" s="666">
        <v>206.88</v>
      </c>
      <c r="M1422" s="666">
        <v>1448.16</v>
      </c>
      <c r="N1422" s="665">
        <v>7</v>
      </c>
      <c r="O1422" s="748">
        <v>2.5</v>
      </c>
      <c r="P1422" s="666"/>
      <c r="Q1422" s="681">
        <v>0</v>
      </c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21</v>
      </c>
      <c r="B1423" s="665" t="s">
        <v>545</v>
      </c>
      <c r="C1423" s="665" t="s">
        <v>4757</v>
      </c>
      <c r="D1423" s="746" t="s">
        <v>7219</v>
      </c>
      <c r="E1423" s="747" t="s">
        <v>4776</v>
      </c>
      <c r="F1423" s="665" t="s">
        <v>4752</v>
      </c>
      <c r="G1423" s="665" t="s">
        <v>4854</v>
      </c>
      <c r="H1423" s="665" t="s">
        <v>546</v>
      </c>
      <c r="I1423" s="665" t="s">
        <v>6006</v>
      </c>
      <c r="J1423" s="665" t="s">
        <v>6007</v>
      </c>
      <c r="K1423" s="665" t="s">
        <v>4463</v>
      </c>
      <c r="L1423" s="666">
        <v>70.23</v>
      </c>
      <c r="M1423" s="666">
        <v>140.46</v>
      </c>
      <c r="N1423" s="665">
        <v>2</v>
      </c>
      <c r="O1423" s="748">
        <v>0.5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21</v>
      </c>
      <c r="B1424" s="665" t="s">
        <v>545</v>
      </c>
      <c r="C1424" s="665" t="s">
        <v>4757</v>
      </c>
      <c r="D1424" s="746" t="s">
        <v>7219</v>
      </c>
      <c r="E1424" s="747" t="s">
        <v>4776</v>
      </c>
      <c r="F1424" s="665" t="s">
        <v>4752</v>
      </c>
      <c r="G1424" s="665" t="s">
        <v>4824</v>
      </c>
      <c r="H1424" s="665" t="s">
        <v>546</v>
      </c>
      <c r="I1424" s="665" t="s">
        <v>962</v>
      </c>
      <c r="J1424" s="665" t="s">
        <v>4855</v>
      </c>
      <c r="K1424" s="665" t="s">
        <v>4856</v>
      </c>
      <c r="L1424" s="666">
        <v>0</v>
      </c>
      <c r="M1424" s="666">
        <v>0</v>
      </c>
      <c r="N1424" s="665">
        <v>34</v>
      </c>
      <c r="O1424" s="748">
        <v>19.5</v>
      </c>
      <c r="P1424" s="666">
        <v>0</v>
      </c>
      <c r="Q1424" s="681"/>
      <c r="R1424" s="665">
        <v>18</v>
      </c>
      <c r="S1424" s="681">
        <v>0.52941176470588236</v>
      </c>
      <c r="T1424" s="748">
        <v>10.5</v>
      </c>
      <c r="U1424" s="704">
        <v>0.53846153846153844</v>
      </c>
    </row>
    <row r="1425" spans="1:21" ht="14.4" customHeight="1" x14ac:dyDescent="0.3">
      <c r="A1425" s="664">
        <v>21</v>
      </c>
      <c r="B1425" s="665" t="s">
        <v>545</v>
      </c>
      <c r="C1425" s="665" t="s">
        <v>4757</v>
      </c>
      <c r="D1425" s="746" t="s">
        <v>7219</v>
      </c>
      <c r="E1425" s="747" t="s">
        <v>4776</v>
      </c>
      <c r="F1425" s="665" t="s">
        <v>4752</v>
      </c>
      <c r="G1425" s="665" t="s">
        <v>4824</v>
      </c>
      <c r="H1425" s="665" t="s">
        <v>546</v>
      </c>
      <c r="I1425" s="665" t="s">
        <v>5175</v>
      </c>
      <c r="J1425" s="665" t="s">
        <v>4855</v>
      </c>
      <c r="K1425" s="665" t="s">
        <v>4856</v>
      </c>
      <c r="L1425" s="666">
        <v>0</v>
      </c>
      <c r="M1425" s="666">
        <v>0</v>
      </c>
      <c r="N1425" s="665">
        <v>1</v>
      </c>
      <c r="O1425" s="748">
        <v>1</v>
      </c>
      <c r="P1425" s="666"/>
      <c r="Q1425" s="681"/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21</v>
      </c>
      <c r="B1426" s="665" t="s">
        <v>545</v>
      </c>
      <c r="C1426" s="665" t="s">
        <v>4757</v>
      </c>
      <c r="D1426" s="746" t="s">
        <v>7219</v>
      </c>
      <c r="E1426" s="747" t="s">
        <v>4776</v>
      </c>
      <c r="F1426" s="665" t="s">
        <v>4752</v>
      </c>
      <c r="G1426" s="665" t="s">
        <v>4824</v>
      </c>
      <c r="H1426" s="665" t="s">
        <v>546</v>
      </c>
      <c r="I1426" s="665" t="s">
        <v>5178</v>
      </c>
      <c r="J1426" s="665" t="s">
        <v>4855</v>
      </c>
      <c r="K1426" s="665" t="s">
        <v>4856</v>
      </c>
      <c r="L1426" s="666">
        <v>0</v>
      </c>
      <c r="M1426" s="666">
        <v>0</v>
      </c>
      <c r="N1426" s="665">
        <v>1</v>
      </c>
      <c r="O1426" s="748">
        <v>1</v>
      </c>
      <c r="P1426" s="666"/>
      <c r="Q1426" s="681"/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21</v>
      </c>
      <c r="B1427" s="665" t="s">
        <v>545</v>
      </c>
      <c r="C1427" s="665" t="s">
        <v>4757</v>
      </c>
      <c r="D1427" s="746" t="s">
        <v>7219</v>
      </c>
      <c r="E1427" s="747" t="s">
        <v>4776</v>
      </c>
      <c r="F1427" s="665" t="s">
        <v>4752</v>
      </c>
      <c r="G1427" s="665" t="s">
        <v>6008</v>
      </c>
      <c r="H1427" s="665" t="s">
        <v>546</v>
      </c>
      <c r="I1427" s="665" t="s">
        <v>6009</v>
      </c>
      <c r="J1427" s="665" t="s">
        <v>6010</v>
      </c>
      <c r="K1427" s="665" t="s">
        <v>6011</v>
      </c>
      <c r="L1427" s="666">
        <v>0</v>
      </c>
      <c r="M1427" s="666">
        <v>0</v>
      </c>
      <c r="N1427" s="665">
        <v>4</v>
      </c>
      <c r="O1427" s="748">
        <v>0.5</v>
      </c>
      <c r="P1427" s="666">
        <v>0</v>
      </c>
      <c r="Q1427" s="681"/>
      <c r="R1427" s="665">
        <v>4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21</v>
      </c>
      <c r="B1428" s="665" t="s">
        <v>545</v>
      </c>
      <c r="C1428" s="665" t="s">
        <v>4757</v>
      </c>
      <c r="D1428" s="746" t="s">
        <v>7219</v>
      </c>
      <c r="E1428" s="747" t="s">
        <v>4776</v>
      </c>
      <c r="F1428" s="665" t="s">
        <v>4752</v>
      </c>
      <c r="G1428" s="665" t="s">
        <v>6012</v>
      </c>
      <c r="H1428" s="665" t="s">
        <v>2238</v>
      </c>
      <c r="I1428" s="665" t="s">
        <v>6013</v>
      </c>
      <c r="J1428" s="665" t="s">
        <v>2312</v>
      </c>
      <c r="K1428" s="665" t="s">
        <v>6014</v>
      </c>
      <c r="L1428" s="666">
        <v>0</v>
      </c>
      <c r="M1428" s="666">
        <v>0</v>
      </c>
      <c r="N1428" s="665">
        <v>1</v>
      </c>
      <c r="O1428" s="748">
        <v>1</v>
      </c>
      <c r="P1428" s="666">
        <v>0</v>
      </c>
      <c r="Q1428" s="681"/>
      <c r="R1428" s="665">
        <v>1</v>
      </c>
      <c r="S1428" s="681">
        <v>1</v>
      </c>
      <c r="T1428" s="748">
        <v>1</v>
      </c>
      <c r="U1428" s="704">
        <v>1</v>
      </c>
    </row>
    <row r="1429" spans="1:21" ht="14.4" customHeight="1" x14ac:dyDescent="0.3">
      <c r="A1429" s="664">
        <v>21</v>
      </c>
      <c r="B1429" s="665" t="s">
        <v>545</v>
      </c>
      <c r="C1429" s="665" t="s">
        <v>4757</v>
      </c>
      <c r="D1429" s="746" t="s">
        <v>7219</v>
      </c>
      <c r="E1429" s="747" t="s">
        <v>4776</v>
      </c>
      <c r="F1429" s="665" t="s">
        <v>4752</v>
      </c>
      <c r="G1429" s="665" t="s">
        <v>6012</v>
      </c>
      <c r="H1429" s="665" t="s">
        <v>2238</v>
      </c>
      <c r="I1429" s="665" t="s">
        <v>6015</v>
      </c>
      <c r="J1429" s="665" t="s">
        <v>2312</v>
      </c>
      <c r="K1429" s="665" t="s">
        <v>6016</v>
      </c>
      <c r="L1429" s="666">
        <v>138.31</v>
      </c>
      <c r="M1429" s="666">
        <v>553.24</v>
      </c>
      <c r="N1429" s="665">
        <v>4</v>
      </c>
      <c r="O1429" s="748">
        <v>2.5</v>
      </c>
      <c r="P1429" s="666">
        <v>276.62</v>
      </c>
      <c r="Q1429" s="681">
        <v>0.5</v>
      </c>
      <c r="R1429" s="665">
        <v>2</v>
      </c>
      <c r="S1429" s="681">
        <v>0.5</v>
      </c>
      <c r="T1429" s="748">
        <v>1</v>
      </c>
      <c r="U1429" s="704">
        <v>0.4</v>
      </c>
    </row>
    <row r="1430" spans="1:21" ht="14.4" customHeight="1" x14ac:dyDescent="0.3">
      <c r="A1430" s="664">
        <v>21</v>
      </c>
      <c r="B1430" s="665" t="s">
        <v>545</v>
      </c>
      <c r="C1430" s="665" t="s">
        <v>4757</v>
      </c>
      <c r="D1430" s="746" t="s">
        <v>7219</v>
      </c>
      <c r="E1430" s="747" t="s">
        <v>4776</v>
      </c>
      <c r="F1430" s="665" t="s">
        <v>4752</v>
      </c>
      <c r="G1430" s="665" t="s">
        <v>6012</v>
      </c>
      <c r="H1430" s="665" t="s">
        <v>2238</v>
      </c>
      <c r="I1430" s="665" t="s">
        <v>6017</v>
      </c>
      <c r="J1430" s="665" t="s">
        <v>2312</v>
      </c>
      <c r="K1430" s="665" t="s">
        <v>5035</v>
      </c>
      <c r="L1430" s="666">
        <v>0</v>
      </c>
      <c r="M1430" s="666">
        <v>0</v>
      </c>
      <c r="N1430" s="665">
        <v>1</v>
      </c>
      <c r="O1430" s="748">
        <v>1</v>
      </c>
      <c r="P1430" s="666"/>
      <c r="Q1430" s="681"/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21</v>
      </c>
      <c r="B1431" s="665" t="s">
        <v>545</v>
      </c>
      <c r="C1431" s="665" t="s">
        <v>4757</v>
      </c>
      <c r="D1431" s="746" t="s">
        <v>7219</v>
      </c>
      <c r="E1431" s="747" t="s">
        <v>4776</v>
      </c>
      <c r="F1431" s="665" t="s">
        <v>4752</v>
      </c>
      <c r="G1431" s="665" t="s">
        <v>6012</v>
      </c>
      <c r="H1431" s="665" t="s">
        <v>2238</v>
      </c>
      <c r="I1431" s="665" t="s">
        <v>2311</v>
      </c>
      <c r="J1431" s="665" t="s">
        <v>2312</v>
      </c>
      <c r="K1431" s="665" t="s">
        <v>4463</v>
      </c>
      <c r="L1431" s="666">
        <v>69.16</v>
      </c>
      <c r="M1431" s="666">
        <v>207.48</v>
      </c>
      <c r="N1431" s="665">
        <v>3</v>
      </c>
      <c r="O1431" s="748">
        <v>2</v>
      </c>
      <c r="P1431" s="666">
        <v>69.16</v>
      </c>
      <c r="Q1431" s="681">
        <v>0.33333333333333331</v>
      </c>
      <c r="R1431" s="665">
        <v>1</v>
      </c>
      <c r="S1431" s="681">
        <v>0.33333333333333331</v>
      </c>
      <c r="T1431" s="748">
        <v>0.5</v>
      </c>
      <c r="U1431" s="704">
        <v>0.25</v>
      </c>
    </row>
    <row r="1432" spans="1:21" ht="14.4" customHeight="1" x14ac:dyDescent="0.3">
      <c r="A1432" s="664">
        <v>21</v>
      </c>
      <c r="B1432" s="665" t="s">
        <v>545</v>
      </c>
      <c r="C1432" s="665" t="s">
        <v>4757</v>
      </c>
      <c r="D1432" s="746" t="s">
        <v>7219</v>
      </c>
      <c r="E1432" s="747" t="s">
        <v>4776</v>
      </c>
      <c r="F1432" s="665" t="s">
        <v>4752</v>
      </c>
      <c r="G1432" s="665" t="s">
        <v>6018</v>
      </c>
      <c r="H1432" s="665" t="s">
        <v>546</v>
      </c>
      <c r="I1432" s="665" t="s">
        <v>6019</v>
      </c>
      <c r="J1432" s="665" t="s">
        <v>6020</v>
      </c>
      <c r="K1432" s="665" t="s">
        <v>6021</v>
      </c>
      <c r="L1432" s="666">
        <v>4253.3599999999997</v>
      </c>
      <c r="M1432" s="666">
        <v>76560.479999999981</v>
      </c>
      <c r="N1432" s="665">
        <v>18</v>
      </c>
      <c r="O1432" s="748">
        <v>2.5</v>
      </c>
      <c r="P1432" s="666">
        <v>25520.159999999996</v>
      </c>
      <c r="Q1432" s="681">
        <v>0.33333333333333337</v>
      </c>
      <c r="R1432" s="665">
        <v>6</v>
      </c>
      <c r="S1432" s="681">
        <v>0.33333333333333331</v>
      </c>
      <c r="T1432" s="748">
        <v>2</v>
      </c>
      <c r="U1432" s="704">
        <v>0.8</v>
      </c>
    </row>
    <row r="1433" spans="1:21" ht="14.4" customHeight="1" x14ac:dyDescent="0.3">
      <c r="A1433" s="664">
        <v>21</v>
      </c>
      <c r="B1433" s="665" t="s">
        <v>545</v>
      </c>
      <c r="C1433" s="665" t="s">
        <v>4757</v>
      </c>
      <c r="D1433" s="746" t="s">
        <v>7219</v>
      </c>
      <c r="E1433" s="747" t="s">
        <v>4776</v>
      </c>
      <c r="F1433" s="665" t="s">
        <v>4752</v>
      </c>
      <c r="G1433" s="665" t="s">
        <v>6018</v>
      </c>
      <c r="H1433" s="665" t="s">
        <v>546</v>
      </c>
      <c r="I1433" s="665" t="s">
        <v>6022</v>
      </c>
      <c r="J1433" s="665" t="s">
        <v>6020</v>
      </c>
      <c r="K1433" s="665" t="s">
        <v>6023</v>
      </c>
      <c r="L1433" s="666">
        <v>0</v>
      </c>
      <c r="M1433" s="666">
        <v>0</v>
      </c>
      <c r="N1433" s="665">
        <v>6</v>
      </c>
      <c r="O1433" s="748">
        <v>0.5</v>
      </c>
      <c r="P1433" s="666"/>
      <c r="Q1433" s="681"/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21</v>
      </c>
      <c r="B1434" s="665" t="s">
        <v>545</v>
      </c>
      <c r="C1434" s="665" t="s">
        <v>4757</v>
      </c>
      <c r="D1434" s="746" t="s">
        <v>7219</v>
      </c>
      <c r="E1434" s="747" t="s">
        <v>4776</v>
      </c>
      <c r="F1434" s="665" t="s">
        <v>4752</v>
      </c>
      <c r="G1434" s="665" t="s">
        <v>6018</v>
      </c>
      <c r="H1434" s="665" t="s">
        <v>546</v>
      </c>
      <c r="I1434" s="665" t="s">
        <v>6024</v>
      </c>
      <c r="J1434" s="665" t="s">
        <v>6020</v>
      </c>
      <c r="K1434" s="665" t="s">
        <v>5420</v>
      </c>
      <c r="L1434" s="666">
        <v>0</v>
      </c>
      <c r="M1434" s="666">
        <v>0</v>
      </c>
      <c r="N1434" s="665">
        <v>6</v>
      </c>
      <c r="O1434" s="748">
        <v>1</v>
      </c>
      <c r="P1434" s="666"/>
      <c r="Q1434" s="681"/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21</v>
      </c>
      <c r="B1435" s="665" t="s">
        <v>545</v>
      </c>
      <c r="C1435" s="665" t="s">
        <v>4757</v>
      </c>
      <c r="D1435" s="746" t="s">
        <v>7219</v>
      </c>
      <c r="E1435" s="747" t="s">
        <v>4776</v>
      </c>
      <c r="F1435" s="665" t="s">
        <v>4752</v>
      </c>
      <c r="G1435" s="665" t="s">
        <v>6018</v>
      </c>
      <c r="H1435" s="665" t="s">
        <v>546</v>
      </c>
      <c r="I1435" s="665" t="s">
        <v>6025</v>
      </c>
      <c r="J1435" s="665" t="s">
        <v>6026</v>
      </c>
      <c r="K1435" s="665" t="s">
        <v>6027</v>
      </c>
      <c r="L1435" s="666">
        <v>0</v>
      </c>
      <c r="M1435" s="666">
        <v>0</v>
      </c>
      <c r="N1435" s="665">
        <v>6</v>
      </c>
      <c r="O1435" s="748">
        <v>0.5</v>
      </c>
      <c r="P1435" s="666"/>
      <c r="Q1435" s="681"/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21</v>
      </c>
      <c r="B1436" s="665" t="s">
        <v>545</v>
      </c>
      <c r="C1436" s="665" t="s">
        <v>4757</v>
      </c>
      <c r="D1436" s="746" t="s">
        <v>7219</v>
      </c>
      <c r="E1436" s="747" t="s">
        <v>4776</v>
      </c>
      <c r="F1436" s="665" t="s">
        <v>4752</v>
      </c>
      <c r="G1436" s="665" t="s">
        <v>4857</v>
      </c>
      <c r="H1436" s="665" t="s">
        <v>2238</v>
      </c>
      <c r="I1436" s="665" t="s">
        <v>6028</v>
      </c>
      <c r="J1436" s="665" t="s">
        <v>2467</v>
      </c>
      <c r="K1436" s="665" t="s">
        <v>4582</v>
      </c>
      <c r="L1436" s="666">
        <v>264</v>
      </c>
      <c r="M1436" s="666">
        <v>264</v>
      </c>
      <c r="N1436" s="665">
        <v>1</v>
      </c>
      <c r="O1436" s="748">
        <v>0.5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21</v>
      </c>
      <c r="B1437" s="665" t="s">
        <v>545</v>
      </c>
      <c r="C1437" s="665" t="s">
        <v>4757</v>
      </c>
      <c r="D1437" s="746" t="s">
        <v>7219</v>
      </c>
      <c r="E1437" s="747" t="s">
        <v>4776</v>
      </c>
      <c r="F1437" s="665" t="s">
        <v>4752</v>
      </c>
      <c r="G1437" s="665" t="s">
        <v>4857</v>
      </c>
      <c r="H1437" s="665" t="s">
        <v>2238</v>
      </c>
      <c r="I1437" s="665" t="s">
        <v>2389</v>
      </c>
      <c r="J1437" s="665" t="s">
        <v>2390</v>
      </c>
      <c r="K1437" s="665" t="s">
        <v>4463</v>
      </c>
      <c r="L1437" s="666">
        <v>65.989999999999995</v>
      </c>
      <c r="M1437" s="666">
        <v>65.989999999999995</v>
      </c>
      <c r="N1437" s="665">
        <v>1</v>
      </c>
      <c r="O1437" s="748">
        <v>0.5</v>
      </c>
      <c r="P1437" s="666">
        <v>65.989999999999995</v>
      </c>
      <c r="Q1437" s="681">
        <v>1</v>
      </c>
      <c r="R1437" s="665">
        <v>1</v>
      </c>
      <c r="S1437" s="681">
        <v>1</v>
      </c>
      <c r="T1437" s="748">
        <v>0.5</v>
      </c>
      <c r="U1437" s="704">
        <v>1</v>
      </c>
    </row>
    <row r="1438" spans="1:21" ht="14.4" customHeight="1" x14ac:dyDescent="0.3">
      <c r="A1438" s="664">
        <v>21</v>
      </c>
      <c r="B1438" s="665" t="s">
        <v>545</v>
      </c>
      <c r="C1438" s="665" t="s">
        <v>4757</v>
      </c>
      <c r="D1438" s="746" t="s">
        <v>7219</v>
      </c>
      <c r="E1438" s="747" t="s">
        <v>4776</v>
      </c>
      <c r="F1438" s="665" t="s">
        <v>4752</v>
      </c>
      <c r="G1438" s="665" t="s">
        <v>4857</v>
      </c>
      <c r="H1438" s="665" t="s">
        <v>2238</v>
      </c>
      <c r="I1438" s="665" t="s">
        <v>2389</v>
      </c>
      <c r="J1438" s="665" t="s">
        <v>2390</v>
      </c>
      <c r="K1438" s="665" t="s">
        <v>4463</v>
      </c>
      <c r="L1438" s="666">
        <v>42.57</v>
      </c>
      <c r="M1438" s="666">
        <v>42.57</v>
      </c>
      <c r="N1438" s="665">
        <v>1</v>
      </c>
      <c r="O1438" s="748">
        <v>1</v>
      </c>
      <c r="P1438" s="666">
        <v>42.57</v>
      </c>
      <c r="Q1438" s="681">
        <v>1</v>
      </c>
      <c r="R1438" s="665">
        <v>1</v>
      </c>
      <c r="S1438" s="681">
        <v>1</v>
      </c>
      <c r="T1438" s="748">
        <v>1</v>
      </c>
      <c r="U1438" s="704">
        <v>1</v>
      </c>
    </row>
    <row r="1439" spans="1:21" ht="14.4" customHeight="1" x14ac:dyDescent="0.3">
      <c r="A1439" s="664">
        <v>21</v>
      </c>
      <c r="B1439" s="665" t="s">
        <v>545</v>
      </c>
      <c r="C1439" s="665" t="s">
        <v>4757</v>
      </c>
      <c r="D1439" s="746" t="s">
        <v>7219</v>
      </c>
      <c r="E1439" s="747" t="s">
        <v>4776</v>
      </c>
      <c r="F1439" s="665" t="s">
        <v>4752</v>
      </c>
      <c r="G1439" s="665" t="s">
        <v>4857</v>
      </c>
      <c r="H1439" s="665" t="s">
        <v>2238</v>
      </c>
      <c r="I1439" s="665" t="s">
        <v>2466</v>
      </c>
      <c r="J1439" s="665" t="s">
        <v>2467</v>
      </c>
      <c r="K1439" s="665" t="s">
        <v>4487</v>
      </c>
      <c r="L1439" s="666">
        <v>85.16</v>
      </c>
      <c r="M1439" s="666">
        <v>85.16</v>
      </c>
      <c r="N1439" s="665">
        <v>1</v>
      </c>
      <c r="O1439" s="748">
        <v>1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21</v>
      </c>
      <c r="B1440" s="665" t="s">
        <v>545</v>
      </c>
      <c r="C1440" s="665" t="s">
        <v>4757</v>
      </c>
      <c r="D1440" s="746" t="s">
        <v>7219</v>
      </c>
      <c r="E1440" s="747" t="s">
        <v>4776</v>
      </c>
      <c r="F1440" s="665" t="s">
        <v>4752</v>
      </c>
      <c r="G1440" s="665" t="s">
        <v>4857</v>
      </c>
      <c r="H1440" s="665" t="s">
        <v>2238</v>
      </c>
      <c r="I1440" s="665" t="s">
        <v>4858</v>
      </c>
      <c r="J1440" s="665" t="s">
        <v>2467</v>
      </c>
      <c r="K1440" s="665" t="s">
        <v>4582</v>
      </c>
      <c r="L1440" s="666">
        <v>264</v>
      </c>
      <c r="M1440" s="666">
        <v>264</v>
      </c>
      <c r="N1440" s="665">
        <v>1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21</v>
      </c>
      <c r="B1441" s="665" t="s">
        <v>545</v>
      </c>
      <c r="C1441" s="665" t="s">
        <v>4757</v>
      </c>
      <c r="D1441" s="746" t="s">
        <v>7219</v>
      </c>
      <c r="E1441" s="747" t="s">
        <v>4776</v>
      </c>
      <c r="F1441" s="665" t="s">
        <v>4752</v>
      </c>
      <c r="G1441" s="665" t="s">
        <v>4857</v>
      </c>
      <c r="H1441" s="665" t="s">
        <v>2238</v>
      </c>
      <c r="I1441" s="665" t="s">
        <v>6029</v>
      </c>
      <c r="J1441" s="665" t="s">
        <v>2467</v>
      </c>
      <c r="K1441" s="665" t="s">
        <v>4582</v>
      </c>
      <c r="L1441" s="666">
        <v>170.32</v>
      </c>
      <c r="M1441" s="666">
        <v>340.64</v>
      </c>
      <c r="N1441" s="665">
        <v>2</v>
      </c>
      <c r="O1441" s="748">
        <v>0.5</v>
      </c>
      <c r="P1441" s="666">
        <v>340.64</v>
      </c>
      <c r="Q1441" s="681">
        <v>1</v>
      </c>
      <c r="R1441" s="665">
        <v>2</v>
      </c>
      <c r="S1441" s="681">
        <v>1</v>
      </c>
      <c r="T1441" s="748">
        <v>0.5</v>
      </c>
      <c r="U1441" s="704">
        <v>1</v>
      </c>
    </row>
    <row r="1442" spans="1:21" ht="14.4" customHeight="1" x14ac:dyDescent="0.3">
      <c r="A1442" s="664">
        <v>21</v>
      </c>
      <c r="B1442" s="665" t="s">
        <v>545</v>
      </c>
      <c r="C1442" s="665" t="s">
        <v>4757</v>
      </c>
      <c r="D1442" s="746" t="s">
        <v>7219</v>
      </c>
      <c r="E1442" s="747" t="s">
        <v>4776</v>
      </c>
      <c r="F1442" s="665" t="s">
        <v>4752</v>
      </c>
      <c r="G1442" s="665" t="s">
        <v>4859</v>
      </c>
      <c r="H1442" s="665" t="s">
        <v>546</v>
      </c>
      <c r="I1442" s="665" t="s">
        <v>1413</v>
      </c>
      <c r="J1442" s="665" t="s">
        <v>1414</v>
      </c>
      <c r="K1442" s="665" t="s">
        <v>4860</v>
      </c>
      <c r="L1442" s="666">
        <v>344</v>
      </c>
      <c r="M1442" s="666">
        <v>7568</v>
      </c>
      <c r="N1442" s="665">
        <v>22</v>
      </c>
      <c r="O1442" s="748">
        <v>11.166666666666668</v>
      </c>
      <c r="P1442" s="666">
        <v>6880</v>
      </c>
      <c r="Q1442" s="681">
        <v>0.90909090909090906</v>
      </c>
      <c r="R1442" s="665">
        <v>20</v>
      </c>
      <c r="S1442" s="681">
        <v>0.90909090909090906</v>
      </c>
      <c r="T1442" s="748">
        <v>9.6666666666666679</v>
      </c>
      <c r="U1442" s="704">
        <v>0.86567164179104483</v>
      </c>
    </row>
    <row r="1443" spans="1:21" ht="14.4" customHeight="1" x14ac:dyDescent="0.3">
      <c r="A1443" s="664">
        <v>21</v>
      </c>
      <c r="B1443" s="665" t="s">
        <v>545</v>
      </c>
      <c r="C1443" s="665" t="s">
        <v>4757</v>
      </c>
      <c r="D1443" s="746" t="s">
        <v>7219</v>
      </c>
      <c r="E1443" s="747" t="s">
        <v>4776</v>
      </c>
      <c r="F1443" s="665" t="s">
        <v>4752</v>
      </c>
      <c r="G1443" s="665" t="s">
        <v>4859</v>
      </c>
      <c r="H1443" s="665" t="s">
        <v>546</v>
      </c>
      <c r="I1443" s="665" t="s">
        <v>4982</v>
      </c>
      <c r="J1443" s="665" t="s">
        <v>1414</v>
      </c>
      <c r="K1443" s="665" t="s">
        <v>4464</v>
      </c>
      <c r="L1443" s="666">
        <v>0</v>
      </c>
      <c r="M1443" s="666">
        <v>0</v>
      </c>
      <c r="N1443" s="665">
        <v>5</v>
      </c>
      <c r="O1443" s="748">
        <v>2.5</v>
      </c>
      <c r="P1443" s="666">
        <v>0</v>
      </c>
      <c r="Q1443" s="681"/>
      <c r="R1443" s="665">
        <v>5</v>
      </c>
      <c r="S1443" s="681">
        <v>1</v>
      </c>
      <c r="T1443" s="748">
        <v>2.5</v>
      </c>
      <c r="U1443" s="704">
        <v>1</v>
      </c>
    </row>
    <row r="1444" spans="1:21" ht="14.4" customHeight="1" x14ac:dyDescent="0.3">
      <c r="A1444" s="664">
        <v>21</v>
      </c>
      <c r="B1444" s="665" t="s">
        <v>545</v>
      </c>
      <c r="C1444" s="665" t="s">
        <v>4757</v>
      </c>
      <c r="D1444" s="746" t="s">
        <v>7219</v>
      </c>
      <c r="E1444" s="747" t="s">
        <v>4776</v>
      </c>
      <c r="F1444" s="665" t="s">
        <v>4752</v>
      </c>
      <c r="G1444" s="665" t="s">
        <v>4859</v>
      </c>
      <c r="H1444" s="665" t="s">
        <v>546</v>
      </c>
      <c r="I1444" s="665" t="s">
        <v>5199</v>
      </c>
      <c r="J1444" s="665" t="s">
        <v>1414</v>
      </c>
      <c r="K1444" s="665" t="s">
        <v>5200</v>
      </c>
      <c r="L1444" s="666">
        <v>0</v>
      </c>
      <c r="M1444" s="666">
        <v>0</v>
      </c>
      <c r="N1444" s="665">
        <v>4</v>
      </c>
      <c r="O1444" s="748">
        <v>3</v>
      </c>
      <c r="P1444" s="666">
        <v>0</v>
      </c>
      <c r="Q1444" s="681"/>
      <c r="R1444" s="665">
        <v>4</v>
      </c>
      <c r="S1444" s="681">
        <v>1</v>
      </c>
      <c r="T1444" s="748">
        <v>3</v>
      </c>
      <c r="U1444" s="704">
        <v>1</v>
      </c>
    </row>
    <row r="1445" spans="1:21" ht="14.4" customHeight="1" x14ac:dyDescent="0.3">
      <c r="A1445" s="664">
        <v>21</v>
      </c>
      <c r="B1445" s="665" t="s">
        <v>545</v>
      </c>
      <c r="C1445" s="665" t="s">
        <v>4757</v>
      </c>
      <c r="D1445" s="746" t="s">
        <v>7219</v>
      </c>
      <c r="E1445" s="747" t="s">
        <v>4776</v>
      </c>
      <c r="F1445" s="665" t="s">
        <v>4752</v>
      </c>
      <c r="G1445" s="665" t="s">
        <v>4864</v>
      </c>
      <c r="H1445" s="665" t="s">
        <v>546</v>
      </c>
      <c r="I1445" s="665" t="s">
        <v>6030</v>
      </c>
      <c r="J1445" s="665" t="s">
        <v>4989</v>
      </c>
      <c r="K1445" s="665" t="s">
        <v>6031</v>
      </c>
      <c r="L1445" s="666">
        <v>121.8</v>
      </c>
      <c r="M1445" s="666">
        <v>121.8</v>
      </c>
      <c r="N1445" s="665">
        <v>1</v>
      </c>
      <c r="O1445" s="748">
        <v>1</v>
      </c>
      <c r="P1445" s="666">
        <v>121.8</v>
      </c>
      <c r="Q1445" s="681">
        <v>1</v>
      </c>
      <c r="R1445" s="665">
        <v>1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21</v>
      </c>
      <c r="B1446" s="665" t="s">
        <v>545</v>
      </c>
      <c r="C1446" s="665" t="s">
        <v>4757</v>
      </c>
      <c r="D1446" s="746" t="s">
        <v>7219</v>
      </c>
      <c r="E1446" s="747" t="s">
        <v>4776</v>
      </c>
      <c r="F1446" s="665" t="s">
        <v>4752</v>
      </c>
      <c r="G1446" s="665" t="s">
        <v>4866</v>
      </c>
      <c r="H1446" s="665" t="s">
        <v>546</v>
      </c>
      <c r="I1446" s="665" t="s">
        <v>765</v>
      </c>
      <c r="J1446" s="665" t="s">
        <v>766</v>
      </c>
      <c r="K1446" s="665" t="s">
        <v>4867</v>
      </c>
      <c r="L1446" s="666">
        <v>91.11</v>
      </c>
      <c r="M1446" s="666">
        <v>2733.2999999999993</v>
      </c>
      <c r="N1446" s="665">
        <v>30</v>
      </c>
      <c r="O1446" s="748">
        <v>11.5</v>
      </c>
      <c r="P1446" s="666">
        <v>911.1</v>
      </c>
      <c r="Q1446" s="681">
        <v>0.33333333333333343</v>
      </c>
      <c r="R1446" s="665">
        <v>10</v>
      </c>
      <c r="S1446" s="681">
        <v>0.33333333333333331</v>
      </c>
      <c r="T1446" s="748">
        <v>5</v>
      </c>
      <c r="U1446" s="704">
        <v>0.43478260869565216</v>
      </c>
    </row>
    <row r="1447" spans="1:21" ht="14.4" customHeight="1" x14ac:dyDescent="0.3">
      <c r="A1447" s="664">
        <v>21</v>
      </c>
      <c r="B1447" s="665" t="s">
        <v>545</v>
      </c>
      <c r="C1447" s="665" t="s">
        <v>4757</v>
      </c>
      <c r="D1447" s="746" t="s">
        <v>7219</v>
      </c>
      <c r="E1447" s="747" t="s">
        <v>4776</v>
      </c>
      <c r="F1447" s="665" t="s">
        <v>4752</v>
      </c>
      <c r="G1447" s="665" t="s">
        <v>4866</v>
      </c>
      <c r="H1447" s="665" t="s">
        <v>546</v>
      </c>
      <c r="I1447" s="665" t="s">
        <v>1956</v>
      </c>
      <c r="J1447" s="665" t="s">
        <v>766</v>
      </c>
      <c r="K1447" s="665" t="s">
        <v>5290</v>
      </c>
      <c r="L1447" s="666">
        <v>182.22</v>
      </c>
      <c r="M1447" s="666">
        <v>546.66</v>
      </c>
      <c r="N1447" s="665">
        <v>3</v>
      </c>
      <c r="O1447" s="748">
        <v>1</v>
      </c>
      <c r="P1447" s="666">
        <v>546.66</v>
      </c>
      <c r="Q1447" s="681">
        <v>1</v>
      </c>
      <c r="R1447" s="665">
        <v>3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21</v>
      </c>
      <c r="B1448" s="665" t="s">
        <v>545</v>
      </c>
      <c r="C1448" s="665" t="s">
        <v>4757</v>
      </c>
      <c r="D1448" s="746" t="s">
        <v>7219</v>
      </c>
      <c r="E1448" s="747" t="s">
        <v>4776</v>
      </c>
      <c r="F1448" s="665" t="s">
        <v>4752</v>
      </c>
      <c r="G1448" s="665" t="s">
        <v>4866</v>
      </c>
      <c r="H1448" s="665" t="s">
        <v>546</v>
      </c>
      <c r="I1448" s="665" t="s">
        <v>5911</v>
      </c>
      <c r="J1448" s="665" t="s">
        <v>766</v>
      </c>
      <c r="K1448" s="665" t="s">
        <v>4867</v>
      </c>
      <c r="L1448" s="666">
        <v>91.11</v>
      </c>
      <c r="M1448" s="666">
        <v>182.22</v>
      </c>
      <c r="N1448" s="665">
        <v>2</v>
      </c>
      <c r="O1448" s="748">
        <v>1</v>
      </c>
      <c r="P1448" s="666">
        <v>182.22</v>
      </c>
      <c r="Q1448" s="681">
        <v>1</v>
      </c>
      <c r="R1448" s="665">
        <v>2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21</v>
      </c>
      <c r="B1449" s="665" t="s">
        <v>545</v>
      </c>
      <c r="C1449" s="665" t="s">
        <v>4757</v>
      </c>
      <c r="D1449" s="746" t="s">
        <v>7219</v>
      </c>
      <c r="E1449" s="747" t="s">
        <v>4776</v>
      </c>
      <c r="F1449" s="665" t="s">
        <v>4752</v>
      </c>
      <c r="G1449" s="665" t="s">
        <v>4866</v>
      </c>
      <c r="H1449" s="665" t="s">
        <v>546</v>
      </c>
      <c r="I1449" s="665" t="s">
        <v>6032</v>
      </c>
      <c r="J1449" s="665" t="s">
        <v>766</v>
      </c>
      <c r="K1449" s="665" t="s">
        <v>4867</v>
      </c>
      <c r="L1449" s="666">
        <v>91.11</v>
      </c>
      <c r="M1449" s="666">
        <v>273.33</v>
      </c>
      <c r="N1449" s="665">
        <v>3</v>
      </c>
      <c r="O1449" s="748">
        <v>1</v>
      </c>
      <c r="P1449" s="666"/>
      <c r="Q1449" s="681">
        <v>0</v>
      </c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21</v>
      </c>
      <c r="B1450" s="665" t="s">
        <v>545</v>
      </c>
      <c r="C1450" s="665" t="s">
        <v>4757</v>
      </c>
      <c r="D1450" s="746" t="s">
        <v>7219</v>
      </c>
      <c r="E1450" s="747" t="s">
        <v>4776</v>
      </c>
      <c r="F1450" s="665" t="s">
        <v>4752</v>
      </c>
      <c r="G1450" s="665" t="s">
        <v>4868</v>
      </c>
      <c r="H1450" s="665" t="s">
        <v>546</v>
      </c>
      <c r="I1450" s="665" t="s">
        <v>6033</v>
      </c>
      <c r="J1450" s="665" t="s">
        <v>6034</v>
      </c>
      <c r="K1450" s="665" t="s">
        <v>5331</v>
      </c>
      <c r="L1450" s="666">
        <v>0</v>
      </c>
      <c r="M1450" s="666">
        <v>0</v>
      </c>
      <c r="N1450" s="665">
        <v>3</v>
      </c>
      <c r="O1450" s="748">
        <v>1.5</v>
      </c>
      <c r="P1450" s="666">
        <v>0</v>
      </c>
      <c r="Q1450" s="681"/>
      <c r="R1450" s="665">
        <v>3</v>
      </c>
      <c r="S1450" s="681">
        <v>1</v>
      </c>
      <c r="T1450" s="748">
        <v>1.5</v>
      </c>
      <c r="U1450" s="704">
        <v>1</v>
      </c>
    </row>
    <row r="1451" spans="1:21" ht="14.4" customHeight="1" x14ac:dyDescent="0.3">
      <c r="A1451" s="664">
        <v>21</v>
      </c>
      <c r="B1451" s="665" t="s">
        <v>545</v>
      </c>
      <c r="C1451" s="665" t="s">
        <v>4757</v>
      </c>
      <c r="D1451" s="746" t="s">
        <v>7219</v>
      </c>
      <c r="E1451" s="747" t="s">
        <v>4776</v>
      </c>
      <c r="F1451" s="665" t="s">
        <v>4752</v>
      </c>
      <c r="G1451" s="665" t="s">
        <v>4868</v>
      </c>
      <c r="H1451" s="665" t="s">
        <v>546</v>
      </c>
      <c r="I1451" s="665" t="s">
        <v>5201</v>
      </c>
      <c r="J1451" s="665" t="s">
        <v>4869</v>
      </c>
      <c r="K1451" s="665" t="s">
        <v>5202</v>
      </c>
      <c r="L1451" s="666">
        <v>0</v>
      </c>
      <c r="M1451" s="666">
        <v>0</v>
      </c>
      <c r="N1451" s="665">
        <v>1</v>
      </c>
      <c r="O1451" s="748">
        <v>0.5</v>
      </c>
      <c r="P1451" s="666">
        <v>0</v>
      </c>
      <c r="Q1451" s="681"/>
      <c r="R1451" s="665">
        <v>1</v>
      </c>
      <c r="S1451" s="681">
        <v>1</v>
      </c>
      <c r="T1451" s="748">
        <v>0.5</v>
      </c>
      <c r="U1451" s="704">
        <v>1</v>
      </c>
    </row>
    <row r="1452" spans="1:21" ht="14.4" customHeight="1" x14ac:dyDescent="0.3">
      <c r="A1452" s="664">
        <v>21</v>
      </c>
      <c r="B1452" s="665" t="s">
        <v>545</v>
      </c>
      <c r="C1452" s="665" t="s">
        <v>4757</v>
      </c>
      <c r="D1452" s="746" t="s">
        <v>7219</v>
      </c>
      <c r="E1452" s="747" t="s">
        <v>4776</v>
      </c>
      <c r="F1452" s="665" t="s">
        <v>4752</v>
      </c>
      <c r="G1452" s="665" t="s">
        <v>6035</v>
      </c>
      <c r="H1452" s="665" t="s">
        <v>546</v>
      </c>
      <c r="I1452" s="665" t="s">
        <v>6036</v>
      </c>
      <c r="J1452" s="665" t="s">
        <v>1160</v>
      </c>
      <c r="K1452" s="665" t="s">
        <v>4998</v>
      </c>
      <c r="L1452" s="666">
        <v>0</v>
      </c>
      <c r="M1452" s="666">
        <v>0</v>
      </c>
      <c r="N1452" s="665">
        <v>1</v>
      </c>
      <c r="O1452" s="748">
        <v>0.5</v>
      </c>
      <c r="P1452" s="666">
        <v>0</v>
      </c>
      <c r="Q1452" s="681"/>
      <c r="R1452" s="665">
        <v>1</v>
      </c>
      <c r="S1452" s="681">
        <v>1</v>
      </c>
      <c r="T1452" s="748">
        <v>0.5</v>
      </c>
      <c r="U1452" s="704">
        <v>1</v>
      </c>
    </row>
    <row r="1453" spans="1:21" ht="14.4" customHeight="1" x14ac:dyDescent="0.3">
      <c r="A1453" s="664">
        <v>21</v>
      </c>
      <c r="B1453" s="665" t="s">
        <v>545</v>
      </c>
      <c r="C1453" s="665" t="s">
        <v>4757</v>
      </c>
      <c r="D1453" s="746" t="s">
        <v>7219</v>
      </c>
      <c r="E1453" s="747" t="s">
        <v>4776</v>
      </c>
      <c r="F1453" s="665" t="s">
        <v>4752</v>
      </c>
      <c r="G1453" s="665" t="s">
        <v>6035</v>
      </c>
      <c r="H1453" s="665" t="s">
        <v>546</v>
      </c>
      <c r="I1453" s="665" t="s">
        <v>1159</v>
      </c>
      <c r="J1453" s="665" t="s">
        <v>1160</v>
      </c>
      <c r="K1453" s="665" t="s">
        <v>6037</v>
      </c>
      <c r="L1453" s="666">
        <v>37.520000000000003</v>
      </c>
      <c r="M1453" s="666">
        <v>75.040000000000006</v>
      </c>
      <c r="N1453" s="665">
        <v>2</v>
      </c>
      <c r="O1453" s="748">
        <v>1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21</v>
      </c>
      <c r="B1454" s="665" t="s">
        <v>545</v>
      </c>
      <c r="C1454" s="665" t="s">
        <v>4757</v>
      </c>
      <c r="D1454" s="746" t="s">
        <v>7219</v>
      </c>
      <c r="E1454" s="747" t="s">
        <v>4776</v>
      </c>
      <c r="F1454" s="665" t="s">
        <v>4752</v>
      </c>
      <c r="G1454" s="665" t="s">
        <v>4958</v>
      </c>
      <c r="H1454" s="665" t="s">
        <v>546</v>
      </c>
      <c r="I1454" s="665" t="s">
        <v>6038</v>
      </c>
      <c r="J1454" s="665" t="s">
        <v>4960</v>
      </c>
      <c r="K1454" s="665" t="s">
        <v>6039</v>
      </c>
      <c r="L1454" s="666">
        <v>815.1</v>
      </c>
      <c r="M1454" s="666">
        <v>4890.6000000000004</v>
      </c>
      <c r="N1454" s="665">
        <v>6</v>
      </c>
      <c r="O1454" s="748">
        <v>1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21</v>
      </c>
      <c r="B1455" s="665" t="s">
        <v>545</v>
      </c>
      <c r="C1455" s="665" t="s">
        <v>4757</v>
      </c>
      <c r="D1455" s="746" t="s">
        <v>7219</v>
      </c>
      <c r="E1455" s="747" t="s">
        <v>4776</v>
      </c>
      <c r="F1455" s="665" t="s">
        <v>4752</v>
      </c>
      <c r="G1455" s="665" t="s">
        <v>4871</v>
      </c>
      <c r="H1455" s="665" t="s">
        <v>546</v>
      </c>
      <c r="I1455" s="665" t="s">
        <v>1667</v>
      </c>
      <c r="J1455" s="665" t="s">
        <v>1051</v>
      </c>
      <c r="K1455" s="665" t="s">
        <v>1668</v>
      </c>
      <c r="L1455" s="666">
        <v>119.38</v>
      </c>
      <c r="M1455" s="666">
        <v>119.38</v>
      </c>
      <c r="N1455" s="665">
        <v>1</v>
      </c>
      <c r="O1455" s="748">
        <v>1</v>
      </c>
      <c r="P1455" s="666">
        <v>119.38</v>
      </c>
      <c r="Q1455" s="681">
        <v>1</v>
      </c>
      <c r="R1455" s="665">
        <v>1</v>
      </c>
      <c r="S1455" s="681">
        <v>1</v>
      </c>
      <c r="T1455" s="748">
        <v>1</v>
      </c>
      <c r="U1455" s="704">
        <v>1</v>
      </c>
    </row>
    <row r="1456" spans="1:21" ht="14.4" customHeight="1" x14ac:dyDescent="0.3">
      <c r="A1456" s="664">
        <v>21</v>
      </c>
      <c r="B1456" s="665" t="s">
        <v>545</v>
      </c>
      <c r="C1456" s="665" t="s">
        <v>4757</v>
      </c>
      <c r="D1456" s="746" t="s">
        <v>7219</v>
      </c>
      <c r="E1456" s="747" t="s">
        <v>4776</v>
      </c>
      <c r="F1456" s="665" t="s">
        <v>4752</v>
      </c>
      <c r="G1456" s="665" t="s">
        <v>5376</v>
      </c>
      <c r="H1456" s="665" t="s">
        <v>546</v>
      </c>
      <c r="I1456" s="665" t="s">
        <v>1572</v>
      </c>
      <c r="J1456" s="665" t="s">
        <v>5378</v>
      </c>
      <c r="K1456" s="665" t="s">
        <v>5503</v>
      </c>
      <c r="L1456" s="666">
        <v>0</v>
      </c>
      <c r="M1456" s="666">
        <v>0</v>
      </c>
      <c r="N1456" s="665">
        <v>2</v>
      </c>
      <c r="O1456" s="748">
        <v>1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21</v>
      </c>
      <c r="B1457" s="665" t="s">
        <v>545</v>
      </c>
      <c r="C1457" s="665" t="s">
        <v>4757</v>
      </c>
      <c r="D1457" s="746" t="s">
        <v>7219</v>
      </c>
      <c r="E1457" s="747" t="s">
        <v>4776</v>
      </c>
      <c r="F1457" s="665" t="s">
        <v>4752</v>
      </c>
      <c r="G1457" s="665" t="s">
        <v>5914</v>
      </c>
      <c r="H1457" s="665" t="s">
        <v>546</v>
      </c>
      <c r="I1457" s="665" t="s">
        <v>5917</v>
      </c>
      <c r="J1457" s="665" t="s">
        <v>5916</v>
      </c>
      <c r="K1457" s="665" t="s">
        <v>5172</v>
      </c>
      <c r="L1457" s="666">
        <v>1651.18</v>
      </c>
      <c r="M1457" s="666">
        <v>8255.9</v>
      </c>
      <c r="N1457" s="665">
        <v>5</v>
      </c>
      <c r="O1457" s="748">
        <v>4.5</v>
      </c>
      <c r="P1457" s="666">
        <v>4953.54</v>
      </c>
      <c r="Q1457" s="681">
        <v>0.6</v>
      </c>
      <c r="R1457" s="665">
        <v>3</v>
      </c>
      <c r="S1457" s="681">
        <v>0.6</v>
      </c>
      <c r="T1457" s="748">
        <v>3</v>
      </c>
      <c r="U1457" s="704">
        <v>0.66666666666666663</v>
      </c>
    </row>
    <row r="1458" spans="1:21" ht="14.4" customHeight="1" x14ac:dyDescent="0.3">
      <c r="A1458" s="664">
        <v>21</v>
      </c>
      <c r="B1458" s="665" t="s">
        <v>545</v>
      </c>
      <c r="C1458" s="665" t="s">
        <v>4757</v>
      </c>
      <c r="D1458" s="746" t="s">
        <v>7219</v>
      </c>
      <c r="E1458" s="747" t="s">
        <v>4776</v>
      </c>
      <c r="F1458" s="665" t="s">
        <v>4752</v>
      </c>
      <c r="G1458" s="665" t="s">
        <v>5179</v>
      </c>
      <c r="H1458" s="665" t="s">
        <v>546</v>
      </c>
      <c r="I1458" s="665" t="s">
        <v>4055</v>
      </c>
      <c r="J1458" s="665" t="s">
        <v>4056</v>
      </c>
      <c r="K1458" s="665" t="s">
        <v>4639</v>
      </c>
      <c r="L1458" s="666">
        <v>138.76</v>
      </c>
      <c r="M1458" s="666">
        <v>277.52</v>
      </c>
      <c r="N1458" s="665">
        <v>2</v>
      </c>
      <c r="O1458" s="748">
        <v>0.5</v>
      </c>
      <c r="P1458" s="666">
        <v>277.52</v>
      </c>
      <c r="Q1458" s="681">
        <v>1</v>
      </c>
      <c r="R1458" s="665">
        <v>2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21</v>
      </c>
      <c r="B1459" s="665" t="s">
        <v>545</v>
      </c>
      <c r="C1459" s="665" t="s">
        <v>4757</v>
      </c>
      <c r="D1459" s="746" t="s">
        <v>7219</v>
      </c>
      <c r="E1459" s="747" t="s">
        <v>4776</v>
      </c>
      <c r="F1459" s="665" t="s">
        <v>4752</v>
      </c>
      <c r="G1459" s="665" t="s">
        <v>6040</v>
      </c>
      <c r="H1459" s="665" t="s">
        <v>546</v>
      </c>
      <c r="I1459" s="665" t="s">
        <v>6041</v>
      </c>
      <c r="J1459" s="665" t="s">
        <v>6042</v>
      </c>
      <c r="K1459" s="665" t="s">
        <v>6043</v>
      </c>
      <c r="L1459" s="666">
        <v>0</v>
      </c>
      <c r="M1459" s="666">
        <v>0</v>
      </c>
      <c r="N1459" s="665">
        <v>1</v>
      </c>
      <c r="O1459" s="748">
        <v>0.5</v>
      </c>
      <c r="P1459" s="666">
        <v>0</v>
      </c>
      <c r="Q1459" s="681"/>
      <c r="R1459" s="665">
        <v>1</v>
      </c>
      <c r="S1459" s="681">
        <v>1</v>
      </c>
      <c r="T1459" s="748">
        <v>0.5</v>
      </c>
      <c r="U1459" s="704">
        <v>1</v>
      </c>
    </row>
    <row r="1460" spans="1:21" ht="14.4" customHeight="1" x14ac:dyDescent="0.3">
      <c r="A1460" s="664">
        <v>21</v>
      </c>
      <c r="B1460" s="665" t="s">
        <v>545</v>
      </c>
      <c r="C1460" s="665" t="s">
        <v>4757</v>
      </c>
      <c r="D1460" s="746" t="s">
        <v>7219</v>
      </c>
      <c r="E1460" s="747" t="s">
        <v>4776</v>
      </c>
      <c r="F1460" s="665" t="s">
        <v>4752</v>
      </c>
      <c r="G1460" s="665" t="s">
        <v>5238</v>
      </c>
      <c r="H1460" s="665" t="s">
        <v>2238</v>
      </c>
      <c r="I1460" s="665" t="s">
        <v>2809</v>
      </c>
      <c r="J1460" s="665" t="s">
        <v>2810</v>
      </c>
      <c r="K1460" s="665" t="s">
        <v>4531</v>
      </c>
      <c r="L1460" s="666">
        <v>4097.2</v>
      </c>
      <c r="M1460" s="666">
        <v>20486</v>
      </c>
      <c r="N1460" s="665">
        <v>5</v>
      </c>
      <c r="O1460" s="748">
        <v>3</v>
      </c>
      <c r="P1460" s="666">
        <v>12291.599999999999</v>
      </c>
      <c r="Q1460" s="681">
        <v>0.6</v>
      </c>
      <c r="R1460" s="665">
        <v>3</v>
      </c>
      <c r="S1460" s="681">
        <v>0.6</v>
      </c>
      <c r="T1460" s="748">
        <v>1.5</v>
      </c>
      <c r="U1460" s="704">
        <v>0.5</v>
      </c>
    </row>
    <row r="1461" spans="1:21" ht="14.4" customHeight="1" x14ac:dyDescent="0.3">
      <c r="A1461" s="664">
        <v>21</v>
      </c>
      <c r="B1461" s="665" t="s">
        <v>545</v>
      </c>
      <c r="C1461" s="665" t="s">
        <v>4757</v>
      </c>
      <c r="D1461" s="746" t="s">
        <v>7219</v>
      </c>
      <c r="E1461" s="747" t="s">
        <v>4776</v>
      </c>
      <c r="F1461" s="665" t="s">
        <v>4752</v>
      </c>
      <c r="G1461" s="665" t="s">
        <v>4873</v>
      </c>
      <c r="H1461" s="665" t="s">
        <v>546</v>
      </c>
      <c r="I1461" s="665" t="s">
        <v>868</v>
      </c>
      <c r="J1461" s="665" t="s">
        <v>869</v>
      </c>
      <c r="K1461" s="665" t="s">
        <v>4875</v>
      </c>
      <c r="L1461" s="666">
        <v>63.7</v>
      </c>
      <c r="M1461" s="666">
        <v>63.7</v>
      </c>
      <c r="N1461" s="665">
        <v>1</v>
      </c>
      <c r="O1461" s="748">
        <v>1</v>
      </c>
      <c r="P1461" s="666">
        <v>63.7</v>
      </c>
      <c r="Q1461" s="681">
        <v>1</v>
      </c>
      <c r="R1461" s="665">
        <v>1</v>
      </c>
      <c r="S1461" s="681">
        <v>1</v>
      </c>
      <c r="T1461" s="748">
        <v>1</v>
      </c>
      <c r="U1461" s="704">
        <v>1</v>
      </c>
    </row>
    <row r="1462" spans="1:21" ht="14.4" customHeight="1" x14ac:dyDescent="0.3">
      <c r="A1462" s="664">
        <v>21</v>
      </c>
      <c r="B1462" s="665" t="s">
        <v>545</v>
      </c>
      <c r="C1462" s="665" t="s">
        <v>4757</v>
      </c>
      <c r="D1462" s="746" t="s">
        <v>7219</v>
      </c>
      <c r="E1462" s="747" t="s">
        <v>4776</v>
      </c>
      <c r="F1462" s="665" t="s">
        <v>4752</v>
      </c>
      <c r="G1462" s="665" t="s">
        <v>4873</v>
      </c>
      <c r="H1462" s="665" t="s">
        <v>546</v>
      </c>
      <c r="I1462" s="665" t="s">
        <v>4997</v>
      </c>
      <c r="J1462" s="665" t="s">
        <v>4874</v>
      </c>
      <c r="K1462" s="665" t="s">
        <v>4998</v>
      </c>
      <c r="L1462" s="666">
        <v>0</v>
      </c>
      <c r="M1462" s="666">
        <v>0</v>
      </c>
      <c r="N1462" s="665">
        <v>13</v>
      </c>
      <c r="O1462" s="748">
        <v>4.5</v>
      </c>
      <c r="P1462" s="666">
        <v>0</v>
      </c>
      <c r="Q1462" s="681"/>
      <c r="R1462" s="665">
        <v>10</v>
      </c>
      <c r="S1462" s="681">
        <v>0.76923076923076927</v>
      </c>
      <c r="T1462" s="748">
        <v>3</v>
      </c>
      <c r="U1462" s="704">
        <v>0.66666666666666663</v>
      </c>
    </row>
    <row r="1463" spans="1:21" ht="14.4" customHeight="1" x14ac:dyDescent="0.3">
      <c r="A1463" s="664">
        <v>21</v>
      </c>
      <c r="B1463" s="665" t="s">
        <v>545</v>
      </c>
      <c r="C1463" s="665" t="s">
        <v>4757</v>
      </c>
      <c r="D1463" s="746" t="s">
        <v>7219</v>
      </c>
      <c r="E1463" s="747" t="s">
        <v>4776</v>
      </c>
      <c r="F1463" s="665" t="s">
        <v>4752</v>
      </c>
      <c r="G1463" s="665" t="s">
        <v>4873</v>
      </c>
      <c r="H1463" s="665" t="s">
        <v>546</v>
      </c>
      <c r="I1463" s="665" t="s">
        <v>1040</v>
      </c>
      <c r="J1463" s="665" t="s">
        <v>4874</v>
      </c>
      <c r="K1463" s="665" t="s">
        <v>4875</v>
      </c>
      <c r="L1463" s="666">
        <v>63.7</v>
      </c>
      <c r="M1463" s="666">
        <v>254.8</v>
      </c>
      <c r="N1463" s="665">
        <v>4</v>
      </c>
      <c r="O1463" s="748">
        <v>2.5</v>
      </c>
      <c r="P1463" s="666">
        <v>63.7</v>
      </c>
      <c r="Q1463" s="681">
        <v>0.25</v>
      </c>
      <c r="R1463" s="665">
        <v>1</v>
      </c>
      <c r="S1463" s="681">
        <v>0.25</v>
      </c>
      <c r="T1463" s="748">
        <v>0.5</v>
      </c>
      <c r="U1463" s="704">
        <v>0.2</v>
      </c>
    </row>
    <row r="1464" spans="1:21" ht="14.4" customHeight="1" x14ac:dyDescent="0.3">
      <c r="A1464" s="664">
        <v>21</v>
      </c>
      <c r="B1464" s="665" t="s">
        <v>545</v>
      </c>
      <c r="C1464" s="665" t="s">
        <v>4757</v>
      </c>
      <c r="D1464" s="746" t="s">
        <v>7219</v>
      </c>
      <c r="E1464" s="747" t="s">
        <v>4776</v>
      </c>
      <c r="F1464" s="665" t="s">
        <v>4752</v>
      </c>
      <c r="G1464" s="665" t="s">
        <v>4873</v>
      </c>
      <c r="H1464" s="665" t="s">
        <v>546</v>
      </c>
      <c r="I1464" s="665" t="s">
        <v>1040</v>
      </c>
      <c r="J1464" s="665" t="s">
        <v>4874</v>
      </c>
      <c r="K1464" s="665" t="s">
        <v>4875</v>
      </c>
      <c r="L1464" s="666">
        <v>42.51</v>
      </c>
      <c r="M1464" s="666">
        <v>42.51</v>
      </c>
      <c r="N1464" s="665">
        <v>1</v>
      </c>
      <c r="O1464" s="748">
        <v>0.5</v>
      </c>
      <c r="P1464" s="666">
        <v>42.51</v>
      </c>
      <c r="Q1464" s="681">
        <v>1</v>
      </c>
      <c r="R1464" s="665">
        <v>1</v>
      </c>
      <c r="S1464" s="681">
        <v>1</v>
      </c>
      <c r="T1464" s="748">
        <v>0.5</v>
      </c>
      <c r="U1464" s="704">
        <v>1</v>
      </c>
    </row>
    <row r="1465" spans="1:21" ht="14.4" customHeight="1" x14ac:dyDescent="0.3">
      <c r="A1465" s="664">
        <v>21</v>
      </c>
      <c r="B1465" s="665" t="s">
        <v>545</v>
      </c>
      <c r="C1465" s="665" t="s">
        <v>4757</v>
      </c>
      <c r="D1465" s="746" t="s">
        <v>7219</v>
      </c>
      <c r="E1465" s="747" t="s">
        <v>4776</v>
      </c>
      <c r="F1465" s="665" t="s">
        <v>4752</v>
      </c>
      <c r="G1465" s="665" t="s">
        <v>4873</v>
      </c>
      <c r="H1465" s="665" t="s">
        <v>546</v>
      </c>
      <c r="I1465" s="665" t="s">
        <v>6044</v>
      </c>
      <c r="J1465" s="665" t="s">
        <v>5505</v>
      </c>
      <c r="K1465" s="665" t="s">
        <v>4965</v>
      </c>
      <c r="L1465" s="666">
        <v>39.31</v>
      </c>
      <c r="M1465" s="666">
        <v>196.55</v>
      </c>
      <c r="N1465" s="665">
        <v>5</v>
      </c>
      <c r="O1465" s="748">
        <v>0.5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21</v>
      </c>
      <c r="B1466" s="665" t="s">
        <v>545</v>
      </c>
      <c r="C1466" s="665" t="s">
        <v>4757</v>
      </c>
      <c r="D1466" s="746" t="s">
        <v>7219</v>
      </c>
      <c r="E1466" s="747" t="s">
        <v>4776</v>
      </c>
      <c r="F1466" s="665" t="s">
        <v>4752</v>
      </c>
      <c r="G1466" s="665" t="s">
        <v>5077</v>
      </c>
      <c r="H1466" s="665" t="s">
        <v>546</v>
      </c>
      <c r="I1466" s="665" t="s">
        <v>663</v>
      </c>
      <c r="J1466" s="665" t="s">
        <v>664</v>
      </c>
      <c r="K1466" s="665" t="s">
        <v>5078</v>
      </c>
      <c r="L1466" s="666">
        <v>106.54</v>
      </c>
      <c r="M1466" s="666">
        <v>106.54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21</v>
      </c>
      <c r="B1467" s="665" t="s">
        <v>545</v>
      </c>
      <c r="C1467" s="665" t="s">
        <v>4757</v>
      </c>
      <c r="D1467" s="746" t="s">
        <v>7219</v>
      </c>
      <c r="E1467" s="747" t="s">
        <v>4776</v>
      </c>
      <c r="F1467" s="665" t="s">
        <v>4752</v>
      </c>
      <c r="G1467" s="665" t="s">
        <v>4876</v>
      </c>
      <c r="H1467" s="665" t="s">
        <v>2238</v>
      </c>
      <c r="I1467" s="665" t="s">
        <v>3775</v>
      </c>
      <c r="J1467" s="665" t="s">
        <v>4563</v>
      </c>
      <c r="K1467" s="665" t="s">
        <v>4688</v>
      </c>
      <c r="L1467" s="666">
        <v>107.42</v>
      </c>
      <c r="M1467" s="666">
        <v>107.42</v>
      </c>
      <c r="N1467" s="665">
        <v>1</v>
      </c>
      <c r="O1467" s="748">
        <v>0.5</v>
      </c>
      <c r="P1467" s="666">
        <v>107.42</v>
      </c>
      <c r="Q1467" s="681">
        <v>1</v>
      </c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21</v>
      </c>
      <c r="B1468" s="665" t="s">
        <v>545</v>
      </c>
      <c r="C1468" s="665" t="s">
        <v>4757</v>
      </c>
      <c r="D1468" s="746" t="s">
        <v>7219</v>
      </c>
      <c r="E1468" s="747" t="s">
        <v>4776</v>
      </c>
      <c r="F1468" s="665" t="s">
        <v>4752</v>
      </c>
      <c r="G1468" s="665" t="s">
        <v>4881</v>
      </c>
      <c r="H1468" s="665" t="s">
        <v>546</v>
      </c>
      <c r="I1468" s="665" t="s">
        <v>915</v>
      </c>
      <c r="J1468" s="665" t="s">
        <v>916</v>
      </c>
      <c r="K1468" s="665" t="s">
        <v>4882</v>
      </c>
      <c r="L1468" s="666">
        <v>107.27</v>
      </c>
      <c r="M1468" s="666">
        <v>643.62</v>
      </c>
      <c r="N1468" s="665">
        <v>6</v>
      </c>
      <c r="O1468" s="748">
        <v>3</v>
      </c>
      <c r="P1468" s="666">
        <v>321.81</v>
      </c>
      <c r="Q1468" s="681">
        <v>0.5</v>
      </c>
      <c r="R1468" s="665">
        <v>3</v>
      </c>
      <c r="S1468" s="681">
        <v>0.5</v>
      </c>
      <c r="T1468" s="748">
        <v>1</v>
      </c>
      <c r="U1468" s="704">
        <v>0.33333333333333331</v>
      </c>
    </row>
    <row r="1469" spans="1:21" ht="14.4" customHeight="1" x14ac:dyDescent="0.3">
      <c r="A1469" s="664">
        <v>21</v>
      </c>
      <c r="B1469" s="665" t="s">
        <v>545</v>
      </c>
      <c r="C1469" s="665" t="s">
        <v>4757</v>
      </c>
      <c r="D1469" s="746" t="s">
        <v>7219</v>
      </c>
      <c r="E1469" s="747" t="s">
        <v>4776</v>
      </c>
      <c r="F1469" s="665" t="s">
        <v>4752</v>
      </c>
      <c r="G1469" s="665" t="s">
        <v>4884</v>
      </c>
      <c r="H1469" s="665" t="s">
        <v>546</v>
      </c>
      <c r="I1469" s="665" t="s">
        <v>6045</v>
      </c>
      <c r="J1469" s="665" t="s">
        <v>2965</v>
      </c>
      <c r="K1469" s="665" t="s">
        <v>6046</v>
      </c>
      <c r="L1469" s="666">
        <v>0</v>
      </c>
      <c r="M1469" s="666">
        <v>0</v>
      </c>
      <c r="N1469" s="665">
        <v>1</v>
      </c>
      <c r="O1469" s="748">
        <v>1</v>
      </c>
      <c r="P1469" s="666"/>
      <c r="Q1469" s="681"/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21</v>
      </c>
      <c r="B1470" s="665" t="s">
        <v>545</v>
      </c>
      <c r="C1470" s="665" t="s">
        <v>4757</v>
      </c>
      <c r="D1470" s="746" t="s">
        <v>7219</v>
      </c>
      <c r="E1470" s="747" t="s">
        <v>4776</v>
      </c>
      <c r="F1470" s="665" t="s">
        <v>4752</v>
      </c>
      <c r="G1470" s="665" t="s">
        <v>4884</v>
      </c>
      <c r="H1470" s="665" t="s">
        <v>546</v>
      </c>
      <c r="I1470" s="665" t="s">
        <v>2964</v>
      </c>
      <c r="J1470" s="665" t="s">
        <v>2965</v>
      </c>
      <c r="K1470" s="665" t="s">
        <v>4885</v>
      </c>
      <c r="L1470" s="666">
        <v>50.64</v>
      </c>
      <c r="M1470" s="666">
        <v>253.20000000000002</v>
      </c>
      <c r="N1470" s="665">
        <v>5</v>
      </c>
      <c r="O1470" s="748">
        <v>1.5</v>
      </c>
      <c r="P1470" s="666">
        <v>253.20000000000002</v>
      </c>
      <c r="Q1470" s="681">
        <v>1</v>
      </c>
      <c r="R1470" s="665">
        <v>5</v>
      </c>
      <c r="S1470" s="681">
        <v>1</v>
      </c>
      <c r="T1470" s="748">
        <v>1.5</v>
      </c>
      <c r="U1470" s="704">
        <v>1</v>
      </c>
    </row>
    <row r="1471" spans="1:21" ht="14.4" customHeight="1" x14ac:dyDescent="0.3">
      <c r="A1471" s="664">
        <v>21</v>
      </c>
      <c r="B1471" s="665" t="s">
        <v>545</v>
      </c>
      <c r="C1471" s="665" t="s">
        <v>4757</v>
      </c>
      <c r="D1471" s="746" t="s">
        <v>7219</v>
      </c>
      <c r="E1471" s="747" t="s">
        <v>4776</v>
      </c>
      <c r="F1471" s="665" t="s">
        <v>4752</v>
      </c>
      <c r="G1471" s="665" t="s">
        <v>4884</v>
      </c>
      <c r="H1471" s="665" t="s">
        <v>546</v>
      </c>
      <c r="I1471" s="665" t="s">
        <v>5392</v>
      </c>
      <c r="J1471" s="665" t="s">
        <v>2965</v>
      </c>
      <c r="K1471" s="665" t="s">
        <v>5393</v>
      </c>
      <c r="L1471" s="666">
        <v>0</v>
      </c>
      <c r="M1471" s="666">
        <v>0</v>
      </c>
      <c r="N1471" s="665">
        <v>2</v>
      </c>
      <c r="O1471" s="748">
        <v>0.5</v>
      </c>
      <c r="P1471" s="666">
        <v>0</v>
      </c>
      <c r="Q1471" s="681"/>
      <c r="R1471" s="665">
        <v>2</v>
      </c>
      <c r="S1471" s="681">
        <v>1</v>
      </c>
      <c r="T1471" s="748">
        <v>0.5</v>
      </c>
      <c r="U1471" s="704">
        <v>1</v>
      </c>
    </row>
    <row r="1472" spans="1:21" ht="14.4" customHeight="1" x14ac:dyDescent="0.3">
      <c r="A1472" s="664">
        <v>21</v>
      </c>
      <c r="B1472" s="665" t="s">
        <v>545</v>
      </c>
      <c r="C1472" s="665" t="s">
        <v>4757</v>
      </c>
      <c r="D1472" s="746" t="s">
        <v>7219</v>
      </c>
      <c r="E1472" s="747" t="s">
        <v>4776</v>
      </c>
      <c r="F1472" s="665" t="s">
        <v>4752</v>
      </c>
      <c r="G1472" s="665" t="s">
        <v>6047</v>
      </c>
      <c r="H1472" s="665" t="s">
        <v>546</v>
      </c>
      <c r="I1472" s="665" t="s">
        <v>6048</v>
      </c>
      <c r="J1472" s="665" t="s">
        <v>6049</v>
      </c>
      <c r="K1472" s="665" t="s">
        <v>6050</v>
      </c>
      <c r="L1472" s="666">
        <v>79.64</v>
      </c>
      <c r="M1472" s="666">
        <v>159.28</v>
      </c>
      <c r="N1472" s="665">
        <v>2</v>
      </c>
      <c r="O1472" s="748">
        <v>1</v>
      </c>
      <c r="P1472" s="666">
        <v>79.64</v>
      </c>
      <c r="Q1472" s="681">
        <v>0.5</v>
      </c>
      <c r="R1472" s="665">
        <v>1</v>
      </c>
      <c r="S1472" s="681">
        <v>0.5</v>
      </c>
      <c r="T1472" s="748">
        <v>0.5</v>
      </c>
      <c r="U1472" s="704">
        <v>0.5</v>
      </c>
    </row>
    <row r="1473" spans="1:21" ht="14.4" customHeight="1" x14ac:dyDescent="0.3">
      <c r="A1473" s="664">
        <v>21</v>
      </c>
      <c r="B1473" s="665" t="s">
        <v>545</v>
      </c>
      <c r="C1473" s="665" t="s">
        <v>4757</v>
      </c>
      <c r="D1473" s="746" t="s">
        <v>7219</v>
      </c>
      <c r="E1473" s="747" t="s">
        <v>4776</v>
      </c>
      <c r="F1473" s="665" t="s">
        <v>4752</v>
      </c>
      <c r="G1473" s="665" t="s">
        <v>6047</v>
      </c>
      <c r="H1473" s="665" t="s">
        <v>546</v>
      </c>
      <c r="I1473" s="665" t="s">
        <v>6051</v>
      </c>
      <c r="J1473" s="665" t="s">
        <v>6052</v>
      </c>
      <c r="K1473" s="665" t="s">
        <v>6053</v>
      </c>
      <c r="L1473" s="666">
        <v>0</v>
      </c>
      <c r="M1473" s="666">
        <v>0</v>
      </c>
      <c r="N1473" s="665">
        <v>4</v>
      </c>
      <c r="O1473" s="748">
        <v>1</v>
      </c>
      <c r="P1473" s="666">
        <v>0</v>
      </c>
      <c r="Q1473" s="681"/>
      <c r="R1473" s="665">
        <v>4</v>
      </c>
      <c r="S1473" s="681">
        <v>1</v>
      </c>
      <c r="T1473" s="748">
        <v>1</v>
      </c>
      <c r="U1473" s="704">
        <v>1</v>
      </c>
    </row>
    <row r="1474" spans="1:21" ht="14.4" customHeight="1" x14ac:dyDescent="0.3">
      <c r="A1474" s="664">
        <v>21</v>
      </c>
      <c r="B1474" s="665" t="s">
        <v>545</v>
      </c>
      <c r="C1474" s="665" t="s">
        <v>4757</v>
      </c>
      <c r="D1474" s="746" t="s">
        <v>7219</v>
      </c>
      <c r="E1474" s="747" t="s">
        <v>4776</v>
      </c>
      <c r="F1474" s="665" t="s">
        <v>4752</v>
      </c>
      <c r="G1474" s="665" t="s">
        <v>4886</v>
      </c>
      <c r="H1474" s="665" t="s">
        <v>546</v>
      </c>
      <c r="I1474" s="665" t="s">
        <v>5185</v>
      </c>
      <c r="J1474" s="665" t="s">
        <v>782</v>
      </c>
      <c r="K1474" s="665" t="s">
        <v>5112</v>
      </c>
      <c r="L1474" s="666">
        <v>0</v>
      </c>
      <c r="M1474" s="666">
        <v>0</v>
      </c>
      <c r="N1474" s="665">
        <v>2</v>
      </c>
      <c r="O1474" s="748">
        <v>1.5</v>
      </c>
      <c r="P1474" s="666">
        <v>0</v>
      </c>
      <c r="Q1474" s="681"/>
      <c r="R1474" s="665">
        <v>1</v>
      </c>
      <c r="S1474" s="681">
        <v>0.5</v>
      </c>
      <c r="T1474" s="748">
        <v>0.5</v>
      </c>
      <c r="U1474" s="704">
        <v>0.33333333333333331</v>
      </c>
    </row>
    <row r="1475" spans="1:21" ht="14.4" customHeight="1" x14ac:dyDescent="0.3">
      <c r="A1475" s="664">
        <v>21</v>
      </c>
      <c r="B1475" s="665" t="s">
        <v>545</v>
      </c>
      <c r="C1475" s="665" t="s">
        <v>4757</v>
      </c>
      <c r="D1475" s="746" t="s">
        <v>7219</v>
      </c>
      <c r="E1475" s="747" t="s">
        <v>4776</v>
      </c>
      <c r="F1475" s="665" t="s">
        <v>4752</v>
      </c>
      <c r="G1475" s="665" t="s">
        <v>4886</v>
      </c>
      <c r="H1475" s="665" t="s">
        <v>546</v>
      </c>
      <c r="I1475" s="665" t="s">
        <v>4887</v>
      </c>
      <c r="J1475" s="665" t="s">
        <v>1097</v>
      </c>
      <c r="K1475" s="665" t="s">
        <v>4888</v>
      </c>
      <c r="L1475" s="666">
        <v>33</v>
      </c>
      <c r="M1475" s="666">
        <v>66</v>
      </c>
      <c r="N1475" s="665">
        <v>2</v>
      </c>
      <c r="O1475" s="748">
        <v>1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21</v>
      </c>
      <c r="B1476" s="665" t="s">
        <v>545</v>
      </c>
      <c r="C1476" s="665" t="s">
        <v>4757</v>
      </c>
      <c r="D1476" s="746" t="s">
        <v>7219</v>
      </c>
      <c r="E1476" s="747" t="s">
        <v>4776</v>
      </c>
      <c r="F1476" s="665" t="s">
        <v>4752</v>
      </c>
      <c r="G1476" s="665" t="s">
        <v>5612</v>
      </c>
      <c r="H1476" s="665" t="s">
        <v>2238</v>
      </c>
      <c r="I1476" s="665" t="s">
        <v>5613</v>
      </c>
      <c r="J1476" s="665" t="s">
        <v>5614</v>
      </c>
      <c r="K1476" s="665" t="s">
        <v>5615</v>
      </c>
      <c r="L1476" s="666">
        <v>2179.9299999999998</v>
      </c>
      <c r="M1476" s="666">
        <v>50138.39</v>
      </c>
      <c r="N1476" s="665">
        <v>23</v>
      </c>
      <c r="O1476" s="748">
        <v>6</v>
      </c>
      <c r="P1476" s="666">
        <v>50138.39</v>
      </c>
      <c r="Q1476" s="681">
        <v>1</v>
      </c>
      <c r="R1476" s="665">
        <v>23</v>
      </c>
      <c r="S1476" s="681">
        <v>1</v>
      </c>
      <c r="T1476" s="748">
        <v>6</v>
      </c>
      <c r="U1476" s="704">
        <v>1</v>
      </c>
    </row>
    <row r="1477" spans="1:21" ht="14.4" customHeight="1" x14ac:dyDescent="0.3">
      <c r="A1477" s="664">
        <v>21</v>
      </c>
      <c r="B1477" s="665" t="s">
        <v>545</v>
      </c>
      <c r="C1477" s="665" t="s">
        <v>4757</v>
      </c>
      <c r="D1477" s="746" t="s">
        <v>7219</v>
      </c>
      <c r="E1477" s="747" t="s">
        <v>4776</v>
      </c>
      <c r="F1477" s="665" t="s">
        <v>4752</v>
      </c>
      <c r="G1477" s="665" t="s">
        <v>6054</v>
      </c>
      <c r="H1477" s="665" t="s">
        <v>546</v>
      </c>
      <c r="I1477" s="665" t="s">
        <v>6055</v>
      </c>
      <c r="J1477" s="665" t="s">
        <v>6056</v>
      </c>
      <c r="K1477" s="665" t="s">
        <v>6057</v>
      </c>
      <c r="L1477" s="666">
        <v>0</v>
      </c>
      <c r="M1477" s="666">
        <v>0</v>
      </c>
      <c r="N1477" s="665">
        <v>2</v>
      </c>
      <c r="O1477" s="748">
        <v>1.5</v>
      </c>
      <c r="P1477" s="666">
        <v>0</v>
      </c>
      <c r="Q1477" s="681"/>
      <c r="R1477" s="665">
        <v>1</v>
      </c>
      <c r="S1477" s="681">
        <v>0.5</v>
      </c>
      <c r="T1477" s="748">
        <v>0.5</v>
      </c>
      <c r="U1477" s="704">
        <v>0.33333333333333331</v>
      </c>
    </row>
    <row r="1478" spans="1:21" ht="14.4" customHeight="1" x14ac:dyDescent="0.3">
      <c r="A1478" s="664">
        <v>21</v>
      </c>
      <c r="B1478" s="665" t="s">
        <v>545</v>
      </c>
      <c r="C1478" s="665" t="s">
        <v>4757</v>
      </c>
      <c r="D1478" s="746" t="s">
        <v>7219</v>
      </c>
      <c r="E1478" s="747" t="s">
        <v>4776</v>
      </c>
      <c r="F1478" s="665" t="s">
        <v>4752</v>
      </c>
      <c r="G1478" s="665" t="s">
        <v>5036</v>
      </c>
      <c r="H1478" s="665" t="s">
        <v>546</v>
      </c>
      <c r="I1478" s="665" t="s">
        <v>4966</v>
      </c>
      <c r="J1478" s="665" t="s">
        <v>4771</v>
      </c>
      <c r="K1478" s="665"/>
      <c r="L1478" s="666">
        <v>0</v>
      </c>
      <c r="M1478" s="666">
        <v>0</v>
      </c>
      <c r="N1478" s="665">
        <v>3</v>
      </c>
      <c r="O1478" s="748">
        <v>0.5</v>
      </c>
      <c r="P1478" s="666">
        <v>0</v>
      </c>
      <c r="Q1478" s="681"/>
      <c r="R1478" s="665">
        <v>3</v>
      </c>
      <c r="S1478" s="681">
        <v>1</v>
      </c>
      <c r="T1478" s="748">
        <v>0.5</v>
      </c>
      <c r="U1478" s="704">
        <v>1</v>
      </c>
    </row>
    <row r="1479" spans="1:21" ht="14.4" customHeight="1" x14ac:dyDescent="0.3">
      <c r="A1479" s="664">
        <v>21</v>
      </c>
      <c r="B1479" s="665" t="s">
        <v>545</v>
      </c>
      <c r="C1479" s="665" t="s">
        <v>4757</v>
      </c>
      <c r="D1479" s="746" t="s">
        <v>7219</v>
      </c>
      <c r="E1479" s="747" t="s">
        <v>4776</v>
      </c>
      <c r="F1479" s="665" t="s">
        <v>4752</v>
      </c>
      <c r="G1479" s="665" t="s">
        <v>4797</v>
      </c>
      <c r="H1479" s="665" t="s">
        <v>546</v>
      </c>
      <c r="I1479" s="665" t="s">
        <v>2670</v>
      </c>
      <c r="J1479" s="665" t="s">
        <v>2671</v>
      </c>
      <c r="K1479" s="665" t="s">
        <v>4798</v>
      </c>
      <c r="L1479" s="666">
        <v>48.09</v>
      </c>
      <c r="M1479" s="666">
        <v>288.54000000000002</v>
      </c>
      <c r="N1479" s="665">
        <v>6</v>
      </c>
      <c r="O1479" s="748">
        <v>3.5</v>
      </c>
      <c r="P1479" s="666">
        <v>288.54000000000002</v>
      </c>
      <c r="Q1479" s="681">
        <v>1</v>
      </c>
      <c r="R1479" s="665">
        <v>6</v>
      </c>
      <c r="S1479" s="681">
        <v>1</v>
      </c>
      <c r="T1479" s="748">
        <v>3.5</v>
      </c>
      <c r="U1479" s="704">
        <v>1</v>
      </c>
    </row>
    <row r="1480" spans="1:21" ht="14.4" customHeight="1" x14ac:dyDescent="0.3">
      <c r="A1480" s="664">
        <v>21</v>
      </c>
      <c r="B1480" s="665" t="s">
        <v>545</v>
      </c>
      <c r="C1480" s="665" t="s">
        <v>4757</v>
      </c>
      <c r="D1480" s="746" t="s">
        <v>7219</v>
      </c>
      <c r="E1480" s="747" t="s">
        <v>4776</v>
      </c>
      <c r="F1480" s="665" t="s">
        <v>4752</v>
      </c>
      <c r="G1480" s="665" t="s">
        <v>4797</v>
      </c>
      <c r="H1480" s="665" t="s">
        <v>546</v>
      </c>
      <c r="I1480" s="665" t="s">
        <v>6058</v>
      </c>
      <c r="J1480" s="665" t="s">
        <v>6059</v>
      </c>
      <c r="K1480" s="665" t="s">
        <v>6060</v>
      </c>
      <c r="L1480" s="666">
        <v>89.91</v>
      </c>
      <c r="M1480" s="666">
        <v>89.91</v>
      </c>
      <c r="N1480" s="665">
        <v>1</v>
      </c>
      <c r="O1480" s="748">
        <v>1</v>
      </c>
      <c r="P1480" s="666">
        <v>89.91</v>
      </c>
      <c r="Q1480" s="681">
        <v>1</v>
      </c>
      <c r="R1480" s="665">
        <v>1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21</v>
      </c>
      <c r="B1481" s="665" t="s">
        <v>545</v>
      </c>
      <c r="C1481" s="665" t="s">
        <v>4757</v>
      </c>
      <c r="D1481" s="746" t="s">
        <v>7219</v>
      </c>
      <c r="E1481" s="747" t="s">
        <v>4776</v>
      </c>
      <c r="F1481" s="665" t="s">
        <v>4752</v>
      </c>
      <c r="G1481" s="665" t="s">
        <v>5084</v>
      </c>
      <c r="H1481" s="665" t="s">
        <v>546</v>
      </c>
      <c r="I1481" s="665" t="s">
        <v>709</v>
      </c>
      <c r="J1481" s="665" t="s">
        <v>710</v>
      </c>
      <c r="K1481" s="665" t="s">
        <v>5085</v>
      </c>
      <c r="L1481" s="666">
        <v>27.28</v>
      </c>
      <c r="M1481" s="666">
        <v>1200.3199999999997</v>
      </c>
      <c r="N1481" s="665">
        <v>44</v>
      </c>
      <c r="O1481" s="748">
        <v>18.5</v>
      </c>
      <c r="P1481" s="666">
        <v>327.36</v>
      </c>
      <c r="Q1481" s="681">
        <v>0.27272727272727282</v>
      </c>
      <c r="R1481" s="665">
        <v>12</v>
      </c>
      <c r="S1481" s="681">
        <v>0.27272727272727271</v>
      </c>
      <c r="T1481" s="748">
        <v>7</v>
      </c>
      <c r="U1481" s="704">
        <v>0.3783783783783784</v>
      </c>
    </row>
    <row r="1482" spans="1:21" ht="14.4" customHeight="1" x14ac:dyDescent="0.3">
      <c r="A1482" s="664">
        <v>21</v>
      </c>
      <c r="B1482" s="665" t="s">
        <v>545</v>
      </c>
      <c r="C1482" s="665" t="s">
        <v>4757</v>
      </c>
      <c r="D1482" s="746" t="s">
        <v>7219</v>
      </c>
      <c r="E1482" s="747" t="s">
        <v>4776</v>
      </c>
      <c r="F1482" s="665" t="s">
        <v>4752</v>
      </c>
      <c r="G1482" s="665" t="s">
        <v>5173</v>
      </c>
      <c r="H1482" s="665" t="s">
        <v>546</v>
      </c>
      <c r="I1482" s="665" t="s">
        <v>3509</v>
      </c>
      <c r="J1482" s="665" t="s">
        <v>676</v>
      </c>
      <c r="K1482" s="665" t="s">
        <v>3510</v>
      </c>
      <c r="L1482" s="666">
        <v>0</v>
      </c>
      <c r="M1482" s="666">
        <v>0</v>
      </c>
      <c r="N1482" s="665">
        <v>1</v>
      </c>
      <c r="O1482" s="748">
        <v>1</v>
      </c>
      <c r="P1482" s="666"/>
      <c r="Q1482" s="681"/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21</v>
      </c>
      <c r="B1483" s="665" t="s">
        <v>545</v>
      </c>
      <c r="C1483" s="665" t="s">
        <v>4757</v>
      </c>
      <c r="D1483" s="746" t="s">
        <v>7219</v>
      </c>
      <c r="E1483" s="747" t="s">
        <v>4776</v>
      </c>
      <c r="F1483" s="665" t="s">
        <v>4752</v>
      </c>
      <c r="G1483" s="665" t="s">
        <v>4825</v>
      </c>
      <c r="H1483" s="665" t="s">
        <v>546</v>
      </c>
      <c r="I1483" s="665" t="s">
        <v>1084</v>
      </c>
      <c r="J1483" s="665" t="s">
        <v>1085</v>
      </c>
      <c r="K1483" s="665" t="s">
        <v>4826</v>
      </c>
      <c r="L1483" s="666">
        <v>0</v>
      </c>
      <c r="M1483" s="666">
        <v>0</v>
      </c>
      <c r="N1483" s="665">
        <v>1</v>
      </c>
      <c r="O1483" s="748">
        <v>1</v>
      </c>
      <c r="P1483" s="666">
        <v>0</v>
      </c>
      <c r="Q1483" s="681"/>
      <c r="R1483" s="665">
        <v>1</v>
      </c>
      <c r="S1483" s="681">
        <v>1</v>
      </c>
      <c r="T1483" s="748">
        <v>1</v>
      </c>
      <c r="U1483" s="704">
        <v>1</v>
      </c>
    </row>
    <row r="1484" spans="1:21" ht="14.4" customHeight="1" x14ac:dyDescent="0.3">
      <c r="A1484" s="664">
        <v>21</v>
      </c>
      <c r="B1484" s="665" t="s">
        <v>545</v>
      </c>
      <c r="C1484" s="665" t="s">
        <v>4757</v>
      </c>
      <c r="D1484" s="746" t="s">
        <v>7219</v>
      </c>
      <c r="E1484" s="747" t="s">
        <v>4776</v>
      </c>
      <c r="F1484" s="665" t="s">
        <v>4752</v>
      </c>
      <c r="G1484" s="665" t="s">
        <v>5507</v>
      </c>
      <c r="H1484" s="665" t="s">
        <v>546</v>
      </c>
      <c r="I1484" s="665" t="s">
        <v>1254</v>
      </c>
      <c r="J1484" s="665" t="s">
        <v>908</v>
      </c>
      <c r="K1484" s="665" t="s">
        <v>6061</v>
      </c>
      <c r="L1484" s="666">
        <v>0</v>
      </c>
      <c r="M1484" s="666">
        <v>0</v>
      </c>
      <c r="N1484" s="665">
        <v>1</v>
      </c>
      <c r="O1484" s="748">
        <v>0.5</v>
      </c>
      <c r="P1484" s="666">
        <v>0</v>
      </c>
      <c r="Q1484" s="681"/>
      <c r="R1484" s="665">
        <v>1</v>
      </c>
      <c r="S1484" s="681">
        <v>1</v>
      </c>
      <c r="T1484" s="748">
        <v>0.5</v>
      </c>
      <c r="U1484" s="704">
        <v>1</v>
      </c>
    </row>
    <row r="1485" spans="1:21" ht="14.4" customHeight="1" x14ac:dyDescent="0.3">
      <c r="A1485" s="664">
        <v>21</v>
      </c>
      <c r="B1485" s="665" t="s">
        <v>545</v>
      </c>
      <c r="C1485" s="665" t="s">
        <v>4757</v>
      </c>
      <c r="D1485" s="746" t="s">
        <v>7219</v>
      </c>
      <c r="E1485" s="747" t="s">
        <v>4776</v>
      </c>
      <c r="F1485" s="665" t="s">
        <v>4752</v>
      </c>
      <c r="G1485" s="665" t="s">
        <v>5287</v>
      </c>
      <c r="H1485" s="665" t="s">
        <v>546</v>
      </c>
      <c r="I1485" s="665" t="s">
        <v>5288</v>
      </c>
      <c r="J1485" s="665" t="s">
        <v>5289</v>
      </c>
      <c r="K1485" s="665" t="s">
        <v>5290</v>
      </c>
      <c r="L1485" s="666">
        <v>3689.11</v>
      </c>
      <c r="M1485" s="666">
        <v>11067.33</v>
      </c>
      <c r="N1485" s="665">
        <v>3</v>
      </c>
      <c r="O1485" s="748">
        <v>3</v>
      </c>
      <c r="P1485" s="666">
        <v>7378.22</v>
      </c>
      <c r="Q1485" s="681">
        <v>0.66666666666666674</v>
      </c>
      <c r="R1485" s="665">
        <v>2</v>
      </c>
      <c r="S1485" s="681">
        <v>0.66666666666666663</v>
      </c>
      <c r="T1485" s="748">
        <v>2</v>
      </c>
      <c r="U1485" s="704">
        <v>0.66666666666666663</v>
      </c>
    </row>
    <row r="1486" spans="1:21" ht="14.4" customHeight="1" x14ac:dyDescent="0.3">
      <c r="A1486" s="664">
        <v>21</v>
      </c>
      <c r="B1486" s="665" t="s">
        <v>545</v>
      </c>
      <c r="C1486" s="665" t="s">
        <v>4757</v>
      </c>
      <c r="D1486" s="746" t="s">
        <v>7219</v>
      </c>
      <c r="E1486" s="747" t="s">
        <v>4776</v>
      </c>
      <c r="F1486" s="665" t="s">
        <v>4752</v>
      </c>
      <c r="G1486" s="665" t="s">
        <v>5287</v>
      </c>
      <c r="H1486" s="665" t="s">
        <v>2238</v>
      </c>
      <c r="I1486" s="665" t="s">
        <v>5617</v>
      </c>
      <c r="J1486" s="665" t="s">
        <v>5618</v>
      </c>
      <c r="K1486" s="665" t="s">
        <v>5619</v>
      </c>
      <c r="L1486" s="666">
        <v>3689.11</v>
      </c>
      <c r="M1486" s="666">
        <v>47958.43</v>
      </c>
      <c r="N1486" s="665">
        <v>13</v>
      </c>
      <c r="O1486" s="748">
        <v>10.5</v>
      </c>
      <c r="P1486" s="666">
        <v>25823.77</v>
      </c>
      <c r="Q1486" s="681">
        <v>0.53846153846153844</v>
      </c>
      <c r="R1486" s="665">
        <v>7</v>
      </c>
      <c r="S1486" s="681">
        <v>0.53846153846153844</v>
      </c>
      <c r="T1486" s="748">
        <v>6</v>
      </c>
      <c r="U1486" s="704">
        <v>0.5714285714285714</v>
      </c>
    </row>
    <row r="1487" spans="1:21" ht="14.4" customHeight="1" x14ac:dyDescent="0.3">
      <c r="A1487" s="664">
        <v>21</v>
      </c>
      <c r="B1487" s="665" t="s">
        <v>545</v>
      </c>
      <c r="C1487" s="665" t="s">
        <v>4757</v>
      </c>
      <c r="D1487" s="746" t="s">
        <v>7219</v>
      </c>
      <c r="E1487" s="747" t="s">
        <v>4776</v>
      </c>
      <c r="F1487" s="665" t="s">
        <v>4752</v>
      </c>
      <c r="G1487" s="665" t="s">
        <v>5287</v>
      </c>
      <c r="H1487" s="665" t="s">
        <v>2238</v>
      </c>
      <c r="I1487" s="665" t="s">
        <v>6062</v>
      </c>
      <c r="J1487" s="665" t="s">
        <v>5618</v>
      </c>
      <c r="K1487" s="665" t="s">
        <v>6063</v>
      </c>
      <c r="L1487" s="666">
        <v>0</v>
      </c>
      <c r="M1487" s="666">
        <v>0</v>
      </c>
      <c r="N1487" s="665">
        <v>1</v>
      </c>
      <c r="O1487" s="748">
        <v>0.5</v>
      </c>
      <c r="P1487" s="666">
        <v>0</v>
      </c>
      <c r="Q1487" s="681"/>
      <c r="R1487" s="665">
        <v>1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21</v>
      </c>
      <c r="B1488" s="665" t="s">
        <v>545</v>
      </c>
      <c r="C1488" s="665" t="s">
        <v>4757</v>
      </c>
      <c r="D1488" s="746" t="s">
        <v>7219</v>
      </c>
      <c r="E1488" s="747" t="s">
        <v>4776</v>
      </c>
      <c r="F1488" s="665" t="s">
        <v>4752</v>
      </c>
      <c r="G1488" s="665" t="s">
        <v>5205</v>
      </c>
      <c r="H1488" s="665" t="s">
        <v>546</v>
      </c>
      <c r="I1488" s="665" t="s">
        <v>2787</v>
      </c>
      <c r="J1488" s="665" t="s">
        <v>2788</v>
      </c>
      <c r="K1488" s="665" t="s">
        <v>5206</v>
      </c>
      <c r="L1488" s="666">
        <v>0</v>
      </c>
      <c r="M1488" s="666">
        <v>0</v>
      </c>
      <c r="N1488" s="665">
        <v>2</v>
      </c>
      <c r="O1488" s="748">
        <v>2</v>
      </c>
      <c r="P1488" s="666">
        <v>0</v>
      </c>
      <c r="Q1488" s="681"/>
      <c r="R1488" s="665">
        <v>2</v>
      </c>
      <c r="S1488" s="681">
        <v>1</v>
      </c>
      <c r="T1488" s="748">
        <v>2</v>
      </c>
      <c r="U1488" s="704">
        <v>1</v>
      </c>
    </row>
    <row r="1489" spans="1:21" ht="14.4" customHeight="1" x14ac:dyDescent="0.3">
      <c r="A1489" s="664">
        <v>21</v>
      </c>
      <c r="B1489" s="665" t="s">
        <v>545</v>
      </c>
      <c r="C1489" s="665" t="s">
        <v>4757</v>
      </c>
      <c r="D1489" s="746" t="s">
        <v>7219</v>
      </c>
      <c r="E1489" s="747" t="s">
        <v>4776</v>
      </c>
      <c r="F1489" s="665" t="s">
        <v>4752</v>
      </c>
      <c r="G1489" s="665" t="s">
        <v>5205</v>
      </c>
      <c r="H1489" s="665" t="s">
        <v>546</v>
      </c>
      <c r="I1489" s="665" t="s">
        <v>6064</v>
      </c>
      <c r="J1489" s="665" t="s">
        <v>6065</v>
      </c>
      <c r="K1489" s="665" t="s">
        <v>6066</v>
      </c>
      <c r="L1489" s="666">
        <v>0</v>
      </c>
      <c r="M1489" s="666">
        <v>0</v>
      </c>
      <c r="N1489" s="665">
        <v>3</v>
      </c>
      <c r="O1489" s="748">
        <v>1</v>
      </c>
      <c r="P1489" s="666"/>
      <c r="Q1489" s="681"/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21</v>
      </c>
      <c r="B1490" s="665" t="s">
        <v>545</v>
      </c>
      <c r="C1490" s="665" t="s">
        <v>4757</v>
      </c>
      <c r="D1490" s="746" t="s">
        <v>7219</v>
      </c>
      <c r="E1490" s="747" t="s">
        <v>4776</v>
      </c>
      <c r="F1490" s="665" t="s">
        <v>4752</v>
      </c>
      <c r="G1490" s="665" t="s">
        <v>5205</v>
      </c>
      <c r="H1490" s="665" t="s">
        <v>546</v>
      </c>
      <c r="I1490" s="665" t="s">
        <v>1595</v>
      </c>
      <c r="J1490" s="665" t="s">
        <v>6067</v>
      </c>
      <c r="K1490" s="665" t="s">
        <v>6066</v>
      </c>
      <c r="L1490" s="666">
        <v>0</v>
      </c>
      <c r="M1490" s="666">
        <v>0</v>
      </c>
      <c r="N1490" s="665">
        <v>5</v>
      </c>
      <c r="O1490" s="748">
        <v>0.5</v>
      </c>
      <c r="P1490" s="666">
        <v>0</v>
      </c>
      <c r="Q1490" s="681"/>
      <c r="R1490" s="665">
        <v>5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21</v>
      </c>
      <c r="B1491" s="665" t="s">
        <v>545</v>
      </c>
      <c r="C1491" s="665" t="s">
        <v>4757</v>
      </c>
      <c r="D1491" s="746" t="s">
        <v>7219</v>
      </c>
      <c r="E1491" s="747" t="s">
        <v>4776</v>
      </c>
      <c r="F1491" s="665" t="s">
        <v>4752</v>
      </c>
      <c r="G1491" s="665" t="s">
        <v>5205</v>
      </c>
      <c r="H1491" s="665" t="s">
        <v>546</v>
      </c>
      <c r="I1491" s="665" t="s">
        <v>6068</v>
      </c>
      <c r="J1491" s="665" t="s">
        <v>6069</v>
      </c>
      <c r="K1491" s="665" t="s">
        <v>6070</v>
      </c>
      <c r="L1491" s="666">
        <v>0</v>
      </c>
      <c r="M1491" s="666">
        <v>0</v>
      </c>
      <c r="N1491" s="665">
        <v>2</v>
      </c>
      <c r="O1491" s="748">
        <v>1</v>
      </c>
      <c r="P1491" s="666">
        <v>0</v>
      </c>
      <c r="Q1491" s="681"/>
      <c r="R1491" s="665">
        <v>2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21</v>
      </c>
      <c r="B1492" s="665" t="s">
        <v>545</v>
      </c>
      <c r="C1492" s="665" t="s">
        <v>4757</v>
      </c>
      <c r="D1492" s="746" t="s">
        <v>7219</v>
      </c>
      <c r="E1492" s="747" t="s">
        <v>4776</v>
      </c>
      <c r="F1492" s="665" t="s">
        <v>4752</v>
      </c>
      <c r="G1492" s="665" t="s">
        <v>4889</v>
      </c>
      <c r="H1492" s="665" t="s">
        <v>546</v>
      </c>
      <c r="I1492" s="665" t="s">
        <v>880</v>
      </c>
      <c r="J1492" s="665" t="s">
        <v>4891</v>
      </c>
      <c r="K1492" s="665" t="s">
        <v>4892</v>
      </c>
      <c r="L1492" s="666">
        <v>73.989999999999995</v>
      </c>
      <c r="M1492" s="666">
        <v>295.95999999999998</v>
      </c>
      <c r="N1492" s="665">
        <v>4</v>
      </c>
      <c r="O1492" s="748">
        <v>2</v>
      </c>
      <c r="P1492" s="666">
        <v>295.95999999999998</v>
      </c>
      <c r="Q1492" s="681">
        <v>1</v>
      </c>
      <c r="R1492" s="665">
        <v>4</v>
      </c>
      <c r="S1492" s="681">
        <v>1</v>
      </c>
      <c r="T1492" s="748">
        <v>2</v>
      </c>
      <c r="U1492" s="704">
        <v>1</v>
      </c>
    </row>
    <row r="1493" spans="1:21" ht="14.4" customHeight="1" x14ac:dyDescent="0.3">
      <c r="A1493" s="664">
        <v>21</v>
      </c>
      <c r="B1493" s="665" t="s">
        <v>545</v>
      </c>
      <c r="C1493" s="665" t="s">
        <v>4757</v>
      </c>
      <c r="D1493" s="746" t="s">
        <v>7219</v>
      </c>
      <c r="E1493" s="747" t="s">
        <v>4776</v>
      </c>
      <c r="F1493" s="665" t="s">
        <v>4752</v>
      </c>
      <c r="G1493" s="665" t="s">
        <v>4889</v>
      </c>
      <c r="H1493" s="665" t="s">
        <v>546</v>
      </c>
      <c r="I1493" s="665" t="s">
        <v>5089</v>
      </c>
      <c r="J1493" s="665" t="s">
        <v>5090</v>
      </c>
      <c r="K1493" s="665" t="s">
        <v>5091</v>
      </c>
      <c r="L1493" s="666">
        <v>0</v>
      </c>
      <c r="M1493" s="666">
        <v>0</v>
      </c>
      <c r="N1493" s="665">
        <v>1</v>
      </c>
      <c r="O1493" s="748">
        <v>1</v>
      </c>
      <c r="P1493" s="666">
        <v>0</v>
      </c>
      <c r="Q1493" s="681"/>
      <c r="R1493" s="665">
        <v>1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21</v>
      </c>
      <c r="B1494" s="665" t="s">
        <v>545</v>
      </c>
      <c r="C1494" s="665" t="s">
        <v>4757</v>
      </c>
      <c r="D1494" s="746" t="s">
        <v>7219</v>
      </c>
      <c r="E1494" s="747" t="s">
        <v>4776</v>
      </c>
      <c r="F1494" s="665" t="s">
        <v>4752</v>
      </c>
      <c r="G1494" s="665" t="s">
        <v>6071</v>
      </c>
      <c r="H1494" s="665" t="s">
        <v>546</v>
      </c>
      <c r="I1494" s="665" t="s">
        <v>6072</v>
      </c>
      <c r="J1494" s="665" t="s">
        <v>6073</v>
      </c>
      <c r="K1494" s="665" t="s">
        <v>6074</v>
      </c>
      <c r="L1494" s="666">
        <v>0</v>
      </c>
      <c r="M1494" s="666">
        <v>0</v>
      </c>
      <c r="N1494" s="665">
        <v>2</v>
      </c>
      <c r="O1494" s="748">
        <v>0.5</v>
      </c>
      <c r="P1494" s="666">
        <v>0</v>
      </c>
      <c r="Q1494" s="681"/>
      <c r="R1494" s="665">
        <v>2</v>
      </c>
      <c r="S1494" s="681">
        <v>1</v>
      </c>
      <c r="T1494" s="748">
        <v>0.5</v>
      </c>
      <c r="U1494" s="704">
        <v>1</v>
      </c>
    </row>
    <row r="1495" spans="1:21" ht="14.4" customHeight="1" x14ac:dyDescent="0.3">
      <c r="A1495" s="664">
        <v>21</v>
      </c>
      <c r="B1495" s="665" t="s">
        <v>545</v>
      </c>
      <c r="C1495" s="665" t="s">
        <v>4757</v>
      </c>
      <c r="D1495" s="746" t="s">
        <v>7219</v>
      </c>
      <c r="E1495" s="747" t="s">
        <v>4776</v>
      </c>
      <c r="F1495" s="665" t="s">
        <v>4752</v>
      </c>
      <c r="G1495" s="665" t="s">
        <v>5628</v>
      </c>
      <c r="H1495" s="665" t="s">
        <v>546</v>
      </c>
      <c r="I1495" s="665" t="s">
        <v>659</v>
      </c>
      <c r="J1495" s="665" t="s">
        <v>5629</v>
      </c>
      <c r="K1495" s="665" t="s">
        <v>5630</v>
      </c>
      <c r="L1495" s="666">
        <v>44.59</v>
      </c>
      <c r="M1495" s="666">
        <v>44.59</v>
      </c>
      <c r="N1495" s="665">
        <v>1</v>
      </c>
      <c r="O1495" s="748">
        <v>0.5</v>
      </c>
      <c r="P1495" s="666">
        <v>44.59</v>
      </c>
      <c r="Q1495" s="681">
        <v>1</v>
      </c>
      <c r="R1495" s="665">
        <v>1</v>
      </c>
      <c r="S1495" s="681">
        <v>1</v>
      </c>
      <c r="T1495" s="748">
        <v>0.5</v>
      </c>
      <c r="U1495" s="704">
        <v>1</v>
      </c>
    </row>
    <row r="1496" spans="1:21" ht="14.4" customHeight="1" x14ac:dyDescent="0.3">
      <c r="A1496" s="664">
        <v>21</v>
      </c>
      <c r="B1496" s="665" t="s">
        <v>545</v>
      </c>
      <c r="C1496" s="665" t="s">
        <v>4757</v>
      </c>
      <c r="D1496" s="746" t="s">
        <v>7219</v>
      </c>
      <c r="E1496" s="747" t="s">
        <v>4776</v>
      </c>
      <c r="F1496" s="665" t="s">
        <v>4752</v>
      </c>
      <c r="G1496" s="665" t="s">
        <v>4963</v>
      </c>
      <c r="H1496" s="665" t="s">
        <v>546</v>
      </c>
      <c r="I1496" s="665" t="s">
        <v>4964</v>
      </c>
      <c r="J1496" s="665" t="s">
        <v>1464</v>
      </c>
      <c r="K1496" s="665" t="s">
        <v>4965</v>
      </c>
      <c r="L1496" s="666">
        <v>111.07</v>
      </c>
      <c r="M1496" s="666">
        <v>555.34999999999991</v>
      </c>
      <c r="N1496" s="665">
        <v>5</v>
      </c>
      <c r="O1496" s="748">
        <v>0.5</v>
      </c>
      <c r="P1496" s="666"/>
      <c r="Q1496" s="681">
        <v>0</v>
      </c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21</v>
      </c>
      <c r="B1497" s="665" t="s">
        <v>545</v>
      </c>
      <c r="C1497" s="665" t="s">
        <v>4757</v>
      </c>
      <c r="D1497" s="746" t="s">
        <v>7219</v>
      </c>
      <c r="E1497" s="747" t="s">
        <v>4776</v>
      </c>
      <c r="F1497" s="665" t="s">
        <v>4752</v>
      </c>
      <c r="G1497" s="665" t="s">
        <v>4893</v>
      </c>
      <c r="H1497" s="665" t="s">
        <v>546</v>
      </c>
      <c r="I1497" s="665" t="s">
        <v>919</v>
      </c>
      <c r="J1497" s="665" t="s">
        <v>4894</v>
      </c>
      <c r="K1497" s="665" t="s">
        <v>2313</v>
      </c>
      <c r="L1497" s="666">
        <v>88.76</v>
      </c>
      <c r="M1497" s="666">
        <v>1331.4</v>
      </c>
      <c r="N1497" s="665">
        <v>15</v>
      </c>
      <c r="O1497" s="748">
        <v>2.5</v>
      </c>
      <c r="P1497" s="666">
        <v>710.08</v>
      </c>
      <c r="Q1497" s="681">
        <v>0.53333333333333333</v>
      </c>
      <c r="R1497" s="665">
        <v>8</v>
      </c>
      <c r="S1497" s="681">
        <v>0.53333333333333333</v>
      </c>
      <c r="T1497" s="748">
        <v>1</v>
      </c>
      <c r="U1497" s="704">
        <v>0.4</v>
      </c>
    </row>
    <row r="1498" spans="1:21" ht="14.4" customHeight="1" x14ac:dyDescent="0.3">
      <c r="A1498" s="664">
        <v>21</v>
      </c>
      <c r="B1498" s="665" t="s">
        <v>545</v>
      </c>
      <c r="C1498" s="665" t="s">
        <v>4757</v>
      </c>
      <c r="D1498" s="746" t="s">
        <v>7219</v>
      </c>
      <c r="E1498" s="747" t="s">
        <v>4776</v>
      </c>
      <c r="F1498" s="665" t="s">
        <v>4752</v>
      </c>
      <c r="G1498" s="665" t="s">
        <v>5096</v>
      </c>
      <c r="H1498" s="665" t="s">
        <v>546</v>
      </c>
      <c r="I1498" s="665" t="s">
        <v>761</v>
      </c>
      <c r="J1498" s="665" t="s">
        <v>762</v>
      </c>
      <c r="K1498" s="665" t="s">
        <v>5097</v>
      </c>
      <c r="L1498" s="666">
        <v>733.55</v>
      </c>
      <c r="M1498" s="666">
        <v>733.55</v>
      </c>
      <c r="N1498" s="665">
        <v>1</v>
      </c>
      <c r="O1498" s="748">
        <v>0.5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21</v>
      </c>
      <c r="B1499" s="665" t="s">
        <v>545</v>
      </c>
      <c r="C1499" s="665" t="s">
        <v>4757</v>
      </c>
      <c r="D1499" s="746" t="s">
        <v>7219</v>
      </c>
      <c r="E1499" s="747" t="s">
        <v>4776</v>
      </c>
      <c r="F1499" s="665" t="s">
        <v>4752</v>
      </c>
      <c r="G1499" s="665" t="s">
        <v>4895</v>
      </c>
      <c r="H1499" s="665" t="s">
        <v>2238</v>
      </c>
      <c r="I1499" s="665" t="s">
        <v>3785</v>
      </c>
      <c r="J1499" s="665" t="s">
        <v>4687</v>
      </c>
      <c r="K1499" s="665" t="s">
        <v>3787</v>
      </c>
      <c r="L1499" s="666">
        <v>366.31</v>
      </c>
      <c r="M1499" s="666">
        <v>732.62</v>
      </c>
      <c r="N1499" s="665">
        <v>2</v>
      </c>
      <c r="O1499" s="748">
        <v>0.5</v>
      </c>
      <c r="P1499" s="666">
        <v>732.62</v>
      </c>
      <c r="Q1499" s="681">
        <v>1</v>
      </c>
      <c r="R1499" s="665">
        <v>2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21</v>
      </c>
      <c r="B1500" s="665" t="s">
        <v>545</v>
      </c>
      <c r="C1500" s="665" t="s">
        <v>4757</v>
      </c>
      <c r="D1500" s="746" t="s">
        <v>7219</v>
      </c>
      <c r="E1500" s="747" t="s">
        <v>4776</v>
      </c>
      <c r="F1500" s="665" t="s">
        <v>4752</v>
      </c>
      <c r="G1500" s="665" t="s">
        <v>5011</v>
      </c>
      <c r="H1500" s="665" t="s">
        <v>2238</v>
      </c>
      <c r="I1500" s="665" t="s">
        <v>2401</v>
      </c>
      <c r="J1500" s="665" t="s">
        <v>2402</v>
      </c>
      <c r="K1500" s="665" t="s">
        <v>4419</v>
      </c>
      <c r="L1500" s="666">
        <v>0</v>
      </c>
      <c r="M1500" s="666">
        <v>0</v>
      </c>
      <c r="N1500" s="665">
        <v>2</v>
      </c>
      <c r="O1500" s="748">
        <v>1.5</v>
      </c>
      <c r="P1500" s="666">
        <v>0</v>
      </c>
      <c r="Q1500" s="681"/>
      <c r="R1500" s="665">
        <v>2</v>
      </c>
      <c r="S1500" s="681">
        <v>1</v>
      </c>
      <c r="T1500" s="748">
        <v>1.5</v>
      </c>
      <c r="U1500" s="704">
        <v>1</v>
      </c>
    </row>
    <row r="1501" spans="1:21" ht="14.4" customHeight="1" x14ac:dyDescent="0.3">
      <c r="A1501" s="664">
        <v>21</v>
      </c>
      <c r="B1501" s="665" t="s">
        <v>545</v>
      </c>
      <c r="C1501" s="665" t="s">
        <v>4757</v>
      </c>
      <c r="D1501" s="746" t="s">
        <v>7219</v>
      </c>
      <c r="E1501" s="747" t="s">
        <v>4776</v>
      </c>
      <c r="F1501" s="665" t="s">
        <v>4752</v>
      </c>
      <c r="G1501" s="665" t="s">
        <v>5012</v>
      </c>
      <c r="H1501" s="665" t="s">
        <v>546</v>
      </c>
      <c r="I1501" s="665" t="s">
        <v>1305</v>
      </c>
      <c r="J1501" s="665" t="s">
        <v>1306</v>
      </c>
      <c r="K1501" s="665" t="s">
        <v>4565</v>
      </c>
      <c r="L1501" s="666">
        <v>0</v>
      </c>
      <c r="M1501" s="666">
        <v>0</v>
      </c>
      <c r="N1501" s="665">
        <v>5</v>
      </c>
      <c r="O1501" s="748">
        <v>1.5</v>
      </c>
      <c r="P1501" s="666">
        <v>0</v>
      </c>
      <c r="Q1501" s="681"/>
      <c r="R1501" s="665">
        <v>5</v>
      </c>
      <c r="S1501" s="681">
        <v>1</v>
      </c>
      <c r="T1501" s="748">
        <v>1.5</v>
      </c>
      <c r="U1501" s="704">
        <v>1</v>
      </c>
    </row>
    <row r="1502" spans="1:21" ht="14.4" customHeight="1" x14ac:dyDescent="0.3">
      <c r="A1502" s="664">
        <v>21</v>
      </c>
      <c r="B1502" s="665" t="s">
        <v>545</v>
      </c>
      <c r="C1502" s="665" t="s">
        <v>4757</v>
      </c>
      <c r="D1502" s="746" t="s">
        <v>7219</v>
      </c>
      <c r="E1502" s="747" t="s">
        <v>4776</v>
      </c>
      <c r="F1502" s="665" t="s">
        <v>4752</v>
      </c>
      <c r="G1502" s="665" t="s">
        <v>5012</v>
      </c>
      <c r="H1502" s="665" t="s">
        <v>546</v>
      </c>
      <c r="I1502" s="665" t="s">
        <v>1058</v>
      </c>
      <c r="J1502" s="665" t="s">
        <v>1306</v>
      </c>
      <c r="K1502" s="665" t="s">
        <v>4566</v>
      </c>
      <c r="L1502" s="666">
        <v>0</v>
      </c>
      <c r="M1502" s="666">
        <v>0</v>
      </c>
      <c r="N1502" s="665">
        <v>5</v>
      </c>
      <c r="O1502" s="748">
        <v>4.5</v>
      </c>
      <c r="P1502" s="666">
        <v>0</v>
      </c>
      <c r="Q1502" s="681"/>
      <c r="R1502" s="665">
        <v>4</v>
      </c>
      <c r="S1502" s="681">
        <v>0.8</v>
      </c>
      <c r="T1502" s="748">
        <v>4</v>
      </c>
      <c r="U1502" s="704">
        <v>0.88888888888888884</v>
      </c>
    </row>
    <row r="1503" spans="1:21" ht="14.4" customHeight="1" x14ac:dyDescent="0.3">
      <c r="A1503" s="664">
        <v>21</v>
      </c>
      <c r="B1503" s="665" t="s">
        <v>545</v>
      </c>
      <c r="C1503" s="665" t="s">
        <v>4757</v>
      </c>
      <c r="D1503" s="746" t="s">
        <v>7219</v>
      </c>
      <c r="E1503" s="747" t="s">
        <v>4776</v>
      </c>
      <c r="F1503" s="665" t="s">
        <v>4752</v>
      </c>
      <c r="G1503" s="665" t="s">
        <v>4896</v>
      </c>
      <c r="H1503" s="665" t="s">
        <v>546</v>
      </c>
      <c r="I1503" s="665" t="s">
        <v>604</v>
      </c>
      <c r="J1503" s="665" t="s">
        <v>605</v>
      </c>
      <c r="K1503" s="665" t="s">
        <v>4541</v>
      </c>
      <c r="L1503" s="666">
        <v>550.39</v>
      </c>
      <c r="M1503" s="666">
        <v>2751.95</v>
      </c>
      <c r="N1503" s="665">
        <v>5</v>
      </c>
      <c r="O1503" s="748">
        <v>2</v>
      </c>
      <c r="P1503" s="666">
        <v>2751.95</v>
      </c>
      <c r="Q1503" s="681">
        <v>1</v>
      </c>
      <c r="R1503" s="665">
        <v>5</v>
      </c>
      <c r="S1503" s="681">
        <v>1</v>
      </c>
      <c r="T1503" s="748">
        <v>2</v>
      </c>
      <c r="U1503" s="704">
        <v>1</v>
      </c>
    </row>
    <row r="1504" spans="1:21" ht="14.4" customHeight="1" x14ac:dyDescent="0.3">
      <c r="A1504" s="664">
        <v>21</v>
      </c>
      <c r="B1504" s="665" t="s">
        <v>545</v>
      </c>
      <c r="C1504" s="665" t="s">
        <v>4757</v>
      </c>
      <c r="D1504" s="746" t="s">
        <v>7219</v>
      </c>
      <c r="E1504" s="747" t="s">
        <v>4776</v>
      </c>
      <c r="F1504" s="665" t="s">
        <v>4752</v>
      </c>
      <c r="G1504" s="665" t="s">
        <v>4896</v>
      </c>
      <c r="H1504" s="665" t="s">
        <v>546</v>
      </c>
      <c r="I1504" s="665" t="s">
        <v>4897</v>
      </c>
      <c r="J1504" s="665" t="s">
        <v>605</v>
      </c>
      <c r="K1504" s="665" t="s">
        <v>4541</v>
      </c>
      <c r="L1504" s="666">
        <v>0</v>
      </c>
      <c r="M1504" s="666">
        <v>0</v>
      </c>
      <c r="N1504" s="665">
        <v>7</v>
      </c>
      <c r="O1504" s="748">
        <v>2</v>
      </c>
      <c r="P1504" s="666"/>
      <c r="Q1504" s="681"/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21</v>
      </c>
      <c r="B1505" s="665" t="s">
        <v>545</v>
      </c>
      <c r="C1505" s="665" t="s">
        <v>4757</v>
      </c>
      <c r="D1505" s="746" t="s">
        <v>7219</v>
      </c>
      <c r="E1505" s="747" t="s">
        <v>4776</v>
      </c>
      <c r="F1505" s="665" t="s">
        <v>4752</v>
      </c>
      <c r="G1505" s="665" t="s">
        <v>4896</v>
      </c>
      <c r="H1505" s="665" t="s">
        <v>546</v>
      </c>
      <c r="I1505" s="665" t="s">
        <v>6075</v>
      </c>
      <c r="J1505" s="665" t="s">
        <v>605</v>
      </c>
      <c r="K1505" s="665" t="s">
        <v>6076</v>
      </c>
      <c r="L1505" s="666">
        <v>0</v>
      </c>
      <c r="M1505" s="666">
        <v>0</v>
      </c>
      <c r="N1505" s="665">
        <v>25</v>
      </c>
      <c r="O1505" s="748">
        <v>23.5</v>
      </c>
      <c r="P1505" s="666">
        <v>0</v>
      </c>
      <c r="Q1505" s="681"/>
      <c r="R1505" s="665">
        <v>16</v>
      </c>
      <c r="S1505" s="681">
        <v>0.64</v>
      </c>
      <c r="T1505" s="748">
        <v>15.5</v>
      </c>
      <c r="U1505" s="704">
        <v>0.65957446808510634</v>
      </c>
    </row>
    <row r="1506" spans="1:21" ht="14.4" customHeight="1" x14ac:dyDescent="0.3">
      <c r="A1506" s="664">
        <v>21</v>
      </c>
      <c r="B1506" s="665" t="s">
        <v>545</v>
      </c>
      <c r="C1506" s="665" t="s">
        <v>4757</v>
      </c>
      <c r="D1506" s="746" t="s">
        <v>7219</v>
      </c>
      <c r="E1506" s="747" t="s">
        <v>4776</v>
      </c>
      <c r="F1506" s="665" t="s">
        <v>4752</v>
      </c>
      <c r="G1506" s="665" t="s">
        <v>4896</v>
      </c>
      <c r="H1506" s="665" t="s">
        <v>546</v>
      </c>
      <c r="I1506" s="665" t="s">
        <v>5808</v>
      </c>
      <c r="J1506" s="665" t="s">
        <v>605</v>
      </c>
      <c r="K1506" s="665" t="s">
        <v>4540</v>
      </c>
      <c r="L1506" s="666">
        <v>550.39</v>
      </c>
      <c r="M1506" s="666">
        <v>550.39</v>
      </c>
      <c r="N1506" s="665">
        <v>1</v>
      </c>
      <c r="O1506" s="748">
        <v>1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21</v>
      </c>
      <c r="B1507" s="665" t="s">
        <v>545</v>
      </c>
      <c r="C1507" s="665" t="s">
        <v>4757</v>
      </c>
      <c r="D1507" s="746" t="s">
        <v>7219</v>
      </c>
      <c r="E1507" s="747" t="s">
        <v>4776</v>
      </c>
      <c r="F1507" s="665" t="s">
        <v>4752</v>
      </c>
      <c r="G1507" s="665" t="s">
        <v>4896</v>
      </c>
      <c r="H1507" s="665" t="s">
        <v>546</v>
      </c>
      <c r="I1507" s="665" t="s">
        <v>6077</v>
      </c>
      <c r="J1507" s="665" t="s">
        <v>5249</v>
      </c>
      <c r="K1507" s="665" t="s">
        <v>6078</v>
      </c>
      <c r="L1507" s="666">
        <v>1651.18</v>
      </c>
      <c r="M1507" s="666">
        <v>51186.58</v>
      </c>
      <c r="N1507" s="665">
        <v>31</v>
      </c>
      <c r="O1507" s="748">
        <v>27.5</v>
      </c>
      <c r="P1507" s="666">
        <v>23116.52</v>
      </c>
      <c r="Q1507" s="681">
        <v>0.45161290322580644</v>
      </c>
      <c r="R1507" s="665">
        <v>14</v>
      </c>
      <c r="S1507" s="681">
        <v>0.45161290322580644</v>
      </c>
      <c r="T1507" s="748">
        <v>13.5</v>
      </c>
      <c r="U1507" s="704">
        <v>0.49090909090909091</v>
      </c>
    </row>
    <row r="1508" spans="1:21" ht="14.4" customHeight="1" x14ac:dyDescent="0.3">
      <c r="A1508" s="664">
        <v>21</v>
      </c>
      <c r="B1508" s="665" t="s">
        <v>545</v>
      </c>
      <c r="C1508" s="665" t="s">
        <v>4757</v>
      </c>
      <c r="D1508" s="746" t="s">
        <v>7219</v>
      </c>
      <c r="E1508" s="747" t="s">
        <v>4776</v>
      </c>
      <c r="F1508" s="665" t="s">
        <v>4752</v>
      </c>
      <c r="G1508" s="665" t="s">
        <v>4896</v>
      </c>
      <c r="H1508" s="665" t="s">
        <v>2238</v>
      </c>
      <c r="I1508" s="665" t="s">
        <v>2572</v>
      </c>
      <c r="J1508" s="665" t="s">
        <v>2573</v>
      </c>
      <c r="K1508" s="665" t="s">
        <v>4540</v>
      </c>
      <c r="L1508" s="666">
        <v>550.39</v>
      </c>
      <c r="M1508" s="666">
        <v>33573.79</v>
      </c>
      <c r="N1508" s="665">
        <v>61</v>
      </c>
      <c r="O1508" s="748">
        <v>18</v>
      </c>
      <c r="P1508" s="666">
        <v>17062.09</v>
      </c>
      <c r="Q1508" s="681">
        <v>0.50819672131147542</v>
      </c>
      <c r="R1508" s="665">
        <v>31</v>
      </c>
      <c r="S1508" s="681">
        <v>0.50819672131147542</v>
      </c>
      <c r="T1508" s="748">
        <v>10.5</v>
      </c>
      <c r="U1508" s="704">
        <v>0.58333333333333337</v>
      </c>
    </row>
    <row r="1509" spans="1:21" ht="14.4" customHeight="1" x14ac:dyDescent="0.3">
      <c r="A1509" s="664">
        <v>21</v>
      </c>
      <c r="B1509" s="665" t="s">
        <v>545</v>
      </c>
      <c r="C1509" s="665" t="s">
        <v>4757</v>
      </c>
      <c r="D1509" s="746" t="s">
        <v>7219</v>
      </c>
      <c r="E1509" s="747" t="s">
        <v>4776</v>
      </c>
      <c r="F1509" s="665" t="s">
        <v>4752</v>
      </c>
      <c r="G1509" s="665" t="s">
        <v>4896</v>
      </c>
      <c r="H1509" s="665" t="s">
        <v>546</v>
      </c>
      <c r="I1509" s="665" t="s">
        <v>5248</v>
      </c>
      <c r="J1509" s="665" t="s">
        <v>5249</v>
      </c>
      <c r="K1509" s="665" t="s">
        <v>4540</v>
      </c>
      <c r="L1509" s="666">
        <v>550.39</v>
      </c>
      <c r="M1509" s="666">
        <v>6604.68</v>
      </c>
      <c r="N1509" s="665">
        <v>12</v>
      </c>
      <c r="O1509" s="748">
        <v>4</v>
      </c>
      <c r="P1509" s="666">
        <v>3302.34</v>
      </c>
      <c r="Q1509" s="681">
        <v>0.5</v>
      </c>
      <c r="R1509" s="665">
        <v>6</v>
      </c>
      <c r="S1509" s="681">
        <v>0.5</v>
      </c>
      <c r="T1509" s="748">
        <v>2</v>
      </c>
      <c r="U1509" s="704">
        <v>0.5</v>
      </c>
    </row>
    <row r="1510" spans="1:21" ht="14.4" customHeight="1" x14ac:dyDescent="0.3">
      <c r="A1510" s="664">
        <v>21</v>
      </c>
      <c r="B1510" s="665" t="s">
        <v>545</v>
      </c>
      <c r="C1510" s="665" t="s">
        <v>4757</v>
      </c>
      <c r="D1510" s="746" t="s">
        <v>7219</v>
      </c>
      <c r="E1510" s="747" t="s">
        <v>4776</v>
      </c>
      <c r="F1510" s="665" t="s">
        <v>4752</v>
      </c>
      <c r="G1510" s="665" t="s">
        <v>5401</v>
      </c>
      <c r="H1510" s="665" t="s">
        <v>2238</v>
      </c>
      <c r="I1510" s="665" t="s">
        <v>2408</v>
      </c>
      <c r="J1510" s="665" t="s">
        <v>4508</v>
      </c>
      <c r="K1510" s="665" t="s">
        <v>4509</v>
      </c>
      <c r="L1510" s="666">
        <v>46.07</v>
      </c>
      <c r="M1510" s="666">
        <v>92.14</v>
      </c>
      <c r="N1510" s="665">
        <v>2</v>
      </c>
      <c r="O1510" s="748">
        <v>0.5</v>
      </c>
      <c r="P1510" s="666">
        <v>92.14</v>
      </c>
      <c r="Q1510" s="681">
        <v>1</v>
      </c>
      <c r="R1510" s="665">
        <v>2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21</v>
      </c>
      <c r="B1511" s="665" t="s">
        <v>545</v>
      </c>
      <c r="C1511" s="665" t="s">
        <v>4757</v>
      </c>
      <c r="D1511" s="746" t="s">
        <v>7219</v>
      </c>
      <c r="E1511" s="747" t="s">
        <v>4776</v>
      </c>
      <c r="F1511" s="665" t="s">
        <v>4752</v>
      </c>
      <c r="G1511" s="665" t="s">
        <v>5163</v>
      </c>
      <c r="H1511" s="665" t="s">
        <v>546</v>
      </c>
      <c r="I1511" s="665" t="s">
        <v>754</v>
      </c>
      <c r="J1511" s="665" t="s">
        <v>755</v>
      </c>
      <c r="K1511" s="665" t="s">
        <v>5207</v>
      </c>
      <c r="L1511" s="666">
        <v>0</v>
      </c>
      <c r="M1511" s="666">
        <v>0</v>
      </c>
      <c r="N1511" s="665">
        <v>6</v>
      </c>
      <c r="O1511" s="748">
        <v>5.5</v>
      </c>
      <c r="P1511" s="666">
        <v>0</v>
      </c>
      <c r="Q1511" s="681"/>
      <c r="R1511" s="665">
        <v>4</v>
      </c>
      <c r="S1511" s="681">
        <v>0.66666666666666663</v>
      </c>
      <c r="T1511" s="748">
        <v>3.5</v>
      </c>
      <c r="U1511" s="704">
        <v>0.63636363636363635</v>
      </c>
    </row>
    <row r="1512" spans="1:21" ht="14.4" customHeight="1" x14ac:dyDescent="0.3">
      <c r="A1512" s="664">
        <v>21</v>
      </c>
      <c r="B1512" s="665" t="s">
        <v>545</v>
      </c>
      <c r="C1512" s="665" t="s">
        <v>4757</v>
      </c>
      <c r="D1512" s="746" t="s">
        <v>7219</v>
      </c>
      <c r="E1512" s="747" t="s">
        <v>4776</v>
      </c>
      <c r="F1512" s="665" t="s">
        <v>4752</v>
      </c>
      <c r="G1512" s="665" t="s">
        <v>5163</v>
      </c>
      <c r="H1512" s="665" t="s">
        <v>546</v>
      </c>
      <c r="I1512" s="665" t="s">
        <v>991</v>
      </c>
      <c r="J1512" s="665" t="s">
        <v>755</v>
      </c>
      <c r="K1512" s="665" t="s">
        <v>5164</v>
      </c>
      <c r="L1512" s="666">
        <v>0</v>
      </c>
      <c r="M1512" s="666">
        <v>0</v>
      </c>
      <c r="N1512" s="665">
        <v>11</v>
      </c>
      <c r="O1512" s="748">
        <v>7.5</v>
      </c>
      <c r="P1512" s="666">
        <v>0</v>
      </c>
      <c r="Q1512" s="681"/>
      <c r="R1512" s="665">
        <v>8</v>
      </c>
      <c r="S1512" s="681">
        <v>0.72727272727272729</v>
      </c>
      <c r="T1512" s="748">
        <v>5</v>
      </c>
      <c r="U1512" s="704">
        <v>0.66666666666666663</v>
      </c>
    </row>
    <row r="1513" spans="1:21" ht="14.4" customHeight="1" x14ac:dyDescent="0.3">
      <c r="A1513" s="664">
        <v>21</v>
      </c>
      <c r="B1513" s="665" t="s">
        <v>545</v>
      </c>
      <c r="C1513" s="665" t="s">
        <v>4757</v>
      </c>
      <c r="D1513" s="746" t="s">
        <v>7219</v>
      </c>
      <c r="E1513" s="747" t="s">
        <v>4776</v>
      </c>
      <c r="F1513" s="665" t="s">
        <v>4752</v>
      </c>
      <c r="G1513" s="665" t="s">
        <v>5163</v>
      </c>
      <c r="H1513" s="665" t="s">
        <v>546</v>
      </c>
      <c r="I1513" s="665" t="s">
        <v>5208</v>
      </c>
      <c r="J1513" s="665" t="s">
        <v>1221</v>
      </c>
      <c r="K1513" s="665" t="s">
        <v>5164</v>
      </c>
      <c r="L1513" s="666">
        <v>0</v>
      </c>
      <c r="M1513" s="666">
        <v>0</v>
      </c>
      <c r="N1513" s="665">
        <v>1</v>
      </c>
      <c r="O1513" s="748">
        <v>1</v>
      </c>
      <c r="P1513" s="666"/>
      <c r="Q1513" s="681"/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21</v>
      </c>
      <c r="B1514" s="665" t="s">
        <v>545</v>
      </c>
      <c r="C1514" s="665" t="s">
        <v>4757</v>
      </c>
      <c r="D1514" s="746" t="s">
        <v>7219</v>
      </c>
      <c r="E1514" s="747" t="s">
        <v>4776</v>
      </c>
      <c r="F1514" s="665" t="s">
        <v>4752</v>
      </c>
      <c r="G1514" s="665" t="s">
        <v>5103</v>
      </c>
      <c r="H1514" s="665" t="s">
        <v>546</v>
      </c>
      <c r="I1514" s="665" t="s">
        <v>2947</v>
      </c>
      <c r="J1514" s="665" t="s">
        <v>2948</v>
      </c>
      <c r="K1514" s="665" t="s">
        <v>5635</v>
      </c>
      <c r="L1514" s="666">
        <v>256.67</v>
      </c>
      <c r="M1514" s="666">
        <v>4620.0600000000004</v>
      </c>
      <c r="N1514" s="665">
        <v>18</v>
      </c>
      <c r="O1514" s="748">
        <v>18</v>
      </c>
      <c r="P1514" s="666">
        <v>1796.6900000000003</v>
      </c>
      <c r="Q1514" s="681">
        <v>0.3888888888888889</v>
      </c>
      <c r="R1514" s="665">
        <v>7</v>
      </c>
      <c r="S1514" s="681">
        <v>0.3888888888888889</v>
      </c>
      <c r="T1514" s="748">
        <v>7</v>
      </c>
      <c r="U1514" s="704">
        <v>0.3888888888888889</v>
      </c>
    </row>
    <row r="1515" spans="1:21" ht="14.4" customHeight="1" x14ac:dyDescent="0.3">
      <c r="A1515" s="664">
        <v>21</v>
      </c>
      <c r="B1515" s="665" t="s">
        <v>545</v>
      </c>
      <c r="C1515" s="665" t="s">
        <v>4757</v>
      </c>
      <c r="D1515" s="746" t="s">
        <v>7219</v>
      </c>
      <c r="E1515" s="747" t="s">
        <v>4776</v>
      </c>
      <c r="F1515" s="665" t="s">
        <v>4752</v>
      </c>
      <c r="G1515" s="665" t="s">
        <v>6079</v>
      </c>
      <c r="H1515" s="665" t="s">
        <v>546</v>
      </c>
      <c r="I1515" s="665" t="s">
        <v>6080</v>
      </c>
      <c r="J1515" s="665" t="s">
        <v>6081</v>
      </c>
      <c r="K1515" s="665" t="s">
        <v>6082</v>
      </c>
      <c r="L1515" s="666">
        <v>256.67</v>
      </c>
      <c r="M1515" s="666">
        <v>1026.68</v>
      </c>
      <c r="N1515" s="665">
        <v>4</v>
      </c>
      <c r="O1515" s="748">
        <v>3</v>
      </c>
      <c r="P1515" s="666">
        <v>770.01</v>
      </c>
      <c r="Q1515" s="681">
        <v>0.75</v>
      </c>
      <c r="R1515" s="665">
        <v>3</v>
      </c>
      <c r="S1515" s="681">
        <v>0.75</v>
      </c>
      <c r="T1515" s="748">
        <v>2</v>
      </c>
      <c r="U1515" s="704">
        <v>0.66666666666666663</v>
      </c>
    </row>
    <row r="1516" spans="1:21" ht="14.4" customHeight="1" x14ac:dyDescent="0.3">
      <c r="A1516" s="664">
        <v>21</v>
      </c>
      <c r="B1516" s="665" t="s">
        <v>545</v>
      </c>
      <c r="C1516" s="665" t="s">
        <v>4757</v>
      </c>
      <c r="D1516" s="746" t="s">
        <v>7219</v>
      </c>
      <c r="E1516" s="747" t="s">
        <v>4776</v>
      </c>
      <c r="F1516" s="665" t="s">
        <v>4752</v>
      </c>
      <c r="G1516" s="665" t="s">
        <v>4898</v>
      </c>
      <c r="H1516" s="665" t="s">
        <v>546</v>
      </c>
      <c r="I1516" s="665" t="s">
        <v>6083</v>
      </c>
      <c r="J1516" s="665" t="s">
        <v>2063</v>
      </c>
      <c r="K1516" s="665" t="s">
        <v>4899</v>
      </c>
      <c r="L1516" s="666">
        <v>727.03</v>
      </c>
      <c r="M1516" s="666">
        <v>21083.870000000003</v>
      </c>
      <c r="N1516" s="665">
        <v>29</v>
      </c>
      <c r="O1516" s="748">
        <v>10</v>
      </c>
      <c r="P1516" s="666">
        <v>15267.630000000001</v>
      </c>
      <c r="Q1516" s="681">
        <v>0.72413793103448276</v>
      </c>
      <c r="R1516" s="665">
        <v>21</v>
      </c>
      <c r="S1516" s="681">
        <v>0.72413793103448276</v>
      </c>
      <c r="T1516" s="748">
        <v>7.5</v>
      </c>
      <c r="U1516" s="704">
        <v>0.75</v>
      </c>
    </row>
    <row r="1517" spans="1:21" ht="14.4" customHeight="1" x14ac:dyDescent="0.3">
      <c r="A1517" s="664">
        <v>21</v>
      </c>
      <c r="B1517" s="665" t="s">
        <v>545</v>
      </c>
      <c r="C1517" s="665" t="s">
        <v>4757</v>
      </c>
      <c r="D1517" s="746" t="s">
        <v>7219</v>
      </c>
      <c r="E1517" s="747" t="s">
        <v>4776</v>
      </c>
      <c r="F1517" s="665" t="s">
        <v>4752</v>
      </c>
      <c r="G1517" s="665" t="s">
        <v>4898</v>
      </c>
      <c r="H1517" s="665" t="s">
        <v>546</v>
      </c>
      <c r="I1517" s="665" t="s">
        <v>6084</v>
      </c>
      <c r="J1517" s="665" t="s">
        <v>5108</v>
      </c>
      <c r="K1517" s="665" t="s">
        <v>4899</v>
      </c>
      <c r="L1517" s="666">
        <v>727.03</v>
      </c>
      <c r="M1517" s="666">
        <v>8724.36</v>
      </c>
      <c r="N1517" s="665">
        <v>12</v>
      </c>
      <c r="O1517" s="748">
        <v>5</v>
      </c>
      <c r="P1517" s="666">
        <v>5089.21</v>
      </c>
      <c r="Q1517" s="681">
        <v>0.58333333333333326</v>
      </c>
      <c r="R1517" s="665">
        <v>7</v>
      </c>
      <c r="S1517" s="681">
        <v>0.58333333333333337</v>
      </c>
      <c r="T1517" s="748">
        <v>3.5</v>
      </c>
      <c r="U1517" s="704">
        <v>0.7</v>
      </c>
    </row>
    <row r="1518" spans="1:21" ht="14.4" customHeight="1" x14ac:dyDescent="0.3">
      <c r="A1518" s="664">
        <v>21</v>
      </c>
      <c r="B1518" s="665" t="s">
        <v>545</v>
      </c>
      <c r="C1518" s="665" t="s">
        <v>4757</v>
      </c>
      <c r="D1518" s="746" t="s">
        <v>7219</v>
      </c>
      <c r="E1518" s="747" t="s">
        <v>4776</v>
      </c>
      <c r="F1518" s="665" t="s">
        <v>4752</v>
      </c>
      <c r="G1518" s="665" t="s">
        <v>6085</v>
      </c>
      <c r="H1518" s="665" t="s">
        <v>546</v>
      </c>
      <c r="I1518" s="665" t="s">
        <v>6086</v>
      </c>
      <c r="J1518" s="665" t="s">
        <v>6087</v>
      </c>
      <c r="K1518" s="665" t="s">
        <v>6088</v>
      </c>
      <c r="L1518" s="666">
        <v>0</v>
      </c>
      <c r="M1518" s="666">
        <v>0</v>
      </c>
      <c r="N1518" s="665">
        <v>1</v>
      </c>
      <c r="O1518" s="748">
        <v>0.5</v>
      </c>
      <c r="P1518" s="666"/>
      <c r="Q1518" s="681"/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21</v>
      </c>
      <c r="B1519" s="665" t="s">
        <v>545</v>
      </c>
      <c r="C1519" s="665" t="s">
        <v>4757</v>
      </c>
      <c r="D1519" s="746" t="s">
        <v>7219</v>
      </c>
      <c r="E1519" s="747" t="s">
        <v>4776</v>
      </c>
      <c r="F1519" s="665" t="s">
        <v>4752</v>
      </c>
      <c r="G1519" s="665" t="s">
        <v>4801</v>
      </c>
      <c r="H1519" s="665" t="s">
        <v>546</v>
      </c>
      <c r="I1519" s="665" t="s">
        <v>6089</v>
      </c>
      <c r="J1519" s="665" t="s">
        <v>6090</v>
      </c>
      <c r="K1519" s="665" t="s">
        <v>6091</v>
      </c>
      <c r="L1519" s="666">
        <v>243.59</v>
      </c>
      <c r="M1519" s="666">
        <v>243.59</v>
      </c>
      <c r="N1519" s="665">
        <v>1</v>
      </c>
      <c r="O1519" s="748">
        <v>1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21</v>
      </c>
      <c r="B1520" s="665" t="s">
        <v>545</v>
      </c>
      <c r="C1520" s="665" t="s">
        <v>4757</v>
      </c>
      <c r="D1520" s="746" t="s">
        <v>7219</v>
      </c>
      <c r="E1520" s="747" t="s">
        <v>4776</v>
      </c>
      <c r="F1520" s="665" t="s">
        <v>4752</v>
      </c>
      <c r="G1520" s="665" t="s">
        <v>6092</v>
      </c>
      <c r="H1520" s="665" t="s">
        <v>546</v>
      </c>
      <c r="I1520" s="665" t="s">
        <v>6093</v>
      </c>
      <c r="J1520" s="665" t="s">
        <v>6094</v>
      </c>
      <c r="K1520" s="665" t="s">
        <v>6053</v>
      </c>
      <c r="L1520" s="666">
        <v>47.41</v>
      </c>
      <c r="M1520" s="666">
        <v>47.41</v>
      </c>
      <c r="N1520" s="665">
        <v>1</v>
      </c>
      <c r="O1520" s="748">
        <v>1</v>
      </c>
      <c r="P1520" s="666">
        <v>47.41</v>
      </c>
      <c r="Q1520" s="681">
        <v>1</v>
      </c>
      <c r="R1520" s="665">
        <v>1</v>
      </c>
      <c r="S1520" s="681">
        <v>1</v>
      </c>
      <c r="T1520" s="748">
        <v>1</v>
      </c>
      <c r="U1520" s="704">
        <v>1</v>
      </c>
    </row>
    <row r="1521" spans="1:21" ht="14.4" customHeight="1" x14ac:dyDescent="0.3">
      <c r="A1521" s="664">
        <v>21</v>
      </c>
      <c r="B1521" s="665" t="s">
        <v>545</v>
      </c>
      <c r="C1521" s="665" t="s">
        <v>4757</v>
      </c>
      <c r="D1521" s="746" t="s">
        <v>7219</v>
      </c>
      <c r="E1521" s="747" t="s">
        <v>4776</v>
      </c>
      <c r="F1521" s="665" t="s">
        <v>4752</v>
      </c>
      <c r="G1521" s="665" t="s">
        <v>4802</v>
      </c>
      <c r="H1521" s="665" t="s">
        <v>546</v>
      </c>
      <c r="I1521" s="665" t="s">
        <v>5640</v>
      </c>
      <c r="J1521" s="665" t="s">
        <v>5515</v>
      </c>
      <c r="K1521" s="665" t="s">
        <v>4903</v>
      </c>
      <c r="L1521" s="666">
        <v>66.97</v>
      </c>
      <c r="M1521" s="666">
        <v>133.94</v>
      </c>
      <c r="N1521" s="665">
        <v>2</v>
      </c>
      <c r="O1521" s="748">
        <v>0.5</v>
      </c>
      <c r="P1521" s="666">
        <v>133.94</v>
      </c>
      <c r="Q1521" s="681">
        <v>1</v>
      </c>
      <c r="R1521" s="665">
        <v>2</v>
      </c>
      <c r="S1521" s="681">
        <v>1</v>
      </c>
      <c r="T1521" s="748">
        <v>0.5</v>
      </c>
      <c r="U1521" s="704">
        <v>1</v>
      </c>
    </row>
    <row r="1522" spans="1:21" ht="14.4" customHeight="1" x14ac:dyDescent="0.3">
      <c r="A1522" s="664">
        <v>21</v>
      </c>
      <c r="B1522" s="665" t="s">
        <v>545</v>
      </c>
      <c r="C1522" s="665" t="s">
        <v>4757</v>
      </c>
      <c r="D1522" s="746" t="s">
        <v>7219</v>
      </c>
      <c r="E1522" s="747" t="s">
        <v>4776</v>
      </c>
      <c r="F1522" s="665" t="s">
        <v>4752</v>
      </c>
      <c r="G1522" s="665" t="s">
        <v>4802</v>
      </c>
      <c r="H1522" s="665" t="s">
        <v>546</v>
      </c>
      <c r="I1522" s="665" t="s">
        <v>994</v>
      </c>
      <c r="J1522" s="665" t="s">
        <v>4803</v>
      </c>
      <c r="K1522" s="665" t="s">
        <v>4804</v>
      </c>
      <c r="L1522" s="666">
        <v>53.57</v>
      </c>
      <c r="M1522" s="666">
        <v>9160.4700000000048</v>
      </c>
      <c r="N1522" s="665">
        <v>171</v>
      </c>
      <c r="O1522" s="748">
        <v>55</v>
      </c>
      <c r="P1522" s="666">
        <v>6856.9600000000037</v>
      </c>
      <c r="Q1522" s="681">
        <v>0.74853801169590639</v>
      </c>
      <c r="R1522" s="665">
        <v>128</v>
      </c>
      <c r="S1522" s="681">
        <v>0.74853801169590639</v>
      </c>
      <c r="T1522" s="748">
        <v>41.5</v>
      </c>
      <c r="U1522" s="704">
        <v>0.75454545454545452</v>
      </c>
    </row>
    <row r="1523" spans="1:21" ht="14.4" customHeight="1" x14ac:dyDescent="0.3">
      <c r="A1523" s="664">
        <v>21</v>
      </c>
      <c r="B1523" s="665" t="s">
        <v>545</v>
      </c>
      <c r="C1523" s="665" t="s">
        <v>4757</v>
      </c>
      <c r="D1523" s="746" t="s">
        <v>7219</v>
      </c>
      <c r="E1523" s="747" t="s">
        <v>4776</v>
      </c>
      <c r="F1523" s="665" t="s">
        <v>4752</v>
      </c>
      <c r="G1523" s="665" t="s">
        <v>4802</v>
      </c>
      <c r="H1523" s="665" t="s">
        <v>546</v>
      </c>
      <c r="I1523" s="665" t="s">
        <v>5514</v>
      </c>
      <c r="J1523" s="665" t="s">
        <v>5515</v>
      </c>
      <c r="K1523" s="665" t="s">
        <v>4903</v>
      </c>
      <c r="L1523" s="666">
        <v>66.97</v>
      </c>
      <c r="M1523" s="666">
        <v>1205.46</v>
      </c>
      <c r="N1523" s="665">
        <v>18</v>
      </c>
      <c r="O1523" s="748">
        <v>5</v>
      </c>
      <c r="P1523" s="666">
        <v>937.58</v>
      </c>
      <c r="Q1523" s="681">
        <v>0.77777777777777779</v>
      </c>
      <c r="R1523" s="665">
        <v>14</v>
      </c>
      <c r="S1523" s="681">
        <v>0.77777777777777779</v>
      </c>
      <c r="T1523" s="748">
        <v>3.5</v>
      </c>
      <c r="U1523" s="704">
        <v>0.7</v>
      </c>
    </row>
    <row r="1524" spans="1:21" ht="14.4" customHeight="1" x14ac:dyDescent="0.3">
      <c r="A1524" s="664">
        <v>21</v>
      </c>
      <c r="B1524" s="665" t="s">
        <v>545</v>
      </c>
      <c r="C1524" s="665" t="s">
        <v>4757</v>
      </c>
      <c r="D1524" s="746" t="s">
        <v>7219</v>
      </c>
      <c r="E1524" s="747" t="s">
        <v>4776</v>
      </c>
      <c r="F1524" s="665" t="s">
        <v>4752</v>
      </c>
      <c r="G1524" s="665" t="s">
        <v>5113</v>
      </c>
      <c r="H1524" s="665" t="s">
        <v>546</v>
      </c>
      <c r="I1524" s="665" t="s">
        <v>6095</v>
      </c>
      <c r="J1524" s="665" t="s">
        <v>6096</v>
      </c>
      <c r="K1524" s="665" t="s">
        <v>4556</v>
      </c>
      <c r="L1524" s="666">
        <v>70.23</v>
      </c>
      <c r="M1524" s="666">
        <v>70.23</v>
      </c>
      <c r="N1524" s="665">
        <v>1</v>
      </c>
      <c r="O1524" s="748">
        <v>1</v>
      </c>
      <c r="P1524" s="666">
        <v>70.23</v>
      </c>
      <c r="Q1524" s="681">
        <v>1</v>
      </c>
      <c r="R1524" s="665">
        <v>1</v>
      </c>
      <c r="S1524" s="681">
        <v>1</v>
      </c>
      <c r="T1524" s="748">
        <v>1</v>
      </c>
      <c r="U1524" s="704">
        <v>1</v>
      </c>
    </row>
    <row r="1525" spans="1:21" ht="14.4" customHeight="1" x14ac:dyDescent="0.3">
      <c r="A1525" s="664">
        <v>21</v>
      </c>
      <c r="B1525" s="665" t="s">
        <v>545</v>
      </c>
      <c r="C1525" s="665" t="s">
        <v>4757</v>
      </c>
      <c r="D1525" s="746" t="s">
        <v>7219</v>
      </c>
      <c r="E1525" s="747" t="s">
        <v>4776</v>
      </c>
      <c r="F1525" s="665" t="s">
        <v>4752</v>
      </c>
      <c r="G1525" s="665" t="s">
        <v>5113</v>
      </c>
      <c r="H1525" s="665" t="s">
        <v>546</v>
      </c>
      <c r="I1525" s="665" t="s">
        <v>6097</v>
      </c>
      <c r="J1525" s="665" t="s">
        <v>3579</v>
      </c>
      <c r="K1525" s="665" t="s">
        <v>4556</v>
      </c>
      <c r="L1525" s="666">
        <v>70.23</v>
      </c>
      <c r="M1525" s="666">
        <v>70.23</v>
      </c>
      <c r="N1525" s="665">
        <v>1</v>
      </c>
      <c r="O1525" s="748">
        <v>0.5</v>
      </c>
      <c r="P1525" s="666">
        <v>70.23</v>
      </c>
      <c r="Q1525" s="681">
        <v>1</v>
      </c>
      <c r="R1525" s="665">
        <v>1</v>
      </c>
      <c r="S1525" s="681">
        <v>1</v>
      </c>
      <c r="T1525" s="748">
        <v>0.5</v>
      </c>
      <c r="U1525" s="704">
        <v>1</v>
      </c>
    </row>
    <row r="1526" spans="1:21" ht="14.4" customHeight="1" x14ac:dyDescent="0.3">
      <c r="A1526" s="664">
        <v>21</v>
      </c>
      <c r="B1526" s="665" t="s">
        <v>545</v>
      </c>
      <c r="C1526" s="665" t="s">
        <v>4757</v>
      </c>
      <c r="D1526" s="746" t="s">
        <v>7219</v>
      </c>
      <c r="E1526" s="747" t="s">
        <v>4776</v>
      </c>
      <c r="F1526" s="665" t="s">
        <v>4752</v>
      </c>
      <c r="G1526" s="665" t="s">
        <v>5417</v>
      </c>
      <c r="H1526" s="665" t="s">
        <v>2238</v>
      </c>
      <c r="I1526" s="665" t="s">
        <v>6098</v>
      </c>
      <c r="J1526" s="665" t="s">
        <v>3779</v>
      </c>
      <c r="K1526" s="665" t="s">
        <v>6099</v>
      </c>
      <c r="L1526" s="666">
        <v>241.59</v>
      </c>
      <c r="M1526" s="666">
        <v>241.59</v>
      </c>
      <c r="N1526" s="665">
        <v>1</v>
      </c>
      <c r="O1526" s="748">
        <v>1</v>
      </c>
      <c r="P1526" s="666">
        <v>241.59</v>
      </c>
      <c r="Q1526" s="681">
        <v>1</v>
      </c>
      <c r="R1526" s="665">
        <v>1</v>
      </c>
      <c r="S1526" s="681">
        <v>1</v>
      </c>
      <c r="T1526" s="748">
        <v>1</v>
      </c>
      <c r="U1526" s="704">
        <v>1</v>
      </c>
    </row>
    <row r="1527" spans="1:21" ht="14.4" customHeight="1" x14ac:dyDescent="0.3">
      <c r="A1527" s="664">
        <v>21</v>
      </c>
      <c r="B1527" s="665" t="s">
        <v>545</v>
      </c>
      <c r="C1527" s="665" t="s">
        <v>4757</v>
      </c>
      <c r="D1527" s="746" t="s">
        <v>7219</v>
      </c>
      <c r="E1527" s="747" t="s">
        <v>4776</v>
      </c>
      <c r="F1527" s="665" t="s">
        <v>4752</v>
      </c>
      <c r="G1527" s="665" t="s">
        <v>5421</v>
      </c>
      <c r="H1527" s="665" t="s">
        <v>546</v>
      </c>
      <c r="I1527" s="665" t="s">
        <v>6100</v>
      </c>
      <c r="J1527" s="665" t="s">
        <v>6101</v>
      </c>
      <c r="K1527" s="665" t="s">
        <v>6102</v>
      </c>
      <c r="L1527" s="666">
        <v>0</v>
      </c>
      <c r="M1527" s="666">
        <v>0</v>
      </c>
      <c r="N1527" s="665">
        <v>3</v>
      </c>
      <c r="O1527" s="748">
        <v>1.5</v>
      </c>
      <c r="P1527" s="666">
        <v>0</v>
      </c>
      <c r="Q1527" s="681"/>
      <c r="R1527" s="665">
        <v>3</v>
      </c>
      <c r="S1527" s="681">
        <v>1</v>
      </c>
      <c r="T1527" s="748">
        <v>1.5</v>
      </c>
      <c r="U1527" s="704">
        <v>1</v>
      </c>
    </row>
    <row r="1528" spans="1:21" ht="14.4" customHeight="1" x14ac:dyDescent="0.3">
      <c r="A1528" s="664">
        <v>21</v>
      </c>
      <c r="B1528" s="665" t="s">
        <v>545</v>
      </c>
      <c r="C1528" s="665" t="s">
        <v>4757</v>
      </c>
      <c r="D1528" s="746" t="s">
        <v>7219</v>
      </c>
      <c r="E1528" s="747" t="s">
        <v>4776</v>
      </c>
      <c r="F1528" s="665" t="s">
        <v>4752</v>
      </c>
      <c r="G1528" s="665" t="s">
        <v>5125</v>
      </c>
      <c r="H1528" s="665" t="s">
        <v>2238</v>
      </c>
      <c r="I1528" s="665" t="s">
        <v>2263</v>
      </c>
      <c r="J1528" s="665" t="s">
        <v>3846</v>
      </c>
      <c r="K1528" s="665" t="s">
        <v>4451</v>
      </c>
      <c r="L1528" s="666">
        <v>140.6</v>
      </c>
      <c r="M1528" s="666">
        <v>281.2</v>
      </c>
      <c r="N1528" s="665">
        <v>2</v>
      </c>
      <c r="O1528" s="748">
        <v>1.5</v>
      </c>
      <c r="P1528" s="666">
        <v>140.6</v>
      </c>
      <c r="Q1528" s="681">
        <v>0.5</v>
      </c>
      <c r="R1528" s="665">
        <v>1</v>
      </c>
      <c r="S1528" s="681">
        <v>0.5</v>
      </c>
      <c r="T1528" s="748">
        <v>0.5</v>
      </c>
      <c r="U1528" s="704">
        <v>0.33333333333333331</v>
      </c>
    </row>
    <row r="1529" spans="1:21" ht="14.4" customHeight="1" x14ac:dyDescent="0.3">
      <c r="A1529" s="664">
        <v>21</v>
      </c>
      <c r="B1529" s="665" t="s">
        <v>545</v>
      </c>
      <c r="C1529" s="665" t="s">
        <v>4757</v>
      </c>
      <c r="D1529" s="746" t="s">
        <v>7219</v>
      </c>
      <c r="E1529" s="747" t="s">
        <v>4776</v>
      </c>
      <c r="F1529" s="665" t="s">
        <v>4752</v>
      </c>
      <c r="G1529" s="665" t="s">
        <v>4905</v>
      </c>
      <c r="H1529" s="665" t="s">
        <v>546</v>
      </c>
      <c r="I1529" s="665" t="s">
        <v>5126</v>
      </c>
      <c r="J1529" s="665" t="s">
        <v>2074</v>
      </c>
      <c r="K1529" s="665" t="s">
        <v>4907</v>
      </c>
      <c r="L1529" s="666">
        <v>374.79</v>
      </c>
      <c r="M1529" s="666">
        <v>1124.3700000000001</v>
      </c>
      <c r="N1529" s="665">
        <v>3</v>
      </c>
      <c r="O1529" s="748">
        <v>1</v>
      </c>
      <c r="P1529" s="666">
        <v>1124.3700000000001</v>
      </c>
      <c r="Q1529" s="681">
        <v>1</v>
      </c>
      <c r="R1529" s="665">
        <v>3</v>
      </c>
      <c r="S1529" s="681">
        <v>1</v>
      </c>
      <c r="T1529" s="748">
        <v>1</v>
      </c>
      <c r="U1529" s="704">
        <v>1</v>
      </c>
    </row>
    <row r="1530" spans="1:21" ht="14.4" customHeight="1" x14ac:dyDescent="0.3">
      <c r="A1530" s="664">
        <v>21</v>
      </c>
      <c r="B1530" s="665" t="s">
        <v>545</v>
      </c>
      <c r="C1530" s="665" t="s">
        <v>4757</v>
      </c>
      <c r="D1530" s="746" t="s">
        <v>7219</v>
      </c>
      <c r="E1530" s="747" t="s">
        <v>4776</v>
      </c>
      <c r="F1530" s="665" t="s">
        <v>4752</v>
      </c>
      <c r="G1530" s="665" t="s">
        <v>4905</v>
      </c>
      <c r="H1530" s="665" t="s">
        <v>546</v>
      </c>
      <c r="I1530" s="665" t="s">
        <v>4966</v>
      </c>
      <c r="J1530" s="665" t="s">
        <v>4771</v>
      </c>
      <c r="K1530" s="665"/>
      <c r="L1530" s="666">
        <v>0</v>
      </c>
      <c r="M1530" s="666">
        <v>0</v>
      </c>
      <c r="N1530" s="665">
        <v>6</v>
      </c>
      <c r="O1530" s="748">
        <v>1.5</v>
      </c>
      <c r="P1530" s="666">
        <v>0</v>
      </c>
      <c r="Q1530" s="681"/>
      <c r="R1530" s="665">
        <v>4</v>
      </c>
      <c r="S1530" s="681">
        <v>0.66666666666666663</v>
      </c>
      <c r="T1530" s="748">
        <v>1.25</v>
      </c>
      <c r="U1530" s="704">
        <v>0.83333333333333337</v>
      </c>
    </row>
    <row r="1531" spans="1:21" ht="14.4" customHeight="1" x14ac:dyDescent="0.3">
      <c r="A1531" s="664">
        <v>21</v>
      </c>
      <c r="B1531" s="665" t="s">
        <v>545</v>
      </c>
      <c r="C1531" s="665" t="s">
        <v>4757</v>
      </c>
      <c r="D1531" s="746" t="s">
        <v>7219</v>
      </c>
      <c r="E1531" s="747" t="s">
        <v>4776</v>
      </c>
      <c r="F1531" s="665" t="s">
        <v>4752</v>
      </c>
      <c r="G1531" s="665" t="s">
        <v>4905</v>
      </c>
      <c r="H1531" s="665" t="s">
        <v>546</v>
      </c>
      <c r="I1531" s="665" t="s">
        <v>4966</v>
      </c>
      <c r="J1531" s="665" t="s">
        <v>2074</v>
      </c>
      <c r="K1531" s="665" t="s">
        <v>4967</v>
      </c>
      <c r="L1531" s="666">
        <v>0</v>
      </c>
      <c r="M1531" s="666">
        <v>0</v>
      </c>
      <c r="N1531" s="665">
        <v>18</v>
      </c>
      <c r="O1531" s="748">
        <v>6.5</v>
      </c>
      <c r="P1531" s="666">
        <v>0</v>
      </c>
      <c r="Q1531" s="681"/>
      <c r="R1531" s="665">
        <v>15</v>
      </c>
      <c r="S1531" s="681">
        <v>0.83333333333333337</v>
      </c>
      <c r="T1531" s="748">
        <v>5.5</v>
      </c>
      <c r="U1531" s="704">
        <v>0.84615384615384615</v>
      </c>
    </row>
    <row r="1532" spans="1:21" ht="14.4" customHeight="1" x14ac:dyDescent="0.3">
      <c r="A1532" s="664">
        <v>21</v>
      </c>
      <c r="B1532" s="665" t="s">
        <v>545</v>
      </c>
      <c r="C1532" s="665" t="s">
        <v>4757</v>
      </c>
      <c r="D1532" s="746" t="s">
        <v>7219</v>
      </c>
      <c r="E1532" s="747" t="s">
        <v>4776</v>
      </c>
      <c r="F1532" s="665" t="s">
        <v>4752</v>
      </c>
      <c r="G1532" s="665" t="s">
        <v>4905</v>
      </c>
      <c r="H1532" s="665" t="s">
        <v>546</v>
      </c>
      <c r="I1532" s="665" t="s">
        <v>5127</v>
      </c>
      <c r="J1532" s="665" t="s">
        <v>2074</v>
      </c>
      <c r="K1532" s="665" t="s">
        <v>4967</v>
      </c>
      <c r="L1532" s="666">
        <v>0</v>
      </c>
      <c r="M1532" s="666">
        <v>0</v>
      </c>
      <c r="N1532" s="665">
        <v>1</v>
      </c>
      <c r="O1532" s="748">
        <v>1</v>
      </c>
      <c r="P1532" s="666"/>
      <c r="Q1532" s="681"/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21</v>
      </c>
      <c r="B1533" s="665" t="s">
        <v>545</v>
      </c>
      <c r="C1533" s="665" t="s">
        <v>4757</v>
      </c>
      <c r="D1533" s="746" t="s">
        <v>7219</v>
      </c>
      <c r="E1533" s="747" t="s">
        <v>4776</v>
      </c>
      <c r="F1533" s="665" t="s">
        <v>4752</v>
      </c>
      <c r="G1533" s="665" t="s">
        <v>5520</v>
      </c>
      <c r="H1533" s="665" t="s">
        <v>546</v>
      </c>
      <c r="I1533" s="665" t="s">
        <v>5521</v>
      </c>
      <c r="J1533" s="665" t="s">
        <v>5522</v>
      </c>
      <c r="K1533" s="665" t="s">
        <v>5523</v>
      </c>
      <c r="L1533" s="666">
        <v>115.13</v>
      </c>
      <c r="M1533" s="666">
        <v>115.13</v>
      </c>
      <c r="N1533" s="665">
        <v>1</v>
      </c>
      <c r="O1533" s="748">
        <v>0.5</v>
      </c>
      <c r="P1533" s="666">
        <v>115.13</v>
      </c>
      <c r="Q1533" s="681">
        <v>1</v>
      </c>
      <c r="R1533" s="665">
        <v>1</v>
      </c>
      <c r="S1533" s="681">
        <v>1</v>
      </c>
      <c r="T1533" s="748">
        <v>0.5</v>
      </c>
      <c r="U1533" s="704">
        <v>1</v>
      </c>
    </row>
    <row r="1534" spans="1:21" ht="14.4" customHeight="1" x14ac:dyDescent="0.3">
      <c r="A1534" s="664">
        <v>21</v>
      </c>
      <c r="B1534" s="665" t="s">
        <v>545</v>
      </c>
      <c r="C1534" s="665" t="s">
        <v>4757</v>
      </c>
      <c r="D1534" s="746" t="s">
        <v>7219</v>
      </c>
      <c r="E1534" s="747" t="s">
        <v>4776</v>
      </c>
      <c r="F1534" s="665" t="s">
        <v>4752</v>
      </c>
      <c r="G1534" s="665" t="s">
        <v>4805</v>
      </c>
      <c r="H1534" s="665" t="s">
        <v>2238</v>
      </c>
      <c r="I1534" s="665" t="s">
        <v>4806</v>
      </c>
      <c r="J1534" s="665" t="s">
        <v>2554</v>
      </c>
      <c r="K1534" s="665" t="s">
        <v>4446</v>
      </c>
      <c r="L1534" s="666">
        <v>543.39</v>
      </c>
      <c r="M1534" s="666">
        <v>11411.19</v>
      </c>
      <c r="N1534" s="665">
        <v>21</v>
      </c>
      <c r="O1534" s="748">
        <v>6</v>
      </c>
      <c r="P1534" s="666">
        <v>9781.02</v>
      </c>
      <c r="Q1534" s="681">
        <v>0.8571428571428571</v>
      </c>
      <c r="R1534" s="665">
        <v>18</v>
      </c>
      <c r="S1534" s="681">
        <v>0.8571428571428571</v>
      </c>
      <c r="T1534" s="748">
        <v>5</v>
      </c>
      <c r="U1534" s="704">
        <v>0.83333333333333337</v>
      </c>
    </row>
    <row r="1535" spans="1:21" ht="14.4" customHeight="1" x14ac:dyDescent="0.3">
      <c r="A1535" s="664">
        <v>21</v>
      </c>
      <c r="B1535" s="665" t="s">
        <v>545</v>
      </c>
      <c r="C1535" s="665" t="s">
        <v>4757</v>
      </c>
      <c r="D1535" s="746" t="s">
        <v>7219</v>
      </c>
      <c r="E1535" s="747" t="s">
        <v>4776</v>
      </c>
      <c r="F1535" s="665" t="s">
        <v>4752</v>
      </c>
      <c r="G1535" s="665" t="s">
        <v>4805</v>
      </c>
      <c r="H1535" s="665" t="s">
        <v>2238</v>
      </c>
      <c r="I1535" s="665" t="s">
        <v>4806</v>
      </c>
      <c r="J1535" s="665" t="s">
        <v>2554</v>
      </c>
      <c r="K1535" s="665" t="s">
        <v>4446</v>
      </c>
      <c r="L1535" s="666">
        <v>490.89</v>
      </c>
      <c r="M1535" s="666">
        <v>981.78</v>
      </c>
      <c r="N1535" s="665">
        <v>2</v>
      </c>
      <c r="O1535" s="748">
        <v>1</v>
      </c>
      <c r="P1535" s="666">
        <v>981.78</v>
      </c>
      <c r="Q1535" s="681">
        <v>1</v>
      </c>
      <c r="R1535" s="665">
        <v>2</v>
      </c>
      <c r="S1535" s="681">
        <v>1</v>
      </c>
      <c r="T1535" s="748">
        <v>1</v>
      </c>
      <c r="U1535" s="704">
        <v>1</v>
      </c>
    </row>
    <row r="1536" spans="1:21" ht="14.4" customHeight="1" x14ac:dyDescent="0.3">
      <c r="A1536" s="664">
        <v>21</v>
      </c>
      <c r="B1536" s="665" t="s">
        <v>545</v>
      </c>
      <c r="C1536" s="665" t="s">
        <v>4757</v>
      </c>
      <c r="D1536" s="746" t="s">
        <v>7219</v>
      </c>
      <c r="E1536" s="747" t="s">
        <v>4776</v>
      </c>
      <c r="F1536" s="665" t="s">
        <v>4752</v>
      </c>
      <c r="G1536" s="665" t="s">
        <v>4805</v>
      </c>
      <c r="H1536" s="665" t="s">
        <v>2238</v>
      </c>
      <c r="I1536" s="665" t="s">
        <v>4968</v>
      </c>
      <c r="J1536" s="665" t="s">
        <v>2554</v>
      </c>
      <c r="K1536" s="665" t="s">
        <v>4615</v>
      </c>
      <c r="L1536" s="666">
        <v>815.1</v>
      </c>
      <c r="M1536" s="666">
        <v>2445.3000000000002</v>
      </c>
      <c r="N1536" s="665">
        <v>3</v>
      </c>
      <c r="O1536" s="748">
        <v>1</v>
      </c>
      <c r="P1536" s="666">
        <v>2445.3000000000002</v>
      </c>
      <c r="Q1536" s="681">
        <v>1</v>
      </c>
      <c r="R1536" s="665">
        <v>3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21</v>
      </c>
      <c r="B1537" s="665" t="s">
        <v>545</v>
      </c>
      <c r="C1537" s="665" t="s">
        <v>4757</v>
      </c>
      <c r="D1537" s="746" t="s">
        <v>7219</v>
      </c>
      <c r="E1537" s="747" t="s">
        <v>4776</v>
      </c>
      <c r="F1537" s="665" t="s">
        <v>4752</v>
      </c>
      <c r="G1537" s="665" t="s">
        <v>4805</v>
      </c>
      <c r="H1537" s="665" t="s">
        <v>2238</v>
      </c>
      <c r="I1537" s="665" t="s">
        <v>5128</v>
      </c>
      <c r="J1537" s="665" t="s">
        <v>2308</v>
      </c>
      <c r="K1537" s="665" t="s">
        <v>4444</v>
      </c>
      <c r="L1537" s="666">
        <v>1385.62</v>
      </c>
      <c r="M1537" s="666">
        <v>38797.360000000001</v>
      </c>
      <c r="N1537" s="665">
        <v>28</v>
      </c>
      <c r="O1537" s="748">
        <v>4.5</v>
      </c>
      <c r="P1537" s="666">
        <v>38797.360000000001</v>
      </c>
      <c r="Q1537" s="681">
        <v>1</v>
      </c>
      <c r="R1537" s="665">
        <v>28</v>
      </c>
      <c r="S1537" s="681">
        <v>1</v>
      </c>
      <c r="T1537" s="748">
        <v>4.5</v>
      </c>
      <c r="U1537" s="704">
        <v>1</v>
      </c>
    </row>
    <row r="1538" spans="1:21" ht="14.4" customHeight="1" x14ac:dyDescent="0.3">
      <c r="A1538" s="664">
        <v>21</v>
      </c>
      <c r="B1538" s="665" t="s">
        <v>545</v>
      </c>
      <c r="C1538" s="665" t="s">
        <v>4757</v>
      </c>
      <c r="D1538" s="746" t="s">
        <v>7219</v>
      </c>
      <c r="E1538" s="747" t="s">
        <v>4776</v>
      </c>
      <c r="F1538" s="665" t="s">
        <v>4752</v>
      </c>
      <c r="G1538" s="665" t="s">
        <v>4805</v>
      </c>
      <c r="H1538" s="665" t="s">
        <v>2238</v>
      </c>
      <c r="I1538" s="665" t="s">
        <v>2307</v>
      </c>
      <c r="J1538" s="665" t="s">
        <v>2308</v>
      </c>
      <c r="K1538" s="665" t="s">
        <v>4447</v>
      </c>
      <c r="L1538" s="666">
        <v>1847.49</v>
      </c>
      <c r="M1538" s="666">
        <v>73899.600000000006</v>
      </c>
      <c r="N1538" s="665">
        <v>40</v>
      </c>
      <c r="O1538" s="748">
        <v>8</v>
      </c>
      <c r="P1538" s="666">
        <v>51729.720000000008</v>
      </c>
      <c r="Q1538" s="681">
        <v>0.70000000000000007</v>
      </c>
      <c r="R1538" s="665">
        <v>28</v>
      </c>
      <c r="S1538" s="681">
        <v>0.7</v>
      </c>
      <c r="T1538" s="748">
        <v>5</v>
      </c>
      <c r="U1538" s="704">
        <v>0.625</v>
      </c>
    </row>
    <row r="1539" spans="1:21" ht="14.4" customHeight="1" x14ac:dyDescent="0.3">
      <c r="A1539" s="664">
        <v>21</v>
      </c>
      <c r="B1539" s="665" t="s">
        <v>545</v>
      </c>
      <c r="C1539" s="665" t="s">
        <v>4757</v>
      </c>
      <c r="D1539" s="746" t="s">
        <v>7219</v>
      </c>
      <c r="E1539" s="747" t="s">
        <v>4776</v>
      </c>
      <c r="F1539" s="665" t="s">
        <v>4752</v>
      </c>
      <c r="G1539" s="665" t="s">
        <v>4805</v>
      </c>
      <c r="H1539" s="665" t="s">
        <v>2238</v>
      </c>
      <c r="I1539" s="665" t="s">
        <v>4908</v>
      </c>
      <c r="J1539" s="665" t="s">
        <v>2308</v>
      </c>
      <c r="K1539" s="665" t="s">
        <v>4445</v>
      </c>
      <c r="L1539" s="666">
        <v>2309.36</v>
      </c>
      <c r="M1539" s="666">
        <v>16165.52</v>
      </c>
      <c r="N1539" s="665">
        <v>7</v>
      </c>
      <c r="O1539" s="748">
        <v>1.5</v>
      </c>
      <c r="P1539" s="666">
        <v>16165.52</v>
      </c>
      <c r="Q1539" s="681">
        <v>1</v>
      </c>
      <c r="R1539" s="665">
        <v>7</v>
      </c>
      <c r="S1539" s="681">
        <v>1</v>
      </c>
      <c r="T1539" s="748">
        <v>1.5</v>
      </c>
      <c r="U1539" s="704">
        <v>1</v>
      </c>
    </row>
    <row r="1540" spans="1:21" ht="14.4" customHeight="1" x14ac:dyDescent="0.3">
      <c r="A1540" s="664">
        <v>21</v>
      </c>
      <c r="B1540" s="665" t="s">
        <v>545</v>
      </c>
      <c r="C1540" s="665" t="s">
        <v>4757</v>
      </c>
      <c r="D1540" s="746" t="s">
        <v>7219</v>
      </c>
      <c r="E1540" s="747" t="s">
        <v>4776</v>
      </c>
      <c r="F1540" s="665" t="s">
        <v>4752</v>
      </c>
      <c r="G1540" s="665" t="s">
        <v>4805</v>
      </c>
      <c r="H1540" s="665" t="s">
        <v>2238</v>
      </c>
      <c r="I1540" s="665" t="s">
        <v>2559</v>
      </c>
      <c r="J1540" s="665" t="s">
        <v>2308</v>
      </c>
      <c r="K1540" s="665" t="s">
        <v>4445</v>
      </c>
      <c r="L1540" s="666">
        <v>2309.36</v>
      </c>
      <c r="M1540" s="666">
        <v>6928.08</v>
      </c>
      <c r="N1540" s="665">
        <v>3</v>
      </c>
      <c r="O1540" s="748">
        <v>1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21</v>
      </c>
      <c r="B1541" s="665" t="s">
        <v>545</v>
      </c>
      <c r="C1541" s="665" t="s">
        <v>4757</v>
      </c>
      <c r="D1541" s="746" t="s">
        <v>7219</v>
      </c>
      <c r="E1541" s="747" t="s">
        <v>4776</v>
      </c>
      <c r="F1541" s="665" t="s">
        <v>4752</v>
      </c>
      <c r="G1541" s="665" t="s">
        <v>4805</v>
      </c>
      <c r="H1541" s="665" t="s">
        <v>2238</v>
      </c>
      <c r="I1541" s="665" t="s">
        <v>2550</v>
      </c>
      <c r="J1541" s="665" t="s">
        <v>2308</v>
      </c>
      <c r="K1541" s="665" t="s">
        <v>4444</v>
      </c>
      <c r="L1541" s="666">
        <v>1385.62</v>
      </c>
      <c r="M1541" s="666">
        <v>19398.68</v>
      </c>
      <c r="N1541" s="665">
        <v>14</v>
      </c>
      <c r="O1541" s="748">
        <v>1.5</v>
      </c>
      <c r="P1541" s="666">
        <v>19398.68</v>
      </c>
      <c r="Q1541" s="681">
        <v>1</v>
      </c>
      <c r="R1541" s="665">
        <v>14</v>
      </c>
      <c r="S1541" s="681">
        <v>1</v>
      </c>
      <c r="T1541" s="748">
        <v>1.5</v>
      </c>
      <c r="U1541" s="704">
        <v>1</v>
      </c>
    </row>
    <row r="1542" spans="1:21" ht="14.4" customHeight="1" x14ac:dyDescent="0.3">
      <c r="A1542" s="664">
        <v>21</v>
      </c>
      <c r="B1542" s="665" t="s">
        <v>545</v>
      </c>
      <c r="C1542" s="665" t="s">
        <v>4757</v>
      </c>
      <c r="D1542" s="746" t="s">
        <v>7219</v>
      </c>
      <c r="E1542" s="747" t="s">
        <v>4776</v>
      </c>
      <c r="F1542" s="665" t="s">
        <v>4752</v>
      </c>
      <c r="G1542" s="665" t="s">
        <v>5646</v>
      </c>
      <c r="H1542" s="665" t="s">
        <v>2238</v>
      </c>
      <c r="I1542" s="665" t="s">
        <v>2246</v>
      </c>
      <c r="J1542" s="665" t="s">
        <v>611</v>
      </c>
      <c r="K1542" s="665" t="s">
        <v>4551</v>
      </c>
      <c r="L1542" s="666">
        <v>36.54</v>
      </c>
      <c r="M1542" s="666">
        <v>36.54</v>
      </c>
      <c r="N1542" s="665">
        <v>1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21</v>
      </c>
      <c r="B1543" s="665" t="s">
        <v>545</v>
      </c>
      <c r="C1543" s="665" t="s">
        <v>4757</v>
      </c>
      <c r="D1543" s="746" t="s">
        <v>7219</v>
      </c>
      <c r="E1543" s="747" t="s">
        <v>4776</v>
      </c>
      <c r="F1543" s="665" t="s">
        <v>4752</v>
      </c>
      <c r="G1543" s="665" t="s">
        <v>5646</v>
      </c>
      <c r="H1543" s="665" t="s">
        <v>546</v>
      </c>
      <c r="I1543" s="665" t="s">
        <v>1751</v>
      </c>
      <c r="J1543" s="665" t="s">
        <v>611</v>
      </c>
      <c r="K1543" s="665" t="s">
        <v>5647</v>
      </c>
      <c r="L1543" s="666">
        <v>36.54</v>
      </c>
      <c r="M1543" s="666">
        <v>146.16</v>
      </c>
      <c r="N1543" s="665">
        <v>4</v>
      </c>
      <c r="O1543" s="748">
        <v>2</v>
      </c>
      <c r="P1543" s="666">
        <v>73.08</v>
      </c>
      <c r="Q1543" s="681">
        <v>0.5</v>
      </c>
      <c r="R1543" s="665">
        <v>2</v>
      </c>
      <c r="S1543" s="681">
        <v>0.5</v>
      </c>
      <c r="T1543" s="748">
        <v>1</v>
      </c>
      <c r="U1543" s="704">
        <v>0.5</v>
      </c>
    </row>
    <row r="1544" spans="1:21" ht="14.4" customHeight="1" x14ac:dyDescent="0.3">
      <c r="A1544" s="664">
        <v>21</v>
      </c>
      <c r="B1544" s="665" t="s">
        <v>545</v>
      </c>
      <c r="C1544" s="665" t="s">
        <v>4757</v>
      </c>
      <c r="D1544" s="746" t="s">
        <v>7219</v>
      </c>
      <c r="E1544" s="747" t="s">
        <v>4776</v>
      </c>
      <c r="F1544" s="665" t="s">
        <v>4752</v>
      </c>
      <c r="G1544" s="665" t="s">
        <v>5428</v>
      </c>
      <c r="H1544" s="665" t="s">
        <v>2238</v>
      </c>
      <c r="I1544" s="665" t="s">
        <v>3800</v>
      </c>
      <c r="J1544" s="665" t="s">
        <v>3801</v>
      </c>
      <c r="K1544" s="665" t="s">
        <v>4595</v>
      </c>
      <c r="L1544" s="666">
        <v>15.55</v>
      </c>
      <c r="M1544" s="666">
        <v>31.1</v>
      </c>
      <c r="N1544" s="665">
        <v>2</v>
      </c>
      <c r="O1544" s="748">
        <v>1</v>
      </c>
      <c r="P1544" s="666">
        <v>31.1</v>
      </c>
      <c r="Q1544" s="681">
        <v>1</v>
      </c>
      <c r="R1544" s="665">
        <v>2</v>
      </c>
      <c r="S1544" s="681">
        <v>1</v>
      </c>
      <c r="T1544" s="748">
        <v>1</v>
      </c>
      <c r="U1544" s="704">
        <v>1</v>
      </c>
    </row>
    <row r="1545" spans="1:21" ht="14.4" customHeight="1" x14ac:dyDescent="0.3">
      <c r="A1545" s="664">
        <v>21</v>
      </c>
      <c r="B1545" s="665" t="s">
        <v>545</v>
      </c>
      <c r="C1545" s="665" t="s">
        <v>4757</v>
      </c>
      <c r="D1545" s="746" t="s">
        <v>7219</v>
      </c>
      <c r="E1545" s="747" t="s">
        <v>4776</v>
      </c>
      <c r="F1545" s="665" t="s">
        <v>4752</v>
      </c>
      <c r="G1545" s="665" t="s">
        <v>4909</v>
      </c>
      <c r="H1545" s="665" t="s">
        <v>546</v>
      </c>
      <c r="I1545" s="665" t="s">
        <v>2762</v>
      </c>
      <c r="J1545" s="665" t="s">
        <v>2763</v>
      </c>
      <c r="K1545" s="665" t="s">
        <v>4551</v>
      </c>
      <c r="L1545" s="666">
        <v>88.1</v>
      </c>
      <c r="M1545" s="666">
        <v>264.29999999999995</v>
      </c>
      <c r="N1545" s="665">
        <v>3</v>
      </c>
      <c r="O1545" s="748">
        <v>2</v>
      </c>
      <c r="P1545" s="666">
        <v>264.29999999999995</v>
      </c>
      <c r="Q1545" s="681">
        <v>1</v>
      </c>
      <c r="R1545" s="665">
        <v>3</v>
      </c>
      <c r="S1545" s="681">
        <v>1</v>
      </c>
      <c r="T1545" s="748">
        <v>2</v>
      </c>
      <c r="U1545" s="704">
        <v>1</v>
      </c>
    </row>
    <row r="1546" spans="1:21" ht="14.4" customHeight="1" x14ac:dyDescent="0.3">
      <c r="A1546" s="664">
        <v>21</v>
      </c>
      <c r="B1546" s="665" t="s">
        <v>545</v>
      </c>
      <c r="C1546" s="665" t="s">
        <v>4757</v>
      </c>
      <c r="D1546" s="746" t="s">
        <v>7219</v>
      </c>
      <c r="E1546" s="747" t="s">
        <v>4776</v>
      </c>
      <c r="F1546" s="665" t="s">
        <v>4752</v>
      </c>
      <c r="G1546" s="665" t="s">
        <v>4969</v>
      </c>
      <c r="H1546" s="665" t="s">
        <v>546</v>
      </c>
      <c r="I1546" s="665" t="s">
        <v>2696</v>
      </c>
      <c r="J1546" s="665" t="s">
        <v>2697</v>
      </c>
      <c r="K1546" s="665" t="s">
        <v>4970</v>
      </c>
      <c r="L1546" s="666">
        <v>78.33</v>
      </c>
      <c r="M1546" s="666">
        <v>626.64</v>
      </c>
      <c r="N1546" s="665">
        <v>8</v>
      </c>
      <c r="O1546" s="748">
        <v>6</v>
      </c>
      <c r="P1546" s="666">
        <v>548.30999999999995</v>
      </c>
      <c r="Q1546" s="681">
        <v>0.87499999999999989</v>
      </c>
      <c r="R1546" s="665">
        <v>7</v>
      </c>
      <c r="S1546" s="681">
        <v>0.875</v>
      </c>
      <c r="T1546" s="748">
        <v>5</v>
      </c>
      <c r="U1546" s="704">
        <v>0.83333333333333337</v>
      </c>
    </row>
    <row r="1547" spans="1:21" ht="14.4" customHeight="1" x14ac:dyDescent="0.3">
      <c r="A1547" s="664">
        <v>21</v>
      </c>
      <c r="B1547" s="665" t="s">
        <v>545</v>
      </c>
      <c r="C1547" s="665" t="s">
        <v>4757</v>
      </c>
      <c r="D1547" s="746" t="s">
        <v>7219</v>
      </c>
      <c r="E1547" s="747" t="s">
        <v>4776</v>
      </c>
      <c r="F1547" s="665" t="s">
        <v>4752</v>
      </c>
      <c r="G1547" s="665" t="s">
        <v>4969</v>
      </c>
      <c r="H1547" s="665" t="s">
        <v>546</v>
      </c>
      <c r="I1547" s="665" t="s">
        <v>5129</v>
      </c>
      <c r="J1547" s="665" t="s">
        <v>2697</v>
      </c>
      <c r="K1547" s="665" t="s">
        <v>5130</v>
      </c>
      <c r="L1547" s="666">
        <v>0</v>
      </c>
      <c r="M1547" s="666">
        <v>0</v>
      </c>
      <c r="N1547" s="665">
        <v>1</v>
      </c>
      <c r="O1547" s="748">
        <v>1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21</v>
      </c>
      <c r="B1548" s="665" t="s">
        <v>545</v>
      </c>
      <c r="C1548" s="665" t="s">
        <v>4757</v>
      </c>
      <c r="D1548" s="746" t="s">
        <v>7219</v>
      </c>
      <c r="E1548" s="747" t="s">
        <v>4776</v>
      </c>
      <c r="F1548" s="665" t="s">
        <v>4752</v>
      </c>
      <c r="G1548" s="665" t="s">
        <v>4807</v>
      </c>
      <c r="H1548" s="665" t="s">
        <v>546</v>
      </c>
      <c r="I1548" s="665" t="s">
        <v>796</v>
      </c>
      <c r="J1548" s="665" t="s">
        <v>797</v>
      </c>
      <c r="K1548" s="665" t="s">
        <v>4839</v>
      </c>
      <c r="L1548" s="666">
        <v>93.71</v>
      </c>
      <c r="M1548" s="666">
        <v>93.71</v>
      </c>
      <c r="N1548" s="665">
        <v>1</v>
      </c>
      <c r="O1548" s="748">
        <v>1</v>
      </c>
      <c r="P1548" s="666">
        <v>93.71</v>
      </c>
      <c r="Q1548" s="681">
        <v>1</v>
      </c>
      <c r="R1548" s="665">
        <v>1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21</v>
      </c>
      <c r="B1549" s="665" t="s">
        <v>545</v>
      </c>
      <c r="C1549" s="665" t="s">
        <v>4757</v>
      </c>
      <c r="D1549" s="746" t="s">
        <v>7219</v>
      </c>
      <c r="E1549" s="747" t="s">
        <v>4776</v>
      </c>
      <c r="F1549" s="665" t="s">
        <v>4752</v>
      </c>
      <c r="G1549" s="665" t="s">
        <v>4807</v>
      </c>
      <c r="H1549" s="665" t="s">
        <v>546</v>
      </c>
      <c r="I1549" s="665" t="s">
        <v>6103</v>
      </c>
      <c r="J1549" s="665" t="s">
        <v>5255</v>
      </c>
      <c r="K1549" s="665" t="s">
        <v>6104</v>
      </c>
      <c r="L1549" s="666">
        <v>201.73</v>
      </c>
      <c r="M1549" s="666">
        <v>403.46</v>
      </c>
      <c r="N1549" s="665">
        <v>2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21</v>
      </c>
      <c r="B1550" s="665" t="s">
        <v>545</v>
      </c>
      <c r="C1550" s="665" t="s">
        <v>4757</v>
      </c>
      <c r="D1550" s="746" t="s">
        <v>7219</v>
      </c>
      <c r="E1550" s="747" t="s">
        <v>4776</v>
      </c>
      <c r="F1550" s="665" t="s">
        <v>4752</v>
      </c>
      <c r="G1550" s="665" t="s">
        <v>4807</v>
      </c>
      <c r="H1550" s="665" t="s">
        <v>546</v>
      </c>
      <c r="I1550" s="665" t="s">
        <v>6105</v>
      </c>
      <c r="J1550" s="665" t="s">
        <v>5652</v>
      </c>
      <c r="K1550" s="665" t="s">
        <v>5658</v>
      </c>
      <c r="L1550" s="666">
        <v>205.84</v>
      </c>
      <c r="M1550" s="666">
        <v>205.84</v>
      </c>
      <c r="N1550" s="665">
        <v>1</v>
      </c>
      <c r="O1550" s="748">
        <v>0.5</v>
      </c>
      <c r="P1550" s="666">
        <v>205.84</v>
      </c>
      <c r="Q1550" s="681">
        <v>1</v>
      </c>
      <c r="R1550" s="665">
        <v>1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21</v>
      </c>
      <c r="B1551" s="665" t="s">
        <v>545</v>
      </c>
      <c r="C1551" s="665" t="s">
        <v>4757</v>
      </c>
      <c r="D1551" s="746" t="s">
        <v>7219</v>
      </c>
      <c r="E1551" s="747" t="s">
        <v>4776</v>
      </c>
      <c r="F1551" s="665" t="s">
        <v>4752</v>
      </c>
      <c r="G1551" s="665" t="s">
        <v>4807</v>
      </c>
      <c r="H1551" s="665" t="s">
        <v>546</v>
      </c>
      <c r="I1551" s="665" t="s">
        <v>5019</v>
      </c>
      <c r="J1551" s="665" t="s">
        <v>797</v>
      </c>
      <c r="K1551" s="665" t="s">
        <v>5020</v>
      </c>
      <c r="L1551" s="666">
        <v>28.81</v>
      </c>
      <c r="M1551" s="666">
        <v>28.81</v>
      </c>
      <c r="N1551" s="665">
        <v>1</v>
      </c>
      <c r="O1551" s="748">
        <v>0.5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21</v>
      </c>
      <c r="B1552" s="665" t="s">
        <v>545</v>
      </c>
      <c r="C1552" s="665" t="s">
        <v>4757</v>
      </c>
      <c r="D1552" s="746" t="s">
        <v>7219</v>
      </c>
      <c r="E1552" s="747" t="s">
        <v>4776</v>
      </c>
      <c r="F1552" s="665" t="s">
        <v>4752</v>
      </c>
      <c r="G1552" s="665" t="s">
        <v>4807</v>
      </c>
      <c r="H1552" s="665" t="s">
        <v>546</v>
      </c>
      <c r="I1552" s="665" t="s">
        <v>4838</v>
      </c>
      <c r="J1552" s="665" t="s">
        <v>797</v>
      </c>
      <c r="K1552" s="665" t="s">
        <v>4839</v>
      </c>
      <c r="L1552" s="666">
        <v>57.64</v>
      </c>
      <c r="M1552" s="666">
        <v>634.04</v>
      </c>
      <c r="N1552" s="665">
        <v>11</v>
      </c>
      <c r="O1552" s="748">
        <v>5</v>
      </c>
      <c r="P1552" s="666">
        <v>230.56</v>
      </c>
      <c r="Q1552" s="681">
        <v>0.36363636363636365</v>
      </c>
      <c r="R1552" s="665">
        <v>4</v>
      </c>
      <c r="S1552" s="681">
        <v>0.36363636363636365</v>
      </c>
      <c r="T1552" s="748">
        <v>1.5</v>
      </c>
      <c r="U1552" s="704">
        <v>0.3</v>
      </c>
    </row>
    <row r="1553" spans="1:21" ht="14.4" customHeight="1" x14ac:dyDescent="0.3">
      <c r="A1553" s="664">
        <v>21</v>
      </c>
      <c r="B1553" s="665" t="s">
        <v>545</v>
      </c>
      <c r="C1553" s="665" t="s">
        <v>4757</v>
      </c>
      <c r="D1553" s="746" t="s">
        <v>7219</v>
      </c>
      <c r="E1553" s="747" t="s">
        <v>4776</v>
      </c>
      <c r="F1553" s="665" t="s">
        <v>4752</v>
      </c>
      <c r="G1553" s="665" t="s">
        <v>4807</v>
      </c>
      <c r="H1553" s="665" t="s">
        <v>546</v>
      </c>
      <c r="I1553" s="665" t="s">
        <v>4808</v>
      </c>
      <c r="J1553" s="665" t="s">
        <v>797</v>
      </c>
      <c r="K1553" s="665" t="s">
        <v>4809</v>
      </c>
      <c r="L1553" s="666">
        <v>185.26</v>
      </c>
      <c r="M1553" s="666">
        <v>2964.16</v>
      </c>
      <c r="N1553" s="665">
        <v>16</v>
      </c>
      <c r="O1553" s="748">
        <v>9.5</v>
      </c>
      <c r="P1553" s="666">
        <v>2223.12</v>
      </c>
      <c r="Q1553" s="681">
        <v>0.75</v>
      </c>
      <c r="R1553" s="665">
        <v>12</v>
      </c>
      <c r="S1553" s="681">
        <v>0.75</v>
      </c>
      <c r="T1553" s="748">
        <v>7.75</v>
      </c>
      <c r="U1553" s="704">
        <v>0.81578947368421051</v>
      </c>
    </row>
    <row r="1554" spans="1:21" ht="14.4" customHeight="1" x14ac:dyDescent="0.3">
      <c r="A1554" s="664">
        <v>21</v>
      </c>
      <c r="B1554" s="665" t="s">
        <v>545</v>
      </c>
      <c r="C1554" s="665" t="s">
        <v>4757</v>
      </c>
      <c r="D1554" s="746" t="s">
        <v>7219</v>
      </c>
      <c r="E1554" s="747" t="s">
        <v>4776</v>
      </c>
      <c r="F1554" s="665" t="s">
        <v>4752</v>
      </c>
      <c r="G1554" s="665" t="s">
        <v>4807</v>
      </c>
      <c r="H1554" s="665" t="s">
        <v>546</v>
      </c>
      <c r="I1554" s="665" t="s">
        <v>2192</v>
      </c>
      <c r="J1554" s="665" t="s">
        <v>797</v>
      </c>
      <c r="K1554" s="665" t="s">
        <v>4809</v>
      </c>
      <c r="L1554" s="666">
        <v>301.2</v>
      </c>
      <c r="M1554" s="666">
        <v>6325.1999999999989</v>
      </c>
      <c r="N1554" s="665">
        <v>21</v>
      </c>
      <c r="O1554" s="748">
        <v>12.5</v>
      </c>
      <c r="P1554" s="666">
        <v>3915.5999999999995</v>
      </c>
      <c r="Q1554" s="681">
        <v>0.61904761904761907</v>
      </c>
      <c r="R1554" s="665">
        <v>13</v>
      </c>
      <c r="S1554" s="681">
        <v>0.61904761904761907</v>
      </c>
      <c r="T1554" s="748">
        <v>7.5</v>
      </c>
      <c r="U1554" s="704">
        <v>0.6</v>
      </c>
    </row>
    <row r="1555" spans="1:21" ht="14.4" customHeight="1" x14ac:dyDescent="0.3">
      <c r="A1555" s="664">
        <v>21</v>
      </c>
      <c r="B1555" s="665" t="s">
        <v>545</v>
      </c>
      <c r="C1555" s="665" t="s">
        <v>4757</v>
      </c>
      <c r="D1555" s="746" t="s">
        <v>7219</v>
      </c>
      <c r="E1555" s="747" t="s">
        <v>4776</v>
      </c>
      <c r="F1555" s="665" t="s">
        <v>4752</v>
      </c>
      <c r="G1555" s="665" t="s">
        <v>4807</v>
      </c>
      <c r="H1555" s="665" t="s">
        <v>546</v>
      </c>
      <c r="I1555" s="665" t="s">
        <v>2206</v>
      </c>
      <c r="J1555" s="665" t="s">
        <v>797</v>
      </c>
      <c r="K1555" s="665" t="s">
        <v>4839</v>
      </c>
      <c r="L1555" s="666">
        <v>93.71</v>
      </c>
      <c r="M1555" s="666">
        <v>187.42</v>
      </c>
      <c r="N1555" s="665">
        <v>2</v>
      </c>
      <c r="O1555" s="748">
        <v>1.5</v>
      </c>
      <c r="P1555" s="666">
        <v>93.71</v>
      </c>
      <c r="Q1555" s="681">
        <v>0.5</v>
      </c>
      <c r="R1555" s="665">
        <v>1</v>
      </c>
      <c r="S1555" s="681">
        <v>0.5</v>
      </c>
      <c r="T1555" s="748">
        <v>1</v>
      </c>
      <c r="U1555" s="704">
        <v>0.66666666666666663</v>
      </c>
    </row>
    <row r="1556" spans="1:21" ht="14.4" customHeight="1" x14ac:dyDescent="0.3">
      <c r="A1556" s="664">
        <v>21</v>
      </c>
      <c r="B1556" s="665" t="s">
        <v>545</v>
      </c>
      <c r="C1556" s="665" t="s">
        <v>4757</v>
      </c>
      <c r="D1556" s="746" t="s">
        <v>7219</v>
      </c>
      <c r="E1556" s="747" t="s">
        <v>4776</v>
      </c>
      <c r="F1556" s="665" t="s">
        <v>4752</v>
      </c>
      <c r="G1556" s="665" t="s">
        <v>4807</v>
      </c>
      <c r="H1556" s="665" t="s">
        <v>546</v>
      </c>
      <c r="I1556" s="665" t="s">
        <v>6106</v>
      </c>
      <c r="J1556" s="665" t="s">
        <v>5434</v>
      </c>
      <c r="K1556" s="665" t="s">
        <v>5655</v>
      </c>
      <c r="L1556" s="666">
        <v>0</v>
      </c>
      <c r="M1556" s="666">
        <v>0</v>
      </c>
      <c r="N1556" s="665">
        <v>2</v>
      </c>
      <c r="O1556" s="748">
        <v>1.5</v>
      </c>
      <c r="P1556" s="666"/>
      <c r="Q1556" s="681"/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21</v>
      </c>
      <c r="B1557" s="665" t="s">
        <v>545</v>
      </c>
      <c r="C1557" s="665" t="s">
        <v>4757</v>
      </c>
      <c r="D1557" s="746" t="s">
        <v>7219</v>
      </c>
      <c r="E1557" s="747" t="s">
        <v>4776</v>
      </c>
      <c r="F1557" s="665" t="s">
        <v>4752</v>
      </c>
      <c r="G1557" s="665" t="s">
        <v>4810</v>
      </c>
      <c r="H1557" s="665" t="s">
        <v>546</v>
      </c>
      <c r="I1557" s="665" t="s">
        <v>5025</v>
      </c>
      <c r="J1557" s="665" t="s">
        <v>4606</v>
      </c>
      <c r="K1557" s="665" t="s">
        <v>5026</v>
      </c>
      <c r="L1557" s="666">
        <v>0</v>
      </c>
      <c r="M1557" s="666">
        <v>0</v>
      </c>
      <c r="N1557" s="665">
        <v>5</v>
      </c>
      <c r="O1557" s="748">
        <v>3.5</v>
      </c>
      <c r="P1557" s="666">
        <v>0</v>
      </c>
      <c r="Q1557" s="681"/>
      <c r="R1557" s="665">
        <v>4</v>
      </c>
      <c r="S1557" s="681">
        <v>0.8</v>
      </c>
      <c r="T1557" s="748">
        <v>2.5</v>
      </c>
      <c r="U1557" s="704">
        <v>0.7142857142857143</v>
      </c>
    </row>
    <row r="1558" spans="1:21" ht="14.4" customHeight="1" x14ac:dyDescent="0.3">
      <c r="A1558" s="664">
        <v>21</v>
      </c>
      <c r="B1558" s="665" t="s">
        <v>545</v>
      </c>
      <c r="C1558" s="665" t="s">
        <v>4757</v>
      </c>
      <c r="D1558" s="746" t="s">
        <v>7219</v>
      </c>
      <c r="E1558" s="747" t="s">
        <v>4776</v>
      </c>
      <c r="F1558" s="665" t="s">
        <v>4752</v>
      </c>
      <c r="G1558" s="665" t="s">
        <v>4810</v>
      </c>
      <c r="H1558" s="665" t="s">
        <v>2238</v>
      </c>
      <c r="I1558" s="665" t="s">
        <v>3820</v>
      </c>
      <c r="J1558" s="665" t="s">
        <v>4606</v>
      </c>
      <c r="K1558" s="665" t="s">
        <v>4607</v>
      </c>
      <c r="L1558" s="666">
        <v>668.54</v>
      </c>
      <c r="M1558" s="666">
        <v>40780.940000000031</v>
      </c>
      <c r="N1558" s="665">
        <v>61</v>
      </c>
      <c r="O1558" s="748">
        <v>32.5</v>
      </c>
      <c r="P1558" s="666">
        <v>31421.380000000026</v>
      </c>
      <c r="Q1558" s="681">
        <v>0.7704918032786886</v>
      </c>
      <c r="R1558" s="665">
        <v>47</v>
      </c>
      <c r="S1558" s="681">
        <v>0.77049180327868849</v>
      </c>
      <c r="T1558" s="748">
        <v>26</v>
      </c>
      <c r="U1558" s="704">
        <v>0.8</v>
      </c>
    </row>
    <row r="1559" spans="1:21" ht="14.4" customHeight="1" x14ac:dyDescent="0.3">
      <c r="A1559" s="664">
        <v>21</v>
      </c>
      <c r="B1559" s="665" t="s">
        <v>545</v>
      </c>
      <c r="C1559" s="665" t="s">
        <v>4757</v>
      </c>
      <c r="D1559" s="746" t="s">
        <v>7219</v>
      </c>
      <c r="E1559" s="747" t="s">
        <v>4776</v>
      </c>
      <c r="F1559" s="665" t="s">
        <v>4752</v>
      </c>
      <c r="G1559" s="665" t="s">
        <v>5219</v>
      </c>
      <c r="H1559" s="665" t="s">
        <v>546</v>
      </c>
      <c r="I1559" s="665" t="s">
        <v>2115</v>
      </c>
      <c r="J1559" s="665" t="s">
        <v>5220</v>
      </c>
      <c r="K1559" s="665" t="s">
        <v>5221</v>
      </c>
      <c r="L1559" s="666">
        <v>668.54</v>
      </c>
      <c r="M1559" s="666">
        <v>88247.280000000013</v>
      </c>
      <c r="N1559" s="665">
        <v>132</v>
      </c>
      <c r="O1559" s="748">
        <v>32.333333333333329</v>
      </c>
      <c r="P1559" s="666">
        <v>81561.880000000019</v>
      </c>
      <c r="Q1559" s="681">
        <v>0.92424242424242431</v>
      </c>
      <c r="R1559" s="665">
        <v>122</v>
      </c>
      <c r="S1559" s="681">
        <v>0.9242424242424242</v>
      </c>
      <c r="T1559" s="748">
        <v>29.833333333333332</v>
      </c>
      <c r="U1559" s="704">
        <v>0.92268041237113407</v>
      </c>
    </row>
    <row r="1560" spans="1:21" ht="14.4" customHeight="1" x14ac:dyDescent="0.3">
      <c r="A1560" s="664">
        <v>21</v>
      </c>
      <c r="B1560" s="665" t="s">
        <v>545</v>
      </c>
      <c r="C1560" s="665" t="s">
        <v>4757</v>
      </c>
      <c r="D1560" s="746" t="s">
        <v>7219</v>
      </c>
      <c r="E1560" s="747" t="s">
        <v>4776</v>
      </c>
      <c r="F1560" s="665" t="s">
        <v>4752</v>
      </c>
      <c r="G1560" s="665" t="s">
        <v>5141</v>
      </c>
      <c r="H1560" s="665" t="s">
        <v>2238</v>
      </c>
      <c r="I1560" s="665" t="s">
        <v>5817</v>
      </c>
      <c r="J1560" s="665" t="s">
        <v>2570</v>
      </c>
      <c r="K1560" s="665" t="s">
        <v>4405</v>
      </c>
      <c r="L1560" s="666">
        <v>102.93</v>
      </c>
      <c r="M1560" s="666">
        <v>514.65000000000009</v>
      </c>
      <c r="N1560" s="665">
        <v>5</v>
      </c>
      <c r="O1560" s="748">
        <v>1</v>
      </c>
      <c r="P1560" s="666">
        <v>514.65000000000009</v>
      </c>
      <c r="Q1560" s="681">
        <v>1</v>
      </c>
      <c r="R1560" s="665">
        <v>5</v>
      </c>
      <c r="S1560" s="681">
        <v>1</v>
      </c>
      <c r="T1560" s="748">
        <v>1</v>
      </c>
      <c r="U1560" s="704">
        <v>1</v>
      </c>
    </row>
    <row r="1561" spans="1:21" ht="14.4" customHeight="1" x14ac:dyDescent="0.3">
      <c r="A1561" s="664">
        <v>21</v>
      </c>
      <c r="B1561" s="665" t="s">
        <v>545</v>
      </c>
      <c r="C1561" s="665" t="s">
        <v>4757</v>
      </c>
      <c r="D1561" s="746" t="s">
        <v>7219</v>
      </c>
      <c r="E1561" s="747" t="s">
        <v>4776</v>
      </c>
      <c r="F1561" s="665" t="s">
        <v>4752</v>
      </c>
      <c r="G1561" s="665" t="s">
        <v>5451</v>
      </c>
      <c r="H1561" s="665" t="s">
        <v>546</v>
      </c>
      <c r="I1561" s="665" t="s">
        <v>1141</v>
      </c>
      <c r="J1561" s="665" t="s">
        <v>1142</v>
      </c>
      <c r="K1561" s="665" t="s">
        <v>5452</v>
      </c>
      <c r="L1561" s="666">
        <v>0</v>
      </c>
      <c r="M1561" s="666">
        <v>0</v>
      </c>
      <c r="N1561" s="665">
        <v>3</v>
      </c>
      <c r="O1561" s="748">
        <v>0.5</v>
      </c>
      <c r="P1561" s="666">
        <v>0</v>
      </c>
      <c r="Q1561" s="681"/>
      <c r="R1561" s="665">
        <v>3</v>
      </c>
      <c r="S1561" s="681">
        <v>1</v>
      </c>
      <c r="T1561" s="748">
        <v>0.5</v>
      </c>
      <c r="U1561" s="704">
        <v>1</v>
      </c>
    </row>
    <row r="1562" spans="1:21" ht="14.4" customHeight="1" x14ac:dyDescent="0.3">
      <c r="A1562" s="664">
        <v>21</v>
      </c>
      <c r="B1562" s="665" t="s">
        <v>545</v>
      </c>
      <c r="C1562" s="665" t="s">
        <v>4757</v>
      </c>
      <c r="D1562" s="746" t="s">
        <v>7219</v>
      </c>
      <c r="E1562" s="747" t="s">
        <v>4776</v>
      </c>
      <c r="F1562" s="665" t="s">
        <v>4752</v>
      </c>
      <c r="G1562" s="665" t="s">
        <v>5027</v>
      </c>
      <c r="H1562" s="665" t="s">
        <v>2238</v>
      </c>
      <c r="I1562" s="665" t="s">
        <v>2352</v>
      </c>
      <c r="J1562" s="665" t="s">
        <v>2353</v>
      </c>
      <c r="K1562" s="665" t="s">
        <v>4455</v>
      </c>
      <c r="L1562" s="666">
        <v>48.27</v>
      </c>
      <c r="M1562" s="666">
        <v>48.27</v>
      </c>
      <c r="N1562" s="665">
        <v>1</v>
      </c>
      <c r="O1562" s="748">
        <v>1</v>
      </c>
      <c r="P1562" s="666">
        <v>48.27</v>
      </c>
      <c r="Q1562" s="681">
        <v>1</v>
      </c>
      <c r="R1562" s="665">
        <v>1</v>
      </c>
      <c r="S1562" s="681">
        <v>1</v>
      </c>
      <c r="T1562" s="748">
        <v>1</v>
      </c>
      <c r="U1562" s="704">
        <v>1</v>
      </c>
    </row>
    <row r="1563" spans="1:21" ht="14.4" customHeight="1" x14ac:dyDescent="0.3">
      <c r="A1563" s="664">
        <v>21</v>
      </c>
      <c r="B1563" s="665" t="s">
        <v>545</v>
      </c>
      <c r="C1563" s="665" t="s">
        <v>4757</v>
      </c>
      <c r="D1563" s="746" t="s">
        <v>7219</v>
      </c>
      <c r="E1563" s="747" t="s">
        <v>4776</v>
      </c>
      <c r="F1563" s="665" t="s">
        <v>4752</v>
      </c>
      <c r="G1563" s="665" t="s">
        <v>5027</v>
      </c>
      <c r="H1563" s="665" t="s">
        <v>2238</v>
      </c>
      <c r="I1563" s="665" t="s">
        <v>2359</v>
      </c>
      <c r="J1563" s="665" t="s">
        <v>2353</v>
      </c>
      <c r="K1563" s="665" t="s">
        <v>4462</v>
      </c>
      <c r="L1563" s="666">
        <v>144.81</v>
      </c>
      <c r="M1563" s="666">
        <v>434.43</v>
      </c>
      <c r="N1563" s="665">
        <v>3</v>
      </c>
      <c r="O1563" s="748">
        <v>3</v>
      </c>
      <c r="P1563" s="666">
        <v>434.43</v>
      </c>
      <c r="Q1563" s="681">
        <v>1</v>
      </c>
      <c r="R1563" s="665">
        <v>3</v>
      </c>
      <c r="S1563" s="681">
        <v>1</v>
      </c>
      <c r="T1563" s="748">
        <v>3</v>
      </c>
      <c r="U1563" s="704">
        <v>1</v>
      </c>
    </row>
    <row r="1564" spans="1:21" ht="14.4" customHeight="1" x14ac:dyDescent="0.3">
      <c r="A1564" s="664">
        <v>21</v>
      </c>
      <c r="B1564" s="665" t="s">
        <v>545</v>
      </c>
      <c r="C1564" s="665" t="s">
        <v>4757</v>
      </c>
      <c r="D1564" s="746" t="s">
        <v>7219</v>
      </c>
      <c r="E1564" s="747" t="s">
        <v>4776</v>
      </c>
      <c r="F1564" s="665" t="s">
        <v>4752</v>
      </c>
      <c r="G1564" s="665" t="s">
        <v>4815</v>
      </c>
      <c r="H1564" s="665" t="s">
        <v>546</v>
      </c>
      <c r="I1564" s="665" t="s">
        <v>1930</v>
      </c>
      <c r="J1564" s="665" t="s">
        <v>1931</v>
      </c>
      <c r="K1564" s="665" t="s">
        <v>1756</v>
      </c>
      <c r="L1564" s="666">
        <v>108.44</v>
      </c>
      <c r="M1564" s="666">
        <v>6940.1600000000008</v>
      </c>
      <c r="N1564" s="665">
        <v>64</v>
      </c>
      <c r="O1564" s="748">
        <v>25.5</v>
      </c>
      <c r="P1564" s="666">
        <v>4879.8</v>
      </c>
      <c r="Q1564" s="681">
        <v>0.703125</v>
      </c>
      <c r="R1564" s="665">
        <v>45</v>
      </c>
      <c r="S1564" s="681">
        <v>0.703125</v>
      </c>
      <c r="T1564" s="748">
        <v>16.5</v>
      </c>
      <c r="U1564" s="704">
        <v>0.6470588235294118</v>
      </c>
    </row>
    <row r="1565" spans="1:21" ht="14.4" customHeight="1" x14ac:dyDescent="0.3">
      <c r="A1565" s="664">
        <v>21</v>
      </c>
      <c r="B1565" s="665" t="s">
        <v>545</v>
      </c>
      <c r="C1565" s="665" t="s">
        <v>4757</v>
      </c>
      <c r="D1565" s="746" t="s">
        <v>7219</v>
      </c>
      <c r="E1565" s="747" t="s">
        <v>4776</v>
      </c>
      <c r="F1565" s="665" t="s">
        <v>4752</v>
      </c>
      <c r="G1565" s="665" t="s">
        <v>4815</v>
      </c>
      <c r="H1565" s="665" t="s">
        <v>546</v>
      </c>
      <c r="I1565" s="665" t="s">
        <v>4840</v>
      </c>
      <c r="J1565" s="665" t="s">
        <v>1931</v>
      </c>
      <c r="K1565" s="665" t="s">
        <v>1522</v>
      </c>
      <c r="L1565" s="666">
        <v>54.23</v>
      </c>
      <c r="M1565" s="666">
        <v>813.45</v>
      </c>
      <c r="N1565" s="665">
        <v>15</v>
      </c>
      <c r="O1565" s="748">
        <v>6.5</v>
      </c>
      <c r="P1565" s="666">
        <v>650.76</v>
      </c>
      <c r="Q1565" s="681">
        <v>0.79999999999999993</v>
      </c>
      <c r="R1565" s="665">
        <v>12</v>
      </c>
      <c r="S1565" s="681">
        <v>0.8</v>
      </c>
      <c r="T1565" s="748">
        <v>5</v>
      </c>
      <c r="U1565" s="704">
        <v>0.76923076923076927</v>
      </c>
    </row>
    <row r="1566" spans="1:21" ht="14.4" customHeight="1" x14ac:dyDescent="0.3">
      <c r="A1566" s="664">
        <v>21</v>
      </c>
      <c r="B1566" s="665" t="s">
        <v>545</v>
      </c>
      <c r="C1566" s="665" t="s">
        <v>4757</v>
      </c>
      <c r="D1566" s="746" t="s">
        <v>7219</v>
      </c>
      <c r="E1566" s="747" t="s">
        <v>4776</v>
      </c>
      <c r="F1566" s="665" t="s">
        <v>4752</v>
      </c>
      <c r="G1566" s="665" t="s">
        <v>4815</v>
      </c>
      <c r="H1566" s="665" t="s">
        <v>546</v>
      </c>
      <c r="I1566" s="665" t="s">
        <v>3067</v>
      </c>
      <c r="J1566" s="665" t="s">
        <v>3068</v>
      </c>
      <c r="K1566" s="665" t="s">
        <v>5949</v>
      </c>
      <c r="L1566" s="666">
        <v>43.37</v>
      </c>
      <c r="M1566" s="666">
        <v>303.58999999999997</v>
      </c>
      <c r="N1566" s="665">
        <v>7</v>
      </c>
      <c r="O1566" s="748">
        <v>1.5</v>
      </c>
      <c r="P1566" s="666">
        <v>303.58999999999997</v>
      </c>
      <c r="Q1566" s="681">
        <v>1</v>
      </c>
      <c r="R1566" s="665">
        <v>7</v>
      </c>
      <c r="S1566" s="681">
        <v>1</v>
      </c>
      <c r="T1566" s="748">
        <v>1.5</v>
      </c>
      <c r="U1566" s="704">
        <v>1</v>
      </c>
    </row>
    <row r="1567" spans="1:21" ht="14.4" customHeight="1" x14ac:dyDescent="0.3">
      <c r="A1567" s="664">
        <v>21</v>
      </c>
      <c r="B1567" s="665" t="s">
        <v>545</v>
      </c>
      <c r="C1567" s="665" t="s">
        <v>4757</v>
      </c>
      <c r="D1567" s="746" t="s">
        <v>7219</v>
      </c>
      <c r="E1567" s="747" t="s">
        <v>4776</v>
      </c>
      <c r="F1567" s="665" t="s">
        <v>4752</v>
      </c>
      <c r="G1567" s="665" t="s">
        <v>4917</v>
      </c>
      <c r="H1567" s="665" t="s">
        <v>2238</v>
      </c>
      <c r="I1567" s="665" t="s">
        <v>5453</v>
      </c>
      <c r="J1567" s="665" t="s">
        <v>2645</v>
      </c>
      <c r="K1567" s="665" t="s">
        <v>2646</v>
      </c>
      <c r="L1567" s="666">
        <v>194.26</v>
      </c>
      <c r="M1567" s="666">
        <v>4662.2399999999989</v>
      </c>
      <c r="N1567" s="665">
        <v>24</v>
      </c>
      <c r="O1567" s="748">
        <v>6</v>
      </c>
      <c r="P1567" s="666">
        <v>4079.4599999999991</v>
      </c>
      <c r="Q1567" s="681">
        <v>0.875</v>
      </c>
      <c r="R1567" s="665">
        <v>21</v>
      </c>
      <c r="S1567" s="681">
        <v>0.875</v>
      </c>
      <c r="T1567" s="748">
        <v>5</v>
      </c>
      <c r="U1567" s="704">
        <v>0.83333333333333337</v>
      </c>
    </row>
    <row r="1568" spans="1:21" ht="14.4" customHeight="1" x14ac:dyDescent="0.3">
      <c r="A1568" s="664">
        <v>21</v>
      </c>
      <c r="B1568" s="665" t="s">
        <v>545</v>
      </c>
      <c r="C1568" s="665" t="s">
        <v>4757</v>
      </c>
      <c r="D1568" s="746" t="s">
        <v>7219</v>
      </c>
      <c r="E1568" s="747" t="s">
        <v>4776</v>
      </c>
      <c r="F1568" s="665" t="s">
        <v>4752</v>
      </c>
      <c r="G1568" s="665" t="s">
        <v>4917</v>
      </c>
      <c r="H1568" s="665" t="s">
        <v>2238</v>
      </c>
      <c r="I1568" s="665" t="s">
        <v>2597</v>
      </c>
      <c r="J1568" s="665" t="s">
        <v>2598</v>
      </c>
      <c r="K1568" s="665" t="s">
        <v>2596</v>
      </c>
      <c r="L1568" s="666">
        <v>127.34</v>
      </c>
      <c r="M1568" s="666">
        <v>509.36</v>
      </c>
      <c r="N1568" s="665">
        <v>4</v>
      </c>
      <c r="O1568" s="748">
        <v>1</v>
      </c>
      <c r="P1568" s="666">
        <v>509.36</v>
      </c>
      <c r="Q1568" s="681">
        <v>1</v>
      </c>
      <c r="R1568" s="665">
        <v>4</v>
      </c>
      <c r="S1568" s="681">
        <v>1</v>
      </c>
      <c r="T1568" s="748">
        <v>1</v>
      </c>
      <c r="U1568" s="704">
        <v>1</v>
      </c>
    </row>
    <row r="1569" spans="1:21" ht="14.4" customHeight="1" x14ac:dyDescent="0.3">
      <c r="A1569" s="664">
        <v>21</v>
      </c>
      <c r="B1569" s="665" t="s">
        <v>545</v>
      </c>
      <c r="C1569" s="665" t="s">
        <v>4757</v>
      </c>
      <c r="D1569" s="746" t="s">
        <v>7219</v>
      </c>
      <c r="E1569" s="747" t="s">
        <v>4776</v>
      </c>
      <c r="F1569" s="665" t="s">
        <v>4752</v>
      </c>
      <c r="G1569" s="665" t="s">
        <v>4917</v>
      </c>
      <c r="H1569" s="665" t="s">
        <v>2238</v>
      </c>
      <c r="I1569" s="665" t="s">
        <v>5676</v>
      </c>
      <c r="J1569" s="665" t="s">
        <v>5677</v>
      </c>
      <c r="K1569" s="665" t="s">
        <v>2596</v>
      </c>
      <c r="L1569" s="666">
        <v>176.47</v>
      </c>
      <c r="M1569" s="666">
        <v>529.41</v>
      </c>
      <c r="N1569" s="665">
        <v>3</v>
      </c>
      <c r="O1569" s="748">
        <v>1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21</v>
      </c>
      <c r="B1570" s="665" t="s">
        <v>545</v>
      </c>
      <c r="C1570" s="665" t="s">
        <v>4757</v>
      </c>
      <c r="D1570" s="746" t="s">
        <v>7219</v>
      </c>
      <c r="E1570" s="747" t="s">
        <v>4776</v>
      </c>
      <c r="F1570" s="665" t="s">
        <v>4752</v>
      </c>
      <c r="G1570" s="665" t="s">
        <v>4917</v>
      </c>
      <c r="H1570" s="665" t="s">
        <v>2238</v>
      </c>
      <c r="I1570" s="665" t="s">
        <v>2626</v>
      </c>
      <c r="J1570" s="665" t="s">
        <v>2627</v>
      </c>
      <c r="K1570" s="665" t="s">
        <v>2596</v>
      </c>
      <c r="L1570" s="666">
        <v>129.51</v>
      </c>
      <c r="M1570" s="666">
        <v>777.06</v>
      </c>
      <c r="N1570" s="665">
        <v>6</v>
      </c>
      <c r="O1570" s="748">
        <v>0.5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21</v>
      </c>
      <c r="B1571" s="665" t="s">
        <v>545</v>
      </c>
      <c r="C1571" s="665" t="s">
        <v>4757</v>
      </c>
      <c r="D1571" s="746" t="s">
        <v>7219</v>
      </c>
      <c r="E1571" s="747" t="s">
        <v>4776</v>
      </c>
      <c r="F1571" s="665" t="s">
        <v>4752</v>
      </c>
      <c r="G1571" s="665" t="s">
        <v>4917</v>
      </c>
      <c r="H1571" s="665" t="s">
        <v>2238</v>
      </c>
      <c r="I1571" s="665" t="s">
        <v>5678</v>
      </c>
      <c r="J1571" s="665" t="s">
        <v>5679</v>
      </c>
      <c r="K1571" s="665" t="s">
        <v>2596</v>
      </c>
      <c r="L1571" s="666">
        <v>176.47</v>
      </c>
      <c r="M1571" s="666">
        <v>1235.29</v>
      </c>
      <c r="N1571" s="665">
        <v>7</v>
      </c>
      <c r="O1571" s="748">
        <v>1.5</v>
      </c>
      <c r="P1571" s="666">
        <v>705.88</v>
      </c>
      <c r="Q1571" s="681">
        <v>0.5714285714285714</v>
      </c>
      <c r="R1571" s="665">
        <v>4</v>
      </c>
      <c r="S1571" s="681">
        <v>0.5714285714285714</v>
      </c>
      <c r="T1571" s="748">
        <v>0.5</v>
      </c>
      <c r="U1571" s="704">
        <v>0.33333333333333331</v>
      </c>
    </row>
    <row r="1572" spans="1:21" ht="14.4" customHeight="1" x14ac:dyDescent="0.3">
      <c r="A1572" s="664">
        <v>21</v>
      </c>
      <c r="B1572" s="665" t="s">
        <v>545</v>
      </c>
      <c r="C1572" s="665" t="s">
        <v>4757</v>
      </c>
      <c r="D1572" s="746" t="s">
        <v>7219</v>
      </c>
      <c r="E1572" s="747" t="s">
        <v>4776</v>
      </c>
      <c r="F1572" s="665" t="s">
        <v>4752</v>
      </c>
      <c r="G1572" s="665" t="s">
        <v>4917</v>
      </c>
      <c r="H1572" s="665" t="s">
        <v>2238</v>
      </c>
      <c r="I1572" s="665" t="s">
        <v>2644</v>
      </c>
      <c r="J1572" s="665" t="s">
        <v>4601</v>
      </c>
      <c r="K1572" s="665" t="s">
        <v>2646</v>
      </c>
      <c r="L1572" s="666">
        <v>194.26</v>
      </c>
      <c r="M1572" s="666">
        <v>20397.300000000003</v>
      </c>
      <c r="N1572" s="665">
        <v>105</v>
      </c>
      <c r="O1572" s="748">
        <v>36</v>
      </c>
      <c r="P1572" s="666">
        <v>12432.640000000003</v>
      </c>
      <c r="Q1572" s="681">
        <v>0.60952380952380958</v>
      </c>
      <c r="R1572" s="665">
        <v>64</v>
      </c>
      <c r="S1572" s="681">
        <v>0.60952380952380958</v>
      </c>
      <c r="T1572" s="748">
        <v>23</v>
      </c>
      <c r="U1572" s="704">
        <v>0.63888888888888884</v>
      </c>
    </row>
    <row r="1573" spans="1:21" ht="14.4" customHeight="1" x14ac:dyDescent="0.3">
      <c r="A1573" s="664">
        <v>21</v>
      </c>
      <c r="B1573" s="665" t="s">
        <v>545</v>
      </c>
      <c r="C1573" s="665" t="s">
        <v>4757</v>
      </c>
      <c r="D1573" s="746" t="s">
        <v>7219</v>
      </c>
      <c r="E1573" s="747" t="s">
        <v>4776</v>
      </c>
      <c r="F1573" s="665" t="s">
        <v>4752</v>
      </c>
      <c r="G1573" s="665" t="s">
        <v>4918</v>
      </c>
      <c r="H1573" s="665" t="s">
        <v>546</v>
      </c>
      <c r="I1573" s="665" t="s">
        <v>3014</v>
      </c>
      <c r="J1573" s="665" t="s">
        <v>3015</v>
      </c>
      <c r="K1573" s="665" t="s">
        <v>2801</v>
      </c>
      <c r="L1573" s="666">
        <v>70.08</v>
      </c>
      <c r="M1573" s="666">
        <v>700.8</v>
      </c>
      <c r="N1573" s="665">
        <v>10</v>
      </c>
      <c r="O1573" s="748">
        <v>3.5</v>
      </c>
      <c r="P1573" s="666">
        <v>280.32</v>
      </c>
      <c r="Q1573" s="681">
        <v>0.4</v>
      </c>
      <c r="R1573" s="665">
        <v>4</v>
      </c>
      <c r="S1573" s="681">
        <v>0.4</v>
      </c>
      <c r="T1573" s="748">
        <v>1</v>
      </c>
      <c r="U1573" s="704">
        <v>0.2857142857142857</v>
      </c>
    </row>
    <row r="1574" spans="1:21" ht="14.4" customHeight="1" x14ac:dyDescent="0.3">
      <c r="A1574" s="664">
        <v>21</v>
      </c>
      <c r="B1574" s="665" t="s">
        <v>545</v>
      </c>
      <c r="C1574" s="665" t="s">
        <v>4757</v>
      </c>
      <c r="D1574" s="746" t="s">
        <v>7219</v>
      </c>
      <c r="E1574" s="747" t="s">
        <v>4776</v>
      </c>
      <c r="F1574" s="665" t="s">
        <v>4752</v>
      </c>
      <c r="G1574" s="665" t="s">
        <v>4918</v>
      </c>
      <c r="H1574" s="665" t="s">
        <v>546</v>
      </c>
      <c r="I1574" s="665" t="s">
        <v>3014</v>
      </c>
      <c r="J1574" s="665" t="s">
        <v>3015</v>
      </c>
      <c r="K1574" s="665" t="s">
        <v>2801</v>
      </c>
      <c r="L1574" s="666">
        <v>79.099999999999994</v>
      </c>
      <c r="M1574" s="666">
        <v>2531.1999999999998</v>
      </c>
      <c r="N1574" s="665">
        <v>32</v>
      </c>
      <c r="O1574" s="748">
        <v>8.5</v>
      </c>
      <c r="P1574" s="666">
        <v>1977.5</v>
      </c>
      <c r="Q1574" s="681">
        <v>0.78125000000000011</v>
      </c>
      <c r="R1574" s="665">
        <v>25</v>
      </c>
      <c r="S1574" s="681">
        <v>0.78125</v>
      </c>
      <c r="T1574" s="748">
        <v>6.5</v>
      </c>
      <c r="U1574" s="704">
        <v>0.76470588235294112</v>
      </c>
    </row>
    <row r="1575" spans="1:21" ht="14.4" customHeight="1" x14ac:dyDescent="0.3">
      <c r="A1575" s="664">
        <v>21</v>
      </c>
      <c r="B1575" s="665" t="s">
        <v>545</v>
      </c>
      <c r="C1575" s="665" t="s">
        <v>4757</v>
      </c>
      <c r="D1575" s="746" t="s">
        <v>7219</v>
      </c>
      <c r="E1575" s="747" t="s">
        <v>4776</v>
      </c>
      <c r="F1575" s="665" t="s">
        <v>4752</v>
      </c>
      <c r="G1575" s="665" t="s">
        <v>4919</v>
      </c>
      <c r="H1575" s="665" t="s">
        <v>546</v>
      </c>
      <c r="I1575" s="665" t="s">
        <v>636</v>
      </c>
      <c r="J1575" s="665" t="s">
        <v>5190</v>
      </c>
      <c r="K1575" s="665" t="s">
        <v>5191</v>
      </c>
      <c r="L1575" s="666">
        <v>24.78</v>
      </c>
      <c r="M1575" s="666">
        <v>123.9</v>
      </c>
      <c r="N1575" s="665">
        <v>5</v>
      </c>
      <c r="O1575" s="748">
        <v>2.5</v>
      </c>
      <c r="P1575" s="666">
        <v>74.34</v>
      </c>
      <c r="Q1575" s="681">
        <v>0.6</v>
      </c>
      <c r="R1575" s="665">
        <v>3</v>
      </c>
      <c r="S1575" s="681">
        <v>0.6</v>
      </c>
      <c r="T1575" s="748">
        <v>1.5</v>
      </c>
      <c r="U1575" s="704">
        <v>0.6</v>
      </c>
    </row>
    <row r="1576" spans="1:21" ht="14.4" customHeight="1" x14ac:dyDescent="0.3">
      <c r="A1576" s="664">
        <v>21</v>
      </c>
      <c r="B1576" s="665" t="s">
        <v>545</v>
      </c>
      <c r="C1576" s="665" t="s">
        <v>4757</v>
      </c>
      <c r="D1576" s="746" t="s">
        <v>7219</v>
      </c>
      <c r="E1576" s="747" t="s">
        <v>4776</v>
      </c>
      <c r="F1576" s="665" t="s">
        <v>4752</v>
      </c>
      <c r="G1576" s="665" t="s">
        <v>4919</v>
      </c>
      <c r="H1576" s="665" t="s">
        <v>546</v>
      </c>
      <c r="I1576" s="665" t="s">
        <v>3106</v>
      </c>
      <c r="J1576" s="665" t="s">
        <v>4920</v>
      </c>
      <c r="K1576" s="665" t="s">
        <v>4921</v>
      </c>
      <c r="L1576" s="666">
        <v>99.11</v>
      </c>
      <c r="M1576" s="666">
        <v>1090.21</v>
      </c>
      <c r="N1576" s="665">
        <v>11</v>
      </c>
      <c r="O1576" s="748">
        <v>7</v>
      </c>
      <c r="P1576" s="666">
        <v>495.55</v>
      </c>
      <c r="Q1576" s="681">
        <v>0.45454545454545453</v>
      </c>
      <c r="R1576" s="665">
        <v>5</v>
      </c>
      <c r="S1576" s="681">
        <v>0.45454545454545453</v>
      </c>
      <c r="T1576" s="748">
        <v>3</v>
      </c>
      <c r="U1576" s="704">
        <v>0.42857142857142855</v>
      </c>
    </row>
    <row r="1577" spans="1:21" ht="14.4" customHeight="1" x14ac:dyDescent="0.3">
      <c r="A1577" s="664">
        <v>21</v>
      </c>
      <c r="B1577" s="665" t="s">
        <v>545</v>
      </c>
      <c r="C1577" s="665" t="s">
        <v>4757</v>
      </c>
      <c r="D1577" s="746" t="s">
        <v>7219</v>
      </c>
      <c r="E1577" s="747" t="s">
        <v>4776</v>
      </c>
      <c r="F1577" s="665" t="s">
        <v>4752</v>
      </c>
      <c r="G1577" s="665" t="s">
        <v>5313</v>
      </c>
      <c r="H1577" s="665" t="s">
        <v>546</v>
      </c>
      <c r="I1577" s="665" t="s">
        <v>5314</v>
      </c>
      <c r="J1577" s="665" t="s">
        <v>5315</v>
      </c>
      <c r="K1577" s="665" t="s">
        <v>5316</v>
      </c>
      <c r="L1577" s="666">
        <v>0</v>
      </c>
      <c r="M1577" s="666">
        <v>0</v>
      </c>
      <c r="N1577" s="665">
        <v>2</v>
      </c>
      <c r="O1577" s="748">
        <v>0.5</v>
      </c>
      <c r="P1577" s="666"/>
      <c r="Q1577" s="681"/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21</v>
      </c>
      <c r="B1578" s="665" t="s">
        <v>545</v>
      </c>
      <c r="C1578" s="665" t="s">
        <v>4757</v>
      </c>
      <c r="D1578" s="746" t="s">
        <v>7219</v>
      </c>
      <c r="E1578" s="747" t="s">
        <v>4776</v>
      </c>
      <c r="F1578" s="665" t="s">
        <v>4752</v>
      </c>
      <c r="G1578" s="665" t="s">
        <v>5313</v>
      </c>
      <c r="H1578" s="665" t="s">
        <v>546</v>
      </c>
      <c r="I1578" s="665" t="s">
        <v>6107</v>
      </c>
      <c r="J1578" s="665" t="s">
        <v>5315</v>
      </c>
      <c r="K1578" s="665" t="s">
        <v>6108</v>
      </c>
      <c r="L1578" s="666">
        <v>192.28</v>
      </c>
      <c r="M1578" s="666">
        <v>192.28</v>
      </c>
      <c r="N1578" s="665">
        <v>1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21</v>
      </c>
      <c r="B1579" s="665" t="s">
        <v>545</v>
      </c>
      <c r="C1579" s="665" t="s">
        <v>4757</v>
      </c>
      <c r="D1579" s="746" t="s">
        <v>7219</v>
      </c>
      <c r="E1579" s="747" t="s">
        <v>4776</v>
      </c>
      <c r="F1579" s="665" t="s">
        <v>4752</v>
      </c>
      <c r="G1579" s="665" t="s">
        <v>5818</v>
      </c>
      <c r="H1579" s="665" t="s">
        <v>546</v>
      </c>
      <c r="I1579" s="665" t="s">
        <v>1100</v>
      </c>
      <c r="J1579" s="665" t="s">
        <v>5819</v>
      </c>
      <c r="K1579" s="665" t="s">
        <v>4921</v>
      </c>
      <c r="L1579" s="666">
        <v>0</v>
      </c>
      <c r="M1579" s="666">
        <v>0</v>
      </c>
      <c r="N1579" s="665">
        <v>17</v>
      </c>
      <c r="O1579" s="748">
        <v>13</v>
      </c>
      <c r="P1579" s="666">
        <v>0</v>
      </c>
      <c r="Q1579" s="681"/>
      <c r="R1579" s="665">
        <v>5</v>
      </c>
      <c r="S1579" s="681">
        <v>0.29411764705882354</v>
      </c>
      <c r="T1579" s="748">
        <v>4.5</v>
      </c>
      <c r="U1579" s="704">
        <v>0.34615384615384615</v>
      </c>
    </row>
    <row r="1580" spans="1:21" ht="14.4" customHeight="1" x14ac:dyDescent="0.3">
      <c r="A1580" s="664">
        <v>21</v>
      </c>
      <c r="B1580" s="665" t="s">
        <v>545</v>
      </c>
      <c r="C1580" s="665" t="s">
        <v>4757</v>
      </c>
      <c r="D1580" s="746" t="s">
        <v>7219</v>
      </c>
      <c r="E1580" s="747" t="s">
        <v>4776</v>
      </c>
      <c r="F1580" s="665" t="s">
        <v>4752</v>
      </c>
      <c r="G1580" s="665" t="s">
        <v>4922</v>
      </c>
      <c r="H1580" s="665" t="s">
        <v>546</v>
      </c>
      <c r="I1580" s="665" t="s">
        <v>6109</v>
      </c>
      <c r="J1580" s="665" t="s">
        <v>6110</v>
      </c>
      <c r="K1580" s="665" t="s">
        <v>4469</v>
      </c>
      <c r="L1580" s="666">
        <v>48.27</v>
      </c>
      <c r="M1580" s="666">
        <v>193.08</v>
      </c>
      <c r="N1580" s="665">
        <v>4</v>
      </c>
      <c r="O1580" s="748">
        <v>1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21</v>
      </c>
      <c r="B1581" s="665" t="s">
        <v>545</v>
      </c>
      <c r="C1581" s="665" t="s">
        <v>4757</v>
      </c>
      <c r="D1581" s="746" t="s">
        <v>7219</v>
      </c>
      <c r="E1581" s="747" t="s">
        <v>4776</v>
      </c>
      <c r="F1581" s="665" t="s">
        <v>4752</v>
      </c>
      <c r="G1581" s="665" t="s">
        <v>5527</v>
      </c>
      <c r="H1581" s="665" t="s">
        <v>546</v>
      </c>
      <c r="I1581" s="665" t="s">
        <v>1021</v>
      </c>
      <c r="J1581" s="665" t="s">
        <v>5528</v>
      </c>
      <c r="K1581" s="665" t="s">
        <v>5529</v>
      </c>
      <c r="L1581" s="666">
        <v>0</v>
      </c>
      <c r="M1581" s="666">
        <v>0</v>
      </c>
      <c r="N1581" s="665">
        <v>2</v>
      </c>
      <c r="O1581" s="748">
        <v>1</v>
      </c>
      <c r="P1581" s="666">
        <v>0</v>
      </c>
      <c r="Q1581" s="681"/>
      <c r="R1581" s="665">
        <v>2</v>
      </c>
      <c r="S1581" s="681">
        <v>1</v>
      </c>
      <c r="T1581" s="748">
        <v>1</v>
      </c>
      <c r="U1581" s="704">
        <v>1</v>
      </c>
    </row>
    <row r="1582" spans="1:21" ht="14.4" customHeight="1" x14ac:dyDescent="0.3">
      <c r="A1582" s="664">
        <v>21</v>
      </c>
      <c r="B1582" s="665" t="s">
        <v>545</v>
      </c>
      <c r="C1582" s="665" t="s">
        <v>4757</v>
      </c>
      <c r="D1582" s="746" t="s">
        <v>7219</v>
      </c>
      <c r="E1582" s="747" t="s">
        <v>4776</v>
      </c>
      <c r="F1582" s="665" t="s">
        <v>4752</v>
      </c>
      <c r="G1582" s="665" t="s">
        <v>5256</v>
      </c>
      <c r="H1582" s="665" t="s">
        <v>546</v>
      </c>
      <c r="I1582" s="665" t="s">
        <v>1126</v>
      </c>
      <c r="J1582" s="665" t="s">
        <v>1127</v>
      </c>
      <c r="K1582" s="665" t="s">
        <v>6111</v>
      </c>
      <c r="L1582" s="666">
        <v>181.04</v>
      </c>
      <c r="M1582" s="666">
        <v>181.04</v>
      </c>
      <c r="N1582" s="665">
        <v>1</v>
      </c>
      <c r="O1582" s="748">
        <v>1</v>
      </c>
      <c r="P1582" s="666"/>
      <c r="Q1582" s="681">
        <v>0</v>
      </c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21</v>
      </c>
      <c r="B1583" s="665" t="s">
        <v>545</v>
      </c>
      <c r="C1583" s="665" t="s">
        <v>4757</v>
      </c>
      <c r="D1583" s="746" t="s">
        <v>7219</v>
      </c>
      <c r="E1583" s="747" t="s">
        <v>4776</v>
      </c>
      <c r="F1583" s="665" t="s">
        <v>4752</v>
      </c>
      <c r="G1583" s="665" t="s">
        <v>5256</v>
      </c>
      <c r="H1583" s="665" t="s">
        <v>546</v>
      </c>
      <c r="I1583" s="665" t="s">
        <v>6112</v>
      </c>
      <c r="J1583" s="665" t="s">
        <v>6113</v>
      </c>
      <c r="K1583" s="665" t="s">
        <v>6114</v>
      </c>
      <c r="L1583" s="666">
        <v>87.42</v>
      </c>
      <c r="M1583" s="666">
        <v>262.26</v>
      </c>
      <c r="N1583" s="665">
        <v>3</v>
      </c>
      <c r="O1583" s="748">
        <v>2.5</v>
      </c>
      <c r="P1583" s="666">
        <v>262.26</v>
      </c>
      <c r="Q1583" s="681">
        <v>1</v>
      </c>
      <c r="R1583" s="665">
        <v>3</v>
      </c>
      <c r="S1583" s="681">
        <v>1</v>
      </c>
      <c r="T1583" s="748">
        <v>2.5</v>
      </c>
      <c r="U1583" s="704">
        <v>1</v>
      </c>
    </row>
    <row r="1584" spans="1:21" ht="14.4" customHeight="1" x14ac:dyDescent="0.3">
      <c r="A1584" s="664">
        <v>21</v>
      </c>
      <c r="B1584" s="665" t="s">
        <v>545</v>
      </c>
      <c r="C1584" s="665" t="s">
        <v>4757</v>
      </c>
      <c r="D1584" s="746" t="s">
        <v>7219</v>
      </c>
      <c r="E1584" s="747" t="s">
        <v>4776</v>
      </c>
      <c r="F1584" s="665" t="s">
        <v>4752</v>
      </c>
      <c r="G1584" s="665" t="s">
        <v>5256</v>
      </c>
      <c r="H1584" s="665" t="s">
        <v>546</v>
      </c>
      <c r="I1584" s="665" t="s">
        <v>5257</v>
      </c>
      <c r="J1584" s="665" t="s">
        <v>1127</v>
      </c>
      <c r="K1584" s="665" t="s">
        <v>5258</v>
      </c>
      <c r="L1584" s="666">
        <v>90.53</v>
      </c>
      <c r="M1584" s="666">
        <v>1086.3599999999999</v>
      </c>
      <c r="N1584" s="665">
        <v>12</v>
      </c>
      <c r="O1584" s="748">
        <v>9.5</v>
      </c>
      <c r="P1584" s="666">
        <v>905.29999999999984</v>
      </c>
      <c r="Q1584" s="681">
        <v>0.83333333333333326</v>
      </c>
      <c r="R1584" s="665">
        <v>10</v>
      </c>
      <c r="S1584" s="681">
        <v>0.83333333333333337</v>
      </c>
      <c r="T1584" s="748">
        <v>8</v>
      </c>
      <c r="U1584" s="704">
        <v>0.84210526315789469</v>
      </c>
    </row>
    <row r="1585" spans="1:21" ht="14.4" customHeight="1" x14ac:dyDescent="0.3">
      <c r="A1585" s="664">
        <v>21</v>
      </c>
      <c r="B1585" s="665" t="s">
        <v>545</v>
      </c>
      <c r="C1585" s="665" t="s">
        <v>4757</v>
      </c>
      <c r="D1585" s="746" t="s">
        <v>7219</v>
      </c>
      <c r="E1585" s="747" t="s">
        <v>4776</v>
      </c>
      <c r="F1585" s="665" t="s">
        <v>4752</v>
      </c>
      <c r="G1585" s="665" t="s">
        <v>4923</v>
      </c>
      <c r="H1585" s="665" t="s">
        <v>546</v>
      </c>
      <c r="I1585" s="665" t="s">
        <v>4924</v>
      </c>
      <c r="J1585" s="665" t="s">
        <v>1726</v>
      </c>
      <c r="K1585" s="665" t="s">
        <v>4925</v>
      </c>
      <c r="L1585" s="666">
        <v>0</v>
      </c>
      <c r="M1585" s="666">
        <v>0</v>
      </c>
      <c r="N1585" s="665">
        <v>1</v>
      </c>
      <c r="O1585" s="748">
        <v>1</v>
      </c>
      <c r="P1585" s="666"/>
      <c r="Q1585" s="681"/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21</v>
      </c>
      <c r="B1586" s="665" t="s">
        <v>545</v>
      </c>
      <c r="C1586" s="665" t="s">
        <v>4757</v>
      </c>
      <c r="D1586" s="746" t="s">
        <v>7219</v>
      </c>
      <c r="E1586" s="747" t="s">
        <v>4776</v>
      </c>
      <c r="F1586" s="665" t="s">
        <v>4752</v>
      </c>
      <c r="G1586" s="665" t="s">
        <v>4816</v>
      </c>
      <c r="H1586" s="665" t="s">
        <v>546</v>
      </c>
      <c r="I1586" s="665" t="s">
        <v>861</v>
      </c>
      <c r="J1586" s="665" t="s">
        <v>4817</v>
      </c>
      <c r="K1586" s="665" t="s">
        <v>4800</v>
      </c>
      <c r="L1586" s="666">
        <v>0</v>
      </c>
      <c r="M1586" s="666">
        <v>0</v>
      </c>
      <c r="N1586" s="665">
        <v>52</v>
      </c>
      <c r="O1586" s="748">
        <v>16.5</v>
      </c>
      <c r="P1586" s="666">
        <v>0</v>
      </c>
      <c r="Q1586" s="681"/>
      <c r="R1586" s="665">
        <v>39</v>
      </c>
      <c r="S1586" s="681">
        <v>0.75</v>
      </c>
      <c r="T1586" s="748">
        <v>11.5</v>
      </c>
      <c r="U1586" s="704">
        <v>0.69696969696969702</v>
      </c>
    </row>
    <row r="1587" spans="1:21" ht="14.4" customHeight="1" x14ac:dyDescent="0.3">
      <c r="A1587" s="664">
        <v>21</v>
      </c>
      <c r="B1587" s="665" t="s">
        <v>545</v>
      </c>
      <c r="C1587" s="665" t="s">
        <v>4757</v>
      </c>
      <c r="D1587" s="746" t="s">
        <v>7219</v>
      </c>
      <c r="E1587" s="747" t="s">
        <v>4776</v>
      </c>
      <c r="F1587" s="665" t="s">
        <v>4752</v>
      </c>
      <c r="G1587" s="665" t="s">
        <v>4929</v>
      </c>
      <c r="H1587" s="665" t="s">
        <v>546</v>
      </c>
      <c r="I1587" s="665" t="s">
        <v>800</v>
      </c>
      <c r="J1587" s="665" t="s">
        <v>729</v>
      </c>
      <c r="K1587" s="665" t="s">
        <v>4930</v>
      </c>
      <c r="L1587" s="666">
        <v>210.38</v>
      </c>
      <c r="M1587" s="666">
        <v>631.14</v>
      </c>
      <c r="N1587" s="665">
        <v>3</v>
      </c>
      <c r="O1587" s="748">
        <v>1</v>
      </c>
      <c r="P1587" s="666">
        <v>631.14</v>
      </c>
      <c r="Q1587" s="681">
        <v>1</v>
      </c>
      <c r="R1587" s="665">
        <v>3</v>
      </c>
      <c r="S1587" s="681">
        <v>1</v>
      </c>
      <c r="T1587" s="748">
        <v>1</v>
      </c>
      <c r="U1587" s="704">
        <v>1</v>
      </c>
    </row>
    <row r="1588" spans="1:21" ht="14.4" customHeight="1" x14ac:dyDescent="0.3">
      <c r="A1588" s="664">
        <v>21</v>
      </c>
      <c r="B1588" s="665" t="s">
        <v>545</v>
      </c>
      <c r="C1588" s="665" t="s">
        <v>4757</v>
      </c>
      <c r="D1588" s="746" t="s">
        <v>7219</v>
      </c>
      <c r="E1588" s="747" t="s">
        <v>4776</v>
      </c>
      <c r="F1588" s="665" t="s">
        <v>4752</v>
      </c>
      <c r="G1588" s="665" t="s">
        <v>4929</v>
      </c>
      <c r="H1588" s="665" t="s">
        <v>546</v>
      </c>
      <c r="I1588" s="665" t="s">
        <v>728</v>
      </c>
      <c r="J1588" s="665" t="s">
        <v>729</v>
      </c>
      <c r="K1588" s="665" t="s">
        <v>4931</v>
      </c>
      <c r="L1588" s="666">
        <v>42.08</v>
      </c>
      <c r="M1588" s="666">
        <v>126.24</v>
      </c>
      <c r="N1588" s="665">
        <v>3</v>
      </c>
      <c r="O1588" s="748">
        <v>1.5</v>
      </c>
      <c r="P1588" s="666">
        <v>84.16</v>
      </c>
      <c r="Q1588" s="681">
        <v>0.66666666666666663</v>
      </c>
      <c r="R1588" s="665">
        <v>2</v>
      </c>
      <c r="S1588" s="681">
        <v>0.66666666666666663</v>
      </c>
      <c r="T1588" s="748">
        <v>1</v>
      </c>
      <c r="U1588" s="704">
        <v>0.66666666666666663</v>
      </c>
    </row>
    <row r="1589" spans="1:21" ht="14.4" customHeight="1" x14ac:dyDescent="0.3">
      <c r="A1589" s="664">
        <v>21</v>
      </c>
      <c r="B1589" s="665" t="s">
        <v>545</v>
      </c>
      <c r="C1589" s="665" t="s">
        <v>4757</v>
      </c>
      <c r="D1589" s="746" t="s">
        <v>7219</v>
      </c>
      <c r="E1589" s="747" t="s">
        <v>4776</v>
      </c>
      <c r="F1589" s="665" t="s">
        <v>4752</v>
      </c>
      <c r="G1589" s="665" t="s">
        <v>4929</v>
      </c>
      <c r="H1589" s="665" t="s">
        <v>546</v>
      </c>
      <c r="I1589" s="665" t="s">
        <v>6115</v>
      </c>
      <c r="J1589" s="665" t="s">
        <v>729</v>
      </c>
      <c r="K1589" s="665" t="s">
        <v>4930</v>
      </c>
      <c r="L1589" s="666">
        <v>210.38</v>
      </c>
      <c r="M1589" s="666">
        <v>210.38</v>
      </c>
      <c r="N1589" s="665">
        <v>1</v>
      </c>
      <c r="O1589" s="748">
        <v>1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21</v>
      </c>
      <c r="B1590" s="665" t="s">
        <v>545</v>
      </c>
      <c r="C1590" s="665" t="s">
        <v>4757</v>
      </c>
      <c r="D1590" s="746" t="s">
        <v>7219</v>
      </c>
      <c r="E1590" s="747" t="s">
        <v>4776</v>
      </c>
      <c r="F1590" s="665" t="s">
        <v>4752</v>
      </c>
      <c r="G1590" s="665" t="s">
        <v>4932</v>
      </c>
      <c r="H1590" s="665" t="s">
        <v>546</v>
      </c>
      <c r="I1590" s="665" t="s">
        <v>5530</v>
      </c>
      <c r="J1590" s="665" t="s">
        <v>2104</v>
      </c>
      <c r="K1590" s="665" t="s">
        <v>5259</v>
      </c>
      <c r="L1590" s="666">
        <v>22.44</v>
      </c>
      <c r="M1590" s="666">
        <v>89.76</v>
      </c>
      <c r="N1590" s="665">
        <v>4</v>
      </c>
      <c r="O1590" s="748">
        <v>2.5</v>
      </c>
      <c r="P1590" s="666">
        <v>22.44</v>
      </c>
      <c r="Q1590" s="681">
        <v>0.25</v>
      </c>
      <c r="R1590" s="665">
        <v>1</v>
      </c>
      <c r="S1590" s="681">
        <v>0.25</v>
      </c>
      <c r="T1590" s="748">
        <v>1</v>
      </c>
      <c r="U1590" s="704">
        <v>0.4</v>
      </c>
    </row>
    <row r="1591" spans="1:21" ht="14.4" customHeight="1" x14ac:dyDescent="0.3">
      <c r="A1591" s="664">
        <v>21</v>
      </c>
      <c r="B1591" s="665" t="s">
        <v>545</v>
      </c>
      <c r="C1591" s="665" t="s">
        <v>4757</v>
      </c>
      <c r="D1591" s="746" t="s">
        <v>7219</v>
      </c>
      <c r="E1591" s="747" t="s">
        <v>4776</v>
      </c>
      <c r="F1591" s="665" t="s">
        <v>4752</v>
      </c>
      <c r="G1591" s="665" t="s">
        <v>4932</v>
      </c>
      <c r="H1591" s="665" t="s">
        <v>546</v>
      </c>
      <c r="I1591" s="665" t="s">
        <v>5151</v>
      </c>
      <c r="J1591" s="665" t="s">
        <v>5152</v>
      </c>
      <c r="K1591" s="665" t="s">
        <v>5153</v>
      </c>
      <c r="L1591" s="666">
        <v>51.21</v>
      </c>
      <c r="M1591" s="666">
        <v>153.63</v>
      </c>
      <c r="N1591" s="665">
        <v>3</v>
      </c>
      <c r="O1591" s="748">
        <v>2.5</v>
      </c>
      <c r="P1591" s="666">
        <v>102.42</v>
      </c>
      <c r="Q1591" s="681">
        <v>0.66666666666666674</v>
      </c>
      <c r="R1591" s="665">
        <v>2</v>
      </c>
      <c r="S1591" s="681">
        <v>0.66666666666666663</v>
      </c>
      <c r="T1591" s="748">
        <v>1.5</v>
      </c>
      <c r="U1591" s="704">
        <v>0.6</v>
      </c>
    </row>
    <row r="1592" spans="1:21" ht="14.4" customHeight="1" x14ac:dyDescent="0.3">
      <c r="A1592" s="664">
        <v>21</v>
      </c>
      <c r="B1592" s="665" t="s">
        <v>545</v>
      </c>
      <c r="C1592" s="665" t="s">
        <v>4757</v>
      </c>
      <c r="D1592" s="746" t="s">
        <v>7219</v>
      </c>
      <c r="E1592" s="747" t="s">
        <v>4776</v>
      </c>
      <c r="F1592" s="665" t="s">
        <v>4752</v>
      </c>
      <c r="G1592" s="665" t="s">
        <v>5738</v>
      </c>
      <c r="H1592" s="665" t="s">
        <v>2238</v>
      </c>
      <c r="I1592" s="665" t="s">
        <v>5739</v>
      </c>
      <c r="J1592" s="665" t="s">
        <v>5740</v>
      </c>
      <c r="K1592" s="665" t="s">
        <v>4460</v>
      </c>
      <c r="L1592" s="666">
        <v>0</v>
      </c>
      <c r="M1592" s="666">
        <v>0</v>
      </c>
      <c r="N1592" s="665">
        <v>18</v>
      </c>
      <c r="O1592" s="748">
        <v>5</v>
      </c>
      <c r="P1592" s="666">
        <v>0</v>
      </c>
      <c r="Q1592" s="681"/>
      <c r="R1592" s="665">
        <v>9</v>
      </c>
      <c r="S1592" s="681">
        <v>0.5</v>
      </c>
      <c r="T1592" s="748">
        <v>2.5</v>
      </c>
      <c r="U1592" s="704">
        <v>0.5</v>
      </c>
    </row>
    <row r="1593" spans="1:21" ht="14.4" customHeight="1" x14ac:dyDescent="0.3">
      <c r="A1593" s="664">
        <v>21</v>
      </c>
      <c r="B1593" s="665" t="s">
        <v>545</v>
      </c>
      <c r="C1593" s="665" t="s">
        <v>4757</v>
      </c>
      <c r="D1593" s="746" t="s">
        <v>7219</v>
      </c>
      <c r="E1593" s="747" t="s">
        <v>4776</v>
      </c>
      <c r="F1593" s="665" t="s">
        <v>4752</v>
      </c>
      <c r="G1593" s="665" t="s">
        <v>5738</v>
      </c>
      <c r="H1593" s="665" t="s">
        <v>2238</v>
      </c>
      <c r="I1593" s="665" t="s">
        <v>5741</v>
      </c>
      <c r="J1593" s="665" t="s">
        <v>5740</v>
      </c>
      <c r="K1593" s="665" t="s">
        <v>5430</v>
      </c>
      <c r="L1593" s="666">
        <v>492.3</v>
      </c>
      <c r="M1593" s="666">
        <v>10338.300000000003</v>
      </c>
      <c r="N1593" s="665">
        <v>21</v>
      </c>
      <c r="O1593" s="748">
        <v>20</v>
      </c>
      <c r="P1593" s="666">
        <v>4923.0000000000009</v>
      </c>
      <c r="Q1593" s="681">
        <v>0.47619047619047616</v>
      </c>
      <c r="R1593" s="665">
        <v>10</v>
      </c>
      <c r="S1593" s="681">
        <v>0.47619047619047616</v>
      </c>
      <c r="T1593" s="748">
        <v>10</v>
      </c>
      <c r="U1593" s="704">
        <v>0.5</v>
      </c>
    </row>
    <row r="1594" spans="1:21" ht="14.4" customHeight="1" x14ac:dyDescent="0.3">
      <c r="A1594" s="664">
        <v>21</v>
      </c>
      <c r="B1594" s="665" t="s">
        <v>545</v>
      </c>
      <c r="C1594" s="665" t="s">
        <v>4757</v>
      </c>
      <c r="D1594" s="746" t="s">
        <v>7219</v>
      </c>
      <c r="E1594" s="747" t="s">
        <v>4776</v>
      </c>
      <c r="F1594" s="665" t="s">
        <v>4752</v>
      </c>
      <c r="G1594" s="665" t="s">
        <v>5738</v>
      </c>
      <c r="H1594" s="665" t="s">
        <v>2238</v>
      </c>
      <c r="I1594" s="665" t="s">
        <v>5741</v>
      </c>
      <c r="J1594" s="665" t="s">
        <v>5740</v>
      </c>
      <c r="K1594" s="665" t="s">
        <v>5430</v>
      </c>
      <c r="L1594" s="666">
        <v>502.31</v>
      </c>
      <c r="M1594" s="666">
        <v>24613.189999999995</v>
      </c>
      <c r="N1594" s="665">
        <v>49</v>
      </c>
      <c r="O1594" s="748">
        <v>42.5</v>
      </c>
      <c r="P1594" s="666">
        <v>14566.989999999996</v>
      </c>
      <c r="Q1594" s="681">
        <v>0.59183673469387754</v>
      </c>
      <c r="R1594" s="665">
        <v>29</v>
      </c>
      <c r="S1594" s="681">
        <v>0.59183673469387754</v>
      </c>
      <c r="T1594" s="748">
        <v>27</v>
      </c>
      <c r="U1594" s="704">
        <v>0.63529411764705879</v>
      </c>
    </row>
    <row r="1595" spans="1:21" ht="14.4" customHeight="1" x14ac:dyDescent="0.3">
      <c r="A1595" s="664">
        <v>21</v>
      </c>
      <c r="B1595" s="665" t="s">
        <v>545</v>
      </c>
      <c r="C1595" s="665" t="s">
        <v>4757</v>
      </c>
      <c r="D1595" s="746" t="s">
        <v>7219</v>
      </c>
      <c r="E1595" s="747" t="s">
        <v>4776</v>
      </c>
      <c r="F1595" s="665" t="s">
        <v>4752</v>
      </c>
      <c r="G1595" s="665" t="s">
        <v>5154</v>
      </c>
      <c r="H1595" s="665" t="s">
        <v>2238</v>
      </c>
      <c r="I1595" s="665" t="s">
        <v>6116</v>
      </c>
      <c r="J1595" s="665" t="s">
        <v>2253</v>
      </c>
      <c r="K1595" s="665" t="s">
        <v>6117</v>
      </c>
      <c r="L1595" s="666">
        <v>438.49</v>
      </c>
      <c r="M1595" s="666">
        <v>876.98</v>
      </c>
      <c r="N1595" s="665">
        <v>2</v>
      </c>
      <c r="O1595" s="748">
        <v>2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21</v>
      </c>
      <c r="B1596" s="665" t="s">
        <v>545</v>
      </c>
      <c r="C1596" s="665" t="s">
        <v>4757</v>
      </c>
      <c r="D1596" s="746" t="s">
        <v>7219</v>
      </c>
      <c r="E1596" s="747" t="s">
        <v>4776</v>
      </c>
      <c r="F1596" s="665" t="s">
        <v>4752</v>
      </c>
      <c r="G1596" s="665" t="s">
        <v>5042</v>
      </c>
      <c r="H1596" s="665" t="s">
        <v>546</v>
      </c>
      <c r="I1596" s="665" t="s">
        <v>750</v>
      </c>
      <c r="J1596" s="665" t="s">
        <v>751</v>
      </c>
      <c r="K1596" s="665" t="s">
        <v>5169</v>
      </c>
      <c r="L1596" s="666">
        <v>55.16</v>
      </c>
      <c r="M1596" s="666">
        <v>165.48</v>
      </c>
      <c r="N1596" s="665">
        <v>3</v>
      </c>
      <c r="O1596" s="748">
        <v>2.5</v>
      </c>
      <c r="P1596" s="666">
        <v>110.32</v>
      </c>
      <c r="Q1596" s="681">
        <v>0.66666666666666663</v>
      </c>
      <c r="R1596" s="665">
        <v>2</v>
      </c>
      <c r="S1596" s="681">
        <v>0.66666666666666663</v>
      </c>
      <c r="T1596" s="748">
        <v>2</v>
      </c>
      <c r="U1596" s="704">
        <v>0.8</v>
      </c>
    </row>
    <row r="1597" spans="1:21" ht="14.4" customHeight="1" x14ac:dyDescent="0.3">
      <c r="A1597" s="664">
        <v>21</v>
      </c>
      <c r="B1597" s="665" t="s">
        <v>545</v>
      </c>
      <c r="C1597" s="665" t="s">
        <v>4757</v>
      </c>
      <c r="D1597" s="746" t="s">
        <v>7219</v>
      </c>
      <c r="E1597" s="747" t="s">
        <v>4776</v>
      </c>
      <c r="F1597" s="665" t="s">
        <v>4752</v>
      </c>
      <c r="G1597" s="665" t="s">
        <v>4936</v>
      </c>
      <c r="H1597" s="665" t="s">
        <v>546</v>
      </c>
      <c r="I1597" s="665" t="s">
        <v>803</v>
      </c>
      <c r="J1597" s="665" t="s">
        <v>804</v>
      </c>
      <c r="K1597" s="665" t="s">
        <v>4553</v>
      </c>
      <c r="L1597" s="666">
        <v>31.32</v>
      </c>
      <c r="M1597" s="666">
        <v>313.20000000000005</v>
      </c>
      <c r="N1597" s="665">
        <v>10</v>
      </c>
      <c r="O1597" s="748">
        <v>3</v>
      </c>
      <c r="P1597" s="666">
        <v>313.20000000000005</v>
      </c>
      <c r="Q1597" s="681">
        <v>1</v>
      </c>
      <c r="R1597" s="665">
        <v>10</v>
      </c>
      <c r="S1597" s="681">
        <v>1</v>
      </c>
      <c r="T1597" s="748">
        <v>3</v>
      </c>
      <c r="U1597" s="704">
        <v>1</v>
      </c>
    </row>
    <row r="1598" spans="1:21" ht="14.4" customHeight="1" x14ac:dyDescent="0.3">
      <c r="A1598" s="664">
        <v>21</v>
      </c>
      <c r="B1598" s="665" t="s">
        <v>545</v>
      </c>
      <c r="C1598" s="665" t="s">
        <v>4757</v>
      </c>
      <c r="D1598" s="746" t="s">
        <v>7219</v>
      </c>
      <c r="E1598" s="747" t="s">
        <v>4776</v>
      </c>
      <c r="F1598" s="665" t="s">
        <v>4752</v>
      </c>
      <c r="G1598" s="665" t="s">
        <v>4818</v>
      </c>
      <c r="H1598" s="665" t="s">
        <v>546</v>
      </c>
      <c r="I1598" s="665" t="s">
        <v>1315</v>
      </c>
      <c r="J1598" s="665" t="s">
        <v>1217</v>
      </c>
      <c r="K1598" s="665" t="s">
        <v>5532</v>
      </c>
      <c r="L1598" s="666">
        <v>33.549999999999997</v>
      </c>
      <c r="M1598" s="666">
        <v>100.64999999999999</v>
      </c>
      <c r="N1598" s="665">
        <v>3</v>
      </c>
      <c r="O1598" s="748">
        <v>0.5</v>
      </c>
      <c r="P1598" s="666">
        <v>100.64999999999999</v>
      </c>
      <c r="Q1598" s="681">
        <v>1</v>
      </c>
      <c r="R1598" s="665">
        <v>3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21</v>
      </c>
      <c r="B1599" s="665" t="s">
        <v>545</v>
      </c>
      <c r="C1599" s="665" t="s">
        <v>4757</v>
      </c>
      <c r="D1599" s="746" t="s">
        <v>7219</v>
      </c>
      <c r="E1599" s="747" t="s">
        <v>4776</v>
      </c>
      <c r="F1599" s="665" t="s">
        <v>4752</v>
      </c>
      <c r="G1599" s="665" t="s">
        <v>4818</v>
      </c>
      <c r="H1599" s="665" t="s">
        <v>546</v>
      </c>
      <c r="I1599" s="665" t="s">
        <v>1797</v>
      </c>
      <c r="J1599" s="665" t="s">
        <v>1798</v>
      </c>
      <c r="K1599" s="665" t="s">
        <v>5317</v>
      </c>
      <c r="L1599" s="666">
        <v>50.32</v>
      </c>
      <c r="M1599" s="666">
        <v>100.64</v>
      </c>
      <c r="N1599" s="665">
        <v>2</v>
      </c>
      <c r="O1599" s="748">
        <v>1</v>
      </c>
      <c r="P1599" s="666"/>
      <c r="Q1599" s="681">
        <v>0</v>
      </c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21</v>
      </c>
      <c r="B1600" s="665" t="s">
        <v>545</v>
      </c>
      <c r="C1600" s="665" t="s">
        <v>4757</v>
      </c>
      <c r="D1600" s="746" t="s">
        <v>7219</v>
      </c>
      <c r="E1600" s="747" t="s">
        <v>4776</v>
      </c>
      <c r="F1600" s="665" t="s">
        <v>4752</v>
      </c>
      <c r="G1600" s="665" t="s">
        <v>4818</v>
      </c>
      <c r="H1600" s="665" t="s">
        <v>546</v>
      </c>
      <c r="I1600" s="665" t="s">
        <v>4978</v>
      </c>
      <c r="J1600" s="665" t="s">
        <v>1798</v>
      </c>
      <c r="K1600" s="665" t="s">
        <v>4979</v>
      </c>
      <c r="L1600" s="666">
        <v>100.62</v>
      </c>
      <c r="M1600" s="666">
        <v>6238.44</v>
      </c>
      <c r="N1600" s="665">
        <v>62</v>
      </c>
      <c r="O1600" s="748">
        <v>21.5</v>
      </c>
      <c r="P1600" s="666">
        <v>3722.9399999999996</v>
      </c>
      <c r="Q1600" s="681">
        <v>0.59677419354838712</v>
      </c>
      <c r="R1600" s="665">
        <v>37</v>
      </c>
      <c r="S1600" s="681">
        <v>0.59677419354838712</v>
      </c>
      <c r="T1600" s="748">
        <v>12</v>
      </c>
      <c r="U1600" s="704">
        <v>0.55813953488372092</v>
      </c>
    </row>
    <row r="1601" spans="1:21" ht="14.4" customHeight="1" x14ac:dyDescent="0.3">
      <c r="A1601" s="664">
        <v>21</v>
      </c>
      <c r="B1601" s="665" t="s">
        <v>545</v>
      </c>
      <c r="C1601" s="665" t="s">
        <v>4757</v>
      </c>
      <c r="D1601" s="746" t="s">
        <v>7219</v>
      </c>
      <c r="E1601" s="747" t="s">
        <v>4776</v>
      </c>
      <c r="F1601" s="665" t="s">
        <v>4752</v>
      </c>
      <c r="G1601" s="665" t="s">
        <v>4818</v>
      </c>
      <c r="H1601" s="665" t="s">
        <v>546</v>
      </c>
      <c r="I1601" s="665" t="s">
        <v>6118</v>
      </c>
      <c r="J1601" s="665" t="s">
        <v>1798</v>
      </c>
      <c r="K1601" s="665" t="s">
        <v>6119</v>
      </c>
      <c r="L1601" s="666">
        <v>100.62</v>
      </c>
      <c r="M1601" s="666">
        <v>503.1</v>
      </c>
      <c r="N1601" s="665">
        <v>5</v>
      </c>
      <c r="O1601" s="748">
        <v>1.5</v>
      </c>
      <c r="P1601" s="666">
        <v>201.24</v>
      </c>
      <c r="Q1601" s="681">
        <v>0.4</v>
      </c>
      <c r="R1601" s="665">
        <v>2</v>
      </c>
      <c r="S1601" s="681">
        <v>0.4</v>
      </c>
      <c r="T1601" s="748">
        <v>0.5</v>
      </c>
      <c r="U1601" s="704">
        <v>0.33333333333333331</v>
      </c>
    </row>
    <row r="1602" spans="1:21" ht="14.4" customHeight="1" x14ac:dyDescent="0.3">
      <c r="A1602" s="664">
        <v>21</v>
      </c>
      <c r="B1602" s="665" t="s">
        <v>545</v>
      </c>
      <c r="C1602" s="665" t="s">
        <v>4757</v>
      </c>
      <c r="D1602" s="746" t="s">
        <v>7219</v>
      </c>
      <c r="E1602" s="747" t="s">
        <v>4776</v>
      </c>
      <c r="F1602" s="665" t="s">
        <v>4752</v>
      </c>
      <c r="G1602" s="665" t="s">
        <v>4818</v>
      </c>
      <c r="H1602" s="665" t="s">
        <v>546</v>
      </c>
      <c r="I1602" s="665" t="s">
        <v>5537</v>
      </c>
      <c r="J1602" s="665" t="s">
        <v>1217</v>
      </c>
      <c r="K1602" s="665" t="s">
        <v>5538</v>
      </c>
      <c r="L1602" s="666">
        <v>0</v>
      </c>
      <c r="M1602" s="666">
        <v>0</v>
      </c>
      <c r="N1602" s="665">
        <v>3</v>
      </c>
      <c r="O1602" s="748">
        <v>1</v>
      </c>
      <c r="P1602" s="666"/>
      <c r="Q1602" s="681"/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21</v>
      </c>
      <c r="B1603" s="665" t="s">
        <v>545</v>
      </c>
      <c r="C1603" s="665" t="s">
        <v>4757</v>
      </c>
      <c r="D1603" s="746" t="s">
        <v>7219</v>
      </c>
      <c r="E1603" s="747" t="s">
        <v>4776</v>
      </c>
      <c r="F1603" s="665" t="s">
        <v>4752</v>
      </c>
      <c r="G1603" s="665" t="s">
        <v>4818</v>
      </c>
      <c r="H1603" s="665" t="s">
        <v>546</v>
      </c>
      <c r="I1603" s="665" t="s">
        <v>6120</v>
      </c>
      <c r="J1603" s="665" t="s">
        <v>1798</v>
      </c>
      <c r="K1603" s="665" t="s">
        <v>5317</v>
      </c>
      <c r="L1603" s="666">
        <v>50.32</v>
      </c>
      <c r="M1603" s="666">
        <v>201.28</v>
      </c>
      <c r="N1603" s="665">
        <v>4</v>
      </c>
      <c r="O1603" s="748">
        <v>0.5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21</v>
      </c>
      <c r="B1604" s="665" t="s">
        <v>545</v>
      </c>
      <c r="C1604" s="665" t="s">
        <v>4757</v>
      </c>
      <c r="D1604" s="746" t="s">
        <v>7219</v>
      </c>
      <c r="E1604" s="747" t="s">
        <v>4776</v>
      </c>
      <c r="F1604" s="665" t="s">
        <v>4752</v>
      </c>
      <c r="G1604" s="665" t="s">
        <v>4818</v>
      </c>
      <c r="H1604" s="665" t="s">
        <v>546</v>
      </c>
      <c r="I1604" s="665" t="s">
        <v>6121</v>
      </c>
      <c r="J1604" s="665" t="s">
        <v>1217</v>
      </c>
      <c r="K1604" s="665" t="s">
        <v>6122</v>
      </c>
      <c r="L1604" s="666">
        <v>0</v>
      </c>
      <c r="M1604" s="666">
        <v>0</v>
      </c>
      <c r="N1604" s="665">
        <v>1</v>
      </c>
      <c r="O1604" s="748">
        <v>1</v>
      </c>
      <c r="P1604" s="666">
        <v>0</v>
      </c>
      <c r="Q1604" s="681"/>
      <c r="R1604" s="665">
        <v>1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21</v>
      </c>
      <c r="B1605" s="665" t="s">
        <v>545</v>
      </c>
      <c r="C1605" s="665" t="s">
        <v>4757</v>
      </c>
      <c r="D1605" s="746" t="s">
        <v>7219</v>
      </c>
      <c r="E1605" s="747" t="s">
        <v>4776</v>
      </c>
      <c r="F1605" s="665" t="s">
        <v>4752</v>
      </c>
      <c r="G1605" s="665" t="s">
        <v>5751</v>
      </c>
      <c r="H1605" s="665" t="s">
        <v>546</v>
      </c>
      <c r="I1605" s="665" t="s">
        <v>5752</v>
      </c>
      <c r="J1605" s="665" t="s">
        <v>2141</v>
      </c>
      <c r="K1605" s="665" t="s">
        <v>5753</v>
      </c>
      <c r="L1605" s="666">
        <v>45.05</v>
      </c>
      <c r="M1605" s="666">
        <v>45.05</v>
      </c>
      <c r="N1605" s="665">
        <v>1</v>
      </c>
      <c r="O1605" s="748">
        <v>0.5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21</v>
      </c>
      <c r="B1606" s="665" t="s">
        <v>545</v>
      </c>
      <c r="C1606" s="665" t="s">
        <v>4757</v>
      </c>
      <c r="D1606" s="746" t="s">
        <v>7219</v>
      </c>
      <c r="E1606" s="747" t="s">
        <v>4776</v>
      </c>
      <c r="F1606" s="665" t="s">
        <v>4752</v>
      </c>
      <c r="G1606" s="665" t="s">
        <v>6123</v>
      </c>
      <c r="H1606" s="665" t="s">
        <v>546</v>
      </c>
      <c r="I1606" s="665" t="s">
        <v>6124</v>
      </c>
      <c r="J1606" s="665" t="s">
        <v>6125</v>
      </c>
      <c r="K1606" s="665" t="s">
        <v>6126</v>
      </c>
      <c r="L1606" s="666">
        <v>131.32</v>
      </c>
      <c r="M1606" s="666">
        <v>393.96</v>
      </c>
      <c r="N1606" s="665">
        <v>3</v>
      </c>
      <c r="O1606" s="748">
        <v>0.5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21</v>
      </c>
      <c r="B1607" s="665" t="s">
        <v>545</v>
      </c>
      <c r="C1607" s="665" t="s">
        <v>4757</v>
      </c>
      <c r="D1607" s="746" t="s">
        <v>7219</v>
      </c>
      <c r="E1607" s="747" t="s">
        <v>4776</v>
      </c>
      <c r="F1607" s="665" t="s">
        <v>4752</v>
      </c>
      <c r="G1607" s="665" t="s">
        <v>5159</v>
      </c>
      <c r="H1607" s="665" t="s">
        <v>546</v>
      </c>
      <c r="I1607" s="665" t="s">
        <v>5952</v>
      </c>
      <c r="J1607" s="665" t="s">
        <v>1258</v>
      </c>
      <c r="K1607" s="665" t="s">
        <v>5953</v>
      </c>
      <c r="L1607" s="666">
        <v>0</v>
      </c>
      <c r="M1607" s="666">
        <v>0</v>
      </c>
      <c r="N1607" s="665">
        <v>6</v>
      </c>
      <c r="O1607" s="748">
        <v>0.5</v>
      </c>
      <c r="P1607" s="666">
        <v>0</v>
      </c>
      <c r="Q1607" s="681"/>
      <c r="R1607" s="665">
        <v>6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21</v>
      </c>
      <c r="B1608" s="665" t="s">
        <v>545</v>
      </c>
      <c r="C1608" s="665" t="s">
        <v>4757</v>
      </c>
      <c r="D1608" s="746" t="s">
        <v>7219</v>
      </c>
      <c r="E1608" s="747" t="s">
        <v>4776</v>
      </c>
      <c r="F1608" s="665" t="s">
        <v>4752</v>
      </c>
      <c r="G1608" s="665" t="s">
        <v>5159</v>
      </c>
      <c r="H1608" s="665" t="s">
        <v>546</v>
      </c>
      <c r="I1608" s="665" t="s">
        <v>5336</v>
      </c>
      <c r="J1608" s="665" t="s">
        <v>1258</v>
      </c>
      <c r="K1608" s="665" t="s">
        <v>5337</v>
      </c>
      <c r="L1608" s="666">
        <v>0</v>
      </c>
      <c r="M1608" s="666">
        <v>0</v>
      </c>
      <c r="N1608" s="665">
        <v>4</v>
      </c>
      <c r="O1608" s="748">
        <v>1.5</v>
      </c>
      <c r="P1608" s="666">
        <v>0</v>
      </c>
      <c r="Q1608" s="681"/>
      <c r="R1608" s="665">
        <v>1</v>
      </c>
      <c r="S1608" s="681">
        <v>0.25</v>
      </c>
      <c r="T1608" s="748">
        <v>1</v>
      </c>
      <c r="U1608" s="704">
        <v>0.66666666666666663</v>
      </c>
    </row>
    <row r="1609" spans="1:21" ht="14.4" customHeight="1" x14ac:dyDescent="0.3">
      <c r="A1609" s="664">
        <v>21</v>
      </c>
      <c r="B1609" s="665" t="s">
        <v>545</v>
      </c>
      <c r="C1609" s="665" t="s">
        <v>4757</v>
      </c>
      <c r="D1609" s="746" t="s">
        <v>7219</v>
      </c>
      <c r="E1609" s="747" t="s">
        <v>4776</v>
      </c>
      <c r="F1609" s="665" t="s">
        <v>4752</v>
      </c>
      <c r="G1609" s="665" t="s">
        <v>5159</v>
      </c>
      <c r="H1609" s="665" t="s">
        <v>546</v>
      </c>
      <c r="I1609" s="665" t="s">
        <v>1257</v>
      </c>
      <c r="J1609" s="665" t="s">
        <v>1258</v>
      </c>
      <c r="K1609" s="665" t="s">
        <v>5834</v>
      </c>
      <c r="L1609" s="666">
        <v>271.94</v>
      </c>
      <c r="M1609" s="666">
        <v>815.81999999999994</v>
      </c>
      <c r="N1609" s="665">
        <v>3</v>
      </c>
      <c r="O1609" s="748">
        <v>1.5</v>
      </c>
      <c r="P1609" s="666">
        <v>815.81999999999994</v>
      </c>
      <c r="Q1609" s="681">
        <v>1</v>
      </c>
      <c r="R1609" s="665">
        <v>3</v>
      </c>
      <c r="S1609" s="681">
        <v>1</v>
      </c>
      <c r="T1609" s="748">
        <v>1.5</v>
      </c>
      <c r="U1609" s="704">
        <v>1</v>
      </c>
    </row>
    <row r="1610" spans="1:21" ht="14.4" customHeight="1" x14ac:dyDescent="0.3">
      <c r="A1610" s="664">
        <v>21</v>
      </c>
      <c r="B1610" s="665" t="s">
        <v>545</v>
      </c>
      <c r="C1610" s="665" t="s">
        <v>4757</v>
      </c>
      <c r="D1610" s="746" t="s">
        <v>7219</v>
      </c>
      <c r="E1610" s="747" t="s">
        <v>4776</v>
      </c>
      <c r="F1610" s="665" t="s">
        <v>4752</v>
      </c>
      <c r="G1610" s="665" t="s">
        <v>5159</v>
      </c>
      <c r="H1610" s="665" t="s">
        <v>546</v>
      </c>
      <c r="I1610" s="665" t="s">
        <v>6127</v>
      </c>
      <c r="J1610" s="665" t="s">
        <v>1146</v>
      </c>
      <c r="K1610" s="665" t="s">
        <v>6128</v>
      </c>
      <c r="L1610" s="666">
        <v>0</v>
      </c>
      <c r="M1610" s="666">
        <v>0</v>
      </c>
      <c r="N1610" s="665">
        <v>4</v>
      </c>
      <c r="O1610" s="748">
        <v>2</v>
      </c>
      <c r="P1610" s="666">
        <v>0</v>
      </c>
      <c r="Q1610" s="681"/>
      <c r="R1610" s="665">
        <v>1</v>
      </c>
      <c r="S1610" s="681">
        <v>0.25</v>
      </c>
      <c r="T1610" s="748">
        <v>1</v>
      </c>
      <c r="U1610" s="704">
        <v>0.5</v>
      </c>
    </row>
    <row r="1611" spans="1:21" ht="14.4" customHeight="1" x14ac:dyDescent="0.3">
      <c r="A1611" s="664">
        <v>21</v>
      </c>
      <c r="B1611" s="665" t="s">
        <v>545</v>
      </c>
      <c r="C1611" s="665" t="s">
        <v>4757</v>
      </c>
      <c r="D1611" s="746" t="s">
        <v>7219</v>
      </c>
      <c r="E1611" s="747" t="s">
        <v>4776</v>
      </c>
      <c r="F1611" s="665" t="s">
        <v>4752</v>
      </c>
      <c r="G1611" s="665" t="s">
        <v>5159</v>
      </c>
      <c r="H1611" s="665" t="s">
        <v>546</v>
      </c>
      <c r="I1611" s="665" t="s">
        <v>973</v>
      </c>
      <c r="J1611" s="665" t="s">
        <v>5161</v>
      </c>
      <c r="K1611" s="665" t="s">
        <v>5954</v>
      </c>
      <c r="L1611" s="666">
        <v>151.62</v>
      </c>
      <c r="M1611" s="666">
        <v>454.86</v>
      </c>
      <c r="N1611" s="665">
        <v>3</v>
      </c>
      <c r="O1611" s="748">
        <v>0.5</v>
      </c>
      <c r="P1611" s="666">
        <v>454.86</v>
      </c>
      <c r="Q1611" s="681">
        <v>1</v>
      </c>
      <c r="R1611" s="665">
        <v>3</v>
      </c>
      <c r="S1611" s="681">
        <v>1</v>
      </c>
      <c r="T1611" s="748">
        <v>0.5</v>
      </c>
      <c r="U1611" s="704">
        <v>1</v>
      </c>
    </row>
    <row r="1612" spans="1:21" ht="14.4" customHeight="1" x14ac:dyDescent="0.3">
      <c r="A1612" s="664">
        <v>21</v>
      </c>
      <c r="B1612" s="665" t="s">
        <v>545</v>
      </c>
      <c r="C1612" s="665" t="s">
        <v>4757</v>
      </c>
      <c r="D1612" s="746" t="s">
        <v>7219</v>
      </c>
      <c r="E1612" s="747" t="s">
        <v>4776</v>
      </c>
      <c r="F1612" s="665" t="s">
        <v>4752</v>
      </c>
      <c r="G1612" s="665" t="s">
        <v>5159</v>
      </c>
      <c r="H1612" s="665" t="s">
        <v>546</v>
      </c>
      <c r="I1612" s="665" t="s">
        <v>3228</v>
      </c>
      <c r="J1612" s="665" t="s">
        <v>5474</v>
      </c>
      <c r="K1612" s="665" t="s">
        <v>5475</v>
      </c>
      <c r="L1612" s="666">
        <v>0</v>
      </c>
      <c r="M1612" s="666">
        <v>0</v>
      </c>
      <c r="N1612" s="665">
        <v>6</v>
      </c>
      <c r="O1612" s="748">
        <v>1.5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21</v>
      </c>
      <c r="B1613" s="665" t="s">
        <v>545</v>
      </c>
      <c r="C1613" s="665" t="s">
        <v>4757</v>
      </c>
      <c r="D1613" s="746" t="s">
        <v>7219</v>
      </c>
      <c r="E1613" s="747" t="s">
        <v>4776</v>
      </c>
      <c r="F1613" s="665" t="s">
        <v>4752</v>
      </c>
      <c r="G1613" s="665" t="s">
        <v>5159</v>
      </c>
      <c r="H1613" s="665" t="s">
        <v>546</v>
      </c>
      <c r="I1613" s="665" t="s">
        <v>6129</v>
      </c>
      <c r="J1613" s="665" t="s">
        <v>5965</v>
      </c>
      <c r="K1613" s="665" t="s">
        <v>6130</v>
      </c>
      <c r="L1613" s="666">
        <v>0</v>
      </c>
      <c r="M1613" s="666">
        <v>0</v>
      </c>
      <c r="N1613" s="665">
        <v>3</v>
      </c>
      <c r="O1613" s="748">
        <v>0.5</v>
      </c>
      <c r="P1613" s="666">
        <v>0</v>
      </c>
      <c r="Q1613" s="681"/>
      <c r="R1613" s="665">
        <v>3</v>
      </c>
      <c r="S1613" s="681">
        <v>1</v>
      </c>
      <c r="T1613" s="748">
        <v>0.5</v>
      </c>
      <c r="U1613" s="704">
        <v>1</v>
      </c>
    </row>
    <row r="1614" spans="1:21" ht="14.4" customHeight="1" x14ac:dyDescent="0.3">
      <c r="A1614" s="664">
        <v>21</v>
      </c>
      <c r="B1614" s="665" t="s">
        <v>545</v>
      </c>
      <c r="C1614" s="665" t="s">
        <v>4757</v>
      </c>
      <c r="D1614" s="746" t="s">
        <v>7219</v>
      </c>
      <c r="E1614" s="747" t="s">
        <v>4776</v>
      </c>
      <c r="F1614" s="665" t="s">
        <v>4752</v>
      </c>
      <c r="G1614" s="665" t="s">
        <v>5159</v>
      </c>
      <c r="H1614" s="665" t="s">
        <v>546</v>
      </c>
      <c r="I1614" s="665" t="s">
        <v>6131</v>
      </c>
      <c r="J1614" s="665" t="s">
        <v>5963</v>
      </c>
      <c r="K1614" s="665" t="s">
        <v>5954</v>
      </c>
      <c r="L1614" s="666">
        <v>151.62</v>
      </c>
      <c r="M1614" s="666">
        <v>758.1</v>
      </c>
      <c r="N1614" s="665">
        <v>5</v>
      </c>
      <c r="O1614" s="748">
        <v>1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21</v>
      </c>
      <c r="B1615" s="665" t="s">
        <v>545</v>
      </c>
      <c r="C1615" s="665" t="s">
        <v>4757</v>
      </c>
      <c r="D1615" s="746" t="s">
        <v>7219</v>
      </c>
      <c r="E1615" s="747" t="s">
        <v>4776</v>
      </c>
      <c r="F1615" s="665" t="s">
        <v>4752</v>
      </c>
      <c r="G1615" s="665" t="s">
        <v>5159</v>
      </c>
      <c r="H1615" s="665" t="s">
        <v>546</v>
      </c>
      <c r="I1615" s="665" t="s">
        <v>6132</v>
      </c>
      <c r="J1615" s="665" t="s">
        <v>6133</v>
      </c>
      <c r="K1615" s="665" t="s">
        <v>6130</v>
      </c>
      <c r="L1615" s="666">
        <v>0</v>
      </c>
      <c r="M1615" s="666">
        <v>0</v>
      </c>
      <c r="N1615" s="665">
        <v>3</v>
      </c>
      <c r="O1615" s="748">
        <v>0.5</v>
      </c>
      <c r="P1615" s="666">
        <v>0</v>
      </c>
      <c r="Q1615" s="681"/>
      <c r="R1615" s="665">
        <v>3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21</v>
      </c>
      <c r="B1616" s="665" t="s">
        <v>545</v>
      </c>
      <c r="C1616" s="665" t="s">
        <v>4757</v>
      </c>
      <c r="D1616" s="746" t="s">
        <v>7219</v>
      </c>
      <c r="E1616" s="747" t="s">
        <v>4776</v>
      </c>
      <c r="F1616" s="665" t="s">
        <v>4752</v>
      </c>
      <c r="G1616" s="665" t="s">
        <v>5338</v>
      </c>
      <c r="H1616" s="665" t="s">
        <v>2238</v>
      </c>
      <c r="I1616" s="665" t="s">
        <v>3721</v>
      </c>
      <c r="J1616" s="665" t="s">
        <v>4613</v>
      </c>
      <c r="K1616" s="665" t="s">
        <v>4614</v>
      </c>
      <c r="L1616" s="666">
        <v>184.74</v>
      </c>
      <c r="M1616" s="666">
        <v>184.74</v>
      </c>
      <c r="N1616" s="665">
        <v>1</v>
      </c>
      <c r="O1616" s="748">
        <v>1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21</v>
      </c>
      <c r="B1617" s="665" t="s">
        <v>545</v>
      </c>
      <c r="C1617" s="665" t="s">
        <v>4757</v>
      </c>
      <c r="D1617" s="746" t="s">
        <v>7219</v>
      </c>
      <c r="E1617" s="747" t="s">
        <v>4776</v>
      </c>
      <c r="F1617" s="665" t="s">
        <v>4752</v>
      </c>
      <c r="G1617" s="665" t="s">
        <v>4942</v>
      </c>
      <c r="H1617" s="665" t="s">
        <v>546</v>
      </c>
      <c r="I1617" s="665" t="s">
        <v>5969</v>
      </c>
      <c r="J1617" s="665" t="s">
        <v>4944</v>
      </c>
      <c r="K1617" s="665" t="s">
        <v>5035</v>
      </c>
      <c r="L1617" s="666">
        <v>0</v>
      </c>
      <c r="M1617" s="666">
        <v>0</v>
      </c>
      <c r="N1617" s="665">
        <v>1</v>
      </c>
      <c r="O1617" s="748">
        <v>1</v>
      </c>
      <c r="P1617" s="666">
        <v>0</v>
      </c>
      <c r="Q1617" s="681"/>
      <c r="R1617" s="665">
        <v>1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21</v>
      </c>
      <c r="B1618" s="665" t="s">
        <v>545</v>
      </c>
      <c r="C1618" s="665" t="s">
        <v>4757</v>
      </c>
      <c r="D1618" s="746" t="s">
        <v>7219</v>
      </c>
      <c r="E1618" s="747" t="s">
        <v>4776</v>
      </c>
      <c r="F1618" s="665" t="s">
        <v>4752</v>
      </c>
      <c r="G1618" s="665" t="s">
        <v>4942</v>
      </c>
      <c r="H1618" s="665" t="s">
        <v>546</v>
      </c>
      <c r="I1618" s="665" t="s">
        <v>6134</v>
      </c>
      <c r="J1618" s="665" t="s">
        <v>4944</v>
      </c>
      <c r="K1618" s="665" t="s">
        <v>5035</v>
      </c>
      <c r="L1618" s="666">
        <v>0</v>
      </c>
      <c r="M1618" s="666">
        <v>0</v>
      </c>
      <c r="N1618" s="665">
        <v>1</v>
      </c>
      <c r="O1618" s="748">
        <v>1</v>
      </c>
      <c r="P1618" s="666">
        <v>0</v>
      </c>
      <c r="Q1618" s="681"/>
      <c r="R1618" s="665">
        <v>1</v>
      </c>
      <c r="S1618" s="681">
        <v>1</v>
      </c>
      <c r="T1618" s="748">
        <v>1</v>
      </c>
      <c r="U1618" s="704">
        <v>1</v>
      </c>
    </row>
    <row r="1619" spans="1:21" ht="14.4" customHeight="1" x14ac:dyDescent="0.3">
      <c r="A1619" s="664">
        <v>21</v>
      </c>
      <c r="B1619" s="665" t="s">
        <v>545</v>
      </c>
      <c r="C1619" s="665" t="s">
        <v>4757</v>
      </c>
      <c r="D1619" s="746" t="s">
        <v>7219</v>
      </c>
      <c r="E1619" s="747" t="s">
        <v>4776</v>
      </c>
      <c r="F1619" s="665" t="s">
        <v>4752</v>
      </c>
      <c r="G1619" s="665" t="s">
        <v>4942</v>
      </c>
      <c r="H1619" s="665" t="s">
        <v>546</v>
      </c>
      <c r="I1619" s="665" t="s">
        <v>5838</v>
      </c>
      <c r="J1619" s="665" t="s">
        <v>4944</v>
      </c>
      <c r="K1619" s="665" t="s">
        <v>4945</v>
      </c>
      <c r="L1619" s="666">
        <v>0</v>
      </c>
      <c r="M1619" s="666">
        <v>0</v>
      </c>
      <c r="N1619" s="665">
        <v>4</v>
      </c>
      <c r="O1619" s="748">
        <v>3</v>
      </c>
      <c r="P1619" s="666">
        <v>0</v>
      </c>
      <c r="Q1619" s="681"/>
      <c r="R1619" s="665">
        <v>3</v>
      </c>
      <c r="S1619" s="681">
        <v>0.75</v>
      </c>
      <c r="T1619" s="748">
        <v>2</v>
      </c>
      <c r="U1619" s="704">
        <v>0.66666666666666663</v>
      </c>
    </row>
    <row r="1620" spans="1:21" ht="14.4" customHeight="1" x14ac:dyDescent="0.3">
      <c r="A1620" s="664">
        <v>21</v>
      </c>
      <c r="B1620" s="665" t="s">
        <v>545</v>
      </c>
      <c r="C1620" s="665" t="s">
        <v>4757</v>
      </c>
      <c r="D1620" s="746" t="s">
        <v>7219</v>
      </c>
      <c r="E1620" s="747" t="s">
        <v>4776</v>
      </c>
      <c r="F1620" s="665" t="s">
        <v>4752</v>
      </c>
      <c r="G1620" s="665" t="s">
        <v>4942</v>
      </c>
      <c r="H1620" s="665" t="s">
        <v>546</v>
      </c>
      <c r="I1620" s="665" t="s">
        <v>4943</v>
      </c>
      <c r="J1620" s="665" t="s">
        <v>4944</v>
      </c>
      <c r="K1620" s="665" t="s">
        <v>4945</v>
      </c>
      <c r="L1620" s="666">
        <v>0</v>
      </c>
      <c r="M1620" s="666">
        <v>0</v>
      </c>
      <c r="N1620" s="665">
        <v>4</v>
      </c>
      <c r="O1620" s="748">
        <v>3</v>
      </c>
      <c r="P1620" s="666">
        <v>0</v>
      </c>
      <c r="Q1620" s="681"/>
      <c r="R1620" s="665">
        <v>4</v>
      </c>
      <c r="S1620" s="681">
        <v>1</v>
      </c>
      <c r="T1620" s="748">
        <v>3</v>
      </c>
      <c r="U1620" s="704">
        <v>1</v>
      </c>
    </row>
    <row r="1621" spans="1:21" ht="14.4" customHeight="1" x14ac:dyDescent="0.3">
      <c r="A1621" s="664">
        <v>21</v>
      </c>
      <c r="B1621" s="665" t="s">
        <v>545</v>
      </c>
      <c r="C1621" s="665" t="s">
        <v>4757</v>
      </c>
      <c r="D1621" s="746" t="s">
        <v>7219</v>
      </c>
      <c r="E1621" s="747" t="s">
        <v>4776</v>
      </c>
      <c r="F1621" s="665" t="s">
        <v>4752</v>
      </c>
      <c r="G1621" s="665" t="s">
        <v>4942</v>
      </c>
      <c r="H1621" s="665" t="s">
        <v>546</v>
      </c>
      <c r="I1621" s="665" t="s">
        <v>5764</v>
      </c>
      <c r="J1621" s="665" t="s">
        <v>5478</v>
      </c>
      <c r="K1621" s="665" t="s">
        <v>4945</v>
      </c>
      <c r="L1621" s="666">
        <v>0</v>
      </c>
      <c r="M1621" s="666">
        <v>0</v>
      </c>
      <c r="N1621" s="665">
        <v>1</v>
      </c>
      <c r="O1621" s="748">
        <v>1</v>
      </c>
      <c r="P1621" s="666"/>
      <c r="Q1621" s="681"/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21</v>
      </c>
      <c r="B1622" s="665" t="s">
        <v>545</v>
      </c>
      <c r="C1622" s="665" t="s">
        <v>4757</v>
      </c>
      <c r="D1622" s="746" t="s">
        <v>7219</v>
      </c>
      <c r="E1622" s="747" t="s">
        <v>4776</v>
      </c>
      <c r="F1622" s="665" t="s">
        <v>4752</v>
      </c>
      <c r="G1622" s="665" t="s">
        <v>4942</v>
      </c>
      <c r="H1622" s="665" t="s">
        <v>546</v>
      </c>
      <c r="I1622" s="665" t="s">
        <v>5972</v>
      </c>
      <c r="J1622" s="665" t="s">
        <v>5840</v>
      </c>
      <c r="K1622" s="665" t="s">
        <v>4945</v>
      </c>
      <c r="L1622" s="666">
        <v>0</v>
      </c>
      <c r="M1622" s="666">
        <v>0</v>
      </c>
      <c r="N1622" s="665">
        <v>2</v>
      </c>
      <c r="O1622" s="748">
        <v>1</v>
      </c>
      <c r="P1622" s="666">
        <v>0</v>
      </c>
      <c r="Q1622" s="681"/>
      <c r="R1622" s="665">
        <v>2</v>
      </c>
      <c r="S1622" s="681">
        <v>1</v>
      </c>
      <c r="T1622" s="748">
        <v>1</v>
      </c>
      <c r="U1622" s="704">
        <v>1</v>
      </c>
    </row>
    <row r="1623" spans="1:21" ht="14.4" customHeight="1" x14ac:dyDescent="0.3">
      <c r="A1623" s="664">
        <v>21</v>
      </c>
      <c r="B1623" s="665" t="s">
        <v>545</v>
      </c>
      <c r="C1623" s="665" t="s">
        <v>4757</v>
      </c>
      <c r="D1623" s="746" t="s">
        <v>7219</v>
      </c>
      <c r="E1623" s="747" t="s">
        <v>4776</v>
      </c>
      <c r="F1623" s="665" t="s">
        <v>4752</v>
      </c>
      <c r="G1623" s="665" t="s">
        <v>4942</v>
      </c>
      <c r="H1623" s="665" t="s">
        <v>546</v>
      </c>
      <c r="I1623" s="665" t="s">
        <v>6135</v>
      </c>
      <c r="J1623" s="665" t="s">
        <v>5840</v>
      </c>
      <c r="K1623" s="665" t="s">
        <v>4463</v>
      </c>
      <c r="L1623" s="666">
        <v>0</v>
      </c>
      <c r="M1623" s="666">
        <v>0</v>
      </c>
      <c r="N1623" s="665">
        <v>1</v>
      </c>
      <c r="O1623" s="748">
        <v>0.5</v>
      </c>
      <c r="P1623" s="666"/>
      <c r="Q1623" s="681"/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21</v>
      </c>
      <c r="B1624" s="665" t="s">
        <v>545</v>
      </c>
      <c r="C1624" s="665" t="s">
        <v>4757</v>
      </c>
      <c r="D1624" s="746" t="s">
        <v>7219</v>
      </c>
      <c r="E1624" s="747" t="s">
        <v>4776</v>
      </c>
      <c r="F1624" s="665" t="s">
        <v>4752</v>
      </c>
      <c r="G1624" s="665" t="s">
        <v>4942</v>
      </c>
      <c r="H1624" s="665" t="s">
        <v>546</v>
      </c>
      <c r="I1624" s="665" t="s">
        <v>5839</v>
      </c>
      <c r="J1624" s="665" t="s">
        <v>5840</v>
      </c>
      <c r="K1624" s="665" t="s">
        <v>5841</v>
      </c>
      <c r="L1624" s="666">
        <v>0</v>
      </c>
      <c r="M1624" s="666">
        <v>0</v>
      </c>
      <c r="N1624" s="665">
        <v>2</v>
      </c>
      <c r="O1624" s="748">
        <v>2</v>
      </c>
      <c r="P1624" s="666">
        <v>0</v>
      </c>
      <c r="Q1624" s="681"/>
      <c r="R1624" s="665">
        <v>1</v>
      </c>
      <c r="S1624" s="681">
        <v>0.5</v>
      </c>
      <c r="T1624" s="748">
        <v>1</v>
      </c>
      <c r="U1624" s="704">
        <v>0.5</v>
      </c>
    </row>
    <row r="1625" spans="1:21" ht="14.4" customHeight="1" x14ac:dyDescent="0.3">
      <c r="A1625" s="664">
        <v>21</v>
      </c>
      <c r="B1625" s="665" t="s">
        <v>545</v>
      </c>
      <c r="C1625" s="665" t="s">
        <v>4757</v>
      </c>
      <c r="D1625" s="746" t="s">
        <v>7219</v>
      </c>
      <c r="E1625" s="747" t="s">
        <v>4776</v>
      </c>
      <c r="F1625" s="665" t="s">
        <v>4752</v>
      </c>
      <c r="G1625" s="665" t="s">
        <v>4942</v>
      </c>
      <c r="H1625" s="665" t="s">
        <v>546</v>
      </c>
      <c r="I1625" s="665" t="s">
        <v>6136</v>
      </c>
      <c r="J1625" s="665" t="s">
        <v>4947</v>
      </c>
      <c r="K1625" s="665" t="s">
        <v>4463</v>
      </c>
      <c r="L1625" s="666">
        <v>0</v>
      </c>
      <c r="M1625" s="666">
        <v>0</v>
      </c>
      <c r="N1625" s="665">
        <v>1</v>
      </c>
      <c r="O1625" s="748">
        <v>1</v>
      </c>
      <c r="P1625" s="666"/>
      <c r="Q1625" s="681"/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21</v>
      </c>
      <c r="B1626" s="665" t="s">
        <v>545</v>
      </c>
      <c r="C1626" s="665" t="s">
        <v>4757</v>
      </c>
      <c r="D1626" s="746" t="s">
        <v>7219</v>
      </c>
      <c r="E1626" s="747" t="s">
        <v>4776</v>
      </c>
      <c r="F1626" s="665" t="s">
        <v>4752</v>
      </c>
      <c r="G1626" s="665" t="s">
        <v>4942</v>
      </c>
      <c r="H1626" s="665" t="s">
        <v>546</v>
      </c>
      <c r="I1626" s="665" t="s">
        <v>6137</v>
      </c>
      <c r="J1626" s="665" t="s">
        <v>5478</v>
      </c>
      <c r="K1626" s="665" t="s">
        <v>4945</v>
      </c>
      <c r="L1626" s="666">
        <v>0</v>
      </c>
      <c r="M1626" s="666">
        <v>0</v>
      </c>
      <c r="N1626" s="665">
        <v>2</v>
      </c>
      <c r="O1626" s="748">
        <v>0.5</v>
      </c>
      <c r="P1626" s="666">
        <v>0</v>
      </c>
      <c r="Q1626" s="681"/>
      <c r="R1626" s="665">
        <v>2</v>
      </c>
      <c r="S1626" s="681">
        <v>1</v>
      </c>
      <c r="T1626" s="748">
        <v>0.5</v>
      </c>
      <c r="U1626" s="704">
        <v>1</v>
      </c>
    </row>
    <row r="1627" spans="1:21" ht="14.4" customHeight="1" x14ac:dyDescent="0.3">
      <c r="A1627" s="664">
        <v>21</v>
      </c>
      <c r="B1627" s="665" t="s">
        <v>545</v>
      </c>
      <c r="C1627" s="665" t="s">
        <v>4757</v>
      </c>
      <c r="D1627" s="746" t="s">
        <v>7219</v>
      </c>
      <c r="E1627" s="747" t="s">
        <v>4776</v>
      </c>
      <c r="F1627" s="665" t="s">
        <v>4752</v>
      </c>
      <c r="G1627" s="665" t="s">
        <v>4942</v>
      </c>
      <c r="H1627" s="665" t="s">
        <v>546</v>
      </c>
      <c r="I1627" s="665" t="s">
        <v>5174</v>
      </c>
      <c r="J1627" s="665" t="s">
        <v>1978</v>
      </c>
      <c r="K1627" s="665" t="s">
        <v>4463</v>
      </c>
      <c r="L1627" s="666">
        <v>0</v>
      </c>
      <c r="M1627" s="666">
        <v>0</v>
      </c>
      <c r="N1627" s="665">
        <v>4</v>
      </c>
      <c r="O1627" s="748">
        <v>2</v>
      </c>
      <c r="P1627" s="666">
        <v>0</v>
      </c>
      <c r="Q1627" s="681"/>
      <c r="R1627" s="665">
        <v>4</v>
      </c>
      <c r="S1627" s="681">
        <v>1</v>
      </c>
      <c r="T1627" s="748">
        <v>2</v>
      </c>
      <c r="U1627" s="704">
        <v>1</v>
      </c>
    </row>
    <row r="1628" spans="1:21" ht="14.4" customHeight="1" x14ac:dyDescent="0.3">
      <c r="A1628" s="664">
        <v>21</v>
      </c>
      <c r="B1628" s="665" t="s">
        <v>545</v>
      </c>
      <c r="C1628" s="665" t="s">
        <v>4757</v>
      </c>
      <c r="D1628" s="746" t="s">
        <v>7219</v>
      </c>
      <c r="E1628" s="747" t="s">
        <v>4776</v>
      </c>
      <c r="F1628" s="665" t="s">
        <v>4752</v>
      </c>
      <c r="G1628" s="665" t="s">
        <v>4942</v>
      </c>
      <c r="H1628" s="665" t="s">
        <v>546</v>
      </c>
      <c r="I1628" s="665" t="s">
        <v>1977</v>
      </c>
      <c r="J1628" s="665" t="s">
        <v>1978</v>
      </c>
      <c r="K1628" s="665" t="s">
        <v>4945</v>
      </c>
      <c r="L1628" s="666">
        <v>0</v>
      </c>
      <c r="M1628" s="666">
        <v>0</v>
      </c>
      <c r="N1628" s="665">
        <v>4</v>
      </c>
      <c r="O1628" s="748">
        <v>2</v>
      </c>
      <c r="P1628" s="666">
        <v>0</v>
      </c>
      <c r="Q1628" s="681"/>
      <c r="R1628" s="665">
        <v>4</v>
      </c>
      <c r="S1628" s="681">
        <v>1</v>
      </c>
      <c r="T1628" s="748">
        <v>2</v>
      </c>
      <c r="U1628" s="704">
        <v>1</v>
      </c>
    </row>
    <row r="1629" spans="1:21" ht="14.4" customHeight="1" x14ac:dyDescent="0.3">
      <c r="A1629" s="664">
        <v>21</v>
      </c>
      <c r="B1629" s="665" t="s">
        <v>545</v>
      </c>
      <c r="C1629" s="665" t="s">
        <v>4757</v>
      </c>
      <c r="D1629" s="746" t="s">
        <v>7219</v>
      </c>
      <c r="E1629" s="747" t="s">
        <v>4776</v>
      </c>
      <c r="F1629" s="665" t="s">
        <v>4752</v>
      </c>
      <c r="G1629" s="665" t="s">
        <v>4942</v>
      </c>
      <c r="H1629" s="665" t="s">
        <v>546</v>
      </c>
      <c r="I1629" s="665" t="s">
        <v>6138</v>
      </c>
      <c r="J1629" s="665" t="s">
        <v>1978</v>
      </c>
      <c r="K1629" s="665" t="s">
        <v>6139</v>
      </c>
      <c r="L1629" s="666">
        <v>0</v>
      </c>
      <c r="M1629" s="666">
        <v>0</v>
      </c>
      <c r="N1629" s="665">
        <v>1</v>
      </c>
      <c r="O1629" s="748">
        <v>1</v>
      </c>
      <c r="P1629" s="666">
        <v>0</v>
      </c>
      <c r="Q1629" s="681"/>
      <c r="R1629" s="665">
        <v>1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21</v>
      </c>
      <c r="B1630" s="665" t="s">
        <v>545</v>
      </c>
      <c r="C1630" s="665" t="s">
        <v>4757</v>
      </c>
      <c r="D1630" s="746" t="s">
        <v>7219</v>
      </c>
      <c r="E1630" s="747" t="s">
        <v>4776</v>
      </c>
      <c r="F1630" s="665" t="s">
        <v>4752</v>
      </c>
      <c r="G1630" s="665" t="s">
        <v>4942</v>
      </c>
      <c r="H1630" s="665" t="s">
        <v>546</v>
      </c>
      <c r="I1630" s="665" t="s">
        <v>6140</v>
      </c>
      <c r="J1630" s="665" t="s">
        <v>4944</v>
      </c>
      <c r="K1630" s="665" t="s">
        <v>5737</v>
      </c>
      <c r="L1630" s="666">
        <v>0</v>
      </c>
      <c r="M1630" s="666">
        <v>0</v>
      </c>
      <c r="N1630" s="665">
        <v>1</v>
      </c>
      <c r="O1630" s="748">
        <v>1</v>
      </c>
      <c r="P1630" s="666"/>
      <c r="Q1630" s="681"/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21</v>
      </c>
      <c r="B1631" s="665" t="s">
        <v>545</v>
      </c>
      <c r="C1631" s="665" t="s">
        <v>4757</v>
      </c>
      <c r="D1631" s="746" t="s">
        <v>7219</v>
      </c>
      <c r="E1631" s="747" t="s">
        <v>4776</v>
      </c>
      <c r="F1631" s="665" t="s">
        <v>4752</v>
      </c>
      <c r="G1631" s="665" t="s">
        <v>4942</v>
      </c>
      <c r="H1631" s="665" t="s">
        <v>546</v>
      </c>
      <c r="I1631" s="665" t="s">
        <v>6141</v>
      </c>
      <c r="J1631" s="665" t="s">
        <v>6142</v>
      </c>
      <c r="K1631" s="665" t="s">
        <v>4463</v>
      </c>
      <c r="L1631" s="666">
        <v>0</v>
      </c>
      <c r="M1631" s="666">
        <v>0</v>
      </c>
      <c r="N1631" s="665">
        <v>1</v>
      </c>
      <c r="O1631" s="748">
        <v>1</v>
      </c>
      <c r="P1631" s="666">
        <v>0</v>
      </c>
      <c r="Q1631" s="681"/>
      <c r="R1631" s="665">
        <v>1</v>
      </c>
      <c r="S1631" s="681">
        <v>1</v>
      </c>
      <c r="T1631" s="748">
        <v>1</v>
      </c>
      <c r="U1631" s="704">
        <v>1</v>
      </c>
    </row>
    <row r="1632" spans="1:21" ht="14.4" customHeight="1" x14ac:dyDescent="0.3">
      <c r="A1632" s="664">
        <v>21</v>
      </c>
      <c r="B1632" s="665" t="s">
        <v>545</v>
      </c>
      <c r="C1632" s="665" t="s">
        <v>4757</v>
      </c>
      <c r="D1632" s="746" t="s">
        <v>7219</v>
      </c>
      <c r="E1632" s="747" t="s">
        <v>4776</v>
      </c>
      <c r="F1632" s="665" t="s">
        <v>4752</v>
      </c>
      <c r="G1632" s="665" t="s">
        <v>6143</v>
      </c>
      <c r="H1632" s="665" t="s">
        <v>546</v>
      </c>
      <c r="I1632" s="665" t="s">
        <v>6144</v>
      </c>
      <c r="J1632" s="665" t="s">
        <v>1948</v>
      </c>
      <c r="K1632" s="665" t="s">
        <v>6145</v>
      </c>
      <c r="L1632" s="666">
        <v>53.09</v>
      </c>
      <c r="M1632" s="666">
        <v>53.09</v>
      </c>
      <c r="N1632" s="665">
        <v>1</v>
      </c>
      <c r="O1632" s="748">
        <v>0.5</v>
      </c>
      <c r="P1632" s="666">
        <v>53.09</v>
      </c>
      <c r="Q1632" s="681">
        <v>1</v>
      </c>
      <c r="R1632" s="665">
        <v>1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21</v>
      </c>
      <c r="B1633" s="665" t="s">
        <v>545</v>
      </c>
      <c r="C1633" s="665" t="s">
        <v>4757</v>
      </c>
      <c r="D1633" s="746" t="s">
        <v>7219</v>
      </c>
      <c r="E1633" s="747" t="s">
        <v>4776</v>
      </c>
      <c r="F1633" s="665" t="s">
        <v>4752</v>
      </c>
      <c r="G1633" s="665" t="s">
        <v>6143</v>
      </c>
      <c r="H1633" s="665" t="s">
        <v>546</v>
      </c>
      <c r="I1633" s="665" t="s">
        <v>6146</v>
      </c>
      <c r="J1633" s="665" t="s">
        <v>1948</v>
      </c>
      <c r="K1633" s="665" t="s">
        <v>6147</v>
      </c>
      <c r="L1633" s="666">
        <v>0</v>
      </c>
      <c r="M1633" s="666">
        <v>0</v>
      </c>
      <c r="N1633" s="665">
        <v>3</v>
      </c>
      <c r="O1633" s="748">
        <v>1</v>
      </c>
      <c r="P1633" s="666">
        <v>0</v>
      </c>
      <c r="Q1633" s="681"/>
      <c r="R1633" s="665">
        <v>2</v>
      </c>
      <c r="S1633" s="681">
        <v>0.66666666666666663</v>
      </c>
      <c r="T1633" s="748">
        <v>0.5</v>
      </c>
      <c r="U1633" s="704">
        <v>0.5</v>
      </c>
    </row>
    <row r="1634" spans="1:21" ht="14.4" customHeight="1" x14ac:dyDescent="0.3">
      <c r="A1634" s="664">
        <v>21</v>
      </c>
      <c r="B1634" s="665" t="s">
        <v>545</v>
      </c>
      <c r="C1634" s="665" t="s">
        <v>4757</v>
      </c>
      <c r="D1634" s="746" t="s">
        <v>7219</v>
      </c>
      <c r="E1634" s="747" t="s">
        <v>4776</v>
      </c>
      <c r="F1634" s="665" t="s">
        <v>4752</v>
      </c>
      <c r="G1634" s="665" t="s">
        <v>6143</v>
      </c>
      <c r="H1634" s="665" t="s">
        <v>546</v>
      </c>
      <c r="I1634" s="665" t="s">
        <v>6148</v>
      </c>
      <c r="J1634" s="665" t="s">
        <v>1948</v>
      </c>
      <c r="K1634" s="665" t="s">
        <v>6149</v>
      </c>
      <c r="L1634" s="666">
        <v>0</v>
      </c>
      <c r="M1634" s="666">
        <v>0</v>
      </c>
      <c r="N1634" s="665">
        <v>1</v>
      </c>
      <c r="O1634" s="748">
        <v>0.5</v>
      </c>
      <c r="P1634" s="666"/>
      <c r="Q1634" s="681"/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21</v>
      </c>
      <c r="B1635" s="665" t="s">
        <v>545</v>
      </c>
      <c r="C1635" s="665" t="s">
        <v>4757</v>
      </c>
      <c r="D1635" s="746" t="s">
        <v>7219</v>
      </c>
      <c r="E1635" s="747" t="s">
        <v>4776</v>
      </c>
      <c r="F1635" s="665" t="s">
        <v>4753</v>
      </c>
      <c r="G1635" s="665" t="s">
        <v>5036</v>
      </c>
      <c r="H1635" s="665" t="s">
        <v>546</v>
      </c>
      <c r="I1635" s="665" t="s">
        <v>5037</v>
      </c>
      <c r="J1635" s="665" t="s">
        <v>4771</v>
      </c>
      <c r="K1635" s="665"/>
      <c r="L1635" s="666">
        <v>0</v>
      </c>
      <c r="M1635" s="666">
        <v>0</v>
      </c>
      <c r="N1635" s="665">
        <v>14</v>
      </c>
      <c r="O1635" s="748">
        <v>14</v>
      </c>
      <c r="P1635" s="666">
        <v>0</v>
      </c>
      <c r="Q1635" s="681"/>
      <c r="R1635" s="665">
        <v>14</v>
      </c>
      <c r="S1635" s="681">
        <v>1</v>
      </c>
      <c r="T1635" s="748">
        <v>14</v>
      </c>
      <c r="U1635" s="704">
        <v>1</v>
      </c>
    </row>
    <row r="1636" spans="1:21" ht="14.4" customHeight="1" x14ac:dyDescent="0.3">
      <c r="A1636" s="664">
        <v>21</v>
      </c>
      <c r="B1636" s="665" t="s">
        <v>545</v>
      </c>
      <c r="C1636" s="665" t="s">
        <v>4757</v>
      </c>
      <c r="D1636" s="746" t="s">
        <v>7219</v>
      </c>
      <c r="E1636" s="747" t="s">
        <v>4776</v>
      </c>
      <c r="F1636" s="665" t="s">
        <v>4753</v>
      </c>
      <c r="G1636" s="665" t="s">
        <v>5036</v>
      </c>
      <c r="H1636" s="665" t="s">
        <v>546</v>
      </c>
      <c r="I1636" s="665" t="s">
        <v>6150</v>
      </c>
      <c r="J1636" s="665" t="s">
        <v>4771</v>
      </c>
      <c r="K1636" s="665"/>
      <c r="L1636" s="666">
        <v>0</v>
      </c>
      <c r="M1636" s="666">
        <v>0</v>
      </c>
      <c r="N1636" s="665">
        <v>1</v>
      </c>
      <c r="O1636" s="748">
        <v>0.5</v>
      </c>
      <c r="P1636" s="666">
        <v>0</v>
      </c>
      <c r="Q1636" s="681"/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21</v>
      </c>
      <c r="B1637" s="665" t="s">
        <v>545</v>
      </c>
      <c r="C1637" s="665" t="s">
        <v>4757</v>
      </c>
      <c r="D1637" s="746" t="s">
        <v>7219</v>
      </c>
      <c r="E1637" s="747" t="s">
        <v>4776</v>
      </c>
      <c r="F1637" s="665" t="s">
        <v>4753</v>
      </c>
      <c r="G1637" s="665" t="s">
        <v>5036</v>
      </c>
      <c r="H1637" s="665" t="s">
        <v>546</v>
      </c>
      <c r="I1637" s="665" t="s">
        <v>6151</v>
      </c>
      <c r="J1637" s="665" t="s">
        <v>4771</v>
      </c>
      <c r="K1637" s="665"/>
      <c r="L1637" s="666">
        <v>0</v>
      </c>
      <c r="M1637" s="666">
        <v>0</v>
      </c>
      <c r="N1637" s="665">
        <v>9</v>
      </c>
      <c r="O1637" s="748">
        <v>7.5</v>
      </c>
      <c r="P1637" s="666">
        <v>0</v>
      </c>
      <c r="Q1637" s="681"/>
      <c r="R1637" s="665">
        <v>8</v>
      </c>
      <c r="S1637" s="681">
        <v>0.88888888888888884</v>
      </c>
      <c r="T1637" s="748">
        <v>6.5</v>
      </c>
      <c r="U1637" s="704">
        <v>0.8666666666666667</v>
      </c>
    </row>
    <row r="1638" spans="1:21" ht="14.4" customHeight="1" x14ac:dyDescent="0.3">
      <c r="A1638" s="664">
        <v>21</v>
      </c>
      <c r="B1638" s="665" t="s">
        <v>545</v>
      </c>
      <c r="C1638" s="665" t="s">
        <v>4757</v>
      </c>
      <c r="D1638" s="746" t="s">
        <v>7219</v>
      </c>
      <c r="E1638" s="747" t="s">
        <v>4776</v>
      </c>
      <c r="F1638" s="665" t="s">
        <v>4753</v>
      </c>
      <c r="G1638" s="665" t="s">
        <v>5036</v>
      </c>
      <c r="H1638" s="665" t="s">
        <v>546</v>
      </c>
      <c r="I1638" s="665" t="s">
        <v>6152</v>
      </c>
      <c r="J1638" s="665" t="s">
        <v>4771</v>
      </c>
      <c r="K1638" s="665"/>
      <c r="L1638" s="666">
        <v>0</v>
      </c>
      <c r="M1638" s="666">
        <v>0</v>
      </c>
      <c r="N1638" s="665">
        <v>4</v>
      </c>
      <c r="O1638" s="748">
        <v>3.5</v>
      </c>
      <c r="P1638" s="666">
        <v>0</v>
      </c>
      <c r="Q1638" s="681"/>
      <c r="R1638" s="665">
        <v>4</v>
      </c>
      <c r="S1638" s="681">
        <v>1</v>
      </c>
      <c r="T1638" s="748">
        <v>3.5</v>
      </c>
      <c r="U1638" s="704">
        <v>1</v>
      </c>
    </row>
    <row r="1639" spans="1:21" ht="14.4" customHeight="1" x14ac:dyDescent="0.3">
      <c r="A1639" s="664">
        <v>21</v>
      </c>
      <c r="B1639" s="665" t="s">
        <v>545</v>
      </c>
      <c r="C1639" s="665" t="s">
        <v>4757</v>
      </c>
      <c r="D1639" s="746" t="s">
        <v>7219</v>
      </c>
      <c r="E1639" s="747" t="s">
        <v>4776</v>
      </c>
      <c r="F1639" s="665" t="s">
        <v>4754</v>
      </c>
      <c r="G1639" s="665" t="s">
        <v>5844</v>
      </c>
      <c r="H1639" s="665" t="s">
        <v>546</v>
      </c>
      <c r="I1639" s="665" t="s">
        <v>5889</v>
      </c>
      <c r="J1639" s="665" t="s">
        <v>5861</v>
      </c>
      <c r="K1639" s="665" t="s">
        <v>5890</v>
      </c>
      <c r="L1639" s="666">
        <v>741</v>
      </c>
      <c r="M1639" s="666">
        <v>1482</v>
      </c>
      <c r="N1639" s="665">
        <v>2</v>
      </c>
      <c r="O1639" s="748">
        <v>1</v>
      </c>
      <c r="P1639" s="666">
        <v>1482</v>
      </c>
      <c r="Q1639" s="681">
        <v>1</v>
      </c>
      <c r="R1639" s="665">
        <v>2</v>
      </c>
      <c r="S1639" s="681">
        <v>1</v>
      </c>
      <c r="T1639" s="748">
        <v>1</v>
      </c>
      <c r="U1639" s="704">
        <v>1</v>
      </c>
    </row>
    <row r="1640" spans="1:21" ht="14.4" customHeight="1" x14ac:dyDescent="0.3">
      <c r="A1640" s="664">
        <v>21</v>
      </c>
      <c r="B1640" s="665" t="s">
        <v>545</v>
      </c>
      <c r="C1640" s="665" t="s">
        <v>4757</v>
      </c>
      <c r="D1640" s="746" t="s">
        <v>7219</v>
      </c>
      <c r="E1640" s="747" t="s">
        <v>4776</v>
      </c>
      <c r="F1640" s="665" t="s">
        <v>4754</v>
      </c>
      <c r="G1640" s="665" t="s">
        <v>5844</v>
      </c>
      <c r="H1640" s="665" t="s">
        <v>546</v>
      </c>
      <c r="I1640" s="665" t="s">
        <v>5848</v>
      </c>
      <c r="J1640" s="665" t="s">
        <v>5849</v>
      </c>
      <c r="K1640" s="665" t="s">
        <v>5850</v>
      </c>
      <c r="L1640" s="666">
        <v>1600</v>
      </c>
      <c r="M1640" s="666">
        <v>6400</v>
      </c>
      <c r="N1640" s="665">
        <v>4</v>
      </c>
      <c r="O1640" s="748">
        <v>2</v>
      </c>
      <c r="P1640" s="666"/>
      <c r="Q1640" s="681">
        <v>0</v>
      </c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21</v>
      </c>
      <c r="B1641" s="665" t="s">
        <v>545</v>
      </c>
      <c r="C1641" s="665" t="s">
        <v>4757</v>
      </c>
      <c r="D1641" s="746" t="s">
        <v>7219</v>
      </c>
      <c r="E1641" s="747" t="s">
        <v>4776</v>
      </c>
      <c r="F1641" s="665" t="s">
        <v>4754</v>
      </c>
      <c r="G1641" s="665" t="s">
        <v>5769</v>
      </c>
      <c r="H1641" s="665" t="s">
        <v>546</v>
      </c>
      <c r="I1641" s="665" t="s">
        <v>5770</v>
      </c>
      <c r="J1641" s="665" t="s">
        <v>5771</v>
      </c>
      <c r="K1641" s="665" t="s">
        <v>5772</v>
      </c>
      <c r="L1641" s="666">
        <v>1800</v>
      </c>
      <c r="M1641" s="666">
        <v>3600</v>
      </c>
      <c r="N1641" s="665">
        <v>2</v>
      </c>
      <c r="O1641" s="748">
        <v>2</v>
      </c>
      <c r="P1641" s="666">
        <v>1800</v>
      </c>
      <c r="Q1641" s="681">
        <v>0.5</v>
      </c>
      <c r="R1641" s="665">
        <v>1</v>
      </c>
      <c r="S1641" s="681">
        <v>0.5</v>
      </c>
      <c r="T1641" s="748">
        <v>1</v>
      </c>
      <c r="U1641" s="704">
        <v>0.5</v>
      </c>
    </row>
    <row r="1642" spans="1:21" ht="14.4" customHeight="1" x14ac:dyDescent="0.3">
      <c r="A1642" s="664">
        <v>21</v>
      </c>
      <c r="B1642" s="665" t="s">
        <v>545</v>
      </c>
      <c r="C1642" s="665" t="s">
        <v>4757</v>
      </c>
      <c r="D1642" s="746" t="s">
        <v>7219</v>
      </c>
      <c r="E1642" s="747" t="s">
        <v>4776</v>
      </c>
      <c r="F1642" s="665" t="s">
        <v>4754</v>
      </c>
      <c r="G1642" s="665" t="s">
        <v>5769</v>
      </c>
      <c r="H1642" s="665" t="s">
        <v>546</v>
      </c>
      <c r="I1642" s="665" t="s">
        <v>6153</v>
      </c>
      <c r="J1642" s="665" t="s">
        <v>6154</v>
      </c>
      <c r="K1642" s="665" t="s">
        <v>6155</v>
      </c>
      <c r="L1642" s="666">
        <v>1698.8</v>
      </c>
      <c r="M1642" s="666">
        <v>3397.6</v>
      </c>
      <c r="N1642" s="665">
        <v>2</v>
      </c>
      <c r="O1642" s="748">
        <v>1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21</v>
      </c>
      <c r="B1643" s="665" t="s">
        <v>545</v>
      </c>
      <c r="C1643" s="665" t="s">
        <v>4757</v>
      </c>
      <c r="D1643" s="746" t="s">
        <v>7219</v>
      </c>
      <c r="E1643" s="747" t="s">
        <v>4776</v>
      </c>
      <c r="F1643" s="665" t="s">
        <v>4754</v>
      </c>
      <c r="G1643" s="665" t="s">
        <v>5769</v>
      </c>
      <c r="H1643" s="665" t="s">
        <v>546</v>
      </c>
      <c r="I1643" s="665" t="s">
        <v>6156</v>
      </c>
      <c r="J1643" s="665" t="s">
        <v>6157</v>
      </c>
      <c r="K1643" s="665" t="s">
        <v>6158</v>
      </c>
      <c r="L1643" s="666">
        <v>1800</v>
      </c>
      <c r="M1643" s="666">
        <v>1800</v>
      </c>
      <c r="N1643" s="665">
        <v>1</v>
      </c>
      <c r="O1643" s="748">
        <v>1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21</v>
      </c>
      <c r="B1644" s="665" t="s">
        <v>545</v>
      </c>
      <c r="C1644" s="665" t="s">
        <v>4757</v>
      </c>
      <c r="D1644" s="746" t="s">
        <v>7219</v>
      </c>
      <c r="E1644" s="747" t="s">
        <v>4776</v>
      </c>
      <c r="F1644" s="665" t="s">
        <v>4754</v>
      </c>
      <c r="G1644" s="665" t="s">
        <v>4949</v>
      </c>
      <c r="H1644" s="665" t="s">
        <v>546</v>
      </c>
      <c r="I1644" s="665" t="s">
        <v>5039</v>
      </c>
      <c r="J1644" s="665" t="s">
        <v>5040</v>
      </c>
      <c r="K1644" s="665" t="s">
        <v>5041</v>
      </c>
      <c r="L1644" s="666">
        <v>1000</v>
      </c>
      <c r="M1644" s="666">
        <v>40000</v>
      </c>
      <c r="N1644" s="665">
        <v>40</v>
      </c>
      <c r="O1644" s="748">
        <v>37</v>
      </c>
      <c r="P1644" s="666">
        <v>14000</v>
      </c>
      <c r="Q1644" s="681">
        <v>0.35</v>
      </c>
      <c r="R1644" s="665">
        <v>14</v>
      </c>
      <c r="S1644" s="681">
        <v>0.35</v>
      </c>
      <c r="T1644" s="748">
        <v>13</v>
      </c>
      <c r="U1644" s="704">
        <v>0.35135135135135137</v>
      </c>
    </row>
    <row r="1645" spans="1:21" ht="14.4" customHeight="1" x14ac:dyDescent="0.3">
      <c r="A1645" s="664">
        <v>21</v>
      </c>
      <c r="B1645" s="665" t="s">
        <v>545</v>
      </c>
      <c r="C1645" s="665" t="s">
        <v>4757</v>
      </c>
      <c r="D1645" s="746" t="s">
        <v>7219</v>
      </c>
      <c r="E1645" s="747" t="s">
        <v>4777</v>
      </c>
      <c r="F1645" s="665" t="s">
        <v>4752</v>
      </c>
      <c r="G1645" s="665" t="s">
        <v>6159</v>
      </c>
      <c r="H1645" s="665" t="s">
        <v>546</v>
      </c>
      <c r="I1645" s="665" t="s">
        <v>1322</v>
      </c>
      <c r="J1645" s="665" t="s">
        <v>6160</v>
      </c>
      <c r="K1645" s="665" t="s">
        <v>6161</v>
      </c>
      <c r="L1645" s="666">
        <v>14.15</v>
      </c>
      <c r="M1645" s="666">
        <v>28.3</v>
      </c>
      <c r="N1645" s="665">
        <v>2</v>
      </c>
      <c r="O1645" s="748">
        <v>1</v>
      </c>
      <c r="P1645" s="666">
        <v>28.3</v>
      </c>
      <c r="Q1645" s="681">
        <v>1</v>
      </c>
      <c r="R1645" s="665">
        <v>2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21</v>
      </c>
      <c r="B1646" s="665" t="s">
        <v>545</v>
      </c>
      <c r="C1646" s="665" t="s">
        <v>4757</v>
      </c>
      <c r="D1646" s="746" t="s">
        <v>7219</v>
      </c>
      <c r="E1646" s="747" t="s">
        <v>4777</v>
      </c>
      <c r="F1646" s="665" t="s">
        <v>4752</v>
      </c>
      <c r="G1646" s="665" t="s">
        <v>5173</v>
      </c>
      <c r="H1646" s="665" t="s">
        <v>546</v>
      </c>
      <c r="I1646" s="665" t="s">
        <v>3509</v>
      </c>
      <c r="J1646" s="665" t="s">
        <v>676</v>
      </c>
      <c r="K1646" s="665" t="s">
        <v>3510</v>
      </c>
      <c r="L1646" s="666">
        <v>0</v>
      </c>
      <c r="M1646" s="666">
        <v>0</v>
      </c>
      <c r="N1646" s="665">
        <v>1</v>
      </c>
      <c r="O1646" s="748">
        <v>1</v>
      </c>
      <c r="P1646" s="666"/>
      <c r="Q1646" s="681"/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21</v>
      </c>
      <c r="B1647" s="665" t="s">
        <v>545</v>
      </c>
      <c r="C1647" s="665" t="s">
        <v>4757</v>
      </c>
      <c r="D1647" s="746" t="s">
        <v>7219</v>
      </c>
      <c r="E1647" s="747" t="s">
        <v>4777</v>
      </c>
      <c r="F1647" s="665" t="s">
        <v>4752</v>
      </c>
      <c r="G1647" s="665" t="s">
        <v>5012</v>
      </c>
      <c r="H1647" s="665" t="s">
        <v>546</v>
      </c>
      <c r="I1647" s="665" t="s">
        <v>5013</v>
      </c>
      <c r="J1647" s="665" t="s">
        <v>5014</v>
      </c>
      <c r="K1647" s="665" t="s">
        <v>5015</v>
      </c>
      <c r="L1647" s="666">
        <v>0</v>
      </c>
      <c r="M1647" s="666">
        <v>0</v>
      </c>
      <c r="N1647" s="665">
        <v>2</v>
      </c>
      <c r="O1647" s="748">
        <v>1</v>
      </c>
      <c r="P1647" s="666"/>
      <c r="Q1647" s="681"/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21</v>
      </c>
      <c r="B1648" s="665" t="s">
        <v>545</v>
      </c>
      <c r="C1648" s="665" t="s">
        <v>4757</v>
      </c>
      <c r="D1648" s="746" t="s">
        <v>7219</v>
      </c>
      <c r="E1648" s="747" t="s">
        <v>4777</v>
      </c>
      <c r="F1648" s="665" t="s">
        <v>4752</v>
      </c>
      <c r="G1648" s="665" t="s">
        <v>5718</v>
      </c>
      <c r="H1648" s="665" t="s">
        <v>546</v>
      </c>
      <c r="I1648" s="665" t="s">
        <v>6162</v>
      </c>
      <c r="J1648" s="665" t="s">
        <v>6163</v>
      </c>
      <c r="K1648" s="665" t="s">
        <v>6164</v>
      </c>
      <c r="L1648" s="666">
        <v>0</v>
      </c>
      <c r="M1648" s="666">
        <v>0</v>
      </c>
      <c r="N1648" s="665">
        <v>1</v>
      </c>
      <c r="O1648" s="748">
        <v>1</v>
      </c>
      <c r="P1648" s="666"/>
      <c r="Q1648" s="681"/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21</v>
      </c>
      <c r="B1649" s="665" t="s">
        <v>545</v>
      </c>
      <c r="C1649" s="665" t="s">
        <v>4757</v>
      </c>
      <c r="D1649" s="746" t="s">
        <v>7219</v>
      </c>
      <c r="E1649" s="747" t="s">
        <v>4777</v>
      </c>
      <c r="F1649" s="665" t="s">
        <v>4752</v>
      </c>
      <c r="G1649" s="665" t="s">
        <v>5731</v>
      </c>
      <c r="H1649" s="665" t="s">
        <v>546</v>
      </c>
      <c r="I1649" s="665" t="s">
        <v>6165</v>
      </c>
      <c r="J1649" s="665" t="s">
        <v>5733</v>
      </c>
      <c r="K1649" s="665" t="s">
        <v>6166</v>
      </c>
      <c r="L1649" s="666">
        <v>0</v>
      </c>
      <c r="M1649" s="666">
        <v>0</v>
      </c>
      <c r="N1649" s="665">
        <v>6</v>
      </c>
      <c r="O1649" s="748">
        <v>3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21</v>
      </c>
      <c r="B1650" s="665" t="s">
        <v>545</v>
      </c>
      <c r="C1650" s="665" t="s">
        <v>4757</v>
      </c>
      <c r="D1650" s="746" t="s">
        <v>7219</v>
      </c>
      <c r="E1650" s="747" t="s">
        <v>4777</v>
      </c>
      <c r="F1650" s="665" t="s">
        <v>4752</v>
      </c>
      <c r="G1650" s="665" t="s">
        <v>6167</v>
      </c>
      <c r="H1650" s="665" t="s">
        <v>546</v>
      </c>
      <c r="I1650" s="665" t="s">
        <v>3987</v>
      </c>
      <c r="J1650" s="665" t="s">
        <v>3988</v>
      </c>
      <c r="K1650" s="665" t="s">
        <v>6168</v>
      </c>
      <c r="L1650" s="666">
        <v>0</v>
      </c>
      <c r="M1650" s="666">
        <v>0</v>
      </c>
      <c r="N1650" s="665">
        <v>1</v>
      </c>
      <c r="O1650" s="748">
        <v>1</v>
      </c>
      <c r="P1650" s="666"/>
      <c r="Q1650" s="681"/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21</v>
      </c>
      <c r="B1651" s="665" t="s">
        <v>545</v>
      </c>
      <c r="C1651" s="665" t="s">
        <v>4757</v>
      </c>
      <c r="D1651" s="746" t="s">
        <v>7219</v>
      </c>
      <c r="E1651" s="747" t="s">
        <v>4777</v>
      </c>
      <c r="F1651" s="665" t="s">
        <v>4752</v>
      </c>
      <c r="G1651" s="665" t="s">
        <v>4942</v>
      </c>
      <c r="H1651" s="665" t="s">
        <v>546</v>
      </c>
      <c r="I1651" s="665" t="s">
        <v>5034</v>
      </c>
      <c r="J1651" s="665" t="s">
        <v>1978</v>
      </c>
      <c r="K1651" s="665" t="s">
        <v>5035</v>
      </c>
      <c r="L1651" s="666">
        <v>0</v>
      </c>
      <c r="M1651" s="666">
        <v>0</v>
      </c>
      <c r="N1651" s="665">
        <v>2</v>
      </c>
      <c r="O1651" s="748">
        <v>1</v>
      </c>
      <c r="P1651" s="666"/>
      <c r="Q1651" s="681"/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21</v>
      </c>
      <c r="B1652" s="665" t="s">
        <v>545</v>
      </c>
      <c r="C1652" s="665" t="s">
        <v>4757</v>
      </c>
      <c r="D1652" s="746" t="s">
        <v>7219</v>
      </c>
      <c r="E1652" s="747" t="s">
        <v>4777</v>
      </c>
      <c r="F1652" s="665" t="s">
        <v>4752</v>
      </c>
      <c r="G1652" s="665" t="s">
        <v>4942</v>
      </c>
      <c r="H1652" s="665" t="s">
        <v>546</v>
      </c>
      <c r="I1652" s="665" t="s">
        <v>6169</v>
      </c>
      <c r="J1652" s="665" t="s">
        <v>1978</v>
      </c>
      <c r="K1652" s="665" t="s">
        <v>5841</v>
      </c>
      <c r="L1652" s="666">
        <v>0</v>
      </c>
      <c r="M1652" s="666">
        <v>0</v>
      </c>
      <c r="N1652" s="665">
        <v>1</v>
      </c>
      <c r="O1652" s="748">
        <v>1</v>
      </c>
      <c r="P1652" s="666">
        <v>0</v>
      </c>
      <c r="Q1652" s="681"/>
      <c r="R1652" s="665">
        <v>1</v>
      </c>
      <c r="S1652" s="681">
        <v>1</v>
      </c>
      <c r="T1652" s="748">
        <v>1</v>
      </c>
      <c r="U1652" s="704">
        <v>1</v>
      </c>
    </row>
    <row r="1653" spans="1:21" ht="14.4" customHeight="1" x14ac:dyDescent="0.3">
      <c r="A1653" s="664">
        <v>21</v>
      </c>
      <c r="B1653" s="665" t="s">
        <v>545</v>
      </c>
      <c r="C1653" s="665" t="s">
        <v>4757</v>
      </c>
      <c r="D1653" s="746" t="s">
        <v>7219</v>
      </c>
      <c r="E1653" s="747" t="s">
        <v>4780</v>
      </c>
      <c r="F1653" s="665" t="s">
        <v>4752</v>
      </c>
      <c r="G1653" s="665" t="s">
        <v>4841</v>
      </c>
      <c r="H1653" s="665" t="s">
        <v>546</v>
      </c>
      <c r="I1653" s="665" t="s">
        <v>6170</v>
      </c>
      <c r="J1653" s="665" t="s">
        <v>4843</v>
      </c>
      <c r="K1653" s="665" t="s">
        <v>4846</v>
      </c>
      <c r="L1653" s="666">
        <v>0</v>
      </c>
      <c r="M1653" s="666">
        <v>0</v>
      </c>
      <c r="N1653" s="665">
        <v>1</v>
      </c>
      <c r="O1653" s="748">
        <v>1</v>
      </c>
      <c r="P1653" s="666">
        <v>0</v>
      </c>
      <c r="Q1653" s="681"/>
      <c r="R1653" s="665">
        <v>1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21</v>
      </c>
      <c r="B1654" s="665" t="s">
        <v>545</v>
      </c>
      <c r="C1654" s="665" t="s">
        <v>4757</v>
      </c>
      <c r="D1654" s="746" t="s">
        <v>7219</v>
      </c>
      <c r="E1654" s="747" t="s">
        <v>4780</v>
      </c>
      <c r="F1654" s="665" t="s">
        <v>4752</v>
      </c>
      <c r="G1654" s="665" t="s">
        <v>4841</v>
      </c>
      <c r="H1654" s="665" t="s">
        <v>546</v>
      </c>
      <c r="I1654" s="665" t="s">
        <v>4842</v>
      </c>
      <c r="J1654" s="665" t="s">
        <v>4843</v>
      </c>
      <c r="K1654" s="665" t="s">
        <v>4844</v>
      </c>
      <c r="L1654" s="666">
        <v>72.55</v>
      </c>
      <c r="M1654" s="666">
        <v>72.55</v>
      </c>
      <c r="N1654" s="665">
        <v>1</v>
      </c>
      <c r="O1654" s="748">
        <v>1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21</v>
      </c>
      <c r="B1655" s="665" t="s">
        <v>545</v>
      </c>
      <c r="C1655" s="665" t="s">
        <v>4757</v>
      </c>
      <c r="D1655" s="746" t="s">
        <v>7219</v>
      </c>
      <c r="E1655" s="747" t="s">
        <v>4780</v>
      </c>
      <c r="F1655" s="665" t="s">
        <v>4752</v>
      </c>
      <c r="G1655" s="665" t="s">
        <v>4841</v>
      </c>
      <c r="H1655" s="665" t="s">
        <v>546</v>
      </c>
      <c r="I1655" s="665" t="s">
        <v>5198</v>
      </c>
      <c r="J1655" s="665" t="s">
        <v>725</v>
      </c>
      <c r="K1655" s="665" t="s">
        <v>4844</v>
      </c>
      <c r="L1655" s="666">
        <v>0</v>
      </c>
      <c r="M1655" s="666">
        <v>0</v>
      </c>
      <c r="N1655" s="665">
        <v>1</v>
      </c>
      <c r="O1655" s="748">
        <v>1</v>
      </c>
      <c r="P1655" s="666">
        <v>0</v>
      </c>
      <c r="Q1655" s="681"/>
      <c r="R1655" s="665">
        <v>1</v>
      </c>
      <c r="S1655" s="681">
        <v>1</v>
      </c>
      <c r="T1655" s="748">
        <v>1</v>
      </c>
      <c r="U1655" s="704">
        <v>1</v>
      </c>
    </row>
    <row r="1656" spans="1:21" ht="14.4" customHeight="1" x14ac:dyDescent="0.3">
      <c r="A1656" s="664">
        <v>21</v>
      </c>
      <c r="B1656" s="665" t="s">
        <v>545</v>
      </c>
      <c r="C1656" s="665" t="s">
        <v>4757</v>
      </c>
      <c r="D1656" s="746" t="s">
        <v>7219</v>
      </c>
      <c r="E1656" s="747" t="s">
        <v>4780</v>
      </c>
      <c r="F1656" s="665" t="s">
        <v>4752</v>
      </c>
      <c r="G1656" s="665" t="s">
        <v>4841</v>
      </c>
      <c r="H1656" s="665" t="s">
        <v>546</v>
      </c>
      <c r="I1656" s="665" t="s">
        <v>6171</v>
      </c>
      <c r="J1656" s="665" t="s">
        <v>692</v>
      </c>
      <c r="K1656" s="665" t="s">
        <v>6172</v>
      </c>
      <c r="L1656" s="666">
        <v>0</v>
      </c>
      <c r="M1656" s="666">
        <v>0</v>
      </c>
      <c r="N1656" s="665">
        <v>1</v>
      </c>
      <c r="O1656" s="748">
        <v>1</v>
      </c>
      <c r="P1656" s="666"/>
      <c r="Q1656" s="681"/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21</v>
      </c>
      <c r="B1657" s="665" t="s">
        <v>545</v>
      </c>
      <c r="C1657" s="665" t="s">
        <v>4757</v>
      </c>
      <c r="D1657" s="746" t="s">
        <v>7219</v>
      </c>
      <c r="E1657" s="747" t="s">
        <v>4780</v>
      </c>
      <c r="F1657" s="665" t="s">
        <v>4752</v>
      </c>
      <c r="G1657" s="665" t="s">
        <v>4841</v>
      </c>
      <c r="H1657" s="665" t="s">
        <v>546</v>
      </c>
      <c r="I1657" s="665" t="s">
        <v>724</v>
      </c>
      <c r="J1657" s="665" t="s">
        <v>725</v>
      </c>
      <c r="K1657" s="665" t="s">
        <v>4846</v>
      </c>
      <c r="L1657" s="666">
        <v>36.270000000000003</v>
      </c>
      <c r="M1657" s="666">
        <v>108.81</v>
      </c>
      <c r="N1657" s="665">
        <v>3</v>
      </c>
      <c r="O1657" s="748">
        <v>2</v>
      </c>
      <c r="P1657" s="666"/>
      <c r="Q1657" s="681">
        <v>0</v>
      </c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21</v>
      </c>
      <c r="B1658" s="665" t="s">
        <v>545</v>
      </c>
      <c r="C1658" s="665" t="s">
        <v>4757</v>
      </c>
      <c r="D1658" s="746" t="s">
        <v>7219</v>
      </c>
      <c r="E1658" s="747" t="s">
        <v>4780</v>
      </c>
      <c r="F1658" s="665" t="s">
        <v>4752</v>
      </c>
      <c r="G1658" s="665" t="s">
        <v>4847</v>
      </c>
      <c r="H1658" s="665" t="s">
        <v>2238</v>
      </c>
      <c r="I1658" s="665" t="s">
        <v>2330</v>
      </c>
      <c r="J1658" s="665" t="s">
        <v>4572</v>
      </c>
      <c r="K1658" s="665" t="s">
        <v>4573</v>
      </c>
      <c r="L1658" s="666">
        <v>4.7</v>
      </c>
      <c r="M1658" s="666">
        <v>9.4</v>
      </c>
      <c r="N1658" s="665">
        <v>2</v>
      </c>
      <c r="O1658" s="748">
        <v>1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21</v>
      </c>
      <c r="B1659" s="665" t="s">
        <v>545</v>
      </c>
      <c r="C1659" s="665" t="s">
        <v>4757</v>
      </c>
      <c r="D1659" s="746" t="s">
        <v>7219</v>
      </c>
      <c r="E1659" s="747" t="s">
        <v>4780</v>
      </c>
      <c r="F1659" s="665" t="s">
        <v>4752</v>
      </c>
      <c r="G1659" s="665" t="s">
        <v>5230</v>
      </c>
      <c r="H1659" s="665" t="s">
        <v>546</v>
      </c>
      <c r="I1659" s="665" t="s">
        <v>6173</v>
      </c>
      <c r="J1659" s="665" t="s">
        <v>6174</v>
      </c>
      <c r="K1659" s="665" t="s">
        <v>6175</v>
      </c>
      <c r="L1659" s="666">
        <v>0</v>
      </c>
      <c r="M1659" s="666">
        <v>0</v>
      </c>
      <c r="N1659" s="665">
        <v>2</v>
      </c>
      <c r="O1659" s="748">
        <v>1</v>
      </c>
      <c r="P1659" s="666"/>
      <c r="Q1659" s="681"/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21</v>
      </c>
      <c r="B1660" s="665" t="s">
        <v>545</v>
      </c>
      <c r="C1660" s="665" t="s">
        <v>4757</v>
      </c>
      <c r="D1660" s="746" t="s">
        <v>7219</v>
      </c>
      <c r="E1660" s="747" t="s">
        <v>4780</v>
      </c>
      <c r="F1660" s="665" t="s">
        <v>4752</v>
      </c>
      <c r="G1660" s="665" t="s">
        <v>5230</v>
      </c>
      <c r="H1660" s="665" t="s">
        <v>546</v>
      </c>
      <c r="I1660" s="665" t="s">
        <v>6176</v>
      </c>
      <c r="J1660" s="665" t="s">
        <v>6177</v>
      </c>
      <c r="K1660" s="665" t="s">
        <v>5294</v>
      </c>
      <c r="L1660" s="666">
        <v>0</v>
      </c>
      <c r="M1660" s="666">
        <v>0</v>
      </c>
      <c r="N1660" s="665">
        <v>2</v>
      </c>
      <c r="O1660" s="748">
        <v>0.5</v>
      </c>
      <c r="P1660" s="666">
        <v>0</v>
      </c>
      <c r="Q1660" s="681"/>
      <c r="R1660" s="665">
        <v>2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21</v>
      </c>
      <c r="B1661" s="665" t="s">
        <v>545</v>
      </c>
      <c r="C1661" s="665" t="s">
        <v>4757</v>
      </c>
      <c r="D1661" s="746" t="s">
        <v>7219</v>
      </c>
      <c r="E1661" s="747" t="s">
        <v>4780</v>
      </c>
      <c r="F1661" s="665" t="s">
        <v>4752</v>
      </c>
      <c r="G1661" s="665" t="s">
        <v>5230</v>
      </c>
      <c r="H1661" s="665" t="s">
        <v>546</v>
      </c>
      <c r="I1661" s="665" t="s">
        <v>6178</v>
      </c>
      <c r="J1661" s="665" t="s">
        <v>6177</v>
      </c>
      <c r="K1661" s="665" t="s">
        <v>6179</v>
      </c>
      <c r="L1661" s="666">
        <v>0</v>
      </c>
      <c r="M1661" s="666">
        <v>0</v>
      </c>
      <c r="N1661" s="665">
        <v>1</v>
      </c>
      <c r="O1661" s="748">
        <v>0.5</v>
      </c>
      <c r="P1661" s="666"/>
      <c r="Q1661" s="681"/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21</v>
      </c>
      <c r="B1662" s="665" t="s">
        <v>545</v>
      </c>
      <c r="C1662" s="665" t="s">
        <v>4757</v>
      </c>
      <c r="D1662" s="746" t="s">
        <v>7219</v>
      </c>
      <c r="E1662" s="747" t="s">
        <v>4780</v>
      </c>
      <c r="F1662" s="665" t="s">
        <v>4752</v>
      </c>
      <c r="G1662" s="665" t="s">
        <v>5230</v>
      </c>
      <c r="H1662" s="665" t="s">
        <v>546</v>
      </c>
      <c r="I1662" s="665" t="s">
        <v>6180</v>
      </c>
      <c r="J1662" s="665" t="s">
        <v>6181</v>
      </c>
      <c r="K1662" s="665" t="s">
        <v>6182</v>
      </c>
      <c r="L1662" s="666">
        <v>0</v>
      </c>
      <c r="M1662" s="666">
        <v>0</v>
      </c>
      <c r="N1662" s="665">
        <v>3</v>
      </c>
      <c r="O1662" s="748">
        <v>1</v>
      </c>
      <c r="P1662" s="666">
        <v>0</v>
      </c>
      <c r="Q1662" s="681"/>
      <c r="R1662" s="665">
        <v>3</v>
      </c>
      <c r="S1662" s="681">
        <v>1</v>
      </c>
      <c r="T1662" s="748">
        <v>1</v>
      </c>
      <c r="U1662" s="704">
        <v>1</v>
      </c>
    </row>
    <row r="1663" spans="1:21" ht="14.4" customHeight="1" x14ac:dyDescent="0.3">
      <c r="A1663" s="664">
        <v>21</v>
      </c>
      <c r="B1663" s="665" t="s">
        <v>545</v>
      </c>
      <c r="C1663" s="665" t="s">
        <v>4757</v>
      </c>
      <c r="D1663" s="746" t="s">
        <v>7219</v>
      </c>
      <c r="E1663" s="747" t="s">
        <v>4780</v>
      </c>
      <c r="F1663" s="665" t="s">
        <v>4752</v>
      </c>
      <c r="G1663" s="665" t="s">
        <v>4953</v>
      </c>
      <c r="H1663" s="665" t="s">
        <v>2238</v>
      </c>
      <c r="I1663" s="665" t="s">
        <v>2767</v>
      </c>
      <c r="J1663" s="665" t="s">
        <v>2539</v>
      </c>
      <c r="K1663" s="665" t="s">
        <v>4515</v>
      </c>
      <c r="L1663" s="666">
        <v>154.36000000000001</v>
      </c>
      <c r="M1663" s="666">
        <v>308.72000000000003</v>
      </c>
      <c r="N1663" s="665">
        <v>2</v>
      </c>
      <c r="O1663" s="748">
        <v>0.5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21</v>
      </c>
      <c r="B1664" s="665" t="s">
        <v>545</v>
      </c>
      <c r="C1664" s="665" t="s">
        <v>4757</v>
      </c>
      <c r="D1664" s="746" t="s">
        <v>7219</v>
      </c>
      <c r="E1664" s="747" t="s">
        <v>4780</v>
      </c>
      <c r="F1664" s="665" t="s">
        <v>4752</v>
      </c>
      <c r="G1664" s="665" t="s">
        <v>4850</v>
      </c>
      <c r="H1664" s="665" t="s">
        <v>546</v>
      </c>
      <c r="I1664" s="665" t="s">
        <v>4851</v>
      </c>
      <c r="J1664" s="665" t="s">
        <v>4852</v>
      </c>
      <c r="K1664" s="665" t="s">
        <v>4853</v>
      </c>
      <c r="L1664" s="666">
        <v>1540.82</v>
      </c>
      <c r="M1664" s="666">
        <v>138673.80000000005</v>
      </c>
      <c r="N1664" s="665">
        <v>90</v>
      </c>
      <c r="O1664" s="748">
        <v>29.5</v>
      </c>
      <c r="P1664" s="666">
        <v>124806.42000000004</v>
      </c>
      <c r="Q1664" s="681">
        <v>0.9</v>
      </c>
      <c r="R1664" s="665">
        <v>81</v>
      </c>
      <c r="S1664" s="681">
        <v>0.9</v>
      </c>
      <c r="T1664" s="748">
        <v>26.5</v>
      </c>
      <c r="U1664" s="704">
        <v>0.89830508474576276</v>
      </c>
    </row>
    <row r="1665" spans="1:21" ht="14.4" customHeight="1" x14ac:dyDescent="0.3">
      <c r="A1665" s="664">
        <v>21</v>
      </c>
      <c r="B1665" s="665" t="s">
        <v>545</v>
      </c>
      <c r="C1665" s="665" t="s">
        <v>4757</v>
      </c>
      <c r="D1665" s="746" t="s">
        <v>7219</v>
      </c>
      <c r="E1665" s="747" t="s">
        <v>4780</v>
      </c>
      <c r="F1665" s="665" t="s">
        <v>4752</v>
      </c>
      <c r="G1665" s="665" t="s">
        <v>4824</v>
      </c>
      <c r="H1665" s="665" t="s">
        <v>546</v>
      </c>
      <c r="I1665" s="665" t="s">
        <v>962</v>
      </c>
      <c r="J1665" s="665" t="s">
        <v>4855</v>
      </c>
      <c r="K1665" s="665" t="s">
        <v>4856</v>
      </c>
      <c r="L1665" s="666">
        <v>0</v>
      </c>
      <c r="M1665" s="666">
        <v>0</v>
      </c>
      <c r="N1665" s="665">
        <v>9</v>
      </c>
      <c r="O1665" s="748">
        <v>4</v>
      </c>
      <c r="P1665" s="666">
        <v>0</v>
      </c>
      <c r="Q1665" s="681"/>
      <c r="R1665" s="665">
        <v>7</v>
      </c>
      <c r="S1665" s="681">
        <v>0.77777777777777779</v>
      </c>
      <c r="T1665" s="748">
        <v>3.5</v>
      </c>
      <c r="U1665" s="704">
        <v>0.875</v>
      </c>
    </row>
    <row r="1666" spans="1:21" ht="14.4" customHeight="1" x14ac:dyDescent="0.3">
      <c r="A1666" s="664">
        <v>21</v>
      </c>
      <c r="B1666" s="665" t="s">
        <v>545</v>
      </c>
      <c r="C1666" s="665" t="s">
        <v>4757</v>
      </c>
      <c r="D1666" s="746" t="s">
        <v>7219</v>
      </c>
      <c r="E1666" s="747" t="s">
        <v>4780</v>
      </c>
      <c r="F1666" s="665" t="s">
        <v>4752</v>
      </c>
      <c r="G1666" s="665" t="s">
        <v>4824</v>
      </c>
      <c r="H1666" s="665" t="s">
        <v>546</v>
      </c>
      <c r="I1666" s="665" t="s">
        <v>966</v>
      </c>
      <c r="J1666" s="665" t="s">
        <v>967</v>
      </c>
      <c r="K1666" s="665" t="s">
        <v>4437</v>
      </c>
      <c r="L1666" s="666">
        <v>0</v>
      </c>
      <c r="M1666" s="666">
        <v>0</v>
      </c>
      <c r="N1666" s="665">
        <v>3</v>
      </c>
      <c r="O1666" s="748">
        <v>1</v>
      </c>
      <c r="P1666" s="666"/>
      <c r="Q1666" s="681"/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21</v>
      </c>
      <c r="B1667" s="665" t="s">
        <v>545</v>
      </c>
      <c r="C1667" s="665" t="s">
        <v>4757</v>
      </c>
      <c r="D1667" s="746" t="s">
        <v>7219</v>
      </c>
      <c r="E1667" s="747" t="s">
        <v>4780</v>
      </c>
      <c r="F1667" s="665" t="s">
        <v>4752</v>
      </c>
      <c r="G1667" s="665" t="s">
        <v>4824</v>
      </c>
      <c r="H1667" s="665" t="s">
        <v>546</v>
      </c>
      <c r="I1667" s="665" t="s">
        <v>5175</v>
      </c>
      <c r="J1667" s="665" t="s">
        <v>4855</v>
      </c>
      <c r="K1667" s="665" t="s">
        <v>4856</v>
      </c>
      <c r="L1667" s="666">
        <v>0</v>
      </c>
      <c r="M1667" s="666">
        <v>0</v>
      </c>
      <c r="N1667" s="665">
        <v>10</v>
      </c>
      <c r="O1667" s="748">
        <v>2.5</v>
      </c>
      <c r="P1667" s="666">
        <v>0</v>
      </c>
      <c r="Q1667" s="681"/>
      <c r="R1667" s="665">
        <v>4</v>
      </c>
      <c r="S1667" s="681">
        <v>0.4</v>
      </c>
      <c r="T1667" s="748">
        <v>1</v>
      </c>
      <c r="U1667" s="704">
        <v>0.4</v>
      </c>
    </row>
    <row r="1668" spans="1:21" ht="14.4" customHeight="1" x14ac:dyDescent="0.3">
      <c r="A1668" s="664">
        <v>21</v>
      </c>
      <c r="B1668" s="665" t="s">
        <v>545</v>
      </c>
      <c r="C1668" s="665" t="s">
        <v>4757</v>
      </c>
      <c r="D1668" s="746" t="s">
        <v>7219</v>
      </c>
      <c r="E1668" s="747" t="s">
        <v>4780</v>
      </c>
      <c r="F1668" s="665" t="s">
        <v>4752</v>
      </c>
      <c r="G1668" s="665" t="s">
        <v>4824</v>
      </c>
      <c r="H1668" s="665" t="s">
        <v>546</v>
      </c>
      <c r="I1668" s="665" t="s">
        <v>5177</v>
      </c>
      <c r="J1668" s="665" t="s">
        <v>967</v>
      </c>
      <c r="K1668" s="665" t="s">
        <v>4437</v>
      </c>
      <c r="L1668" s="666">
        <v>0</v>
      </c>
      <c r="M1668" s="666">
        <v>0</v>
      </c>
      <c r="N1668" s="665">
        <v>3</v>
      </c>
      <c r="O1668" s="748">
        <v>1.5</v>
      </c>
      <c r="P1668" s="666"/>
      <c r="Q1668" s="681"/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21</v>
      </c>
      <c r="B1669" s="665" t="s">
        <v>545</v>
      </c>
      <c r="C1669" s="665" t="s">
        <v>4757</v>
      </c>
      <c r="D1669" s="746" t="s">
        <v>7219</v>
      </c>
      <c r="E1669" s="747" t="s">
        <v>4780</v>
      </c>
      <c r="F1669" s="665" t="s">
        <v>4752</v>
      </c>
      <c r="G1669" s="665" t="s">
        <v>4824</v>
      </c>
      <c r="H1669" s="665" t="s">
        <v>546</v>
      </c>
      <c r="I1669" s="665" t="s">
        <v>6183</v>
      </c>
      <c r="J1669" s="665" t="s">
        <v>4855</v>
      </c>
      <c r="K1669" s="665" t="s">
        <v>4856</v>
      </c>
      <c r="L1669" s="666">
        <v>0</v>
      </c>
      <c r="M1669" s="666">
        <v>0</v>
      </c>
      <c r="N1669" s="665">
        <v>2</v>
      </c>
      <c r="O1669" s="748">
        <v>1</v>
      </c>
      <c r="P1669" s="666">
        <v>0</v>
      </c>
      <c r="Q1669" s="681"/>
      <c r="R1669" s="665">
        <v>2</v>
      </c>
      <c r="S1669" s="681">
        <v>1</v>
      </c>
      <c r="T1669" s="748">
        <v>1</v>
      </c>
      <c r="U1669" s="704">
        <v>1</v>
      </c>
    </row>
    <row r="1670" spans="1:21" ht="14.4" customHeight="1" x14ac:dyDescent="0.3">
      <c r="A1670" s="664">
        <v>21</v>
      </c>
      <c r="B1670" s="665" t="s">
        <v>545</v>
      </c>
      <c r="C1670" s="665" t="s">
        <v>4757</v>
      </c>
      <c r="D1670" s="746" t="s">
        <v>7219</v>
      </c>
      <c r="E1670" s="747" t="s">
        <v>4780</v>
      </c>
      <c r="F1670" s="665" t="s">
        <v>4752</v>
      </c>
      <c r="G1670" s="665" t="s">
        <v>6012</v>
      </c>
      <c r="H1670" s="665" t="s">
        <v>2238</v>
      </c>
      <c r="I1670" s="665" t="s">
        <v>2311</v>
      </c>
      <c r="J1670" s="665" t="s">
        <v>2312</v>
      </c>
      <c r="K1670" s="665" t="s">
        <v>4463</v>
      </c>
      <c r="L1670" s="666">
        <v>69.16</v>
      </c>
      <c r="M1670" s="666">
        <v>207.48</v>
      </c>
      <c r="N1670" s="665">
        <v>3</v>
      </c>
      <c r="O1670" s="748">
        <v>1.5</v>
      </c>
      <c r="P1670" s="666"/>
      <c r="Q1670" s="681">
        <v>0</v>
      </c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21</v>
      </c>
      <c r="B1671" s="665" t="s">
        <v>545</v>
      </c>
      <c r="C1671" s="665" t="s">
        <v>4757</v>
      </c>
      <c r="D1671" s="746" t="s">
        <v>7219</v>
      </c>
      <c r="E1671" s="747" t="s">
        <v>4780</v>
      </c>
      <c r="F1671" s="665" t="s">
        <v>4752</v>
      </c>
      <c r="G1671" s="665" t="s">
        <v>4954</v>
      </c>
      <c r="H1671" s="665" t="s">
        <v>546</v>
      </c>
      <c r="I1671" s="665" t="s">
        <v>2757</v>
      </c>
      <c r="J1671" s="665" t="s">
        <v>2758</v>
      </c>
      <c r="K1671" s="665" t="s">
        <v>4955</v>
      </c>
      <c r="L1671" s="666">
        <v>78.33</v>
      </c>
      <c r="M1671" s="666">
        <v>156.66</v>
      </c>
      <c r="N1671" s="665">
        <v>2</v>
      </c>
      <c r="O1671" s="748">
        <v>1</v>
      </c>
      <c r="P1671" s="666">
        <v>156.66</v>
      </c>
      <c r="Q1671" s="681">
        <v>1</v>
      </c>
      <c r="R1671" s="665">
        <v>2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21</v>
      </c>
      <c r="B1672" s="665" t="s">
        <v>545</v>
      </c>
      <c r="C1672" s="665" t="s">
        <v>4757</v>
      </c>
      <c r="D1672" s="746" t="s">
        <v>7219</v>
      </c>
      <c r="E1672" s="747" t="s">
        <v>4780</v>
      </c>
      <c r="F1672" s="665" t="s">
        <v>4752</v>
      </c>
      <c r="G1672" s="665" t="s">
        <v>4857</v>
      </c>
      <c r="H1672" s="665" t="s">
        <v>2238</v>
      </c>
      <c r="I1672" s="665" t="s">
        <v>6184</v>
      </c>
      <c r="J1672" s="665" t="s">
        <v>2467</v>
      </c>
      <c r="K1672" s="665" t="s">
        <v>4487</v>
      </c>
      <c r="L1672" s="666">
        <v>85.16</v>
      </c>
      <c r="M1672" s="666">
        <v>425.79999999999995</v>
      </c>
      <c r="N1672" s="665">
        <v>5</v>
      </c>
      <c r="O1672" s="748">
        <v>2</v>
      </c>
      <c r="P1672" s="666">
        <v>255.48</v>
      </c>
      <c r="Q1672" s="681">
        <v>0.60000000000000009</v>
      </c>
      <c r="R1672" s="665">
        <v>3</v>
      </c>
      <c r="S1672" s="681">
        <v>0.6</v>
      </c>
      <c r="T1672" s="748">
        <v>1</v>
      </c>
      <c r="U1672" s="704">
        <v>0.5</v>
      </c>
    </row>
    <row r="1673" spans="1:21" ht="14.4" customHeight="1" x14ac:dyDescent="0.3">
      <c r="A1673" s="664">
        <v>21</v>
      </c>
      <c r="B1673" s="665" t="s">
        <v>545</v>
      </c>
      <c r="C1673" s="665" t="s">
        <v>4757</v>
      </c>
      <c r="D1673" s="746" t="s">
        <v>7219</v>
      </c>
      <c r="E1673" s="747" t="s">
        <v>4780</v>
      </c>
      <c r="F1673" s="665" t="s">
        <v>4752</v>
      </c>
      <c r="G1673" s="665" t="s">
        <v>4857</v>
      </c>
      <c r="H1673" s="665" t="s">
        <v>2238</v>
      </c>
      <c r="I1673" s="665" t="s">
        <v>6028</v>
      </c>
      <c r="J1673" s="665" t="s">
        <v>2467</v>
      </c>
      <c r="K1673" s="665" t="s">
        <v>4582</v>
      </c>
      <c r="L1673" s="666">
        <v>170.32</v>
      </c>
      <c r="M1673" s="666">
        <v>170.32</v>
      </c>
      <c r="N1673" s="665">
        <v>1</v>
      </c>
      <c r="O1673" s="748">
        <v>0.5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21</v>
      </c>
      <c r="B1674" s="665" t="s">
        <v>545</v>
      </c>
      <c r="C1674" s="665" t="s">
        <v>4757</v>
      </c>
      <c r="D1674" s="746" t="s">
        <v>7219</v>
      </c>
      <c r="E1674" s="747" t="s">
        <v>4780</v>
      </c>
      <c r="F1674" s="665" t="s">
        <v>4752</v>
      </c>
      <c r="G1674" s="665" t="s">
        <v>4857</v>
      </c>
      <c r="H1674" s="665" t="s">
        <v>2238</v>
      </c>
      <c r="I1674" s="665" t="s">
        <v>2466</v>
      </c>
      <c r="J1674" s="665" t="s">
        <v>2467</v>
      </c>
      <c r="K1674" s="665" t="s">
        <v>4487</v>
      </c>
      <c r="L1674" s="666">
        <v>85.16</v>
      </c>
      <c r="M1674" s="666">
        <v>170.32</v>
      </c>
      <c r="N1674" s="665">
        <v>2</v>
      </c>
      <c r="O1674" s="748">
        <v>1</v>
      </c>
      <c r="P1674" s="666">
        <v>170.32</v>
      </c>
      <c r="Q1674" s="681">
        <v>1</v>
      </c>
      <c r="R1674" s="665">
        <v>2</v>
      </c>
      <c r="S1674" s="681">
        <v>1</v>
      </c>
      <c r="T1674" s="748">
        <v>1</v>
      </c>
      <c r="U1674" s="704">
        <v>1</v>
      </c>
    </row>
    <row r="1675" spans="1:21" ht="14.4" customHeight="1" x14ac:dyDescent="0.3">
      <c r="A1675" s="664">
        <v>21</v>
      </c>
      <c r="B1675" s="665" t="s">
        <v>545</v>
      </c>
      <c r="C1675" s="665" t="s">
        <v>4757</v>
      </c>
      <c r="D1675" s="746" t="s">
        <v>7219</v>
      </c>
      <c r="E1675" s="747" t="s">
        <v>4780</v>
      </c>
      <c r="F1675" s="665" t="s">
        <v>4752</v>
      </c>
      <c r="G1675" s="665" t="s">
        <v>4857</v>
      </c>
      <c r="H1675" s="665" t="s">
        <v>2238</v>
      </c>
      <c r="I1675" s="665" t="s">
        <v>2466</v>
      </c>
      <c r="J1675" s="665" t="s">
        <v>2467</v>
      </c>
      <c r="K1675" s="665" t="s">
        <v>4487</v>
      </c>
      <c r="L1675" s="666">
        <v>132</v>
      </c>
      <c r="M1675" s="666">
        <v>396</v>
      </c>
      <c r="N1675" s="665">
        <v>3</v>
      </c>
      <c r="O1675" s="748">
        <v>1</v>
      </c>
      <c r="P1675" s="666"/>
      <c r="Q1675" s="681">
        <v>0</v>
      </c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21</v>
      </c>
      <c r="B1676" s="665" t="s">
        <v>545</v>
      </c>
      <c r="C1676" s="665" t="s">
        <v>4757</v>
      </c>
      <c r="D1676" s="746" t="s">
        <v>7219</v>
      </c>
      <c r="E1676" s="747" t="s">
        <v>4780</v>
      </c>
      <c r="F1676" s="665" t="s">
        <v>4752</v>
      </c>
      <c r="G1676" s="665" t="s">
        <v>4857</v>
      </c>
      <c r="H1676" s="665" t="s">
        <v>2238</v>
      </c>
      <c r="I1676" s="665" t="s">
        <v>4858</v>
      </c>
      <c r="J1676" s="665" t="s">
        <v>2467</v>
      </c>
      <c r="K1676" s="665" t="s">
        <v>4582</v>
      </c>
      <c r="L1676" s="666">
        <v>264</v>
      </c>
      <c r="M1676" s="666">
        <v>264</v>
      </c>
      <c r="N1676" s="665">
        <v>1</v>
      </c>
      <c r="O1676" s="748">
        <v>1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21</v>
      </c>
      <c r="B1677" s="665" t="s">
        <v>545</v>
      </c>
      <c r="C1677" s="665" t="s">
        <v>4757</v>
      </c>
      <c r="D1677" s="746" t="s">
        <v>7219</v>
      </c>
      <c r="E1677" s="747" t="s">
        <v>4780</v>
      </c>
      <c r="F1677" s="665" t="s">
        <v>4752</v>
      </c>
      <c r="G1677" s="665" t="s">
        <v>4857</v>
      </c>
      <c r="H1677" s="665" t="s">
        <v>2238</v>
      </c>
      <c r="I1677" s="665" t="s">
        <v>4858</v>
      </c>
      <c r="J1677" s="665" t="s">
        <v>2467</v>
      </c>
      <c r="K1677" s="665" t="s">
        <v>4582</v>
      </c>
      <c r="L1677" s="666">
        <v>170.32</v>
      </c>
      <c r="M1677" s="666">
        <v>851.59999999999991</v>
      </c>
      <c r="N1677" s="665">
        <v>5</v>
      </c>
      <c r="O1677" s="748">
        <v>3</v>
      </c>
      <c r="P1677" s="666">
        <v>510.96</v>
      </c>
      <c r="Q1677" s="681">
        <v>0.60000000000000009</v>
      </c>
      <c r="R1677" s="665">
        <v>3</v>
      </c>
      <c r="S1677" s="681">
        <v>0.6</v>
      </c>
      <c r="T1677" s="748">
        <v>1.75</v>
      </c>
      <c r="U1677" s="704">
        <v>0.58333333333333337</v>
      </c>
    </row>
    <row r="1678" spans="1:21" ht="14.4" customHeight="1" x14ac:dyDescent="0.3">
      <c r="A1678" s="664">
        <v>21</v>
      </c>
      <c r="B1678" s="665" t="s">
        <v>545</v>
      </c>
      <c r="C1678" s="665" t="s">
        <v>4757</v>
      </c>
      <c r="D1678" s="746" t="s">
        <v>7219</v>
      </c>
      <c r="E1678" s="747" t="s">
        <v>4780</v>
      </c>
      <c r="F1678" s="665" t="s">
        <v>4752</v>
      </c>
      <c r="G1678" s="665" t="s">
        <v>4859</v>
      </c>
      <c r="H1678" s="665" t="s">
        <v>546</v>
      </c>
      <c r="I1678" s="665" t="s">
        <v>4982</v>
      </c>
      <c r="J1678" s="665" t="s">
        <v>1414</v>
      </c>
      <c r="K1678" s="665" t="s">
        <v>4464</v>
      </c>
      <c r="L1678" s="666">
        <v>0</v>
      </c>
      <c r="M1678" s="666">
        <v>0</v>
      </c>
      <c r="N1678" s="665">
        <v>21</v>
      </c>
      <c r="O1678" s="748">
        <v>3.5</v>
      </c>
      <c r="P1678" s="666">
        <v>0</v>
      </c>
      <c r="Q1678" s="681"/>
      <c r="R1678" s="665">
        <v>11</v>
      </c>
      <c r="S1678" s="681">
        <v>0.52380952380952384</v>
      </c>
      <c r="T1678" s="748">
        <v>2</v>
      </c>
      <c r="U1678" s="704">
        <v>0.5714285714285714</v>
      </c>
    </row>
    <row r="1679" spans="1:21" ht="14.4" customHeight="1" x14ac:dyDescent="0.3">
      <c r="A1679" s="664">
        <v>21</v>
      </c>
      <c r="B1679" s="665" t="s">
        <v>545</v>
      </c>
      <c r="C1679" s="665" t="s">
        <v>4757</v>
      </c>
      <c r="D1679" s="746" t="s">
        <v>7219</v>
      </c>
      <c r="E1679" s="747" t="s">
        <v>4780</v>
      </c>
      <c r="F1679" s="665" t="s">
        <v>4752</v>
      </c>
      <c r="G1679" s="665" t="s">
        <v>4859</v>
      </c>
      <c r="H1679" s="665" t="s">
        <v>546</v>
      </c>
      <c r="I1679" s="665" t="s">
        <v>5199</v>
      </c>
      <c r="J1679" s="665" t="s">
        <v>1414</v>
      </c>
      <c r="K1679" s="665" t="s">
        <v>5200</v>
      </c>
      <c r="L1679" s="666">
        <v>0</v>
      </c>
      <c r="M1679" s="666">
        <v>0</v>
      </c>
      <c r="N1679" s="665">
        <v>1</v>
      </c>
      <c r="O1679" s="748">
        <v>1</v>
      </c>
      <c r="P1679" s="666">
        <v>0</v>
      </c>
      <c r="Q1679" s="681"/>
      <c r="R1679" s="665">
        <v>1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21</v>
      </c>
      <c r="B1680" s="665" t="s">
        <v>545</v>
      </c>
      <c r="C1680" s="665" t="s">
        <v>4757</v>
      </c>
      <c r="D1680" s="746" t="s">
        <v>7219</v>
      </c>
      <c r="E1680" s="747" t="s">
        <v>4780</v>
      </c>
      <c r="F1680" s="665" t="s">
        <v>4752</v>
      </c>
      <c r="G1680" s="665" t="s">
        <v>4872</v>
      </c>
      <c r="H1680" s="665" t="s">
        <v>2238</v>
      </c>
      <c r="I1680" s="665" t="s">
        <v>2439</v>
      </c>
      <c r="J1680" s="665" t="s">
        <v>2440</v>
      </c>
      <c r="K1680" s="665" t="s">
        <v>4463</v>
      </c>
      <c r="L1680" s="666">
        <v>132</v>
      </c>
      <c r="M1680" s="666">
        <v>528</v>
      </c>
      <c r="N1680" s="665">
        <v>4</v>
      </c>
      <c r="O1680" s="748">
        <v>1.5</v>
      </c>
      <c r="P1680" s="666">
        <v>264</v>
      </c>
      <c r="Q1680" s="681">
        <v>0.5</v>
      </c>
      <c r="R1680" s="665">
        <v>2</v>
      </c>
      <c r="S1680" s="681">
        <v>0.5</v>
      </c>
      <c r="T1680" s="748">
        <v>0.5</v>
      </c>
      <c r="U1680" s="704">
        <v>0.33333333333333331</v>
      </c>
    </row>
    <row r="1681" spans="1:21" ht="14.4" customHeight="1" x14ac:dyDescent="0.3">
      <c r="A1681" s="664">
        <v>21</v>
      </c>
      <c r="B1681" s="665" t="s">
        <v>545</v>
      </c>
      <c r="C1681" s="665" t="s">
        <v>4757</v>
      </c>
      <c r="D1681" s="746" t="s">
        <v>7219</v>
      </c>
      <c r="E1681" s="747" t="s">
        <v>4780</v>
      </c>
      <c r="F1681" s="665" t="s">
        <v>4752</v>
      </c>
      <c r="G1681" s="665" t="s">
        <v>5914</v>
      </c>
      <c r="H1681" s="665" t="s">
        <v>546</v>
      </c>
      <c r="I1681" s="665" t="s">
        <v>5915</v>
      </c>
      <c r="J1681" s="665" t="s">
        <v>5916</v>
      </c>
      <c r="K1681" s="665" t="s">
        <v>5544</v>
      </c>
      <c r="L1681" s="666">
        <v>550.39</v>
      </c>
      <c r="M1681" s="666">
        <v>17062.09</v>
      </c>
      <c r="N1681" s="665">
        <v>31</v>
      </c>
      <c r="O1681" s="748">
        <v>11</v>
      </c>
      <c r="P1681" s="666">
        <v>10457.41</v>
      </c>
      <c r="Q1681" s="681">
        <v>0.61290322580645162</v>
      </c>
      <c r="R1681" s="665">
        <v>19</v>
      </c>
      <c r="S1681" s="681">
        <v>0.61290322580645162</v>
      </c>
      <c r="T1681" s="748">
        <v>7</v>
      </c>
      <c r="U1681" s="704">
        <v>0.63636363636363635</v>
      </c>
    </row>
    <row r="1682" spans="1:21" ht="14.4" customHeight="1" x14ac:dyDescent="0.3">
      <c r="A1682" s="664">
        <v>21</v>
      </c>
      <c r="B1682" s="665" t="s">
        <v>545</v>
      </c>
      <c r="C1682" s="665" t="s">
        <v>4757</v>
      </c>
      <c r="D1682" s="746" t="s">
        <v>7219</v>
      </c>
      <c r="E1682" s="747" t="s">
        <v>4780</v>
      </c>
      <c r="F1682" s="665" t="s">
        <v>4752</v>
      </c>
      <c r="G1682" s="665" t="s">
        <v>5914</v>
      </c>
      <c r="H1682" s="665" t="s">
        <v>546</v>
      </c>
      <c r="I1682" s="665" t="s">
        <v>5917</v>
      </c>
      <c r="J1682" s="665" t="s">
        <v>5916</v>
      </c>
      <c r="K1682" s="665" t="s">
        <v>5172</v>
      </c>
      <c r="L1682" s="666">
        <v>1651.18</v>
      </c>
      <c r="M1682" s="666">
        <v>1651.18</v>
      </c>
      <c r="N1682" s="665">
        <v>1</v>
      </c>
      <c r="O1682" s="748">
        <v>1</v>
      </c>
      <c r="P1682" s="666">
        <v>1651.18</v>
      </c>
      <c r="Q1682" s="681">
        <v>1</v>
      </c>
      <c r="R1682" s="665">
        <v>1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21</v>
      </c>
      <c r="B1683" s="665" t="s">
        <v>545</v>
      </c>
      <c r="C1683" s="665" t="s">
        <v>4757</v>
      </c>
      <c r="D1683" s="746" t="s">
        <v>7219</v>
      </c>
      <c r="E1683" s="747" t="s">
        <v>4780</v>
      </c>
      <c r="F1683" s="665" t="s">
        <v>4752</v>
      </c>
      <c r="G1683" s="665" t="s">
        <v>5914</v>
      </c>
      <c r="H1683" s="665" t="s">
        <v>2238</v>
      </c>
      <c r="I1683" s="665" t="s">
        <v>5918</v>
      </c>
      <c r="J1683" s="665" t="s">
        <v>5919</v>
      </c>
      <c r="K1683" s="665" t="s">
        <v>5544</v>
      </c>
      <c r="L1683" s="666">
        <v>550.39</v>
      </c>
      <c r="M1683" s="666">
        <v>8255.85</v>
      </c>
      <c r="N1683" s="665">
        <v>15</v>
      </c>
      <c r="O1683" s="748">
        <v>3</v>
      </c>
      <c r="P1683" s="666">
        <v>1651.17</v>
      </c>
      <c r="Q1683" s="681">
        <v>0.2</v>
      </c>
      <c r="R1683" s="665">
        <v>3</v>
      </c>
      <c r="S1683" s="681">
        <v>0.2</v>
      </c>
      <c r="T1683" s="748">
        <v>1</v>
      </c>
      <c r="U1683" s="704">
        <v>0.33333333333333331</v>
      </c>
    </row>
    <row r="1684" spans="1:21" ht="14.4" customHeight="1" x14ac:dyDescent="0.3">
      <c r="A1684" s="664">
        <v>21</v>
      </c>
      <c r="B1684" s="665" t="s">
        <v>545</v>
      </c>
      <c r="C1684" s="665" t="s">
        <v>4757</v>
      </c>
      <c r="D1684" s="746" t="s">
        <v>7219</v>
      </c>
      <c r="E1684" s="747" t="s">
        <v>4780</v>
      </c>
      <c r="F1684" s="665" t="s">
        <v>4752</v>
      </c>
      <c r="G1684" s="665" t="s">
        <v>4991</v>
      </c>
      <c r="H1684" s="665" t="s">
        <v>546</v>
      </c>
      <c r="I1684" s="665" t="s">
        <v>1783</v>
      </c>
      <c r="J1684" s="665" t="s">
        <v>5061</v>
      </c>
      <c r="K1684" s="665" t="s">
        <v>5062</v>
      </c>
      <c r="L1684" s="666">
        <v>1938.97</v>
      </c>
      <c r="M1684" s="666">
        <v>58169.1</v>
      </c>
      <c r="N1684" s="665">
        <v>30</v>
      </c>
      <c r="O1684" s="748">
        <v>6</v>
      </c>
      <c r="P1684" s="666">
        <v>15511.76</v>
      </c>
      <c r="Q1684" s="681">
        <v>0.26666666666666666</v>
      </c>
      <c r="R1684" s="665">
        <v>8</v>
      </c>
      <c r="S1684" s="681">
        <v>0.26666666666666666</v>
      </c>
      <c r="T1684" s="748">
        <v>2</v>
      </c>
      <c r="U1684" s="704">
        <v>0.33333333333333331</v>
      </c>
    </row>
    <row r="1685" spans="1:21" ht="14.4" customHeight="1" x14ac:dyDescent="0.3">
      <c r="A1685" s="664">
        <v>21</v>
      </c>
      <c r="B1685" s="665" t="s">
        <v>545</v>
      </c>
      <c r="C1685" s="665" t="s">
        <v>4757</v>
      </c>
      <c r="D1685" s="746" t="s">
        <v>7219</v>
      </c>
      <c r="E1685" s="747" t="s">
        <v>4780</v>
      </c>
      <c r="F1685" s="665" t="s">
        <v>4752</v>
      </c>
      <c r="G1685" s="665" t="s">
        <v>4991</v>
      </c>
      <c r="H1685" s="665" t="s">
        <v>546</v>
      </c>
      <c r="I1685" s="665" t="s">
        <v>1247</v>
      </c>
      <c r="J1685" s="665" t="s">
        <v>5063</v>
      </c>
      <c r="K1685" s="665" t="s">
        <v>5064</v>
      </c>
      <c r="L1685" s="666">
        <v>484.75</v>
      </c>
      <c r="M1685" s="666">
        <v>3393.25</v>
      </c>
      <c r="N1685" s="665">
        <v>7</v>
      </c>
      <c r="O1685" s="748">
        <v>2</v>
      </c>
      <c r="P1685" s="666">
        <v>1454.25</v>
      </c>
      <c r="Q1685" s="681">
        <v>0.42857142857142855</v>
      </c>
      <c r="R1685" s="665">
        <v>3</v>
      </c>
      <c r="S1685" s="681">
        <v>0.42857142857142855</v>
      </c>
      <c r="T1685" s="748">
        <v>1</v>
      </c>
      <c r="U1685" s="704">
        <v>0.5</v>
      </c>
    </row>
    <row r="1686" spans="1:21" ht="14.4" customHeight="1" x14ac:dyDescent="0.3">
      <c r="A1686" s="664">
        <v>21</v>
      </c>
      <c r="B1686" s="665" t="s">
        <v>545</v>
      </c>
      <c r="C1686" s="665" t="s">
        <v>4757</v>
      </c>
      <c r="D1686" s="746" t="s">
        <v>7219</v>
      </c>
      <c r="E1686" s="747" t="s">
        <v>4780</v>
      </c>
      <c r="F1686" s="665" t="s">
        <v>4752</v>
      </c>
      <c r="G1686" s="665" t="s">
        <v>4991</v>
      </c>
      <c r="H1686" s="665" t="s">
        <v>546</v>
      </c>
      <c r="I1686" s="665" t="s">
        <v>6185</v>
      </c>
      <c r="J1686" s="665" t="s">
        <v>6186</v>
      </c>
      <c r="K1686" s="665" t="s">
        <v>6187</v>
      </c>
      <c r="L1686" s="666">
        <v>0</v>
      </c>
      <c r="M1686" s="666">
        <v>0</v>
      </c>
      <c r="N1686" s="665">
        <v>3</v>
      </c>
      <c r="O1686" s="748">
        <v>1</v>
      </c>
      <c r="P1686" s="666">
        <v>0</v>
      </c>
      <c r="Q1686" s="681"/>
      <c r="R1686" s="665">
        <v>3</v>
      </c>
      <c r="S1686" s="681">
        <v>1</v>
      </c>
      <c r="T1686" s="748">
        <v>1</v>
      </c>
      <c r="U1686" s="704">
        <v>1</v>
      </c>
    </row>
    <row r="1687" spans="1:21" ht="14.4" customHeight="1" x14ac:dyDescent="0.3">
      <c r="A1687" s="664">
        <v>21</v>
      </c>
      <c r="B1687" s="665" t="s">
        <v>545</v>
      </c>
      <c r="C1687" s="665" t="s">
        <v>4757</v>
      </c>
      <c r="D1687" s="746" t="s">
        <v>7219</v>
      </c>
      <c r="E1687" s="747" t="s">
        <v>4780</v>
      </c>
      <c r="F1687" s="665" t="s">
        <v>4752</v>
      </c>
      <c r="G1687" s="665" t="s">
        <v>5238</v>
      </c>
      <c r="H1687" s="665" t="s">
        <v>546</v>
      </c>
      <c r="I1687" s="665" t="s">
        <v>3967</v>
      </c>
      <c r="J1687" s="665" t="s">
        <v>3968</v>
      </c>
      <c r="K1687" s="665" t="s">
        <v>5391</v>
      </c>
      <c r="L1687" s="666">
        <v>748.21</v>
      </c>
      <c r="M1687" s="666">
        <v>1496.42</v>
      </c>
      <c r="N1687" s="665">
        <v>2</v>
      </c>
      <c r="O1687" s="748">
        <v>1</v>
      </c>
      <c r="P1687" s="666">
        <v>1496.42</v>
      </c>
      <c r="Q1687" s="681">
        <v>1</v>
      </c>
      <c r="R1687" s="665">
        <v>2</v>
      </c>
      <c r="S1687" s="681">
        <v>1</v>
      </c>
      <c r="T1687" s="748">
        <v>1</v>
      </c>
      <c r="U1687" s="704">
        <v>1</v>
      </c>
    </row>
    <row r="1688" spans="1:21" ht="14.4" customHeight="1" x14ac:dyDescent="0.3">
      <c r="A1688" s="664">
        <v>21</v>
      </c>
      <c r="B1688" s="665" t="s">
        <v>545</v>
      </c>
      <c r="C1688" s="665" t="s">
        <v>4757</v>
      </c>
      <c r="D1688" s="746" t="s">
        <v>7219</v>
      </c>
      <c r="E1688" s="747" t="s">
        <v>4780</v>
      </c>
      <c r="F1688" s="665" t="s">
        <v>4752</v>
      </c>
      <c r="G1688" s="665" t="s">
        <v>5238</v>
      </c>
      <c r="H1688" s="665" t="s">
        <v>2238</v>
      </c>
      <c r="I1688" s="665" t="s">
        <v>2809</v>
      </c>
      <c r="J1688" s="665" t="s">
        <v>2810</v>
      </c>
      <c r="K1688" s="665" t="s">
        <v>4531</v>
      </c>
      <c r="L1688" s="666">
        <v>4097.2</v>
      </c>
      <c r="M1688" s="666">
        <v>8194.4</v>
      </c>
      <c r="N1688" s="665">
        <v>2</v>
      </c>
      <c r="O1688" s="748">
        <v>1</v>
      </c>
      <c r="P1688" s="666">
        <v>8194.4</v>
      </c>
      <c r="Q1688" s="681">
        <v>1</v>
      </c>
      <c r="R1688" s="665">
        <v>2</v>
      </c>
      <c r="S1688" s="681">
        <v>1</v>
      </c>
      <c r="T1688" s="748">
        <v>1</v>
      </c>
      <c r="U1688" s="704">
        <v>1</v>
      </c>
    </row>
    <row r="1689" spans="1:21" ht="14.4" customHeight="1" x14ac:dyDescent="0.3">
      <c r="A1689" s="664">
        <v>21</v>
      </c>
      <c r="B1689" s="665" t="s">
        <v>545</v>
      </c>
      <c r="C1689" s="665" t="s">
        <v>4757</v>
      </c>
      <c r="D1689" s="746" t="s">
        <v>7219</v>
      </c>
      <c r="E1689" s="747" t="s">
        <v>4780</v>
      </c>
      <c r="F1689" s="665" t="s">
        <v>4752</v>
      </c>
      <c r="G1689" s="665" t="s">
        <v>4873</v>
      </c>
      <c r="H1689" s="665" t="s">
        <v>546</v>
      </c>
      <c r="I1689" s="665" t="s">
        <v>6188</v>
      </c>
      <c r="J1689" s="665" t="s">
        <v>873</v>
      </c>
      <c r="K1689" s="665" t="s">
        <v>6189</v>
      </c>
      <c r="L1689" s="666">
        <v>98.29</v>
      </c>
      <c r="M1689" s="666">
        <v>98.29</v>
      </c>
      <c r="N1689" s="665">
        <v>1</v>
      </c>
      <c r="O1689" s="748">
        <v>0.5</v>
      </c>
      <c r="P1689" s="666">
        <v>98.29</v>
      </c>
      <c r="Q1689" s="681">
        <v>1</v>
      </c>
      <c r="R1689" s="665">
        <v>1</v>
      </c>
      <c r="S1689" s="681">
        <v>1</v>
      </c>
      <c r="T1689" s="748">
        <v>0.5</v>
      </c>
      <c r="U1689" s="704">
        <v>1</v>
      </c>
    </row>
    <row r="1690" spans="1:21" ht="14.4" customHeight="1" x14ac:dyDescent="0.3">
      <c r="A1690" s="664">
        <v>21</v>
      </c>
      <c r="B1690" s="665" t="s">
        <v>545</v>
      </c>
      <c r="C1690" s="665" t="s">
        <v>4757</v>
      </c>
      <c r="D1690" s="746" t="s">
        <v>7219</v>
      </c>
      <c r="E1690" s="747" t="s">
        <v>4780</v>
      </c>
      <c r="F1690" s="665" t="s">
        <v>4752</v>
      </c>
      <c r="G1690" s="665" t="s">
        <v>4873</v>
      </c>
      <c r="H1690" s="665" t="s">
        <v>546</v>
      </c>
      <c r="I1690" s="665" t="s">
        <v>4997</v>
      </c>
      <c r="J1690" s="665" t="s">
        <v>4874</v>
      </c>
      <c r="K1690" s="665" t="s">
        <v>4998</v>
      </c>
      <c r="L1690" s="666">
        <v>0</v>
      </c>
      <c r="M1690" s="666">
        <v>0</v>
      </c>
      <c r="N1690" s="665">
        <v>2</v>
      </c>
      <c r="O1690" s="748">
        <v>1</v>
      </c>
      <c r="P1690" s="666">
        <v>0</v>
      </c>
      <c r="Q1690" s="681"/>
      <c r="R1690" s="665">
        <v>2</v>
      </c>
      <c r="S1690" s="681">
        <v>1</v>
      </c>
      <c r="T1690" s="748">
        <v>1</v>
      </c>
      <c r="U1690" s="704">
        <v>1</v>
      </c>
    </row>
    <row r="1691" spans="1:21" ht="14.4" customHeight="1" x14ac:dyDescent="0.3">
      <c r="A1691" s="664">
        <v>21</v>
      </c>
      <c r="B1691" s="665" t="s">
        <v>545</v>
      </c>
      <c r="C1691" s="665" t="s">
        <v>4757</v>
      </c>
      <c r="D1691" s="746" t="s">
        <v>7219</v>
      </c>
      <c r="E1691" s="747" t="s">
        <v>4780</v>
      </c>
      <c r="F1691" s="665" t="s">
        <v>4752</v>
      </c>
      <c r="G1691" s="665" t="s">
        <v>6190</v>
      </c>
      <c r="H1691" s="665" t="s">
        <v>546</v>
      </c>
      <c r="I1691" s="665" t="s">
        <v>6191</v>
      </c>
      <c r="J1691" s="665" t="s">
        <v>6192</v>
      </c>
      <c r="K1691" s="665" t="s">
        <v>6193</v>
      </c>
      <c r="L1691" s="666">
        <v>0</v>
      </c>
      <c r="M1691" s="666">
        <v>0</v>
      </c>
      <c r="N1691" s="665">
        <v>5</v>
      </c>
      <c r="O1691" s="748">
        <v>1.8333333333333333</v>
      </c>
      <c r="P1691" s="666">
        <v>0</v>
      </c>
      <c r="Q1691" s="681"/>
      <c r="R1691" s="665">
        <v>5</v>
      </c>
      <c r="S1691" s="681">
        <v>1</v>
      </c>
      <c r="T1691" s="748">
        <v>1.8333333333333333</v>
      </c>
      <c r="U1691" s="704">
        <v>1</v>
      </c>
    </row>
    <row r="1692" spans="1:21" ht="14.4" customHeight="1" x14ac:dyDescent="0.3">
      <c r="A1692" s="664">
        <v>21</v>
      </c>
      <c r="B1692" s="665" t="s">
        <v>545</v>
      </c>
      <c r="C1692" s="665" t="s">
        <v>4757</v>
      </c>
      <c r="D1692" s="746" t="s">
        <v>7219</v>
      </c>
      <c r="E1692" s="747" t="s">
        <v>4780</v>
      </c>
      <c r="F1692" s="665" t="s">
        <v>4752</v>
      </c>
      <c r="G1692" s="665" t="s">
        <v>4881</v>
      </c>
      <c r="H1692" s="665" t="s">
        <v>546</v>
      </c>
      <c r="I1692" s="665" t="s">
        <v>3116</v>
      </c>
      <c r="J1692" s="665" t="s">
        <v>3117</v>
      </c>
      <c r="K1692" s="665" t="s">
        <v>6194</v>
      </c>
      <c r="L1692" s="666">
        <v>0</v>
      </c>
      <c r="M1692" s="666">
        <v>0</v>
      </c>
      <c r="N1692" s="665">
        <v>2</v>
      </c>
      <c r="O1692" s="748">
        <v>0.5</v>
      </c>
      <c r="P1692" s="666">
        <v>0</v>
      </c>
      <c r="Q1692" s="681"/>
      <c r="R1692" s="665">
        <v>2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21</v>
      </c>
      <c r="B1693" s="665" t="s">
        <v>545</v>
      </c>
      <c r="C1693" s="665" t="s">
        <v>4757</v>
      </c>
      <c r="D1693" s="746" t="s">
        <v>7219</v>
      </c>
      <c r="E1693" s="747" t="s">
        <v>4780</v>
      </c>
      <c r="F1693" s="665" t="s">
        <v>4752</v>
      </c>
      <c r="G1693" s="665" t="s">
        <v>4881</v>
      </c>
      <c r="H1693" s="665" t="s">
        <v>546</v>
      </c>
      <c r="I1693" s="665" t="s">
        <v>915</v>
      </c>
      <c r="J1693" s="665" t="s">
        <v>916</v>
      </c>
      <c r="K1693" s="665" t="s">
        <v>4882</v>
      </c>
      <c r="L1693" s="666">
        <v>107.27</v>
      </c>
      <c r="M1693" s="666">
        <v>1823.5900000000001</v>
      </c>
      <c r="N1693" s="665">
        <v>17</v>
      </c>
      <c r="O1693" s="748">
        <v>7</v>
      </c>
      <c r="P1693" s="666">
        <v>536.35</v>
      </c>
      <c r="Q1693" s="681">
        <v>0.29411764705882354</v>
      </c>
      <c r="R1693" s="665">
        <v>5</v>
      </c>
      <c r="S1693" s="681">
        <v>0.29411764705882354</v>
      </c>
      <c r="T1693" s="748">
        <v>2</v>
      </c>
      <c r="U1693" s="704">
        <v>0.2857142857142857</v>
      </c>
    </row>
    <row r="1694" spans="1:21" ht="14.4" customHeight="1" x14ac:dyDescent="0.3">
      <c r="A1694" s="664">
        <v>21</v>
      </c>
      <c r="B1694" s="665" t="s">
        <v>545</v>
      </c>
      <c r="C1694" s="665" t="s">
        <v>4757</v>
      </c>
      <c r="D1694" s="746" t="s">
        <v>7219</v>
      </c>
      <c r="E1694" s="747" t="s">
        <v>4780</v>
      </c>
      <c r="F1694" s="665" t="s">
        <v>4752</v>
      </c>
      <c r="G1694" s="665" t="s">
        <v>4881</v>
      </c>
      <c r="H1694" s="665" t="s">
        <v>546</v>
      </c>
      <c r="I1694" s="665" t="s">
        <v>4883</v>
      </c>
      <c r="J1694" s="665" t="s">
        <v>916</v>
      </c>
      <c r="K1694" s="665" t="s">
        <v>4882</v>
      </c>
      <c r="L1694" s="666">
        <v>107.27</v>
      </c>
      <c r="M1694" s="666">
        <v>429.08</v>
      </c>
      <c r="N1694" s="665">
        <v>4</v>
      </c>
      <c r="O1694" s="748">
        <v>1</v>
      </c>
      <c r="P1694" s="666">
        <v>214.54</v>
      </c>
      <c r="Q1694" s="681">
        <v>0.5</v>
      </c>
      <c r="R1694" s="665">
        <v>2</v>
      </c>
      <c r="S1694" s="681">
        <v>0.5</v>
      </c>
      <c r="T1694" s="748">
        <v>0.5</v>
      </c>
      <c r="U1694" s="704">
        <v>0.5</v>
      </c>
    </row>
    <row r="1695" spans="1:21" ht="14.4" customHeight="1" x14ac:dyDescent="0.3">
      <c r="A1695" s="664">
        <v>21</v>
      </c>
      <c r="B1695" s="665" t="s">
        <v>545</v>
      </c>
      <c r="C1695" s="665" t="s">
        <v>4757</v>
      </c>
      <c r="D1695" s="746" t="s">
        <v>7219</v>
      </c>
      <c r="E1695" s="747" t="s">
        <v>4780</v>
      </c>
      <c r="F1695" s="665" t="s">
        <v>4752</v>
      </c>
      <c r="G1695" s="665" t="s">
        <v>5002</v>
      </c>
      <c r="H1695" s="665" t="s">
        <v>546</v>
      </c>
      <c r="I1695" s="665" t="s">
        <v>5003</v>
      </c>
      <c r="J1695" s="665" t="s">
        <v>5004</v>
      </c>
      <c r="K1695" s="665" t="s">
        <v>4903</v>
      </c>
      <c r="L1695" s="666">
        <v>0</v>
      </c>
      <c r="M1695" s="666">
        <v>0</v>
      </c>
      <c r="N1695" s="665">
        <v>2</v>
      </c>
      <c r="O1695" s="748">
        <v>1</v>
      </c>
      <c r="P1695" s="666">
        <v>0</v>
      </c>
      <c r="Q1695" s="681"/>
      <c r="R1695" s="665">
        <v>2</v>
      </c>
      <c r="S1695" s="681">
        <v>1</v>
      </c>
      <c r="T1695" s="748">
        <v>1</v>
      </c>
      <c r="U1695" s="704">
        <v>1</v>
      </c>
    </row>
    <row r="1696" spans="1:21" ht="14.4" customHeight="1" x14ac:dyDescent="0.3">
      <c r="A1696" s="664">
        <v>21</v>
      </c>
      <c r="B1696" s="665" t="s">
        <v>545</v>
      </c>
      <c r="C1696" s="665" t="s">
        <v>4757</v>
      </c>
      <c r="D1696" s="746" t="s">
        <v>7219</v>
      </c>
      <c r="E1696" s="747" t="s">
        <v>4780</v>
      </c>
      <c r="F1696" s="665" t="s">
        <v>4752</v>
      </c>
      <c r="G1696" s="665" t="s">
        <v>5002</v>
      </c>
      <c r="H1696" s="665" t="s">
        <v>546</v>
      </c>
      <c r="I1696" s="665" t="s">
        <v>6195</v>
      </c>
      <c r="J1696" s="665" t="s">
        <v>5004</v>
      </c>
      <c r="K1696" s="665" t="s">
        <v>5561</v>
      </c>
      <c r="L1696" s="666">
        <v>0</v>
      </c>
      <c r="M1696" s="666">
        <v>0</v>
      </c>
      <c r="N1696" s="665">
        <v>10</v>
      </c>
      <c r="O1696" s="748">
        <v>1</v>
      </c>
      <c r="P1696" s="666">
        <v>0</v>
      </c>
      <c r="Q1696" s="681"/>
      <c r="R1696" s="665">
        <v>10</v>
      </c>
      <c r="S1696" s="681">
        <v>1</v>
      </c>
      <c r="T1696" s="748">
        <v>1</v>
      </c>
      <c r="U1696" s="704">
        <v>1</v>
      </c>
    </row>
    <row r="1697" spans="1:21" ht="14.4" customHeight="1" x14ac:dyDescent="0.3">
      <c r="A1697" s="664">
        <v>21</v>
      </c>
      <c r="B1697" s="665" t="s">
        <v>545</v>
      </c>
      <c r="C1697" s="665" t="s">
        <v>4757</v>
      </c>
      <c r="D1697" s="746" t="s">
        <v>7219</v>
      </c>
      <c r="E1697" s="747" t="s">
        <v>4780</v>
      </c>
      <c r="F1697" s="665" t="s">
        <v>4752</v>
      </c>
      <c r="G1697" s="665" t="s">
        <v>4886</v>
      </c>
      <c r="H1697" s="665" t="s">
        <v>546</v>
      </c>
      <c r="I1697" s="665" t="s">
        <v>1096</v>
      </c>
      <c r="J1697" s="665" t="s">
        <v>1097</v>
      </c>
      <c r="K1697" s="665" t="s">
        <v>4888</v>
      </c>
      <c r="L1697" s="666">
        <v>33</v>
      </c>
      <c r="M1697" s="666">
        <v>66</v>
      </c>
      <c r="N1697" s="665">
        <v>2</v>
      </c>
      <c r="O1697" s="748">
        <v>0.5</v>
      </c>
      <c r="P1697" s="666">
        <v>66</v>
      </c>
      <c r="Q1697" s="681">
        <v>1</v>
      </c>
      <c r="R1697" s="665">
        <v>2</v>
      </c>
      <c r="S1697" s="681">
        <v>1</v>
      </c>
      <c r="T1697" s="748">
        <v>0.5</v>
      </c>
      <c r="U1697" s="704">
        <v>1</v>
      </c>
    </row>
    <row r="1698" spans="1:21" ht="14.4" customHeight="1" x14ac:dyDescent="0.3">
      <c r="A1698" s="664">
        <v>21</v>
      </c>
      <c r="B1698" s="665" t="s">
        <v>545</v>
      </c>
      <c r="C1698" s="665" t="s">
        <v>4757</v>
      </c>
      <c r="D1698" s="746" t="s">
        <v>7219</v>
      </c>
      <c r="E1698" s="747" t="s">
        <v>4780</v>
      </c>
      <c r="F1698" s="665" t="s">
        <v>4752</v>
      </c>
      <c r="G1698" s="665" t="s">
        <v>5608</v>
      </c>
      <c r="H1698" s="665" t="s">
        <v>546</v>
      </c>
      <c r="I1698" s="665" t="s">
        <v>6196</v>
      </c>
      <c r="J1698" s="665" t="s">
        <v>6197</v>
      </c>
      <c r="K1698" s="665" t="s">
        <v>6198</v>
      </c>
      <c r="L1698" s="666">
        <v>0</v>
      </c>
      <c r="M1698" s="666">
        <v>0</v>
      </c>
      <c r="N1698" s="665">
        <v>2</v>
      </c>
      <c r="O1698" s="748">
        <v>0.5</v>
      </c>
      <c r="P1698" s="666">
        <v>0</v>
      </c>
      <c r="Q1698" s="681"/>
      <c r="R1698" s="665">
        <v>2</v>
      </c>
      <c r="S1698" s="681">
        <v>1</v>
      </c>
      <c r="T1698" s="748">
        <v>0.5</v>
      </c>
      <c r="U1698" s="704">
        <v>1</v>
      </c>
    </row>
    <row r="1699" spans="1:21" ht="14.4" customHeight="1" x14ac:dyDescent="0.3">
      <c r="A1699" s="664">
        <v>21</v>
      </c>
      <c r="B1699" s="665" t="s">
        <v>545</v>
      </c>
      <c r="C1699" s="665" t="s">
        <v>4757</v>
      </c>
      <c r="D1699" s="746" t="s">
        <v>7219</v>
      </c>
      <c r="E1699" s="747" t="s">
        <v>4780</v>
      </c>
      <c r="F1699" s="665" t="s">
        <v>4752</v>
      </c>
      <c r="G1699" s="665" t="s">
        <v>5608</v>
      </c>
      <c r="H1699" s="665" t="s">
        <v>546</v>
      </c>
      <c r="I1699" s="665" t="s">
        <v>6199</v>
      </c>
      <c r="J1699" s="665" t="s">
        <v>6197</v>
      </c>
      <c r="K1699" s="665" t="s">
        <v>4735</v>
      </c>
      <c r="L1699" s="666">
        <v>0</v>
      </c>
      <c r="M1699" s="666">
        <v>0</v>
      </c>
      <c r="N1699" s="665">
        <v>1</v>
      </c>
      <c r="O1699" s="748">
        <v>0.5</v>
      </c>
      <c r="P1699" s="666"/>
      <c r="Q1699" s="681"/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21</v>
      </c>
      <c r="B1700" s="665" t="s">
        <v>545</v>
      </c>
      <c r="C1700" s="665" t="s">
        <v>4757</v>
      </c>
      <c r="D1700" s="746" t="s">
        <v>7219</v>
      </c>
      <c r="E1700" s="747" t="s">
        <v>4780</v>
      </c>
      <c r="F1700" s="665" t="s">
        <v>4752</v>
      </c>
      <c r="G1700" s="665" t="s">
        <v>5286</v>
      </c>
      <c r="H1700" s="665" t="s">
        <v>546</v>
      </c>
      <c r="I1700" s="665" t="s">
        <v>1273</v>
      </c>
      <c r="J1700" s="665" t="s">
        <v>1274</v>
      </c>
      <c r="K1700" s="665" t="s">
        <v>1275</v>
      </c>
      <c r="L1700" s="666">
        <v>60.9</v>
      </c>
      <c r="M1700" s="666">
        <v>182.7</v>
      </c>
      <c r="N1700" s="665">
        <v>3</v>
      </c>
      <c r="O1700" s="748">
        <v>1</v>
      </c>
      <c r="P1700" s="666">
        <v>182.7</v>
      </c>
      <c r="Q1700" s="681">
        <v>1</v>
      </c>
      <c r="R1700" s="665">
        <v>3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21</v>
      </c>
      <c r="B1701" s="665" t="s">
        <v>545</v>
      </c>
      <c r="C1701" s="665" t="s">
        <v>4757</v>
      </c>
      <c r="D1701" s="746" t="s">
        <v>7219</v>
      </c>
      <c r="E1701" s="747" t="s">
        <v>4780</v>
      </c>
      <c r="F1701" s="665" t="s">
        <v>4752</v>
      </c>
      <c r="G1701" s="665" t="s">
        <v>5084</v>
      </c>
      <c r="H1701" s="665" t="s">
        <v>546</v>
      </c>
      <c r="I1701" s="665" t="s">
        <v>709</v>
      </c>
      <c r="J1701" s="665" t="s">
        <v>710</v>
      </c>
      <c r="K1701" s="665" t="s">
        <v>5085</v>
      </c>
      <c r="L1701" s="666">
        <v>27.28</v>
      </c>
      <c r="M1701" s="666">
        <v>81.84</v>
      </c>
      <c r="N1701" s="665">
        <v>3</v>
      </c>
      <c r="O1701" s="748">
        <v>3</v>
      </c>
      <c r="P1701" s="666">
        <v>27.28</v>
      </c>
      <c r="Q1701" s="681">
        <v>0.33333333333333331</v>
      </c>
      <c r="R1701" s="665">
        <v>1</v>
      </c>
      <c r="S1701" s="681">
        <v>0.33333333333333331</v>
      </c>
      <c r="T1701" s="748">
        <v>1</v>
      </c>
      <c r="U1701" s="704">
        <v>0.33333333333333331</v>
      </c>
    </row>
    <row r="1702" spans="1:21" ht="14.4" customHeight="1" x14ac:dyDescent="0.3">
      <c r="A1702" s="664">
        <v>21</v>
      </c>
      <c r="B1702" s="665" t="s">
        <v>545</v>
      </c>
      <c r="C1702" s="665" t="s">
        <v>4757</v>
      </c>
      <c r="D1702" s="746" t="s">
        <v>7219</v>
      </c>
      <c r="E1702" s="747" t="s">
        <v>4780</v>
      </c>
      <c r="F1702" s="665" t="s">
        <v>4752</v>
      </c>
      <c r="G1702" s="665" t="s">
        <v>5173</v>
      </c>
      <c r="H1702" s="665" t="s">
        <v>546</v>
      </c>
      <c r="I1702" s="665" t="s">
        <v>3509</v>
      </c>
      <c r="J1702" s="665" t="s">
        <v>676</v>
      </c>
      <c r="K1702" s="665" t="s">
        <v>3510</v>
      </c>
      <c r="L1702" s="666">
        <v>0</v>
      </c>
      <c r="M1702" s="666">
        <v>0</v>
      </c>
      <c r="N1702" s="665">
        <v>1</v>
      </c>
      <c r="O1702" s="748">
        <v>1</v>
      </c>
      <c r="P1702" s="666"/>
      <c r="Q1702" s="681"/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21</v>
      </c>
      <c r="B1703" s="665" t="s">
        <v>545</v>
      </c>
      <c r="C1703" s="665" t="s">
        <v>4757</v>
      </c>
      <c r="D1703" s="746" t="s">
        <v>7219</v>
      </c>
      <c r="E1703" s="747" t="s">
        <v>4780</v>
      </c>
      <c r="F1703" s="665" t="s">
        <v>4752</v>
      </c>
      <c r="G1703" s="665" t="s">
        <v>6200</v>
      </c>
      <c r="H1703" s="665" t="s">
        <v>546</v>
      </c>
      <c r="I1703" s="665" t="s">
        <v>3318</v>
      </c>
      <c r="J1703" s="665" t="s">
        <v>3319</v>
      </c>
      <c r="K1703" s="665" t="s">
        <v>6201</v>
      </c>
      <c r="L1703" s="666">
        <v>0</v>
      </c>
      <c r="M1703" s="666">
        <v>0</v>
      </c>
      <c r="N1703" s="665">
        <v>2</v>
      </c>
      <c r="O1703" s="748">
        <v>1</v>
      </c>
      <c r="P1703" s="666">
        <v>0</v>
      </c>
      <c r="Q1703" s="681"/>
      <c r="R1703" s="665">
        <v>2</v>
      </c>
      <c r="S1703" s="681">
        <v>1</v>
      </c>
      <c r="T1703" s="748">
        <v>1</v>
      </c>
      <c r="U1703" s="704">
        <v>1</v>
      </c>
    </row>
    <row r="1704" spans="1:21" ht="14.4" customHeight="1" x14ac:dyDescent="0.3">
      <c r="A1704" s="664">
        <v>21</v>
      </c>
      <c r="B1704" s="665" t="s">
        <v>545</v>
      </c>
      <c r="C1704" s="665" t="s">
        <v>4757</v>
      </c>
      <c r="D1704" s="746" t="s">
        <v>7219</v>
      </c>
      <c r="E1704" s="747" t="s">
        <v>4780</v>
      </c>
      <c r="F1704" s="665" t="s">
        <v>4752</v>
      </c>
      <c r="G1704" s="665" t="s">
        <v>6202</v>
      </c>
      <c r="H1704" s="665" t="s">
        <v>546</v>
      </c>
      <c r="I1704" s="665" t="s">
        <v>6203</v>
      </c>
      <c r="J1704" s="665" t="s">
        <v>6204</v>
      </c>
      <c r="K1704" s="665" t="s">
        <v>6205</v>
      </c>
      <c r="L1704" s="666">
        <v>0</v>
      </c>
      <c r="M1704" s="666">
        <v>0</v>
      </c>
      <c r="N1704" s="665">
        <v>2</v>
      </c>
      <c r="O1704" s="748">
        <v>2</v>
      </c>
      <c r="P1704" s="666">
        <v>0</v>
      </c>
      <c r="Q1704" s="681"/>
      <c r="R1704" s="665">
        <v>1</v>
      </c>
      <c r="S1704" s="681">
        <v>0.5</v>
      </c>
      <c r="T1704" s="748">
        <v>1</v>
      </c>
      <c r="U1704" s="704">
        <v>0.5</v>
      </c>
    </row>
    <row r="1705" spans="1:21" ht="14.4" customHeight="1" x14ac:dyDescent="0.3">
      <c r="A1705" s="664">
        <v>21</v>
      </c>
      <c r="B1705" s="665" t="s">
        <v>545</v>
      </c>
      <c r="C1705" s="665" t="s">
        <v>4757</v>
      </c>
      <c r="D1705" s="746" t="s">
        <v>7219</v>
      </c>
      <c r="E1705" s="747" t="s">
        <v>4780</v>
      </c>
      <c r="F1705" s="665" t="s">
        <v>4752</v>
      </c>
      <c r="G1705" s="665" t="s">
        <v>5287</v>
      </c>
      <c r="H1705" s="665" t="s">
        <v>546</v>
      </c>
      <c r="I1705" s="665" t="s">
        <v>5288</v>
      </c>
      <c r="J1705" s="665" t="s">
        <v>5289</v>
      </c>
      <c r="K1705" s="665" t="s">
        <v>5290</v>
      </c>
      <c r="L1705" s="666">
        <v>3689.11</v>
      </c>
      <c r="M1705" s="666">
        <v>33201.99</v>
      </c>
      <c r="N1705" s="665">
        <v>9</v>
      </c>
      <c r="O1705" s="748">
        <v>8</v>
      </c>
      <c r="P1705" s="666">
        <v>33201.99</v>
      </c>
      <c r="Q1705" s="681">
        <v>1</v>
      </c>
      <c r="R1705" s="665">
        <v>9</v>
      </c>
      <c r="S1705" s="681">
        <v>1</v>
      </c>
      <c r="T1705" s="748">
        <v>8</v>
      </c>
      <c r="U1705" s="704">
        <v>1</v>
      </c>
    </row>
    <row r="1706" spans="1:21" ht="14.4" customHeight="1" x14ac:dyDescent="0.3">
      <c r="A1706" s="664">
        <v>21</v>
      </c>
      <c r="B1706" s="665" t="s">
        <v>545</v>
      </c>
      <c r="C1706" s="665" t="s">
        <v>4757</v>
      </c>
      <c r="D1706" s="746" t="s">
        <v>7219</v>
      </c>
      <c r="E1706" s="747" t="s">
        <v>4780</v>
      </c>
      <c r="F1706" s="665" t="s">
        <v>4752</v>
      </c>
      <c r="G1706" s="665" t="s">
        <v>5620</v>
      </c>
      <c r="H1706" s="665" t="s">
        <v>546</v>
      </c>
      <c r="I1706" s="665" t="s">
        <v>6206</v>
      </c>
      <c r="J1706" s="665" t="s">
        <v>5622</v>
      </c>
      <c r="K1706" s="665" t="s">
        <v>6207</v>
      </c>
      <c r="L1706" s="666">
        <v>0</v>
      </c>
      <c r="M1706" s="666">
        <v>0</v>
      </c>
      <c r="N1706" s="665">
        <v>1</v>
      </c>
      <c r="O1706" s="748">
        <v>0.5</v>
      </c>
      <c r="P1706" s="666">
        <v>0</v>
      </c>
      <c r="Q1706" s="681"/>
      <c r="R1706" s="665">
        <v>1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21</v>
      </c>
      <c r="B1707" s="665" t="s">
        <v>545</v>
      </c>
      <c r="C1707" s="665" t="s">
        <v>4757</v>
      </c>
      <c r="D1707" s="746" t="s">
        <v>7219</v>
      </c>
      <c r="E1707" s="747" t="s">
        <v>4780</v>
      </c>
      <c r="F1707" s="665" t="s">
        <v>4752</v>
      </c>
      <c r="G1707" s="665" t="s">
        <v>4827</v>
      </c>
      <c r="H1707" s="665" t="s">
        <v>546</v>
      </c>
      <c r="I1707" s="665" t="s">
        <v>6208</v>
      </c>
      <c r="J1707" s="665" t="s">
        <v>2158</v>
      </c>
      <c r="K1707" s="665" t="s">
        <v>4800</v>
      </c>
      <c r="L1707" s="666">
        <v>0</v>
      </c>
      <c r="M1707" s="666">
        <v>0</v>
      </c>
      <c r="N1707" s="665">
        <v>1</v>
      </c>
      <c r="O1707" s="748">
        <v>0.5</v>
      </c>
      <c r="P1707" s="666"/>
      <c r="Q1707" s="681"/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21</v>
      </c>
      <c r="B1708" s="665" t="s">
        <v>545</v>
      </c>
      <c r="C1708" s="665" t="s">
        <v>4757</v>
      </c>
      <c r="D1708" s="746" t="s">
        <v>7219</v>
      </c>
      <c r="E1708" s="747" t="s">
        <v>4780</v>
      </c>
      <c r="F1708" s="665" t="s">
        <v>4752</v>
      </c>
      <c r="G1708" s="665" t="s">
        <v>4889</v>
      </c>
      <c r="H1708" s="665" t="s">
        <v>546</v>
      </c>
      <c r="I1708" s="665" t="s">
        <v>876</v>
      </c>
      <c r="J1708" s="665" t="s">
        <v>5090</v>
      </c>
      <c r="K1708" s="665" t="s">
        <v>5091</v>
      </c>
      <c r="L1708" s="666">
        <v>38.5</v>
      </c>
      <c r="M1708" s="666">
        <v>77</v>
      </c>
      <c r="N1708" s="665">
        <v>2</v>
      </c>
      <c r="O1708" s="748">
        <v>0.5</v>
      </c>
      <c r="P1708" s="666">
        <v>77</v>
      </c>
      <c r="Q1708" s="681">
        <v>1</v>
      </c>
      <c r="R1708" s="665">
        <v>2</v>
      </c>
      <c r="S1708" s="681">
        <v>1</v>
      </c>
      <c r="T1708" s="748">
        <v>0.5</v>
      </c>
      <c r="U1708" s="704">
        <v>1</v>
      </c>
    </row>
    <row r="1709" spans="1:21" ht="14.4" customHeight="1" x14ac:dyDescent="0.3">
      <c r="A1709" s="664">
        <v>21</v>
      </c>
      <c r="B1709" s="665" t="s">
        <v>545</v>
      </c>
      <c r="C1709" s="665" t="s">
        <v>4757</v>
      </c>
      <c r="D1709" s="746" t="s">
        <v>7219</v>
      </c>
      <c r="E1709" s="747" t="s">
        <v>4780</v>
      </c>
      <c r="F1709" s="665" t="s">
        <v>4752</v>
      </c>
      <c r="G1709" s="665" t="s">
        <v>4889</v>
      </c>
      <c r="H1709" s="665" t="s">
        <v>546</v>
      </c>
      <c r="I1709" s="665" t="s">
        <v>5089</v>
      </c>
      <c r="J1709" s="665" t="s">
        <v>5090</v>
      </c>
      <c r="K1709" s="665" t="s">
        <v>5091</v>
      </c>
      <c r="L1709" s="666">
        <v>0</v>
      </c>
      <c r="M1709" s="666">
        <v>0</v>
      </c>
      <c r="N1709" s="665">
        <v>2</v>
      </c>
      <c r="O1709" s="748">
        <v>1</v>
      </c>
      <c r="P1709" s="666"/>
      <c r="Q1709" s="681"/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21</v>
      </c>
      <c r="B1710" s="665" t="s">
        <v>545</v>
      </c>
      <c r="C1710" s="665" t="s">
        <v>4757</v>
      </c>
      <c r="D1710" s="746" t="s">
        <v>7219</v>
      </c>
      <c r="E1710" s="747" t="s">
        <v>4780</v>
      </c>
      <c r="F1710" s="665" t="s">
        <v>4752</v>
      </c>
      <c r="G1710" s="665" t="s">
        <v>6209</v>
      </c>
      <c r="H1710" s="665" t="s">
        <v>546</v>
      </c>
      <c r="I1710" s="665" t="s">
        <v>2674</v>
      </c>
      <c r="J1710" s="665" t="s">
        <v>2675</v>
      </c>
      <c r="K1710" s="665" t="s">
        <v>6210</v>
      </c>
      <c r="L1710" s="666">
        <v>61.97</v>
      </c>
      <c r="M1710" s="666">
        <v>61.97</v>
      </c>
      <c r="N1710" s="665">
        <v>1</v>
      </c>
      <c r="O1710" s="748">
        <v>1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21</v>
      </c>
      <c r="B1711" s="665" t="s">
        <v>545</v>
      </c>
      <c r="C1711" s="665" t="s">
        <v>4757</v>
      </c>
      <c r="D1711" s="746" t="s">
        <v>7219</v>
      </c>
      <c r="E1711" s="747" t="s">
        <v>4780</v>
      </c>
      <c r="F1711" s="665" t="s">
        <v>4752</v>
      </c>
      <c r="G1711" s="665" t="s">
        <v>4896</v>
      </c>
      <c r="H1711" s="665" t="s">
        <v>546</v>
      </c>
      <c r="I1711" s="665" t="s">
        <v>604</v>
      </c>
      <c r="J1711" s="665" t="s">
        <v>605</v>
      </c>
      <c r="K1711" s="665" t="s">
        <v>4541</v>
      </c>
      <c r="L1711" s="666">
        <v>550.39</v>
      </c>
      <c r="M1711" s="666">
        <v>1651.17</v>
      </c>
      <c r="N1711" s="665">
        <v>3</v>
      </c>
      <c r="O1711" s="748">
        <v>1</v>
      </c>
      <c r="P1711" s="666"/>
      <c r="Q1711" s="681">
        <v>0</v>
      </c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21</v>
      </c>
      <c r="B1712" s="665" t="s">
        <v>545</v>
      </c>
      <c r="C1712" s="665" t="s">
        <v>4757</v>
      </c>
      <c r="D1712" s="746" t="s">
        <v>7219</v>
      </c>
      <c r="E1712" s="747" t="s">
        <v>4780</v>
      </c>
      <c r="F1712" s="665" t="s">
        <v>4752</v>
      </c>
      <c r="G1712" s="665" t="s">
        <v>4896</v>
      </c>
      <c r="H1712" s="665" t="s">
        <v>546</v>
      </c>
      <c r="I1712" s="665" t="s">
        <v>4897</v>
      </c>
      <c r="J1712" s="665" t="s">
        <v>605</v>
      </c>
      <c r="K1712" s="665" t="s">
        <v>4541</v>
      </c>
      <c r="L1712" s="666">
        <v>0</v>
      </c>
      <c r="M1712" s="666">
        <v>0</v>
      </c>
      <c r="N1712" s="665">
        <v>56</v>
      </c>
      <c r="O1712" s="748">
        <v>18.5</v>
      </c>
      <c r="P1712" s="666">
        <v>0</v>
      </c>
      <c r="Q1712" s="681"/>
      <c r="R1712" s="665">
        <v>26</v>
      </c>
      <c r="S1712" s="681">
        <v>0.4642857142857143</v>
      </c>
      <c r="T1712" s="748">
        <v>9</v>
      </c>
      <c r="U1712" s="704">
        <v>0.48648648648648651</v>
      </c>
    </row>
    <row r="1713" spans="1:21" ht="14.4" customHeight="1" x14ac:dyDescent="0.3">
      <c r="A1713" s="664">
        <v>21</v>
      </c>
      <c r="B1713" s="665" t="s">
        <v>545</v>
      </c>
      <c r="C1713" s="665" t="s">
        <v>4757</v>
      </c>
      <c r="D1713" s="746" t="s">
        <v>7219</v>
      </c>
      <c r="E1713" s="747" t="s">
        <v>4780</v>
      </c>
      <c r="F1713" s="665" t="s">
        <v>4752</v>
      </c>
      <c r="G1713" s="665" t="s">
        <v>4896</v>
      </c>
      <c r="H1713" s="665" t="s">
        <v>546</v>
      </c>
      <c r="I1713" s="665" t="s">
        <v>5808</v>
      </c>
      <c r="J1713" s="665" t="s">
        <v>605</v>
      </c>
      <c r="K1713" s="665" t="s">
        <v>4540</v>
      </c>
      <c r="L1713" s="666">
        <v>550.39</v>
      </c>
      <c r="M1713" s="666">
        <v>18162.870000000003</v>
      </c>
      <c r="N1713" s="665">
        <v>33</v>
      </c>
      <c r="O1713" s="748">
        <v>10</v>
      </c>
      <c r="P1713" s="666">
        <v>8255.85</v>
      </c>
      <c r="Q1713" s="681">
        <v>0.45454545454545447</v>
      </c>
      <c r="R1713" s="665">
        <v>15</v>
      </c>
      <c r="S1713" s="681">
        <v>0.45454545454545453</v>
      </c>
      <c r="T1713" s="748">
        <v>5</v>
      </c>
      <c r="U1713" s="704">
        <v>0.5</v>
      </c>
    </row>
    <row r="1714" spans="1:21" ht="14.4" customHeight="1" x14ac:dyDescent="0.3">
      <c r="A1714" s="664">
        <v>21</v>
      </c>
      <c r="B1714" s="665" t="s">
        <v>545</v>
      </c>
      <c r="C1714" s="665" t="s">
        <v>4757</v>
      </c>
      <c r="D1714" s="746" t="s">
        <v>7219</v>
      </c>
      <c r="E1714" s="747" t="s">
        <v>4780</v>
      </c>
      <c r="F1714" s="665" t="s">
        <v>4752</v>
      </c>
      <c r="G1714" s="665" t="s">
        <v>4896</v>
      </c>
      <c r="H1714" s="665" t="s">
        <v>2238</v>
      </c>
      <c r="I1714" s="665" t="s">
        <v>2572</v>
      </c>
      <c r="J1714" s="665" t="s">
        <v>2573</v>
      </c>
      <c r="K1714" s="665" t="s">
        <v>4540</v>
      </c>
      <c r="L1714" s="666">
        <v>550.39</v>
      </c>
      <c r="M1714" s="666">
        <v>41279.249999999993</v>
      </c>
      <c r="N1714" s="665">
        <v>75</v>
      </c>
      <c r="O1714" s="748">
        <v>24</v>
      </c>
      <c r="P1714" s="666">
        <v>26418.719999999994</v>
      </c>
      <c r="Q1714" s="681">
        <v>0.64</v>
      </c>
      <c r="R1714" s="665">
        <v>48</v>
      </c>
      <c r="S1714" s="681">
        <v>0.64</v>
      </c>
      <c r="T1714" s="748">
        <v>16</v>
      </c>
      <c r="U1714" s="704">
        <v>0.66666666666666663</v>
      </c>
    </row>
    <row r="1715" spans="1:21" ht="14.4" customHeight="1" x14ac:dyDescent="0.3">
      <c r="A1715" s="664">
        <v>21</v>
      </c>
      <c r="B1715" s="665" t="s">
        <v>545</v>
      </c>
      <c r="C1715" s="665" t="s">
        <v>4757</v>
      </c>
      <c r="D1715" s="746" t="s">
        <v>7219</v>
      </c>
      <c r="E1715" s="747" t="s">
        <v>4780</v>
      </c>
      <c r="F1715" s="665" t="s">
        <v>4752</v>
      </c>
      <c r="G1715" s="665" t="s">
        <v>5401</v>
      </c>
      <c r="H1715" s="665" t="s">
        <v>2238</v>
      </c>
      <c r="I1715" s="665" t="s">
        <v>3765</v>
      </c>
      <c r="J1715" s="665" t="s">
        <v>4654</v>
      </c>
      <c r="K1715" s="665" t="s">
        <v>4655</v>
      </c>
      <c r="L1715" s="666">
        <v>59.27</v>
      </c>
      <c r="M1715" s="666">
        <v>59.27</v>
      </c>
      <c r="N1715" s="665">
        <v>1</v>
      </c>
      <c r="O1715" s="748">
        <v>0.5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21</v>
      </c>
      <c r="B1716" s="665" t="s">
        <v>545</v>
      </c>
      <c r="C1716" s="665" t="s">
        <v>4757</v>
      </c>
      <c r="D1716" s="746" t="s">
        <v>7219</v>
      </c>
      <c r="E1716" s="747" t="s">
        <v>4780</v>
      </c>
      <c r="F1716" s="665" t="s">
        <v>4752</v>
      </c>
      <c r="G1716" s="665" t="s">
        <v>5163</v>
      </c>
      <c r="H1716" s="665" t="s">
        <v>546</v>
      </c>
      <c r="I1716" s="665" t="s">
        <v>5208</v>
      </c>
      <c r="J1716" s="665" t="s">
        <v>1221</v>
      </c>
      <c r="K1716" s="665" t="s">
        <v>5164</v>
      </c>
      <c r="L1716" s="666">
        <v>0</v>
      </c>
      <c r="M1716" s="666">
        <v>0</v>
      </c>
      <c r="N1716" s="665">
        <v>5</v>
      </c>
      <c r="O1716" s="748">
        <v>3.5</v>
      </c>
      <c r="P1716" s="666">
        <v>0</v>
      </c>
      <c r="Q1716" s="681"/>
      <c r="R1716" s="665">
        <v>3</v>
      </c>
      <c r="S1716" s="681">
        <v>0.6</v>
      </c>
      <c r="T1716" s="748">
        <v>2.5</v>
      </c>
      <c r="U1716" s="704">
        <v>0.7142857142857143</v>
      </c>
    </row>
    <row r="1717" spans="1:21" ht="14.4" customHeight="1" x14ac:dyDescent="0.3">
      <c r="A1717" s="664">
        <v>21</v>
      </c>
      <c r="B1717" s="665" t="s">
        <v>545</v>
      </c>
      <c r="C1717" s="665" t="s">
        <v>4757</v>
      </c>
      <c r="D1717" s="746" t="s">
        <v>7219</v>
      </c>
      <c r="E1717" s="747" t="s">
        <v>4780</v>
      </c>
      <c r="F1717" s="665" t="s">
        <v>4752</v>
      </c>
      <c r="G1717" s="665" t="s">
        <v>5163</v>
      </c>
      <c r="H1717" s="665" t="s">
        <v>546</v>
      </c>
      <c r="I1717" s="665" t="s">
        <v>5815</v>
      </c>
      <c r="J1717" s="665" t="s">
        <v>1221</v>
      </c>
      <c r="K1717" s="665" t="s">
        <v>5164</v>
      </c>
      <c r="L1717" s="666">
        <v>0</v>
      </c>
      <c r="M1717" s="666">
        <v>0</v>
      </c>
      <c r="N1717" s="665">
        <v>3</v>
      </c>
      <c r="O1717" s="748">
        <v>3</v>
      </c>
      <c r="P1717" s="666">
        <v>0</v>
      </c>
      <c r="Q1717" s="681"/>
      <c r="R1717" s="665">
        <v>1</v>
      </c>
      <c r="S1717" s="681">
        <v>0.33333333333333331</v>
      </c>
      <c r="T1717" s="748">
        <v>1</v>
      </c>
      <c r="U1717" s="704">
        <v>0.33333333333333331</v>
      </c>
    </row>
    <row r="1718" spans="1:21" ht="14.4" customHeight="1" x14ac:dyDescent="0.3">
      <c r="A1718" s="664">
        <v>21</v>
      </c>
      <c r="B1718" s="665" t="s">
        <v>545</v>
      </c>
      <c r="C1718" s="665" t="s">
        <v>4757</v>
      </c>
      <c r="D1718" s="746" t="s">
        <v>7219</v>
      </c>
      <c r="E1718" s="747" t="s">
        <v>4780</v>
      </c>
      <c r="F1718" s="665" t="s">
        <v>4752</v>
      </c>
      <c r="G1718" s="665" t="s">
        <v>5163</v>
      </c>
      <c r="H1718" s="665" t="s">
        <v>546</v>
      </c>
      <c r="I1718" s="665" t="s">
        <v>6211</v>
      </c>
      <c r="J1718" s="665" t="s">
        <v>1221</v>
      </c>
      <c r="K1718" s="665" t="s">
        <v>5164</v>
      </c>
      <c r="L1718" s="666">
        <v>0</v>
      </c>
      <c r="M1718" s="666">
        <v>0</v>
      </c>
      <c r="N1718" s="665">
        <v>1</v>
      </c>
      <c r="O1718" s="748">
        <v>0.5</v>
      </c>
      <c r="P1718" s="666">
        <v>0</v>
      </c>
      <c r="Q1718" s="681"/>
      <c r="R1718" s="665">
        <v>1</v>
      </c>
      <c r="S1718" s="681">
        <v>1</v>
      </c>
      <c r="T1718" s="748">
        <v>0.5</v>
      </c>
      <c r="U1718" s="704">
        <v>1</v>
      </c>
    </row>
    <row r="1719" spans="1:21" ht="14.4" customHeight="1" x14ac:dyDescent="0.3">
      <c r="A1719" s="664">
        <v>21</v>
      </c>
      <c r="B1719" s="665" t="s">
        <v>545</v>
      </c>
      <c r="C1719" s="665" t="s">
        <v>4757</v>
      </c>
      <c r="D1719" s="746" t="s">
        <v>7219</v>
      </c>
      <c r="E1719" s="747" t="s">
        <v>4780</v>
      </c>
      <c r="F1719" s="665" t="s">
        <v>4752</v>
      </c>
      <c r="G1719" s="665" t="s">
        <v>5100</v>
      </c>
      <c r="H1719" s="665" t="s">
        <v>546</v>
      </c>
      <c r="I1719" s="665" t="s">
        <v>6212</v>
      </c>
      <c r="J1719" s="665" t="s">
        <v>6213</v>
      </c>
      <c r="K1719" s="665" t="s">
        <v>6214</v>
      </c>
      <c r="L1719" s="666">
        <v>0</v>
      </c>
      <c r="M1719" s="666">
        <v>0</v>
      </c>
      <c r="N1719" s="665">
        <v>2</v>
      </c>
      <c r="O1719" s="748">
        <v>1</v>
      </c>
      <c r="P1719" s="666"/>
      <c r="Q1719" s="681"/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21</v>
      </c>
      <c r="B1720" s="665" t="s">
        <v>545</v>
      </c>
      <c r="C1720" s="665" t="s">
        <v>4757</v>
      </c>
      <c r="D1720" s="746" t="s">
        <v>7219</v>
      </c>
      <c r="E1720" s="747" t="s">
        <v>4780</v>
      </c>
      <c r="F1720" s="665" t="s">
        <v>4752</v>
      </c>
      <c r="G1720" s="665" t="s">
        <v>5103</v>
      </c>
      <c r="H1720" s="665" t="s">
        <v>546</v>
      </c>
      <c r="I1720" s="665" t="s">
        <v>2947</v>
      </c>
      <c r="J1720" s="665" t="s">
        <v>2948</v>
      </c>
      <c r="K1720" s="665" t="s">
        <v>5635</v>
      </c>
      <c r="L1720" s="666">
        <v>256.67</v>
      </c>
      <c r="M1720" s="666">
        <v>770.01</v>
      </c>
      <c r="N1720" s="665">
        <v>3</v>
      </c>
      <c r="O1720" s="748">
        <v>3</v>
      </c>
      <c r="P1720" s="666">
        <v>256.67</v>
      </c>
      <c r="Q1720" s="681">
        <v>0.33333333333333337</v>
      </c>
      <c r="R1720" s="665">
        <v>1</v>
      </c>
      <c r="S1720" s="681">
        <v>0.33333333333333331</v>
      </c>
      <c r="T1720" s="748">
        <v>1</v>
      </c>
      <c r="U1720" s="704">
        <v>0.33333333333333331</v>
      </c>
    </row>
    <row r="1721" spans="1:21" ht="14.4" customHeight="1" x14ac:dyDescent="0.3">
      <c r="A1721" s="664">
        <v>21</v>
      </c>
      <c r="B1721" s="665" t="s">
        <v>545</v>
      </c>
      <c r="C1721" s="665" t="s">
        <v>4757</v>
      </c>
      <c r="D1721" s="746" t="s">
        <v>7219</v>
      </c>
      <c r="E1721" s="747" t="s">
        <v>4780</v>
      </c>
      <c r="F1721" s="665" t="s">
        <v>4752</v>
      </c>
      <c r="G1721" s="665" t="s">
        <v>5103</v>
      </c>
      <c r="H1721" s="665" t="s">
        <v>546</v>
      </c>
      <c r="I1721" s="665" t="s">
        <v>6215</v>
      </c>
      <c r="J1721" s="665" t="s">
        <v>2948</v>
      </c>
      <c r="K1721" s="665" t="s">
        <v>6216</v>
      </c>
      <c r="L1721" s="666">
        <v>0</v>
      </c>
      <c r="M1721" s="666">
        <v>0</v>
      </c>
      <c r="N1721" s="665">
        <v>1</v>
      </c>
      <c r="O1721" s="748">
        <v>1</v>
      </c>
      <c r="P1721" s="666"/>
      <c r="Q1721" s="681"/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21</v>
      </c>
      <c r="B1722" s="665" t="s">
        <v>545</v>
      </c>
      <c r="C1722" s="665" t="s">
        <v>4757</v>
      </c>
      <c r="D1722" s="746" t="s">
        <v>7219</v>
      </c>
      <c r="E1722" s="747" t="s">
        <v>4780</v>
      </c>
      <c r="F1722" s="665" t="s">
        <v>4752</v>
      </c>
      <c r="G1722" s="665" t="s">
        <v>4898</v>
      </c>
      <c r="H1722" s="665" t="s">
        <v>546</v>
      </c>
      <c r="I1722" s="665" t="s">
        <v>6083</v>
      </c>
      <c r="J1722" s="665" t="s">
        <v>2063</v>
      </c>
      <c r="K1722" s="665" t="s">
        <v>4899</v>
      </c>
      <c r="L1722" s="666">
        <v>727.03</v>
      </c>
      <c r="M1722" s="666">
        <v>21810.899999999998</v>
      </c>
      <c r="N1722" s="665">
        <v>30</v>
      </c>
      <c r="O1722" s="748">
        <v>13.5</v>
      </c>
      <c r="P1722" s="666">
        <v>15994.659999999998</v>
      </c>
      <c r="Q1722" s="681">
        <v>0.73333333333333328</v>
      </c>
      <c r="R1722" s="665">
        <v>22</v>
      </c>
      <c r="S1722" s="681">
        <v>0.73333333333333328</v>
      </c>
      <c r="T1722" s="748">
        <v>9.5</v>
      </c>
      <c r="U1722" s="704">
        <v>0.70370370370370372</v>
      </c>
    </row>
    <row r="1723" spans="1:21" ht="14.4" customHeight="1" x14ac:dyDescent="0.3">
      <c r="A1723" s="664">
        <v>21</v>
      </c>
      <c r="B1723" s="665" t="s">
        <v>545</v>
      </c>
      <c r="C1723" s="665" t="s">
        <v>4757</v>
      </c>
      <c r="D1723" s="746" t="s">
        <v>7219</v>
      </c>
      <c r="E1723" s="747" t="s">
        <v>4780</v>
      </c>
      <c r="F1723" s="665" t="s">
        <v>4752</v>
      </c>
      <c r="G1723" s="665" t="s">
        <v>4898</v>
      </c>
      <c r="H1723" s="665" t="s">
        <v>546</v>
      </c>
      <c r="I1723" s="665" t="s">
        <v>2062</v>
      </c>
      <c r="J1723" s="665" t="s">
        <v>2063</v>
      </c>
      <c r="K1723" s="665" t="s">
        <v>4899</v>
      </c>
      <c r="L1723" s="666">
        <v>727.03</v>
      </c>
      <c r="M1723" s="666">
        <v>5089.21</v>
      </c>
      <c r="N1723" s="665">
        <v>7</v>
      </c>
      <c r="O1723" s="748">
        <v>3</v>
      </c>
      <c r="P1723" s="666">
        <v>5089.21</v>
      </c>
      <c r="Q1723" s="681">
        <v>1</v>
      </c>
      <c r="R1723" s="665">
        <v>7</v>
      </c>
      <c r="S1723" s="681">
        <v>1</v>
      </c>
      <c r="T1723" s="748">
        <v>3</v>
      </c>
      <c r="U1723" s="704">
        <v>1</v>
      </c>
    </row>
    <row r="1724" spans="1:21" ht="14.4" customHeight="1" x14ac:dyDescent="0.3">
      <c r="A1724" s="664">
        <v>21</v>
      </c>
      <c r="B1724" s="665" t="s">
        <v>545</v>
      </c>
      <c r="C1724" s="665" t="s">
        <v>4757</v>
      </c>
      <c r="D1724" s="746" t="s">
        <v>7219</v>
      </c>
      <c r="E1724" s="747" t="s">
        <v>4780</v>
      </c>
      <c r="F1724" s="665" t="s">
        <v>4752</v>
      </c>
      <c r="G1724" s="665" t="s">
        <v>4898</v>
      </c>
      <c r="H1724" s="665" t="s">
        <v>546</v>
      </c>
      <c r="I1724" s="665" t="s">
        <v>6084</v>
      </c>
      <c r="J1724" s="665" t="s">
        <v>5108</v>
      </c>
      <c r="K1724" s="665" t="s">
        <v>4899</v>
      </c>
      <c r="L1724" s="666">
        <v>727.03</v>
      </c>
      <c r="M1724" s="666">
        <v>3635.15</v>
      </c>
      <c r="N1724" s="665">
        <v>5</v>
      </c>
      <c r="O1724" s="748">
        <v>1.5</v>
      </c>
      <c r="P1724" s="666">
        <v>3635.15</v>
      </c>
      <c r="Q1724" s="681">
        <v>1</v>
      </c>
      <c r="R1724" s="665">
        <v>5</v>
      </c>
      <c r="S1724" s="681">
        <v>1</v>
      </c>
      <c r="T1724" s="748">
        <v>1.5</v>
      </c>
      <c r="U1724" s="704">
        <v>1</v>
      </c>
    </row>
    <row r="1725" spans="1:21" ht="14.4" customHeight="1" x14ac:dyDescent="0.3">
      <c r="A1725" s="664">
        <v>21</v>
      </c>
      <c r="B1725" s="665" t="s">
        <v>545</v>
      </c>
      <c r="C1725" s="665" t="s">
        <v>4757</v>
      </c>
      <c r="D1725" s="746" t="s">
        <v>7219</v>
      </c>
      <c r="E1725" s="747" t="s">
        <v>4780</v>
      </c>
      <c r="F1725" s="665" t="s">
        <v>4752</v>
      </c>
      <c r="G1725" s="665" t="s">
        <v>4898</v>
      </c>
      <c r="H1725" s="665" t="s">
        <v>546</v>
      </c>
      <c r="I1725" s="665" t="s">
        <v>5107</v>
      </c>
      <c r="J1725" s="665" t="s">
        <v>5108</v>
      </c>
      <c r="K1725" s="665" t="s">
        <v>5109</v>
      </c>
      <c r="L1725" s="666">
        <v>0</v>
      </c>
      <c r="M1725" s="666">
        <v>0</v>
      </c>
      <c r="N1725" s="665">
        <v>6</v>
      </c>
      <c r="O1725" s="748">
        <v>3</v>
      </c>
      <c r="P1725" s="666">
        <v>0</v>
      </c>
      <c r="Q1725" s="681"/>
      <c r="R1725" s="665">
        <v>3</v>
      </c>
      <c r="S1725" s="681">
        <v>0.5</v>
      </c>
      <c r="T1725" s="748">
        <v>2</v>
      </c>
      <c r="U1725" s="704">
        <v>0.66666666666666663</v>
      </c>
    </row>
    <row r="1726" spans="1:21" ht="14.4" customHeight="1" x14ac:dyDescent="0.3">
      <c r="A1726" s="664">
        <v>21</v>
      </c>
      <c r="B1726" s="665" t="s">
        <v>545</v>
      </c>
      <c r="C1726" s="665" t="s">
        <v>4757</v>
      </c>
      <c r="D1726" s="746" t="s">
        <v>7219</v>
      </c>
      <c r="E1726" s="747" t="s">
        <v>4780</v>
      </c>
      <c r="F1726" s="665" t="s">
        <v>4752</v>
      </c>
      <c r="G1726" s="665" t="s">
        <v>4802</v>
      </c>
      <c r="H1726" s="665" t="s">
        <v>546</v>
      </c>
      <c r="I1726" s="665" t="s">
        <v>994</v>
      </c>
      <c r="J1726" s="665" t="s">
        <v>4803</v>
      </c>
      <c r="K1726" s="665" t="s">
        <v>4804</v>
      </c>
      <c r="L1726" s="666">
        <v>53.57</v>
      </c>
      <c r="M1726" s="666">
        <v>1874.9500000000003</v>
      </c>
      <c r="N1726" s="665">
        <v>35</v>
      </c>
      <c r="O1726" s="748">
        <v>10.5</v>
      </c>
      <c r="P1726" s="666">
        <v>1392.8200000000004</v>
      </c>
      <c r="Q1726" s="681">
        <v>0.74285714285714299</v>
      </c>
      <c r="R1726" s="665">
        <v>26</v>
      </c>
      <c r="S1726" s="681">
        <v>0.74285714285714288</v>
      </c>
      <c r="T1726" s="748">
        <v>8.25</v>
      </c>
      <c r="U1726" s="704">
        <v>0.7857142857142857</v>
      </c>
    </row>
    <row r="1727" spans="1:21" ht="14.4" customHeight="1" x14ac:dyDescent="0.3">
      <c r="A1727" s="664">
        <v>21</v>
      </c>
      <c r="B1727" s="665" t="s">
        <v>545</v>
      </c>
      <c r="C1727" s="665" t="s">
        <v>4757</v>
      </c>
      <c r="D1727" s="746" t="s">
        <v>7219</v>
      </c>
      <c r="E1727" s="747" t="s">
        <v>4780</v>
      </c>
      <c r="F1727" s="665" t="s">
        <v>4752</v>
      </c>
      <c r="G1727" s="665" t="s">
        <v>4905</v>
      </c>
      <c r="H1727" s="665" t="s">
        <v>546</v>
      </c>
      <c r="I1727" s="665" t="s">
        <v>4966</v>
      </c>
      <c r="J1727" s="665" t="s">
        <v>4771</v>
      </c>
      <c r="K1727" s="665"/>
      <c r="L1727" s="666">
        <v>0</v>
      </c>
      <c r="M1727" s="666">
        <v>0</v>
      </c>
      <c r="N1727" s="665">
        <v>1</v>
      </c>
      <c r="O1727" s="748">
        <v>1</v>
      </c>
      <c r="P1727" s="666">
        <v>0</v>
      </c>
      <c r="Q1727" s="681"/>
      <c r="R1727" s="665">
        <v>1</v>
      </c>
      <c r="S1727" s="681">
        <v>1</v>
      </c>
      <c r="T1727" s="748">
        <v>1</v>
      </c>
      <c r="U1727" s="704">
        <v>1</v>
      </c>
    </row>
    <row r="1728" spans="1:21" ht="14.4" customHeight="1" x14ac:dyDescent="0.3">
      <c r="A1728" s="664">
        <v>21</v>
      </c>
      <c r="B1728" s="665" t="s">
        <v>545</v>
      </c>
      <c r="C1728" s="665" t="s">
        <v>4757</v>
      </c>
      <c r="D1728" s="746" t="s">
        <v>7219</v>
      </c>
      <c r="E1728" s="747" t="s">
        <v>4780</v>
      </c>
      <c r="F1728" s="665" t="s">
        <v>4752</v>
      </c>
      <c r="G1728" s="665" t="s">
        <v>4805</v>
      </c>
      <c r="H1728" s="665" t="s">
        <v>2238</v>
      </c>
      <c r="I1728" s="665" t="s">
        <v>5424</v>
      </c>
      <c r="J1728" s="665" t="s">
        <v>2554</v>
      </c>
      <c r="K1728" s="665" t="s">
        <v>5425</v>
      </c>
      <c r="L1728" s="666">
        <v>407.55</v>
      </c>
      <c r="M1728" s="666">
        <v>3260.4</v>
      </c>
      <c r="N1728" s="665">
        <v>8</v>
      </c>
      <c r="O1728" s="748">
        <v>1</v>
      </c>
      <c r="P1728" s="666">
        <v>3260.4</v>
      </c>
      <c r="Q1728" s="681">
        <v>1</v>
      </c>
      <c r="R1728" s="665">
        <v>8</v>
      </c>
      <c r="S1728" s="681">
        <v>1</v>
      </c>
      <c r="T1728" s="748">
        <v>1</v>
      </c>
      <c r="U1728" s="704">
        <v>1</v>
      </c>
    </row>
    <row r="1729" spans="1:21" ht="14.4" customHeight="1" x14ac:dyDescent="0.3">
      <c r="A1729" s="664">
        <v>21</v>
      </c>
      <c r="B1729" s="665" t="s">
        <v>545</v>
      </c>
      <c r="C1729" s="665" t="s">
        <v>4757</v>
      </c>
      <c r="D1729" s="746" t="s">
        <v>7219</v>
      </c>
      <c r="E1729" s="747" t="s">
        <v>4780</v>
      </c>
      <c r="F1729" s="665" t="s">
        <v>4752</v>
      </c>
      <c r="G1729" s="665" t="s">
        <v>4805</v>
      </c>
      <c r="H1729" s="665" t="s">
        <v>2238</v>
      </c>
      <c r="I1729" s="665" t="s">
        <v>4806</v>
      </c>
      <c r="J1729" s="665" t="s">
        <v>2554</v>
      </c>
      <c r="K1729" s="665" t="s">
        <v>4446</v>
      </c>
      <c r="L1729" s="666">
        <v>543.39</v>
      </c>
      <c r="M1729" s="666">
        <v>11954.58</v>
      </c>
      <c r="N1729" s="665">
        <v>22</v>
      </c>
      <c r="O1729" s="748">
        <v>4.5</v>
      </c>
      <c r="P1729" s="666">
        <v>9781.02</v>
      </c>
      <c r="Q1729" s="681">
        <v>0.81818181818181823</v>
      </c>
      <c r="R1729" s="665">
        <v>18</v>
      </c>
      <c r="S1729" s="681">
        <v>0.81818181818181823</v>
      </c>
      <c r="T1729" s="748">
        <v>3.5</v>
      </c>
      <c r="U1729" s="704">
        <v>0.77777777777777779</v>
      </c>
    </row>
    <row r="1730" spans="1:21" ht="14.4" customHeight="1" x14ac:dyDescent="0.3">
      <c r="A1730" s="664">
        <v>21</v>
      </c>
      <c r="B1730" s="665" t="s">
        <v>545</v>
      </c>
      <c r="C1730" s="665" t="s">
        <v>4757</v>
      </c>
      <c r="D1730" s="746" t="s">
        <v>7219</v>
      </c>
      <c r="E1730" s="747" t="s">
        <v>4780</v>
      </c>
      <c r="F1730" s="665" t="s">
        <v>4752</v>
      </c>
      <c r="G1730" s="665" t="s">
        <v>4805</v>
      </c>
      <c r="H1730" s="665" t="s">
        <v>2238</v>
      </c>
      <c r="I1730" s="665" t="s">
        <v>4968</v>
      </c>
      <c r="J1730" s="665" t="s">
        <v>2554</v>
      </c>
      <c r="K1730" s="665" t="s">
        <v>4615</v>
      </c>
      <c r="L1730" s="666">
        <v>815.1</v>
      </c>
      <c r="M1730" s="666">
        <v>12226.5</v>
      </c>
      <c r="N1730" s="665">
        <v>15</v>
      </c>
      <c r="O1730" s="748">
        <v>3</v>
      </c>
      <c r="P1730" s="666">
        <v>12226.5</v>
      </c>
      <c r="Q1730" s="681">
        <v>1</v>
      </c>
      <c r="R1730" s="665">
        <v>15</v>
      </c>
      <c r="S1730" s="681">
        <v>1</v>
      </c>
      <c r="T1730" s="748">
        <v>3</v>
      </c>
      <c r="U1730" s="704">
        <v>1</v>
      </c>
    </row>
    <row r="1731" spans="1:21" ht="14.4" customHeight="1" x14ac:dyDescent="0.3">
      <c r="A1731" s="664">
        <v>21</v>
      </c>
      <c r="B1731" s="665" t="s">
        <v>545</v>
      </c>
      <c r="C1731" s="665" t="s">
        <v>4757</v>
      </c>
      <c r="D1731" s="746" t="s">
        <v>7219</v>
      </c>
      <c r="E1731" s="747" t="s">
        <v>4780</v>
      </c>
      <c r="F1731" s="665" t="s">
        <v>4752</v>
      </c>
      <c r="G1731" s="665" t="s">
        <v>4805</v>
      </c>
      <c r="H1731" s="665" t="s">
        <v>2238</v>
      </c>
      <c r="I1731" s="665" t="s">
        <v>3683</v>
      </c>
      <c r="J1731" s="665" t="s">
        <v>2554</v>
      </c>
      <c r="K1731" s="665" t="s">
        <v>4616</v>
      </c>
      <c r="L1731" s="666">
        <v>923.74</v>
      </c>
      <c r="M1731" s="666">
        <v>5542.4400000000005</v>
      </c>
      <c r="N1731" s="665">
        <v>6</v>
      </c>
      <c r="O1731" s="748">
        <v>2</v>
      </c>
      <c r="P1731" s="666">
        <v>5542.4400000000005</v>
      </c>
      <c r="Q1731" s="681">
        <v>1</v>
      </c>
      <c r="R1731" s="665">
        <v>6</v>
      </c>
      <c r="S1731" s="681">
        <v>1</v>
      </c>
      <c r="T1731" s="748">
        <v>2</v>
      </c>
      <c r="U1731" s="704">
        <v>1</v>
      </c>
    </row>
    <row r="1732" spans="1:21" ht="14.4" customHeight="1" x14ac:dyDescent="0.3">
      <c r="A1732" s="664">
        <v>21</v>
      </c>
      <c r="B1732" s="665" t="s">
        <v>545</v>
      </c>
      <c r="C1732" s="665" t="s">
        <v>4757</v>
      </c>
      <c r="D1732" s="746" t="s">
        <v>7219</v>
      </c>
      <c r="E1732" s="747" t="s">
        <v>4780</v>
      </c>
      <c r="F1732" s="665" t="s">
        <v>4752</v>
      </c>
      <c r="G1732" s="665" t="s">
        <v>4805</v>
      </c>
      <c r="H1732" s="665" t="s">
        <v>2238</v>
      </c>
      <c r="I1732" s="665" t="s">
        <v>5128</v>
      </c>
      <c r="J1732" s="665" t="s">
        <v>2308</v>
      </c>
      <c r="K1732" s="665" t="s">
        <v>4444</v>
      </c>
      <c r="L1732" s="666">
        <v>1385.62</v>
      </c>
      <c r="M1732" s="666">
        <v>8313.7199999999993</v>
      </c>
      <c r="N1732" s="665">
        <v>6</v>
      </c>
      <c r="O1732" s="748">
        <v>1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21</v>
      </c>
      <c r="B1733" s="665" t="s">
        <v>545</v>
      </c>
      <c r="C1733" s="665" t="s">
        <v>4757</v>
      </c>
      <c r="D1733" s="746" t="s">
        <v>7219</v>
      </c>
      <c r="E1733" s="747" t="s">
        <v>4780</v>
      </c>
      <c r="F1733" s="665" t="s">
        <v>4752</v>
      </c>
      <c r="G1733" s="665" t="s">
        <v>5252</v>
      </c>
      <c r="H1733" s="665" t="s">
        <v>546</v>
      </c>
      <c r="I1733" s="665" t="s">
        <v>6217</v>
      </c>
      <c r="J1733" s="665" t="s">
        <v>6218</v>
      </c>
      <c r="K1733" s="665" t="s">
        <v>6219</v>
      </c>
      <c r="L1733" s="666">
        <v>113.93</v>
      </c>
      <c r="M1733" s="666">
        <v>227.86</v>
      </c>
      <c r="N1733" s="665">
        <v>2</v>
      </c>
      <c r="O1733" s="748">
        <v>1</v>
      </c>
      <c r="P1733" s="666">
        <v>227.86</v>
      </c>
      <c r="Q1733" s="681">
        <v>1</v>
      </c>
      <c r="R1733" s="665">
        <v>2</v>
      </c>
      <c r="S1733" s="681">
        <v>1</v>
      </c>
      <c r="T1733" s="748">
        <v>1</v>
      </c>
      <c r="U1733" s="704">
        <v>1</v>
      </c>
    </row>
    <row r="1734" spans="1:21" ht="14.4" customHeight="1" x14ac:dyDescent="0.3">
      <c r="A1734" s="664">
        <v>21</v>
      </c>
      <c r="B1734" s="665" t="s">
        <v>545</v>
      </c>
      <c r="C1734" s="665" t="s">
        <v>4757</v>
      </c>
      <c r="D1734" s="746" t="s">
        <v>7219</v>
      </c>
      <c r="E1734" s="747" t="s">
        <v>4780</v>
      </c>
      <c r="F1734" s="665" t="s">
        <v>4752</v>
      </c>
      <c r="G1734" s="665" t="s">
        <v>5646</v>
      </c>
      <c r="H1734" s="665" t="s">
        <v>2238</v>
      </c>
      <c r="I1734" s="665" t="s">
        <v>2246</v>
      </c>
      <c r="J1734" s="665" t="s">
        <v>611</v>
      </c>
      <c r="K1734" s="665" t="s">
        <v>4551</v>
      </c>
      <c r="L1734" s="666">
        <v>36.54</v>
      </c>
      <c r="M1734" s="666">
        <v>73.08</v>
      </c>
      <c r="N1734" s="665">
        <v>2</v>
      </c>
      <c r="O1734" s="748">
        <v>1</v>
      </c>
      <c r="P1734" s="666">
        <v>73.08</v>
      </c>
      <c r="Q1734" s="681">
        <v>1</v>
      </c>
      <c r="R1734" s="665">
        <v>2</v>
      </c>
      <c r="S1734" s="681">
        <v>1</v>
      </c>
      <c r="T1734" s="748">
        <v>1</v>
      </c>
      <c r="U1734" s="704">
        <v>1</v>
      </c>
    </row>
    <row r="1735" spans="1:21" ht="14.4" customHeight="1" x14ac:dyDescent="0.3">
      <c r="A1735" s="664">
        <v>21</v>
      </c>
      <c r="B1735" s="665" t="s">
        <v>545</v>
      </c>
      <c r="C1735" s="665" t="s">
        <v>4757</v>
      </c>
      <c r="D1735" s="746" t="s">
        <v>7219</v>
      </c>
      <c r="E1735" s="747" t="s">
        <v>4780</v>
      </c>
      <c r="F1735" s="665" t="s">
        <v>4752</v>
      </c>
      <c r="G1735" s="665" t="s">
        <v>5646</v>
      </c>
      <c r="H1735" s="665" t="s">
        <v>2238</v>
      </c>
      <c r="I1735" s="665" t="s">
        <v>6220</v>
      </c>
      <c r="J1735" s="665" t="s">
        <v>611</v>
      </c>
      <c r="K1735" s="665" t="s">
        <v>6221</v>
      </c>
      <c r="L1735" s="666">
        <v>0</v>
      </c>
      <c r="M1735" s="666">
        <v>0</v>
      </c>
      <c r="N1735" s="665">
        <v>3</v>
      </c>
      <c r="O1735" s="748">
        <v>0.5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21</v>
      </c>
      <c r="B1736" s="665" t="s">
        <v>545</v>
      </c>
      <c r="C1736" s="665" t="s">
        <v>4757</v>
      </c>
      <c r="D1736" s="746" t="s">
        <v>7219</v>
      </c>
      <c r="E1736" s="747" t="s">
        <v>4780</v>
      </c>
      <c r="F1736" s="665" t="s">
        <v>4752</v>
      </c>
      <c r="G1736" s="665" t="s">
        <v>5646</v>
      </c>
      <c r="H1736" s="665" t="s">
        <v>2238</v>
      </c>
      <c r="I1736" s="665" t="s">
        <v>6220</v>
      </c>
      <c r="J1736" s="665" t="s">
        <v>611</v>
      </c>
      <c r="K1736" s="665" t="s">
        <v>6221</v>
      </c>
      <c r="L1736" s="666">
        <v>193.26</v>
      </c>
      <c r="M1736" s="666">
        <v>773.04</v>
      </c>
      <c r="N1736" s="665">
        <v>4</v>
      </c>
      <c r="O1736" s="748">
        <v>0.5</v>
      </c>
      <c r="P1736" s="666">
        <v>773.04</v>
      </c>
      <c r="Q1736" s="681">
        <v>1</v>
      </c>
      <c r="R1736" s="665">
        <v>4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21</v>
      </c>
      <c r="B1737" s="665" t="s">
        <v>545</v>
      </c>
      <c r="C1737" s="665" t="s">
        <v>4757</v>
      </c>
      <c r="D1737" s="746" t="s">
        <v>7219</v>
      </c>
      <c r="E1737" s="747" t="s">
        <v>4780</v>
      </c>
      <c r="F1737" s="665" t="s">
        <v>4752</v>
      </c>
      <c r="G1737" s="665" t="s">
        <v>4969</v>
      </c>
      <c r="H1737" s="665" t="s">
        <v>546</v>
      </c>
      <c r="I1737" s="665" t="s">
        <v>2696</v>
      </c>
      <c r="J1737" s="665" t="s">
        <v>2697</v>
      </c>
      <c r="K1737" s="665" t="s">
        <v>4970</v>
      </c>
      <c r="L1737" s="666">
        <v>78.33</v>
      </c>
      <c r="M1737" s="666">
        <v>156.66</v>
      </c>
      <c r="N1737" s="665">
        <v>2</v>
      </c>
      <c r="O1737" s="748">
        <v>1</v>
      </c>
      <c r="P1737" s="666">
        <v>156.66</v>
      </c>
      <c r="Q1737" s="681">
        <v>1</v>
      </c>
      <c r="R1737" s="665">
        <v>2</v>
      </c>
      <c r="S1737" s="681">
        <v>1</v>
      </c>
      <c r="T1737" s="748">
        <v>1</v>
      </c>
      <c r="U1737" s="704">
        <v>1</v>
      </c>
    </row>
    <row r="1738" spans="1:21" ht="14.4" customHeight="1" x14ac:dyDescent="0.3">
      <c r="A1738" s="664">
        <v>21</v>
      </c>
      <c r="B1738" s="665" t="s">
        <v>545</v>
      </c>
      <c r="C1738" s="665" t="s">
        <v>4757</v>
      </c>
      <c r="D1738" s="746" t="s">
        <v>7219</v>
      </c>
      <c r="E1738" s="747" t="s">
        <v>4780</v>
      </c>
      <c r="F1738" s="665" t="s">
        <v>4752</v>
      </c>
      <c r="G1738" s="665" t="s">
        <v>4807</v>
      </c>
      <c r="H1738" s="665" t="s">
        <v>546</v>
      </c>
      <c r="I1738" s="665" t="s">
        <v>4838</v>
      </c>
      <c r="J1738" s="665" t="s">
        <v>797</v>
      </c>
      <c r="K1738" s="665" t="s">
        <v>4839</v>
      </c>
      <c r="L1738" s="666">
        <v>57.64</v>
      </c>
      <c r="M1738" s="666">
        <v>2709.08</v>
      </c>
      <c r="N1738" s="665">
        <v>47</v>
      </c>
      <c r="O1738" s="748">
        <v>13.5</v>
      </c>
      <c r="P1738" s="666">
        <v>979.87999999999988</v>
      </c>
      <c r="Q1738" s="681">
        <v>0.36170212765957444</v>
      </c>
      <c r="R1738" s="665">
        <v>17</v>
      </c>
      <c r="S1738" s="681">
        <v>0.36170212765957449</v>
      </c>
      <c r="T1738" s="748">
        <v>4.5</v>
      </c>
      <c r="U1738" s="704">
        <v>0.33333333333333331</v>
      </c>
    </row>
    <row r="1739" spans="1:21" ht="14.4" customHeight="1" x14ac:dyDescent="0.3">
      <c r="A1739" s="664">
        <v>21</v>
      </c>
      <c r="B1739" s="665" t="s">
        <v>545</v>
      </c>
      <c r="C1739" s="665" t="s">
        <v>4757</v>
      </c>
      <c r="D1739" s="746" t="s">
        <v>7219</v>
      </c>
      <c r="E1739" s="747" t="s">
        <v>4780</v>
      </c>
      <c r="F1739" s="665" t="s">
        <v>4752</v>
      </c>
      <c r="G1739" s="665" t="s">
        <v>4807</v>
      </c>
      <c r="H1739" s="665" t="s">
        <v>546</v>
      </c>
      <c r="I1739" s="665" t="s">
        <v>4808</v>
      </c>
      <c r="J1739" s="665" t="s">
        <v>797</v>
      </c>
      <c r="K1739" s="665" t="s">
        <v>4809</v>
      </c>
      <c r="L1739" s="666">
        <v>185.26</v>
      </c>
      <c r="M1739" s="666">
        <v>185.26</v>
      </c>
      <c r="N1739" s="665">
        <v>1</v>
      </c>
      <c r="O1739" s="748">
        <v>0.5</v>
      </c>
      <c r="P1739" s="666">
        <v>185.26</v>
      </c>
      <c r="Q1739" s="681">
        <v>1</v>
      </c>
      <c r="R1739" s="665">
        <v>1</v>
      </c>
      <c r="S1739" s="681">
        <v>1</v>
      </c>
      <c r="T1739" s="748">
        <v>0.5</v>
      </c>
      <c r="U1739" s="704">
        <v>1</v>
      </c>
    </row>
    <row r="1740" spans="1:21" ht="14.4" customHeight="1" x14ac:dyDescent="0.3">
      <c r="A1740" s="664">
        <v>21</v>
      </c>
      <c r="B1740" s="665" t="s">
        <v>545</v>
      </c>
      <c r="C1740" s="665" t="s">
        <v>4757</v>
      </c>
      <c r="D1740" s="746" t="s">
        <v>7219</v>
      </c>
      <c r="E1740" s="747" t="s">
        <v>4780</v>
      </c>
      <c r="F1740" s="665" t="s">
        <v>4752</v>
      </c>
      <c r="G1740" s="665" t="s">
        <v>4807</v>
      </c>
      <c r="H1740" s="665" t="s">
        <v>546</v>
      </c>
      <c r="I1740" s="665" t="s">
        <v>4971</v>
      </c>
      <c r="J1740" s="665" t="s">
        <v>4972</v>
      </c>
      <c r="K1740" s="665" t="s">
        <v>4973</v>
      </c>
      <c r="L1740" s="666">
        <v>57.64</v>
      </c>
      <c r="M1740" s="666">
        <v>172.92000000000002</v>
      </c>
      <c r="N1740" s="665">
        <v>3</v>
      </c>
      <c r="O1740" s="748">
        <v>0.5</v>
      </c>
      <c r="P1740" s="666">
        <v>172.92000000000002</v>
      </c>
      <c r="Q1740" s="681">
        <v>1</v>
      </c>
      <c r="R1740" s="665">
        <v>3</v>
      </c>
      <c r="S1740" s="681">
        <v>1</v>
      </c>
      <c r="T1740" s="748">
        <v>0.5</v>
      </c>
      <c r="U1740" s="704">
        <v>1</v>
      </c>
    </row>
    <row r="1741" spans="1:21" ht="14.4" customHeight="1" x14ac:dyDescent="0.3">
      <c r="A1741" s="664">
        <v>21</v>
      </c>
      <c r="B1741" s="665" t="s">
        <v>545</v>
      </c>
      <c r="C1741" s="665" t="s">
        <v>4757</v>
      </c>
      <c r="D1741" s="746" t="s">
        <v>7219</v>
      </c>
      <c r="E1741" s="747" t="s">
        <v>4780</v>
      </c>
      <c r="F1741" s="665" t="s">
        <v>4752</v>
      </c>
      <c r="G1741" s="665" t="s">
        <v>4807</v>
      </c>
      <c r="H1741" s="665" t="s">
        <v>546</v>
      </c>
      <c r="I1741" s="665" t="s">
        <v>6222</v>
      </c>
      <c r="J1741" s="665" t="s">
        <v>6223</v>
      </c>
      <c r="K1741" s="665" t="s">
        <v>798</v>
      </c>
      <c r="L1741" s="666">
        <v>57.64</v>
      </c>
      <c r="M1741" s="666">
        <v>345.84000000000003</v>
      </c>
      <c r="N1741" s="665">
        <v>6</v>
      </c>
      <c r="O1741" s="748">
        <v>1.5</v>
      </c>
      <c r="P1741" s="666">
        <v>345.84000000000003</v>
      </c>
      <c r="Q1741" s="681">
        <v>1</v>
      </c>
      <c r="R1741" s="665">
        <v>6</v>
      </c>
      <c r="S1741" s="681">
        <v>1</v>
      </c>
      <c r="T1741" s="748">
        <v>1.5</v>
      </c>
      <c r="U1741" s="704">
        <v>1</v>
      </c>
    </row>
    <row r="1742" spans="1:21" ht="14.4" customHeight="1" x14ac:dyDescent="0.3">
      <c r="A1742" s="664">
        <v>21</v>
      </c>
      <c r="B1742" s="665" t="s">
        <v>545</v>
      </c>
      <c r="C1742" s="665" t="s">
        <v>4757</v>
      </c>
      <c r="D1742" s="746" t="s">
        <v>7219</v>
      </c>
      <c r="E1742" s="747" t="s">
        <v>4780</v>
      </c>
      <c r="F1742" s="665" t="s">
        <v>4752</v>
      </c>
      <c r="G1742" s="665" t="s">
        <v>4810</v>
      </c>
      <c r="H1742" s="665" t="s">
        <v>546</v>
      </c>
      <c r="I1742" s="665" t="s">
        <v>5021</v>
      </c>
      <c r="J1742" s="665" t="s">
        <v>5022</v>
      </c>
      <c r="K1742" s="665" t="s">
        <v>5023</v>
      </c>
      <c r="L1742" s="666">
        <v>668.54</v>
      </c>
      <c r="M1742" s="666">
        <v>4679.78</v>
      </c>
      <c r="N1742" s="665">
        <v>7</v>
      </c>
      <c r="O1742" s="748">
        <v>3</v>
      </c>
      <c r="P1742" s="666">
        <v>4679.78</v>
      </c>
      <c r="Q1742" s="681">
        <v>1</v>
      </c>
      <c r="R1742" s="665">
        <v>7</v>
      </c>
      <c r="S1742" s="681">
        <v>1</v>
      </c>
      <c r="T1742" s="748">
        <v>3</v>
      </c>
      <c r="U1742" s="704">
        <v>1</v>
      </c>
    </row>
    <row r="1743" spans="1:21" ht="14.4" customHeight="1" x14ac:dyDescent="0.3">
      <c r="A1743" s="664">
        <v>21</v>
      </c>
      <c r="B1743" s="665" t="s">
        <v>545</v>
      </c>
      <c r="C1743" s="665" t="s">
        <v>4757</v>
      </c>
      <c r="D1743" s="746" t="s">
        <v>7219</v>
      </c>
      <c r="E1743" s="747" t="s">
        <v>4780</v>
      </c>
      <c r="F1743" s="665" t="s">
        <v>4752</v>
      </c>
      <c r="G1743" s="665" t="s">
        <v>4810</v>
      </c>
      <c r="H1743" s="665" t="s">
        <v>546</v>
      </c>
      <c r="I1743" s="665" t="s">
        <v>1848</v>
      </c>
      <c r="J1743" s="665" t="s">
        <v>1849</v>
      </c>
      <c r="K1743" s="665" t="s">
        <v>5024</v>
      </c>
      <c r="L1743" s="666">
        <v>334.27</v>
      </c>
      <c r="M1743" s="666">
        <v>2005.62</v>
      </c>
      <c r="N1743" s="665">
        <v>6</v>
      </c>
      <c r="O1743" s="748">
        <v>2</v>
      </c>
      <c r="P1743" s="666">
        <v>2005.62</v>
      </c>
      <c r="Q1743" s="681">
        <v>1</v>
      </c>
      <c r="R1743" s="665">
        <v>6</v>
      </c>
      <c r="S1743" s="681">
        <v>1</v>
      </c>
      <c r="T1743" s="748">
        <v>2</v>
      </c>
      <c r="U1743" s="704">
        <v>1</v>
      </c>
    </row>
    <row r="1744" spans="1:21" ht="14.4" customHeight="1" x14ac:dyDescent="0.3">
      <c r="A1744" s="664">
        <v>21</v>
      </c>
      <c r="B1744" s="665" t="s">
        <v>545</v>
      </c>
      <c r="C1744" s="665" t="s">
        <v>4757</v>
      </c>
      <c r="D1744" s="746" t="s">
        <v>7219</v>
      </c>
      <c r="E1744" s="747" t="s">
        <v>4780</v>
      </c>
      <c r="F1744" s="665" t="s">
        <v>4752</v>
      </c>
      <c r="G1744" s="665" t="s">
        <v>4810</v>
      </c>
      <c r="H1744" s="665" t="s">
        <v>2238</v>
      </c>
      <c r="I1744" s="665" t="s">
        <v>2566</v>
      </c>
      <c r="J1744" s="665" t="s">
        <v>2567</v>
      </c>
      <c r="K1744" s="665" t="s">
        <v>2568</v>
      </c>
      <c r="L1744" s="666">
        <v>668.54</v>
      </c>
      <c r="M1744" s="666">
        <v>15376.419999999998</v>
      </c>
      <c r="N1744" s="665">
        <v>23</v>
      </c>
      <c r="O1744" s="748">
        <v>5</v>
      </c>
      <c r="P1744" s="666">
        <v>12702.259999999998</v>
      </c>
      <c r="Q1744" s="681">
        <v>0.82608695652173914</v>
      </c>
      <c r="R1744" s="665">
        <v>19</v>
      </c>
      <c r="S1744" s="681">
        <v>0.82608695652173914</v>
      </c>
      <c r="T1744" s="748">
        <v>4</v>
      </c>
      <c r="U1744" s="704">
        <v>0.8</v>
      </c>
    </row>
    <row r="1745" spans="1:21" ht="14.4" customHeight="1" x14ac:dyDescent="0.3">
      <c r="A1745" s="664">
        <v>21</v>
      </c>
      <c r="B1745" s="665" t="s">
        <v>545</v>
      </c>
      <c r="C1745" s="665" t="s">
        <v>4757</v>
      </c>
      <c r="D1745" s="746" t="s">
        <v>7219</v>
      </c>
      <c r="E1745" s="747" t="s">
        <v>4780</v>
      </c>
      <c r="F1745" s="665" t="s">
        <v>4752</v>
      </c>
      <c r="G1745" s="665" t="s">
        <v>4810</v>
      </c>
      <c r="H1745" s="665" t="s">
        <v>2238</v>
      </c>
      <c r="I1745" s="665" t="s">
        <v>4914</v>
      </c>
      <c r="J1745" s="665" t="s">
        <v>2567</v>
      </c>
      <c r="K1745" s="665" t="s">
        <v>2568</v>
      </c>
      <c r="L1745" s="666">
        <v>668.54</v>
      </c>
      <c r="M1745" s="666">
        <v>25404.52</v>
      </c>
      <c r="N1745" s="665">
        <v>38</v>
      </c>
      <c r="O1745" s="748">
        <v>15.5</v>
      </c>
      <c r="P1745" s="666">
        <v>16713.5</v>
      </c>
      <c r="Q1745" s="681">
        <v>0.6578947368421052</v>
      </c>
      <c r="R1745" s="665">
        <v>25</v>
      </c>
      <c r="S1745" s="681">
        <v>0.65789473684210531</v>
      </c>
      <c r="T1745" s="748">
        <v>11</v>
      </c>
      <c r="U1745" s="704">
        <v>0.70967741935483875</v>
      </c>
    </row>
    <row r="1746" spans="1:21" ht="14.4" customHeight="1" x14ac:dyDescent="0.3">
      <c r="A1746" s="664">
        <v>21</v>
      </c>
      <c r="B1746" s="665" t="s">
        <v>545</v>
      </c>
      <c r="C1746" s="665" t="s">
        <v>4757</v>
      </c>
      <c r="D1746" s="746" t="s">
        <v>7219</v>
      </c>
      <c r="E1746" s="747" t="s">
        <v>4780</v>
      </c>
      <c r="F1746" s="665" t="s">
        <v>4752</v>
      </c>
      <c r="G1746" s="665" t="s">
        <v>4810</v>
      </c>
      <c r="H1746" s="665" t="s">
        <v>546</v>
      </c>
      <c r="I1746" s="665" t="s">
        <v>5132</v>
      </c>
      <c r="J1746" s="665" t="s">
        <v>2567</v>
      </c>
      <c r="K1746" s="665" t="s">
        <v>5133</v>
      </c>
      <c r="L1746" s="666">
        <v>0</v>
      </c>
      <c r="M1746" s="666">
        <v>0</v>
      </c>
      <c r="N1746" s="665">
        <v>2</v>
      </c>
      <c r="O1746" s="748">
        <v>1</v>
      </c>
      <c r="P1746" s="666">
        <v>0</v>
      </c>
      <c r="Q1746" s="681"/>
      <c r="R1746" s="665">
        <v>2</v>
      </c>
      <c r="S1746" s="681">
        <v>1</v>
      </c>
      <c r="T1746" s="748">
        <v>1</v>
      </c>
      <c r="U1746" s="704">
        <v>1</v>
      </c>
    </row>
    <row r="1747" spans="1:21" ht="14.4" customHeight="1" x14ac:dyDescent="0.3">
      <c r="A1747" s="664">
        <v>21</v>
      </c>
      <c r="B1747" s="665" t="s">
        <v>545</v>
      </c>
      <c r="C1747" s="665" t="s">
        <v>4757</v>
      </c>
      <c r="D1747" s="746" t="s">
        <v>7219</v>
      </c>
      <c r="E1747" s="747" t="s">
        <v>4780</v>
      </c>
      <c r="F1747" s="665" t="s">
        <v>4752</v>
      </c>
      <c r="G1747" s="665" t="s">
        <v>4810</v>
      </c>
      <c r="H1747" s="665" t="s">
        <v>546</v>
      </c>
      <c r="I1747" s="665" t="s">
        <v>5436</v>
      </c>
      <c r="J1747" s="665" t="s">
        <v>2567</v>
      </c>
      <c r="K1747" s="665" t="s">
        <v>5437</v>
      </c>
      <c r="L1747" s="666">
        <v>0</v>
      </c>
      <c r="M1747" s="666">
        <v>0</v>
      </c>
      <c r="N1747" s="665">
        <v>2</v>
      </c>
      <c r="O1747" s="748">
        <v>1</v>
      </c>
      <c r="P1747" s="666">
        <v>0</v>
      </c>
      <c r="Q1747" s="681"/>
      <c r="R1747" s="665">
        <v>2</v>
      </c>
      <c r="S1747" s="681">
        <v>1</v>
      </c>
      <c r="T1747" s="748">
        <v>1</v>
      </c>
      <c r="U1747" s="704">
        <v>1</v>
      </c>
    </row>
    <row r="1748" spans="1:21" ht="14.4" customHeight="1" x14ac:dyDescent="0.3">
      <c r="A1748" s="664">
        <v>21</v>
      </c>
      <c r="B1748" s="665" t="s">
        <v>545</v>
      </c>
      <c r="C1748" s="665" t="s">
        <v>4757</v>
      </c>
      <c r="D1748" s="746" t="s">
        <v>7219</v>
      </c>
      <c r="E1748" s="747" t="s">
        <v>4780</v>
      </c>
      <c r="F1748" s="665" t="s">
        <v>4752</v>
      </c>
      <c r="G1748" s="665" t="s">
        <v>4810</v>
      </c>
      <c r="H1748" s="665" t="s">
        <v>546</v>
      </c>
      <c r="I1748" s="665" t="s">
        <v>5299</v>
      </c>
      <c r="J1748" s="665" t="s">
        <v>2567</v>
      </c>
      <c r="K1748" s="665" t="s">
        <v>5300</v>
      </c>
      <c r="L1748" s="666">
        <v>0</v>
      </c>
      <c r="M1748" s="666">
        <v>0</v>
      </c>
      <c r="N1748" s="665">
        <v>2</v>
      </c>
      <c r="O1748" s="748">
        <v>1</v>
      </c>
      <c r="P1748" s="666"/>
      <c r="Q1748" s="681"/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21</v>
      </c>
      <c r="B1749" s="665" t="s">
        <v>545</v>
      </c>
      <c r="C1749" s="665" t="s">
        <v>4757</v>
      </c>
      <c r="D1749" s="746" t="s">
        <v>7219</v>
      </c>
      <c r="E1749" s="747" t="s">
        <v>4780</v>
      </c>
      <c r="F1749" s="665" t="s">
        <v>4752</v>
      </c>
      <c r="G1749" s="665" t="s">
        <v>4810</v>
      </c>
      <c r="H1749" s="665" t="s">
        <v>546</v>
      </c>
      <c r="I1749" s="665" t="s">
        <v>6224</v>
      </c>
      <c r="J1749" s="665" t="s">
        <v>5022</v>
      </c>
      <c r="K1749" s="665" t="s">
        <v>5023</v>
      </c>
      <c r="L1749" s="666">
        <v>668.54</v>
      </c>
      <c r="M1749" s="666">
        <v>1337.08</v>
      </c>
      <c r="N1749" s="665">
        <v>2</v>
      </c>
      <c r="O1749" s="748">
        <v>1</v>
      </c>
      <c r="P1749" s="666">
        <v>1337.08</v>
      </c>
      <c r="Q1749" s="681">
        <v>1</v>
      </c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21</v>
      </c>
      <c r="B1750" s="665" t="s">
        <v>545</v>
      </c>
      <c r="C1750" s="665" t="s">
        <v>4757</v>
      </c>
      <c r="D1750" s="746" t="s">
        <v>7219</v>
      </c>
      <c r="E1750" s="747" t="s">
        <v>4780</v>
      </c>
      <c r="F1750" s="665" t="s">
        <v>4752</v>
      </c>
      <c r="G1750" s="665" t="s">
        <v>6225</v>
      </c>
      <c r="H1750" s="665" t="s">
        <v>546</v>
      </c>
      <c r="I1750" s="665" t="s">
        <v>3120</v>
      </c>
      <c r="J1750" s="665" t="s">
        <v>6226</v>
      </c>
      <c r="K1750" s="665" t="s">
        <v>5181</v>
      </c>
      <c r="L1750" s="666">
        <v>18.809999999999999</v>
      </c>
      <c r="M1750" s="666">
        <v>112.85999999999999</v>
      </c>
      <c r="N1750" s="665">
        <v>6</v>
      </c>
      <c r="O1750" s="748">
        <v>1.5</v>
      </c>
      <c r="P1750" s="666">
        <v>37.619999999999997</v>
      </c>
      <c r="Q1750" s="681">
        <v>0.33333333333333337</v>
      </c>
      <c r="R1750" s="665">
        <v>2</v>
      </c>
      <c r="S1750" s="681">
        <v>0.33333333333333331</v>
      </c>
      <c r="T1750" s="748">
        <v>0.25</v>
      </c>
      <c r="U1750" s="704">
        <v>0.16666666666666666</v>
      </c>
    </row>
    <row r="1751" spans="1:21" ht="14.4" customHeight="1" x14ac:dyDescent="0.3">
      <c r="A1751" s="664">
        <v>21</v>
      </c>
      <c r="B1751" s="665" t="s">
        <v>545</v>
      </c>
      <c r="C1751" s="665" t="s">
        <v>4757</v>
      </c>
      <c r="D1751" s="746" t="s">
        <v>7219</v>
      </c>
      <c r="E1751" s="747" t="s">
        <v>4780</v>
      </c>
      <c r="F1751" s="665" t="s">
        <v>4752</v>
      </c>
      <c r="G1751" s="665" t="s">
        <v>4915</v>
      </c>
      <c r="H1751" s="665" t="s">
        <v>546</v>
      </c>
      <c r="I1751" s="665" t="s">
        <v>1504</v>
      </c>
      <c r="J1751" s="665" t="s">
        <v>1505</v>
      </c>
      <c r="K1751" s="665" t="s">
        <v>4916</v>
      </c>
      <c r="L1751" s="666">
        <v>454.27</v>
      </c>
      <c r="M1751" s="666">
        <v>4542.7</v>
      </c>
      <c r="N1751" s="665">
        <v>10</v>
      </c>
      <c r="O1751" s="748">
        <v>2</v>
      </c>
      <c r="P1751" s="666">
        <v>4542.7</v>
      </c>
      <c r="Q1751" s="681">
        <v>1</v>
      </c>
      <c r="R1751" s="665">
        <v>10</v>
      </c>
      <c r="S1751" s="681">
        <v>1</v>
      </c>
      <c r="T1751" s="748">
        <v>2</v>
      </c>
      <c r="U1751" s="704">
        <v>1</v>
      </c>
    </row>
    <row r="1752" spans="1:21" ht="14.4" customHeight="1" x14ac:dyDescent="0.3">
      <c r="A1752" s="664">
        <v>21</v>
      </c>
      <c r="B1752" s="665" t="s">
        <v>545</v>
      </c>
      <c r="C1752" s="665" t="s">
        <v>4757</v>
      </c>
      <c r="D1752" s="746" t="s">
        <v>7219</v>
      </c>
      <c r="E1752" s="747" t="s">
        <v>4780</v>
      </c>
      <c r="F1752" s="665" t="s">
        <v>4752</v>
      </c>
      <c r="G1752" s="665" t="s">
        <v>4915</v>
      </c>
      <c r="H1752" s="665" t="s">
        <v>546</v>
      </c>
      <c r="I1752" s="665" t="s">
        <v>2197</v>
      </c>
      <c r="J1752" s="665" t="s">
        <v>2198</v>
      </c>
      <c r="K1752" s="665" t="s">
        <v>5189</v>
      </c>
      <c r="L1752" s="666">
        <v>583.70000000000005</v>
      </c>
      <c r="M1752" s="666">
        <v>2334.8000000000002</v>
      </c>
      <c r="N1752" s="665">
        <v>4</v>
      </c>
      <c r="O1752" s="748">
        <v>1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21</v>
      </c>
      <c r="B1753" s="665" t="s">
        <v>545</v>
      </c>
      <c r="C1753" s="665" t="s">
        <v>4757</v>
      </c>
      <c r="D1753" s="746" t="s">
        <v>7219</v>
      </c>
      <c r="E1753" s="747" t="s">
        <v>4780</v>
      </c>
      <c r="F1753" s="665" t="s">
        <v>4752</v>
      </c>
      <c r="G1753" s="665" t="s">
        <v>5027</v>
      </c>
      <c r="H1753" s="665" t="s">
        <v>2238</v>
      </c>
      <c r="I1753" s="665" t="s">
        <v>2352</v>
      </c>
      <c r="J1753" s="665" t="s">
        <v>2353</v>
      </c>
      <c r="K1753" s="665" t="s">
        <v>4455</v>
      </c>
      <c r="L1753" s="666">
        <v>48.27</v>
      </c>
      <c r="M1753" s="666">
        <v>96.54</v>
      </c>
      <c r="N1753" s="665">
        <v>2</v>
      </c>
      <c r="O1753" s="748">
        <v>0.5</v>
      </c>
      <c r="P1753" s="666">
        <v>96.54</v>
      </c>
      <c r="Q1753" s="681">
        <v>1</v>
      </c>
      <c r="R1753" s="665">
        <v>2</v>
      </c>
      <c r="S1753" s="681">
        <v>1</v>
      </c>
      <c r="T1753" s="748">
        <v>0.5</v>
      </c>
      <c r="U1753" s="704">
        <v>1</v>
      </c>
    </row>
    <row r="1754" spans="1:21" ht="14.4" customHeight="1" x14ac:dyDescent="0.3">
      <c r="A1754" s="664">
        <v>21</v>
      </c>
      <c r="B1754" s="665" t="s">
        <v>545</v>
      </c>
      <c r="C1754" s="665" t="s">
        <v>4757</v>
      </c>
      <c r="D1754" s="746" t="s">
        <v>7219</v>
      </c>
      <c r="E1754" s="747" t="s">
        <v>4780</v>
      </c>
      <c r="F1754" s="665" t="s">
        <v>4752</v>
      </c>
      <c r="G1754" s="665" t="s">
        <v>4815</v>
      </c>
      <c r="H1754" s="665" t="s">
        <v>546</v>
      </c>
      <c r="I1754" s="665" t="s">
        <v>1930</v>
      </c>
      <c r="J1754" s="665" t="s">
        <v>1931</v>
      </c>
      <c r="K1754" s="665" t="s">
        <v>1756</v>
      </c>
      <c r="L1754" s="666">
        <v>108.44</v>
      </c>
      <c r="M1754" s="666">
        <v>2060.3600000000006</v>
      </c>
      <c r="N1754" s="665">
        <v>19</v>
      </c>
      <c r="O1754" s="748">
        <v>11</v>
      </c>
      <c r="P1754" s="666">
        <v>1518.1600000000003</v>
      </c>
      <c r="Q1754" s="681">
        <v>0.73684210526315785</v>
      </c>
      <c r="R1754" s="665">
        <v>14</v>
      </c>
      <c r="S1754" s="681">
        <v>0.73684210526315785</v>
      </c>
      <c r="T1754" s="748">
        <v>8.5</v>
      </c>
      <c r="U1754" s="704">
        <v>0.77272727272727271</v>
      </c>
    </row>
    <row r="1755" spans="1:21" ht="14.4" customHeight="1" x14ac:dyDescent="0.3">
      <c r="A1755" s="664">
        <v>21</v>
      </c>
      <c r="B1755" s="665" t="s">
        <v>545</v>
      </c>
      <c r="C1755" s="665" t="s">
        <v>4757</v>
      </c>
      <c r="D1755" s="746" t="s">
        <v>7219</v>
      </c>
      <c r="E1755" s="747" t="s">
        <v>4780</v>
      </c>
      <c r="F1755" s="665" t="s">
        <v>4752</v>
      </c>
      <c r="G1755" s="665" t="s">
        <v>4919</v>
      </c>
      <c r="H1755" s="665" t="s">
        <v>546</v>
      </c>
      <c r="I1755" s="665" t="s">
        <v>636</v>
      </c>
      <c r="J1755" s="665" t="s">
        <v>5190</v>
      </c>
      <c r="K1755" s="665" t="s">
        <v>5191</v>
      </c>
      <c r="L1755" s="666">
        <v>24.78</v>
      </c>
      <c r="M1755" s="666">
        <v>49.56</v>
      </c>
      <c r="N1755" s="665">
        <v>2</v>
      </c>
      <c r="O1755" s="748">
        <v>0.5</v>
      </c>
      <c r="P1755" s="666">
        <v>49.56</v>
      </c>
      <c r="Q1755" s="681">
        <v>1</v>
      </c>
      <c r="R1755" s="665">
        <v>2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21</v>
      </c>
      <c r="B1756" s="665" t="s">
        <v>545</v>
      </c>
      <c r="C1756" s="665" t="s">
        <v>4757</v>
      </c>
      <c r="D1756" s="746" t="s">
        <v>7219</v>
      </c>
      <c r="E1756" s="747" t="s">
        <v>4780</v>
      </c>
      <c r="F1756" s="665" t="s">
        <v>4752</v>
      </c>
      <c r="G1756" s="665" t="s">
        <v>4919</v>
      </c>
      <c r="H1756" s="665" t="s">
        <v>546</v>
      </c>
      <c r="I1756" s="665" t="s">
        <v>3106</v>
      </c>
      <c r="J1756" s="665" t="s">
        <v>4920</v>
      </c>
      <c r="K1756" s="665" t="s">
        <v>4921</v>
      </c>
      <c r="L1756" s="666">
        <v>99.11</v>
      </c>
      <c r="M1756" s="666">
        <v>1585.76</v>
      </c>
      <c r="N1756" s="665">
        <v>16</v>
      </c>
      <c r="O1756" s="748">
        <v>5</v>
      </c>
      <c r="P1756" s="666">
        <v>1288.43</v>
      </c>
      <c r="Q1756" s="681">
        <v>0.8125</v>
      </c>
      <c r="R1756" s="665">
        <v>13</v>
      </c>
      <c r="S1756" s="681">
        <v>0.8125</v>
      </c>
      <c r="T1756" s="748">
        <v>3</v>
      </c>
      <c r="U1756" s="704">
        <v>0.6</v>
      </c>
    </row>
    <row r="1757" spans="1:21" ht="14.4" customHeight="1" x14ac:dyDescent="0.3">
      <c r="A1757" s="664">
        <v>21</v>
      </c>
      <c r="B1757" s="665" t="s">
        <v>545</v>
      </c>
      <c r="C1757" s="665" t="s">
        <v>4757</v>
      </c>
      <c r="D1757" s="746" t="s">
        <v>7219</v>
      </c>
      <c r="E1757" s="747" t="s">
        <v>4780</v>
      </c>
      <c r="F1757" s="665" t="s">
        <v>4752</v>
      </c>
      <c r="G1757" s="665" t="s">
        <v>5166</v>
      </c>
      <c r="H1757" s="665" t="s">
        <v>546</v>
      </c>
      <c r="I1757" s="665" t="s">
        <v>6227</v>
      </c>
      <c r="J1757" s="665" t="s">
        <v>6228</v>
      </c>
      <c r="K1757" s="665" t="s">
        <v>5168</v>
      </c>
      <c r="L1757" s="666">
        <v>316.36</v>
      </c>
      <c r="M1757" s="666">
        <v>316.36</v>
      </c>
      <c r="N1757" s="665">
        <v>1</v>
      </c>
      <c r="O1757" s="748">
        <v>1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21</v>
      </c>
      <c r="B1758" s="665" t="s">
        <v>545</v>
      </c>
      <c r="C1758" s="665" t="s">
        <v>4757</v>
      </c>
      <c r="D1758" s="746" t="s">
        <v>7219</v>
      </c>
      <c r="E1758" s="747" t="s">
        <v>4780</v>
      </c>
      <c r="F1758" s="665" t="s">
        <v>4752</v>
      </c>
      <c r="G1758" s="665" t="s">
        <v>5145</v>
      </c>
      <c r="H1758" s="665" t="s">
        <v>546</v>
      </c>
      <c r="I1758" s="665" t="s">
        <v>5457</v>
      </c>
      <c r="J1758" s="665" t="s">
        <v>885</v>
      </c>
      <c r="K1758" s="665" t="s">
        <v>5146</v>
      </c>
      <c r="L1758" s="666">
        <v>0</v>
      </c>
      <c r="M1758" s="666">
        <v>0</v>
      </c>
      <c r="N1758" s="665">
        <v>2</v>
      </c>
      <c r="O1758" s="748">
        <v>0.5</v>
      </c>
      <c r="P1758" s="666"/>
      <c r="Q1758" s="681"/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21</v>
      </c>
      <c r="B1759" s="665" t="s">
        <v>545</v>
      </c>
      <c r="C1759" s="665" t="s">
        <v>4757</v>
      </c>
      <c r="D1759" s="746" t="s">
        <v>7219</v>
      </c>
      <c r="E1759" s="747" t="s">
        <v>4780</v>
      </c>
      <c r="F1759" s="665" t="s">
        <v>4752</v>
      </c>
      <c r="G1759" s="665" t="s">
        <v>5145</v>
      </c>
      <c r="H1759" s="665" t="s">
        <v>546</v>
      </c>
      <c r="I1759" s="665" t="s">
        <v>6229</v>
      </c>
      <c r="J1759" s="665" t="s">
        <v>885</v>
      </c>
      <c r="K1759" s="665" t="s">
        <v>6230</v>
      </c>
      <c r="L1759" s="666">
        <v>0</v>
      </c>
      <c r="M1759" s="666">
        <v>0</v>
      </c>
      <c r="N1759" s="665">
        <v>1</v>
      </c>
      <c r="O1759" s="748">
        <v>0.5</v>
      </c>
      <c r="P1759" s="666">
        <v>0</v>
      </c>
      <c r="Q1759" s="681"/>
      <c r="R1759" s="665">
        <v>1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21</v>
      </c>
      <c r="B1760" s="665" t="s">
        <v>545</v>
      </c>
      <c r="C1760" s="665" t="s">
        <v>4757</v>
      </c>
      <c r="D1760" s="746" t="s">
        <v>7219</v>
      </c>
      <c r="E1760" s="747" t="s">
        <v>4780</v>
      </c>
      <c r="F1760" s="665" t="s">
        <v>4752</v>
      </c>
      <c r="G1760" s="665" t="s">
        <v>4816</v>
      </c>
      <c r="H1760" s="665" t="s">
        <v>546</v>
      </c>
      <c r="I1760" s="665" t="s">
        <v>861</v>
      </c>
      <c r="J1760" s="665" t="s">
        <v>4817</v>
      </c>
      <c r="K1760" s="665" t="s">
        <v>4800</v>
      </c>
      <c r="L1760" s="666">
        <v>0</v>
      </c>
      <c r="M1760" s="666">
        <v>0</v>
      </c>
      <c r="N1760" s="665">
        <v>17</v>
      </c>
      <c r="O1760" s="748">
        <v>5</v>
      </c>
      <c r="P1760" s="666">
        <v>0</v>
      </c>
      <c r="Q1760" s="681"/>
      <c r="R1760" s="665">
        <v>17</v>
      </c>
      <c r="S1760" s="681">
        <v>1</v>
      </c>
      <c r="T1760" s="748">
        <v>5</v>
      </c>
      <c r="U1760" s="704">
        <v>1</v>
      </c>
    </row>
    <row r="1761" spans="1:21" ht="14.4" customHeight="1" x14ac:dyDescent="0.3">
      <c r="A1761" s="664">
        <v>21</v>
      </c>
      <c r="B1761" s="665" t="s">
        <v>545</v>
      </c>
      <c r="C1761" s="665" t="s">
        <v>4757</v>
      </c>
      <c r="D1761" s="746" t="s">
        <v>7219</v>
      </c>
      <c r="E1761" s="747" t="s">
        <v>4780</v>
      </c>
      <c r="F1761" s="665" t="s">
        <v>4752</v>
      </c>
      <c r="G1761" s="665" t="s">
        <v>4929</v>
      </c>
      <c r="H1761" s="665" t="s">
        <v>546</v>
      </c>
      <c r="I1761" s="665" t="s">
        <v>800</v>
      </c>
      <c r="J1761" s="665" t="s">
        <v>729</v>
      </c>
      <c r="K1761" s="665" t="s">
        <v>4930</v>
      </c>
      <c r="L1761" s="666">
        <v>210.38</v>
      </c>
      <c r="M1761" s="666">
        <v>841.52</v>
      </c>
      <c r="N1761" s="665">
        <v>4</v>
      </c>
      <c r="O1761" s="748">
        <v>2.5</v>
      </c>
      <c r="P1761" s="666">
        <v>420.76</v>
      </c>
      <c r="Q1761" s="681">
        <v>0.5</v>
      </c>
      <c r="R1761" s="665">
        <v>2</v>
      </c>
      <c r="S1761" s="681">
        <v>0.5</v>
      </c>
      <c r="T1761" s="748">
        <v>1</v>
      </c>
      <c r="U1761" s="704">
        <v>0.4</v>
      </c>
    </row>
    <row r="1762" spans="1:21" ht="14.4" customHeight="1" x14ac:dyDescent="0.3">
      <c r="A1762" s="664">
        <v>21</v>
      </c>
      <c r="B1762" s="665" t="s">
        <v>545</v>
      </c>
      <c r="C1762" s="665" t="s">
        <v>4757</v>
      </c>
      <c r="D1762" s="746" t="s">
        <v>7219</v>
      </c>
      <c r="E1762" s="747" t="s">
        <v>4780</v>
      </c>
      <c r="F1762" s="665" t="s">
        <v>4752</v>
      </c>
      <c r="G1762" s="665" t="s">
        <v>4929</v>
      </c>
      <c r="H1762" s="665" t="s">
        <v>546</v>
      </c>
      <c r="I1762" s="665" t="s">
        <v>834</v>
      </c>
      <c r="J1762" s="665" t="s">
        <v>5195</v>
      </c>
      <c r="K1762" s="665" t="s">
        <v>5196</v>
      </c>
      <c r="L1762" s="666">
        <v>126.23</v>
      </c>
      <c r="M1762" s="666">
        <v>252.46</v>
      </c>
      <c r="N1762" s="665">
        <v>2</v>
      </c>
      <c r="O1762" s="748">
        <v>0.5</v>
      </c>
      <c r="P1762" s="666">
        <v>252.46</v>
      </c>
      <c r="Q1762" s="681">
        <v>1</v>
      </c>
      <c r="R1762" s="665">
        <v>2</v>
      </c>
      <c r="S1762" s="681">
        <v>1</v>
      </c>
      <c r="T1762" s="748">
        <v>0.5</v>
      </c>
      <c r="U1762" s="704">
        <v>1</v>
      </c>
    </row>
    <row r="1763" spans="1:21" ht="14.4" customHeight="1" x14ac:dyDescent="0.3">
      <c r="A1763" s="664">
        <v>21</v>
      </c>
      <c r="B1763" s="665" t="s">
        <v>545</v>
      </c>
      <c r="C1763" s="665" t="s">
        <v>4757</v>
      </c>
      <c r="D1763" s="746" t="s">
        <v>7219</v>
      </c>
      <c r="E1763" s="747" t="s">
        <v>4780</v>
      </c>
      <c r="F1763" s="665" t="s">
        <v>4752</v>
      </c>
      <c r="G1763" s="665" t="s">
        <v>5738</v>
      </c>
      <c r="H1763" s="665" t="s">
        <v>2238</v>
      </c>
      <c r="I1763" s="665" t="s">
        <v>5739</v>
      </c>
      <c r="J1763" s="665" t="s">
        <v>5740</v>
      </c>
      <c r="K1763" s="665" t="s">
        <v>4460</v>
      </c>
      <c r="L1763" s="666">
        <v>0</v>
      </c>
      <c r="M1763" s="666">
        <v>0</v>
      </c>
      <c r="N1763" s="665">
        <v>30</v>
      </c>
      <c r="O1763" s="748">
        <v>10</v>
      </c>
      <c r="P1763" s="666">
        <v>0</v>
      </c>
      <c r="Q1763" s="681"/>
      <c r="R1763" s="665">
        <v>21</v>
      </c>
      <c r="S1763" s="681">
        <v>0.7</v>
      </c>
      <c r="T1763" s="748">
        <v>7</v>
      </c>
      <c r="U1763" s="704">
        <v>0.7</v>
      </c>
    </row>
    <row r="1764" spans="1:21" ht="14.4" customHeight="1" x14ac:dyDescent="0.3">
      <c r="A1764" s="664">
        <v>21</v>
      </c>
      <c r="B1764" s="665" t="s">
        <v>545</v>
      </c>
      <c r="C1764" s="665" t="s">
        <v>4757</v>
      </c>
      <c r="D1764" s="746" t="s">
        <v>7219</v>
      </c>
      <c r="E1764" s="747" t="s">
        <v>4780</v>
      </c>
      <c r="F1764" s="665" t="s">
        <v>4752</v>
      </c>
      <c r="G1764" s="665" t="s">
        <v>5738</v>
      </c>
      <c r="H1764" s="665" t="s">
        <v>2238</v>
      </c>
      <c r="I1764" s="665" t="s">
        <v>6231</v>
      </c>
      <c r="J1764" s="665" t="s">
        <v>6232</v>
      </c>
      <c r="K1764" s="665" t="s">
        <v>5561</v>
      </c>
      <c r="L1764" s="666">
        <v>251.16</v>
      </c>
      <c r="M1764" s="666">
        <v>251.16</v>
      </c>
      <c r="N1764" s="665">
        <v>1</v>
      </c>
      <c r="O1764" s="748">
        <v>1</v>
      </c>
      <c r="P1764" s="666">
        <v>251.16</v>
      </c>
      <c r="Q1764" s="681">
        <v>1</v>
      </c>
      <c r="R1764" s="665">
        <v>1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21</v>
      </c>
      <c r="B1765" s="665" t="s">
        <v>545</v>
      </c>
      <c r="C1765" s="665" t="s">
        <v>4757</v>
      </c>
      <c r="D1765" s="746" t="s">
        <v>7219</v>
      </c>
      <c r="E1765" s="747" t="s">
        <v>4780</v>
      </c>
      <c r="F1765" s="665" t="s">
        <v>4752</v>
      </c>
      <c r="G1765" s="665" t="s">
        <v>5738</v>
      </c>
      <c r="H1765" s="665" t="s">
        <v>2238</v>
      </c>
      <c r="I1765" s="665" t="s">
        <v>5741</v>
      </c>
      <c r="J1765" s="665" t="s">
        <v>5740</v>
      </c>
      <c r="K1765" s="665" t="s">
        <v>5430</v>
      </c>
      <c r="L1765" s="666">
        <v>492.3</v>
      </c>
      <c r="M1765" s="666">
        <v>3446.1</v>
      </c>
      <c r="N1765" s="665">
        <v>7</v>
      </c>
      <c r="O1765" s="748">
        <v>7</v>
      </c>
      <c r="P1765" s="666">
        <v>2461.5</v>
      </c>
      <c r="Q1765" s="681">
        <v>0.7142857142857143</v>
      </c>
      <c r="R1765" s="665">
        <v>5</v>
      </c>
      <c r="S1765" s="681">
        <v>0.7142857142857143</v>
      </c>
      <c r="T1765" s="748">
        <v>5</v>
      </c>
      <c r="U1765" s="704">
        <v>0.7142857142857143</v>
      </c>
    </row>
    <row r="1766" spans="1:21" ht="14.4" customHeight="1" x14ac:dyDescent="0.3">
      <c r="A1766" s="664">
        <v>21</v>
      </c>
      <c r="B1766" s="665" t="s">
        <v>545</v>
      </c>
      <c r="C1766" s="665" t="s">
        <v>4757</v>
      </c>
      <c r="D1766" s="746" t="s">
        <v>7219</v>
      </c>
      <c r="E1766" s="747" t="s">
        <v>4780</v>
      </c>
      <c r="F1766" s="665" t="s">
        <v>4752</v>
      </c>
      <c r="G1766" s="665" t="s">
        <v>5738</v>
      </c>
      <c r="H1766" s="665" t="s">
        <v>2238</v>
      </c>
      <c r="I1766" s="665" t="s">
        <v>5741</v>
      </c>
      <c r="J1766" s="665" t="s">
        <v>5740</v>
      </c>
      <c r="K1766" s="665" t="s">
        <v>5430</v>
      </c>
      <c r="L1766" s="666">
        <v>502.31</v>
      </c>
      <c r="M1766" s="666">
        <v>10046.200000000001</v>
      </c>
      <c r="N1766" s="665">
        <v>20</v>
      </c>
      <c r="O1766" s="748">
        <v>16.5</v>
      </c>
      <c r="P1766" s="666">
        <v>5525.4100000000008</v>
      </c>
      <c r="Q1766" s="681">
        <v>0.55000000000000004</v>
      </c>
      <c r="R1766" s="665">
        <v>11</v>
      </c>
      <c r="S1766" s="681">
        <v>0.55000000000000004</v>
      </c>
      <c r="T1766" s="748">
        <v>9</v>
      </c>
      <c r="U1766" s="704">
        <v>0.54545454545454541</v>
      </c>
    </row>
    <row r="1767" spans="1:21" ht="14.4" customHeight="1" x14ac:dyDescent="0.3">
      <c r="A1767" s="664">
        <v>21</v>
      </c>
      <c r="B1767" s="665" t="s">
        <v>545</v>
      </c>
      <c r="C1767" s="665" t="s">
        <v>4757</v>
      </c>
      <c r="D1767" s="746" t="s">
        <v>7219</v>
      </c>
      <c r="E1767" s="747" t="s">
        <v>4780</v>
      </c>
      <c r="F1767" s="665" t="s">
        <v>4752</v>
      </c>
      <c r="G1767" s="665" t="s">
        <v>6233</v>
      </c>
      <c r="H1767" s="665" t="s">
        <v>546</v>
      </c>
      <c r="I1767" s="665" t="s">
        <v>6234</v>
      </c>
      <c r="J1767" s="665" t="s">
        <v>6235</v>
      </c>
      <c r="K1767" s="665" t="s">
        <v>6236</v>
      </c>
      <c r="L1767" s="666">
        <v>0</v>
      </c>
      <c r="M1767" s="666">
        <v>0</v>
      </c>
      <c r="N1767" s="665">
        <v>4</v>
      </c>
      <c r="O1767" s="748">
        <v>1</v>
      </c>
      <c r="P1767" s="666">
        <v>0</v>
      </c>
      <c r="Q1767" s="681"/>
      <c r="R1767" s="665">
        <v>4</v>
      </c>
      <c r="S1767" s="681">
        <v>1</v>
      </c>
      <c r="T1767" s="748">
        <v>1</v>
      </c>
      <c r="U1767" s="704">
        <v>1</v>
      </c>
    </row>
    <row r="1768" spans="1:21" ht="14.4" customHeight="1" x14ac:dyDescent="0.3">
      <c r="A1768" s="664">
        <v>21</v>
      </c>
      <c r="B1768" s="665" t="s">
        <v>545</v>
      </c>
      <c r="C1768" s="665" t="s">
        <v>4757</v>
      </c>
      <c r="D1768" s="746" t="s">
        <v>7219</v>
      </c>
      <c r="E1768" s="747" t="s">
        <v>4780</v>
      </c>
      <c r="F1768" s="665" t="s">
        <v>4752</v>
      </c>
      <c r="G1768" s="665" t="s">
        <v>6233</v>
      </c>
      <c r="H1768" s="665" t="s">
        <v>546</v>
      </c>
      <c r="I1768" s="665" t="s">
        <v>6237</v>
      </c>
      <c r="J1768" s="665" t="s">
        <v>6238</v>
      </c>
      <c r="K1768" s="665" t="s">
        <v>6239</v>
      </c>
      <c r="L1768" s="666">
        <v>0</v>
      </c>
      <c r="M1768" s="666">
        <v>0</v>
      </c>
      <c r="N1768" s="665">
        <v>4</v>
      </c>
      <c r="O1768" s="748">
        <v>1</v>
      </c>
      <c r="P1768" s="666">
        <v>0</v>
      </c>
      <c r="Q1768" s="681"/>
      <c r="R1768" s="665">
        <v>4</v>
      </c>
      <c r="S1768" s="681">
        <v>1</v>
      </c>
      <c r="T1768" s="748">
        <v>1</v>
      </c>
      <c r="U1768" s="704">
        <v>1</v>
      </c>
    </row>
    <row r="1769" spans="1:21" ht="14.4" customHeight="1" x14ac:dyDescent="0.3">
      <c r="A1769" s="664">
        <v>21</v>
      </c>
      <c r="B1769" s="665" t="s">
        <v>545</v>
      </c>
      <c r="C1769" s="665" t="s">
        <v>4757</v>
      </c>
      <c r="D1769" s="746" t="s">
        <v>7219</v>
      </c>
      <c r="E1769" s="747" t="s">
        <v>4780</v>
      </c>
      <c r="F1769" s="665" t="s">
        <v>4752</v>
      </c>
      <c r="G1769" s="665" t="s">
        <v>6240</v>
      </c>
      <c r="H1769" s="665" t="s">
        <v>546</v>
      </c>
      <c r="I1769" s="665" t="s">
        <v>6241</v>
      </c>
      <c r="J1769" s="665" t="s">
        <v>6242</v>
      </c>
      <c r="K1769" s="665" t="s">
        <v>6243</v>
      </c>
      <c r="L1769" s="666">
        <v>0</v>
      </c>
      <c r="M1769" s="666">
        <v>0</v>
      </c>
      <c r="N1769" s="665">
        <v>2</v>
      </c>
      <c r="O1769" s="748">
        <v>1</v>
      </c>
      <c r="P1769" s="666"/>
      <c r="Q1769" s="681"/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21</v>
      </c>
      <c r="B1770" s="665" t="s">
        <v>545</v>
      </c>
      <c r="C1770" s="665" t="s">
        <v>4757</v>
      </c>
      <c r="D1770" s="746" t="s">
        <v>7219</v>
      </c>
      <c r="E1770" s="747" t="s">
        <v>4780</v>
      </c>
      <c r="F1770" s="665" t="s">
        <v>4752</v>
      </c>
      <c r="G1770" s="665" t="s">
        <v>6240</v>
      </c>
      <c r="H1770" s="665" t="s">
        <v>546</v>
      </c>
      <c r="I1770" s="665" t="s">
        <v>6244</v>
      </c>
      <c r="J1770" s="665" t="s">
        <v>6245</v>
      </c>
      <c r="K1770" s="665" t="s">
        <v>6246</v>
      </c>
      <c r="L1770" s="666">
        <v>0</v>
      </c>
      <c r="M1770" s="666">
        <v>0</v>
      </c>
      <c r="N1770" s="665">
        <v>1</v>
      </c>
      <c r="O1770" s="748">
        <v>1</v>
      </c>
      <c r="P1770" s="666">
        <v>0</v>
      </c>
      <c r="Q1770" s="681"/>
      <c r="R1770" s="665">
        <v>1</v>
      </c>
      <c r="S1770" s="681">
        <v>1</v>
      </c>
      <c r="T1770" s="748">
        <v>1</v>
      </c>
      <c r="U1770" s="704">
        <v>1</v>
      </c>
    </row>
    <row r="1771" spans="1:21" ht="14.4" customHeight="1" x14ac:dyDescent="0.3">
      <c r="A1771" s="664">
        <v>21</v>
      </c>
      <c r="B1771" s="665" t="s">
        <v>545</v>
      </c>
      <c r="C1771" s="665" t="s">
        <v>4757</v>
      </c>
      <c r="D1771" s="746" t="s">
        <v>7219</v>
      </c>
      <c r="E1771" s="747" t="s">
        <v>4780</v>
      </c>
      <c r="F1771" s="665" t="s">
        <v>4752</v>
      </c>
      <c r="G1771" s="665" t="s">
        <v>4936</v>
      </c>
      <c r="H1771" s="665" t="s">
        <v>546</v>
      </c>
      <c r="I1771" s="665" t="s">
        <v>803</v>
      </c>
      <c r="J1771" s="665" t="s">
        <v>804</v>
      </c>
      <c r="K1771" s="665" t="s">
        <v>4553</v>
      </c>
      <c r="L1771" s="666">
        <v>31.32</v>
      </c>
      <c r="M1771" s="666">
        <v>93.960000000000008</v>
      </c>
      <c r="N1771" s="665">
        <v>3</v>
      </c>
      <c r="O1771" s="748">
        <v>0.5</v>
      </c>
      <c r="P1771" s="666">
        <v>93.960000000000008</v>
      </c>
      <c r="Q1771" s="681">
        <v>1</v>
      </c>
      <c r="R1771" s="665">
        <v>3</v>
      </c>
      <c r="S1771" s="681">
        <v>1</v>
      </c>
      <c r="T1771" s="748">
        <v>0.5</v>
      </c>
      <c r="U1771" s="704">
        <v>1</v>
      </c>
    </row>
    <row r="1772" spans="1:21" ht="14.4" customHeight="1" x14ac:dyDescent="0.3">
      <c r="A1772" s="664">
        <v>21</v>
      </c>
      <c r="B1772" s="665" t="s">
        <v>545</v>
      </c>
      <c r="C1772" s="665" t="s">
        <v>4757</v>
      </c>
      <c r="D1772" s="746" t="s">
        <v>7219</v>
      </c>
      <c r="E1772" s="747" t="s">
        <v>4780</v>
      </c>
      <c r="F1772" s="665" t="s">
        <v>4752</v>
      </c>
      <c r="G1772" s="665" t="s">
        <v>4936</v>
      </c>
      <c r="H1772" s="665" t="s">
        <v>546</v>
      </c>
      <c r="I1772" s="665" t="s">
        <v>3150</v>
      </c>
      <c r="J1772" s="665" t="s">
        <v>1525</v>
      </c>
      <c r="K1772" s="665" t="s">
        <v>5748</v>
      </c>
      <c r="L1772" s="666">
        <v>300.68</v>
      </c>
      <c r="M1772" s="666">
        <v>1804.08</v>
      </c>
      <c r="N1772" s="665">
        <v>6</v>
      </c>
      <c r="O1772" s="748">
        <v>5</v>
      </c>
      <c r="P1772" s="666">
        <v>902.04</v>
      </c>
      <c r="Q1772" s="681">
        <v>0.5</v>
      </c>
      <c r="R1772" s="665">
        <v>3</v>
      </c>
      <c r="S1772" s="681">
        <v>0.5</v>
      </c>
      <c r="T1772" s="748">
        <v>2.5</v>
      </c>
      <c r="U1772" s="704">
        <v>0.5</v>
      </c>
    </row>
    <row r="1773" spans="1:21" ht="14.4" customHeight="1" x14ac:dyDescent="0.3">
      <c r="A1773" s="664">
        <v>21</v>
      </c>
      <c r="B1773" s="665" t="s">
        <v>545</v>
      </c>
      <c r="C1773" s="665" t="s">
        <v>4757</v>
      </c>
      <c r="D1773" s="746" t="s">
        <v>7219</v>
      </c>
      <c r="E1773" s="747" t="s">
        <v>4780</v>
      </c>
      <c r="F1773" s="665" t="s">
        <v>4752</v>
      </c>
      <c r="G1773" s="665" t="s">
        <v>4818</v>
      </c>
      <c r="H1773" s="665" t="s">
        <v>546</v>
      </c>
      <c r="I1773" s="665" t="s">
        <v>4978</v>
      </c>
      <c r="J1773" s="665" t="s">
        <v>1798</v>
      </c>
      <c r="K1773" s="665" t="s">
        <v>4979</v>
      </c>
      <c r="L1773" s="666">
        <v>100.62</v>
      </c>
      <c r="M1773" s="666">
        <v>804.96</v>
      </c>
      <c r="N1773" s="665">
        <v>8</v>
      </c>
      <c r="O1773" s="748">
        <v>3</v>
      </c>
      <c r="P1773" s="666">
        <v>603.72</v>
      </c>
      <c r="Q1773" s="681">
        <v>0.75</v>
      </c>
      <c r="R1773" s="665">
        <v>6</v>
      </c>
      <c r="S1773" s="681">
        <v>0.75</v>
      </c>
      <c r="T1773" s="748">
        <v>2</v>
      </c>
      <c r="U1773" s="704">
        <v>0.66666666666666663</v>
      </c>
    </row>
    <row r="1774" spans="1:21" ht="14.4" customHeight="1" x14ac:dyDescent="0.3">
      <c r="A1774" s="664">
        <v>21</v>
      </c>
      <c r="B1774" s="665" t="s">
        <v>545</v>
      </c>
      <c r="C1774" s="665" t="s">
        <v>4757</v>
      </c>
      <c r="D1774" s="746" t="s">
        <v>7219</v>
      </c>
      <c r="E1774" s="747" t="s">
        <v>4780</v>
      </c>
      <c r="F1774" s="665" t="s">
        <v>4752</v>
      </c>
      <c r="G1774" s="665" t="s">
        <v>4818</v>
      </c>
      <c r="H1774" s="665" t="s">
        <v>546</v>
      </c>
      <c r="I1774" s="665" t="s">
        <v>5320</v>
      </c>
      <c r="J1774" s="665" t="s">
        <v>1798</v>
      </c>
      <c r="K1774" s="665" t="s">
        <v>5321</v>
      </c>
      <c r="L1774" s="666">
        <v>50.32</v>
      </c>
      <c r="M1774" s="666">
        <v>150.96</v>
      </c>
      <c r="N1774" s="665">
        <v>3</v>
      </c>
      <c r="O1774" s="748">
        <v>0.5</v>
      </c>
      <c r="P1774" s="666">
        <v>150.96</v>
      </c>
      <c r="Q1774" s="681">
        <v>1</v>
      </c>
      <c r="R1774" s="665">
        <v>3</v>
      </c>
      <c r="S1774" s="681">
        <v>1</v>
      </c>
      <c r="T1774" s="748">
        <v>0.5</v>
      </c>
      <c r="U1774" s="704">
        <v>1</v>
      </c>
    </row>
    <row r="1775" spans="1:21" ht="14.4" customHeight="1" x14ac:dyDescent="0.3">
      <c r="A1775" s="664">
        <v>21</v>
      </c>
      <c r="B1775" s="665" t="s">
        <v>545</v>
      </c>
      <c r="C1775" s="665" t="s">
        <v>4757</v>
      </c>
      <c r="D1775" s="746" t="s">
        <v>7219</v>
      </c>
      <c r="E1775" s="747" t="s">
        <v>4780</v>
      </c>
      <c r="F1775" s="665" t="s">
        <v>4752</v>
      </c>
      <c r="G1775" s="665" t="s">
        <v>4818</v>
      </c>
      <c r="H1775" s="665" t="s">
        <v>546</v>
      </c>
      <c r="I1775" s="665" t="s">
        <v>6118</v>
      </c>
      <c r="J1775" s="665" t="s">
        <v>1798</v>
      </c>
      <c r="K1775" s="665" t="s">
        <v>6119</v>
      </c>
      <c r="L1775" s="666">
        <v>100.62</v>
      </c>
      <c r="M1775" s="666">
        <v>603.72</v>
      </c>
      <c r="N1775" s="665">
        <v>6</v>
      </c>
      <c r="O1775" s="748">
        <v>1.5</v>
      </c>
      <c r="P1775" s="666">
        <v>603.72</v>
      </c>
      <c r="Q1775" s="681">
        <v>1</v>
      </c>
      <c r="R1775" s="665">
        <v>6</v>
      </c>
      <c r="S1775" s="681">
        <v>1</v>
      </c>
      <c r="T1775" s="748">
        <v>1.5</v>
      </c>
      <c r="U1775" s="704">
        <v>1</v>
      </c>
    </row>
    <row r="1776" spans="1:21" ht="14.4" customHeight="1" x14ac:dyDescent="0.3">
      <c r="A1776" s="664">
        <v>21</v>
      </c>
      <c r="B1776" s="665" t="s">
        <v>545</v>
      </c>
      <c r="C1776" s="665" t="s">
        <v>4757</v>
      </c>
      <c r="D1776" s="746" t="s">
        <v>7219</v>
      </c>
      <c r="E1776" s="747" t="s">
        <v>4780</v>
      </c>
      <c r="F1776" s="665" t="s">
        <v>4752</v>
      </c>
      <c r="G1776" s="665" t="s">
        <v>5756</v>
      </c>
      <c r="H1776" s="665" t="s">
        <v>546</v>
      </c>
      <c r="I1776" s="665" t="s">
        <v>777</v>
      </c>
      <c r="J1776" s="665" t="s">
        <v>778</v>
      </c>
      <c r="K1776" s="665" t="s">
        <v>5757</v>
      </c>
      <c r="L1776" s="666">
        <v>79.069999999999993</v>
      </c>
      <c r="M1776" s="666">
        <v>395.34999999999997</v>
      </c>
      <c r="N1776" s="665">
        <v>5</v>
      </c>
      <c r="O1776" s="748">
        <v>5</v>
      </c>
      <c r="P1776" s="666">
        <v>237.20999999999998</v>
      </c>
      <c r="Q1776" s="681">
        <v>0.6</v>
      </c>
      <c r="R1776" s="665">
        <v>3</v>
      </c>
      <c r="S1776" s="681">
        <v>0.6</v>
      </c>
      <c r="T1776" s="748">
        <v>3</v>
      </c>
      <c r="U1776" s="704">
        <v>0.6</v>
      </c>
    </row>
    <row r="1777" spans="1:21" ht="14.4" customHeight="1" x14ac:dyDescent="0.3">
      <c r="A1777" s="664">
        <v>21</v>
      </c>
      <c r="B1777" s="665" t="s">
        <v>545</v>
      </c>
      <c r="C1777" s="665" t="s">
        <v>4757</v>
      </c>
      <c r="D1777" s="746" t="s">
        <v>7219</v>
      </c>
      <c r="E1777" s="747" t="s">
        <v>4780</v>
      </c>
      <c r="F1777" s="665" t="s">
        <v>4752</v>
      </c>
      <c r="G1777" s="665" t="s">
        <v>5159</v>
      </c>
      <c r="H1777" s="665" t="s">
        <v>546</v>
      </c>
      <c r="I1777" s="665" t="s">
        <v>973</v>
      </c>
      <c r="J1777" s="665" t="s">
        <v>5161</v>
      </c>
      <c r="K1777" s="665" t="s">
        <v>5954</v>
      </c>
      <c r="L1777" s="666">
        <v>151.62</v>
      </c>
      <c r="M1777" s="666">
        <v>151.62</v>
      </c>
      <c r="N1777" s="665">
        <v>1</v>
      </c>
      <c r="O1777" s="748">
        <v>0.5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21</v>
      </c>
      <c r="B1778" s="665" t="s">
        <v>545</v>
      </c>
      <c r="C1778" s="665" t="s">
        <v>4757</v>
      </c>
      <c r="D1778" s="746" t="s">
        <v>7219</v>
      </c>
      <c r="E1778" s="747" t="s">
        <v>4780</v>
      </c>
      <c r="F1778" s="665" t="s">
        <v>4752</v>
      </c>
      <c r="G1778" s="665" t="s">
        <v>5159</v>
      </c>
      <c r="H1778" s="665" t="s">
        <v>546</v>
      </c>
      <c r="I1778" s="665" t="s">
        <v>3228</v>
      </c>
      <c r="J1778" s="665" t="s">
        <v>5474</v>
      </c>
      <c r="K1778" s="665" t="s">
        <v>5475</v>
      </c>
      <c r="L1778" s="666">
        <v>0</v>
      </c>
      <c r="M1778" s="666">
        <v>0</v>
      </c>
      <c r="N1778" s="665">
        <v>2</v>
      </c>
      <c r="O1778" s="748">
        <v>1.5</v>
      </c>
      <c r="P1778" s="666">
        <v>0</v>
      </c>
      <c r="Q1778" s="681"/>
      <c r="R1778" s="665">
        <v>1</v>
      </c>
      <c r="S1778" s="681">
        <v>0.5</v>
      </c>
      <c r="T1778" s="748">
        <v>1</v>
      </c>
      <c r="U1778" s="704">
        <v>0.66666666666666663</v>
      </c>
    </row>
    <row r="1779" spans="1:21" ht="14.4" customHeight="1" x14ac:dyDescent="0.3">
      <c r="A1779" s="664">
        <v>21</v>
      </c>
      <c r="B1779" s="665" t="s">
        <v>545</v>
      </c>
      <c r="C1779" s="665" t="s">
        <v>4757</v>
      </c>
      <c r="D1779" s="746" t="s">
        <v>7219</v>
      </c>
      <c r="E1779" s="747" t="s">
        <v>4780</v>
      </c>
      <c r="F1779" s="665" t="s">
        <v>4752</v>
      </c>
      <c r="G1779" s="665" t="s">
        <v>6247</v>
      </c>
      <c r="H1779" s="665" t="s">
        <v>546</v>
      </c>
      <c r="I1779" s="665" t="s">
        <v>6248</v>
      </c>
      <c r="J1779" s="665" t="s">
        <v>6249</v>
      </c>
      <c r="K1779" s="665" t="s">
        <v>6250</v>
      </c>
      <c r="L1779" s="666">
        <v>494.46</v>
      </c>
      <c r="M1779" s="666">
        <v>4450.1399999999994</v>
      </c>
      <c r="N1779" s="665">
        <v>9</v>
      </c>
      <c r="O1779" s="748">
        <v>1</v>
      </c>
      <c r="P1779" s="666">
        <v>4450.1399999999994</v>
      </c>
      <c r="Q1779" s="681">
        <v>1</v>
      </c>
      <c r="R1779" s="665">
        <v>9</v>
      </c>
      <c r="S1779" s="681">
        <v>1</v>
      </c>
      <c r="T1779" s="748">
        <v>1</v>
      </c>
      <c r="U1779" s="704">
        <v>1</v>
      </c>
    </row>
    <row r="1780" spans="1:21" ht="14.4" customHeight="1" x14ac:dyDescent="0.3">
      <c r="A1780" s="664">
        <v>21</v>
      </c>
      <c r="B1780" s="665" t="s">
        <v>545</v>
      </c>
      <c r="C1780" s="665" t="s">
        <v>4757</v>
      </c>
      <c r="D1780" s="746" t="s">
        <v>7219</v>
      </c>
      <c r="E1780" s="747" t="s">
        <v>4780</v>
      </c>
      <c r="F1780" s="665" t="s">
        <v>4752</v>
      </c>
      <c r="G1780" s="665" t="s">
        <v>6247</v>
      </c>
      <c r="H1780" s="665" t="s">
        <v>546</v>
      </c>
      <c r="I1780" s="665" t="s">
        <v>6251</v>
      </c>
      <c r="J1780" s="665" t="s">
        <v>6252</v>
      </c>
      <c r="K1780" s="665" t="s">
        <v>6253</v>
      </c>
      <c r="L1780" s="666">
        <v>741.69</v>
      </c>
      <c r="M1780" s="666">
        <v>60818.58</v>
      </c>
      <c r="N1780" s="665">
        <v>82</v>
      </c>
      <c r="O1780" s="748">
        <v>4.6666666666666661</v>
      </c>
      <c r="P1780" s="666">
        <v>60818.58</v>
      </c>
      <c r="Q1780" s="681">
        <v>1</v>
      </c>
      <c r="R1780" s="665">
        <v>82</v>
      </c>
      <c r="S1780" s="681">
        <v>1</v>
      </c>
      <c r="T1780" s="748">
        <v>4.6666666666666661</v>
      </c>
      <c r="U1780" s="704">
        <v>1</v>
      </c>
    </row>
    <row r="1781" spans="1:21" ht="14.4" customHeight="1" x14ac:dyDescent="0.3">
      <c r="A1781" s="664">
        <v>21</v>
      </c>
      <c r="B1781" s="665" t="s">
        <v>545</v>
      </c>
      <c r="C1781" s="665" t="s">
        <v>4757</v>
      </c>
      <c r="D1781" s="746" t="s">
        <v>7219</v>
      </c>
      <c r="E1781" s="747" t="s">
        <v>4780</v>
      </c>
      <c r="F1781" s="665" t="s">
        <v>4752</v>
      </c>
      <c r="G1781" s="665" t="s">
        <v>4942</v>
      </c>
      <c r="H1781" s="665" t="s">
        <v>546</v>
      </c>
      <c r="I1781" s="665" t="s">
        <v>5764</v>
      </c>
      <c r="J1781" s="665" t="s">
        <v>5478</v>
      </c>
      <c r="K1781" s="665" t="s">
        <v>4945</v>
      </c>
      <c r="L1781" s="666">
        <v>0</v>
      </c>
      <c r="M1781" s="666">
        <v>0</v>
      </c>
      <c r="N1781" s="665">
        <v>1</v>
      </c>
      <c r="O1781" s="748">
        <v>0.5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21</v>
      </c>
      <c r="B1782" s="665" t="s">
        <v>545</v>
      </c>
      <c r="C1782" s="665" t="s">
        <v>4757</v>
      </c>
      <c r="D1782" s="746" t="s">
        <v>7219</v>
      </c>
      <c r="E1782" s="747" t="s">
        <v>4780</v>
      </c>
      <c r="F1782" s="665" t="s">
        <v>4752</v>
      </c>
      <c r="G1782" s="665" t="s">
        <v>4942</v>
      </c>
      <c r="H1782" s="665" t="s">
        <v>546</v>
      </c>
      <c r="I1782" s="665" t="s">
        <v>6135</v>
      </c>
      <c r="J1782" s="665" t="s">
        <v>5840</v>
      </c>
      <c r="K1782" s="665" t="s">
        <v>4463</v>
      </c>
      <c r="L1782" s="666">
        <v>0</v>
      </c>
      <c r="M1782" s="666">
        <v>0</v>
      </c>
      <c r="N1782" s="665">
        <v>4</v>
      </c>
      <c r="O1782" s="748">
        <v>1</v>
      </c>
      <c r="P1782" s="666">
        <v>0</v>
      </c>
      <c r="Q1782" s="681"/>
      <c r="R1782" s="665">
        <v>2</v>
      </c>
      <c r="S1782" s="681">
        <v>0.5</v>
      </c>
      <c r="T1782" s="748">
        <v>0.5</v>
      </c>
      <c r="U1782" s="704">
        <v>0.5</v>
      </c>
    </row>
    <row r="1783" spans="1:21" ht="14.4" customHeight="1" x14ac:dyDescent="0.3">
      <c r="A1783" s="664">
        <v>21</v>
      </c>
      <c r="B1783" s="665" t="s">
        <v>545</v>
      </c>
      <c r="C1783" s="665" t="s">
        <v>4757</v>
      </c>
      <c r="D1783" s="746" t="s">
        <v>7219</v>
      </c>
      <c r="E1783" s="747" t="s">
        <v>4780</v>
      </c>
      <c r="F1783" s="665" t="s">
        <v>4752</v>
      </c>
      <c r="G1783" s="665" t="s">
        <v>4942</v>
      </c>
      <c r="H1783" s="665" t="s">
        <v>546</v>
      </c>
      <c r="I1783" s="665" t="s">
        <v>6136</v>
      </c>
      <c r="J1783" s="665" t="s">
        <v>4947</v>
      </c>
      <c r="K1783" s="665" t="s">
        <v>4463</v>
      </c>
      <c r="L1783" s="666">
        <v>0</v>
      </c>
      <c r="M1783" s="666">
        <v>0</v>
      </c>
      <c r="N1783" s="665">
        <v>1</v>
      </c>
      <c r="O1783" s="748">
        <v>1</v>
      </c>
      <c r="P1783" s="666">
        <v>0</v>
      </c>
      <c r="Q1783" s="681"/>
      <c r="R1783" s="665">
        <v>1</v>
      </c>
      <c r="S1783" s="681">
        <v>1</v>
      </c>
      <c r="T1783" s="748">
        <v>1</v>
      </c>
      <c r="U1783" s="704">
        <v>1</v>
      </c>
    </row>
    <row r="1784" spans="1:21" ht="14.4" customHeight="1" x14ac:dyDescent="0.3">
      <c r="A1784" s="664">
        <v>21</v>
      </c>
      <c r="B1784" s="665" t="s">
        <v>545</v>
      </c>
      <c r="C1784" s="665" t="s">
        <v>4757</v>
      </c>
      <c r="D1784" s="746" t="s">
        <v>7219</v>
      </c>
      <c r="E1784" s="747" t="s">
        <v>4780</v>
      </c>
      <c r="F1784" s="665" t="s">
        <v>4752</v>
      </c>
      <c r="G1784" s="665" t="s">
        <v>6254</v>
      </c>
      <c r="H1784" s="665" t="s">
        <v>546</v>
      </c>
      <c r="I1784" s="665" t="s">
        <v>3448</v>
      </c>
      <c r="J1784" s="665" t="s">
        <v>6204</v>
      </c>
      <c r="K1784" s="665" t="s">
        <v>6255</v>
      </c>
      <c r="L1784" s="666">
        <v>0</v>
      </c>
      <c r="M1784" s="666">
        <v>0</v>
      </c>
      <c r="N1784" s="665">
        <v>1</v>
      </c>
      <c r="O1784" s="748">
        <v>1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21</v>
      </c>
      <c r="B1785" s="665" t="s">
        <v>545</v>
      </c>
      <c r="C1785" s="665" t="s">
        <v>4757</v>
      </c>
      <c r="D1785" s="746" t="s">
        <v>7219</v>
      </c>
      <c r="E1785" s="747" t="s">
        <v>4780</v>
      </c>
      <c r="F1785" s="665" t="s">
        <v>4753</v>
      </c>
      <c r="G1785" s="665" t="s">
        <v>5036</v>
      </c>
      <c r="H1785" s="665" t="s">
        <v>546</v>
      </c>
      <c r="I1785" s="665" t="s">
        <v>6256</v>
      </c>
      <c r="J1785" s="665" t="s">
        <v>4771</v>
      </c>
      <c r="K1785" s="665"/>
      <c r="L1785" s="666">
        <v>0</v>
      </c>
      <c r="M1785" s="666">
        <v>0</v>
      </c>
      <c r="N1785" s="665">
        <v>1</v>
      </c>
      <c r="O1785" s="748">
        <v>1</v>
      </c>
      <c r="P1785" s="666">
        <v>0</v>
      </c>
      <c r="Q1785" s="681"/>
      <c r="R1785" s="665">
        <v>1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21</v>
      </c>
      <c r="B1786" s="665" t="s">
        <v>545</v>
      </c>
      <c r="C1786" s="665" t="s">
        <v>4757</v>
      </c>
      <c r="D1786" s="746" t="s">
        <v>7219</v>
      </c>
      <c r="E1786" s="747" t="s">
        <v>4780</v>
      </c>
      <c r="F1786" s="665" t="s">
        <v>4753</v>
      </c>
      <c r="G1786" s="665" t="s">
        <v>5036</v>
      </c>
      <c r="H1786" s="665" t="s">
        <v>546</v>
      </c>
      <c r="I1786" s="665" t="s">
        <v>5037</v>
      </c>
      <c r="J1786" s="665" t="s">
        <v>4771</v>
      </c>
      <c r="K1786" s="665"/>
      <c r="L1786" s="666">
        <v>0</v>
      </c>
      <c r="M1786" s="666">
        <v>0</v>
      </c>
      <c r="N1786" s="665">
        <v>4</v>
      </c>
      <c r="O1786" s="748">
        <v>4</v>
      </c>
      <c r="P1786" s="666">
        <v>0</v>
      </c>
      <c r="Q1786" s="681"/>
      <c r="R1786" s="665">
        <v>4</v>
      </c>
      <c r="S1786" s="681">
        <v>1</v>
      </c>
      <c r="T1786" s="748">
        <v>4</v>
      </c>
      <c r="U1786" s="704">
        <v>1</v>
      </c>
    </row>
    <row r="1787" spans="1:21" ht="14.4" customHeight="1" x14ac:dyDescent="0.3">
      <c r="A1787" s="664">
        <v>21</v>
      </c>
      <c r="B1787" s="665" t="s">
        <v>545</v>
      </c>
      <c r="C1787" s="665" t="s">
        <v>4757</v>
      </c>
      <c r="D1787" s="746" t="s">
        <v>7219</v>
      </c>
      <c r="E1787" s="747" t="s">
        <v>4780</v>
      </c>
      <c r="F1787" s="665" t="s">
        <v>4754</v>
      </c>
      <c r="G1787" s="665" t="s">
        <v>5036</v>
      </c>
      <c r="H1787" s="665" t="s">
        <v>546</v>
      </c>
      <c r="I1787" s="665" t="s">
        <v>5616</v>
      </c>
      <c r="J1787" s="665" t="s">
        <v>4771</v>
      </c>
      <c r="K1787" s="665"/>
      <c r="L1787" s="666">
        <v>0</v>
      </c>
      <c r="M1787" s="666">
        <v>0</v>
      </c>
      <c r="N1787" s="665">
        <v>2</v>
      </c>
      <c r="O1787" s="748">
        <v>2</v>
      </c>
      <c r="P1787" s="666">
        <v>0</v>
      </c>
      <c r="Q1787" s="681"/>
      <c r="R1787" s="665">
        <v>1</v>
      </c>
      <c r="S1787" s="681">
        <v>0.5</v>
      </c>
      <c r="T1787" s="748">
        <v>1</v>
      </c>
      <c r="U1787" s="704">
        <v>0.5</v>
      </c>
    </row>
    <row r="1788" spans="1:21" ht="14.4" customHeight="1" x14ac:dyDescent="0.3">
      <c r="A1788" s="664">
        <v>21</v>
      </c>
      <c r="B1788" s="665" t="s">
        <v>545</v>
      </c>
      <c r="C1788" s="665" t="s">
        <v>4757</v>
      </c>
      <c r="D1788" s="746" t="s">
        <v>7219</v>
      </c>
      <c r="E1788" s="747" t="s">
        <v>4780</v>
      </c>
      <c r="F1788" s="665" t="s">
        <v>4754</v>
      </c>
      <c r="G1788" s="665" t="s">
        <v>5769</v>
      </c>
      <c r="H1788" s="665" t="s">
        <v>546</v>
      </c>
      <c r="I1788" s="665" t="s">
        <v>5770</v>
      </c>
      <c r="J1788" s="665" t="s">
        <v>5771</v>
      </c>
      <c r="K1788" s="665" t="s">
        <v>5772</v>
      </c>
      <c r="L1788" s="666">
        <v>1800</v>
      </c>
      <c r="M1788" s="666">
        <v>9000</v>
      </c>
      <c r="N1788" s="665">
        <v>5</v>
      </c>
      <c r="O1788" s="748">
        <v>5</v>
      </c>
      <c r="P1788" s="666">
        <v>9000</v>
      </c>
      <c r="Q1788" s="681">
        <v>1</v>
      </c>
      <c r="R1788" s="665">
        <v>5</v>
      </c>
      <c r="S1788" s="681">
        <v>1</v>
      </c>
      <c r="T1788" s="748">
        <v>5</v>
      </c>
      <c r="U1788" s="704">
        <v>1</v>
      </c>
    </row>
    <row r="1789" spans="1:21" ht="14.4" customHeight="1" x14ac:dyDescent="0.3">
      <c r="A1789" s="664">
        <v>21</v>
      </c>
      <c r="B1789" s="665" t="s">
        <v>545</v>
      </c>
      <c r="C1789" s="665" t="s">
        <v>4757</v>
      </c>
      <c r="D1789" s="746" t="s">
        <v>7219</v>
      </c>
      <c r="E1789" s="747" t="s">
        <v>4780</v>
      </c>
      <c r="F1789" s="665" t="s">
        <v>4754</v>
      </c>
      <c r="G1789" s="665" t="s">
        <v>4949</v>
      </c>
      <c r="H1789" s="665" t="s">
        <v>546</v>
      </c>
      <c r="I1789" s="665" t="s">
        <v>5039</v>
      </c>
      <c r="J1789" s="665" t="s">
        <v>5040</v>
      </c>
      <c r="K1789" s="665" t="s">
        <v>5041</v>
      </c>
      <c r="L1789" s="666">
        <v>1000</v>
      </c>
      <c r="M1789" s="666">
        <v>20000</v>
      </c>
      <c r="N1789" s="665">
        <v>20</v>
      </c>
      <c r="O1789" s="748">
        <v>19</v>
      </c>
      <c r="P1789" s="666">
        <v>5000</v>
      </c>
      <c r="Q1789" s="681">
        <v>0.25</v>
      </c>
      <c r="R1789" s="665">
        <v>5</v>
      </c>
      <c r="S1789" s="681">
        <v>0.25</v>
      </c>
      <c r="T1789" s="748">
        <v>4.5</v>
      </c>
      <c r="U1789" s="704">
        <v>0.23684210526315788</v>
      </c>
    </row>
    <row r="1790" spans="1:21" ht="14.4" customHeight="1" x14ac:dyDescent="0.3">
      <c r="A1790" s="664">
        <v>21</v>
      </c>
      <c r="B1790" s="665" t="s">
        <v>545</v>
      </c>
      <c r="C1790" s="665" t="s">
        <v>4757</v>
      </c>
      <c r="D1790" s="746" t="s">
        <v>7219</v>
      </c>
      <c r="E1790" s="747" t="s">
        <v>4781</v>
      </c>
      <c r="F1790" s="665" t="s">
        <v>4752</v>
      </c>
      <c r="G1790" s="665" t="s">
        <v>4991</v>
      </c>
      <c r="H1790" s="665" t="s">
        <v>546</v>
      </c>
      <c r="I1790" s="665" t="s">
        <v>1421</v>
      </c>
      <c r="J1790" s="665" t="s">
        <v>4995</v>
      </c>
      <c r="K1790" s="665" t="s">
        <v>4996</v>
      </c>
      <c r="L1790" s="666">
        <v>969.48</v>
      </c>
      <c r="M1790" s="666">
        <v>969.48</v>
      </c>
      <c r="N1790" s="665">
        <v>1</v>
      </c>
      <c r="O1790" s="748">
        <v>1</v>
      </c>
      <c r="P1790" s="666">
        <v>969.48</v>
      </c>
      <c r="Q1790" s="681">
        <v>1</v>
      </c>
      <c r="R1790" s="665">
        <v>1</v>
      </c>
      <c r="S1790" s="681">
        <v>1</v>
      </c>
      <c r="T1790" s="748">
        <v>1</v>
      </c>
      <c r="U1790" s="704">
        <v>1</v>
      </c>
    </row>
    <row r="1791" spans="1:21" ht="14.4" customHeight="1" x14ac:dyDescent="0.3">
      <c r="A1791" s="664">
        <v>21</v>
      </c>
      <c r="B1791" s="665" t="s">
        <v>545</v>
      </c>
      <c r="C1791" s="665" t="s">
        <v>4757</v>
      </c>
      <c r="D1791" s="746" t="s">
        <v>7219</v>
      </c>
      <c r="E1791" s="747" t="s">
        <v>4781</v>
      </c>
      <c r="F1791" s="665" t="s">
        <v>4752</v>
      </c>
      <c r="G1791" s="665" t="s">
        <v>5608</v>
      </c>
      <c r="H1791" s="665" t="s">
        <v>546</v>
      </c>
      <c r="I1791" s="665" t="s">
        <v>1201</v>
      </c>
      <c r="J1791" s="665" t="s">
        <v>5923</v>
      </c>
      <c r="K1791" s="665" t="s">
        <v>5924</v>
      </c>
      <c r="L1791" s="666">
        <v>36.54</v>
      </c>
      <c r="M1791" s="666">
        <v>73.08</v>
      </c>
      <c r="N1791" s="665">
        <v>2</v>
      </c>
      <c r="O1791" s="748">
        <v>1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21</v>
      </c>
      <c r="B1792" s="665" t="s">
        <v>545</v>
      </c>
      <c r="C1792" s="665" t="s">
        <v>4757</v>
      </c>
      <c r="D1792" s="746" t="s">
        <v>7219</v>
      </c>
      <c r="E1792" s="747" t="s">
        <v>4781</v>
      </c>
      <c r="F1792" s="665" t="s">
        <v>4754</v>
      </c>
      <c r="G1792" s="665" t="s">
        <v>4949</v>
      </c>
      <c r="H1792" s="665" t="s">
        <v>546</v>
      </c>
      <c r="I1792" s="665" t="s">
        <v>5039</v>
      </c>
      <c r="J1792" s="665" t="s">
        <v>5040</v>
      </c>
      <c r="K1792" s="665" t="s">
        <v>5041</v>
      </c>
      <c r="L1792" s="666">
        <v>1000</v>
      </c>
      <c r="M1792" s="666">
        <v>1000</v>
      </c>
      <c r="N1792" s="665">
        <v>1</v>
      </c>
      <c r="O1792" s="748">
        <v>1</v>
      </c>
      <c r="P1792" s="666"/>
      <c r="Q1792" s="681">
        <v>0</v>
      </c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21</v>
      </c>
      <c r="B1793" s="665" t="s">
        <v>545</v>
      </c>
      <c r="C1793" s="665" t="s">
        <v>4757</v>
      </c>
      <c r="D1793" s="746" t="s">
        <v>7219</v>
      </c>
      <c r="E1793" s="747" t="s">
        <v>4782</v>
      </c>
      <c r="F1793" s="665" t="s">
        <v>4752</v>
      </c>
      <c r="G1793" s="665" t="s">
        <v>4847</v>
      </c>
      <c r="H1793" s="665" t="s">
        <v>2238</v>
      </c>
      <c r="I1793" s="665" t="s">
        <v>2456</v>
      </c>
      <c r="J1793" s="665" t="s">
        <v>4574</v>
      </c>
      <c r="K1793" s="665" t="s">
        <v>4575</v>
      </c>
      <c r="L1793" s="666">
        <v>9.4</v>
      </c>
      <c r="M1793" s="666">
        <v>18.8</v>
      </c>
      <c r="N1793" s="665">
        <v>2</v>
      </c>
      <c r="O1793" s="748">
        <v>1</v>
      </c>
      <c r="P1793" s="666"/>
      <c r="Q1793" s="681">
        <v>0</v>
      </c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21</v>
      </c>
      <c r="B1794" s="665" t="s">
        <v>545</v>
      </c>
      <c r="C1794" s="665" t="s">
        <v>4757</v>
      </c>
      <c r="D1794" s="746" t="s">
        <v>7219</v>
      </c>
      <c r="E1794" s="747" t="s">
        <v>4782</v>
      </c>
      <c r="F1794" s="665" t="s">
        <v>4752</v>
      </c>
      <c r="G1794" s="665" t="s">
        <v>5357</v>
      </c>
      <c r="H1794" s="665" t="s">
        <v>546</v>
      </c>
      <c r="I1794" s="665" t="s">
        <v>6257</v>
      </c>
      <c r="J1794" s="665" t="s">
        <v>6258</v>
      </c>
      <c r="K1794" s="665" t="s">
        <v>6259</v>
      </c>
      <c r="L1794" s="666">
        <v>0</v>
      </c>
      <c r="M1794" s="666">
        <v>0</v>
      </c>
      <c r="N1794" s="665">
        <v>1</v>
      </c>
      <c r="O1794" s="748">
        <v>1</v>
      </c>
      <c r="P1794" s="666">
        <v>0</v>
      </c>
      <c r="Q1794" s="681"/>
      <c r="R1794" s="665">
        <v>1</v>
      </c>
      <c r="S1794" s="681">
        <v>1</v>
      </c>
      <c r="T1794" s="748">
        <v>1</v>
      </c>
      <c r="U1794" s="704">
        <v>1</v>
      </c>
    </row>
    <row r="1795" spans="1:21" ht="14.4" customHeight="1" x14ac:dyDescent="0.3">
      <c r="A1795" s="664">
        <v>21</v>
      </c>
      <c r="B1795" s="665" t="s">
        <v>545</v>
      </c>
      <c r="C1795" s="665" t="s">
        <v>4757</v>
      </c>
      <c r="D1795" s="746" t="s">
        <v>7219</v>
      </c>
      <c r="E1795" s="747" t="s">
        <v>4782</v>
      </c>
      <c r="F1795" s="665" t="s">
        <v>4752</v>
      </c>
      <c r="G1795" s="665" t="s">
        <v>6047</v>
      </c>
      <c r="H1795" s="665" t="s">
        <v>546</v>
      </c>
      <c r="I1795" s="665" t="s">
        <v>1500</v>
      </c>
      <c r="J1795" s="665" t="s">
        <v>6052</v>
      </c>
      <c r="K1795" s="665" t="s">
        <v>6260</v>
      </c>
      <c r="L1795" s="666">
        <v>79.64</v>
      </c>
      <c r="M1795" s="666">
        <v>79.64</v>
      </c>
      <c r="N1795" s="665">
        <v>1</v>
      </c>
      <c r="O1795" s="748">
        <v>0.5</v>
      </c>
      <c r="P1795" s="666">
        <v>79.64</v>
      </c>
      <c r="Q1795" s="681">
        <v>1</v>
      </c>
      <c r="R1795" s="665">
        <v>1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21</v>
      </c>
      <c r="B1796" s="665" t="s">
        <v>545</v>
      </c>
      <c r="C1796" s="665" t="s">
        <v>4757</v>
      </c>
      <c r="D1796" s="746" t="s">
        <v>7219</v>
      </c>
      <c r="E1796" s="747" t="s">
        <v>4782</v>
      </c>
      <c r="F1796" s="665" t="s">
        <v>4752</v>
      </c>
      <c r="G1796" s="665" t="s">
        <v>4797</v>
      </c>
      <c r="H1796" s="665" t="s">
        <v>546</v>
      </c>
      <c r="I1796" s="665" t="s">
        <v>6261</v>
      </c>
      <c r="J1796" s="665" t="s">
        <v>6059</v>
      </c>
      <c r="K1796" s="665" t="s">
        <v>6262</v>
      </c>
      <c r="L1796" s="666">
        <v>0</v>
      </c>
      <c r="M1796" s="666">
        <v>0</v>
      </c>
      <c r="N1796" s="665">
        <v>1</v>
      </c>
      <c r="O1796" s="748">
        <v>0.5</v>
      </c>
      <c r="P1796" s="666"/>
      <c r="Q1796" s="681"/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21</v>
      </c>
      <c r="B1797" s="665" t="s">
        <v>545</v>
      </c>
      <c r="C1797" s="665" t="s">
        <v>4757</v>
      </c>
      <c r="D1797" s="746" t="s">
        <v>7219</v>
      </c>
      <c r="E1797" s="747" t="s">
        <v>4782</v>
      </c>
      <c r="F1797" s="665" t="s">
        <v>4752</v>
      </c>
      <c r="G1797" s="665" t="s">
        <v>4827</v>
      </c>
      <c r="H1797" s="665" t="s">
        <v>546</v>
      </c>
      <c r="I1797" s="665" t="s">
        <v>6263</v>
      </c>
      <c r="J1797" s="665" t="s">
        <v>6264</v>
      </c>
      <c r="K1797" s="665" t="s">
        <v>6265</v>
      </c>
      <c r="L1797" s="666">
        <v>38.81</v>
      </c>
      <c r="M1797" s="666">
        <v>38.81</v>
      </c>
      <c r="N1797" s="665">
        <v>1</v>
      </c>
      <c r="O1797" s="748">
        <v>0.5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21</v>
      </c>
      <c r="B1798" s="665" t="s">
        <v>545</v>
      </c>
      <c r="C1798" s="665" t="s">
        <v>4757</v>
      </c>
      <c r="D1798" s="746" t="s">
        <v>7219</v>
      </c>
      <c r="E1798" s="747" t="s">
        <v>4782</v>
      </c>
      <c r="F1798" s="665" t="s">
        <v>4752</v>
      </c>
      <c r="G1798" s="665" t="s">
        <v>5103</v>
      </c>
      <c r="H1798" s="665" t="s">
        <v>546</v>
      </c>
      <c r="I1798" s="665" t="s">
        <v>2947</v>
      </c>
      <c r="J1798" s="665" t="s">
        <v>2948</v>
      </c>
      <c r="K1798" s="665" t="s">
        <v>5635</v>
      </c>
      <c r="L1798" s="666">
        <v>256.67</v>
      </c>
      <c r="M1798" s="666">
        <v>513.34</v>
      </c>
      <c r="N1798" s="665">
        <v>2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21</v>
      </c>
      <c r="B1799" s="665" t="s">
        <v>545</v>
      </c>
      <c r="C1799" s="665" t="s">
        <v>4757</v>
      </c>
      <c r="D1799" s="746" t="s">
        <v>7219</v>
      </c>
      <c r="E1799" s="747" t="s">
        <v>4782</v>
      </c>
      <c r="F1799" s="665" t="s">
        <v>4752</v>
      </c>
      <c r="G1799" s="665" t="s">
        <v>4898</v>
      </c>
      <c r="H1799" s="665" t="s">
        <v>546</v>
      </c>
      <c r="I1799" s="665" t="s">
        <v>6083</v>
      </c>
      <c r="J1799" s="665" t="s">
        <v>2063</v>
      </c>
      <c r="K1799" s="665" t="s">
        <v>4899</v>
      </c>
      <c r="L1799" s="666">
        <v>727.03</v>
      </c>
      <c r="M1799" s="666">
        <v>2181.09</v>
      </c>
      <c r="N1799" s="665">
        <v>3</v>
      </c>
      <c r="O1799" s="748">
        <v>1</v>
      </c>
      <c r="P1799" s="666">
        <v>2181.09</v>
      </c>
      <c r="Q1799" s="681">
        <v>1</v>
      </c>
      <c r="R1799" s="665">
        <v>3</v>
      </c>
      <c r="S1799" s="681">
        <v>1</v>
      </c>
      <c r="T1799" s="748">
        <v>1</v>
      </c>
      <c r="U1799" s="704">
        <v>1</v>
      </c>
    </row>
    <row r="1800" spans="1:21" ht="14.4" customHeight="1" x14ac:dyDescent="0.3">
      <c r="A1800" s="664">
        <v>21</v>
      </c>
      <c r="B1800" s="665" t="s">
        <v>545</v>
      </c>
      <c r="C1800" s="665" t="s">
        <v>4757</v>
      </c>
      <c r="D1800" s="746" t="s">
        <v>7219</v>
      </c>
      <c r="E1800" s="747" t="s">
        <v>4782</v>
      </c>
      <c r="F1800" s="665" t="s">
        <v>4752</v>
      </c>
      <c r="G1800" s="665" t="s">
        <v>4807</v>
      </c>
      <c r="H1800" s="665" t="s">
        <v>546</v>
      </c>
      <c r="I1800" s="665" t="s">
        <v>5019</v>
      </c>
      <c r="J1800" s="665" t="s">
        <v>797</v>
      </c>
      <c r="K1800" s="665" t="s">
        <v>5020</v>
      </c>
      <c r="L1800" s="666">
        <v>28.81</v>
      </c>
      <c r="M1800" s="666">
        <v>28.81</v>
      </c>
      <c r="N1800" s="665">
        <v>1</v>
      </c>
      <c r="O1800" s="748">
        <v>0.5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21</v>
      </c>
      <c r="B1801" s="665" t="s">
        <v>545</v>
      </c>
      <c r="C1801" s="665" t="s">
        <v>4757</v>
      </c>
      <c r="D1801" s="746" t="s">
        <v>7219</v>
      </c>
      <c r="E1801" s="747" t="s">
        <v>4782</v>
      </c>
      <c r="F1801" s="665" t="s">
        <v>4752</v>
      </c>
      <c r="G1801" s="665" t="s">
        <v>4807</v>
      </c>
      <c r="H1801" s="665" t="s">
        <v>546</v>
      </c>
      <c r="I1801" s="665" t="s">
        <v>4808</v>
      </c>
      <c r="J1801" s="665" t="s">
        <v>797</v>
      </c>
      <c r="K1801" s="665" t="s">
        <v>4809</v>
      </c>
      <c r="L1801" s="666">
        <v>185.26</v>
      </c>
      <c r="M1801" s="666">
        <v>185.26</v>
      </c>
      <c r="N1801" s="665">
        <v>1</v>
      </c>
      <c r="O1801" s="748">
        <v>0.5</v>
      </c>
      <c r="P1801" s="666">
        <v>185.26</v>
      </c>
      <c r="Q1801" s="681">
        <v>1</v>
      </c>
      <c r="R1801" s="665">
        <v>1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21</v>
      </c>
      <c r="B1802" s="665" t="s">
        <v>545</v>
      </c>
      <c r="C1802" s="665" t="s">
        <v>4757</v>
      </c>
      <c r="D1802" s="746" t="s">
        <v>7219</v>
      </c>
      <c r="E1802" s="747" t="s">
        <v>4782</v>
      </c>
      <c r="F1802" s="665" t="s">
        <v>4752</v>
      </c>
      <c r="G1802" s="665" t="s">
        <v>6266</v>
      </c>
      <c r="H1802" s="665" t="s">
        <v>546</v>
      </c>
      <c r="I1802" s="665" t="s">
        <v>6267</v>
      </c>
      <c r="J1802" s="665" t="s">
        <v>6268</v>
      </c>
      <c r="K1802" s="665" t="s">
        <v>6269</v>
      </c>
      <c r="L1802" s="666">
        <v>85.16</v>
      </c>
      <c r="M1802" s="666">
        <v>85.16</v>
      </c>
      <c r="N1802" s="665">
        <v>1</v>
      </c>
      <c r="O1802" s="748">
        <v>1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21</v>
      </c>
      <c r="B1803" s="665" t="s">
        <v>545</v>
      </c>
      <c r="C1803" s="665" t="s">
        <v>4757</v>
      </c>
      <c r="D1803" s="746" t="s">
        <v>7219</v>
      </c>
      <c r="E1803" s="747" t="s">
        <v>4782</v>
      </c>
      <c r="F1803" s="665" t="s">
        <v>4752</v>
      </c>
      <c r="G1803" s="665" t="s">
        <v>4820</v>
      </c>
      <c r="H1803" s="665" t="s">
        <v>546</v>
      </c>
      <c r="I1803" s="665" t="s">
        <v>4821</v>
      </c>
      <c r="J1803" s="665" t="s">
        <v>4822</v>
      </c>
      <c r="K1803" s="665" t="s">
        <v>4823</v>
      </c>
      <c r="L1803" s="666">
        <v>133.94</v>
      </c>
      <c r="M1803" s="666">
        <v>133.94</v>
      </c>
      <c r="N1803" s="665">
        <v>1</v>
      </c>
      <c r="O1803" s="748">
        <v>0.5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21</v>
      </c>
      <c r="B1804" s="665" t="s">
        <v>545</v>
      </c>
      <c r="C1804" s="665" t="s">
        <v>4757</v>
      </c>
      <c r="D1804" s="746" t="s">
        <v>7219</v>
      </c>
      <c r="E1804" s="747" t="s">
        <v>4783</v>
      </c>
      <c r="F1804" s="665" t="s">
        <v>4752</v>
      </c>
      <c r="G1804" s="665" t="s">
        <v>4841</v>
      </c>
      <c r="H1804" s="665" t="s">
        <v>546</v>
      </c>
      <c r="I1804" s="665" t="s">
        <v>724</v>
      </c>
      <c r="J1804" s="665" t="s">
        <v>725</v>
      </c>
      <c r="K1804" s="665" t="s">
        <v>4846</v>
      </c>
      <c r="L1804" s="666">
        <v>36.270000000000003</v>
      </c>
      <c r="M1804" s="666">
        <v>108.81</v>
      </c>
      <c r="N1804" s="665">
        <v>3</v>
      </c>
      <c r="O1804" s="748">
        <v>3</v>
      </c>
      <c r="P1804" s="666">
        <v>36.270000000000003</v>
      </c>
      <c r="Q1804" s="681">
        <v>0.33333333333333337</v>
      </c>
      <c r="R1804" s="665">
        <v>1</v>
      </c>
      <c r="S1804" s="681">
        <v>0.33333333333333331</v>
      </c>
      <c r="T1804" s="748">
        <v>1</v>
      </c>
      <c r="U1804" s="704">
        <v>0.33333333333333331</v>
      </c>
    </row>
    <row r="1805" spans="1:21" ht="14.4" customHeight="1" x14ac:dyDescent="0.3">
      <c r="A1805" s="664">
        <v>21</v>
      </c>
      <c r="B1805" s="665" t="s">
        <v>545</v>
      </c>
      <c r="C1805" s="665" t="s">
        <v>4757</v>
      </c>
      <c r="D1805" s="746" t="s">
        <v>7219</v>
      </c>
      <c r="E1805" s="747" t="s">
        <v>4783</v>
      </c>
      <c r="F1805" s="665" t="s">
        <v>4752</v>
      </c>
      <c r="G1805" s="665" t="s">
        <v>4847</v>
      </c>
      <c r="H1805" s="665" t="s">
        <v>2238</v>
      </c>
      <c r="I1805" s="665" t="s">
        <v>2330</v>
      </c>
      <c r="J1805" s="665" t="s">
        <v>4572</v>
      </c>
      <c r="K1805" s="665" t="s">
        <v>4573</v>
      </c>
      <c r="L1805" s="666">
        <v>4.7</v>
      </c>
      <c r="M1805" s="666">
        <v>9.4</v>
      </c>
      <c r="N1805" s="665">
        <v>2</v>
      </c>
      <c r="O1805" s="748">
        <v>0.5</v>
      </c>
      <c r="P1805" s="666">
        <v>9.4</v>
      </c>
      <c r="Q1805" s="681">
        <v>1</v>
      </c>
      <c r="R1805" s="665">
        <v>2</v>
      </c>
      <c r="S1805" s="681">
        <v>1</v>
      </c>
      <c r="T1805" s="748">
        <v>0.5</v>
      </c>
      <c r="U1805" s="704">
        <v>1</v>
      </c>
    </row>
    <row r="1806" spans="1:21" ht="14.4" customHeight="1" x14ac:dyDescent="0.3">
      <c r="A1806" s="664">
        <v>21</v>
      </c>
      <c r="B1806" s="665" t="s">
        <v>545</v>
      </c>
      <c r="C1806" s="665" t="s">
        <v>4757</v>
      </c>
      <c r="D1806" s="746" t="s">
        <v>7219</v>
      </c>
      <c r="E1806" s="747" t="s">
        <v>4783</v>
      </c>
      <c r="F1806" s="665" t="s">
        <v>4752</v>
      </c>
      <c r="G1806" s="665" t="s">
        <v>4953</v>
      </c>
      <c r="H1806" s="665" t="s">
        <v>2238</v>
      </c>
      <c r="I1806" s="665" t="s">
        <v>2538</v>
      </c>
      <c r="J1806" s="665" t="s">
        <v>2539</v>
      </c>
      <c r="K1806" s="665" t="s">
        <v>4514</v>
      </c>
      <c r="L1806" s="666">
        <v>225.06</v>
      </c>
      <c r="M1806" s="666">
        <v>225.06</v>
      </c>
      <c r="N1806" s="665">
        <v>1</v>
      </c>
      <c r="O1806" s="748">
        <v>1</v>
      </c>
      <c r="P1806" s="666">
        <v>225.06</v>
      </c>
      <c r="Q1806" s="681">
        <v>1</v>
      </c>
      <c r="R1806" s="665">
        <v>1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21</v>
      </c>
      <c r="B1807" s="665" t="s">
        <v>545</v>
      </c>
      <c r="C1807" s="665" t="s">
        <v>4757</v>
      </c>
      <c r="D1807" s="746" t="s">
        <v>7219</v>
      </c>
      <c r="E1807" s="747" t="s">
        <v>4783</v>
      </c>
      <c r="F1807" s="665" t="s">
        <v>4752</v>
      </c>
      <c r="G1807" s="665" t="s">
        <v>4850</v>
      </c>
      <c r="H1807" s="665" t="s">
        <v>546</v>
      </c>
      <c r="I1807" s="665" t="s">
        <v>4851</v>
      </c>
      <c r="J1807" s="665" t="s">
        <v>4852</v>
      </c>
      <c r="K1807" s="665" t="s">
        <v>4853</v>
      </c>
      <c r="L1807" s="666">
        <v>1540.82</v>
      </c>
      <c r="M1807" s="666">
        <v>1540.82</v>
      </c>
      <c r="N1807" s="665">
        <v>1</v>
      </c>
      <c r="O1807" s="748">
        <v>1</v>
      </c>
      <c r="P1807" s="666">
        <v>1540.82</v>
      </c>
      <c r="Q1807" s="681">
        <v>1</v>
      </c>
      <c r="R1807" s="665">
        <v>1</v>
      </c>
      <c r="S1807" s="681">
        <v>1</v>
      </c>
      <c r="T1807" s="748">
        <v>1</v>
      </c>
      <c r="U1807" s="704">
        <v>1</v>
      </c>
    </row>
    <row r="1808" spans="1:21" ht="14.4" customHeight="1" x14ac:dyDescent="0.3">
      <c r="A1808" s="664">
        <v>21</v>
      </c>
      <c r="B1808" s="665" t="s">
        <v>545</v>
      </c>
      <c r="C1808" s="665" t="s">
        <v>4757</v>
      </c>
      <c r="D1808" s="746" t="s">
        <v>7219</v>
      </c>
      <c r="E1808" s="747" t="s">
        <v>4783</v>
      </c>
      <c r="F1808" s="665" t="s">
        <v>4752</v>
      </c>
      <c r="G1808" s="665" t="s">
        <v>5905</v>
      </c>
      <c r="H1808" s="665" t="s">
        <v>546</v>
      </c>
      <c r="I1808" s="665" t="s">
        <v>1619</v>
      </c>
      <c r="J1808" s="665" t="s">
        <v>1620</v>
      </c>
      <c r="K1808" s="665" t="s">
        <v>5906</v>
      </c>
      <c r="L1808" s="666">
        <v>140.94999999999999</v>
      </c>
      <c r="M1808" s="666">
        <v>140.94999999999999</v>
      </c>
      <c r="N1808" s="665">
        <v>1</v>
      </c>
      <c r="O1808" s="748">
        <v>1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21</v>
      </c>
      <c r="B1809" s="665" t="s">
        <v>545</v>
      </c>
      <c r="C1809" s="665" t="s">
        <v>4757</v>
      </c>
      <c r="D1809" s="746" t="s">
        <v>7219</v>
      </c>
      <c r="E1809" s="747" t="s">
        <v>4783</v>
      </c>
      <c r="F1809" s="665" t="s">
        <v>4752</v>
      </c>
      <c r="G1809" s="665" t="s">
        <v>5905</v>
      </c>
      <c r="H1809" s="665" t="s">
        <v>546</v>
      </c>
      <c r="I1809" s="665" t="s">
        <v>6270</v>
      </c>
      <c r="J1809" s="665" t="s">
        <v>6271</v>
      </c>
      <c r="K1809" s="665" t="s">
        <v>6272</v>
      </c>
      <c r="L1809" s="666">
        <v>0</v>
      </c>
      <c r="M1809" s="666">
        <v>0</v>
      </c>
      <c r="N1809" s="665">
        <v>1</v>
      </c>
      <c r="O1809" s="748">
        <v>1</v>
      </c>
      <c r="P1809" s="666">
        <v>0</v>
      </c>
      <c r="Q1809" s="681"/>
      <c r="R1809" s="665">
        <v>1</v>
      </c>
      <c r="S1809" s="681">
        <v>1</v>
      </c>
      <c r="T1809" s="748">
        <v>1</v>
      </c>
      <c r="U1809" s="704">
        <v>1</v>
      </c>
    </row>
    <row r="1810" spans="1:21" ht="14.4" customHeight="1" x14ac:dyDescent="0.3">
      <c r="A1810" s="664">
        <v>21</v>
      </c>
      <c r="B1810" s="665" t="s">
        <v>545</v>
      </c>
      <c r="C1810" s="665" t="s">
        <v>4757</v>
      </c>
      <c r="D1810" s="746" t="s">
        <v>7219</v>
      </c>
      <c r="E1810" s="747" t="s">
        <v>4783</v>
      </c>
      <c r="F1810" s="665" t="s">
        <v>4752</v>
      </c>
      <c r="G1810" s="665" t="s">
        <v>5054</v>
      </c>
      <c r="H1810" s="665" t="s">
        <v>546</v>
      </c>
      <c r="I1810" s="665" t="s">
        <v>1387</v>
      </c>
      <c r="J1810" s="665" t="s">
        <v>5055</v>
      </c>
      <c r="K1810" s="665" t="s">
        <v>5056</v>
      </c>
      <c r="L1810" s="666">
        <v>24.68</v>
      </c>
      <c r="M1810" s="666">
        <v>24.68</v>
      </c>
      <c r="N1810" s="665">
        <v>1</v>
      </c>
      <c r="O1810" s="748">
        <v>1</v>
      </c>
      <c r="P1810" s="666">
        <v>24.68</v>
      </c>
      <c r="Q1810" s="681">
        <v>1</v>
      </c>
      <c r="R1810" s="665">
        <v>1</v>
      </c>
      <c r="S1810" s="681">
        <v>1</v>
      </c>
      <c r="T1810" s="748">
        <v>1</v>
      </c>
      <c r="U1810" s="704">
        <v>1</v>
      </c>
    </row>
    <row r="1811" spans="1:21" ht="14.4" customHeight="1" x14ac:dyDescent="0.3">
      <c r="A1811" s="664">
        <v>21</v>
      </c>
      <c r="B1811" s="665" t="s">
        <v>545</v>
      </c>
      <c r="C1811" s="665" t="s">
        <v>4757</v>
      </c>
      <c r="D1811" s="746" t="s">
        <v>7219</v>
      </c>
      <c r="E1811" s="747" t="s">
        <v>4783</v>
      </c>
      <c r="F1811" s="665" t="s">
        <v>4752</v>
      </c>
      <c r="G1811" s="665" t="s">
        <v>5234</v>
      </c>
      <c r="H1811" s="665" t="s">
        <v>546</v>
      </c>
      <c r="I1811" s="665" t="s">
        <v>6273</v>
      </c>
      <c r="J1811" s="665" t="s">
        <v>6274</v>
      </c>
      <c r="K1811" s="665" t="s">
        <v>6275</v>
      </c>
      <c r="L1811" s="666">
        <v>140.96</v>
      </c>
      <c r="M1811" s="666">
        <v>140.96</v>
      </c>
      <c r="N1811" s="665">
        <v>1</v>
      </c>
      <c r="O1811" s="748">
        <v>1</v>
      </c>
      <c r="P1811" s="666">
        <v>140.96</v>
      </c>
      <c r="Q1811" s="681">
        <v>1</v>
      </c>
      <c r="R1811" s="665">
        <v>1</v>
      </c>
      <c r="S1811" s="681">
        <v>1</v>
      </c>
      <c r="T1811" s="748">
        <v>1</v>
      </c>
      <c r="U1811" s="704">
        <v>1</v>
      </c>
    </row>
    <row r="1812" spans="1:21" ht="14.4" customHeight="1" x14ac:dyDescent="0.3">
      <c r="A1812" s="664">
        <v>21</v>
      </c>
      <c r="B1812" s="665" t="s">
        <v>545</v>
      </c>
      <c r="C1812" s="665" t="s">
        <v>4757</v>
      </c>
      <c r="D1812" s="746" t="s">
        <v>7219</v>
      </c>
      <c r="E1812" s="747" t="s">
        <v>4783</v>
      </c>
      <c r="F1812" s="665" t="s">
        <v>4752</v>
      </c>
      <c r="G1812" s="665" t="s">
        <v>4991</v>
      </c>
      <c r="H1812" s="665" t="s">
        <v>546</v>
      </c>
      <c r="I1812" s="665" t="s">
        <v>5792</v>
      </c>
      <c r="J1812" s="665" t="s">
        <v>5072</v>
      </c>
      <c r="K1812" s="665" t="s">
        <v>5793</v>
      </c>
      <c r="L1812" s="666">
        <v>969.48</v>
      </c>
      <c r="M1812" s="666">
        <v>2908.44</v>
      </c>
      <c r="N1812" s="665">
        <v>3</v>
      </c>
      <c r="O1812" s="748">
        <v>1</v>
      </c>
      <c r="P1812" s="666">
        <v>2908.44</v>
      </c>
      <c r="Q1812" s="681">
        <v>1</v>
      </c>
      <c r="R1812" s="665">
        <v>3</v>
      </c>
      <c r="S1812" s="681">
        <v>1</v>
      </c>
      <c r="T1812" s="748">
        <v>1</v>
      </c>
      <c r="U1812" s="704">
        <v>1</v>
      </c>
    </row>
    <row r="1813" spans="1:21" ht="14.4" customHeight="1" x14ac:dyDescent="0.3">
      <c r="A1813" s="664">
        <v>21</v>
      </c>
      <c r="B1813" s="665" t="s">
        <v>545</v>
      </c>
      <c r="C1813" s="665" t="s">
        <v>4757</v>
      </c>
      <c r="D1813" s="746" t="s">
        <v>7219</v>
      </c>
      <c r="E1813" s="747" t="s">
        <v>4783</v>
      </c>
      <c r="F1813" s="665" t="s">
        <v>4752</v>
      </c>
      <c r="G1813" s="665" t="s">
        <v>4797</v>
      </c>
      <c r="H1813" s="665" t="s">
        <v>546</v>
      </c>
      <c r="I1813" s="665" t="s">
        <v>2670</v>
      </c>
      <c r="J1813" s="665" t="s">
        <v>2671</v>
      </c>
      <c r="K1813" s="665" t="s">
        <v>4798</v>
      </c>
      <c r="L1813" s="666">
        <v>48.09</v>
      </c>
      <c r="M1813" s="666">
        <v>48.09</v>
      </c>
      <c r="N1813" s="665">
        <v>1</v>
      </c>
      <c r="O1813" s="748">
        <v>1</v>
      </c>
      <c r="P1813" s="666">
        <v>48.09</v>
      </c>
      <c r="Q1813" s="681">
        <v>1</v>
      </c>
      <c r="R1813" s="665">
        <v>1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21</v>
      </c>
      <c r="B1814" s="665" t="s">
        <v>545</v>
      </c>
      <c r="C1814" s="665" t="s">
        <v>4757</v>
      </c>
      <c r="D1814" s="746" t="s">
        <v>7219</v>
      </c>
      <c r="E1814" s="747" t="s">
        <v>4783</v>
      </c>
      <c r="F1814" s="665" t="s">
        <v>4752</v>
      </c>
      <c r="G1814" s="665" t="s">
        <v>4827</v>
      </c>
      <c r="H1814" s="665" t="s">
        <v>546</v>
      </c>
      <c r="I1814" s="665" t="s">
        <v>5088</v>
      </c>
      <c r="J1814" s="665" t="s">
        <v>2158</v>
      </c>
      <c r="K1814" s="665" t="s">
        <v>4800</v>
      </c>
      <c r="L1814" s="666">
        <v>0</v>
      </c>
      <c r="M1814" s="666">
        <v>0</v>
      </c>
      <c r="N1814" s="665">
        <v>1</v>
      </c>
      <c r="O1814" s="748">
        <v>1</v>
      </c>
      <c r="P1814" s="666">
        <v>0</v>
      </c>
      <c r="Q1814" s="681"/>
      <c r="R1814" s="665">
        <v>1</v>
      </c>
      <c r="S1814" s="681">
        <v>1</v>
      </c>
      <c r="T1814" s="748">
        <v>1</v>
      </c>
      <c r="U1814" s="704">
        <v>1</v>
      </c>
    </row>
    <row r="1815" spans="1:21" ht="14.4" customHeight="1" x14ac:dyDescent="0.3">
      <c r="A1815" s="664">
        <v>21</v>
      </c>
      <c r="B1815" s="665" t="s">
        <v>545</v>
      </c>
      <c r="C1815" s="665" t="s">
        <v>4757</v>
      </c>
      <c r="D1815" s="746" t="s">
        <v>7219</v>
      </c>
      <c r="E1815" s="747" t="s">
        <v>4783</v>
      </c>
      <c r="F1815" s="665" t="s">
        <v>4752</v>
      </c>
      <c r="G1815" s="665" t="s">
        <v>6276</v>
      </c>
      <c r="H1815" s="665" t="s">
        <v>546</v>
      </c>
      <c r="I1815" s="665" t="s">
        <v>6277</v>
      </c>
      <c r="J1815" s="665" t="s">
        <v>6278</v>
      </c>
      <c r="K1815" s="665" t="s">
        <v>6279</v>
      </c>
      <c r="L1815" s="666">
        <v>126.59</v>
      </c>
      <c r="M1815" s="666">
        <v>126.59</v>
      </c>
      <c r="N1815" s="665">
        <v>1</v>
      </c>
      <c r="O1815" s="748">
        <v>1</v>
      </c>
      <c r="P1815" s="666">
        <v>126.59</v>
      </c>
      <c r="Q1815" s="681">
        <v>1</v>
      </c>
      <c r="R1815" s="665">
        <v>1</v>
      </c>
      <c r="S1815" s="681">
        <v>1</v>
      </c>
      <c r="T1815" s="748">
        <v>1</v>
      </c>
      <c r="U1815" s="704">
        <v>1</v>
      </c>
    </row>
    <row r="1816" spans="1:21" ht="14.4" customHeight="1" x14ac:dyDescent="0.3">
      <c r="A1816" s="664">
        <v>21</v>
      </c>
      <c r="B1816" s="665" t="s">
        <v>545</v>
      </c>
      <c r="C1816" s="665" t="s">
        <v>4757</v>
      </c>
      <c r="D1816" s="746" t="s">
        <v>7219</v>
      </c>
      <c r="E1816" s="747" t="s">
        <v>4783</v>
      </c>
      <c r="F1816" s="665" t="s">
        <v>4752</v>
      </c>
      <c r="G1816" s="665" t="s">
        <v>4963</v>
      </c>
      <c r="H1816" s="665" t="s">
        <v>546</v>
      </c>
      <c r="I1816" s="665" t="s">
        <v>4964</v>
      </c>
      <c r="J1816" s="665" t="s">
        <v>1464</v>
      </c>
      <c r="K1816" s="665" t="s">
        <v>4965</v>
      </c>
      <c r="L1816" s="666">
        <v>111.07</v>
      </c>
      <c r="M1816" s="666">
        <v>222.14</v>
      </c>
      <c r="N1816" s="665">
        <v>2</v>
      </c>
      <c r="O1816" s="748">
        <v>1</v>
      </c>
      <c r="P1816" s="666">
        <v>222.14</v>
      </c>
      <c r="Q1816" s="681">
        <v>1</v>
      </c>
      <c r="R1816" s="665">
        <v>2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21</v>
      </c>
      <c r="B1817" s="665" t="s">
        <v>545</v>
      </c>
      <c r="C1817" s="665" t="s">
        <v>4757</v>
      </c>
      <c r="D1817" s="746" t="s">
        <v>7219</v>
      </c>
      <c r="E1817" s="747" t="s">
        <v>4783</v>
      </c>
      <c r="F1817" s="665" t="s">
        <v>4752</v>
      </c>
      <c r="G1817" s="665" t="s">
        <v>4963</v>
      </c>
      <c r="H1817" s="665" t="s">
        <v>546</v>
      </c>
      <c r="I1817" s="665" t="s">
        <v>5094</v>
      </c>
      <c r="J1817" s="665" t="s">
        <v>1464</v>
      </c>
      <c r="K1817" s="665" t="s">
        <v>5095</v>
      </c>
      <c r="L1817" s="666">
        <v>0</v>
      </c>
      <c r="M1817" s="666">
        <v>0</v>
      </c>
      <c r="N1817" s="665">
        <v>5</v>
      </c>
      <c r="O1817" s="748">
        <v>1.5</v>
      </c>
      <c r="P1817" s="666">
        <v>0</v>
      </c>
      <c r="Q1817" s="681"/>
      <c r="R1817" s="665">
        <v>5</v>
      </c>
      <c r="S1817" s="681">
        <v>1</v>
      </c>
      <c r="T1817" s="748">
        <v>1.5</v>
      </c>
      <c r="U1817" s="704">
        <v>1</v>
      </c>
    </row>
    <row r="1818" spans="1:21" ht="14.4" customHeight="1" x14ac:dyDescent="0.3">
      <c r="A1818" s="664">
        <v>21</v>
      </c>
      <c r="B1818" s="665" t="s">
        <v>545</v>
      </c>
      <c r="C1818" s="665" t="s">
        <v>4757</v>
      </c>
      <c r="D1818" s="746" t="s">
        <v>7219</v>
      </c>
      <c r="E1818" s="747" t="s">
        <v>4783</v>
      </c>
      <c r="F1818" s="665" t="s">
        <v>4752</v>
      </c>
      <c r="G1818" s="665" t="s">
        <v>4896</v>
      </c>
      <c r="H1818" s="665" t="s">
        <v>546</v>
      </c>
      <c r="I1818" s="665" t="s">
        <v>604</v>
      </c>
      <c r="J1818" s="665" t="s">
        <v>605</v>
      </c>
      <c r="K1818" s="665" t="s">
        <v>4541</v>
      </c>
      <c r="L1818" s="666">
        <v>550.39</v>
      </c>
      <c r="M1818" s="666">
        <v>10457.41</v>
      </c>
      <c r="N1818" s="665">
        <v>19</v>
      </c>
      <c r="O1818" s="748">
        <v>6.5</v>
      </c>
      <c r="P1818" s="666">
        <v>5503.9</v>
      </c>
      <c r="Q1818" s="681">
        <v>0.52631578947368418</v>
      </c>
      <c r="R1818" s="665">
        <v>10</v>
      </c>
      <c r="S1818" s="681">
        <v>0.52631578947368418</v>
      </c>
      <c r="T1818" s="748">
        <v>3.5</v>
      </c>
      <c r="U1818" s="704">
        <v>0.53846153846153844</v>
      </c>
    </row>
    <row r="1819" spans="1:21" ht="14.4" customHeight="1" x14ac:dyDescent="0.3">
      <c r="A1819" s="664">
        <v>21</v>
      </c>
      <c r="B1819" s="665" t="s">
        <v>545</v>
      </c>
      <c r="C1819" s="665" t="s">
        <v>4757</v>
      </c>
      <c r="D1819" s="746" t="s">
        <v>7219</v>
      </c>
      <c r="E1819" s="747" t="s">
        <v>4783</v>
      </c>
      <c r="F1819" s="665" t="s">
        <v>4752</v>
      </c>
      <c r="G1819" s="665" t="s">
        <v>4896</v>
      </c>
      <c r="H1819" s="665" t="s">
        <v>546</v>
      </c>
      <c r="I1819" s="665" t="s">
        <v>5808</v>
      </c>
      <c r="J1819" s="665" t="s">
        <v>605</v>
      </c>
      <c r="K1819" s="665" t="s">
        <v>4540</v>
      </c>
      <c r="L1819" s="666">
        <v>550.39</v>
      </c>
      <c r="M1819" s="666">
        <v>1651.17</v>
      </c>
      <c r="N1819" s="665">
        <v>3</v>
      </c>
      <c r="O1819" s="748">
        <v>1</v>
      </c>
      <c r="P1819" s="666">
        <v>1651.17</v>
      </c>
      <c r="Q1819" s="681">
        <v>1</v>
      </c>
      <c r="R1819" s="665">
        <v>3</v>
      </c>
      <c r="S1819" s="681">
        <v>1</v>
      </c>
      <c r="T1819" s="748">
        <v>1</v>
      </c>
      <c r="U1819" s="704">
        <v>1</v>
      </c>
    </row>
    <row r="1820" spans="1:21" ht="14.4" customHeight="1" x14ac:dyDescent="0.3">
      <c r="A1820" s="664">
        <v>21</v>
      </c>
      <c r="B1820" s="665" t="s">
        <v>545</v>
      </c>
      <c r="C1820" s="665" t="s">
        <v>4757</v>
      </c>
      <c r="D1820" s="746" t="s">
        <v>7219</v>
      </c>
      <c r="E1820" s="747" t="s">
        <v>4783</v>
      </c>
      <c r="F1820" s="665" t="s">
        <v>4752</v>
      </c>
      <c r="G1820" s="665" t="s">
        <v>5100</v>
      </c>
      <c r="H1820" s="665" t="s">
        <v>546</v>
      </c>
      <c r="I1820" s="665" t="s">
        <v>785</v>
      </c>
      <c r="J1820" s="665" t="s">
        <v>5101</v>
      </c>
      <c r="K1820" s="665" t="s">
        <v>5102</v>
      </c>
      <c r="L1820" s="666">
        <v>0</v>
      </c>
      <c r="M1820" s="666">
        <v>0</v>
      </c>
      <c r="N1820" s="665">
        <v>1</v>
      </c>
      <c r="O1820" s="748">
        <v>1</v>
      </c>
      <c r="P1820" s="666"/>
      <c r="Q1820" s="681"/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21</v>
      </c>
      <c r="B1821" s="665" t="s">
        <v>545</v>
      </c>
      <c r="C1821" s="665" t="s">
        <v>4757</v>
      </c>
      <c r="D1821" s="746" t="s">
        <v>7219</v>
      </c>
      <c r="E1821" s="747" t="s">
        <v>4783</v>
      </c>
      <c r="F1821" s="665" t="s">
        <v>4752</v>
      </c>
      <c r="G1821" s="665" t="s">
        <v>4802</v>
      </c>
      <c r="H1821" s="665" t="s">
        <v>546</v>
      </c>
      <c r="I1821" s="665" t="s">
        <v>994</v>
      </c>
      <c r="J1821" s="665" t="s">
        <v>4803</v>
      </c>
      <c r="K1821" s="665" t="s">
        <v>4804</v>
      </c>
      <c r="L1821" s="666">
        <v>53.57</v>
      </c>
      <c r="M1821" s="666">
        <v>267.85000000000002</v>
      </c>
      <c r="N1821" s="665">
        <v>5</v>
      </c>
      <c r="O1821" s="748">
        <v>3</v>
      </c>
      <c r="P1821" s="666">
        <v>267.85000000000002</v>
      </c>
      <c r="Q1821" s="681">
        <v>1</v>
      </c>
      <c r="R1821" s="665">
        <v>5</v>
      </c>
      <c r="S1821" s="681">
        <v>1</v>
      </c>
      <c r="T1821" s="748">
        <v>3</v>
      </c>
      <c r="U1821" s="704">
        <v>1</v>
      </c>
    </row>
    <row r="1822" spans="1:21" ht="14.4" customHeight="1" x14ac:dyDescent="0.3">
      <c r="A1822" s="664">
        <v>21</v>
      </c>
      <c r="B1822" s="665" t="s">
        <v>545</v>
      </c>
      <c r="C1822" s="665" t="s">
        <v>4757</v>
      </c>
      <c r="D1822" s="746" t="s">
        <v>7219</v>
      </c>
      <c r="E1822" s="747" t="s">
        <v>4783</v>
      </c>
      <c r="F1822" s="665" t="s">
        <v>4752</v>
      </c>
      <c r="G1822" s="665" t="s">
        <v>4802</v>
      </c>
      <c r="H1822" s="665" t="s">
        <v>546</v>
      </c>
      <c r="I1822" s="665" t="s">
        <v>2143</v>
      </c>
      <c r="J1822" s="665" t="s">
        <v>2144</v>
      </c>
      <c r="K1822" s="665" t="s">
        <v>4903</v>
      </c>
      <c r="L1822" s="666">
        <v>66.97</v>
      </c>
      <c r="M1822" s="666">
        <v>66.97</v>
      </c>
      <c r="N1822" s="665">
        <v>1</v>
      </c>
      <c r="O1822" s="748">
        <v>0.5</v>
      </c>
      <c r="P1822" s="666">
        <v>66.97</v>
      </c>
      <c r="Q1822" s="681">
        <v>1</v>
      </c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21</v>
      </c>
      <c r="B1823" s="665" t="s">
        <v>545</v>
      </c>
      <c r="C1823" s="665" t="s">
        <v>4757</v>
      </c>
      <c r="D1823" s="746" t="s">
        <v>7219</v>
      </c>
      <c r="E1823" s="747" t="s">
        <v>4783</v>
      </c>
      <c r="F1823" s="665" t="s">
        <v>4752</v>
      </c>
      <c r="G1823" s="665" t="s">
        <v>4805</v>
      </c>
      <c r="H1823" s="665" t="s">
        <v>2238</v>
      </c>
      <c r="I1823" s="665" t="s">
        <v>3683</v>
      </c>
      <c r="J1823" s="665" t="s">
        <v>2554</v>
      </c>
      <c r="K1823" s="665" t="s">
        <v>4616</v>
      </c>
      <c r="L1823" s="666">
        <v>923.74</v>
      </c>
      <c r="M1823" s="666">
        <v>2771.2200000000003</v>
      </c>
      <c r="N1823" s="665">
        <v>3</v>
      </c>
      <c r="O1823" s="748">
        <v>1</v>
      </c>
      <c r="P1823" s="666">
        <v>2771.2200000000003</v>
      </c>
      <c r="Q1823" s="681">
        <v>1</v>
      </c>
      <c r="R1823" s="665">
        <v>3</v>
      </c>
      <c r="S1823" s="681">
        <v>1</v>
      </c>
      <c r="T1823" s="748">
        <v>1</v>
      </c>
      <c r="U1823" s="704">
        <v>1</v>
      </c>
    </row>
    <row r="1824" spans="1:21" ht="14.4" customHeight="1" x14ac:dyDescent="0.3">
      <c r="A1824" s="664">
        <v>21</v>
      </c>
      <c r="B1824" s="665" t="s">
        <v>545</v>
      </c>
      <c r="C1824" s="665" t="s">
        <v>4757</v>
      </c>
      <c r="D1824" s="746" t="s">
        <v>7219</v>
      </c>
      <c r="E1824" s="747" t="s">
        <v>4783</v>
      </c>
      <c r="F1824" s="665" t="s">
        <v>4752</v>
      </c>
      <c r="G1824" s="665" t="s">
        <v>4909</v>
      </c>
      <c r="H1824" s="665" t="s">
        <v>546</v>
      </c>
      <c r="I1824" s="665" t="s">
        <v>3909</v>
      </c>
      <c r="J1824" s="665" t="s">
        <v>3910</v>
      </c>
      <c r="K1824" s="665" t="s">
        <v>3583</v>
      </c>
      <c r="L1824" s="666">
        <v>146.84</v>
      </c>
      <c r="M1824" s="666">
        <v>146.84</v>
      </c>
      <c r="N1824" s="665">
        <v>1</v>
      </c>
      <c r="O1824" s="748">
        <v>0.5</v>
      </c>
      <c r="P1824" s="666"/>
      <c r="Q1824" s="681">
        <v>0</v>
      </c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21</v>
      </c>
      <c r="B1825" s="665" t="s">
        <v>545</v>
      </c>
      <c r="C1825" s="665" t="s">
        <v>4757</v>
      </c>
      <c r="D1825" s="746" t="s">
        <v>7219</v>
      </c>
      <c r="E1825" s="747" t="s">
        <v>4783</v>
      </c>
      <c r="F1825" s="665" t="s">
        <v>4752</v>
      </c>
      <c r="G1825" s="665" t="s">
        <v>4807</v>
      </c>
      <c r="H1825" s="665" t="s">
        <v>546</v>
      </c>
      <c r="I1825" s="665" t="s">
        <v>4838</v>
      </c>
      <c r="J1825" s="665" t="s">
        <v>797</v>
      </c>
      <c r="K1825" s="665" t="s">
        <v>4839</v>
      </c>
      <c r="L1825" s="666">
        <v>57.64</v>
      </c>
      <c r="M1825" s="666">
        <v>57.64</v>
      </c>
      <c r="N1825" s="665">
        <v>1</v>
      </c>
      <c r="O1825" s="748">
        <v>1</v>
      </c>
      <c r="P1825" s="666">
        <v>57.64</v>
      </c>
      <c r="Q1825" s="681">
        <v>1</v>
      </c>
      <c r="R1825" s="665">
        <v>1</v>
      </c>
      <c r="S1825" s="681">
        <v>1</v>
      </c>
      <c r="T1825" s="748">
        <v>1</v>
      </c>
      <c r="U1825" s="704">
        <v>1</v>
      </c>
    </row>
    <row r="1826" spans="1:21" ht="14.4" customHeight="1" x14ac:dyDescent="0.3">
      <c r="A1826" s="664">
        <v>21</v>
      </c>
      <c r="B1826" s="665" t="s">
        <v>545</v>
      </c>
      <c r="C1826" s="665" t="s">
        <v>4757</v>
      </c>
      <c r="D1826" s="746" t="s">
        <v>7219</v>
      </c>
      <c r="E1826" s="747" t="s">
        <v>4783</v>
      </c>
      <c r="F1826" s="665" t="s">
        <v>4752</v>
      </c>
      <c r="G1826" s="665" t="s">
        <v>4807</v>
      </c>
      <c r="H1826" s="665" t="s">
        <v>546</v>
      </c>
      <c r="I1826" s="665" t="s">
        <v>6106</v>
      </c>
      <c r="J1826" s="665" t="s">
        <v>5434</v>
      </c>
      <c r="K1826" s="665" t="s">
        <v>5655</v>
      </c>
      <c r="L1826" s="666">
        <v>0</v>
      </c>
      <c r="M1826" s="666">
        <v>0</v>
      </c>
      <c r="N1826" s="665">
        <v>1</v>
      </c>
      <c r="O1826" s="748">
        <v>0.5</v>
      </c>
      <c r="P1826" s="666">
        <v>0</v>
      </c>
      <c r="Q1826" s="681"/>
      <c r="R1826" s="665">
        <v>1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21</v>
      </c>
      <c r="B1827" s="665" t="s">
        <v>545</v>
      </c>
      <c r="C1827" s="665" t="s">
        <v>4757</v>
      </c>
      <c r="D1827" s="746" t="s">
        <v>7219</v>
      </c>
      <c r="E1827" s="747" t="s">
        <v>4783</v>
      </c>
      <c r="F1827" s="665" t="s">
        <v>4752</v>
      </c>
      <c r="G1827" s="665" t="s">
        <v>4810</v>
      </c>
      <c r="H1827" s="665" t="s">
        <v>2238</v>
      </c>
      <c r="I1827" s="665" t="s">
        <v>4914</v>
      </c>
      <c r="J1827" s="665" t="s">
        <v>2567</v>
      </c>
      <c r="K1827" s="665" t="s">
        <v>2568</v>
      </c>
      <c r="L1827" s="666">
        <v>668.54</v>
      </c>
      <c r="M1827" s="666">
        <v>4011.24</v>
      </c>
      <c r="N1827" s="665">
        <v>6</v>
      </c>
      <c r="O1827" s="748">
        <v>5</v>
      </c>
      <c r="P1827" s="666">
        <v>4011.24</v>
      </c>
      <c r="Q1827" s="681">
        <v>1</v>
      </c>
      <c r="R1827" s="665">
        <v>6</v>
      </c>
      <c r="S1827" s="681">
        <v>1</v>
      </c>
      <c r="T1827" s="748">
        <v>5</v>
      </c>
      <c r="U1827" s="704">
        <v>1</v>
      </c>
    </row>
    <row r="1828" spans="1:21" ht="14.4" customHeight="1" x14ac:dyDescent="0.3">
      <c r="A1828" s="664">
        <v>21</v>
      </c>
      <c r="B1828" s="665" t="s">
        <v>545</v>
      </c>
      <c r="C1828" s="665" t="s">
        <v>4757</v>
      </c>
      <c r="D1828" s="746" t="s">
        <v>7219</v>
      </c>
      <c r="E1828" s="747" t="s">
        <v>4783</v>
      </c>
      <c r="F1828" s="665" t="s">
        <v>4752</v>
      </c>
      <c r="G1828" s="665" t="s">
        <v>5219</v>
      </c>
      <c r="H1828" s="665" t="s">
        <v>546</v>
      </c>
      <c r="I1828" s="665" t="s">
        <v>2115</v>
      </c>
      <c r="J1828" s="665" t="s">
        <v>5220</v>
      </c>
      <c r="K1828" s="665" t="s">
        <v>5221</v>
      </c>
      <c r="L1828" s="666">
        <v>668.54</v>
      </c>
      <c r="M1828" s="666">
        <v>2674.16</v>
      </c>
      <c r="N1828" s="665">
        <v>4</v>
      </c>
      <c r="O1828" s="748">
        <v>2</v>
      </c>
      <c r="P1828" s="666">
        <v>2674.16</v>
      </c>
      <c r="Q1828" s="681">
        <v>1</v>
      </c>
      <c r="R1828" s="665">
        <v>4</v>
      </c>
      <c r="S1828" s="681">
        <v>1</v>
      </c>
      <c r="T1828" s="748">
        <v>2</v>
      </c>
      <c r="U1828" s="704">
        <v>1</v>
      </c>
    </row>
    <row r="1829" spans="1:21" ht="14.4" customHeight="1" x14ac:dyDescent="0.3">
      <c r="A1829" s="664">
        <v>21</v>
      </c>
      <c r="B1829" s="665" t="s">
        <v>545</v>
      </c>
      <c r="C1829" s="665" t="s">
        <v>4757</v>
      </c>
      <c r="D1829" s="746" t="s">
        <v>7219</v>
      </c>
      <c r="E1829" s="747" t="s">
        <v>4783</v>
      </c>
      <c r="F1829" s="665" t="s">
        <v>4752</v>
      </c>
      <c r="G1829" s="665" t="s">
        <v>5219</v>
      </c>
      <c r="H1829" s="665" t="s">
        <v>546</v>
      </c>
      <c r="I1829" s="665" t="s">
        <v>5945</v>
      </c>
      <c r="J1829" s="665" t="s">
        <v>5220</v>
      </c>
      <c r="K1829" s="665" t="s">
        <v>5946</v>
      </c>
      <c r="L1829" s="666">
        <v>0</v>
      </c>
      <c r="M1829" s="666">
        <v>0</v>
      </c>
      <c r="N1829" s="665">
        <v>1</v>
      </c>
      <c r="O1829" s="748">
        <v>0.5</v>
      </c>
      <c r="P1829" s="666">
        <v>0</v>
      </c>
      <c r="Q1829" s="681"/>
      <c r="R1829" s="665">
        <v>1</v>
      </c>
      <c r="S1829" s="681">
        <v>1</v>
      </c>
      <c r="T1829" s="748">
        <v>0.5</v>
      </c>
      <c r="U1829" s="704">
        <v>1</v>
      </c>
    </row>
    <row r="1830" spans="1:21" ht="14.4" customHeight="1" x14ac:dyDescent="0.3">
      <c r="A1830" s="664">
        <v>21</v>
      </c>
      <c r="B1830" s="665" t="s">
        <v>545</v>
      </c>
      <c r="C1830" s="665" t="s">
        <v>4757</v>
      </c>
      <c r="D1830" s="746" t="s">
        <v>7219</v>
      </c>
      <c r="E1830" s="747" t="s">
        <v>4783</v>
      </c>
      <c r="F1830" s="665" t="s">
        <v>4752</v>
      </c>
      <c r="G1830" s="665" t="s">
        <v>5451</v>
      </c>
      <c r="H1830" s="665" t="s">
        <v>546</v>
      </c>
      <c r="I1830" s="665" t="s">
        <v>1141</v>
      </c>
      <c r="J1830" s="665" t="s">
        <v>1142</v>
      </c>
      <c r="K1830" s="665" t="s">
        <v>5452</v>
      </c>
      <c r="L1830" s="666">
        <v>0</v>
      </c>
      <c r="M1830" s="666">
        <v>0</v>
      </c>
      <c r="N1830" s="665">
        <v>1</v>
      </c>
      <c r="O1830" s="748">
        <v>0.5</v>
      </c>
      <c r="P1830" s="666"/>
      <c r="Q1830" s="681"/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21</v>
      </c>
      <c r="B1831" s="665" t="s">
        <v>545</v>
      </c>
      <c r="C1831" s="665" t="s">
        <v>4757</v>
      </c>
      <c r="D1831" s="746" t="s">
        <v>7219</v>
      </c>
      <c r="E1831" s="747" t="s">
        <v>4783</v>
      </c>
      <c r="F1831" s="665" t="s">
        <v>4752</v>
      </c>
      <c r="G1831" s="665" t="s">
        <v>4815</v>
      </c>
      <c r="H1831" s="665" t="s">
        <v>546</v>
      </c>
      <c r="I1831" s="665" t="s">
        <v>1930</v>
      </c>
      <c r="J1831" s="665" t="s">
        <v>1931</v>
      </c>
      <c r="K1831" s="665" t="s">
        <v>1756</v>
      </c>
      <c r="L1831" s="666">
        <v>108.44</v>
      </c>
      <c r="M1831" s="666">
        <v>108.44</v>
      </c>
      <c r="N1831" s="665">
        <v>1</v>
      </c>
      <c r="O1831" s="748">
        <v>0.5</v>
      </c>
      <c r="P1831" s="666"/>
      <c r="Q1831" s="681">
        <v>0</v>
      </c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21</v>
      </c>
      <c r="B1832" s="665" t="s">
        <v>545</v>
      </c>
      <c r="C1832" s="665" t="s">
        <v>4757</v>
      </c>
      <c r="D1832" s="746" t="s">
        <v>7219</v>
      </c>
      <c r="E1832" s="747" t="s">
        <v>4783</v>
      </c>
      <c r="F1832" s="665" t="s">
        <v>4752</v>
      </c>
      <c r="G1832" s="665" t="s">
        <v>4917</v>
      </c>
      <c r="H1832" s="665" t="s">
        <v>2238</v>
      </c>
      <c r="I1832" s="665" t="s">
        <v>2644</v>
      </c>
      <c r="J1832" s="665" t="s">
        <v>4601</v>
      </c>
      <c r="K1832" s="665" t="s">
        <v>2646</v>
      </c>
      <c r="L1832" s="666">
        <v>194.26</v>
      </c>
      <c r="M1832" s="666">
        <v>1942.6</v>
      </c>
      <c r="N1832" s="665">
        <v>10</v>
      </c>
      <c r="O1832" s="748">
        <v>2</v>
      </c>
      <c r="P1832" s="666">
        <v>1942.6</v>
      </c>
      <c r="Q1832" s="681">
        <v>1</v>
      </c>
      <c r="R1832" s="665">
        <v>10</v>
      </c>
      <c r="S1832" s="681">
        <v>1</v>
      </c>
      <c r="T1832" s="748">
        <v>2</v>
      </c>
      <c r="U1832" s="704">
        <v>1</v>
      </c>
    </row>
    <row r="1833" spans="1:21" ht="14.4" customHeight="1" x14ac:dyDescent="0.3">
      <c r="A1833" s="664">
        <v>21</v>
      </c>
      <c r="B1833" s="665" t="s">
        <v>545</v>
      </c>
      <c r="C1833" s="665" t="s">
        <v>4757</v>
      </c>
      <c r="D1833" s="746" t="s">
        <v>7219</v>
      </c>
      <c r="E1833" s="747" t="s">
        <v>4783</v>
      </c>
      <c r="F1833" s="665" t="s">
        <v>4752</v>
      </c>
      <c r="G1833" s="665" t="s">
        <v>4919</v>
      </c>
      <c r="H1833" s="665" t="s">
        <v>546</v>
      </c>
      <c r="I1833" s="665" t="s">
        <v>3106</v>
      </c>
      <c r="J1833" s="665" t="s">
        <v>4920</v>
      </c>
      <c r="K1833" s="665" t="s">
        <v>4921</v>
      </c>
      <c r="L1833" s="666">
        <v>99.11</v>
      </c>
      <c r="M1833" s="666">
        <v>297.33</v>
      </c>
      <c r="N1833" s="665">
        <v>3</v>
      </c>
      <c r="O1833" s="748">
        <v>1</v>
      </c>
      <c r="P1833" s="666">
        <v>297.33</v>
      </c>
      <c r="Q1833" s="681">
        <v>1</v>
      </c>
      <c r="R1833" s="665">
        <v>3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21</v>
      </c>
      <c r="B1834" s="665" t="s">
        <v>545</v>
      </c>
      <c r="C1834" s="665" t="s">
        <v>4757</v>
      </c>
      <c r="D1834" s="746" t="s">
        <v>7219</v>
      </c>
      <c r="E1834" s="747" t="s">
        <v>4783</v>
      </c>
      <c r="F1834" s="665" t="s">
        <v>4752</v>
      </c>
      <c r="G1834" s="665" t="s">
        <v>6280</v>
      </c>
      <c r="H1834" s="665" t="s">
        <v>546</v>
      </c>
      <c r="I1834" s="665" t="s">
        <v>6281</v>
      </c>
      <c r="J1834" s="665" t="s">
        <v>6282</v>
      </c>
      <c r="K1834" s="665" t="s">
        <v>6283</v>
      </c>
      <c r="L1834" s="666">
        <v>453.8</v>
      </c>
      <c r="M1834" s="666">
        <v>453.8</v>
      </c>
      <c r="N1834" s="665">
        <v>1</v>
      </c>
      <c r="O1834" s="748">
        <v>1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21</v>
      </c>
      <c r="B1835" s="665" t="s">
        <v>545</v>
      </c>
      <c r="C1835" s="665" t="s">
        <v>4757</v>
      </c>
      <c r="D1835" s="746" t="s">
        <v>7219</v>
      </c>
      <c r="E1835" s="747" t="s">
        <v>4783</v>
      </c>
      <c r="F1835" s="665" t="s">
        <v>4752</v>
      </c>
      <c r="G1835" s="665" t="s">
        <v>6284</v>
      </c>
      <c r="H1835" s="665" t="s">
        <v>546</v>
      </c>
      <c r="I1835" s="665" t="s">
        <v>6285</v>
      </c>
      <c r="J1835" s="665" t="s">
        <v>6286</v>
      </c>
      <c r="K1835" s="665" t="s">
        <v>6287</v>
      </c>
      <c r="L1835" s="666">
        <v>0</v>
      </c>
      <c r="M1835" s="666">
        <v>0</v>
      </c>
      <c r="N1835" s="665">
        <v>1</v>
      </c>
      <c r="O1835" s="748">
        <v>1</v>
      </c>
      <c r="P1835" s="666">
        <v>0</v>
      </c>
      <c r="Q1835" s="681"/>
      <c r="R1835" s="665">
        <v>1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21</v>
      </c>
      <c r="B1836" s="665" t="s">
        <v>545</v>
      </c>
      <c r="C1836" s="665" t="s">
        <v>4757</v>
      </c>
      <c r="D1836" s="746" t="s">
        <v>7219</v>
      </c>
      <c r="E1836" s="747" t="s">
        <v>4783</v>
      </c>
      <c r="F1836" s="665" t="s">
        <v>4752</v>
      </c>
      <c r="G1836" s="665" t="s">
        <v>6284</v>
      </c>
      <c r="H1836" s="665" t="s">
        <v>546</v>
      </c>
      <c r="I1836" s="665" t="s">
        <v>6288</v>
      </c>
      <c r="J1836" s="665" t="s">
        <v>6286</v>
      </c>
      <c r="K1836" s="665" t="s">
        <v>6289</v>
      </c>
      <c r="L1836" s="666">
        <v>101.68</v>
      </c>
      <c r="M1836" s="666">
        <v>203.36</v>
      </c>
      <c r="N1836" s="665">
        <v>2</v>
      </c>
      <c r="O1836" s="748">
        <v>1</v>
      </c>
      <c r="P1836" s="666">
        <v>203.36</v>
      </c>
      <c r="Q1836" s="681">
        <v>1</v>
      </c>
      <c r="R1836" s="665">
        <v>2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21</v>
      </c>
      <c r="B1837" s="665" t="s">
        <v>545</v>
      </c>
      <c r="C1837" s="665" t="s">
        <v>4757</v>
      </c>
      <c r="D1837" s="746" t="s">
        <v>7219</v>
      </c>
      <c r="E1837" s="747" t="s">
        <v>4783</v>
      </c>
      <c r="F1837" s="665" t="s">
        <v>4752</v>
      </c>
      <c r="G1837" s="665" t="s">
        <v>4816</v>
      </c>
      <c r="H1837" s="665" t="s">
        <v>546</v>
      </c>
      <c r="I1837" s="665" t="s">
        <v>861</v>
      </c>
      <c r="J1837" s="665" t="s">
        <v>4817</v>
      </c>
      <c r="K1837" s="665" t="s">
        <v>4800</v>
      </c>
      <c r="L1837" s="666">
        <v>0</v>
      </c>
      <c r="M1837" s="666">
        <v>0</v>
      </c>
      <c r="N1837" s="665">
        <v>5</v>
      </c>
      <c r="O1837" s="748">
        <v>2.5</v>
      </c>
      <c r="P1837" s="666">
        <v>0</v>
      </c>
      <c r="Q1837" s="681"/>
      <c r="R1837" s="665">
        <v>5</v>
      </c>
      <c r="S1837" s="681">
        <v>1</v>
      </c>
      <c r="T1837" s="748">
        <v>2.5</v>
      </c>
      <c r="U1837" s="704">
        <v>1</v>
      </c>
    </row>
    <row r="1838" spans="1:21" ht="14.4" customHeight="1" x14ac:dyDescent="0.3">
      <c r="A1838" s="664">
        <v>21</v>
      </c>
      <c r="B1838" s="665" t="s">
        <v>545</v>
      </c>
      <c r="C1838" s="665" t="s">
        <v>4757</v>
      </c>
      <c r="D1838" s="746" t="s">
        <v>7219</v>
      </c>
      <c r="E1838" s="747" t="s">
        <v>4783</v>
      </c>
      <c r="F1838" s="665" t="s">
        <v>4752</v>
      </c>
      <c r="G1838" s="665" t="s">
        <v>4932</v>
      </c>
      <c r="H1838" s="665" t="s">
        <v>546</v>
      </c>
      <c r="I1838" s="665" t="s">
        <v>5151</v>
      </c>
      <c r="J1838" s="665" t="s">
        <v>5152</v>
      </c>
      <c r="K1838" s="665" t="s">
        <v>5153</v>
      </c>
      <c r="L1838" s="666">
        <v>51.21</v>
      </c>
      <c r="M1838" s="666">
        <v>51.21</v>
      </c>
      <c r="N1838" s="665">
        <v>1</v>
      </c>
      <c r="O1838" s="748">
        <v>1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21</v>
      </c>
      <c r="B1839" s="665" t="s">
        <v>545</v>
      </c>
      <c r="C1839" s="665" t="s">
        <v>4757</v>
      </c>
      <c r="D1839" s="746" t="s">
        <v>7219</v>
      </c>
      <c r="E1839" s="747" t="s">
        <v>4783</v>
      </c>
      <c r="F1839" s="665" t="s">
        <v>4752</v>
      </c>
      <c r="G1839" s="665" t="s">
        <v>5738</v>
      </c>
      <c r="H1839" s="665" t="s">
        <v>2238</v>
      </c>
      <c r="I1839" s="665" t="s">
        <v>5741</v>
      </c>
      <c r="J1839" s="665" t="s">
        <v>5740</v>
      </c>
      <c r="K1839" s="665" t="s">
        <v>5430</v>
      </c>
      <c r="L1839" s="666">
        <v>492.3</v>
      </c>
      <c r="M1839" s="666">
        <v>492.3</v>
      </c>
      <c r="N1839" s="665">
        <v>1</v>
      </c>
      <c r="O1839" s="748">
        <v>1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21</v>
      </c>
      <c r="B1840" s="665" t="s">
        <v>545</v>
      </c>
      <c r="C1840" s="665" t="s">
        <v>4757</v>
      </c>
      <c r="D1840" s="746" t="s">
        <v>7219</v>
      </c>
      <c r="E1840" s="747" t="s">
        <v>4783</v>
      </c>
      <c r="F1840" s="665" t="s">
        <v>4752</v>
      </c>
      <c r="G1840" s="665" t="s">
        <v>5042</v>
      </c>
      <c r="H1840" s="665" t="s">
        <v>546</v>
      </c>
      <c r="I1840" s="665" t="s">
        <v>750</v>
      </c>
      <c r="J1840" s="665" t="s">
        <v>751</v>
      </c>
      <c r="K1840" s="665" t="s">
        <v>5169</v>
      </c>
      <c r="L1840" s="666">
        <v>55.16</v>
      </c>
      <c r="M1840" s="666">
        <v>55.16</v>
      </c>
      <c r="N1840" s="665">
        <v>1</v>
      </c>
      <c r="O1840" s="748">
        <v>1</v>
      </c>
      <c r="P1840" s="666">
        <v>55.16</v>
      </c>
      <c r="Q1840" s="681">
        <v>1</v>
      </c>
      <c r="R1840" s="665">
        <v>1</v>
      </c>
      <c r="S1840" s="681">
        <v>1</v>
      </c>
      <c r="T1840" s="748">
        <v>1</v>
      </c>
      <c r="U1840" s="704">
        <v>1</v>
      </c>
    </row>
    <row r="1841" spans="1:21" ht="14.4" customHeight="1" x14ac:dyDescent="0.3">
      <c r="A1841" s="664">
        <v>21</v>
      </c>
      <c r="B1841" s="665" t="s">
        <v>545</v>
      </c>
      <c r="C1841" s="665" t="s">
        <v>4757</v>
      </c>
      <c r="D1841" s="746" t="s">
        <v>7219</v>
      </c>
      <c r="E1841" s="747" t="s">
        <v>4783</v>
      </c>
      <c r="F1841" s="665" t="s">
        <v>4752</v>
      </c>
      <c r="G1841" s="665" t="s">
        <v>6290</v>
      </c>
      <c r="H1841" s="665" t="s">
        <v>546</v>
      </c>
      <c r="I1841" s="665" t="s">
        <v>3278</v>
      </c>
      <c r="J1841" s="665" t="s">
        <v>3279</v>
      </c>
      <c r="K1841" s="665" t="s">
        <v>4464</v>
      </c>
      <c r="L1841" s="666">
        <v>77.13</v>
      </c>
      <c r="M1841" s="666">
        <v>154.26</v>
      </c>
      <c r="N1841" s="665">
        <v>2</v>
      </c>
      <c r="O1841" s="748">
        <v>1</v>
      </c>
      <c r="P1841" s="666">
        <v>154.26</v>
      </c>
      <c r="Q1841" s="681">
        <v>1</v>
      </c>
      <c r="R1841" s="665">
        <v>2</v>
      </c>
      <c r="S1841" s="681">
        <v>1</v>
      </c>
      <c r="T1841" s="748">
        <v>1</v>
      </c>
      <c r="U1841" s="704">
        <v>1</v>
      </c>
    </row>
    <row r="1842" spans="1:21" ht="14.4" customHeight="1" x14ac:dyDescent="0.3">
      <c r="A1842" s="664">
        <v>21</v>
      </c>
      <c r="B1842" s="665" t="s">
        <v>545</v>
      </c>
      <c r="C1842" s="665" t="s">
        <v>4757</v>
      </c>
      <c r="D1842" s="746" t="s">
        <v>7219</v>
      </c>
      <c r="E1842" s="747" t="s">
        <v>4783</v>
      </c>
      <c r="F1842" s="665" t="s">
        <v>4752</v>
      </c>
      <c r="G1842" s="665" t="s">
        <v>4936</v>
      </c>
      <c r="H1842" s="665" t="s">
        <v>546</v>
      </c>
      <c r="I1842" s="665" t="s">
        <v>2907</v>
      </c>
      <c r="J1842" s="665" t="s">
        <v>2908</v>
      </c>
      <c r="K1842" s="665" t="s">
        <v>4686</v>
      </c>
      <c r="L1842" s="666">
        <v>140.94999999999999</v>
      </c>
      <c r="M1842" s="666">
        <v>563.79999999999995</v>
      </c>
      <c r="N1842" s="665">
        <v>4</v>
      </c>
      <c r="O1842" s="748">
        <v>3.5</v>
      </c>
      <c r="P1842" s="666">
        <v>281.89999999999998</v>
      </c>
      <c r="Q1842" s="681">
        <v>0.5</v>
      </c>
      <c r="R1842" s="665">
        <v>2</v>
      </c>
      <c r="S1842" s="681">
        <v>0.5</v>
      </c>
      <c r="T1842" s="748">
        <v>2</v>
      </c>
      <c r="U1842" s="704">
        <v>0.5714285714285714</v>
      </c>
    </row>
    <row r="1843" spans="1:21" ht="14.4" customHeight="1" x14ac:dyDescent="0.3">
      <c r="A1843" s="664">
        <v>21</v>
      </c>
      <c r="B1843" s="665" t="s">
        <v>545</v>
      </c>
      <c r="C1843" s="665" t="s">
        <v>4757</v>
      </c>
      <c r="D1843" s="746" t="s">
        <v>7219</v>
      </c>
      <c r="E1843" s="747" t="s">
        <v>4783</v>
      </c>
      <c r="F1843" s="665" t="s">
        <v>4752</v>
      </c>
      <c r="G1843" s="665" t="s">
        <v>4818</v>
      </c>
      <c r="H1843" s="665" t="s">
        <v>546</v>
      </c>
      <c r="I1843" s="665" t="s">
        <v>5318</v>
      </c>
      <c r="J1843" s="665" t="s">
        <v>1798</v>
      </c>
      <c r="K1843" s="665" t="s">
        <v>5319</v>
      </c>
      <c r="L1843" s="666">
        <v>0</v>
      </c>
      <c r="M1843" s="666">
        <v>0</v>
      </c>
      <c r="N1843" s="665">
        <v>1</v>
      </c>
      <c r="O1843" s="748">
        <v>1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21</v>
      </c>
      <c r="B1844" s="665" t="s">
        <v>545</v>
      </c>
      <c r="C1844" s="665" t="s">
        <v>4757</v>
      </c>
      <c r="D1844" s="746" t="s">
        <v>7219</v>
      </c>
      <c r="E1844" s="747" t="s">
        <v>4783</v>
      </c>
      <c r="F1844" s="665" t="s">
        <v>4752</v>
      </c>
      <c r="G1844" s="665" t="s">
        <v>5159</v>
      </c>
      <c r="H1844" s="665" t="s">
        <v>546</v>
      </c>
      <c r="I1844" s="665" t="s">
        <v>6291</v>
      </c>
      <c r="J1844" s="665" t="s">
        <v>5161</v>
      </c>
      <c r="K1844" s="665" t="s">
        <v>6292</v>
      </c>
      <c r="L1844" s="666">
        <v>0</v>
      </c>
      <c r="M1844" s="666">
        <v>0</v>
      </c>
      <c r="N1844" s="665">
        <v>1</v>
      </c>
      <c r="O1844" s="748">
        <v>1</v>
      </c>
      <c r="P1844" s="666"/>
      <c r="Q1844" s="681"/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21</v>
      </c>
      <c r="B1845" s="665" t="s">
        <v>545</v>
      </c>
      <c r="C1845" s="665" t="s">
        <v>4757</v>
      </c>
      <c r="D1845" s="746" t="s">
        <v>7219</v>
      </c>
      <c r="E1845" s="747" t="s">
        <v>4783</v>
      </c>
      <c r="F1845" s="665" t="s">
        <v>4752</v>
      </c>
      <c r="G1845" s="665" t="s">
        <v>5159</v>
      </c>
      <c r="H1845" s="665" t="s">
        <v>546</v>
      </c>
      <c r="I1845" s="665" t="s">
        <v>973</v>
      </c>
      <c r="J1845" s="665" t="s">
        <v>5161</v>
      </c>
      <c r="K1845" s="665" t="s">
        <v>5954</v>
      </c>
      <c r="L1845" s="666">
        <v>151.62</v>
      </c>
      <c r="M1845" s="666">
        <v>151.62</v>
      </c>
      <c r="N1845" s="665">
        <v>1</v>
      </c>
      <c r="O1845" s="748">
        <v>1</v>
      </c>
      <c r="P1845" s="666"/>
      <c r="Q1845" s="681">
        <v>0</v>
      </c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21</v>
      </c>
      <c r="B1846" s="665" t="s">
        <v>545</v>
      </c>
      <c r="C1846" s="665" t="s">
        <v>4757</v>
      </c>
      <c r="D1846" s="746" t="s">
        <v>7219</v>
      </c>
      <c r="E1846" s="747" t="s">
        <v>4783</v>
      </c>
      <c r="F1846" s="665" t="s">
        <v>4752</v>
      </c>
      <c r="G1846" s="665" t="s">
        <v>4948</v>
      </c>
      <c r="H1846" s="665" t="s">
        <v>546</v>
      </c>
      <c r="I1846" s="665" t="s">
        <v>2858</v>
      </c>
      <c r="J1846" s="665" t="s">
        <v>2859</v>
      </c>
      <c r="K1846" s="665" t="s">
        <v>2860</v>
      </c>
      <c r="L1846" s="666">
        <v>203.9</v>
      </c>
      <c r="M1846" s="666">
        <v>203.9</v>
      </c>
      <c r="N1846" s="665">
        <v>1</v>
      </c>
      <c r="O1846" s="748">
        <v>0.5</v>
      </c>
      <c r="P1846" s="666">
        <v>203.9</v>
      </c>
      <c r="Q1846" s="681">
        <v>1</v>
      </c>
      <c r="R1846" s="665">
        <v>1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21</v>
      </c>
      <c r="B1847" s="665" t="s">
        <v>545</v>
      </c>
      <c r="C1847" s="665" t="s">
        <v>4757</v>
      </c>
      <c r="D1847" s="746" t="s">
        <v>7219</v>
      </c>
      <c r="E1847" s="747" t="s">
        <v>4783</v>
      </c>
      <c r="F1847" s="665" t="s">
        <v>4754</v>
      </c>
      <c r="G1847" s="665" t="s">
        <v>4949</v>
      </c>
      <c r="H1847" s="665" t="s">
        <v>546</v>
      </c>
      <c r="I1847" s="665" t="s">
        <v>5039</v>
      </c>
      <c r="J1847" s="665" t="s">
        <v>5040</v>
      </c>
      <c r="K1847" s="665" t="s">
        <v>5041</v>
      </c>
      <c r="L1847" s="666">
        <v>1000</v>
      </c>
      <c r="M1847" s="666">
        <v>1000</v>
      </c>
      <c r="N1847" s="665">
        <v>1</v>
      </c>
      <c r="O1847" s="748">
        <v>1</v>
      </c>
      <c r="P1847" s="666">
        <v>1000</v>
      </c>
      <c r="Q1847" s="681">
        <v>1</v>
      </c>
      <c r="R1847" s="665">
        <v>1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21</v>
      </c>
      <c r="B1848" s="665" t="s">
        <v>545</v>
      </c>
      <c r="C1848" s="665" t="s">
        <v>4757</v>
      </c>
      <c r="D1848" s="746" t="s">
        <v>7219</v>
      </c>
      <c r="E1848" s="747" t="s">
        <v>4787</v>
      </c>
      <c r="F1848" s="665" t="s">
        <v>4752</v>
      </c>
      <c r="G1848" s="665" t="s">
        <v>5553</v>
      </c>
      <c r="H1848" s="665" t="s">
        <v>546</v>
      </c>
      <c r="I1848" s="665" t="s">
        <v>2112</v>
      </c>
      <c r="J1848" s="665" t="s">
        <v>2113</v>
      </c>
      <c r="K1848" s="665" t="s">
        <v>5554</v>
      </c>
      <c r="L1848" s="666">
        <v>24.35</v>
      </c>
      <c r="M1848" s="666">
        <v>24.35</v>
      </c>
      <c r="N1848" s="665">
        <v>1</v>
      </c>
      <c r="O1848" s="748">
        <v>1</v>
      </c>
      <c r="P1848" s="666">
        <v>24.35</v>
      </c>
      <c r="Q1848" s="681">
        <v>1</v>
      </c>
      <c r="R1848" s="665">
        <v>1</v>
      </c>
      <c r="S1848" s="681">
        <v>1</v>
      </c>
      <c r="T1848" s="748">
        <v>1</v>
      </c>
      <c r="U1848" s="704">
        <v>1</v>
      </c>
    </row>
    <row r="1849" spans="1:21" ht="14.4" customHeight="1" x14ac:dyDescent="0.3">
      <c r="A1849" s="664">
        <v>21</v>
      </c>
      <c r="B1849" s="665" t="s">
        <v>545</v>
      </c>
      <c r="C1849" s="665" t="s">
        <v>4757</v>
      </c>
      <c r="D1849" s="746" t="s">
        <v>7219</v>
      </c>
      <c r="E1849" s="747" t="s">
        <v>4787</v>
      </c>
      <c r="F1849" s="665" t="s">
        <v>4752</v>
      </c>
      <c r="G1849" s="665" t="s">
        <v>5553</v>
      </c>
      <c r="H1849" s="665" t="s">
        <v>546</v>
      </c>
      <c r="I1849" s="665" t="s">
        <v>5555</v>
      </c>
      <c r="J1849" s="665" t="s">
        <v>2113</v>
      </c>
      <c r="K1849" s="665" t="s">
        <v>5556</v>
      </c>
      <c r="L1849" s="666">
        <v>73.069999999999993</v>
      </c>
      <c r="M1849" s="666">
        <v>584.55999999999995</v>
      </c>
      <c r="N1849" s="665">
        <v>8</v>
      </c>
      <c r="O1849" s="748">
        <v>5.5</v>
      </c>
      <c r="P1849" s="666">
        <v>292.27999999999997</v>
      </c>
      <c r="Q1849" s="681">
        <v>0.5</v>
      </c>
      <c r="R1849" s="665">
        <v>4</v>
      </c>
      <c r="S1849" s="681">
        <v>0.5</v>
      </c>
      <c r="T1849" s="748">
        <v>2.5</v>
      </c>
      <c r="U1849" s="704">
        <v>0.45454545454545453</v>
      </c>
    </row>
    <row r="1850" spans="1:21" ht="14.4" customHeight="1" x14ac:dyDescent="0.3">
      <c r="A1850" s="664">
        <v>21</v>
      </c>
      <c r="B1850" s="665" t="s">
        <v>545</v>
      </c>
      <c r="C1850" s="665" t="s">
        <v>4757</v>
      </c>
      <c r="D1850" s="746" t="s">
        <v>7219</v>
      </c>
      <c r="E1850" s="747" t="s">
        <v>4787</v>
      </c>
      <c r="F1850" s="665" t="s">
        <v>4752</v>
      </c>
      <c r="G1850" s="665" t="s">
        <v>6293</v>
      </c>
      <c r="H1850" s="665" t="s">
        <v>546</v>
      </c>
      <c r="I1850" s="665" t="s">
        <v>6294</v>
      </c>
      <c r="J1850" s="665" t="s">
        <v>6295</v>
      </c>
      <c r="K1850" s="665" t="s">
        <v>6296</v>
      </c>
      <c r="L1850" s="666">
        <v>0</v>
      </c>
      <c r="M1850" s="666">
        <v>0</v>
      </c>
      <c r="N1850" s="665">
        <v>1</v>
      </c>
      <c r="O1850" s="748">
        <v>1</v>
      </c>
      <c r="P1850" s="666">
        <v>0</v>
      </c>
      <c r="Q1850" s="681"/>
      <c r="R1850" s="665">
        <v>1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21</v>
      </c>
      <c r="B1851" s="665" t="s">
        <v>545</v>
      </c>
      <c r="C1851" s="665" t="s">
        <v>4757</v>
      </c>
      <c r="D1851" s="746" t="s">
        <v>7219</v>
      </c>
      <c r="E1851" s="747" t="s">
        <v>4787</v>
      </c>
      <c r="F1851" s="665" t="s">
        <v>4752</v>
      </c>
      <c r="G1851" s="665" t="s">
        <v>4841</v>
      </c>
      <c r="H1851" s="665" t="s">
        <v>546</v>
      </c>
      <c r="I1851" s="665" t="s">
        <v>5198</v>
      </c>
      <c r="J1851" s="665" t="s">
        <v>725</v>
      </c>
      <c r="K1851" s="665" t="s">
        <v>4844</v>
      </c>
      <c r="L1851" s="666">
        <v>0</v>
      </c>
      <c r="M1851" s="666">
        <v>0</v>
      </c>
      <c r="N1851" s="665">
        <v>10</v>
      </c>
      <c r="O1851" s="748">
        <v>7.5</v>
      </c>
      <c r="P1851" s="666">
        <v>0</v>
      </c>
      <c r="Q1851" s="681"/>
      <c r="R1851" s="665">
        <v>5</v>
      </c>
      <c r="S1851" s="681">
        <v>0.5</v>
      </c>
      <c r="T1851" s="748">
        <v>4</v>
      </c>
      <c r="U1851" s="704">
        <v>0.53333333333333333</v>
      </c>
    </row>
    <row r="1852" spans="1:21" ht="14.4" customHeight="1" x14ac:dyDescent="0.3">
      <c r="A1852" s="664">
        <v>21</v>
      </c>
      <c r="B1852" s="665" t="s">
        <v>545</v>
      </c>
      <c r="C1852" s="665" t="s">
        <v>4757</v>
      </c>
      <c r="D1852" s="746" t="s">
        <v>7219</v>
      </c>
      <c r="E1852" s="747" t="s">
        <v>4787</v>
      </c>
      <c r="F1852" s="665" t="s">
        <v>4752</v>
      </c>
      <c r="G1852" s="665" t="s">
        <v>4841</v>
      </c>
      <c r="H1852" s="665" t="s">
        <v>546</v>
      </c>
      <c r="I1852" s="665" t="s">
        <v>691</v>
      </c>
      <c r="J1852" s="665" t="s">
        <v>692</v>
      </c>
      <c r="K1852" s="665" t="s">
        <v>4845</v>
      </c>
      <c r="L1852" s="666">
        <v>65.28</v>
      </c>
      <c r="M1852" s="666">
        <v>130.56</v>
      </c>
      <c r="N1852" s="665">
        <v>2</v>
      </c>
      <c r="O1852" s="748">
        <v>1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21</v>
      </c>
      <c r="B1853" s="665" t="s">
        <v>545</v>
      </c>
      <c r="C1853" s="665" t="s">
        <v>4757</v>
      </c>
      <c r="D1853" s="746" t="s">
        <v>7219</v>
      </c>
      <c r="E1853" s="747" t="s">
        <v>4787</v>
      </c>
      <c r="F1853" s="665" t="s">
        <v>4752</v>
      </c>
      <c r="G1853" s="665" t="s">
        <v>4841</v>
      </c>
      <c r="H1853" s="665" t="s">
        <v>546</v>
      </c>
      <c r="I1853" s="665" t="s">
        <v>6171</v>
      </c>
      <c r="J1853" s="665" t="s">
        <v>692</v>
      </c>
      <c r="K1853" s="665" t="s">
        <v>6172</v>
      </c>
      <c r="L1853" s="666">
        <v>0</v>
      </c>
      <c r="M1853" s="666">
        <v>0</v>
      </c>
      <c r="N1853" s="665">
        <v>3</v>
      </c>
      <c r="O1853" s="748">
        <v>2</v>
      </c>
      <c r="P1853" s="666">
        <v>0</v>
      </c>
      <c r="Q1853" s="681"/>
      <c r="R1853" s="665">
        <v>2</v>
      </c>
      <c r="S1853" s="681">
        <v>0.66666666666666663</v>
      </c>
      <c r="T1853" s="748">
        <v>1.5</v>
      </c>
      <c r="U1853" s="704">
        <v>0.75</v>
      </c>
    </row>
    <row r="1854" spans="1:21" ht="14.4" customHeight="1" x14ac:dyDescent="0.3">
      <c r="A1854" s="664">
        <v>21</v>
      </c>
      <c r="B1854" s="665" t="s">
        <v>545</v>
      </c>
      <c r="C1854" s="665" t="s">
        <v>4757</v>
      </c>
      <c r="D1854" s="746" t="s">
        <v>7219</v>
      </c>
      <c r="E1854" s="747" t="s">
        <v>4787</v>
      </c>
      <c r="F1854" s="665" t="s">
        <v>4752</v>
      </c>
      <c r="G1854" s="665" t="s">
        <v>4841</v>
      </c>
      <c r="H1854" s="665" t="s">
        <v>546</v>
      </c>
      <c r="I1854" s="665" t="s">
        <v>5350</v>
      </c>
      <c r="J1854" s="665" t="s">
        <v>725</v>
      </c>
      <c r="K1854" s="665" t="s">
        <v>5351</v>
      </c>
      <c r="L1854" s="666">
        <v>0</v>
      </c>
      <c r="M1854" s="666">
        <v>0</v>
      </c>
      <c r="N1854" s="665">
        <v>2</v>
      </c>
      <c r="O1854" s="748">
        <v>1</v>
      </c>
      <c r="P1854" s="666"/>
      <c r="Q1854" s="681"/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21</v>
      </c>
      <c r="B1855" s="665" t="s">
        <v>545</v>
      </c>
      <c r="C1855" s="665" t="s">
        <v>4757</v>
      </c>
      <c r="D1855" s="746" t="s">
        <v>7219</v>
      </c>
      <c r="E1855" s="747" t="s">
        <v>4787</v>
      </c>
      <c r="F1855" s="665" t="s">
        <v>4752</v>
      </c>
      <c r="G1855" s="665" t="s">
        <v>4841</v>
      </c>
      <c r="H1855" s="665" t="s">
        <v>546</v>
      </c>
      <c r="I1855" s="665" t="s">
        <v>5267</v>
      </c>
      <c r="J1855" s="665" t="s">
        <v>692</v>
      </c>
      <c r="K1855" s="665" t="s">
        <v>5268</v>
      </c>
      <c r="L1855" s="666">
        <v>121.75</v>
      </c>
      <c r="M1855" s="666">
        <v>121.75</v>
      </c>
      <c r="N1855" s="665">
        <v>1</v>
      </c>
      <c r="O1855" s="748">
        <v>0.5</v>
      </c>
      <c r="P1855" s="666">
        <v>121.75</v>
      </c>
      <c r="Q1855" s="681">
        <v>1</v>
      </c>
      <c r="R1855" s="665">
        <v>1</v>
      </c>
      <c r="S1855" s="681">
        <v>1</v>
      </c>
      <c r="T1855" s="748">
        <v>0.5</v>
      </c>
      <c r="U1855" s="704">
        <v>1</v>
      </c>
    </row>
    <row r="1856" spans="1:21" ht="14.4" customHeight="1" x14ac:dyDescent="0.3">
      <c r="A1856" s="664">
        <v>21</v>
      </c>
      <c r="B1856" s="665" t="s">
        <v>545</v>
      </c>
      <c r="C1856" s="665" t="s">
        <v>4757</v>
      </c>
      <c r="D1856" s="746" t="s">
        <v>7219</v>
      </c>
      <c r="E1856" s="747" t="s">
        <v>4787</v>
      </c>
      <c r="F1856" s="665" t="s">
        <v>4752</v>
      </c>
      <c r="G1856" s="665" t="s">
        <v>4847</v>
      </c>
      <c r="H1856" s="665" t="s">
        <v>546</v>
      </c>
      <c r="I1856" s="665" t="s">
        <v>5557</v>
      </c>
      <c r="J1856" s="665" t="s">
        <v>5558</v>
      </c>
      <c r="K1856" s="665" t="s">
        <v>4575</v>
      </c>
      <c r="L1856" s="666">
        <v>9.4</v>
      </c>
      <c r="M1856" s="666">
        <v>18.8</v>
      </c>
      <c r="N1856" s="665">
        <v>2</v>
      </c>
      <c r="O1856" s="748">
        <v>0.5</v>
      </c>
      <c r="P1856" s="666">
        <v>18.8</v>
      </c>
      <c r="Q1856" s="681">
        <v>1</v>
      </c>
      <c r="R1856" s="665">
        <v>2</v>
      </c>
      <c r="S1856" s="681">
        <v>1</v>
      </c>
      <c r="T1856" s="748">
        <v>0.5</v>
      </c>
      <c r="U1856" s="704">
        <v>1</v>
      </c>
    </row>
    <row r="1857" spans="1:21" ht="14.4" customHeight="1" x14ac:dyDescent="0.3">
      <c r="A1857" s="664">
        <v>21</v>
      </c>
      <c r="B1857" s="665" t="s">
        <v>545</v>
      </c>
      <c r="C1857" s="665" t="s">
        <v>4757</v>
      </c>
      <c r="D1857" s="746" t="s">
        <v>7219</v>
      </c>
      <c r="E1857" s="747" t="s">
        <v>4787</v>
      </c>
      <c r="F1857" s="665" t="s">
        <v>4752</v>
      </c>
      <c r="G1857" s="665" t="s">
        <v>4847</v>
      </c>
      <c r="H1857" s="665" t="s">
        <v>2238</v>
      </c>
      <c r="I1857" s="665" t="s">
        <v>2330</v>
      </c>
      <c r="J1857" s="665" t="s">
        <v>4572</v>
      </c>
      <c r="K1857" s="665" t="s">
        <v>4573</v>
      </c>
      <c r="L1857" s="666">
        <v>4.7</v>
      </c>
      <c r="M1857" s="666">
        <v>9.4</v>
      </c>
      <c r="N1857" s="665">
        <v>2</v>
      </c>
      <c r="O1857" s="748">
        <v>0.5</v>
      </c>
      <c r="P1857" s="666">
        <v>9.4</v>
      </c>
      <c r="Q1857" s="681">
        <v>1</v>
      </c>
      <c r="R1857" s="665">
        <v>2</v>
      </c>
      <c r="S1857" s="681">
        <v>1</v>
      </c>
      <c r="T1857" s="748">
        <v>0.5</v>
      </c>
      <c r="U1857" s="704">
        <v>1</v>
      </c>
    </row>
    <row r="1858" spans="1:21" ht="14.4" customHeight="1" x14ac:dyDescent="0.3">
      <c r="A1858" s="664">
        <v>21</v>
      </c>
      <c r="B1858" s="665" t="s">
        <v>545</v>
      </c>
      <c r="C1858" s="665" t="s">
        <v>4757</v>
      </c>
      <c r="D1858" s="746" t="s">
        <v>7219</v>
      </c>
      <c r="E1858" s="747" t="s">
        <v>4787</v>
      </c>
      <c r="F1858" s="665" t="s">
        <v>4752</v>
      </c>
      <c r="G1858" s="665" t="s">
        <v>4847</v>
      </c>
      <c r="H1858" s="665" t="s">
        <v>2238</v>
      </c>
      <c r="I1858" s="665" t="s">
        <v>2456</v>
      </c>
      <c r="J1858" s="665" t="s">
        <v>4574</v>
      </c>
      <c r="K1858" s="665" t="s">
        <v>4575</v>
      </c>
      <c r="L1858" s="666">
        <v>9.4</v>
      </c>
      <c r="M1858" s="666">
        <v>84.600000000000009</v>
      </c>
      <c r="N1858" s="665">
        <v>9</v>
      </c>
      <c r="O1858" s="748">
        <v>1</v>
      </c>
      <c r="P1858" s="666">
        <v>84.600000000000009</v>
      </c>
      <c r="Q1858" s="681">
        <v>1</v>
      </c>
      <c r="R1858" s="665">
        <v>9</v>
      </c>
      <c r="S1858" s="681">
        <v>1</v>
      </c>
      <c r="T1858" s="748">
        <v>1</v>
      </c>
      <c r="U1858" s="704">
        <v>1</v>
      </c>
    </row>
    <row r="1859" spans="1:21" ht="14.4" customHeight="1" x14ac:dyDescent="0.3">
      <c r="A1859" s="664">
        <v>21</v>
      </c>
      <c r="B1859" s="665" t="s">
        <v>545</v>
      </c>
      <c r="C1859" s="665" t="s">
        <v>4757</v>
      </c>
      <c r="D1859" s="746" t="s">
        <v>7219</v>
      </c>
      <c r="E1859" s="747" t="s">
        <v>4787</v>
      </c>
      <c r="F1859" s="665" t="s">
        <v>4752</v>
      </c>
      <c r="G1859" s="665" t="s">
        <v>4847</v>
      </c>
      <c r="H1859" s="665" t="s">
        <v>546</v>
      </c>
      <c r="I1859" s="665" t="s">
        <v>4848</v>
      </c>
      <c r="J1859" s="665" t="s">
        <v>4849</v>
      </c>
      <c r="K1859" s="665" t="s">
        <v>4573</v>
      </c>
      <c r="L1859" s="666">
        <v>4.7</v>
      </c>
      <c r="M1859" s="666">
        <v>51.7</v>
      </c>
      <c r="N1859" s="665">
        <v>11</v>
      </c>
      <c r="O1859" s="748">
        <v>3.5</v>
      </c>
      <c r="P1859" s="666">
        <v>14.100000000000001</v>
      </c>
      <c r="Q1859" s="681">
        <v>0.27272727272727276</v>
      </c>
      <c r="R1859" s="665">
        <v>3</v>
      </c>
      <c r="S1859" s="681">
        <v>0.27272727272727271</v>
      </c>
      <c r="T1859" s="748">
        <v>1</v>
      </c>
      <c r="U1859" s="704">
        <v>0.2857142857142857</v>
      </c>
    </row>
    <row r="1860" spans="1:21" ht="14.4" customHeight="1" x14ac:dyDescent="0.3">
      <c r="A1860" s="664">
        <v>21</v>
      </c>
      <c r="B1860" s="665" t="s">
        <v>545</v>
      </c>
      <c r="C1860" s="665" t="s">
        <v>4757</v>
      </c>
      <c r="D1860" s="746" t="s">
        <v>7219</v>
      </c>
      <c r="E1860" s="747" t="s">
        <v>4787</v>
      </c>
      <c r="F1860" s="665" t="s">
        <v>4752</v>
      </c>
      <c r="G1860" s="665" t="s">
        <v>4847</v>
      </c>
      <c r="H1860" s="665" t="s">
        <v>2238</v>
      </c>
      <c r="I1860" s="665" t="s">
        <v>3724</v>
      </c>
      <c r="J1860" s="665" t="s">
        <v>4694</v>
      </c>
      <c r="K1860" s="665" t="s">
        <v>4438</v>
      </c>
      <c r="L1860" s="666">
        <v>18.809999999999999</v>
      </c>
      <c r="M1860" s="666">
        <v>56.429999999999993</v>
      </c>
      <c r="N1860" s="665">
        <v>3</v>
      </c>
      <c r="O1860" s="748">
        <v>0.5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21</v>
      </c>
      <c r="B1861" s="665" t="s">
        <v>545</v>
      </c>
      <c r="C1861" s="665" t="s">
        <v>4757</v>
      </c>
      <c r="D1861" s="746" t="s">
        <v>7219</v>
      </c>
      <c r="E1861" s="747" t="s">
        <v>4787</v>
      </c>
      <c r="F1861" s="665" t="s">
        <v>4752</v>
      </c>
      <c r="G1861" s="665" t="s">
        <v>5230</v>
      </c>
      <c r="H1861" s="665" t="s">
        <v>546</v>
      </c>
      <c r="I1861" s="665" t="s">
        <v>6297</v>
      </c>
      <c r="J1861" s="665" t="s">
        <v>6298</v>
      </c>
      <c r="K1861" s="665" t="s">
        <v>6175</v>
      </c>
      <c r="L1861" s="666">
        <v>0</v>
      </c>
      <c r="M1861" s="666">
        <v>0</v>
      </c>
      <c r="N1861" s="665">
        <v>1</v>
      </c>
      <c r="O1861" s="748">
        <v>1</v>
      </c>
      <c r="P1861" s="666"/>
      <c r="Q1861" s="681"/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21</v>
      </c>
      <c r="B1862" s="665" t="s">
        <v>545</v>
      </c>
      <c r="C1862" s="665" t="s">
        <v>4757</v>
      </c>
      <c r="D1862" s="746" t="s">
        <v>7219</v>
      </c>
      <c r="E1862" s="747" t="s">
        <v>4787</v>
      </c>
      <c r="F1862" s="665" t="s">
        <v>4752</v>
      </c>
      <c r="G1862" s="665" t="s">
        <v>5230</v>
      </c>
      <c r="H1862" s="665" t="s">
        <v>546</v>
      </c>
      <c r="I1862" s="665" t="s">
        <v>6299</v>
      </c>
      <c r="J1862" s="665" t="s">
        <v>6298</v>
      </c>
      <c r="K1862" s="665" t="s">
        <v>6300</v>
      </c>
      <c r="L1862" s="666">
        <v>0</v>
      </c>
      <c r="M1862" s="666">
        <v>0</v>
      </c>
      <c r="N1862" s="665">
        <v>6</v>
      </c>
      <c r="O1862" s="748">
        <v>3.5</v>
      </c>
      <c r="P1862" s="666">
        <v>0</v>
      </c>
      <c r="Q1862" s="681"/>
      <c r="R1862" s="665">
        <v>4</v>
      </c>
      <c r="S1862" s="681">
        <v>0.66666666666666663</v>
      </c>
      <c r="T1862" s="748">
        <v>2.5</v>
      </c>
      <c r="U1862" s="704">
        <v>0.7142857142857143</v>
      </c>
    </row>
    <row r="1863" spans="1:21" ht="14.4" customHeight="1" x14ac:dyDescent="0.3">
      <c r="A1863" s="664">
        <v>21</v>
      </c>
      <c r="B1863" s="665" t="s">
        <v>545</v>
      </c>
      <c r="C1863" s="665" t="s">
        <v>4757</v>
      </c>
      <c r="D1863" s="746" t="s">
        <v>7219</v>
      </c>
      <c r="E1863" s="747" t="s">
        <v>4787</v>
      </c>
      <c r="F1863" s="665" t="s">
        <v>4752</v>
      </c>
      <c r="G1863" s="665" t="s">
        <v>5045</v>
      </c>
      <c r="H1863" s="665" t="s">
        <v>546</v>
      </c>
      <c r="I1863" s="665" t="s">
        <v>6301</v>
      </c>
      <c r="J1863" s="665" t="s">
        <v>6302</v>
      </c>
      <c r="K1863" s="665" t="s">
        <v>5774</v>
      </c>
      <c r="L1863" s="666">
        <v>93.27</v>
      </c>
      <c r="M1863" s="666">
        <v>186.54</v>
      </c>
      <c r="N1863" s="665">
        <v>2</v>
      </c>
      <c r="O1863" s="748">
        <v>0.5</v>
      </c>
      <c r="P1863" s="666">
        <v>93.27</v>
      </c>
      <c r="Q1863" s="681">
        <v>0.5</v>
      </c>
      <c r="R1863" s="665">
        <v>1</v>
      </c>
      <c r="S1863" s="681">
        <v>0.5</v>
      </c>
      <c r="T1863" s="748">
        <v>0.25</v>
      </c>
      <c r="U1863" s="704">
        <v>0.5</v>
      </c>
    </row>
    <row r="1864" spans="1:21" ht="14.4" customHeight="1" x14ac:dyDescent="0.3">
      <c r="A1864" s="664">
        <v>21</v>
      </c>
      <c r="B1864" s="665" t="s">
        <v>545</v>
      </c>
      <c r="C1864" s="665" t="s">
        <v>4757</v>
      </c>
      <c r="D1864" s="746" t="s">
        <v>7219</v>
      </c>
      <c r="E1864" s="747" t="s">
        <v>4787</v>
      </c>
      <c r="F1864" s="665" t="s">
        <v>4752</v>
      </c>
      <c r="G1864" s="665" t="s">
        <v>4953</v>
      </c>
      <c r="H1864" s="665" t="s">
        <v>2238</v>
      </c>
      <c r="I1864" s="665" t="s">
        <v>2767</v>
      </c>
      <c r="J1864" s="665" t="s">
        <v>2539</v>
      </c>
      <c r="K1864" s="665" t="s">
        <v>4515</v>
      </c>
      <c r="L1864" s="666">
        <v>154.36000000000001</v>
      </c>
      <c r="M1864" s="666">
        <v>308.72000000000003</v>
      </c>
      <c r="N1864" s="665">
        <v>2</v>
      </c>
      <c r="O1864" s="748">
        <v>1.5</v>
      </c>
      <c r="P1864" s="666">
        <v>308.72000000000003</v>
      </c>
      <c r="Q1864" s="681">
        <v>1</v>
      </c>
      <c r="R1864" s="665">
        <v>2</v>
      </c>
      <c r="S1864" s="681">
        <v>1</v>
      </c>
      <c r="T1864" s="748">
        <v>1.5</v>
      </c>
      <c r="U1864" s="704">
        <v>1</v>
      </c>
    </row>
    <row r="1865" spans="1:21" ht="14.4" customHeight="1" x14ac:dyDescent="0.3">
      <c r="A1865" s="664">
        <v>21</v>
      </c>
      <c r="B1865" s="665" t="s">
        <v>545</v>
      </c>
      <c r="C1865" s="665" t="s">
        <v>4757</v>
      </c>
      <c r="D1865" s="746" t="s">
        <v>7219</v>
      </c>
      <c r="E1865" s="747" t="s">
        <v>4787</v>
      </c>
      <c r="F1865" s="665" t="s">
        <v>4752</v>
      </c>
      <c r="G1865" s="665" t="s">
        <v>4953</v>
      </c>
      <c r="H1865" s="665" t="s">
        <v>546</v>
      </c>
      <c r="I1865" s="665" t="s">
        <v>6303</v>
      </c>
      <c r="J1865" s="665" t="s">
        <v>2101</v>
      </c>
      <c r="K1865" s="665" t="s">
        <v>4515</v>
      </c>
      <c r="L1865" s="666">
        <v>154.36000000000001</v>
      </c>
      <c r="M1865" s="666">
        <v>2161.0400000000004</v>
      </c>
      <c r="N1865" s="665">
        <v>14</v>
      </c>
      <c r="O1865" s="748">
        <v>10.5</v>
      </c>
      <c r="P1865" s="666">
        <v>1543.6000000000004</v>
      </c>
      <c r="Q1865" s="681">
        <v>0.7142857142857143</v>
      </c>
      <c r="R1865" s="665">
        <v>10</v>
      </c>
      <c r="S1865" s="681">
        <v>0.7142857142857143</v>
      </c>
      <c r="T1865" s="748">
        <v>8</v>
      </c>
      <c r="U1865" s="704">
        <v>0.76190476190476186</v>
      </c>
    </row>
    <row r="1866" spans="1:21" ht="14.4" customHeight="1" x14ac:dyDescent="0.3">
      <c r="A1866" s="664">
        <v>21</v>
      </c>
      <c r="B1866" s="665" t="s">
        <v>545</v>
      </c>
      <c r="C1866" s="665" t="s">
        <v>4757</v>
      </c>
      <c r="D1866" s="746" t="s">
        <v>7219</v>
      </c>
      <c r="E1866" s="747" t="s">
        <v>4787</v>
      </c>
      <c r="F1866" s="665" t="s">
        <v>4752</v>
      </c>
      <c r="G1866" s="665" t="s">
        <v>4953</v>
      </c>
      <c r="H1866" s="665" t="s">
        <v>546</v>
      </c>
      <c r="I1866" s="665" t="s">
        <v>6304</v>
      </c>
      <c r="J1866" s="665" t="s">
        <v>2101</v>
      </c>
      <c r="K1866" s="665" t="s">
        <v>4515</v>
      </c>
      <c r="L1866" s="666">
        <v>0</v>
      </c>
      <c r="M1866" s="666">
        <v>0</v>
      </c>
      <c r="N1866" s="665">
        <v>31</v>
      </c>
      <c r="O1866" s="748">
        <v>24.5</v>
      </c>
      <c r="P1866" s="666">
        <v>0</v>
      </c>
      <c r="Q1866" s="681"/>
      <c r="R1866" s="665">
        <v>22</v>
      </c>
      <c r="S1866" s="681">
        <v>0.70967741935483875</v>
      </c>
      <c r="T1866" s="748">
        <v>17</v>
      </c>
      <c r="U1866" s="704">
        <v>0.69387755102040816</v>
      </c>
    </row>
    <row r="1867" spans="1:21" ht="14.4" customHeight="1" x14ac:dyDescent="0.3">
      <c r="A1867" s="664">
        <v>21</v>
      </c>
      <c r="B1867" s="665" t="s">
        <v>545</v>
      </c>
      <c r="C1867" s="665" t="s">
        <v>4757</v>
      </c>
      <c r="D1867" s="746" t="s">
        <v>7219</v>
      </c>
      <c r="E1867" s="747" t="s">
        <v>4787</v>
      </c>
      <c r="F1867" s="665" t="s">
        <v>4752</v>
      </c>
      <c r="G1867" s="665" t="s">
        <v>5570</v>
      </c>
      <c r="H1867" s="665" t="s">
        <v>546</v>
      </c>
      <c r="I1867" s="665" t="s">
        <v>6305</v>
      </c>
      <c r="J1867" s="665" t="s">
        <v>5776</v>
      </c>
      <c r="K1867" s="665" t="s">
        <v>5777</v>
      </c>
      <c r="L1867" s="666">
        <v>0</v>
      </c>
      <c r="M1867" s="666">
        <v>0</v>
      </c>
      <c r="N1867" s="665">
        <v>3</v>
      </c>
      <c r="O1867" s="748">
        <v>1</v>
      </c>
      <c r="P1867" s="666">
        <v>0</v>
      </c>
      <c r="Q1867" s="681"/>
      <c r="R1867" s="665">
        <v>3</v>
      </c>
      <c r="S1867" s="681">
        <v>1</v>
      </c>
      <c r="T1867" s="748">
        <v>1</v>
      </c>
      <c r="U1867" s="704">
        <v>1</v>
      </c>
    </row>
    <row r="1868" spans="1:21" ht="14.4" customHeight="1" x14ac:dyDescent="0.3">
      <c r="A1868" s="664">
        <v>21</v>
      </c>
      <c r="B1868" s="665" t="s">
        <v>545</v>
      </c>
      <c r="C1868" s="665" t="s">
        <v>4757</v>
      </c>
      <c r="D1868" s="746" t="s">
        <v>7219</v>
      </c>
      <c r="E1868" s="747" t="s">
        <v>4787</v>
      </c>
      <c r="F1868" s="665" t="s">
        <v>4752</v>
      </c>
      <c r="G1868" s="665" t="s">
        <v>4850</v>
      </c>
      <c r="H1868" s="665" t="s">
        <v>546</v>
      </c>
      <c r="I1868" s="665" t="s">
        <v>4851</v>
      </c>
      <c r="J1868" s="665" t="s">
        <v>4852</v>
      </c>
      <c r="K1868" s="665" t="s">
        <v>4853</v>
      </c>
      <c r="L1868" s="666">
        <v>1540.82</v>
      </c>
      <c r="M1868" s="666">
        <v>44683.78</v>
      </c>
      <c r="N1868" s="665">
        <v>29</v>
      </c>
      <c r="O1868" s="748">
        <v>17.5</v>
      </c>
      <c r="P1868" s="666">
        <v>44683.78</v>
      </c>
      <c r="Q1868" s="681">
        <v>1</v>
      </c>
      <c r="R1868" s="665">
        <v>29</v>
      </c>
      <c r="S1868" s="681">
        <v>1</v>
      </c>
      <c r="T1868" s="748">
        <v>17.5</v>
      </c>
      <c r="U1868" s="704">
        <v>1</v>
      </c>
    </row>
    <row r="1869" spans="1:21" ht="14.4" customHeight="1" x14ac:dyDescent="0.3">
      <c r="A1869" s="664">
        <v>21</v>
      </c>
      <c r="B1869" s="665" t="s">
        <v>545</v>
      </c>
      <c r="C1869" s="665" t="s">
        <v>4757</v>
      </c>
      <c r="D1869" s="746" t="s">
        <v>7219</v>
      </c>
      <c r="E1869" s="747" t="s">
        <v>4787</v>
      </c>
      <c r="F1869" s="665" t="s">
        <v>4752</v>
      </c>
      <c r="G1869" s="665" t="s">
        <v>5352</v>
      </c>
      <c r="H1869" s="665" t="s">
        <v>2238</v>
      </c>
      <c r="I1869" s="665" t="s">
        <v>2341</v>
      </c>
      <c r="J1869" s="665" t="s">
        <v>3718</v>
      </c>
      <c r="K1869" s="665" t="s">
        <v>4487</v>
      </c>
      <c r="L1869" s="666">
        <v>117.73</v>
      </c>
      <c r="M1869" s="666">
        <v>117.73</v>
      </c>
      <c r="N1869" s="665">
        <v>1</v>
      </c>
      <c r="O1869" s="748">
        <v>0.5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21</v>
      </c>
      <c r="B1870" s="665" t="s">
        <v>545</v>
      </c>
      <c r="C1870" s="665" t="s">
        <v>4757</v>
      </c>
      <c r="D1870" s="746" t="s">
        <v>7219</v>
      </c>
      <c r="E1870" s="747" t="s">
        <v>4787</v>
      </c>
      <c r="F1870" s="665" t="s">
        <v>4752</v>
      </c>
      <c r="G1870" s="665" t="s">
        <v>5892</v>
      </c>
      <c r="H1870" s="665" t="s">
        <v>546</v>
      </c>
      <c r="I1870" s="665" t="s">
        <v>6306</v>
      </c>
      <c r="J1870" s="665" t="s">
        <v>6307</v>
      </c>
      <c r="K1870" s="665" t="s">
        <v>4525</v>
      </c>
      <c r="L1870" s="666">
        <v>70.540000000000006</v>
      </c>
      <c r="M1870" s="666">
        <v>70.540000000000006</v>
      </c>
      <c r="N1870" s="665">
        <v>1</v>
      </c>
      <c r="O1870" s="748">
        <v>1</v>
      </c>
      <c r="P1870" s="666">
        <v>70.540000000000006</v>
      </c>
      <c r="Q1870" s="681">
        <v>1</v>
      </c>
      <c r="R1870" s="665">
        <v>1</v>
      </c>
      <c r="S1870" s="681">
        <v>1</v>
      </c>
      <c r="T1870" s="748">
        <v>1</v>
      </c>
      <c r="U1870" s="704">
        <v>1</v>
      </c>
    </row>
    <row r="1871" spans="1:21" ht="14.4" customHeight="1" x14ac:dyDescent="0.3">
      <c r="A1871" s="664">
        <v>21</v>
      </c>
      <c r="B1871" s="665" t="s">
        <v>545</v>
      </c>
      <c r="C1871" s="665" t="s">
        <v>4757</v>
      </c>
      <c r="D1871" s="746" t="s">
        <v>7219</v>
      </c>
      <c r="E1871" s="747" t="s">
        <v>4787</v>
      </c>
      <c r="F1871" s="665" t="s">
        <v>4752</v>
      </c>
      <c r="G1871" s="665" t="s">
        <v>5893</v>
      </c>
      <c r="H1871" s="665" t="s">
        <v>546</v>
      </c>
      <c r="I1871" s="665" t="s">
        <v>1347</v>
      </c>
      <c r="J1871" s="665" t="s">
        <v>1348</v>
      </c>
      <c r="K1871" s="665" t="s">
        <v>6308</v>
      </c>
      <c r="L1871" s="666">
        <v>47.41</v>
      </c>
      <c r="M1871" s="666">
        <v>47.41</v>
      </c>
      <c r="N1871" s="665">
        <v>1</v>
      </c>
      <c r="O1871" s="748">
        <v>0.5</v>
      </c>
      <c r="P1871" s="666"/>
      <c r="Q1871" s="681">
        <v>0</v>
      </c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21</v>
      </c>
      <c r="B1872" s="665" t="s">
        <v>545</v>
      </c>
      <c r="C1872" s="665" t="s">
        <v>4757</v>
      </c>
      <c r="D1872" s="746" t="s">
        <v>7219</v>
      </c>
      <c r="E1872" s="747" t="s">
        <v>4787</v>
      </c>
      <c r="F1872" s="665" t="s">
        <v>4752</v>
      </c>
      <c r="G1872" s="665" t="s">
        <v>5893</v>
      </c>
      <c r="H1872" s="665" t="s">
        <v>546</v>
      </c>
      <c r="I1872" s="665" t="s">
        <v>6309</v>
      </c>
      <c r="J1872" s="665" t="s">
        <v>6310</v>
      </c>
      <c r="K1872" s="665" t="s">
        <v>5895</v>
      </c>
      <c r="L1872" s="666">
        <v>0</v>
      </c>
      <c r="M1872" s="666">
        <v>0</v>
      </c>
      <c r="N1872" s="665">
        <v>2</v>
      </c>
      <c r="O1872" s="748">
        <v>1</v>
      </c>
      <c r="P1872" s="666">
        <v>0</v>
      </c>
      <c r="Q1872" s="681"/>
      <c r="R1872" s="665">
        <v>2</v>
      </c>
      <c r="S1872" s="681">
        <v>1</v>
      </c>
      <c r="T1872" s="748">
        <v>1</v>
      </c>
      <c r="U1872" s="704">
        <v>1</v>
      </c>
    </row>
    <row r="1873" spans="1:21" ht="14.4" customHeight="1" x14ac:dyDescent="0.3">
      <c r="A1873" s="664">
        <v>21</v>
      </c>
      <c r="B1873" s="665" t="s">
        <v>545</v>
      </c>
      <c r="C1873" s="665" t="s">
        <v>4757</v>
      </c>
      <c r="D1873" s="746" t="s">
        <v>7219</v>
      </c>
      <c r="E1873" s="747" t="s">
        <v>4787</v>
      </c>
      <c r="F1873" s="665" t="s">
        <v>4752</v>
      </c>
      <c r="G1873" s="665" t="s">
        <v>5272</v>
      </c>
      <c r="H1873" s="665" t="s">
        <v>546</v>
      </c>
      <c r="I1873" s="665" t="s">
        <v>3912</v>
      </c>
      <c r="J1873" s="665" t="s">
        <v>3913</v>
      </c>
      <c r="K1873" s="665" t="s">
        <v>5355</v>
      </c>
      <c r="L1873" s="666">
        <v>86.02</v>
      </c>
      <c r="M1873" s="666">
        <v>86.02</v>
      </c>
      <c r="N1873" s="665">
        <v>1</v>
      </c>
      <c r="O1873" s="748">
        <v>1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21</v>
      </c>
      <c r="B1874" s="665" t="s">
        <v>545</v>
      </c>
      <c r="C1874" s="665" t="s">
        <v>4757</v>
      </c>
      <c r="D1874" s="746" t="s">
        <v>7219</v>
      </c>
      <c r="E1874" s="747" t="s">
        <v>4787</v>
      </c>
      <c r="F1874" s="665" t="s">
        <v>4752</v>
      </c>
      <c r="G1874" s="665" t="s">
        <v>5272</v>
      </c>
      <c r="H1874" s="665" t="s">
        <v>546</v>
      </c>
      <c r="I1874" s="665" t="s">
        <v>5273</v>
      </c>
      <c r="J1874" s="665" t="s">
        <v>5274</v>
      </c>
      <c r="K1874" s="665" t="s">
        <v>5275</v>
      </c>
      <c r="L1874" s="666">
        <v>86.02</v>
      </c>
      <c r="M1874" s="666">
        <v>86.02</v>
      </c>
      <c r="N1874" s="665">
        <v>1</v>
      </c>
      <c r="O1874" s="748">
        <v>0.5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21</v>
      </c>
      <c r="B1875" s="665" t="s">
        <v>545</v>
      </c>
      <c r="C1875" s="665" t="s">
        <v>4757</v>
      </c>
      <c r="D1875" s="746" t="s">
        <v>7219</v>
      </c>
      <c r="E1875" s="747" t="s">
        <v>4787</v>
      </c>
      <c r="F1875" s="665" t="s">
        <v>4752</v>
      </c>
      <c r="G1875" s="665" t="s">
        <v>4854</v>
      </c>
      <c r="H1875" s="665" t="s">
        <v>2238</v>
      </c>
      <c r="I1875" s="665" t="s">
        <v>6311</v>
      </c>
      <c r="J1875" s="665" t="s">
        <v>3694</v>
      </c>
      <c r="K1875" s="665" t="s">
        <v>6312</v>
      </c>
      <c r="L1875" s="666">
        <v>210.66</v>
      </c>
      <c r="M1875" s="666">
        <v>631.98</v>
      </c>
      <c r="N1875" s="665">
        <v>3</v>
      </c>
      <c r="O1875" s="748">
        <v>1.5</v>
      </c>
      <c r="P1875" s="666">
        <v>210.66</v>
      </c>
      <c r="Q1875" s="681">
        <v>0.33333333333333331</v>
      </c>
      <c r="R1875" s="665">
        <v>1</v>
      </c>
      <c r="S1875" s="681">
        <v>0.33333333333333331</v>
      </c>
      <c r="T1875" s="748">
        <v>0.25</v>
      </c>
      <c r="U1875" s="704">
        <v>0.16666666666666666</v>
      </c>
    </row>
    <row r="1876" spans="1:21" ht="14.4" customHeight="1" x14ac:dyDescent="0.3">
      <c r="A1876" s="664">
        <v>21</v>
      </c>
      <c r="B1876" s="665" t="s">
        <v>545</v>
      </c>
      <c r="C1876" s="665" t="s">
        <v>4757</v>
      </c>
      <c r="D1876" s="746" t="s">
        <v>7219</v>
      </c>
      <c r="E1876" s="747" t="s">
        <v>4787</v>
      </c>
      <c r="F1876" s="665" t="s">
        <v>4752</v>
      </c>
      <c r="G1876" s="665" t="s">
        <v>4854</v>
      </c>
      <c r="H1876" s="665" t="s">
        <v>546</v>
      </c>
      <c r="I1876" s="665" t="s">
        <v>6313</v>
      </c>
      <c r="J1876" s="665" t="s">
        <v>6314</v>
      </c>
      <c r="K1876" s="665" t="s">
        <v>4913</v>
      </c>
      <c r="L1876" s="666">
        <v>0</v>
      </c>
      <c r="M1876" s="666">
        <v>0</v>
      </c>
      <c r="N1876" s="665">
        <v>1</v>
      </c>
      <c r="O1876" s="748">
        <v>0.5</v>
      </c>
      <c r="P1876" s="666"/>
      <c r="Q1876" s="681"/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21</v>
      </c>
      <c r="B1877" s="665" t="s">
        <v>545</v>
      </c>
      <c r="C1877" s="665" t="s">
        <v>4757</v>
      </c>
      <c r="D1877" s="746" t="s">
        <v>7219</v>
      </c>
      <c r="E1877" s="747" t="s">
        <v>4787</v>
      </c>
      <c r="F1877" s="665" t="s">
        <v>4752</v>
      </c>
      <c r="G1877" s="665" t="s">
        <v>4824</v>
      </c>
      <c r="H1877" s="665" t="s">
        <v>546</v>
      </c>
      <c r="I1877" s="665" t="s">
        <v>966</v>
      </c>
      <c r="J1877" s="665" t="s">
        <v>967</v>
      </c>
      <c r="K1877" s="665" t="s">
        <v>4437</v>
      </c>
      <c r="L1877" s="666">
        <v>0</v>
      </c>
      <c r="M1877" s="666">
        <v>0</v>
      </c>
      <c r="N1877" s="665">
        <v>2</v>
      </c>
      <c r="O1877" s="748">
        <v>1</v>
      </c>
      <c r="P1877" s="666"/>
      <c r="Q1877" s="681"/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21</v>
      </c>
      <c r="B1878" s="665" t="s">
        <v>545</v>
      </c>
      <c r="C1878" s="665" t="s">
        <v>4757</v>
      </c>
      <c r="D1878" s="746" t="s">
        <v>7219</v>
      </c>
      <c r="E1878" s="747" t="s">
        <v>4787</v>
      </c>
      <c r="F1878" s="665" t="s">
        <v>4752</v>
      </c>
      <c r="G1878" s="665" t="s">
        <v>4824</v>
      </c>
      <c r="H1878" s="665" t="s">
        <v>546</v>
      </c>
      <c r="I1878" s="665" t="s">
        <v>5175</v>
      </c>
      <c r="J1878" s="665" t="s">
        <v>4855</v>
      </c>
      <c r="K1878" s="665" t="s">
        <v>4856</v>
      </c>
      <c r="L1878" s="666">
        <v>0</v>
      </c>
      <c r="M1878" s="666">
        <v>0</v>
      </c>
      <c r="N1878" s="665">
        <v>11</v>
      </c>
      <c r="O1878" s="748">
        <v>5</v>
      </c>
      <c r="P1878" s="666">
        <v>0</v>
      </c>
      <c r="Q1878" s="681"/>
      <c r="R1878" s="665">
        <v>5</v>
      </c>
      <c r="S1878" s="681">
        <v>0.45454545454545453</v>
      </c>
      <c r="T1878" s="748">
        <v>2.5</v>
      </c>
      <c r="U1878" s="704">
        <v>0.5</v>
      </c>
    </row>
    <row r="1879" spans="1:21" ht="14.4" customHeight="1" x14ac:dyDescent="0.3">
      <c r="A1879" s="664">
        <v>21</v>
      </c>
      <c r="B1879" s="665" t="s">
        <v>545</v>
      </c>
      <c r="C1879" s="665" t="s">
        <v>4757</v>
      </c>
      <c r="D1879" s="746" t="s">
        <v>7219</v>
      </c>
      <c r="E1879" s="747" t="s">
        <v>4787</v>
      </c>
      <c r="F1879" s="665" t="s">
        <v>4752</v>
      </c>
      <c r="G1879" s="665" t="s">
        <v>4824</v>
      </c>
      <c r="H1879" s="665" t="s">
        <v>546</v>
      </c>
      <c r="I1879" s="665" t="s">
        <v>5896</v>
      </c>
      <c r="J1879" s="665" t="s">
        <v>967</v>
      </c>
      <c r="K1879" s="665" t="s">
        <v>4437</v>
      </c>
      <c r="L1879" s="666">
        <v>0</v>
      </c>
      <c r="M1879" s="666">
        <v>0</v>
      </c>
      <c r="N1879" s="665">
        <v>2</v>
      </c>
      <c r="O1879" s="748">
        <v>1.5</v>
      </c>
      <c r="P1879" s="666">
        <v>0</v>
      </c>
      <c r="Q1879" s="681"/>
      <c r="R1879" s="665">
        <v>1</v>
      </c>
      <c r="S1879" s="681">
        <v>0.5</v>
      </c>
      <c r="T1879" s="748">
        <v>1</v>
      </c>
      <c r="U1879" s="704">
        <v>0.66666666666666663</v>
      </c>
    </row>
    <row r="1880" spans="1:21" ht="14.4" customHeight="1" x14ac:dyDescent="0.3">
      <c r="A1880" s="664">
        <v>21</v>
      </c>
      <c r="B1880" s="665" t="s">
        <v>545</v>
      </c>
      <c r="C1880" s="665" t="s">
        <v>4757</v>
      </c>
      <c r="D1880" s="746" t="s">
        <v>7219</v>
      </c>
      <c r="E1880" s="747" t="s">
        <v>4787</v>
      </c>
      <c r="F1880" s="665" t="s">
        <v>4752</v>
      </c>
      <c r="G1880" s="665" t="s">
        <v>4824</v>
      </c>
      <c r="H1880" s="665" t="s">
        <v>546</v>
      </c>
      <c r="I1880" s="665" t="s">
        <v>5176</v>
      </c>
      <c r="J1880" s="665" t="s">
        <v>4855</v>
      </c>
      <c r="K1880" s="665" t="s">
        <v>4856</v>
      </c>
      <c r="L1880" s="666">
        <v>0</v>
      </c>
      <c r="M1880" s="666">
        <v>0</v>
      </c>
      <c r="N1880" s="665">
        <v>6</v>
      </c>
      <c r="O1880" s="748">
        <v>2.5</v>
      </c>
      <c r="P1880" s="666">
        <v>0</v>
      </c>
      <c r="Q1880" s="681"/>
      <c r="R1880" s="665">
        <v>4</v>
      </c>
      <c r="S1880" s="681">
        <v>0.66666666666666663</v>
      </c>
      <c r="T1880" s="748">
        <v>1.5</v>
      </c>
      <c r="U1880" s="704">
        <v>0.6</v>
      </c>
    </row>
    <row r="1881" spans="1:21" ht="14.4" customHeight="1" x14ac:dyDescent="0.3">
      <c r="A1881" s="664">
        <v>21</v>
      </c>
      <c r="B1881" s="665" t="s">
        <v>545</v>
      </c>
      <c r="C1881" s="665" t="s">
        <v>4757</v>
      </c>
      <c r="D1881" s="746" t="s">
        <v>7219</v>
      </c>
      <c r="E1881" s="747" t="s">
        <v>4787</v>
      </c>
      <c r="F1881" s="665" t="s">
        <v>4752</v>
      </c>
      <c r="G1881" s="665" t="s">
        <v>4824</v>
      </c>
      <c r="H1881" s="665" t="s">
        <v>546</v>
      </c>
      <c r="I1881" s="665" t="s">
        <v>5177</v>
      </c>
      <c r="J1881" s="665" t="s">
        <v>967</v>
      </c>
      <c r="K1881" s="665" t="s">
        <v>4437</v>
      </c>
      <c r="L1881" s="666">
        <v>0</v>
      </c>
      <c r="M1881" s="666">
        <v>0</v>
      </c>
      <c r="N1881" s="665">
        <v>8</v>
      </c>
      <c r="O1881" s="748">
        <v>4</v>
      </c>
      <c r="P1881" s="666">
        <v>0</v>
      </c>
      <c r="Q1881" s="681"/>
      <c r="R1881" s="665">
        <v>5</v>
      </c>
      <c r="S1881" s="681">
        <v>0.625</v>
      </c>
      <c r="T1881" s="748">
        <v>2.5</v>
      </c>
      <c r="U1881" s="704">
        <v>0.625</v>
      </c>
    </row>
    <row r="1882" spans="1:21" ht="14.4" customHeight="1" x14ac:dyDescent="0.3">
      <c r="A1882" s="664">
        <v>21</v>
      </c>
      <c r="B1882" s="665" t="s">
        <v>545</v>
      </c>
      <c r="C1882" s="665" t="s">
        <v>4757</v>
      </c>
      <c r="D1882" s="746" t="s">
        <v>7219</v>
      </c>
      <c r="E1882" s="747" t="s">
        <v>4787</v>
      </c>
      <c r="F1882" s="665" t="s">
        <v>4752</v>
      </c>
      <c r="G1882" s="665" t="s">
        <v>4824</v>
      </c>
      <c r="H1882" s="665" t="s">
        <v>546</v>
      </c>
      <c r="I1882" s="665" t="s">
        <v>6315</v>
      </c>
      <c r="J1882" s="665" t="s">
        <v>967</v>
      </c>
      <c r="K1882" s="665" t="s">
        <v>4437</v>
      </c>
      <c r="L1882" s="666">
        <v>0</v>
      </c>
      <c r="M1882" s="666">
        <v>0</v>
      </c>
      <c r="N1882" s="665">
        <v>7</v>
      </c>
      <c r="O1882" s="748">
        <v>5</v>
      </c>
      <c r="P1882" s="666">
        <v>0</v>
      </c>
      <c r="Q1882" s="681"/>
      <c r="R1882" s="665">
        <v>6</v>
      </c>
      <c r="S1882" s="681">
        <v>0.8571428571428571</v>
      </c>
      <c r="T1882" s="748">
        <v>4</v>
      </c>
      <c r="U1882" s="704">
        <v>0.8</v>
      </c>
    </row>
    <row r="1883" spans="1:21" ht="14.4" customHeight="1" x14ac:dyDescent="0.3">
      <c r="A1883" s="664">
        <v>21</v>
      </c>
      <c r="B1883" s="665" t="s">
        <v>545</v>
      </c>
      <c r="C1883" s="665" t="s">
        <v>4757</v>
      </c>
      <c r="D1883" s="746" t="s">
        <v>7219</v>
      </c>
      <c r="E1883" s="747" t="s">
        <v>4787</v>
      </c>
      <c r="F1883" s="665" t="s">
        <v>4752</v>
      </c>
      <c r="G1883" s="665" t="s">
        <v>4824</v>
      </c>
      <c r="H1883" s="665" t="s">
        <v>546</v>
      </c>
      <c r="I1883" s="665" t="s">
        <v>5178</v>
      </c>
      <c r="J1883" s="665" t="s">
        <v>4855</v>
      </c>
      <c r="K1883" s="665" t="s">
        <v>4856</v>
      </c>
      <c r="L1883" s="666">
        <v>0</v>
      </c>
      <c r="M1883" s="666">
        <v>0</v>
      </c>
      <c r="N1883" s="665">
        <v>5</v>
      </c>
      <c r="O1883" s="748">
        <v>2</v>
      </c>
      <c r="P1883" s="666">
        <v>0</v>
      </c>
      <c r="Q1883" s="681"/>
      <c r="R1883" s="665">
        <v>5</v>
      </c>
      <c r="S1883" s="681">
        <v>1</v>
      </c>
      <c r="T1883" s="748">
        <v>2</v>
      </c>
      <c r="U1883" s="704">
        <v>1</v>
      </c>
    </row>
    <row r="1884" spans="1:21" ht="14.4" customHeight="1" x14ac:dyDescent="0.3">
      <c r="A1884" s="664">
        <v>21</v>
      </c>
      <c r="B1884" s="665" t="s">
        <v>545</v>
      </c>
      <c r="C1884" s="665" t="s">
        <v>4757</v>
      </c>
      <c r="D1884" s="746" t="s">
        <v>7219</v>
      </c>
      <c r="E1884" s="747" t="s">
        <v>4787</v>
      </c>
      <c r="F1884" s="665" t="s">
        <v>4752</v>
      </c>
      <c r="G1884" s="665" t="s">
        <v>4824</v>
      </c>
      <c r="H1884" s="665" t="s">
        <v>546</v>
      </c>
      <c r="I1884" s="665" t="s">
        <v>6183</v>
      </c>
      <c r="J1884" s="665" t="s">
        <v>4855</v>
      </c>
      <c r="K1884" s="665" t="s">
        <v>4856</v>
      </c>
      <c r="L1884" s="666">
        <v>0</v>
      </c>
      <c r="M1884" s="666">
        <v>0</v>
      </c>
      <c r="N1884" s="665">
        <v>8</v>
      </c>
      <c r="O1884" s="748">
        <v>4</v>
      </c>
      <c r="P1884" s="666">
        <v>0</v>
      </c>
      <c r="Q1884" s="681"/>
      <c r="R1884" s="665">
        <v>5</v>
      </c>
      <c r="S1884" s="681">
        <v>0.625</v>
      </c>
      <c r="T1884" s="748">
        <v>3</v>
      </c>
      <c r="U1884" s="704">
        <v>0.75</v>
      </c>
    </row>
    <row r="1885" spans="1:21" ht="14.4" customHeight="1" x14ac:dyDescent="0.3">
      <c r="A1885" s="664">
        <v>21</v>
      </c>
      <c r="B1885" s="665" t="s">
        <v>545</v>
      </c>
      <c r="C1885" s="665" t="s">
        <v>4757</v>
      </c>
      <c r="D1885" s="746" t="s">
        <v>7219</v>
      </c>
      <c r="E1885" s="747" t="s">
        <v>4787</v>
      </c>
      <c r="F1885" s="665" t="s">
        <v>4752</v>
      </c>
      <c r="G1885" s="665" t="s">
        <v>6012</v>
      </c>
      <c r="H1885" s="665" t="s">
        <v>2238</v>
      </c>
      <c r="I1885" s="665" t="s">
        <v>6015</v>
      </c>
      <c r="J1885" s="665" t="s">
        <v>2312</v>
      </c>
      <c r="K1885" s="665" t="s">
        <v>6016</v>
      </c>
      <c r="L1885" s="666">
        <v>138.31</v>
      </c>
      <c r="M1885" s="666">
        <v>414.93</v>
      </c>
      <c r="N1885" s="665">
        <v>3</v>
      </c>
      <c r="O1885" s="748">
        <v>2</v>
      </c>
      <c r="P1885" s="666">
        <v>414.93</v>
      </c>
      <c r="Q1885" s="681">
        <v>1</v>
      </c>
      <c r="R1885" s="665">
        <v>3</v>
      </c>
      <c r="S1885" s="681">
        <v>1</v>
      </c>
      <c r="T1885" s="748">
        <v>2</v>
      </c>
      <c r="U1885" s="704">
        <v>1</v>
      </c>
    </row>
    <row r="1886" spans="1:21" ht="14.4" customHeight="1" x14ac:dyDescent="0.3">
      <c r="A1886" s="664">
        <v>21</v>
      </c>
      <c r="B1886" s="665" t="s">
        <v>545</v>
      </c>
      <c r="C1886" s="665" t="s">
        <v>4757</v>
      </c>
      <c r="D1886" s="746" t="s">
        <v>7219</v>
      </c>
      <c r="E1886" s="747" t="s">
        <v>4787</v>
      </c>
      <c r="F1886" s="665" t="s">
        <v>4752</v>
      </c>
      <c r="G1886" s="665" t="s">
        <v>6012</v>
      </c>
      <c r="H1886" s="665" t="s">
        <v>2238</v>
      </c>
      <c r="I1886" s="665" t="s">
        <v>2311</v>
      </c>
      <c r="J1886" s="665" t="s">
        <v>2312</v>
      </c>
      <c r="K1886" s="665" t="s">
        <v>4463</v>
      </c>
      <c r="L1886" s="666">
        <v>69.16</v>
      </c>
      <c r="M1886" s="666">
        <v>1106.5599999999997</v>
      </c>
      <c r="N1886" s="665">
        <v>16</v>
      </c>
      <c r="O1886" s="748">
        <v>12</v>
      </c>
      <c r="P1886" s="666">
        <v>553.27999999999986</v>
      </c>
      <c r="Q1886" s="681">
        <v>0.5</v>
      </c>
      <c r="R1886" s="665">
        <v>8</v>
      </c>
      <c r="S1886" s="681">
        <v>0.5</v>
      </c>
      <c r="T1886" s="748">
        <v>6</v>
      </c>
      <c r="U1886" s="704">
        <v>0.5</v>
      </c>
    </row>
    <row r="1887" spans="1:21" ht="14.4" customHeight="1" x14ac:dyDescent="0.3">
      <c r="A1887" s="664">
        <v>21</v>
      </c>
      <c r="B1887" s="665" t="s">
        <v>545</v>
      </c>
      <c r="C1887" s="665" t="s">
        <v>4757</v>
      </c>
      <c r="D1887" s="746" t="s">
        <v>7219</v>
      </c>
      <c r="E1887" s="747" t="s">
        <v>4787</v>
      </c>
      <c r="F1887" s="665" t="s">
        <v>4752</v>
      </c>
      <c r="G1887" s="665" t="s">
        <v>4857</v>
      </c>
      <c r="H1887" s="665" t="s">
        <v>2238</v>
      </c>
      <c r="I1887" s="665" t="s">
        <v>2389</v>
      </c>
      <c r="J1887" s="665" t="s">
        <v>2390</v>
      </c>
      <c r="K1887" s="665" t="s">
        <v>4463</v>
      </c>
      <c r="L1887" s="666">
        <v>65.989999999999995</v>
      </c>
      <c r="M1887" s="666">
        <v>1055.8399999999999</v>
      </c>
      <c r="N1887" s="665">
        <v>16</v>
      </c>
      <c r="O1887" s="748">
        <v>7</v>
      </c>
      <c r="P1887" s="666">
        <v>461.93</v>
      </c>
      <c r="Q1887" s="681">
        <v>0.43750000000000006</v>
      </c>
      <c r="R1887" s="665">
        <v>7</v>
      </c>
      <c r="S1887" s="681">
        <v>0.4375</v>
      </c>
      <c r="T1887" s="748">
        <v>3.5</v>
      </c>
      <c r="U1887" s="704">
        <v>0.5</v>
      </c>
    </row>
    <row r="1888" spans="1:21" ht="14.4" customHeight="1" x14ac:dyDescent="0.3">
      <c r="A1888" s="664">
        <v>21</v>
      </c>
      <c r="B1888" s="665" t="s">
        <v>545</v>
      </c>
      <c r="C1888" s="665" t="s">
        <v>4757</v>
      </c>
      <c r="D1888" s="746" t="s">
        <v>7219</v>
      </c>
      <c r="E1888" s="747" t="s">
        <v>4787</v>
      </c>
      <c r="F1888" s="665" t="s">
        <v>4752</v>
      </c>
      <c r="G1888" s="665" t="s">
        <v>4857</v>
      </c>
      <c r="H1888" s="665" t="s">
        <v>2238</v>
      </c>
      <c r="I1888" s="665" t="s">
        <v>2389</v>
      </c>
      <c r="J1888" s="665" t="s">
        <v>2390</v>
      </c>
      <c r="K1888" s="665" t="s">
        <v>4463</v>
      </c>
      <c r="L1888" s="666">
        <v>42.57</v>
      </c>
      <c r="M1888" s="666">
        <v>1149.3900000000001</v>
      </c>
      <c r="N1888" s="665">
        <v>27</v>
      </c>
      <c r="O1888" s="748">
        <v>11.5</v>
      </c>
      <c r="P1888" s="666">
        <v>808.83</v>
      </c>
      <c r="Q1888" s="681">
        <v>0.70370370370370372</v>
      </c>
      <c r="R1888" s="665">
        <v>19</v>
      </c>
      <c r="S1888" s="681">
        <v>0.70370370370370372</v>
      </c>
      <c r="T1888" s="748">
        <v>8</v>
      </c>
      <c r="U1888" s="704">
        <v>0.69565217391304346</v>
      </c>
    </row>
    <row r="1889" spans="1:21" ht="14.4" customHeight="1" x14ac:dyDescent="0.3">
      <c r="A1889" s="664">
        <v>21</v>
      </c>
      <c r="B1889" s="665" t="s">
        <v>545</v>
      </c>
      <c r="C1889" s="665" t="s">
        <v>4757</v>
      </c>
      <c r="D1889" s="746" t="s">
        <v>7219</v>
      </c>
      <c r="E1889" s="747" t="s">
        <v>4787</v>
      </c>
      <c r="F1889" s="665" t="s">
        <v>4752</v>
      </c>
      <c r="G1889" s="665" t="s">
        <v>4857</v>
      </c>
      <c r="H1889" s="665" t="s">
        <v>546</v>
      </c>
      <c r="I1889" s="665" t="s">
        <v>6316</v>
      </c>
      <c r="J1889" s="665" t="s">
        <v>2390</v>
      </c>
      <c r="K1889" s="665" t="s">
        <v>6312</v>
      </c>
      <c r="L1889" s="666">
        <v>0</v>
      </c>
      <c r="M1889" s="666">
        <v>0</v>
      </c>
      <c r="N1889" s="665">
        <v>2</v>
      </c>
      <c r="O1889" s="748">
        <v>1</v>
      </c>
      <c r="P1889" s="666">
        <v>0</v>
      </c>
      <c r="Q1889" s="681"/>
      <c r="R1889" s="665">
        <v>1</v>
      </c>
      <c r="S1889" s="681">
        <v>0.5</v>
      </c>
      <c r="T1889" s="748">
        <v>1</v>
      </c>
      <c r="U1889" s="704">
        <v>1</v>
      </c>
    </row>
    <row r="1890" spans="1:21" ht="14.4" customHeight="1" x14ac:dyDescent="0.3">
      <c r="A1890" s="664">
        <v>21</v>
      </c>
      <c r="B1890" s="665" t="s">
        <v>545</v>
      </c>
      <c r="C1890" s="665" t="s">
        <v>4757</v>
      </c>
      <c r="D1890" s="746" t="s">
        <v>7219</v>
      </c>
      <c r="E1890" s="747" t="s">
        <v>4787</v>
      </c>
      <c r="F1890" s="665" t="s">
        <v>4752</v>
      </c>
      <c r="G1890" s="665" t="s">
        <v>4857</v>
      </c>
      <c r="H1890" s="665" t="s">
        <v>2238</v>
      </c>
      <c r="I1890" s="665" t="s">
        <v>2466</v>
      </c>
      <c r="J1890" s="665" t="s">
        <v>2467</v>
      </c>
      <c r="K1890" s="665" t="s">
        <v>4487</v>
      </c>
      <c r="L1890" s="666">
        <v>85.16</v>
      </c>
      <c r="M1890" s="666">
        <v>340.64</v>
      </c>
      <c r="N1890" s="665">
        <v>4</v>
      </c>
      <c r="O1890" s="748">
        <v>1.5</v>
      </c>
      <c r="P1890" s="666">
        <v>340.64</v>
      </c>
      <c r="Q1890" s="681">
        <v>1</v>
      </c>
      <c r="R1890" s="665">
        <v>4</v>
      </c>
      <c r="S1890" s="681">
        <v>1</v>
      </c>
      <c r="T1890" s="748">
        <v>1.5</v>
      </c>
      <c r="U1890" s="704">
        <v>1</v>
      </c>
    </row>
    <row r="1891" spans="1:21" ht="14.4" customHeight="1" x14ac:dyDescent="0.3">
      <c r="A1891" s="664">
        <v>21</v>
      </c>
      <c r="B1891" s="665" t="s">
        <v>545</v>
      </c>
      <c r="C1891" s="665" t="s">
        <v>4757</v>
      </c>
      <c r="D1891" s="746" t="s">
        <v>7219</v>
      </c>
      <c r="E1891" s="747" t="s">
        <v>4787</v>
      </c>
      <c r="F1891" s="665" t="s">
        <v>4752</v>
      </c>
      <c r="G1891" s="665" t="s">
        <v>4857</v>
      </c>
      <c r="H1891" s="665" t="s">
        <v>2238</v>
      </c>
      <c r="I1891" s="665" t="s">
        <v>2466</v>
      </c>
      <c r="J1891" s="665" t="s">
        <v>2467</v>
      </c>
      <c r="K1891" s="665" t="s">
        <v>4487</v>
      </c>
      <c r="L1891" s="666">
        <v>132</v>
      </c>
      <c r="M1891" s="666">
        <v>264</v>
      </c>
      <c r="N1891" s="665">
        <v>2</v>
      </c>
      <c r="O1891" s="748">
        <v>0.5</v>
      </c>
      <c r="P1891" s="666"/>
      <c r="Q1891" s="681">
        <v>0</v>
      </c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21</v>
      </c>
      <c r="B1892" s="665" t="s">
        <v>545</v>
      </c>
      <c r="C1892" s="665" t="s">
        <v>4757</v>
      </c>
      <c r="D1892" s="746" t="s">
        <v>7219</v>
      </c>
      <c r="E1892" s="747" t="s">
        <v>4787</v>
      </c>
      <c r="F1892" s="665" t="s">
        <v>4752</v>
      </c>
      <c r="G1892" s="665" t="s">
        <v>4857</v>
      </c>
      <c r="H1892" s="665" t="s">
        <v>546</v>
      </c>
      <c r="I1892" s="665" t="s">
        <v>6317</v>
      </c>
      <c r="J1892" s="665" t="s">
        <v>2390</v>
      </c>
      <c r="K1892" s="665" t="s">
        <v>6016</v>
      </c>
      <c r="L1892" s="666">
        <v>0</v>
      </c>
      <c r="M1892" s="666">
        <v>0</v>
      </c>
      <c r="N1892" s="665">
        <v>1</v>
      </c>
      <c r="O1892" s="748">
        <v>0.5</v>
      </c>
      <c r="P1892" s="666">
        <v>0</v>
      </c>
      <c r="Q1892" s="681"/>
      <c r="R1892" s="665">
        <v>1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21</v>
      </c>
      <c r="B1893" s="665" t="s">
        <v>545</v>
      </c>
      <c r="C1893" s="665" t="s">
        <v>4757</v>
      </c>
      <c r="D1893" s="746" t="s">
        <v>7219</v>
      </c>
      <c r="E1893" s="747" t="s">
        <v>4787</v>
      </c>
      <c r="F1893" s="665" t="s">
        <v>4752</v>
      </c>
      <c r="G1893" s="665" t="s">
        <v>6318</v>
      </c>
      <c r="H1893" s="665" t="s">
        <v>546</v>
      </c>
      <c r="I1893" s="665" t="s">
        <v>6319</v>
      </c>
      <c r="J1893" s="665" t="s">
        <v>6320</v>
      </c>
      <c r="K1893" s="665" t="s">
        <v>4860</v>
      </c>
      <c r="L1893" s="666">
        <v>0</v>
      </c>
      <c r="M1893" s="666">
        <v>0</v>
      </c>
      <c r="N1893" s="665">
        <v>2</v>
      </c>
      <c r="O1893" s="748">
        <v>1</v>
      </c>
      <c r="P1893" s="666">
        <v>0</v>
      </c>
      <c r="Q1893" s="681"/>
      <c r="R1893" s="665">
        <v>2</v>
      </c>
      <c r="S1893" s="681">
        <v>1</v>
      </c>
      <c r="T1893" s="748">
        <v>1</v>
      </c>
      <c r="U1893" s="704">
        <v>1</v>
      </c>
    </row>
    <row r="1894" spans="1:21" ht="14.4" customHeight="1" x14ac:dyDescent="0.3">
      <c r="A1894" s="664">
        <v>21</v>
      </c>
      <c r="B1894" s="665" t="s">
        <v>545</v>
      </c>
      <c r="C1894" s="665" t="s">
        <v>4757</v>
      </c>
      <c r="D1894" s="746" t="s">
        <v>7219</v>
      </c>
      <c r="E1894" s="747" t="s">
        <v>4787</v>
      </c>
      <c r="F1894" s="665" t="s">
        <v>4752</v>
      </c>
      <c r="G1894" s="665" t="s">
        <v>6318</v>
      </c>
      <c r="H1894" s="665" t="s">
        <v>546</v>
      </c>
      <c r="I1894" s="665" t="s">
        <v>6321</v>
      </c>
      <c r="J1894" s="665" t="s">
        <v>6320</v>
      </c>
      <c r="K1894" s="665" t="s">
        <v>4860</v>
      </c>
      <c r="L1894" s="666">
        <v>0</v>
      </c>
      <c r="M1894" s="666">
        <v>0</v>
      </c>
      <c r="N1894" s="665">
        <v>2</v>
      </c>
      <c r="O1894" s="748">
        <v>1</v>
      </c>
      <c r="P1894" s="666">
        <v>0</v>
      </c>
      <c r="Q1894" s="681"/>
      <c r="R1894" s="665">
        <v>2</v>
      </c>
      <c r="S1894" s="681">
        <v>1</v>
      </c>
      <c r="T1894" s="748">
        <v>1</v>
      </c>
      <c r="U1894" s="704">
        <v>1</v>
      </c>
    </row>
    <row r="1895" spans="1:21" ht="14.4" customHeight="1" x14ac:dyDescent="0.3">
      <c r="A1895" s="664">
        <v>21</v>
      </c>
      <c r="B1895" s="665" t="s">
        <v>545</v>
      </c>
      <c r="C1895" s="665" t="s">
        <v>4757</v>
      </c>
      <c r="D1895" s="746" t="s">
        <v>7219</v>
      </c>
      <c r="E1895" s="747" t="s">
        <v>4787</v>
      </c>
      <c r="F1895" s="665" t="s">
        <v>4752</v>
      </c>
      <c r="G1895" s="665" t="s">
        <v>5358</v>
      </c>
      <c r="H1895" s="665" t="s">
        <v>546</v>
      </c>
      <c r="I1895" s="665" t="s">
        <v>582</v>
      </c>
      <c r="J1895" s="665" t="s">
        <v>572</v>
      </c>
      <c r="K1895" s="665" t="s">
        <v>4455</v>
      </c>
      <c r="L1895" s="666">
        <v>69.16</v>
      </c>
      <c r="M1895" s="666">
        <v>69.16</v>
      </c>
      <c r="N1895" s="665">
        <v>1</v>
      </c>
      <c r="O1895" s="748">
        <v>1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21</v>
      </c>
      <c r="B1896" s="665" t="s">
        <v>545</v>
      </c>
      <c r="C1896" s="665" t="s">
        <v>4757</v>
      </c>
      <c r="D1896" s="746" t="s">
        <v>7219</v>
      </c>
      <c r="E1896" s="747" t="s">
        <v>4787</v>
      </c>
      <c r="F1896" s="665" t="s">
        <v>4752</v>
      </c>
      <c r="G1896" s="665" t="s">
        <v>5358</v>
      </c>
      <c r="H1896" s="665" t="s">
        <v>546</v>
      </c>
      <c r="I1896" s="665" t="s">
        <v>6322</v>
      </c>
      <c r="J1896" s="665" t="s">
        <v>572</v>
      </c>
      <c r="K1896" s="665" t="s">
        <v>6323</v>
      </c>
      <c r="L1896" s="666">
        <v>0</v>
      </c>
      <c r="M1896" s="666">
        <v>0</v>
      </c>
      <c r="N1896" s="665">
        <v>2</v>
      </c>
      <c r="O1896" s="748">
        <v>2</v>
      </c>
      <c r="P1896" s="666">
        <v>0</v>
      </c>
      <c r="Q1896" s="681"/>
      <c r="R1896" s="665">
        <v>2</v>
      </c>
      <c r="S1896" s="681">
        <v>1</v>
      </c>
      <c r="T1896" s="748">
        <v>2</v>
      </c>
      <c r="U1896" s="704">
        <v>1</v>
      </c>
    </row>
    <row r="1897" spans="1:21" ht="14.4" customHeight="1" x14ac:dyDescent="0.3">
      <c r="A1897" s="664">
        <v>21</v>
      </c>
      <c r="B1897" s="665" t="s">
        <v>545</v>
      </c>
      <c r="C1897" s="665" t="s">
        <v>4757</v>
      </c>
      <c r="D1897" s="746" t="s">
        <v>7219</v>
      </c>
      <c r="E1897" s="747" t="s">
        <v>4787</v>
      </c>
      <c r="F1897" s="665" t="s">
        <v>4752</v>
      </c>
      <c r="G1897" s="665" t="s">
        <v>5358</v>
      </c>
      <c r="H1897" s="665" t="s">
        <v>546</v>
      </c>
      <c r="I1897" s="665" t="s">
        <v>1591</v>
      </c>
      <c r="J1897" s="665" t="s">
        <v>1592</v>
      </c>
      <c r="K1897" s="665" t="s">
        <v>6324</v>
      </c>
      <c r="L1897" s="666">
        <v>34.57</v>
      </c>
      <c r="M1897" s="666">
        <v>34.57</v>
      </c>
      <c r="N1897" s="665">
        <v>1</v>
      </c>
      <c r="O1897" s="748">
        <v>1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21</v>
      </c>
      <c r="B1898" s="665" t="s">
        <v>545</v>
      </c>
      <c r="C1898" s="665" t="s">
        <v>4757</v>
      </c>
      <c r="D1898" s="746" t="s">
        <v>7219</v>
      </c>
      <c r="E1898" s="747" t="s">
        <v>4787</v>
      </c>
      <c r="F1898" s="665" t="s">
        <v>4752</v>
      </c>
      <c r="G1898" s="665" t="s">
        <v>5358</v>
      </c>
      <c r="H1898" s="665" t="s">
        <v>546</v>
      </c>
      <c r="I1898" s="665" t="s">
        <v>6325</v>
      </c>
      <c r="J1898" s="665" t="s">
        <v>6326</v>
      </c>
      <c r="K1898" s="665" t="s">
        <v>4710</v>
      </c>
      <c r="L1898" s="666">
        <v>207.45</v>
      </c>
      <c r="M1898" s="666">
        <v>829.8</v>
      </c>
      <c r="N1898" s="665">
        <v>4</v>
      </c>
      <c r="O1898" s="748">
        <v>3</v>
      </c>
      <c r="P1898" s="666">
        <v>414.9</v>
      </c>
      <c r="Q1898" s="681">
        <v>0.5</v>
      </c>
      <c r="R1898" s="665">
        <v>2</v>
      </c>
      <c r="S1898" s="681">
        <v>0.5</v>
      </c>
      <c r="T1898" s="748">
        <v>1.5</v>
      </c>
      <c r="U1898" s="704">
        <v>0.5</v>
      </c>
    </row>
    <row r="1899" spans="1:21" ht="14.4" customHeight="1" x14ac:dyDescent="0.3">
      <c r="A1899" s="664">
        <v>21</v>
      </c>
      <c r="B1899" s="665" t="s">
        <v>545</v>
      </c>
      <c r="C1899" s="665" t="s">
        <v>4757</v>
      </c>
      <c r="D1899" s="746" t="s">
        <v>7219</v>
      </c>
      <c r="E1899" s="747" t="s">
        <v>4787</v>
      </c>
      <c r="F1899" s="665" t="s">
        <v>4752</v>
      </c>
      <c r="G1899" s="665" t="s">
        <v>5358</v>
      </c>
      <c r="H1899" s="665" t="s">
        <v>546</v>
      </c>
      <c r="I1899" s="665" t="s">
        <v>6327</v>
      </c>
      <c r="J1899" s="665" t="s">
        <v>6328</v>
      </c>
      <c r="K1899" s="665" t="s">
        <v>6323</v>
      </c>
      <c r="L1899" s="666">
        <v>0</v>
      </c>
      <c r="M1899" s="666">
        <v>0</v>
      </c>
      <c r="N1899" s="665">
        <v>1</v>
      </c>
      <c r="O1899" s="748">
        <v>1</v>
      </c>
      <c r="P1899" s="666"/>
      <c r="Q1899" s="681"/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21</v>
      </c>
      <c r="B1900" s="665" t="s">
        <v>545</v>
      </c>
      <c r="C1900" s="665" t="s">
        <v>4757</v>
      </c>
      <c r="D1900" s="746" t="s">
        <v>7219</v>
      </c>
      <c r="E1900" s="747" t="s">
        <v>4787</v>
      </c>
      <c r="F1900" s="665" t="s">
        <v>4752</v>
      </c>
      <c r="G1900" s="665" t="s">
        <v>4859</v>
      </c>
      <c r="H1900" s="665" t="s">
        <v>546</v>
      </c>
      <c r="I1900" s="665" t="s">
        <v>4982</v>
      </c>
      <c r="J1900" s="665" t="s">
        <v>1414</v>
      </c>
      <c r="K1900" s="665" t="s">
        <v>4464</v>
      </c>
      <c r="L1900" s="666">
        <v>0</v>
      </c>
      <c r="M1900" s="666">
        <v>0</v>
      </c>
      <c r="N1900" s="665">
        <v>25</v>
      </c>
      <c r="O1900" s="748">
        <v>8.5</v>
      </c>
      <c r="P1900" s="666">
        <v>0</v>
      </c>
      <c r="Q1900" s="681"/>
      <c r="R1900" s="665">
        <v>18</v>
      </c>
      <c r="S1900" s="681">
        <v>0.72</v>
      </c>
      <c r="T1900" s="748">
        <v>5</v>
      </c>
      <c r="U1900" s="704">
        <v>0.58823529411764708</v>
      </c>
    </row>
    <row r="1901" spans="1:21" ht="14.4" customHeight="1" x14ac:dyDescent="0.3">
      <c r="A1901" s="664">
        <v>21</v>
      </c>
      <c r="B1901" s="665" t="s">
        <v>545</v>
      </c>
      <c r="C1901" s="665" t="s">
        <v>4757</v>
      </c>
      <c r="D1901" s="746" t="s">
        <v>7219</v>
      </c>
      <c r="E1901" s="747" t="s">
        <v>4787</v>
      </c>
      <c r="F1901" s="665" t="s">
        <v>4752</v>
      </c>
      <c r="G1901" s="665" t="s">
        <v>4859</v>
      </c>
      <c r="H1901" s="665" t="s">
        <v>546</v>
      </c>
      <c r="I1901" s="665" t="s">
        <v>5199</v>
      </c>
      <c r="J1901" s="665" t="s">
        <v>1414</v>
      </c>
      <c r="K1901" s="665" t="s">
        <v>5200</v>
      </c>
      <c r="L1901" s="666">
        <v>0</v>
      </c>
      <c r="M1901" s="666">
        <v>0</v>
      </c>
      <c r="N1901" s="665">
        <v>1</v>
      </c>
      <c r="O1901" s="748">
        <v>0.5</v>
      </c>
      <c r="P1901" s="666">
        <v>0</v>
      </c>
      <c r="Q1901" s="681"/>
      <c r="R1901" s="665">
        <v>1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21</v>
      </c>
      <c r="B1902" s="665" t="s">
        <v>545</v>
      </c>
      <c r="C1902" s="665" t="s">
        <v>4757</v>
      </c>
      <c r="D1902" s="746" t="s">
        <v>7219</v>
      </c>
      <c r="E1902" s="747" t="s">
        <v>4787</v>
      </c>
      <c r="F1902" s="665" t="s">
        <v>4752</v>
      </c>
      <c r="G1902" s="665" t="s">
        <v>5585</v>
      </c>
      <c r="H1902" s="665" t="s">
        <v>546</v>
      </c>
      <c r="I1902" s="665" t="s">
        <v>5586</v>
      </c>
      <c r="J1902" s="665" t="s">
        <v>5587</v>
      </c>
      <c r="K1902" s="665" t="s">
        <v>5588</v>
      </c>
      <c r="L1902" s="666">
        <v>0</v>
      </c>
      <c r="M1902" s="666">
        <v>0</v>
      </c>
      <c r="N1902" s="665">
        <v>1</v>
      </c>
      <c r="O1902" s="748">
        <v>0.5</v>
      </c>
      <c r="P1902" s="666">
        <v>0</v>
      </c>
      <c r="Q1902" s="681"/>
      <c r="R1902" s="665">
        <v>1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21</v>
      </c>
      <c r="B1903" s="665" t="s">
        <v>545</v>
      </c>
      <c r="C1903" s="665" t="s">
        <v>4757</v>
      </c>
      <c r="D1903" s="746" t="s">
        <v>7219</v>
      </c>
      <c r="E1903" s="747" t="s">
        <v>4787</v>
      </c>
      <c r="F1903" s="665" t="s">
        <v>4752</v>
      </c>
      <c r="G1903" s="665" t="s">
        <v>5585</v>
      </c>
      <c r="H1903" s="665" t="s">
        <v>546</v>
      </c>
      <c r="I1903" s="665" t="s">
        <v>3214</v>
      </c>
      <c r="J1903" s="665" t="s">
        <v>1187</v>
      </c>
      <c r="K1903" s="665" t="s">
        <v>5904</v>
      </c>
      <c r="L1903" s="666">
        <v>42.05</v>
      </c>
      <c r="M1903" s="666">
        <v>42.05</v>
      </c>
      <c r="N1903" s="665">
        <v>1</v>
      </c>
      <c r="O1903" s="748">
        <v>1</v>
      </c>
      <c r="P1903" s="666">
        <v>42.05</v>
      </c>
      <c r="Q1903" s="681">
        <v>1</v>
      </c>
      <c r="R1903" s="665">
        <v>1</v>
      </c>
      <c r="S1903" s="681">
        <v>1</v>
      </c>
      <c r="T1903" s="748">
        <v>1</v>
      </c>
      <c r="U1903" s="704">
        <v>1</v>
      </c>
    </row>
    <row r="1904" spans="1:21" ht="14.4" customHeight="1" x14ac:dyDescent="0.3">
      <c r="A1904" s="664">
        <v>21</v>
      </c>
      <c r="B1904" s="665" t="s">
        <v>545</v>
      </c>
      <c r="C1904" s="665" t="s">
        <v>4757</v>
      </c>
      <c r="D1904" s="746" t="s">
        <v>7219</v>
      </c>
      <c r="E1904" s="747" t="s">
        <v>4787</v>
      </c>
      <c r="F1904" s="665" t="s">
        <v>4752</v>
      </c>
      <c r="G1904" s="665" t="s">
        <v>4861</v>
      </c>
      <c r="H1904" s="665" t="s">
        <v>546</v>
      </c>
      <c r="I1904" s="665" t="s">
        <v>703</v>
      </c>
      <c r="J1904" s="665" t="s">
        <v>4985</v>
      </c>
      <c r="K1904" s="665" t="s">
        <v>4986</v>
      </c>
      <c r="L1904" s="666">
        <v>18.809999999999999</v>
      </c>
      <c r="M1904" s="666">
        <v>37.619999999999997</v>
      </c>
      <c r="N1904" s="665">
        <v>2</v>
      </c>
      <c r="O1904" s="748">
        <v>1</v>
      </c>
      <c r="P1904" s="666">
        <v>37.619999999999997</v>
      </c>
      <c r="Q1904" s="681">
        <v>1</v>
      </c>
      <c r="R1904" s="665">
        <v>2</v>
      </c>
      <c r="S1904" s="681">
        <v>1</v>
      </c>
      <c r="T1904" s="748">
        <v>1</v>
      </c>
      <c r="U1904" s="704">
        <v>1</v>
      </c>
    </row>
    <row r="1905" spans="1:21" ht="14.4" customHeight="1" x14ac:dyDescent="0.3">
      <c r="A1905" s="664">
        <v>21</v>
      </c>
      <c r="B1905" s="665" t="s">
        <v>545</v>
      </c>
      <c r="C1905" s="665" t="s">
        <v>4757</v>
      </c>
      <c r="D1905" s="746" t="s">
        <v>7219</v>
      </c>
      <c r="E1905" s="747" t="s">
        <v>4787</v>
      </c>
      <c r="F1905" s="665" t="s">
        <v>4752</v>
      </c>
      <c r="G1905" s="665" t="s">
        <v>4861</v>
      </c>
      <c r="H1905" s="665" t="s">
        <v>546</v>
      </c>
      <c r="I1905" s="665" t="s">
        <v>706</v>
      </c>
      <c r="J1905" s="665" t="s">
        <v>4862</v>
      </c>
      <c r="K1905" s="665" t="s">
        <v>4863</v>
      </c>
      <c r="L1905" s="666">
        <v>37.61</v>
      </c>
      <c r="M1905" s="666">
        <v>752.2</v>
      </c>
      <c r="N1905" s="665">
        <v>20</v>
      </c>
      <c r="O1905" s="748">
        <v>10</v>
      </c>
      <c r="P1905" s="666">
        <v>564.15000000000009</v>
      </c>
      <c r="Q1905" s="681">
        <v>0.75000000000000011</v>
      </c>
      <c r="R1905" s="665">
        <v>15</v>
      </c>
      <c r="S1905" s="681">
        <v>0.75</v>
      </c>
      <c r="T1905" s="748">
        <v>6.5</v>
      </c>
      <c r="U1905" s="704">
        <v>0.65</v>
      </c>
    </row>
    <row r="1906" spans="1:21" ht="14.4" customHeight="1" x14ac:dyDescent="0.3">
      <c r="A1906" s="664">
        <v>21</v>
      </c>
      <c r="B1906" s="665" t="s">
        <v>545</v>
      </c>
      <c r="C1906" s="665" t="s">
        <v>4757</v>
      </c>
      <c r="D1906" s="746" t="s">
        <v>7219</v>
      </c>
      <c r="E1906" s="747" t="s">
        <v>4787</v>
      </c>
      <c r="F1906" s="665" t="s">
        <v>4752</v>
      </c>
      <c r="G1906" s="665" t="s">
        <v>4861</v>
      </c>
      <c r="H1906" s="665" t="s">
        <v>546</v>
      </c>
      <c r="I1906" s="665" t="s">
        <v>1281</v>
      </c>
      <c r="J1906" s="665" t="s">
        <v>1282</v>
      </c>
      <c r="K1906" s="665" t="s">
        <v>6329</v>
      </c>
      <c r="L1906" s="666">
        <v>62.3</v>
      </c>
      <c r="M1906" s="666">
        <v>62.3</v>
      </c>
      <c r="N1906" s="665">
        <v>1</v>
      </c>
      <c r="O1906" s="748">
        <v>1</v>
      </c>
      <c r="P1906" s="666">
        <v>62.3</v>
      </c>
      <c r="Q1906" s="681">
        <v>1</v>
      </c>
      <c r="R1906" s="665">
        <v>1</v>
      </c>
      <c r="S1906" s="681">
        <v>1</v>
      </c>
      <c r="T1906" s="748">
        <v>1</v>
      </c>
      <c r="U1906" s="704">
        <v>1</v>
      </c>
    </row>
    <row r="1907" spans="1:21" ht="14.4" customHeight="1" x14ac:dyDescent="0.3">
      <c r="A1907" s="664">
        <v>21</v>
      </c>
      <c r="B1907" s="665" t="s">
        <v>545</v>
      </c>
      <c r="C1907" s="665" t="s">
        <v>4757</v>
      </c>
      <c r="D1907" s="746" t="s">
        <v>7219</v>
      </c>
      <c r="E1907" s="747" t="s">
        <v>4787</v>
      </c>
      <c r="F1907" s="665" t="s">
        <v>4752</v>
      </c>
      <c r="G1907" s="665" t="s">
        <v>4861</v>
      </c>
      <c r="H1907" s="665" t="s">
        <v>546</v>
      </c>
      <c r="I1907" s="665" t="s">
        <v>6330</v>
      </c>
      <c r="J1907" s="665" t="s">
        <v>4862</v>
      </c>
      <c r="K1907" s="665" t="s">
        <v>6331</v>
      </c>
      <c r="L1907" s="666">
        <v>0</v>
      </c>
      <c r="M1907" s="666">
        <v>0</v>
      </c>
      <c r="N1907" s="665">
        <v>28</v>
      </c>
      <c r="O1907" s="748">
        <v>9.1666666666666661</v>
      </c>
      <c r="P1907" s="666">
        <v>0</v>
      </c>
      <c r="Q1907" s="681"/>
      <c r="R1907" s="665">
        <v>22</v>
      </c>
      <c r="S1907" s="681">
        <v>0.7857142857142857</v>
      </c>
      <c r="T1907" s="748">
        <v>6.1666666666666661</v>
      </c>
      <c r="U1907" s="704">
        <v>0.67272727272727273</v>
      </c>
    </row>
    <row r="1908" spans="1:21" ht="14.4" customHeight="1" x14ac:dyDescent="0.3">
      <c r="A1908" s="664">
        <v>21</v>
      </c>
      <c r="B1908" s="665" t="s">
        <v>545</v>
      </c>
      <c r="C1908" s="665" t="s">
        <v>4757</v>
      </c>
      <c r="D1908" s="746" t="s">
        <v>7219</v>
      </c>
      <c r="E1908" s="747" t="s">
        <v>4787</v>
      </c>
      <c r="F1908" s="665" t="s">
        <v>4752</v>
      </c>
      <c r="G1908" s="665" t="s">
        <v>6332</v>
      </c>
      <c r="H1908" s="665" t="s">
        <v>546</v>
      </c>
      <c r="I1908" s="665" t="s">
        <v>6333</v>
      </c>
      <c r="J1908" s="665" t="s">
        <v>6334</v>
      </c>
      <c r="K1908" s="665" t="s">
        <v>6335</v>
      </c>
      <c r="L1908" s="666">
        <v>0</v>
      </c>
      <c r="M1908" s="666">
        <v>0</v>
      </c>
      <c r="N1908" s="665">
        <v>4</v>
      </c>
      <c r="O1908" s="748">
        <v>2.5</v>
      </c>
      <c r="P1908" s="666"/>
      <c r="Q1908" s="681"/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21</v>
      </c>
      <c r="B1909" s="665" t="s">
        <v>545</v>
      </c>
      <c r="C1909" s="665" t="s">
        <v>4757</v>
      </c>
      <c r="D1909" s="746" t="s">
        <v>7219</v>
      </c>
      <c r="E1909" s="747" t="s">
        <v>4787</v>
      </c>
      <c r="F1909" s="665" t="s">
        <v>4752</v>
      </c>
      <c r="G1909" s="665" t="s">
        <v>5905</v>
      </c>
      <c r="H1909" s="665" t="s">
        <v>546</v>
      </c>
      <c r="I1909" s="665" t="s">
        <v>6336</v>
      </c>
      <c r="J1909" s="665" t="s">
        <v>1620</v>
      </c>
      <c r="K1909" s="665" t="s">
        <v>5906</v>
      </c>
      <c r="L1909" s="666">
        <v>0</v>
      </c>
      <c r="M1909" s="666">
        <v>0</v>
      </c>
      <c r="N1909" s="665">
        <v>2</v>
      </c>
      <c r="O1909" s="748">
        <v>2</v>
      </c>
      <c r="P1909" s="666">
        <v>0</v>
      </c>
      <c r="Q1909" s="681"/>
      <c r="R1909" s="665">
        <v>1</v>
      </c>
      <c r="S1909" s="681">
        <v>0.5</v>
      </c>
      <c r="T1909" s="748">
        <v>1</v>
      </c>
      <c r="U1909" s="704">
        <v>0.5</v>
      </c>
    </row>
    <row r="1910" spans="1:21" ht="14.4" customHeight="1" x14ac:dyDescent="0.3">
      <c r="A1910" s="664">
        <v>21</v>
      </c>
      <c r="B1910" s="665" t="s">
        <v>545</v>
      </c>
      <c r="C1910" s="665" t="s">
        <v>4757</v>
      </c>
      <c r="D1910" s="746" t="s">
        <v>7219</v>
      </c>
      <c r="E1910" s="747" t="s">
        <v>4787</v>
      </c>
      <c r="F1910" s="665" t="s">
        <v>4752</v>
      </c>
      <c r="G1910" s="665" t="s">
        <v>5905</v>
      </c>
      <c r="H1910" s="665" t="s">
        <v>546</v>
      </c>
      <c r="I1910" s="665" t="s">
        <v>6337</v>
      </c>
      <c r="J1910" s="665" t="s">
        <v>6271</v>
      </c>
      <c r="K1910" s="665" t="s">
        <v>6338</v>
      </c>
      <c r="L1910" s="666">
        <v>0</v>
      </c>
      <c r="M1910" s="666">
        <v>0</v>
      </c>
      <c r="N1910" s="665">
        <v>1</v>
      </c>
      <c r="O1910" s="748">
        <v>1</v>
      </c>
      <c r="P1910" s="666">
        <v>0</v>
      </c>
      <c r="Q1910" s="681"/>
      <c r="R1910" s="665">
        <v>1</v>
      </c>
      <c r="S1910" s="681">
        <v>1</v>
      </c>
      <c r="T1910" s="748">
        <v>1</v>
      </c>
      <c r="U1910" s="704">
        <v>1</v>
      </c>
    </row>
    <row r="1911" spans="1:21" ht="14.4" customHeight="1" x14ac:dyDescent="0.3">
      <c r="A1911" s="664">
        <v>21</v>
      </c>
      <c r="B1911" s="665" t="s">
        <v>545</v>
      </c>
      <c r="C1911" s="665" t="s">
        <v>4757</v>
      </c>
      <c r="D1911" s="746" t="s">
        <v>7219</v>
      </c>
      <c r="E1911" s="747" t="s">
        <v>4787</v>
      </c>
      <c r="F1911" s="665" t="s">
        <v>4752</v>
      </c>
      <c r="G1911" s="665" t="s">
        <v>4864</v>
      </c>
      <c r="H1911" s="665" t="s">
        <v>546</v>
      </c>
      <c r="I1911" s="665" t="s">
        <v>6339</v>
      </c>
      <c r="J1911" s="665" t="s">
        <v>6340</v>
      </c>
      <c r="K1911" s="665" t="s">
        <v>4557</v>
      </c>
      <c r="L1911" s="666">
        <v>0</v>
      </c>
      <c r="M1911" s="666">
        <v>0</v>
      </c>
      <c r="N1911" s="665">
        <v>2</v>
      </c>
      <c r="O1911" s="748"/>
      <c r="P1911" s="666">
        <v>0</v>
      </c>
      <c r="Q1911" s="681"/>
      <c r="R1911" s="665">
        <v>2</v>
      </c>
      <c r="S1911" s="681">
        <v>1</v>
      </c>
      <c r="T1911" s="748"/>
      <c r="U1911" s="704"/>
    </row>
    <row r="1912" spans="1:21" ht="14.4" customHeight="1" x14ac:dyDescent="0.3">
      <c r="A1912" s="664">
        <v>21</v>
      </c>
      <c r="B1912" s="665" t="s">
        <v>545</v>
      </c>
      <c r="C1912" s="665" t="s">
        <v>4757</v>
      </c>
      <c r="D1912" s="746" t="s">
        <v>7219</v>
      </c>
      <c r="E1912" s="747" t="s">
        <v>4787</v>
      </c>
      <c r="F1912" s="665" t="s">
        <v>4752</v>
      </c>
      <c r="G1912" s="665" t="s">
        <v>4864</v>
      </c>
      <c r="H1912" s="665" t="s">
        <v>546</v>
      </c>
      <c r="I1912" s="665" t="s">
        <v>895</v>
      </c>
      <c r="J1912" s="665" t="s">
        <v>896</v>
      </c>
      <c r="K1912" s="665" t="s">
        <v>4865</v>
      </c>
      <c r="L1912" s="666">
        <v>36.54</v>
      </c>
      <c r="M1912" s="666">
        <v>36.54</v>
      </c>
      <c r="N1912" s="665">
        <v>1</v>
      </c>
      <c r="O1912" s="748">
        <v>0.5</v>
      </c>
      <c r="P1912" s="666">
        <v>36.54</v>
      </c>
      <c r="Q1912" s="681">
        <v>1</v>
      </c>
      <c r="R1912" s="665">
        <v>1</v>
      </c>
      <c r="S1912" s="681">
        <v>1</v>
      </c>
      <c r="T1912" s="748">
        <v>0.5</v>
      </c>
      <c r="U1912" s="704">
        <v>1</v>
      </c>
    </row>
    <row r="1913" spans="1:21" ht="14.4" customHeight="1" x14ac:dyDescent="0.3">
      <c r="A1913" s="664">
        <v>21</v>
      </c>
      <c r="B1913" s="665" t="s">
        <v>545</v>
      </c>
      <c r="C1913" s="665" t="s">
        <v>4757</v>
      </c>
      <c r="D1913" s="746" t="s">
        <v>7219</v>
      </c>
      <c r="E1913" s="747" t="s">
        <v>4787</v>
      </c>
      <c r="F1913" s="665" t="s">
        <v>4752</v>
      </c>
      <c r="G1913" s="665" t="s">
        <v>4864</v>
      </c>
      <c r="H1913" s="665" t="s">
        <v>546</v>
      </c>
      <c r="I1913" s="665" t="s">
        <v>1492</v>
      </c>
      <c r="J1913" s="665" t="s">
        <v>1493</v>
      </c>
      <c r="K1913" s="665" t="s">
        <v>4987</v>
      </c>
      <c r="L1913" s="666">
        <v>48.72</v>
      </c>
      <c r="M1913" s="666">
        <v>292.32</v>
      </c>
      <c r="N1913" s="665">
        <v>6</v>
      </c>
      <c r="O1913" s="748">
        <v>1</v>
      </c>
      <c r="P1913" s="666">
        <v>292.32</v>
      </c>
      <c r="Q1913" s="681">
        <v>1</v>
      </c>
      <c r="R1913" s="665">
        <v>6</v>
      </c>
      <c r="S1913" s="681">
        <v>1</v>
      </c>
      <c r="T1913" s="748">
        <v>1</v>
      </c>
      <c r="U1913" s="704">
        <v>1</v>
      </c>
    </row>
    <row r="1914" spans="1:21" ht="14.4" customHeight="1" x14ac:dyDescent="0.3">
      <c r="A1914" s="664">
        <v>21</v>
      </c>
      <c r="B1914" s="665" t="s">
        <v>545</v>
      </c>
      <c r="C1914" s="665" t="s">
        <v>4757</v>
      </c>
      <c r="D1914" s="746" t="s">
        <v>7219</v>
      </c>
      <c r="E1914" s="747" t="s">
        <v>4787</v>
      </c>
      <c r="F1914" s="665" t="s">
        <v>4752</v>
      </c>
      <c r="G1914" s="665" t="s">
        <v>4864</v>
      </c>
      <c r="H1914" s="665" t="s">
        <v>546</v>
      </c>
      <c r="I1914" s="665" t="s">
        <v>6341</v>
      </c>
      <c r="J1914" s="665" t="s">
        <v>6342</v>
      </c>
      <c r="K1914" s="665" t="s">
        <v>6343</v>
      </c>
      <c r="L1914" s="666">
        <v>0</v>
      </c>
      <c r="M1914" s="666">
        <v>0</v>
      </c>
      <c r="N1914" s="665">
        <v>1</v>
      </c>
      <c r="O1914" s="748">
        <v>0.5</v>
      </c>
      <c r="P1914" s="666">
        <v>0</v>
      </c>
      <c r="Q1914" s="681"/>
      <c r="R1914" s="665">
        <v>1</v>
      </c>
      <c r="S1914" s="681">
        <v>1</v>
      </c>
      <c r="T1914" s="748">
        <v>0.5</v>
      </c>
      <c r="U1914" s="704">
        <v>1</v>
      </c>
    </row>
    <row r="1915" spans="1:21" ht="14.4" customHeight="1" x14ac:dyDescent="0.3">
      <c r="A1915" s="664">
        <v>21</v>
      </c>
      <c r="B1915" s="665" t="s">
        <v>545</v>
      </c>
      <c r="C1915" s="665" t="s">
        <v>4757</v>
      </c>
      <c r="D1915" s="746" t="s">
        <v>7219</v>
      </c>
      <c r="E1915" s="747" t="s">
        <v>4787</v>
      </c>
      <c r="F1915" s="665" t="s">
        <v>4752</v>
      </c>
      <c r="G1915" s="665" t="s">
        <v>4866</v>
      </c>
      <c r="H1915" s="665" t="s">
        <v>546</v>
      </c>
      <c r="I1915" s="665" t="s">
        <v>765</v>
      </c>
      <c r="J1915" s="665" t="s">
        <v>766</v>
      </c>
      <c r="K1915" s="665" t="s">
        <v>4867</v>
      </c>
      <c r="L1915" s="666">
        <v>91.11</v>
      </c>
      <c r="M1915" s="666">
        <v>91.11</v>
      </c>
      <c r="N1915" s="665">
        <v>1</v>
      </c>
      <c r="O1915" s="748">
        <v>1</v>
      </c>
      <c r="P1915" s="666">
        <v>91.11</v>
      </c>
      <c r="Q1915" s="681">
        <v>1</v>
      </c>
      <c r="R1915" s="665">
        <v>1</v>
      </c>
      <c r="S1915" s="681">
        <v>1</v>
      </c>
      <c r="T1915" s="748">
        <v>1</v>
      </c>
      <c r="U1915" s="704">
        <v>1</v>
      </c>
    </row>
    <row r="1916" spans="1:21" ht="14.4" customHeight="1" x14ac:dyDescent="0.3">
      <c r="A1916" s="664">
        <v>21</v>
      </c>
      <c r="B1916" s="665" t="s">
        <v>545</v>
      </c>
      <c r="C1916" s="665" t="s">
        <v>4757</v>
      </c>
      <c r="D1916" s="746" t="s">
        <v>7219</v>
      </c>
      <c r="E1916" s="747" t="s">
        <v>4787</v>
      </c>
      <c r="F1916" s="665" t="s">
        <v>4752</v>
      </c>
      <c r="G1916" s="665" t="s">
        <v>4866</v>
      </c>
      <c r="H1916" s="665" t="s">
        <v>546</v>
      </c>
      <c r="I1916" s="665" t="s">
        <v>1033</v>
      </c>
      <c r="J1916" s="665" t="s">
        <v>766</v>
      </c>
      <c r="K1916" s="665" t="s">
        <v>5367</v>
      </c>
      <c r="L1916" s="666">
        <v>45.56</v>
      </c>
      <c r="M1916" s="666">
        <v>45.56</v>
      </c>
      <c r="N1916" s="665">
        <v>1</v>
      </c>
      <c r="O1916" s="748">
        <v>0.5</v>
      </c>
      <c r="P1916" s="666">
        <v>45.56</v>
      </c>
      <c r="Q1916" s="681">
        <v>1</v>
      </c>
      <c r="R1916" s="665">
        <v>1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21</v>
      </c>
      <c r="B1917" s="665" t="s">
        <v>545</v>
      </c>
      <c r="C1917" s="665" t="s">
        <v>4757</v>
      </c>
      <c r="D1917" s="746" t="s">
        <v>7219</v>
      </c>
      <c r="E1917" s="747" t="s">
        <v>4787</v>
      </c>
      <c r="F1917" s="665" t="s">
        <v>4752</v>
      </c>
      <c r="G1917" s="665" t="s">
        <v>4866</v>
      </c>
      <c r="H1917" s="665" t="s">
        <v>546</v>
      </c>
      <c r="I1917" s="665" t="s">
        <v>1956</v>
      </c>
      <c r="J1917" s="665" t="s">
        <v>766</v>
      </c>
      <c r="K1917" s="665" t="s">
        <v>5290</v>
      </c>
      <c r="L1917" s="666">
        <v>182.22</v>
      </c>
      <c r="M1917" s="666">
        <v>182.22</v>
      </c>
      <c r="N1917" s="665">
        <v>1</v>
      </c>
      <c r="O1917" s="748">
        <v>0.5</v>
      </c>
      <c r="P1917" s="666">
        <v>182.22</v>
      </c>
      <c r="Q1917" s="681">
        <v>1</v>
      </c>
      <c r="R1917" s="665">
        <v>1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21</v>
      </c>
      <c r="B1918" s="665" t="s">
        <v>545</v>
      </c>
      <c r="C1918" s="665" t="s">
        <v>4757</v>
      </c>
      <c r="D1918" s="746" t="s">
        <v>7219</v>
      </c>
      <c r="E1918" s="747" t="s">
        <v>4787</v>
      </c>
      <c r="F1918" s="665" t="s">
        <v>4752</v>
      </c>
      <c r="G1918" s="665" t="s">
        <v>4866</v>
      </c>
      <c r="H1918" s="665" t="s">
        <v>546</v>
      </c>
      <c r="I1918" s="665" t="s">
        <v>6032</v>
      </c>
      <c r="J1918" s="665" t="s">
        <v>766</v>
      </c>
      <c r="K1918" s="665" t="s">
        <v>4867</v>
      </c>
      <c r="L1918" s="666">
        <v>91.11</v>
      </c>
      <c r="M1918" s="666">
        <v>91.11</v>
      </c>
      <c r="N1918" s="665">
        <v>1</v>
      </c>
      <c r="O1918" s="748">
        <v>1</v>
      </c>
      <c r="P1918" s="666">
        <v>91.11</v>
      </c>
      <c r="Q1918" s="681">
        <v>1</v>
      </c>
      <c r="R1918" s="665">
        <v>1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21</v>
      </c>
      <c r="B1919" s="665" t="s">
        <v>545</v>
      </c>
      <c r="C1919" s="665" t="s">
        <v>4757</v>
      </c>
      <c r="D1919" s="746" t="s">
        <v>7219</v>
      </c>
      <c r="E1919" s="747" t="s">
        <v>4787</v>
      </c>
      <c r="F1919" s="665" t="s">
        <v>4752</v>
      </c>
      <c r="G1919" s="665" t="s">
        <v>4866</v>
      </c>
      <c r="H1919" s="665" t="s">
        <v>546</v>
      </c>
      <c r="I1919" s="665" t="s">
        <v>6344</v>
      </c>
      <c r="J1919" s="665" t="s">
        <v>766</v>
      </c>
      <c r="K1919" s="665" t="s">
        <v>5290</v>
      </c>
      <c r="L1919" s="666">
        <v>0</v>
      </c>
      <c r="M1919" s="666">
        <v>0</v>
      </c>
      <c r="N1919" s="665">
        <v>4</v>
      </c>
      <c r="O1919" s="748">
        <v>2</v>
      </c>
      <c r="P1919" s="666">
        <v>0</v>
      </c>
      <c r="Q1919" s="681"/>
      <c r="R1919" s="665">
        <v>3</v>
      </c>
      <c r="S1919" s="681">
        <v>0.75</v>
      </c>
      <c r="T1919" s="748">
        <v>1.5</v>
      </c>
      <c r="U1919" s="704">
        <v>0.75</v>
      </c>
    </row>
    <row r="1920" spans="1:21" ht="14.4" customHeight="1" x14ac:dyDescent="0.3">
      <c r="A1920" s="664">
        <v>21</v>
      </c>
      <c r="B1920" s="665" t="s">
        <v>545</v>
      </c>
      <c r="C1920" s="665" t="s">
        <v>4757</v>
      </c>
      <c r="D1920" s="746" t="s">
        <v>7219</v>
      </c>
      <c r="E1920" s="747" t="s">
        <v>4787</v>
      </c>
      <c r="F1920" s="665" t="s">
        <v>4752</v>
      </c>
      <c r="G1920" s="665" t="s">
        <v>4866</v>
      </c>
      <c r="H1920" s="665" t="s">
        <v>546</v>
      </c>
      <c r="I1920" s="665" t="s">
        <v>6345</v>
      </c>
      <c r="J1920" s="665" t="s">
        <v>766</v>
      </c>
      <c r="K1920" s="665" t="s">
        <v>5290</v>
      </c>
      <c r="L1920" s="666">
        <v>0</v>
      </c>
      <c r="M1920" s="666">
        <v>0</v>
      </c>
      <c r="N1920" s="665">
        <v>17</v>
      </c>
      <c r="O1920" s="748">
        <v>10.5</v>
      </c>
      <c r="P1920" s="666">
        <v>0</v>
      </c>
      <c r="Q1920" s="681"/>
      <c r="R1920" s="665">
        <v>12</v>
      </c>
      <c r="S1920" s="681">
        <v>0.70588235294117652</v>
      </c>
      <c r="T1920" s="748">
        <v>7.5</v>
      </c>
      <c r="U1920" s="704">
        <v>0.7142857142857143</v>
      </c>
    </row>
    <row r="1921" spans="1:21" ht="14.4" customHeight="1" x14ac:dyDescent="0.3">
      <c r="A1921" s="664">
        <v>21</v>
      </c>
      <c r="B1921" s="665" t="s">
        <v>545</v>
      </c>
      <c r="C1921" s="665" t="s">
        <v>4757</v>
      </c>
      <c r="D1921" s="746" t="s">
        <v>7219</v>
      </c>
      <c r="E1921" s="747" t="s">
        <v>4787</v>
      </c>
      <c r="F1921" s="665" t="s">
        <v>4752</v>
      </c>
      <c r="G1921" s="665" t="s">
        <v>5054</v>
      </c>
      <c r="H1921" s="665" t="s">
        <v>546</v>
      </c>
      <c r="I1921" s="665" t="s">
        <v>1387</v>
      </c>
      <c r="J1921" s="665" t="s">
        <v>5055</v>
      </c>
      <c r="K1921" s="665" t="s">
        <v>5056</v>
      </c>
      <c r="L1921" s="666">
        <v>29.13</v>
      </c>
      <c r="M1921" s="666">
        <v>203.91</v>
      </c>
      <c r="N1921" s="665">
        <v>7</v>
      </c>
      <c r="O1921" s="748">
        <v>2</v>
      </c>
      <c r="P1921" s="666">
        <v>203.91</v>
      </c>
      <c r="Q1921" s="681">
        <v>1</v>
      </c>
      <c r="R1921" s="665">
        <v>7</v>
      </c>
      <c r="S1921" s="681">
        <v>1</v>
      </c>
      <c r="T1921" s="748">
        <v>2</v>
      </c>
      <c r="U1921" s="704">
        <v>1</v>
      </c>
    </row>
    <row r="1922" spans="1:21" ht="14.4" customHeight="1" x14ac:dyDescent="0.3">
      <c r="A1922" s="664">
        <v>21</v>
      </c>
      <c r="B1922" s="665" t="s">
        <v>545</v>
      </c>
      <c r="C1922" s="665" t="s">
        <v>4757</v>
      </c>
      <c r="D1922" s="746" t="s">
        <v>7219</v>
      </c>
      <c r="E1922" s="747" t="s">
        <v>4787</v>
      </c>
      <c r="F1922" s="665" t="s">
        <v>4752</v>
      </c>
      <c r="G1922" s="665" t="s">
        <v>5054</v>
      </c>
      <c r="H1922" s="665" t="s">
        <v>546</v>
      </c>
      <c r="I1922" s="665" t="s">
        <v>1387</v>
      </c>
      <c r="J1922" s="665" t="s">
        <v>5055</v>
      </c>
      <c r="K1922" s="665" t="s">
        <v>5056</v>
      </c>
      <c r="L1922" s="666">
        <v>24.68</v>
      </c>
      <c r="M1922" s="666">
        <v>197.44</v>
      </c>
      <c r="N1922" s="665">
        <v>8</v>
      </c>
      <c r="O1922" s="748">
        <v>1</v>
      </c>
      <c r="P1922" s="666">
        <v>123.4</v>
      </c>
      <c r="Q1922" s="681">
        <v>0.625</v>
      </c>
      <c r="R1922" s="665">
        <v>5</v>
      </c>
      <c r="S1922" s="681">
        <v>0.625</v>
      </c>
      <c r="T1922" s="748">
        <v>0.5</v>
      </c>
      <c r="U1922" s="704">
        <v>0.5</v>
      </c>
    </row>
    <row r="1923" spans="1:21" ht="14.4" customHeight="1" x14ac:dyDescent="0.3">
      <c r="A1923" s="664">
        <v>21</v>
      </c>
      <c r="B1923" s="665" t="s">
        <v>545</v>
      </c>
      <c r="C1923" s="665" t="s">
        <v>4757</v>
      </c>
      <c r="D1923" s="746" t="s">
        <v>7219</v>
      </c>
      <c r="E1923" s="747" t="s">
        <v>4787</v>
      </c>
      <c r="F1923" s="665" t="s">
        <v>4752</v>
      </c>
      <c r="G1923" s="665" t="s">
        <v>6035</v>
      </c>
      <c r="H1923" s="665" t="s">
        <v>546</v>
      </c>
      <c r="I1923" s="665" t="s">
        <v>6036</v>
      </c>
      <c r="J1923" s="665" t="s">
        <v>1160</v>
      </c>
      <c r="K1923" s="665" t="s">
        <v>4998</v>
      </c>
      <c r="L1923" s="666">
        <v>0</v>
      </c>
      <c r="M1923" s="666">
        <v>0</v>
      </c>
      <c r="N1923" s="665">
        <v>5</v>
      </c>
      <c r="O1923" s="748">
        <v>2.5</v>
      </c>
      <c r="P1923" s="666">
        <v>0</v>
      </c>
      <c r="Q1923" s="681"/>
      <c r="R1923" s="665">
        <v>5</v>
      </c>
      <c r="S1923" s="681">
        <v>1</v>
      </c>
      <c r="T1923" s="748">
        <v>2.5</v>
      </c>
      <c r="U1923" s="704">
        <v>1</v>
      </c>
    </row>
    <row r="1924" spans="1:21" ht="14.4" customHeight="1" x14ac:dyDescent="0.3">
      <c r="A1924" s="664">
        <v>21</v>
      </c>
      <c r="B1924" s="665" t="s">
        <v>545</v>
      </c>
      <c r="C1924" s="665" t="s">
        <v>4757</v>
      </c>
      <c r="D1924" s="746" t="s">
        <v>7219</v>
      </c>
      <c r="E1924" s="747" t="s">
        <v>4787</v>
      </c>
      <c r="F1924" s="665" t="s">
        <v>4752</v>
      </c>
      <c r="G1924" s="665" t="s">
        <v>4871</v>
      </c>
      <c r="H1924" s="665" t="s">
        <v>546</v>
      </c>
      <c r="I1924" s="665" t="s">
        <v>1667</v>
      </c>
      <c r="J1924" s="665" t="s">
        <v>1051</v>
      </c>
      <c r="K1924" s="665" t="s">
        <v>1668</v>
      </c>
      <c r="L1924" s="666">
        <v>119.38</v>
      </c>
      <c r="M1924" s="666">
        <v>358.14</v>
      </c>
      <c r="N1924" s="665">
        <v>3</v>
      </c>
      <c r="O1924" s="748">
        <v>1.5</v>
      </c>
      <c r="P1924" s="666">
        <v>358.14</v>
      </c>
      <c r="Q1924" s="681">
        <v>1</v>
      </c>
      <c r="R1924" s="665">
        <v>3</v>
      </c>
      <c r="S1924" s="681">
        <v>1</v>
      </c>
      <c r="T1924" s="748">
        <v>1.5</v>
      </c>
      <c r="U1924" s="704">
        <v>1</v>
      </c>
    </row>
    <row r="1925" spans="1:21" ht="14.4" customHeight="1" x14ac:dyDescent="0.3">
      <c r="A1925" s="664">
        <v>21</v>
      </c>
      <c r="B1925" s="665" t="s">
        <v>545</v>
      </c>
      <c r="C1925" s="665" t="s">
        <v>4757</v>
      </c>
      <c r="D1925" s="746" t="s">
        <v>7219</v>
      </c>
      <c r="E1925" s="747" t="s">
        <v>4787</v>
      </c>
      <c r="F1925" s="665" t="s">
        <v>4752</v>
      </c>
      <c r="G1925" s="665" t="s">
        <v>4871</v>
      </c>
      <c r="H1925" s="665" t="s">
        <v>546</v>
      </c>
      <c r="I1925" s="665" t="s">
        <v>1268</v>
      </c>
      <c r="J1925" s="665" t="s">
        <v>1051</v>
      </c>
      <c r="K1925" s="665" t="s">
        <v>6346</v>
      </c>
      <c r="L1925" s="666">
        <v>79.58</v>
      </c>
      <c r="M1925" s="666">
        <v>79.58</v>
      </c>
      <c r="N1925" s="665">
        <v>1</v>
      </c>
      <c r="O1925" s="748">
        <v>1</v>
      </c>
      <c r="P1925" s="666">
        <v>79.58</v>
      </c>
      <c r="Q1925" s="681">
        <v>1</v>
      </c>
      <c r="R1925" s="665">
        <v>1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21</v>
      </c>
      <c r="B1926" s="665" t="s">
        <v>545</v>
      </c>
      <c r="C1926" s="665" t="s">
        <v>4757</v>
      </c>
      <c r="D1926" s="746" t="s">
        <v>7219</v>
      </c>
      <c r="E1926" s="747" t="s">
        <v>4787</v>
      </c>
      <c r="F1926" s="665" t="s">
        <v>4752</v>
      </c>
      <c r="G1926" s="665" t="s">
        <v>4871</v>
      </c>
      <c r="H1926" s="665" t="s">
        <v>546</v>
      </c>
      <c r="I1926" s="665" t="s">
        <v>5374</v>
      </c>
      <c r="J1926" s="665" t="s">
        <v>1051</v>
      </c>
      <c r="K1926" s="665" t="s">
        <v>5375</v>
      </c>
      <c r="L1926" s="666">
        <v>0</v>
      </c>
      <c r="M1926" s="666">
        <v>0</v>
      </c>
      <c r="N1926" s="665">
        <v>4</v>
      </c>
      <c r="O1926" s="748">
        <v>2</v>
      </c>
      <c r="P1926" s="666">
        <v>0</v>
      </c>
      <c r="Q1926" s="681"/>
      <c r="R1926" s="665">
        <v>4</v>
      </c>
      <c r="S1926" s="681">
        <v>1</v>
      </c>
      <c r="T1926" s="748">
        <v>2</v>
      </c>
      <c r="U1926" s="704">
        <v>1</v>
      </c>
    </row>
    <row r="1927" spans="1:21" ht="14.4" customHeight="1" x14ac:dyDescent="0.3">
      <c r="A1927" s="664">
        <v>21</v>
      </c>
      <c r="B1927" s="665" t="s">
        <v>545</v>
      </c>
      <c r="C1927" s="665" t="s">
        <v>4757</v>
      </c>
      <c r="D1927" s="746" t="s">
        <v>7219</v>
      </c>
      <c r="E1927" s="747" t="s">
        <v>4787</v>
      </c>
      <c r="F1927" s="665" t="s">
        <v>4752</v>
      </c>
      <c r="G1927" s="665" t="s">
        <v>4871</v>
      </c>
      <c r="H1927" s="665" t="s">
        <v>546</v>
      </c>
      <c r="I1927" s="665" t="s">
        <v>5501</v>
      </c>
      <c r="J1927" s="665" t="s">
        <v>1051</v>
      </c>
      <c r="K1927" s="665" t="s">
        <v>5502</v>
      </c>
      <c r="L1927" s="666">
        <v>0</v>
      </c>
      <c r="M1927" s="666">
        <v>0</v>
      </c>
      <c r="N1927" s="665">
        <v>2</v>
      </c>
      <c r="O1927" s="748">
        <v>1</v>
      </c>
      <c r="P1927" s="666">
        <v>0</v>
      </c>
      <c r="Q1927" s="681"/>
      <c r="R1927" s="665">
        <v>2</v>
      </c>
      <c r="S1927" s="681">
        <v>1</v>
      </c>
      <c r="T1927" s="748">
        <v>1</v>
      </c>
      <c r="U1927" s="704">
        <v>1</v>
      </c>
    </row>
    <row r="1928" spans="1:21" ht="14.4" customHeight="1" x14ac:dyDescent="0.3">
      <c r="A1928" s="664">
        <v>21</v>
      </c>
      <c r="B1928" s="665" t="s">
        <v>545</v>
      </c>
      <c r="C1928" s="665" t="s">
        <v>4757</v>
      </c>
      <c r="D1928" s="746" t="s">
        <v>7219</v>
      </c>
      <c r="E1928" s="747" t="s">
        <v>4787</v>
      </c>
      <c r="F1928" s="665" t="s">
        <v>4752</v>
      </c>
      <c r="G1928" s="665" t="s">
        <v>6347</v>
      </c>
      <c r="H1928" s="665" t="s">
        <v>546</v>
      </c>
      <c r="I1928" s="665" t="s">
        <v>6348</v>
      </c>
      <c r="J1928" s="665" t="s">
        <v>6349</v>
      </c>
      <c r="K1928" s="665" t="s">
        <v>6350</v>
      </c>
      <c r="L1928" s="666">
        <v>36.39</v>
      </c>
      <c r="M1928" s="666">
        <v>36.39</v>
      </c>
      <c r="N1928" s="665">
        <v>1</v>
      </c>
      <c r="O1928" s="748">
        <v>1</v>
      </c>
      <c r="P1928" s="666">
        <v>36.39</v>
      </c>
      <c r="Q1928" s="681">
        <v>1</v>
      </c>
      <c r="R1928" s="665">
        <v>1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21</v>
      </c>
      <c r="B1929" s="665" t="s">
        <v>545</v>
      </c>
      <c r="C1929" s="665" t="s">
        <v>4757</v>
      </c>
      <c r="D1929" s="746" t="s">
        <v>7219</v>
      </c>
      <c r="E1929" s="747" t="s">
        <v>4787</v>
      </c>
      <c r="F1929" s="665" t="s">
        <v>4752</v>
      </c>
      <c r="G1929" s="665" t="s">
        <v>6351</v>
      </c>
      <c r="H1929" s="665" t="s">
        <v>546</v>
      </c>
      <c r="I1929" s="665" t="s">
        <v>6352</v>
      </c>
      <c r="J1929" s="665" t="s">
        <v>6353</v>
      </c>
      <c r="K1929" s="665" t="s">
        <v>6354</v>
      </c>
      <c r="L1929" s="666">
        <v>0</v>
      </c>
      <c r="M1929" s="666">
        <v>0</v>
      </c>
      <c r="N1929" s="665">
        <v>2</v>
      </c>
      <c r="O1929" s="748">
        <v>1</v>
      </c>
      <c r="P1929" s="666">
        <v>0</v>
      </c>
      <c r="Q1929" s="681"/>
      <c r="R1929" s="665">
        <v>2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21</v>
      </c>
      <c r="B1930" s="665" t="s">
        <v>545</v>
      </c>
      <c r="C1930" s="665" t="s">
        <v>4757</v>
      </c>
      <c r="D1930" s="746" t="s">
        <v>7219</v>
      </c>
      <c r="E1930" s="747" t="s">
        <v>4787</v>
      </c>
      <c r="F1930" s="665" t="s">
        <v>4752</v>
      </c>
      <c r="G1930" s="665" t="s">
        <v>5914</v>
      </c>
      <c r="H1930" s="665" t="s">
        <v>546</v>
      </c>
      <c r="I1930" s="665" t="s">
        <v>5917</v>
      </c>
      <c r="J1930" s="665" t="s">
        <v>5916</v>
      </c>
      <c r="K1930" s="665" t="s">
        <v>5172</v>
      </c>
      <c r="L1930" s="666">
        <v>1651.18</v>
      </c>
      <c r="M1930" s="666">
        <v>4953.54</v>
      </c>
      <c r="N1930" s="665">
        <v>3</v>
      </c>
      <c r="O1930" s="748">
        <v>3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21</v>
      </c>
      <c r="B1931" s="665" t="s">
        <v>545</v>
      </c>
      <c r="C1931" s="665" t="s">
        <v>4757</v>
      </c>
      <c r="D1931" s="746" t="s">
        <v>7219</v>
      </c>
      <c r="E1931" s="747" t="s">
        <v>4787</v>
      </c>
      <c r="F1931" s="665" t="s">
        <v>4752</v>
      </c>
      <c r="G1931" s="665" t="s">
        <v>5595</v>
      </c>
      <c r="H1931" s="665" t="s">
        <v>546</v>
      </c>
      <c r="I1931" s="665" t="s">
        <v>4039</v>
      </c>
      <c r="J1931" s="665" t="s">
        <v>4040</v>
      </c>
      <c r="K1931" s="665" t="s">
        <v>5596</v>
      </c>
      <c r="L1931" s="666">
        <v>84.99</v>
      </c>
      <c r="M1931" s="666">
        <v>509.93999999999994</v>
      </c>
      <c r="N1931" s="665">
        <v>6</v>
      </c>
      <c r="O1931" s="748">
        <v>2</v>
      </c>
      <c r="P1931" s="666">
        <v>169.98</v>
      </c>
      <c r="Q1931" s="681">
        <v>0.33333333333333337</v>
      </c>
      <c r="R1931" s="665">
        <v>2</v>
      </c>
      <c r="S1931" s="681">
        <v>0.33333333333333331</v>
      </c>
      <c r="T1931" s="748">
        <v>1</v>
      </c>
      <c r="U1931" s="704">
        <v>0.5</v>
      </c>
    </row>
    <row r="1932" spans="1:21" ht="14.4" customHeight="1" x14ac:dyDescent="0.3">
      <c r="A1932" s="664">
        <v>21</v>
      </c>
      <c r="B1932" s="665" t="s">
        <v>545</v>
      </c>
      <c r="C1932" s="665" t="s">
        <v>4757</v>
      </c>
      <c r="D1932" s="746" t="s">
        <v>7219</v>
      </c>
      <c r="E1932" s="747" t="s">
        <v>4787</v>
      </c>
      <c r="F1932" s="665" t="s">
        <v>4752</v>
      </c>
      <c r="G1932" s="665" t="s">
        <v>6355</v>
      </c>
      <c r="H1932" s="665" t="s">
        <v>546</v>
      </c>
      <c r="I1932" s="665" t="s">
        <v>2223</v>
      </c>
      <c r="J1932" s="665" t="s">
        <v>2224</v>
      </c>
      <c r="K1932" s="665" t="s">
        <v>6356</v>
      </c>
      <c r="L1932" s="666">
        <v>0</v>
      </c>
      <c r="M1932" s="666">
        <v>0</v>
      </c>
      <c r="N1932" s="665">
        <v>1</v>
      </c>
      <c r="O1932" s="748">
        <v>1</v>
      </c>
      <c r="P1932" s="666"/>
      <c r="Q1932" s="681"/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21</v>
      </c>
      <c r="B1933" s="665" t="s">
        <v>545</v>
      </c>
      <c r="C1933" s="665" t="s">
        <v>4757</v>
      </c>
      <c r="D1933" s="746" t="s">
        <v>7219</v>
      </c>
      <c r="E1933" s="747" t="s">
        <v>4787</v>
      </c>
      <c r="F1933" s="665" t="s">
        <v>4752</v>
      </c>
      <c r="G1933" s="665" t="s">
        <v>5238</v>
      </c>
      <c r="H1933" s="665" t="s">
        <v>2238</v>
      </c>
      <c r="I1933" s="665" t="s">
        <v>2809</v>
      </c>
      <c r="J1933" s="665" t="s">
        <v>2810</v>
      </c>
      <c r="K1933" s="665" t="s">
        <v>4531</v>
      </c>
      <c r="L1933" s="666">
        <v>4097.2</v>
      </c>
      <c r="M1933" s="666">
        <v>8194.4</v>
      </c>
      <c r="N1933" s="665">
        <v>2</v>
      </c>
      <c r="O1933" s="748">
        <v>0.5</v>
      </c>
      <c r="P1933" s="666">
        <v>8194.4</v>
      </c>
      <c r="Q1933" s="681">
        <v>1</v>
      </c>
      <c r="R1933" s="665">
        <v>2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21</v>
      </c>
      <c r="B1934" s="665" t="s">
        <v>545</v>
      </c>
      <c r="C1934" s="665" t="s">
        <v>4757</v>
      </c>
      <c r="D1934" s="746" t="s">
        <v>7219</v>
      </c>
      <c r="E1934" s="747" t="s">
        <v>4787</v>
      </c>
      <c r="F1934" s="665" t="s">
        <v>4752</v>
      </c>
      <c r="G1934" s="665" t="s">
        <v>6357</v>
      </c>
      <c r="H1934" s="665" t="s">
        <v>546</v>
      </c>
      <c r="I1934" s="665" t="s">
        <v>6358</v>
      </c>
      <c r="J1934" s="665" t="s">
        <v>3662</v>
      </c>
      <c r="K1934" s="665" t="s">
        <v>6359</v>
      </c>
      <c r="L1934" s="666">
        <v>37.68</v>
      </c>
      <c r="M1934" s="666">
        <v>37.68</v>
      </c>
      <c r="N1934" s="665">
        <v>1</v>
      </c>
      <c r="O1934" s="748">
        <v>0.5</v>
      </c>
      <c r="P1934" s="666">
        <v>37.68</v>
      </c>
      <c r="Q1934" s="681">
        <v>1</v>
      </c>
      <c r="R1934" s="665">
        <v>1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21</v>
      </c>
      <c r="B1935" s="665" t="s">
        <v>545</v>
      </c>
      <c r="C1935" s="665" t="s">
        <v>4757</v>
      </c>
      <c r="D1935" s="746" t="s">
        <v>7219</v>
      </c>
      <c r="E1935" s="747" t="s">
        <v>4787</v>
      </c>
      <c r="F1935" s="665" t="s">
        <v>4752</v>
      </c>
      <c r="G1935" s="665" t="s">
        <v>4873</v>
      </c>
      <c r="H1935" s="665" t="s">
        <v>546</v>
      </c>
      <c r="I1935" s="665" t="s">
        <v>6360</v>
      </c>
      <c r="J1935" s="665" t="s">
        <v>869</v>
      </c>
      <c r="K1935" s="665" t="s">
        <v>4998</v>
      </c>
      <c r="L1935" s="666">
        <v>0</v>
      </c>
      <c r="M1935" s="666">
        <v>0</v>
      </c>
      <c r="N1935" s="665">
        <v>1</v>
      </c>
      <c r="O1935" s="748">
        <v>0.5</v>
      </c>
      <c r="P1935" s="666">
        <v>0</v>
      </c>
      <c r="Q1935" s="681"/>
      <c r="R1935" s="665">
        <v>1</v>
      </c>
      <c r="S1935" s="681">
        <v>1</v>
      </c>
      <c r="T1935" s="748">
        <v>0.5</v>
      </c>
      <c r="U1935" s="704">
        <v>1</v>
      </c>
    </row>
    <row r="1936" spans="1:21" ht="14.4" customHeight="1" x14ac:dyDescent="0.3">
      <c r="A1936" s="664">
        <v>21</v>
      </c>
      <c r="B1936" s="665" t="s">
        <v>545</v>
      </c>
      <c r="C1936" s="665" t="s">
        <v>4757</v>
      </c>
      <c r="D1936" s="746" t="s">
        <v>7219</v>
      </c>
      <c r="E1936" s="747" t="s">
        <v>4787</v>
      </c>
      <c r="F1936" s="665" t="s">
        <v>4752</v>
      </c>
      <c r="G1936" s="665" t="s">
        <v>4873</v>
      </c>
      <c r="H1936" s="665" t="s">
        <v>546</v>
      </c>
      <c r="I1936" s="665" t="s">
        <v>4997</v>
      </c>
      <c r="J1936" s="665" t="s">
        <v>4874</v>
      </c>
      <c r="K1936" s="665" t="s">
        <v>4998</v>
      </c>
      <c r="L1936" s="666">
        <v>0</v>
      </c>
      <c r="M1936" s="666">
        <v>0</v>
      </c>
      <c r="N1936" s="665">
        <v>7</v>
      </c>
      <c r="O1936" s="748">
        <v>4.5</v>
      </c>
      <c r="P1936" s="666">
        <v>0</v>
      </c>
      <c r="Q1936" s="681"/>
      <c r="R1936" s="665">
        <v>4</v>
      </c>
      <c r="S1936" s="681">
        <v>0.5714285714285714</v>
      </c>
      <c r="T1936" s="748">
        <v>1.5</v>
      </c>
      <c r="U1936" s="704">
        <v>0.33333333333333331</v>
      </c>
    </row>
    <row r="1937" spans="1:21" ht="14.4" customHeight="1" x14ac:dyDescent="0.3">
      <c r="A1937" s="664">
        <v>21</v>
      </c>
      <c r="B1937" s="665" t="s">
        <v>545</v>
      </c>
      <c r="C1937" s="665" t="s">
        <v>4757</v>
      </c>
      <c r="D1937" s="746" t="s">
        <v>7219</v>
      </c>
      <c r="E1937" s="747" t="s">
        <v>4787</v>
      </c>
      <c r="F1937" s="665" t="s">
        <v>4752</v>
      </c>
      <c r="G1937" s="665" t="s">
        <v>4873</v>
      </c>
      <c r="H1937" s="665" t="s">
        <v>546</v>
      </c>
      <c r="I1937" s="665" t="s">
        <v>1040</v>
      </c>
      <c r="J1937" s="665" t="s">
        <v>4874</v>
      </c>
      <c r="K1937" s="665" t="s">
        <v>4875</v>
      </c>
      <c r="L1937" s="666">
        <v>63.7</v>
      </c>
      <c r="M1937" s="666">
        <v>63.7</v>
      </c>
      <c r="N1937" s="665">
        <v>1</v>
      </c>
      <c r="O1937" s="748">
        <v>1</v>
      </c>
      <c r="P1937" s="666">
        <v>63.7</v>
      </c>
      <c r="Q1937" s="681">
        <v>1</v>
      </c>
      <c r="R1937" s="665">
        <v>1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21</v>
      </c>
      <c r="B1938" s="665" t="s">
        <v>545</v>
      </c>
      <c r="C1938" s="665" t="s">
        <v>4757</v>
      </c>
      <c r="D1938" s="746" t="s">
        <v>7219</v>
      </c>
      <c r="E1938" s="747" t="s">
        <v>4787</v>
      </c>
      <c r="F1938" s="665" t="s">
        <v>4752</v>
      </c>
      <c r="G1938" s="665" t="s">
        <v>5077</v>
      </c>
      <c r="H1938" s="665" t="s">
        <v>546</v>
      </c>
      <c r="I1938" s="665" t="s">
        <v>663</v>
      </c>
      <c r="J1938" s="665" t="s">
        <v>664</v>
      </c>
      <c r="K1938" s="665" t="s">
        <v>5078</v>
      </c>
      <c r="L1938" s="666">
        <v>106.54</v>
      </c>
      <c r="M1938" s="666">
        <v>213.08</v>
      </c>
      <c r="N1938" s="665">
        <v>2</v>
      </c>
      <c r="O1938" s="748">
        <v>1.5</v>
      </c>
      <c r="P1938" s="666">
        <v>213.08</v>
      </c>
      <c r="Q1938" s="681">
        <v>1</v>
      </c>
      <c r="R1938" s="665">
        <v>2</v>
      </c>
      <c r="S1938" s="681">
        <v>1</v>
      </c>
      <c r="T1938" s="748">
        <v>1.5</v>
      </c>
      <c r="U1938" s="704">
        <v>1</v>
      </c>
    </row>
    <row r="1939" spans="1:21" ht="14.4" customHeight="1" x14ac:dyDescent="0.3">
      <c r="A1939" s="664">
        <v>21</v>
      </c>
      <c r="B1939" s="665" t="s">
        <v>545</v>
      </c>
      <c r="C1939" s="665" t="s">
        <v>4757</v>
      </c>
      <c r="D1939" s="746" t="s">
        <v>7219</v>
      </c>
      <c r="E1939" s="747" t="s">
        <v>4787</v>
      </c>
      <c r="F1939" s="665" t="s">
        <v>4752</v>
      </c>
      <c r="G1939" s="665" t="s">
        <v>4876</v>
      </c>
      <c r="H1939" s="665" t="s">
        <v>2238</v>
      </c>
      <c r="I1939" s="665" t="s">
        <v>2326</v>
      </c>
      <c r="J1939" s="665" t="s">
        <v>2327</v>
      </c>
      <c r="K1939" s="665" t="s">
        <v>4566</v>
      </c>
      <c r="L1939" s="666">
        <v>848.49</v>
      </c>
      <c r="M1939" s="666">
        <v>8484.9</v>
      </c>
      <c r="N1939" s="665">
        <v>10</v>
      </c>
      <c r="O1939" s="748">
        <v>6</v>
      </c>
      <c r="P1939" s="666">
        <v>5939.4299999999994</v>
      </c>
      <c r="Q1939" s="681">
        <v>0.7</v>
      </c>
      <c r="R1939" s="665">
        <v>7</v>
      </c>
      <c r="S1939" s="681">
        <v>0.7</v>
      </c>
      <c r="T1939" s="748">
        <v>4.5</v>
      </c>
      <c r="U1939" s="704">
        <v>0.75</v>
      </c>
    </row>
    <row r="1940" spans="1:21" ht="14.4" customHeight="1" x14ac:dyDescent="0.3">
      <c r="A1940" s="664">
        <v>21</v>
      </c>
      <c r="B1940" s="665" t="s">
        <v>545</v>
      </c>
      <c r="C1940" s="665" t="s">
        <v>4757</v>
      </c>
      <c r="D1940" s="746" t="s">
        <v>7219</v>
      </c>
      <c r="E1940" s="747" t="s">
        <v>4787</v>
      </c>
      <c r="F1940" s="665" t="s">
        <v>4752</v>
      </c>
      <c r="G1940" s="665" t="s">
        <v>4876</v>
      </c>
      <c r="H1940" s="665" t="s">
        <v>546</v>
      </c>
      <c r="I1940" s="665" t="s">
        <v>6361</v>
      </c>
      <c r="J1940" s="665" t="s">
        <v>6362</v>
      </c>
      <c r="K1940" s="665" t="s">
        <v>6363</v>
      </c>
      <c r="L1940" s="666">
        <v>0</v>
      </c>
      <c r="M1940" s="666">
        <v>0</v>
      </c>
      <c r="N1940" s="665">
        <v>2</v>
      </c>
      <c r="O1940" s="748">
        <v>2</v>
      </c>
      <c r="P1940" s="666"/>
      <c r="Q1940" s="681"/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21</v>
      </c>
      <c r="B1941" s="665" t="s">
        <v>545</v>
      </c>
      <c r="C1941" s="665" t="s">
        <v>4757</v>
      </c>
      <c r="D1941" s="746" t="s">
        <v>7219</v>
      </c>
      <c r="E1941" s="747" t="s">
        <v>4787</v>
      </c>
      <c r="F1941" s="665" t="s">
        <v>4752</v>
      </c>
      <c r="G1941" s="665" t="s">
        <v>6364</v>
      </c>
      <c r="H1941" s="665" t="s">
        <v>546</v>
      </c>
      <c r="I1941" s="665" t="s">
        <v>6365</v>
      </c>
      <c r="J1941" s="665" t="s">
        <v>6366</v>
      </c>
      <c r="K1941" s="665" t="s">
        <v>6367</v>
      </c>
      <c r="L1941" s="666">
        <v>0</v>
      </c>
      <c r="M1941" s="666">
        <v>0</v>
      </c>
      <c r="N1941" s="665">
        <v>1</v>
      </c>
      <c r="O1941" s="748">
        <v>1</v>
      </c>
      <c r="P1941" s="666"/>
      <c r="Q1941" s="681"/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21</v>
      </c>
      <c r="B1942" s="665" t="s">
        <v>545</v>
      </c>
      <c r="C1942" s="665" t="s">
        <v>4757</v>
      </c>
      <c r="D1942" s="746" t="s">
        <v>7219</v>
      </c>
      <c r="E1942" s="747" t="s">
        <v>4787</v>
      </c>
      <c r="F1942" s="665" t="s">
        <v>4752</v>
      </c>
      <c r="G1942" s="665" t="s">
        <v>5606</v>
      </c>
      <c r="H1942" s="665" t="s">
        <v>546</v>
      </c>
      <c r="I1942" s="665" t="s">
        <v>683</v>
      </c>
      <c r="J1942" s="665" t="s">
        <v>684</v>
      </c>
      <c r="K1942" s="665" t="s">
        <v>685</v>
      </c>
      <c r="L1942" s="666">
        <v>46.25</v>
      </c>
      <c r="M1942" s="666">
        <v>92.5</v>
      </c>
      <c r="N1942" s="665">
        <v>2</v>
      </c>
      <c r="O1942" s="748">
        <v>0.5</v>
      </c>
      <c r="P1942" s="666">
        <v>92.5</v>
      </c>
      <c r="Q1942" s="681">
        <v>1</v>
      </c>
      <c r="R1942" s="665">
        <v>2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21</v>
      </c>
      <c r="B1943" s="665" t="s">
        <v>545</v>
      </c>
      <c r="C1943" s="665" t="s">
        <v>4757</v>
      </c>
      <c r="D1943" s="746" t="s">
        <v>7219</v>
      </c>
      <c r="E1943" s="747" t="s">
        <v>4787</v>
      </c>
      <c r="F1943" s="665" t="s">
        <v>4752</v>
      </c>
      <c r="G1943" s="665" t="s">
        <v>5606</v>
      </c>
      <c r="H1943" s="665" t="s">
        <v>546</v>
      </c>
      <c r="I1943" s="665" t="s">
        <v>6368</v>
      </c>
      <c r="J1943" s="665" t="s">
        <v>684</v>
      </c>
      <c r="K1943" s="665" t="s">
        <v>6369</v>
      </c>
      <c r="L1943" s="666">
        <v>0</v>
      </c>
      <c r="M1943" s="666">
        <v>0</v>
      </c>
      <c r="N1943" s="665">
        <v>3</v>
      </c>
      <c r="O1943" s="748">
        <v>1.5</v>
      </c>
      <c r="P1943" s="666">
        <v>0</v>
      </c>
      <c r="Q1943" s="681"/>
      <c r="R1943" s="665">
        <v>3</v>
      </c>
      <c r="S1943" s="681">
        <v>1</v>
      </c>
      <c r="T1943" s="748">
        <v>1.5</v>
      </c>
      <c r="U1943" s="704">
        <v>1</v>
      </c>
    </row>
    <row r="1944" spans="1:21" ht="14.4" customHeight="1" x14ac:dyDescent="0.3">
      <c r="A1944" s="664">
        <v>21</v>
      </c>
      <c r="B1944" s="665" t="s">
        <v>545</v>
      </c>
      <c r="C1944" s="665" t="s">
        <v>4757</v>
      </c>
      <c r="D1944" s="746" t="s">
        <v>7219</v>
      </c>
      <c r="E1944" s="747" t="s">
        <v>4787</v>
      </c>
      <c r="F1944" s="665" t="s">
        <v>4752</v>
      </c>
      <c r="G1944" s="665" t="s">
        <v>4877</v>
      </c>
      <c r="H1944" s="665" t="s">
        <v>546</v>
      </c>
      <c r="I1944" s="665" t="s">
        <v>6370</v>
      </c>
      <c r="J1944" s="665" t="s">
        <v>4771</v>
      </c>
      <c r="K1944" s="665"/>
      <c r="L1944" s="666">
        <v>0</v>
      </c>
      <c r="M1944" s="666">
        <v>0</v>
      </c>
      <c r="N1944" s="665">
        <v>1</v>
      </c>
      <c r="O1944" s="748">
        <v>0.5</v>
      </c>
      <c r="P1944" s="666">
        <v>0</v>
      </c>
      <c r="Q1944" s="681"/>
      <c r="R1944" s="665">
        <v>1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21</v>
      </c>
      <c r="B1945" s="665" t="s">
        <v>545</v>
      </c>
      <c r="C1945" s="665" t="s">
        <v>4757</v>
      </c>
      <c r="D1945" s="746" t="s">
        <v>7219</v>
      </c>
      <c r="E1945" s="747" t="s">
        <v>4787</v>
      </c>
      <c r="F1945" s="665" t="s">
        <v>4752</v>
      </c>
      <c r="G1945" s="665" t="s">
        <v>6371</v>
      </c>
      <c r="H1945" s="665" t="s">
        <v>546</v>
      </c>
      <c r="I1945" s="665" t="s">
        <v>3083</v>
      </c>
      <c r="J1945" s="665" t="s">
        <v>3084</v>
      </c>
      <c r="K1945" s="665" t="s">
        <v>6372</v>
      </c>
      <c r="L1945" s="666">
        <v>0</v>
      </c>
      <c r="M1945" s="666">
        <v>0</v>
      </c>
      <c r="N1945" s="665">
        <v>1</v>
      </c>
      <c r="O1945" s="748">
        <v>1</v>
      </c>
      <c r="P1945" s="666">
        <v>0</v>
      </c>
      <c r="Q1945" s="681"/>
      <c r="R1945" s="665">
        <v>1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21</v>
      </c>
      <c r="B1946" s="665" t="s">
        <v>545</v>
      </c>
      <c r="C1946" s="665" t="s">
        <v>4757</v>
      </c>
      <c r="D1946" s="746" t="s">
        <v>7219</v>
      </c>
      <c r="E1946" s="747" t="s">
        <v>4787</v>
      </c>
      <c r="F1946" s="665" t="s">
        <v>4752</v>
      </c>
      <c r="G1946" s="665" t="s">
        <v>4881</v>
      </c>
      <c r="H1946" s="665" t="s">
        <v>546</v>
      </c>
      <c r="I1946" s="665" t="s">
        <v>915</v>
      </c>
      <c r="J1946" s="665" t="s">
        <v>916</v>
      </c>
      <c r="K1946" s="665" t="s">
        <v>4882</v>
      </c>
      <c r="L1946" s="666">
        <v>107.27</v>
      </c>
      <c r="M1946" s="666">
        <v>1930.8600000000001</v>
      </c>
      <c r="N1946" s="665">
        <v>18</v>
      </c>
      <c r="O1946" s="748">
        <v>4.5</v>
      </c>
      <c r="P1946" s="666">
        <v>1287.24</v>
      </c>
      <c r="Q1946" s="681">
        <v>0.66666666666666663</v>
      </c>
      <c r="R1946" s="665">
        <v>12</v>
      </c>
      <c r="S1946" s="681">
        <v>0.66666666666666663</v>
      </c>
      <c r="T1946" s="748">
        <v>3.5</v>
      </c>
      <c r="U1946" s="704">
        <v>0.77777777777777779</v>
      </c>
    </row>
    <row r="1947" spans="1:21" ht="14.4" customHeight="1" x14ac:dyDescent="0.3">
      <c r="A1947" s="664">
        <v>21</v>
      </c>
      <c r="B1947" s="665" t="s">
        <v>545</v>
      </c>
      <c r="C1947" s="665" t="s">
        <v>4757</v>
      </c>
      <c r="D1947" s="746" t="s">
        <v>7219</v>
      </c>
      <c r="E1947" s="747" t="s">
        <v>4787</v>
      </c>
      <c r="F1947" s="665" t="s">
        <v>4752</v>
      </c>
      <c r="G1947" s="665" t="s">
        <v>4881</v>
      </c>
      <c r="H1947" s="665" t="s">
        <v>546</v>
      </c>
      <c r="I1947" s="665" t="s">
        <v>4883</v>
      </c>
      <c r="J1947" s="665" t="s">
        <v>916</v>
      </c>
      <c r="K1947" s="665" t="s">
        <v>4882</v>
      </c>
      <c r="L1947" s="666">
        <v>107.27</v>
      </c>
      <c r="M1947" s="666">
        <v>18235.900000000009</v>
      </c>
      <c r="N1947" s="665">
        <v>170</v>
      </c>
      <c r="O1947" s="748">
        <v>45</v>
      </c>
      <c r="P1947" s="666">
        <v>10834.270000000004</v>
      </c>
      <c r="Q1947" s="681">
        <v>0.59411764705882342</v>
      </c>
      <c r="R1947" s="665">
        <v>101</v>
      </c>
      <c r="S1947" s="681">
        <v>0.59411764705882353</v>
      </c>
      <c r="T1947" s="748">
        <v>26.5</v>
      </c>
      <c r="U1947" s="704">
        <v>0.58888888888888891</v>
      </c>
    </row>
    <row r="1948" spans="1:21" ht="14.4" customHeight="1" x14ac:dyDescent="0.3">
      <c r="A1948" s="664">
        <v>21</v>
      </c>
      <c r="B1948" s="665" t="s">
        <v>545</v>
      </c>
      <c r="C1948" s="665" t="s">
        <v>4757</v>
      </c>
      <c r="D1948" s="746" t="s">
        <v>7219</v>
      </c>
      <c r="E1948" s="747" t="s">
        <v>4787</v>
      </c>
      <c r="F1948" s="665" t="s">
        <v>4752</v>
      </c>
      <c r="G1948" s="665" t="s">
        <v>4884</v>
      </c>
      <c r="H1948" s="665" t="s">
        <v>546</v>
      </c>
      <c r="I1948" s="665" t="s">
        <v>2964</v>
      </c>
      <c r="J1948" s="665" t="s">
        <v>2965</v>
      </c>
      <c r="K1948" s="665" t="s">
        <v>4885</v>
      </c>
      <c r="L1948" s="666">
        <v>50.64</v>
      </c>
      <c r="M1948" s="666">
        <v>101.28</v>
      </c>
      <c r="N1948" s="665">
        <v>2</v>
      </c>
      <c r="O1948" s="748">
        <v>1</v>
      </c>
      <c r="P1948" s="666">
        <v>101.28</v>
      </c>
      <c r="Q1948" s="681">
        <v>1</v>
      </c>
      <c r="R1948" s="665">
        <v>2</v>
      </c>
      <c r="S1948" s="681">
        <v>1</v>
      </c>
      <c r="T1948" s="748">
        <v>1</v>
      </c>
      <c r="U1948" s="704">
        <v>1</v>
      </c>
    </row>
    <row r="1949" spans="1:21" ht="14.4" customHeight="1" x14ac:dyDescent="0.3">
      <c r="A1949" s="664">
        <v>21</v>
      </c>
      <c r="B1949" s="665" t="s">
        <v>545</v>
      </c>
      <c r="C1949" s="665" t="s">
        <v>4757</v>
      </c>
      <c r="D1949" s="746" t="s">
        <v>7219</v>
      </c>
      <c r="E1949" s="747" t="s">
        <v>4787</v>
      </c>
      <c r="F1949" s="665" t="s">
        <v>4752</v>
      </c>
      <c r="G1949" s="665" t="s">
        <v>4884</v>
      </c>
      <c r="H1949" s="665" t="s">
        <v>546</v>
      </c>
      <c r="I1949" s="665" t="s">
        <v>5392</v>
      </c>
      <c r="J1949" s="665" t="s">
        <v>2965</v>
      </c>
      <c r="K1949" s="665" t="s">
        <v>5393</v>
      </c>
      <c r="L1949" s="666">
        <v>0</v>
      </c>
      <c r="M1949" s="666">
        <v>0</v>
      </c>
      <c r="N1949" s="665">
        <v>3</v>
      </c>
      <c r="O1949" s="748">
        <v>3</v>
      </c>
      <c r="P1949" s="666">
        <v>0</v>
      </c>
      <c r="Q1949" s="681"/>
      <c r="R1949" s="665">
        <v>3</v>
      </c>
      <c r="S1949" s="681">
        <v>1</v>
      </c>
      <c r="T1949" s="748">
        <v>3</v>
      </c>
      <c r="U1949" s="704">
        <v>1</v>
      </c>
    </row>
    <row r="1950" spans="1:21" ht="14.4" customHeight="1" x14ac:dyDescent="0.3">
      <c r="A1950" s="664">
        <v>21</v>
      </c>
      <c r="B1950" s="665" t="s">
        <v>545</v>
      </c>
      <c r="C1950" s="665" t="s">
        <v>4757</v>
      </c>
      <c r="D1950" s="746" t="s">
        <v>7219</v>
      </c>
      <c r="E1950" s="747" t="s">
        <v>4787</v>
      </c>
      <c r="F1950" s="665" t="s">
        <v>4752</v>
      </c>
      <c r="G1950" s="665" t="s">
        <v>5394</v>
      </c>
      <c r="H1950" s="665" t="s">
        <v>546</v>
      </c>
      <c r="I1950" s="665" t="s">
        <v>2724</v>
      </c>
      <c r="J1950" s="665" t="s">
        <v>2725</v>
      </c>
      <c r="K1950" s="665" t="s">
        <v>6373</v>
      </c>
      <c r="L1950" s="666">
        <v>124.13</v>
      </c>
      <c r="M1950" s="666">
        <v>248.26</v>
      </c>
      <c r="N1950" s="665">
        <v>2</v>
      </c>
      <c r="O1950" s="748">
        <v>0.5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21</v>
      </c>
      <c r="B1951" s="665" t="s">
        <v>545</v>
      </c>
      <c r="C1951" s="665" t="s">
        <v>4757</v>
      </c>
      <c r="D1951" s="746" t="s">
        <v>7219</v>
      </c>
      <c r="E1951" s="747" t="s">
        <v>4787</v>
      </c>
      <c r="F1951" s="665" t="s">
        <v>4752</v>
      </c>
      <c r="G1951" s="665" t="s">
        <v>6047</v>
      </c>
      <c r="H1951" s="665" t="s">
        <v>546</v>
      </c>
      <c r="I1951" s="665" t="s">
        <v>6374</v>
      </c>
      <c r="J1951" s="665" t="s">
        <v>6375</v>
      </c>
      <c r="K1951" s="665" t="s">
        <v>6376</v>
      </c>
      <c r="L1951" s="666">
        <v>79.64</v>
      </c>
      <c r="M1951" s="666">
        <v>238.92000000000002</v>
      </c>
      <c r="N1951" s="665">
        <v>3</v>
      </c>
      <c r="O1951" s="748">
        <v>2</v>
      </c>
      <c r="P1951" s="666">
        <v>79.64</v>
      </c>
      <c r="Q1951" s="681">
        <v>0.33333333333333331</v>
      </c>
      <c r="R1951" s="665">
        <v>1</v>
      </c>
      <c r="S1951" s="681">
        <v>0.33333333333333331</v>
      </c>
      <c r="T1951" s="748">
        <v>1</v>
      </c>
      <c r="U1951" s="704">
        <v>0.5</v>
      </c>
    </row>
    <row r="1952" spans="1:21" ht="14.4" customHeight="1" x14ac:dyDescent="0.3">
      <c r="A1952" s="664">
        <v>21</v>
      </c>
      <c r="B1952" s="665" t="s">
        <v>545</v>
      </c>
      <c r="C1952" s="665" t="s">
        <v>4757</v>
      </c>
      <c r="D1952" s="746" t="s">
        <v>7219</v>
      </c>
      <c r="E1952" s="747" t="s">
        <v>4787</v>
      </c>
      <c r="F1952" s="665" t="s">
        <v>4752</v>
      </c>
      <c r="G1952" s="665" t="s">
        <v>4886</v>
      </c>
      <c r="H1952" s="665" t="s">
        <v>546</v>
      </c>
      <c r="I1952" s="665" t="s">
        <v>4887</v>
      </c>
      <c r="J1952" s="665" t="s">
        <v>1097</v>
      </c>
      <c r="K1952" s="665" t="s">
        <v>4888</v>
      </c>
      <c r="L1952" s="666">
        <v>33</v>
      </c>
      <c r="M1952" s="666">
        <v>693</v>
      </c>
      <c r="N1952" s="665">
        <v>21</v>
      </c>
      <c r="O1952" s="748">
        <v>11</v>
      </c>
      <c r="P1952" s="666">
        <v>132</v>
      </c>
      <c r="Q1952" s="681">
        <v>0.19047619047619047</v>
      </c>
      <c r="R1952" s="665">
        <v>4</v>
      </c>
      <c r="S1952" s="681">
        <v>0.19047619047619047</v>
      </c>
      <c r="T1952" s="748">
        <v>3.5</v>
      </c>
      <c r="U1952" s="704">
        <v>0.31818181818181818</v>
      </c>
    </row>
    <row r="1953" spans="1:21" ht="14.4" customHeight="1" x14ac:dyDescent="0.3">
      <c r="A1953" s="664">
        <v>21</v>
      </c>
      <c r="B1953" s="665" t="s">
        <v>545</v>
      </c>
      <c r="C1953" s="665" t="s">
        <v>4757</v>
      </c>
      <c r="D1953" s="746" t="s">
        <v>7219</v>
      </c>
      <c r="E1953" s="747" t="s">
        <v>4787</v>
      </c>
      <c r="F1953" s="665" t="s">
        <v>4752</v>
      </c>
      <c r="G1953" s="665" t="s">
        <v>6377</v>
      </c>
      <c r="H1953" s="665" t="s">
        <v>546</v>
      </c>
      <c r="I1953" s="665" t="s">
        <v>6378</v>
      </c>
      <c r="J1953" s="665" t="s">
        <v>1509</v>
      </c>
      <c r="K1953" s="665" t="s">
        <v>6379</v>
      </c>
      <c r="L1953" s="666">
        <v>34.6</v>
      </c>
      <c r="M1953" s="666">
        <v>34.6</v>
      </c>
      <c r="N1953" s="665">
        <v>1</v>
      </c>
      <c r="O1953" s="748">
        <v>1</v>
      </c>
      <c r="P1953" s="666"/>
      <c r="Q1953" s="681">
        <v>0</v>
      </c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21</v>
      </c>
      <c r="B1954" s="665" t="s">
        <v>545</v>
      </c>
      <c r="C1954" s="665" t="s">
        <v>4757</v>
      </c>
      <c r="D1954" s="746" t="s">
        <v>7219</v>
      </c>
      <c r="E1954" s="747" t="s">
        <v>4787</v>
      </c>
      <c r="F1954" s="665" t="s">
        <v>4752</v>
      </c>
      <c r="G1954" s="665" t="s">
        <v>5608</v>
      </c>
      <c r="H1954" s="665" t="s">
        <v>546</v>
      </c>
      <c r="I1954" s="665" t="s">
        <v>1659</v>
      </c>
      <c r="J1954" s="665" t="s">
        <v>2069</v>
      </c>
      <c r="K1954" s="665" t="s">
        <v>5610</v>
      </c>
      <c r="L1954" s="666">
        <v>0</v>
      </c>
      <c r="M1954" s="666">
        <v>0</v>
      </c>
      <c r="N1954" s="665">
        <v>3</v>
      </c>
      <c r="O1954" s="748">
        <v>2</v>
      </c>
      <c r="P1954" s="666">
        <v>0</v>
      </c>
      <c r="Q1954" s="681"/>
      <c r="R1954" s="665">
        <v>3</v>
      </c>
      <c r="S1954" s="681">
        <v>1</v>
      </c>
      <c r="T1954" s="748">
        <v>2</v>
      </c>
      <c r="U1954" s="704">
        <v>1</v>
      </c>
    </row>
    <row r="1955" spans="1:21" ht="14.4" customHeight="1" x14ac:dyDescent="0.3">
      <c r="A1955" s="664">
        <v>21</v>
      </c>
      <c r="B1955" s="665" t="s">
        <v>545</v>
      </c>
      <c r="C1955" s="665" t="s">
        <v>4757</v>
      </c>
      <c r="D1955" s="746" t="s">
        <v>7219</v>
      </c>
      <c r="E1955" s="747" t="s">
        <v>4787</v>
      </c>
      <c r="F1955" s="665" t="s">
        <v>4752</v>
      </c>
      <c r="G1955" s="665" t="s">
        <v>5608</v>
      </c>
      <c r="H1955" s="665" t="s">
        <v>546</v>
      </c>
      <c r="I1955" s="665" t="s">
        <v>6380</v>
      </c>
      <c r="J1955" s="665" t="s">
        <v>6381</v>
      </c>
      <c r="K1955" s="665" t="s">
        <v>6382</v>
      </c>
      <c r="L1955" s="666">
        <v>0</v>
      </c>
      <c r="M1955" s="666">
        <v>0</v>
      </c>
      <c r="N1955" s="665">
        <v>1</v>
      </c>
      <c r="O1955" s="748">
        <v>0.5</v>
      </c>
      <c r="P1955" s="666">
        <v>0</v>
      </c>
      <c r="Q1955" s="681"/>
      <c r="R1955" s="665">
        <v>1</v>
      </c>
      <c r="S1955" s="681">
        <v>1</v>
      </c>
      <c r="T1955" s="748">
        <v>0.5</v>
      </c>
      <c r="U1955" s="704">
        <v>1</v>
      </c>
    </row>
    <row r="1956" spans="1:21" ht="14.4" customHeight="1" x14ac:dyDescent="0.3">
      <c r="A1956" s="664">
        <v>21</v>
      </c>
      <c r="B1956" s="665" t="s">
        <v>545</v>
      </c>
      <c r="C1956" s="665" t="s">
        <v>4757</v>
      </c>
      <c r="D1956" s="746" t="s">
        <v>7219</v>
      </c>
      <c r="E1956" s="747" t="s">
        <v>4787</v>
      </c>
      <c r="F1956" s="665" t="s">
        <v>4752</v>
      </c>
      <c r="G1956" s="665" t="s">
        <v>6383</v>
      </c>
      <c r="H1956" s="665" t="s">
        <v>2238</v>
      </c>
      <c r="I1956" s="665" t="s">
        <v>6384</v>
      </c>
      <c r="J1956" s="665" t="s">
        <v>6385</v>
      </c>
      <c r="K1956" s="665" t="s">
        <v>6386</v>
      </c>
      <c r="L1956" s="666">
        <v>736.33</v>
      </c>
      <c r="M1956" s="666">
        <v>736.33</v>
      </c>
      <c r="N1956" s="665">
        <v>1</v>
      </c>
      <c r="O1956" s="748">
        <v>1</v>
      </c>
      <c r="P1956" s="666">
        <v>736.33</v>
      </c>
      <c r="Q1956" s="681">
        <v>1</v>
      </c>
      <c r="R1956" s="665">
        <v>1</v>
      </c>
      <c r="S1956" s="681">
        <v>1</v>
      </c>
      <c r="T1956" s="748">
        <v>1</v>
      </c>
      <c r="U1956" s="704">
        <v>1</v>
      </c>
    </row>
    <row r="1957" spans="1:21" ht="14.4" customHeight="1" x14ac:dyDescent="0.3">
      <c r="A1957" s="664">
        <v>21</v>
      </c>
      <c r="B1957" s="665" t="s">
        <v>545</v>
      </c>
      <c r="C1957" s="665" t="s">
        <v>4757</v>
      </c>
      <c r="D1957" s="746" t="s">
        <v>7219</v>
      </c>
      <c r="E1957" s="747" t="s">
        <v>4787</v>
      </c>
      <c r="F1957" s="665" t="s">
        <v>4752</v>
      </c>
      <c r="G1957" s="665" t="s">
        <v>5286</v>
      </c>
      <c r="H1957" s="665" t="s">
        <v>546</v>
      </c>
      <c r="I1957" s="665" t="s">
        <v>1273</v>
      </c>
      <c r="J1957" s="665" t="s">
        <v>1274</v>
      </c>
      <c r="K1957" s="665" t="s">
        <v>1275</v>
      </c>
      <c r="L1957" s="666">
        <v>60.9</v>
      </c>
      <c r="M1957" s="666">
        <v>487.2</v>
      </c>
      <c r="N1957" s="665">
        <v>8</v>
      </c>
      <c r="O1957" s="748">
        <v>3</v>
      </c>
      <c r="P1957" s="666">
        <v>182.7</v>
      </c>
      <c r="Q1957" s="681">
        <v>0.375</v>
      </c>
      <c r="R1957" s="665">
        <v>3</v>
      </c>
      <c r="S1957" s="681">
        <v>0.375</v>
      </c>
      <c r="T1957" s="748">
        <v>1</v>
      </c>
      <c r="U1957" s="704">
        <v>0.33333333333333331</v>
      </c>
    </row>
    <row r="1958" spans="1:21" ht="14.4" customHeight="1" x14ac:dyDescent="0.3">
      <c r="A1958" s="664">
        <v>21</v>
      </c>
      <c r="B1958" s="665" t="s">
        <v>545</v>
      </c>
      <c r="C1958" s="665" t="s">
        <v>4757</v>
      </c>
      <c r="D1958" s="746" t="s">
        <v>7219</v>
      </c>
      <c r="E1958" s="747" t="s">
        <v>4787</v>
      </c>
      <c r="F1958" s="665" t="s">
        <v>4752</v>
      </c>
      <c r="G1958" s="665" t="s">
        <v>5612</v>
      </c>
      <c r="H1958" s="665" t="s">
        <v>2238</v>
      </c>
      <c r="I1958" s="665" t="s">
        <v>5613</v>
      </c>
      <c r="J1958" s="665" t="s">
        <v>5614</v>
      </c>
      <c r="K1958" s="665" t="s">
        <v>5615</v>
      </c>
      <c r="L1958" s="666">
        <v>2179.9299999999998</v>
      </c>
      <c r="M1958" s="666">
        <v>19619.369999999995</v>
      </c>
      <c r="N1958" s="665">
        <v>9</v>
      </c>
      <c r="O1958" s="748">
        <v>3</v>
      </c>
      <c r="P1958" s="666">
        <v>19619.369999999995</v>
      </c>
      <c r="Q1958" s="681">
        <v>1</v>
      </c>
      <c r="R1958" s="665">
        <v>9</v>
      </c>
      <c r="S1958" s="681">
        <v>1</v>
      </c>
      <c r="T1958" s="748">
        <v>3</v>
      </c>
      <c r="U1958" s="704">
        <v>1</v>
      </c>
    </row>
    <row r="1959" spans="1:21" ht="14.4" customHeight="1" x14ac:dyDescent="0.3">
      <c r="A1959" s="664">
        <v>21</v>
      </c>
      <c r="B1959" s="665" t="s">
        <v>545</v>
      </c>
      <c r="C1959" s="665" t="s">
        <v>4757</v>
      </c>
      <c r="D1959" s="746" t="s">
        <v>7219</v>
      </c>
      <c r="E1959" s="747" t="s">
        <v>4787</v>
      </c>
      <c r="F1959" s="665" t="s">
        <v>4752</v>
      </c>
      <c r="G1959" s="665" t="s">
        <v>5036</v>
      </c>
      <c r="H1959" s="665" t="s">
        <v>546</v>
      </c>
      <c r="I1959" s="665" t="s">
        <v>4966</v>
      </c>
      <c r="J1959" s="665" t="s">
        <v>4771</v>
      </c>
      <c r="K1959" s="665"/>
      <c r="L1959" s="666">
        <v>0</v>
      </c>
      <c r="M1959" s="666">
        <v>0</v>
      </c>
      <c r="N1959" s="665">
        <v>1</v>
      </c>
      <c r="O1959" s="748">
        <v>0.25</v>
      </c>
      <c r="P1959" s="666">
        <v>0</v>
      </c>
      <c r="Q1959" s="681"/>
      <c r="R1959" s="665">
        <v>1</v>
      </c>
      <c r="S1959" s="681">
        <v>1</v>
      </c>
      <c r="T1959" s="748">
        <v>0.25</v>
      </c>
      <c r="U1959" s="704">
        <v>1</v>
      </c>
    </row>
    <row r="1960" spans="1:21" ht="14.4" customHeight="1" x14ac:dyDescent="0.3">
      <c r="A1960" s="664">
        <v>21</v>
      </c>
      <c r="B1960" s="665" t="s">
        <v>545</v>
      </c>
      <c r="C1960" s="665" t="s">
        <v>4757</v>
      </c>
      <c r="D1960" s="746" t="s">
        <v>7219</v>
      </c>
      <c r="E1960" s="747" t="s">
        <v>4787</v>
      </c>
      <c r="F1960" s="665" t="s">
        <v>4752</v>
      </c>
      <c r="G1960" s="665" t="s">
        <v>4797</v>
      </c>
      <c r="H1960" s="665" t="s">
        <v>546</v>
      </c>
      <c r="I1960" s="665" t="s">
        <v>2670</v>
      </c>
      <c r="J1960" s="665" t="s">
        <v>2671</v>
      </c>
      <c r="K1960" s="665" t="s">
        <v>4798</v>
      </c>
      <c r="L1960" s="666">
        <v>48.09</v>
      </c>
      <c r="M1960" s="666">
        <v>240.45000000000002</v>
      </c>
      <c r="N1960" s="665">
        <v>5</v>
      </c>
      <c r="O1960" s="748">
        <v>3.5</v>
      </c>
      <c r="P1960" s="666">
        <v>192.36</v>
      </c>
      <c r="Q1960" s="681">
        <v>0.8</v>
      </c>
      <c r="R1960" s="665">
        <v>4</v>
      </c>
      <c r="S1960" s="681">
        <v>0.8</v>
      </c>
      <c r="T1960" s="748">
        <v>2.5</v>
      </c>
      <c r="U1960" s="704">
        <v>0.7142857142857143</v>
      </c>
    </row>
    <row r="1961" spans="1:21" ht="14.4" customHeight="1" x14ac:dyDescent="0.3">
      <c r="A1961" s="664">
        <v>21</v>
      </c>
      <c r="B1961" s="665" t="s">
        <v>545</v>
      </c>
      <c r="C1961" s="665" t="s">
        <v>4757</v>
      </c>
      <c r="D1961" s="746" t="s">
        <v>7219</v>
      </c>
      <c r="E1961" s="747" t="s">
        <v>4787</v>
      </c>
      <c r="F1961" s="665" t="s">
        <v>4752</v>
      </c>
      <c r="G1961" s="665" t="s">
        <v>4797</v>
      </c>
      <c r="H1961" s="665" t="s">
        <v>546</v>
      </c>
      <c r="I1961" s="665" t="s">
        <v>6387</v>
      </c>
      <c r="J1961" s="665" t="s">
        <v>2671</v>
      </c>
      <c r="K1961" s="665" t="s">
        <v>6388</v>
      </c>
      <c r="L1961" s="666">
        <v>0</v>
      </c>
      <c r="M1961" s="666">
        <v>0</v>
      </c>
      <c r="N1961" s="665">
        <v>2</v>
      </c>
      <c r="O1961" s="748">
        <v>0.5</v>
      </c>
      <c r="P1961" s="666">
        <v>0</v>
      </c>
      <c r="Q1961" s="681"/>
      <c r="R1961" s="665">
        <v>2</v>
      </c>
      <c r="S1961" s="681">
        <v>1</v>
      </c>
      <c r="T1961" s="748">
        <v>0.5</v>
      </c>
      <c r="U1961" s="704">
        <v>1</v>
      </c>
    </row>
    <row r="1962" spans="1:21" ht="14.4" customHeight="1" x14ac:dyDescent="0.3">
      <c r="A1962" s="664">
        <v>21</v>
      </c>
      <c r="B1962" s="665" t="s">
        <v>545</v>
      </c>
      <c r="C1962" s="665" t="s">
        <v>4757</v>
      </c>
      <c r="D1962" s="746" t="s">
        <v>7219</v>
      </c>
      <c r="E1962" s="747" t="s">
        <v>4787</v>
      </c>
      <c r="F1962" s="665" t="s">
        <v>4752</v>
      </c>
      <c r="G1962" s="665" t="s">
        <v>4797</v>
      </c>
      <c r="H1962" s="665" t="s">
        <v>546</v>
      </c>
      <c r="I1962" s="665" t="s">
        <v>6389</v>
      </c>
      <c r="J1962" s="665" t="s">
        <v>6059</v>
      </c>
      <c r="K1962" s="665" t="s">
        <v>6390</v>
      </c>
      <c r="L1962" s="666">
        <v>89.91</v>
      </c>
      <c r="M1962" s="666">
        <v>179.82</v>
      </c>
      <c r="N1962" s="665">
        <v>2</v>
      </c>
      <c r="O1962" s="748">
        <v>0.5</v>
      </c>
      <c r="P1962" s="666">
        <v>179.82</v>
      </c>
      <c r="Q1962" s="681">
        <v>1</v>
      </c>
      <c r="R1962" s="665">
        <v>2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21</v>
      </c>
      <c r="B1963" s="665" t="s">
        <v>545</v>
      </c>
      <c r="C1963" s="665" t="s">
        <v>4757</v>
      </c>
      <c r="D1963" s="746" t="s">
        <v>7219</v>
      </c>
      <c r="E1963" s="747" t="s">
        <v>4787</v>
      </c>
      <c r="F1963" s="665" t="s">
        <v>4752</v>
      </c>
      <c r="G1963" s="665" t="s">
        <v>5084</v>
      </c>
      <c r="H1963" s="665" t="s">
        <v>546</v>
      </c>
      <c r="I1963" s="665" t="s">
        <v>709</v>
      </c>
      <c r="J1963" s="665" t="s">
        <v>710</v>
      </c>
      <c r="K1963" s="665" t="s">
        <v>5085</v>
      </c>
      <c r="L1963" s="666">
        <v>27.28</v>
      </c>
      <c r="M1963" s="666">
        <v>54.56</v>
      </c>
      <c r="N1963" s="665">
        <v>2</v>
      </c>
      <c r="O1963" s="748">
        <v>0.5</v>
      </c>
      <c r="P1963" s="666">
        <v>54.56</v>
      </c>
      <c r="Q1963" s="681">
        <v>1</v>
      </c>
      <c r="R1963" s="665">
        <v>2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21</v>
      </c>
      <c r="B1964" s="665" t="s">
        <v>545</v>
      </c>
      <c r="C1964" s="665" t="s">
        <v>4757</v>
      </c>
      <c r="D1964" s="746" t="s">
        <v>7219</v>
      </c>
      <c r="E1964" s="747" t="s">
        <v>4787</v>
      </c>
      <c r="F1964" s="665" t="s">
        <v>4752</v>
      </c>
      <c r="G1964" s="665" t="s">
        <v>5173</v>
      </c>
      <c r="H1964" s="665" t="s">
        <v>546</v>
      </c>
      <c r="I1964" s="665" t="s">
        <v>675</v>
      </c>
      <c r="J1964" s="665" t="s">
        <v>676</v>
      </c>
      <c r="K1964" s="665" t="s">
        <v>6391</v>
      </c>
      <c r="L1964" s="666">
        <v>0</v>
      </c>
      <c r="M1964" s="666">
        <v>0</v>
      </c>
      <c r="N1964" s="665">
        <v>1</v>
      </c>
      <c r="O1964" s="748">
        <v>0.5</v>
      </c>
      <c r="P1964" s="666"/>
      <c r="Q1964" s="681"/>
      <c r="R1964" s="665"/>
      <c r="S1964" s="681">
        <v>0</v>
      </c>
      <c r="T1964" s="748"/>
      <c r="U1964" s="704">
        <v>0</v>
      </c>
    </row>
    <row r="1965" spans="1:21" ht="14.4" customHeight="1" x14ac:dyDescent="0.3">
      <c r="A1965" s="664">
        <v>21</v>
      </c>
      <c r="B1965" s="665" t="s">
        <v>545</v>
      </c>
      <c r="C1965" s="665" t="s">
        <v>4757</v>
      </c>
      <c r="D1965" s="746" t="s">
        <v>7219</v>
      </c>
      <c r="E1965" s="747" t="s">
        <v>4787</v>
      </c>
      <c r="F1965" s="665" t="s">
        <v>4752</v>
      </c>
      <c r="G1965" s="665" t="s">
        <v>5173</v>
      </c>
      <c r="H1965" s="665" t="s">
        <v>546</v>
      </c>
      <c r="I1965" s="665" t="s">
        <v>3509</v>
      </c>
      <c r="J1965" s="665" t="s">
        <v>676</v>
      </c>
      <c r="K1965" s="665" t="s">
        <v>3510</v>
      </c>
      <c r="L1965" s="666">
        <v>0</v>
      </c>
      <c r="M1965" s="666">
        <v>0</v>
      </c>
      <c r="N1965" s="665">
        <v>2</v>
      </c>
      <c r="O1965" s="748">
        <v>1</v>
      </c>
      <c r="P1965" s="666">
        <v>0</v>
      </c>
      <c r="Q1965" s="681"/>
      <c r="R1965" s="665">
        <v>1</v>
      </c>
      <c r="S1965" s="681">
        <v>0.5</v>
      </c>
      <c r="T1965" s="748">
        <v>0.5</v>
      </c>
      <c r="U1965" s="704">
        <v>0.5</v>
      </c>
    </row>
    <row r="1966" spans="1:21" ht="14.4" customHeight="1" x14ac:dyDescent="0.3">
      <c r="A1966" s="664">
        <v>21</v>
      </c>
      <c r="B1966" s="665" t="s">
        <v>545</v>
      </c>
      <c r="C1966" s="665" t="s">
        <v>4757</v>
      </c>
      <c r="D1966" s="746" t="s">
        <v>7219</v>
      </c>
      <c r="E1966" s="747" t="s">
        <v>4787</v>
      </c>
      <c r="F1966" s="665" t="s">
        <v>4752</v>
      </c>
      <c r="G1966" s="665" t="s">
        <v>4825</v>
      </c>
      <c r="H1966" s="665" t="s">
        <v>546</v>
      </c>
      <c r="I1966" s="665" t="s">
        <v>1968</v>
      </c>
      <c r="J1966" s="665" t="s">
        <v>1085</v>
      </c>
      <c r="K1966" s="665" t="s">
        <v>5204</v>
      </c>
      <c r="L1966" s="666">
        <v>0</v>
      </c>
      <c r="M1966" s="666">
        <v>0</v>
      </c>
      <c r="N1966" s="665">
        <v>22</v>
      </c>
      <c r="O1966" s="748">
        <v>19</v>
      </c>
      <c r="P1966" s="666">
        <v>0</v>
      </c>
      <c r="Q1966" s="681"/>
      <c r="R1966" s="665">
        <v>16</v>
      </c>
      <c r="S1966" s="681">
        <v>0.72727272727272729</v>
      </c>
      <c r="T1966" s="748">
        <v>13</v>
      </c>
      <c r="U1966" s="704">
        <v>0.68421052631578949</v>
      </c>
    </row>
    <row r="1967" spans="1:21" ht="14.4" customHeight="1" x14ac:dyDescent="0.3">
      <c r="A1967" s="664">
        <v>21</v>
      </c>
      <c r="B1967" s="665" t="s">
        <v>545</v>
      </c>
      <c r="C1967" s="665" t="s">
        <v>4757</v>
      </c>
      <c r="D1967" s="746" t="s">
        <v>7219</v>
      </c>
      <c r="E1967" s="747" t="s">
        <v>4787</v>
      </c>
      <c r="F1967" s="665" t="s">
        <v>4752</v>
      </c>
      <c r="G1967" s="665" t="s">
        <v>6202</v>
      </c>
      <c r="H1967" s="665" t="s">
        <v>546</v>
      </c>
      <c r="I1967" s="665" t="s">
        <v>6203</v>
      </c>
      <c r="J1967" s="665" t="s">
        <v>6204</v>
      </c>
      <c r="K1967" s="665" t="s">
        <v>6205</v>
      </c>
      <c r="L1967" s="666">
        <v>0</v>
      </c>
      <c r="M1967" s="666">
        <v>0</v>
      </c>
      <c r="N1967" s="665">
        <v>1</v>
      </c>
      <c r="O1967" s="748">
        <v>0.5</v>
      </c>
      <c r="P1967" s="666">
        <v>0</v>
      </c>
      <c r="Q1967" s="681"/>
      <c r="R1967" s="665">
        <v>1</v>
      </c>
      <c r="S1967" s="681">
        <v>1</v>
      </c>
      <c r="T1967" s="748">
        <v>0.5</v>
      </c>
      <c r="U1967" s="704">
        <v>1</v>
      </c>
    </row>
    <row r="1968" spans="1:21" ht="14.4" customHeight="1" x14ac:dyDescent="0.3">
      <c r="A1968" s="664">
        <v>21</v>
      </c>
      <c r="B1968" s="665" t="s">
        <v>545</v>
      </c>
      <c r="C1968" s="665" t="s">
        <v>4757</v>
      </c>
      <c r="D1968" s="746" t="s">
        <v>7219</v>
      </c>
      <c r="E1968" s="747" t="s">
        <v>4787</v>
      </c>
      <c r="F1968" s="665" t="s">
        <v>4752</v>
      </c>
      <c r="G1968" s="665" t="s">
        <v>5507</v>
      </c>
      <c r="H1968" s="665" t="s">
        <v>546</v>
      </c>
      <c r="I1968" s="665" t="s">
        <v>1455</v>
      </c>
      <c r="J1968" s="665" t="s">
        <v>1456</v>
      </c>
      <c r="K1968" s="665" t="s">
        <v>5509</v>
      </c>
      <c r="L1968" s="666">
        <v>114</v>
      </c>
      <c r="M1968" s="666">
        <v>228</v>
      </c>
      <c r="N1968" s="665">
        <v>2</v>
      </c>
      <c r="O1968" s="748">
        <v>1</v>
      </c>
      <c r="P1968" s="666"/>
      <c r="Q1968" s="681">
        <v>0</v>
      </c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21</v>
      </c>
      <c r="B1969" s="665" t="s">
        <v>545</v>
      </c>
      <c r="C1969" s="665" t="s">
        <v>4757</v>
      </c>
      <c r="D1969" s="746" t="s">
        <v>7219</v>
      </c>
      <c r="E1969" s="747" t="s">
        <v>4787</v>
      </c>
      <c r="F1969" s="665" t="s">
        <v>4752</v>
      </c>
      <c r="G1969" s="665" t="s">
        <v>5507</v>
      </c>
      <c r="H1969" s="665" t="s">
        <v>546</v>
      </c>
      <c r="I1969" s="665" t="s">
        <v>2052</v>
      </c>
      <c r="J1969" s="665" t="s">
        <v>908</v>
      </c>
      <c r="K1969" s="665" t="s">
        <v>5509</v>
      </c>
      <c r="L1969" s="666">
        <v>0</v>
      </c>
      <c r="M1969" s="666">
        <v>0</v>
      </c>
      <c r="N1969" s="665">
        <v>1</v>
      </c>
      <c r="O1969" s="748">
        <v>1</v>
      </c>
      <c r="P1969" s="666">
        <v>0</v>
      </c>
      <c r="Q1969" s="681"/>
      <c r="R1969" s="665">
        <v>1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21</v>
      </c>
      <c r="B1970" s="665" t="s">
        <v>545</v>
      </c>
      <c r="C1970" s="665" t="s">
        <v>4757</v>
      </c>
      <c r="D1970" s="746" t="s">
        <v>7219</v>
      </c>
      <c r="E1970" s="747" t="s">
        <v>4787</v>
      </c>
      <c r="F1970" s="665" t="s">
        <v>4752</v>
      </c>
      <c r="G1970" s="665" t="s">
        <v>5239</v>
      </c>
      <c r="H1970" s="665" t="s">
        <v>546</v>
      </c>
      <c r="I1970" s="665" t="s">
        <v>6392</v>
      </c>
      <c r="J1970" s="665" t="s">
        <v>6393</v>
      </c>
      <c r="K1970" s="665" t="s">
        <v>6394</v>
      </c>
      <c r="L1970" s="666">
        <v>0</v>
      </c>
      <c r="M1970" s="666">
        <v>0</v>
      </c>
      <c r="N1970" s="665">
        <v>3</v>
      </c>
      <c r="O1970" s="748">
        <v>0.5</v>
      </c>
      <c r="P1970" s="666">
        <v>0</v>
      </c>
      <c r="Q1970" s="681"/>
      <c r="R1970" s="665">
        <v>3</v>
      </c>
      <c r="S1970" s="681">
        <v>1</v>
      </c>
      <c r="T1970" s="748">
        <v>0.5</v>
      </c>
      <c r="U1970" s="704">
        <v>1</v>
      </c>
    </row>
    <row r="1971" spans="1:21" ht="14.4" customHeight="1" x14ac:dyDescent="0.3">
      <c r="A1971" s="664">
        <v>21</v>
      </c>
      <c r="B1971" s="665" t="s">
        <v>545</v>
      </c>
      <c r="C1971" s="665" t="s">
        <v>4757</v>
      </c>
      <c r="D1971" s="746" t="s">
        <v>7219</v>
      </c>
      <c r="E1971" s="747" t="s">
        <v>4787</v>
      </c>
      <c r="F1971" s="665" t="s">
        <v>4752</v>
      </c>
      <c r="G1971" s="665" t="s">
        <v>5239</v>
      </c>
      <c r="H1971" s="665" t="s">
        <v>546</v>
      </c>
      <c r="I1971" s="665" t="s">
        <v>2872</v>
      </c>
      <c r="J1971" s="665" t="s">
        <v>5241</v>
      </c>
      <c r="K1971" s="665" t="s">
        <v>5242</v>
      </c>
      <c r="L1971" s="666">
        <v>95.57</v>
      </c>
      <c r="M1971" s="666">
        <v>286.70999999999998</v>
      </c>
      <c r="N1971" s="665">
        <v>3</v>
      </c>
      <c r="O1971" s="748">
        <v>0.5</v>
      </c>
      <c r="P1971" s="666">
        <v>286.70999999999998</v>
      </c>
      <c r="Q1971" s="681">
        <v>1</v>
      </c>
      <c r="R1971" s="665">
        <v>3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21</v>
      </c>
      <c r="B1972" s="665" t="s">
        <v>545</v>
      </c>
      <c r="C1972" s="665" t="s">
        <v>4757</v>
      </c>
      <c r="D1972" s="746" t="s">
        <v>7219</v>
      </c>
      <c r="E1972" s="747" t="s">
        <v>4787</v>
      </c>
      <c r="F1972" s="665" t="s">
        <v>4752</v>
      </c>
      <c r="G1972" s="665" t="s">
        <v>5239</v>
      </c>
      <c r="H1972" s="665" t="s">
        <v>546</v>
      </c>
      <c r="I1972" s="665" t="s">
        <v>3389</v>
      </c>
      <c r="J1972" s="665" t="s">
        <v>6393</v>
      </c>
      <c r="K1972" s="665" t="s">
        <v>6394</v>
      </c>
      <c r="L1972" s="666">
        <v>127.42</v>
      </c>
      <c r="M1972" s="666">
        <v>382.26</v>
      </c>
      <c r="N1972" s="665">
        <v>3</v>
      </c>
      <c r="O1972" s="748">
        <v>0.5</v>
      </c>
      <c r="P1972" s="666">
        <v>382.26</v>
      </c>
      <c r="Q1972" s="681">
        <v>1</v>
      </c>
      <c r="R1972" s="665">
        <v>3</v>
      </c>
      <c r="S1972" s="681">
        <v>1</v>
      </c>
      <c r="T1972" s="748">
        <v>0.5</v>
      </c>
      <c r="U1972" s="704">
        <v>1</v>
      </c>
    </row>
    <row r="1973" spans="1:21" ht="14.4" customHeight="1" x14ac:dyDescent="0.3">
      <c r="A1973" s="664">
        <v>21</v>
      </c>
      <c r="B1973" s="665" t="s">
        <v>545</v>
      </c>
      <c r="C1973" s="665" t="s">
        <v>4757</v>
      </c>
      <c r="D1973" s="746" t="s">
        <v>7219</v>
      </c>
      <c r="E1973" s="747" t="s">
        <v>4787</v>
      </c>
      <c r="F1973" s="665" t="s">
        <v>4752</v>
      </c>
      <c r="G1973" s="665" t="s">
        <v>5287</v>
      </c>
      <c r="H1973" s="665" t="s">
        <v>2238</v>
      </c>
      <c r="I1973" s="665" t="s">
        <v>5617</v>
      </c>
      <c r="J1973" s="665" t="s">
        <v>5618</v>
      </c>
      <c r="K1973" s="665" t="s">
        <v>5619</v>
      </c>
      <c r="L1973" s="666">
        <v>3689.11</v>
      </c>
      <c r="M1973" s="666">
        <v>14756.44</v>
      </c>
      <c r="N1973" s="665">
        <v>4</v>
      </c>
      <c r="O1973" s="748">
        <v>3</v>
      </c>
      <c r="P1973" s="666">
        <v>14756.44</v>
      </c>
      <c r="Q1973" s="681">
        <v>1</v>
      </c>
      <c r="R1973" s="665">
        <v>4</v>
      </c>
      <c r="S1973" s="681">
        <v>1</v>
      </c>
      <c r="T1973" s="748">
        <v>3</v>
      </c>
      <c r="U1973" s="704">
        <v>1</v>
      </c>
    </row>
    <row r="1974" spans="1:21" ht="14.4" customHeight="1" x14ac:dyDescent="0.3">
      <c r="A1974" s="664">
        <v>21</v>
      </c>
      <c r="B1974" s="665" t="s">
        <v>545</v>
      </c>
      <c r="C1974" s="665" t="s">
        <v>4757</v>
      </c>
      <c r="D1974" s="746" t="s">
        <v>7219</v>
      </c>
      <c r="E1974" s="747" t="s">
        <v>4787</v>
      </c>
      <c r="F1974" s="665" t="s">
        <v>4752</v>
      </c>
      <c r="G1974" s="665" t="s">
        <v>5287</v>
      </c>
      <c r="H1974" s="665" t="s">
        <v>2238</v>
      </c>
      <c r="I1974" s="665" t="s">
        <v>5928</v>
      </c>
      <c r="J1974" s="665" t="s">
        <v>5618</v>
      </c>
      <c r="K1974" s="665" t="s">
        <v>4611</v>
      </c>
      <c r="L1974" s="666">
        <v>3689.11</v>
      </c>
      <c r="M1974" s="666">
        <v>36891.1</v>
      </c>
      <c r="N1974" s="665">
        <v>10</v>
      </c>
      <c r="O1974" s="748">
        <v>7</v>
      </c>
      <c r="P1974" s="666">
        <v>36891.1</v>
      </c>
      <c r="Q1974" s="681">
        <v>1</v>
      </c>
      <c r="R1974" s="665">
        <v>10</v>
      </c>
      <c r="S1974" s="681">
        <v>1</v>
      </c>
      <c r="T1974" s="748">
        <v>7</v>
      </c>
      <c r="U1974" s="704">
        <v>1</v>
      </c>
    </row>
    <row r="1975" spans="1:21" ht="14.4" customHeight="1" x14ac:dyDescent="0.3">
      <c r="A1975" s="664">
        <v>21</v>
      </c>
      <c r="B1975" s="665" t="s">
        <v>545</v>
      </c>
      <c r="C1975" s="665" t="s">
        <v>4757</v>
      </c>
      <c r="D1975" s="746" t="s">
        <v>7219</v>
      </c>
      <c r="E1975" s="747" t="s">
        <v>4787</v>
      </c>
      <c r="F1975" s="665" t="s">
        <v>4752</v>
      </c>
      <c r="G1975" s="665" t="s">
        <v>5620</v>
      </c>
      <c r="H1975" s="665" t="s">
        <v>546</v>
      </c>
      <c r="I1975" s="665" t="s">
        <v>6395</v>
      </c>
      <c r="J1975" s="665" t="s">
        <v>5622</v>
      </c>
      <c r="K1975" s="665" t="s">
        <v>6396</v>
      </c>
      <c r="L1975" s="666">
        <v>38.08</v>
      </c>
      <c r="M1975" s="666">
        <v>76.16</v>
      </c>
      <c r="N1975" s="665">
        <v>2</v>
      </c>
      <c r="O1975" s="748">
        <v>1</v>
      </c>
      <c r="P1975" s="666">
        <v>76.16</v>
      </c>
      <c r="Q1975" s="681">
        <v>1</v>
      </c>
      <c r="R1975" s="665">
        <v>2</v>
      </c>
      <c r="S1975" s="681">
        <v>1</v>
      </c>
      <c r="T1975" s="748">
        <v>1</v>
      </c>
      <c r="U1975" s="704">
        <v>1</v>
      </c>
    </row>
    <row r="1976" spans="1:21" ht="14.4" customHeight="1" x14ac:dyDescent="0.3">
      <c r="A1976" s="664">
        <v>21</v>
      </c>
      <c r="B1976" s="665" t="s">
        <v>545</v>
      </c>
      <c r="C1976" s="665" t="s">
        <v>4757</v>
      </c>
      <c r="D1976" s="746" t="s">
        <v>7219</v>
      </c>
      <c r="E1976" s="747" t="s">
        <v>4787</v>
      </c>
      <c r="F1976" s="665" t="s">
        <v>4752</v>
      </c>
      <c r="G1976" s="665" t="s">
        <v>4827</v>
      </c>
      <c r="H1976" s="665" t="s">
        <v>546</v>
      </c>
      <c r="I1976" s="665" t="s">
        <v>4828</v>
      </c>
      <c r="J1976" s="665" t="s">
        <v>2158</v>
      </c>
      <c r="K1976" s="665" t="s">
        <v>4829</v>
      </c>
      <c r="L1976" s="666">
        <v>98.75</v>
      </c>
      <c r="M1976" s="666">
        <v>98.75</v>
      </c>
      <c r="N1976" s="665">
        <v>1</v>
      </c>
      <c r="O1976" s="748">
        <v>1</v>
      </c>
      <c r="P1976" s="666">
        <v>98.75</v>
      </c>
      <c r="Q1976" s="681">
        <v>1</v>
      </c>
      <c r="R1976" s="665">
        <v>1</v>
      </c>
      <c r="S1976" s="681">
        <v>1</v>
      </c>
      <c r="T1976" s="748">
        <v>1</v>
      </c>
      <c r="U1976" s="704">
        <v>1</v>
      </c>
    </row>
    <row r="1977" spans="1:21" ht="14.4" customHeight="1" x14ac:dyDescent="0.3">
      <c r="A1977" s="664">
        <v>21</v>
      </c>
      <c r="B1977" s="665" t="s">
        <v>545</v>
      </c>
      <c r="C1977" s="665" t="s">
        <v>4757</v>
      </c>
      <c r="D1977" s="746" t="s">
        <v>7219</v>
      </c>
      <c r="E1977" s="747" t="s">
        <v>4787</v>
      </c>
      <c r="F1977" s="665" t="s">
        <v>4752</v>
      </c>
      <c r="G1977" s="665" t="s">
        <v>4827</v>
      </c>
      <c r="H1977" s="665" t="s">
        <v>546</v>
      </c>
      <c r="I1977" s="665" t="s">
        <v>5934</v>
      </c>
      <c r="J1977" s="665" t="s">
        <v>2158</v>
      </c>
      <c r="K1977" s="665" t="s">
        <v>5935</v>
      </c>
      <c r="L1977" s="666">
        <v>0</v>
      </c>
      <c r="M1977" s="666">
        <v>0</v>
      </c>
      <c r="N1977" s="665">
        <v>9</v>
      </c>
      <c r="O1977" s="748">
        <v>7.5</v>
      </c>
      <c r="P1977" s="666">
        <v>0</v>
      </c>
      <c r="Q1977" s="681"/>
      <c r="R1977" s="665">
        <v>7</v>
      </c>
      <c r="S1977" s="681">
        <v>0.77777777777777779</v>
      </c>
      <c r="T1977" s="748">
        <v>5.5</v>
      </c>
      <c r="U1977" s="704">
        <v>0.73333333333333328</v>
      </c>
    </row>
    <row r="1978" spans="1:21" ht="14.4" customHeight="1" x14ac:dyDescent="0.3">
      <c r="A1978" s="664">
        <v>21</v>
      </c>
      <c r="B1978" s="665" t="s">
        <v>545</v>
      </c>
      <c r="C1978" s="665" t="s">
        <v>4757</v>
      </c>
      <c r="D1978" s="746" t="s">
        <v>7219</v>
      </c>
      <c r="E1978" s="747" t="s">
        <v>4787</v>
      </c>
      <c r="F1978" s="665" t="s">
        <v>4752</v>
      </c>
      <c r="G1978" s="665" t="s">
        <v>4889</v>
      </c>
      <c r="H1978" s="665" t="s">
        <v>546</v>
      </c>
      <c r="I1978" s="665" t="s">
        <v>880</v>
      </c>
      <c r="J1978" s="665" t="s">
        <v>4891</v>
      </c>
      <c r="K1978" s="665" t="s">
        <v>4892</v>
      </c>
      <c r="L1978" s="666">
        <v>73.989999999999995</v>
      </c>
      <c r="M1978" s="666">
        <v>1405.81</v>
      </c>
      <c r="N1978" s="665">
        <v>19</v>
      </c>
      <c r="O1978" s="748">
        <v>7</v>
      </c>
      <c r="P1978" s="666">
        <v>517.92999999999995</v>
      </c>
      <c r="Q1978" s="681">
        <v>0.36842105263157893</v>
      </c>
      <c r="R1978" s="665">
        <v>7</v>
      </c>
      <c r="S1978" s="681">
        <v>0.36842105263157893</v>
      </c>
      <c r="T1978" s="748">
        <v>2.5</v>
      </c>
      <c r="U1978" s="704">
        <v>0.35714285714285715</v>
      </c>
    </row>
    <row r="1979" spans="1:21" ht="14.4" customHeight="1" x14ac:dyDescent="0.3">
      <c r="A1979" s="664">
        <v>21</v>
      </c>
      <c r="B1979" s="665" t="s">
        <v>545</v>
      </c>
      <c r="C1979" s="665" t="s">
        <v>4757</v>
      </c>
      <c r="D1979" s="746" t="s">
        <v>7219</v>
      </c>
      <c r="E1979" s="747" t="s">
        <v>4787</v>
      </c>
      <c r="F1979" s="665" t="s">
        <v>4752</v>
      </c>
      <c r="G1979" s="665" t="s">
        <v>4889</v>
      </c>
      <c r="H1979" s="665" t="s">
        <v>546</v>
      </c>
      <c r="I1979" s="665" t="s">
        <v>4890</v>
      </c>
      <c r="J1979" s="665" t="s">
        <v>4891</v>
      </c>
      <c r="K1979" s="665" t="s">
        <v>4892</v>
      </c>
      <c r="L1979" s="666">
        <v>0</v>
      </c>
      <c r="M1979" s="666">
        <v>0</v>
      </c>
      <c r="N1979" s="665">
        <v>11</v>
      </c>
      <c r="O1979" s="748">
        <v>4</v>
      </c>
      <c r="P1979" s="666">
        <v>0</v>
      </c>
      <c r="Q1979" s="681"/>
      <c r="R1979" s="665">
        <v>6</v>
      </c>
      <c r="S1979" s="681">
        <v>0.54545454545454541</v>
      </c>
      <c r="T1979" s="748">
        <v>2.5</v>
      </c>
      <c r="U1979" s="704">
        <v>0.625</v>
      </c>
    </row>
    <row r="1980" spans="1:21" ht="14.4" customHeight="1" x14ac:dyDescent="0.3">
      <c r="A1980" s="664">
        <v>21</v>
      </c>
      <c r="B1980" s="665" t="s">
        <v>545</v>
      </c>
      <c r="C1980" s="665" t="s">
        <v>4757</v>
      </c>
      <c r="D1980" s="746" t="s">
        <v>7219</v>
      </c>
      <c r="E1980" s="747" t="s">
        <v>4787</v>
      </c>
      <c r="F1980" s="665" t="s">
        <v>4752</v>
      </c>
      <c r="G1980" s="665" t="s">
        <v>6209</v>
      </c>
      <c r="H1980" s="665" t="s">
        <v>546</v>
      </c>
      <c r="I1980" s="665" t="s">
        <v>2674</v>
      </c>
      <c r="J1980" s="665" t="s">
        <v>2675</v>
      </c>
      <c r="K1980" s="665" t="s">
        <v>6210</v>
      </c>
      <c r="L1980" s="666">
        <v>61.97</v>
      </c>
      <c r="M1980" s="666">
        <v>247.88</v>
      </c>
      <c r="N1980" s="665">
        <v>4</v>
      </c>
      <c r="O1980" s="748">
        <v>1.5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21</v>
      </c>
      <c r="B1981" s="665" t="s">
        <v>545</v>
      </c>
      <c r="C1981" s="665" t="s">
        <v>4757</v>
      </c>
      <c r="D1981" s="746" t="s">
        <v>7219</v>
      </c>
      <c r="E1981" s="747" t="s">
        <v>4787</v>
      </c>
      <c r="F1981" s="665" t="s">
        <v>4752</v>
      </c>
      <c r="G1981" s="665" t="s">
        <v>6276</v>
      </c>
      <c r="H1981" s="665" t="s">
        <v>546</v>
      </c>
      <c r="I1981" s="665" t="s">
        <v>6277</v>
      </c>
      <c r="J1981" s="665" t="s">
        <v>6278</v>
      </c>
      <c r="K1981" s="665" t="s">
        <v>6279</v>
      </c>
      <c r="L1981" s="666">
        <v>126.59</v>
      </c>
      <c r="M1981" s="666">
        <v>126.59</v>
      </c>
      <c r="N1981" s="665">
        <v>1</v>
      </c>
      <c r="O1981" s="748"/>
      <c r="P1981" s="666">
        <v>126.59</v>
      </c>
      <c r="Q1981" s="681">
        <v>1</v>
      </c>
      <c r="R1981" s="665">
        <v>1</v>
      </c>
      <c r="S1981" s="681">
        <v>1</v>
      </c>
      <c r="T1981" s="748"/>
      <c r="U1981" s="704"/>
    </row>
    <row r="1982" spans="1:21" ht="14.4" customHeight="1" x14ac:dyDescent="0.3">
      <c r="A1982" s="664">
        <v>21</v>
      </c>
      <c r="B1982" s="665" t="s">
        <v>545</v>
      </c>
      <c r="C1982" s="665" t="s">
        <v>4757</v>
      </c>
      <c r="D1982" s="746" t="s">
        <v>7219</v>
      </c>
      <c r="E1982" s="747" t="s">
        <v>4787</v>
      </c>
      <c r="F1982" s="665" t="s">
        <v>4752</v>
      </c>
      <c r="G1982" s="665" t="s">
        <v>5007</v>
      </c>
      <c r="H1982" s="665" t="s">
        <v>546</v>
      </c>
      <c r="I1982" s="665" t="s">
        <v>6397</v>
      </c>
      <c r="J1982" s="665" t="s">
        <v>6398</v>
      </c>
      <c r="K1982" s="665" t="s">
        <v>6399</v>
      </c>
      <c r="L1982" s="666">
        <v>52.75</v>
      </c>
      <c r="M1982" s="666">
        <v>211</v>
      </c>
      <c r="N1982" s="665">
        <v>4</v>
      </c>
      <c r="O1982" s="748">
        <v>2.5</v>
      </c>
      <c r="P1982" s="666">
        <v>211</v>
      </c>
      <c r="Q1982" s="681">
        <v>1</v>
      </c>
      <c r="R1982" s="665">
        <v>4</v>
      </c>
      <c r="S1982" s="681">
        <v>1</v>
      </c>
      <c r="T1982" s="748">
        <v>2.5</v>
      </c>
      <c r="U1982" s="704">
        <v>1</v>
      </c>
    </row>
    <row r="1983" spans="1:21" ht="14.4" customHeight="1" x14ac:dyDescent="0.3">
      <c r="A1983" s="664">
        <v>21</v>
      </c>
      <c r="B1983" s="665" t="s">
        <v>545</v>
      </c>
      <c r="C1983" s="665" t="s">
        <v>4757</v>
      </c>
      <c r="D1983" s="746" t="s">
        <v>7219</v>
      </c>
      <c r="E1983" s="747" t="s">
        <v>4787</v>
      </c>
      <c r="F1983" s="665" t="s">
        <v>4752</v>
      </c>
      <c r="G1983" s="665" t="s">
        <v>5007</v>
      </c>
      <c r="H1983" s="665" t="s">
        <v>546</v>
      </c>
      <c r="I1983" s="665" t="s">
        <v>6397</v>
      </c>
      <c r="J1983" s="665" t="s">
        <v>6398</v>
      </c>
      <c r="K1983" s="665" t="s">
        <v>6399</v>
      </c>
      <c r="L1983" s="666">
        <v>58.63</v>
      </c>
      <c r="M1983" s="666">
        <v>293.15000000000003</v>
      </c>
      <c r="N1983" s="665">
        <v>5</v>
      </c>
      <c r="O1983" s="748">
        <v>2.5</v>
      </c>
      <c r="P1983" s="666">
        <v>58.63</v>
      </c>
      <c r="Q1983" s="681">
        <v>0.19999999999999998</v>
      </c>
      <c r="R1983" s="665">
        <v>1</v>
      </c>
      <c r="S1983" s="681">
        <v>0.2</v>
      </c>
      <c r="T1983" s="748">
        <v>0.5</v>
      </c>
      <c r="U1983" s="704">
        <v>0.2</v>
      </c>
    </row>
    <row r="1984" spans="1:21" ht="14.4" customHeight="1" x14ac:dyDescent="0.3">
      <c r="A1984" s="664">
        <v>21</v>
      </c>
      <c r="B1984" s="665" t="s">
        <v>545</v>
      </c>
      <c r="C1984" s="665" t="s">
        <v>4757</v>
      </c>
      <c r="D1984" s="746" t="s">
        <v>7219</v>
      </c>
      <c r="E1984" s="747" t="s">
        <v>4787</v>
      </c>
      <c r="F1984" s="665" t="s">
        <v>4752</v>
      </c>
      <c r="G1984" s="665" t="s">
        <v>5007</v>
      </c>
      <c r="H1984" s="665" t="s">
        <v>546</v>
      </c>
      <c r="I1984" s="665" t="s">
        <v>6400</v>
      </c>
      <c r="J1984" s="665" t="s">
        <v>5009</v>
      </c>
      <c r="K1984" s="665" t="s">
        <v>6401</v>
      </c>
      <c r="L1984" s="666">
        <v>0</v>
      </c>
      <c r="M1984" s="666">
        <v>0</v>
      </c>
      <c r="N1984" s="665">
        <v>1</v>
      </c>
      <c r="O1984" s="748">
        <v>0.5</v>
      </c>
      <c r="P1984" s="666"/>
      <c r="Q1984" s="681"/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21</v>
      </c>
      <c r="B1985" s="665" t="s">
        <v>545</v>
      </c>
      <c r="C1985" s="665" t="s">
        <v>4757</v>
      </c>
      <c r="D1985" s="746" t="s">
        <v>7219</v>
      </c>
      <c r="E1985" s="747" t="s">
        <v>4787</v>
      </c>
      <c r="F1985" s="665" t="s">
        <v>4752</v>
      </c>
      <c r="G1985" s="665" t="s">
        <v>5007</v>
      </c>
      <c r="H1985" s="665" t="s">
        <v>546</v>
      </c>
      <c r="I1985" s="665" t="s">
        <v>6402</v>
      </c>
      <c r="J1985" s="665" t="s">
        <v>5093</v>
      </c>
      <c r="K1985" s="665" t="s">
        <v>4844</v>
      </c>
      <c r="L1985" s="666">
        <v>58.62</v>
      </c>
      <c r="M1985" s="666">
        <v>58.62</v>
      </c>
      <c r="N1985" s="665">
        <v>1</v>
      </c>
      <c r="O1985" s="748">
        <v>1</v>
      </c>
      <c r="P1985" s="666">
        <v>58.62</v>
      </c>
      <c r="Q1985" s="681">
        <v>1</v>
      </c>
      <c r="R1985" s="665">
        <v>1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21</v>
      </c>
      <c r="B1986" s="665" t="s">
        <v>545</v>
      </c>
      <c r="C1986" s="665" t="s">
        <v>4757</v>
      </c>
      <c r="D1986" s="746" t="s">
        <v>7219</v>
      </c>
      <c r="E1986" s="747" t="s">
        <v>4787</v>
      </c>
      <c r="F1986" s="665" t="s">
        <v>4752</v>
      </c>
      <c r="G1986" s="665" t="s">
        <v>4963</v>
      </c>
      <c r="H1986" s="665" t="s">
        <v>546</v>
      </c>
      <c r="I1986" s="665" t="s">
        <v>4964</v>
      </c>
      <c r="J1986" s="665" t="s">
        <v>1464</v>
      </c>
      <c r="K1986" s="665" t="s">
        <v>4965</v>
      </c>
      <c r="L1986" s="666">
        <v>111.07</v>
      </c>
      <c r="M1986" s="666">
        <v>1332.84</v>
      </c>
      <c r="N1986" s="665">
        <v>12</v>
      </c>
      <c r="O1986" s="748">
        <v>0.5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21</v>
      </c>
      <c r="B1987" s="665" t="s">
        <v>545</v>
      </c>
      <c r="C1987" s="665" t="s">
        <v>4757</v>
      </c>
      <c r="D1987" s="746" t="s">
        <v>7219</v>
      </c>
      <c r="E1987" s="747" t="s">
        <v>4787</v>
      </c>
      <c r="F1987" s="665" t="s">
        <v>4752</v>
      </c>
      <c r="G1987" s="665" t="s">
        <v>5398</v>
      </c>
      <c r="H1987" s="665" t="s">
        <v>546</v>
      </c>
      <c r="I1987" s="665" t="s">
        <v>6403</v>
      </c>
      <c r="J1987" s="665" t="s">
        <v>3923</v>
      </c>
      <c r="K1987" s="665" t="s">
        <v>6404</v>
      </c>
      <c r="L1987" s="666">
        <v>115.13</v>
      </c>
      <c r="M1987" s="666">
        <v>115.13</v>
      </c>
      <c r="N1987" s="665">
        <v>1</v>
      </c>
      <c r="O1987" s="748">
        <v>0.5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21</v>
      </c>
      <c r="B1988" s="665" t="s">
        <v>545</v>
      </c>
      <c r="C1988" s="665" t="s">
        <v>4757</v>
      </c>
      <c r="D1988" s="746" t="s">
        <v>7219</v>
      </c>
      <c r="E1988" s="747" t="s">
        <v>4787</v>
      </c>
      <c r="F1988" s="665" t="s">
        <v>4752</v>
      </c>
      <c r="G1988" s="665" t="s">
        <v>5292</v>
      </c>
      <c r="H1988" s="665" t="s">
        <v>546</v>
      </c>
      <c r="I1988" s="665" t="s">
        <v>2019</v>
      </c>
      <c r="J1988" s="665" t="s">
        <v>2020</v>
      </c>
      <c r="K1988" s="665" t="s">
        <v>4585</v>
      </c>
      <c r="L1988" s="666">
        <v>2950.43</v>
      </c>
      <c r="M1988" s="666">
        <v>35405.159999999996</v>
      </c>
      <c r="N1988" s="665">
        <v>12</v>
      </c>
      <c r="O1988" s="748">
        <v>5.5</v>
      </c>
      <c r="P1988" s="666">
        <v>35405.159999999996</v>
      </c>
      <c r="Q1988" s="681">
        <v>1</v>
      </c>
      <c r="R1988" s="665">
        <v>12</v>
      </c>
      <c r="S1988" s="681">
        <v>1</v>
      </c>
      <c r="T1988" s="748">
        <v>5.5</v>
      </c>
      <c r="U1988" s="704">
        <v>1</v>
      </c>
    </row>
    <row r="1989" spans="1:21" ht="14.4" customHeight="1" x14ac:dyDescent="0.3">
      <c r="A1989" s="664">
        <v>21</v>
      </c>
      <c r="B1989" s="665" t="s">
        <v>545</v>
      </c>
      <c r="C1989" s="665" t="s">
        <v>4757</v>
      </c>
      <c r="D1989" s="746" t="s">
        <v>7219</v>
      </c>
      <c r="E1989" s="747" t="s">
        <v>4787</v>
      </c>
      <c r="F1989" s="665" t="s">
        <v>4752</v>
      </c>
      <c r="G1989" s="665" t="s">
        <v>5292</v>
      </c>
      <c r="H1989" s="665" t="s">
        <v>546</v>
      </c>
      <c r="I1989" s="665" t="s">
        <v>6405</v>
      </c>
      <c r="J1989" s="665" t="s">
        <v>6406</v>
      </c>
      <c r="K1989" s="665" t="s">
        <v>4585</v>
      </c>
      <c r="L1989" s="666">
        <v>2950.43</v>
      </c>
      <c r="M1989" s="666">
        <v>2950.43</v>
      </c>
      <c r="N1989" s="665">
        <v>1</v>
      </c>
      <c r="O1989" s="748">
        <v>1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21</v>
      </c>
      <c r="B1990" s="665" t="s">
        <v>545</v>
      </c>
      <c r="C1990" s="665" t="s">
        <v>4757</v>
      </c>
      <c r="D1990" s="746" t="s">
        <v>7219</v>
      </c>
      <c r="E1990" s="747" t="s">
        <v>4787</v>
      </c>
      <c r="F1990" s="665" t="s">
        <v>4752</v>
      </c>
      <c r="G1990" s="665" t="s">
        <v>6407</v>
      </c>
      <c r="H1990" s="665" t="s">
        <v>546</v>
      </c>
      <c r="I1990" s="665" t="s">
        <v>6408</v>
      </c>
      <c r="J1990" s="665" t="s">
        <v>6409</v>
      </c>
      <c r="K1990" s="665" t="s">
        <v>6410</v>
      </c>
      <c r="L1990" s="666">
        <v>24.35</v>
      </c>
      <c r="M1990" s="666">
        <v>24.35</v>
      </c>
      <c r="N1990" s="665">
        <v>1</v>
      </c>
      <c r="O1990" s="748">
        <v>1</v>
      </c>
      <c r="P1990" s="666">
        <v>24.35</v>
      </c>
      <c r="Q1990" s="681">
        <v>1</v>
      </c>
      <c r="R1990" s="665">
        <v>1</v>
      </c>
      <c r="S1990" s="681">
        <v>1</v>
      </c>
      <c r="T1990" s="748">
        <v>1</v>
      </c>
      <c r="U1990" s="704">
        <v>1</v>
      </c>
    </row>
    <row r="1991" spans="1:21" ht="14.4" customHeight="1" x14ac:dyDescent="0.3">
      <c r="A1991" s="664">
        <v>21</v>
      </c>
      <c r="B1991" s="665" t="s">
        <v>545</v>
      </c>
      <c r="C1991" s="665" t="s">
        <v>4757</v>
      </c>
      <c r="D1991" s="746" t="s">
        <v>7219</v>
      </c>
      <c r="E1991" s="747" t="s">
        <v>4787</v>
      </c>
      <c r="F1991" s="665" t="s">
        <v>4752</v>
      </c>
      <c r="G1991" s="665" t="s">
        <v>5096</v>
      </c>
      <c r="H1991" s="665" t="s">
        <v>546</v>
      </c>
      <c r="I1991" s="665" t="s">
        <v>761</v>
      </c>
      <c r="J1991" s="665" t="s">
        <v>762</v>
      </c>
      <c r="K1991" s="665" t="s">
        <v>5097</v>
      </c>
      <c r="L1991" s="666">
        <v>733.55</v>
      </c>
      <c r="M1991" s="666">
        <v>733.55</v>
      </c>
      <c r="N1991" s="665">
        <v>1</v>
      </c>
      <c r="O1991" s="748">
        <v>0.5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21</v>
      </c>
      <c r="B1992" s="665" t="s">
        <v>545</v>
      </c>
      <c r="C1992" s="665" t="s">
        <v>4757</v>
      </c>
      <c r="D1992" s="746" t="s">
        <v>7219</v>
      </c>
      <c r="E1992" s="747" t="s">
        <v>4787</v>
      </c>
      <c r="F1992" s="665" t="s">
        <v>4752</v>
      </c>
      <c r="G1992" s="665" t="s">
        <v>5012</v>
      </c>
      <c r="H1992" s="665" t="s">
        <v>546</v>
      </c>
      <c r="I1992" s="665" t="s">
        <v>1058</v>
      </c>
      <c r="J1992" s="665" t="s">
        <v>1306</v>
      </c>
      <c r="K1992" s="665" t="s">
        <v>4566</v>
      </c>
      <c r="L1992" s="666">
        <v>0</v>
      </c>
      <c r="M1992" s="666">
        <v>0</v>
      </c>
      <c r="N1992" s="665">
        <v>15</v>
      </c>
      <c r="O1992" s="748">
        <v>10</v>
      </c>
      <c r="P1992" s="666">
        <v>0</v>
      </c>
      <c r="Q1992" s="681"/>
      <c r="R1992" s="665">
        <v>10</v>
      </c>
      <c r="S1992" s="681">
        <v>0.66666666666666663</v>
      </c>
      <c r="T1992" s="748">
        <v>6</v>
      </c>
      <c r="U1992" s="704">
        <v>0.6</v>
      </c>
    </row>
    <row r="1993" spans="1:21" ht="14.4" customHeight="1" x14ac:dyDescent="0.3">
      <c r="A1993" s="664">
        <v>21</v>
      </c>
      <c r="B1993" s="665" t="s">
        <v>545</v>
      </c>
      <c r="C1993" s="665" t="s">
        <v>4757</v>
      </c>
      <c r="D1993" s="746" t="s">
        <v>7219</v>
      </c>
      <c r="E1993" s="747" t="s">
        <v>4787</v>
      </c>
      <c r="F1993" s="665" t="s">
        <v>4752</v>
      </c>
      <c r="G1993" s="665" t="s">
        <v>5012</v>
      </c>
      <c r="H1993" s="665" t="s">
        <v>546</v>
      </c>
      <c r="I1993" s="665" t="s">
        <v>5013</v>
      </c>
      <c r="J1993" s="665" t="s">
        <v>5014</v>
      </c>
      <c r="K1993" s="665" t="s">
        <v>5015</v>
      </c>
      <c r="L1993" s="666">
        <v>0</v>
      </c>
      <c r="M1993" s="666">
        <v>0</v>
      </c>
      <c r="N1993" s="665">
        <v>2</v>
      </c>
      <c r="O1993" s="748">
        <v>0.5</v>
      </c>
      <c r="P1993" s="666">
        <v>0</v>
      </c>
      <c r="Q1993" s="681"/>
      <c r="R1993" s="665">
        <v>1</v>
      </c>
      <c r="S1993" s="681">
        <v>0.5</v>
      </c>
      <c r="T1993" s="748">
        <v>0.25</v>
      </c>
      <c r="U1993" s="704">
        <v>0.5</v>
      </c>
    </row>
    <row r="1994" spans="1:21" ht="14.4" customHeight="1" x14ac:dyDescent="0.3">
      <c r="A1994" s="664">
        <v>21</v>
      </c>
      <c r="B1994" s="665" t="s">
        <v>545</v>
      </c>
      <c r="C1994" s="665" t="s">
        <v>4757</v>
      </c>
      <c r="D1994" s="746" t="s">
        <v>7219</v>
      </c>
      <c r="E1994" s="747" t="s">
        <v>4787</v>
      </c>
      <c r="F1994" s="665" t="s">
        <v>4752</v>
      </c>
      <c r="G1994" s="665" t="s">
        <v>4896</v>
      </c>
      <c r="H1994" s="665" t="s">
        <v>546</v>
      </c>
      <c r="I1994" s="665" t="s">
        <v>604</v>
      </c>
      <c r="J1994" s="665" t="s">
        <v>605</v>
      </c>
      <c r="K1994" s="665" t="s">
        <v>4541</v>
      </c>
      <c r="L1994" s="666">
        <v>550.39</v>
      </c>
      <c r="M1994" s="666">
        <v>12108.58</v>
      </c>
      <c r="N1994" s="665">
        <v>22</v>
      </c>
      <c r="O1994" s="748">
        <v>8</v>
      </c>
      <c r="P1994" s="666">
        <v>8806.24</v>
      </c>
      <c r="Q1994" s="681">
        <v>0.72727272727272729</v>
      </c>
      <c r="R1994" s="665">
        <v>16</v>
      </c>
      <c r="S1994" s="681">
        <v>0.72727272727272729</v>
      </c>
      <c r="T1994" s="748">
        <v>6</v>
      </c>
      <c r="U1994" s="704">
        <v>0.75</v>
      </c>
    </row>
    <row r="1995" spans="1:21" ht="14.4" customHeight="1" x14ac:dyDescent="0.3">
      <c r="A1995" s="664">
        <v>21</v>
      </c>
      <c r="B1995" s="665" t="s">
        <v>545</v>
      </c>
      <c r="C1995" s="665" t="s">
        <v>4757</v>
      </c>
      <c r="D1995" s="746" t="s">
        <v>7219</v>
      </c>
      <c r="E1995" s="747" t="s">
        <v>4787</v>
      </c>
      <c r="F1995" s="665" t="s">
        <v>4752</v>
      </c>
      <c r="G1995" s="665" t="s">
        <v>4896</v>
      </c>
      <c r="H1995" s="665" t="s">
        <v>546</v>
      </c>
      <c r="I1995" s="665" t="s">
        <v>6411</v>
      </c>
      <c r="J1995" s="665" t="s">
        <v>605</v>
      </c>
      <c r="K1995" s="665" t="s">
        <v>6412</v>
      </c>
      <c r="L1995" s="666">
        <v>0</v>
      </c>
      <c r="M1995" s="666">
        <v>0</v>
      </c>
      <c r="N1995" s="665">
        <v>45</v>
      </c>
      <c r="O1995" s="748">
        <v>12</v>
      </c>
      <c r="P1995" s="666">
        <v>0</v>
      </c>
      <c r="Q1995" s="681"/>
      <c r="R1995" s="665">
        <v>24</v>
      </c>
      <c r="S1995" s="681">
        <v>0.53333333333333333</v>
      </c>
      <c r="T1995" s="748">
        <v>6</v>
      </c>
      <c r="U1995" s="704">
        <v>0.5</v>
      </c>
    </row>
    <row r="1996" spans="1:21" ht="14.4" customHeight="1" x14ac:dyDescent="0.3">
      <c r="A1996" s="664">
        <v>21</v>
      </c>
      <c r="B1996" s="665" t="s">
        <v>545</v>
      </c>
      <c r="C1996" s="665" t="s">
        <v>4757</v>
      </c>
      <c r="D1996" s="746" t="s">
        <v>7219</v>
      </c>
      <c r="E1996" s="747" t="s">
        <v>4787</v>
      </c>
      <c r="F1996" s="665" t="s">
        <v>4752</v>
      </c>
      <c r="G1996" s="665" t="s">
        <v>4896</v>
      </c>
      <c r="H1996" s="665" t="s">
        <v>2238</v>
      </c>
      <c r="I1996" s="665" t="s">
        <v>2572</v>
      </c>
      <c r="J1996" s="665" t="s">
        <v>2573</v>
      </c>
      <c r="K1996" s="665" t="s">
        <v>4540</v>
      </c>
      <c r="L1996" s="666">
        <v>550.39</v>
      </c>
      <c r="M1996" s="666">
        <v>78155.379999999961</v>
      </c>
      <c r="N1996" s="665">
        <v>142</v>
      </c>
      <c r="O1996" s="748">
        <v>33.5</v>
      </c>
      <c r="P1996" s="666">
        <v>33573.789999999986</v>
      </c>
      <c r="Q1996" s="681">
        <v>0.42957746478873243</v>
      </c>
      <c r="R1996" s="665">
        <v>61</v>
      </c>
      <c r="S1996" s="681">
        <v>0.42957746478873238</v>
      </c>
      <c r="T1996" s="748">
        <v>16</v>
      </c>
      <c r="U1996" s="704">
        <v>0.47761194029850745</v>
      </c>
    </row>
    <row r="1997" spans="1:21" ht="14.4" customHeight="1" x14ac:dyDescent="0.3">
      <c r="A1997" s="664">
        <v>21</v>
      </c>
      <c r="B1997" s="665" t="s">
        <v>545</v>
      </c>
      <c r="C1997" s="665" t="s">
        <v>4757</v>
      </c>
      <c r="D1997" s="746" t="s">
        <v>7219</v>
      </c>
      <c r="E1997" s="747" t="s">
        <v>4787</v>
      </c>
      <c r="F1997" s="665" t="s">
        <v>4752</v>
      </c>
      <c r="G1997" s="665" t="s">
        <v>5632</v>
      </c>
      <c r="H1997" s="665" t="s">
        <v>546</v>
      </c>
      <c r="I1997" s="665" t="s">
        <v>5633</v>
      </c>
      <c r="J1997" s="665" t="s">
        <v>5634</v>
      </c>
      <c r="K1997" s="665" t="s">
        <v>4693</v>
      </c>
      <c r="L1997" s="666">
        <v>1170.93</v>
      </c>
      <c r="M1997" s="666">
        <v>1170.93</v>
      </c>
      <c r="N1997" s="665">
        <v>1</v>
      </c>
      <c r="O1997" s="748">
        <v>0.5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21</v>
      </c>
      <c r="B1998" s="665" t="s">
        <v>545</v>
      </c>
      <c r="C1998" s="665" t="s">
        <v>4757</v>
      </c>
      <c r="D1998" s="746" t="s">
        <v>7219</v>
      </c>
      <c r="E1998" s="747" t="s">
        <v>4787</v>
      </c>
      <c r="F1998" s="665" t="s">
        <v>4752</v>
      </c>
      <c r="G1998" s="665" t="s">
        <v>5632</v>
      </c>
      <c r="H1998" s="665" t="s">
        <v>546</v>
      </c>
      <c r="I1998" s="665" t="s">
        <v>6413</v>
      </c>
      <c r="J1998" s="665" t="s">
        <v>5634</v>
      </c>
      <c r="K1998" s="665" t="s">
        <v>5290</v>
      </c>
      <c r="L1998" s="666">
        <v>0</v>
      </c>
      <c r="M1998" s="666">
        <v>0</v>
      </c>
      <c r="N1998" s="665">
        <v>1</v>
      </c>
      <c r="O1998" s="748">
        <v>0.5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21</v>
      </c>
      <c r="B1999" s="665" t="s">
        <v>545</v>
      </c>
      <c r="C1999" s="665" t="s">
        <v>4757</v>
      </c>
      <c r="D1999" s="746" t="s">
        <v>7219</v>
      </c>
      <c r="E1999" s="747" t="s">
        <v>4787</v>
      </c>
      <c r="F1999" s="665" t="s">
        <v>4752</v>
      </c>
      <c r="G1999" s="665" t="s">
        <v>5401</v>
      </c>
      <c r="H1999" s="665" t="s">
        <v>2238</v>
      </c>
      <c r="I1999" s="665" t="s">
        <v>6414</v>
      </c>
      <c r="J1999" s="665" t="s">
        <v>6415</v>
      </c>
      <c r="K1999" s="665" t="s">
        <v>6416</v>
      </c>
      <c r="L1999" s="666">
        <v>108.26</v>
      </c>
      <c r="M1999" s="666">
        <v>108.26</v>
      </c>
      <c r="N1999" s="665">
        <v>1</v>
      </c>
      <c r="O1999" s="748">
        <v>0.5</v>
      </c>
      <c r="P1999" s="666">
        <v>108.26</v>
      </c>
      <c r="Q1999" s="681">
        <v>1</v>
      </c>
      <c r="R1999" s="665">
        <v>1</v>
      </c>
      <c r="S1999" s="681">
        <v>1</v>
      </c>
      <c r="T1999" s="748">
        <v>0.5</v>
      </c>
      <c r="U1999" s="704">
        <v>1</v>
      </c>
    </row>
    <row r="2000" spans="1:21" ht="14.4" customHeight="1" x14ac:dyDescent="0.3">
      <c r="A2000" s="664">
        <v>21</v>
      </c>
      <c r="B2000" s="665" t="s">
        <v>545</v>
      </c>
      <c r="C2000" s="665" t="s">
        <v>4757</v>
      </c>
      <c r="D2000" s="746" t="s">
        <v>7219</v>
      </c>
      <c r="E2000" s="747" t="s">
        <v>4787</v>
      </c>
      <c r="F2000" s="665" t="s">
        <v>4752</v>
      </c>
      <c r="G2000" s="665" t="s">
        <v>5401</v>
      </c>
      <c r="H2000" s="665" t="s">
        <v>2238</v>
      </c>
      <c r="I2000" s="665" t="s">
        <v>2563</v>
      </c>
      <c r="J2000" s="665" t="s">
        <v>2564</v>
      </c>
      <c r="K2000" s="665" t="s">
        <v>4507</v>
      </c>
      <c r="L2000" s="666">
        <v>79.03</v>
      </c>
      <c r="M2000" s="666">
        <v>79.03</v>
      </c>
      <c r="N2000" s="665">
        <v>1</v>
      </c>
      <c r="O2000" s="748">
        <v>1</v>
      </c>
      <c r="P2000" s="666">
        <v>79.03</v>
      </c>
      <c r="Q2000" s="681">
        <v>1</v>
      </c>
      <c r="R2000" s="665">
        <v>1</v>
      </c>
      <c r="S2000" s="681">
        <v>1</v>
      </c>
      <c r="T2000" s="748">
        <v>1</v>
      </c>
      <c r="U2000" s="704">
        <v>1</v>
      </c>
    </row>
    <row r="2001" spans="1:21" ht="14.4" customHeight="1" x14ac:dyDescent="0.3">
      <c r="A2001" s="664">
        <v>21</v>
      </c>
      <c r="B2001" s="665" t="s">
        <v>545</v>
      </c>
      <c r="C2001" s="665" t="s">
        <v>4757</v>
      </c>
      <c r="D2001" s="746" t="s">
        <v>7219</v>
      </c>
      <c r="E2001" s="747" t="s">
        <v>4787</v>
      </c>
      <c r="F2001" s="665" t="s">
        <v>4752</v>
      </c>
      <c r="G2001" s="665" t="s">
        <v>5401</v>
      </c>
      <c r="H2001" s="665" t="s">
        <v>546</v>
      </c>
      <c r="I2001" s="665" t="s">
        <v>6417</v>
      </c>
      <c r="J2001" s="665" t="s">
        <v>6418</v>
      </c>
      <c r="K2001" s="665" t="s">
        <v>6419</v>
      </c>
      <c r="L2001" s="666">
        <v>98.78</v>
      </c>
      <c r="M2001" s="666">
        <v>395.12</v>
      </c>
      <c r="N2001" s="665">
        <v>4</v>
      </c>
      <c r="O2001" s="748">
        <v>2.5</v>
      </c>
      <c r="P2001" s="666">
        <v>395.12</v>
      </c>
      <c r="Q2001" s="681">
        <v>1</v>
      </c>
      <c r="R2001" s="665">
        <v>4</v>
      </c>
      <c r="S2001" s="681">
        <v>1</v>
      </c>
      <c r="T2001" s="748">
        <v>2.5</v>
      </c>
      <c r="U2001" s="704">
        <v>1</v>
      </c>
    </row>
    <row r="2002" spans="1:21" ht="14.4" customHeight="1" x14ac:dyDescent="0.3">
      <c r="A2002" s="664">
        <v>21</v>
      </c>
      <c r="B2002" s="665" t="s">
        <v>545</v>
      </c>
      <c r="C2002" s="665" t="s">
        <v>4757</v>
      </c>
      <c r="D2002" s="746" t="s">
        <v>7219</v>
      </c>
      <c r="E2002" s="747" t="s">
        <v>4787</v>
      </c>
      <c r="F2002" s="665" t="s">
        <v>4752</v>
      </c>
      <c r="G2002" s="665" t="s">
        <v>5401</v>
      </c>
      <c r="H2002" s="665" t="s">
        <v>2238</v>
      </c>
      <c r="I2002" s="665" t="s">
        <v>6420</v>
      </c>
      <c r="J2002" s="665" t="s">
        <v>2527</v>
      </c>
      <c r="K2002" s="665" t="s">
        <v>6421</v>
      </c>
      <c r="L2002" s="666">
        <v>46.07</v>
      </c>
      <c r="M2002" s="666">
        <v>46.07</v>
      </c>
      <c r="N2002" s="665">
        <v>1</v>
      </c>
      <c r="O2002" s="748">
        <v>1</v>
      </c>
      <c r="P2002" s="666">
        <v>46.07</v>
      </c>
      <c r="Q2002" s="681">
        <v>1</v>
      </c>
      <c r="R2002" s="665">
        <v>1</v>
      </c>
      <c r="S2002" s="681">
        <v>1</v>
      </c>
      <c r="T2002" s="748">
        <v>1</v>
      </c>
      <c r="U2002" s="704">
        <v>1</v>
      </c>
    </row>
    <row r="2003" spans="1:21" ht="14.4" customHeight="1" x14ac:dyDescent="0.3">
      <c r="A2003" s="664">
        <v>21</v>
      </c>
      <c r="B2003" s="665" t="s">
        <v>545</v>
      </c>
      <c r="C2003" s="665" t="s">
        <v>4757</v>
      </c>
      <c r="D2003" s="746" t="s">
        <v>7219</v>
      </c>
      <c r="E2003" s="747" t="s">
        <v>4787</v>
      </c>
      <c r="F2003" s="665" t="s">
        <v>4752</v>
      </c>
      <c r="G2003" s="665" t="s">
        <v>5401</v>
      </c>
      <c r="H2003" s="665" t="s">
        <v>546</v>
      </c>
      <c r="I2003" s="665" t="s">
        <v>6422</v>
      </c>
      <c r="J2003" s="665" t="s">
        <v>6423</v>
      </c>
      <c r="K2003" s="665" t="s">
        <v>6424</v>
      </c>
      <c r="L2003" s="666">
        <v>79.03</v>
      </c>
      <c r="M2003" s="666">
        <v>79.03</v>
      </c>
      <c r="N2003" s="665">
        <v>1</v>
      </c>
      <c r="O2003" s="748">
        <v>0.5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21</v>
      </c>
      <c r="B2004" s="665" t="s">
        <v>545</v>
      </c>
      <c r="C2004" s="665" t="s">
        <v>4757</v>
      </c>
      <c r="D2004" s="746" t="s">
        <v>7219</v>
      </c>
      <c r="E2004" s="747" t="s">
        <v>4787</v>
      </c>
      <c r="F2004" s="665" t="s">
        <v>4752</v>
      </c>
      <c r="G2004" s="665" t="s">
        <v>5401</v>
      </c>
      <c r="H2004" s="665" t="s">
        <v>2238</v>
      </c>
      <c r="I2004" s="665" t="s">
        <v>2526</v>
      </c>
      <c r="J2004" s="665" t="s">
        <v>2527</v>
      </c>
      <c r="K2004" s="665" t="s">
        <v>4506</v>
      </c>
      <c r="L2004" s="666">
        <v>46.07</v>
      </c>
      <c r="M2004" s="666">
        <v>92.14</v>
      </c>
      <c r="N2004" s="665">
        <v>2</v>
      </c>
      <c r="O2004" s="748">
        <v>1.5</v>
      </c>
      <c r="P2004" s="666">
        <v>92.14</v>
      </c>
      <c r="Q2004" s="681">
        <v>1</v>
      </c>
      <c r="R2004" s="665">
        <v>2</v>
      </c>
      <c r="S2004" s="681">
        <v>1</v>
      </c>
      <c r="T2004" s="748">
        <v>1.5</v>
      </c>
      <c r="U2004" s="704">
        <v>1</v>
      </c>
    </row>
    <row r="2005" spans="1:21" ht="14.4" customHeight="1" x14ac:dyDescent="0.3">
      <c r="A2005" s="664">
        <v>21</v>
      </c>
      <c r="B2005" s="665" t="s">
        <v>545</v>
      </c>
      <c r="C2005" s="665" t="s">
        <v>4757</v>
      </c>
      <c r="D2005" s="746" t="s">
        <v>7219</v>
      </c>
      <c r="E2005" s="747" t="s">
        <v>4787</v>
      </c>
      <c r="F2005" s="665" t="s">
        <v>4752</v>
      </c>
      <c r="G2005" s="665" t="s">
        <v>6425</v>
      </c>
      <c r="H2005" s="665" t="s">
        <v>546</v>
      </c>
      <c r="I2005" s="665" t="s">
        <v>6426</v>
      </c>
      <c r="J2005" s="665" t="s">
        <v>6427</v>
      </c>
      <c r="K2005" s="665" t="s">
        <v>6428</v>
      </c>
      <c r="L2005" s="666">
        <v>0</v>
      </c>
      <c r="M2005" s="666">
        <v>0</v>
      </c>
      <c r="N2005" s="665">
        <v>2</v>
      </c>
      <c r="O2005" s="748">
        <v>0.5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21</v>
      </c>
      <c r="B2006" s="665" t="s">
        <v>545</v>
      </c>
      <c r="C2006" s="665" t="s">
        <v>4757</v>
      </c>
      <c r="D2006" s="746" t="s">
        <v>7219</v>
      </c>
      <c r="E2006" s="747" t="s">
        <v>4787</v>
      </c>
      <c r="F2006" s="665" t="s">
        <v>4752</v>
      </c>
      <c r="G2006" s="665" t="s">
        <v>6425</v>
      </c>
      <c r="H2006" s="665" t="s">
        <v>546</v>
      </c>
      <c r="I2006" s="665" t="s">
        <v>6429</v>
      </c>
      <c r="J2006" s="665" t="s">
        <v>6430</v>
      </c>
      <c r="K2006" s="665" t="s">
        <v>6431</v>
      </c>
      <c r="L2006" s="666">
        <v>0</v>
      </c>
      <c r="M2006" s="666">
        <v>0</v>
      </c>
      <c r="N2006" s="665">
        <v>2</v>
      </c>
      <c r="O2006" s="748">
        <v>0.5</v>
      </c>
      <c r="P2006" s="666"/>
      <c r="Q2006" s="681"/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21</v>
      </c>
      <c r="B2007" s="665" t="s">
        <v>545</v>
      </c>
      <c r="C2007" s="665" t="s">
        <v>4757</v>
      </c>
      <c r="D2007" s="746" t="s">
        <v>7219</v>
      </c>
      <c r="E2007" s="747" t="s">
        <v>4787</v>
      </c>
      <c r="F2007" s="665" t="s">
        <v>4752</v>
      </c>
      <c r="G2007" s="665" t="s">
        <v>5103</v>
      </c>
      <c r="H2007" s="665" t="s">
        <v>546</v>
      </c>
      <c r="I2007" s="665" t="s">
        <v>2947</v>
      </c>
      <c r="J2007" s="665" t="s">
        <v>2948</v>
      </c>
      <c r="K2007" s="665" t="s">
        <v>5635</v>
      </c>
      <c r="L2007" s="666">
        <v>256.67</v>
      </c>
      <c r="M2007" s="666">
        <v>9496.7900000000009</v>
      </c>
      <c r="N2007" s="665">
        <v>37</v>
      </c>
      <c r="O2007" s="748">
        <v>32.5</v>
      </c>
      <c r="P2007" s="666">
        <v>3080.0400000000004</v>
      </c>
      <c r="Q2007" s="681">
        <v>0.32432432432432434</v>
      </c>
      <c r="R2007" s="665">
        <v>12</v>
      </c>
      <c r="S2007" s="681">
        <v>0.32432432432432434</v>
      </c>
      <c r="T2007" s="748">
        <v>11.5</v>
      </c>
      <c r="U2007" s="704">
        <v>0.35384615384615387</v>
      </c>
    </row>
    <row r="2008" spans="1:21" ht="14.4" customHeight="1" x14ac:dyDescent="0.3">
      <c r="A2008" s="664">
        <v>21</v>
      </c>
      <c r="B2008" s="665" t="s">
        <v>545</v>
      </c>
      <c r="C2008" s="665" t="s">
        <v>4757</v>
      </c>
      <c r="D2008" s="746" t="s">
        <v>7219</v>
      </c>
      <c r="E2008" s="747" t="s">
        <v>4787</v>
      </c>
      <c r="F2008" s="665" t="s">
        <v>4752</v>
      </c>
      <c r="G2008" s="665" t="s">
        <v>4898</v>
      </c>
      <c r="H2008" s="665" t="s">
        <v>546</v>
      </c>
      <c r="I2008" s="665" t="s">
        <v>5409</v>
      </c>
      <c r="J2008" s="665" t="s">
        <v>5410</v>
      </c>
      <c r="K2008" s="665" t="s">
        <v>5411</v>
      </c>
      <c r="L2008" s="666">
        <v>1454.05</v>
      </c>
      <c r="M2008" s="666">
        <v>13086.449999999999</v>
      </c>
      <c r="N2008" s="665">
        <v>9</v>
      </c>
      <c r="O2008" s="748">
        <v>7</v>
      </c>
      <c r="P2008" s="666">
        <v>10178.349999999999</v>
      </c>
      <c r="Q2008" s="681">
        <v>0.77777777777777768</v>
      </c>
      <c r="R2008" s="665">
        <v>7</v>
      </c>
      <c r="S2008" s="681">
        <v>0.77777777777777779</v>
      </c>
      <c r="T2008" s="748">
        <v>5</v>
      </c>
      <c r="U2008" s="704">
        <v>0.7142857142857143</v>
      </c>
    </row>
    <row r="2009" spans="1:21" ht="14.4" customHeight="1" x14ac:dyDescent="0.3">
      <c r="A2009" s="664">
        <v>21</v>
      </c>
      <c r="B2009" s="665" t="s">
        <v>545</v>
      </c>
      <c r="C2009" s="665" t="s">
        <v>4757</v>
      </c>
      <c r="D2009" s="746" t="s">
        <v>7219</v>
      </c>
      <c r="E2009" s="747" t="s">
        <v>4787</v>
      </c>
      <c r="F2009" s="665" t="s">
        <v>4752</v>
      </c>
      <c r="G2009" s="665" t="s">
        <v>4898</v>
      </c>
      <c r="H2009" s="665" t="s">
        <v>546</v>
      </c>
      <c r="I2009" s="665" t="s">
        <v>2062</v>
      </c>
      <c r="J2009" s="665" t="s">
        <v>2063</v>
      </c>
      <c r="K2009" s="665" t="s">
        <v>4899</v>
      </c>
      <c r="L2009" s="666">
        <v>727.03</v>
      </c>
      <c r="M2009" s="666">
        <v>30535.260000000002</v>
      </c>
      <c r="N2009" s="665">
        <v>42</v>
      </c>
      <c r="O2009" s="748">
        <v>17.5</v>
      </c>
      <c r="P2009" s="666">
        <v>24719.02</v>
      </c>
      <c r="Q2009" s="681">
        <v>0.80952380952380953</v>
      </c>
      <c r="R2009" s="665">
        <v>34</v>
      </c>
      <c r="S2009" s="681">
        <v>0.80952380952380953</v>
      </c>
      <c r="T2009" s="748">
        <v>13</v>
      </c>
      <c r="U2009" s="704">
        <v>0.74285714285714288</v>
      </c>
    </row>
    <row r="2010" spans="1:21" ht="14.4" customHeight="1" x14ac:dyDescent="0.3">
      <c r="A2010" s="664">
        <v>21</v>
      </c>
      <c r="B2010" s="665" t="s">
        <v>545</v>
      </c>
      <c r="C2010" s="665" t="s">
        <v>4757</v>
      </c>
      <c r="D2010" s="746" t="s">
        <v>7219</v>
      </c>
      <c r="E2010" s="747" t="s">
        <v>4787</v>
      </c>
      <c r="F2010" s="665" t="s">
        <v>4752</v>
      </c>
      <c r="G2010" s="665" t="s">
        <v>4898</v>
      </c>
      <c r="H2010" s="665" t="s">
        <v>546</v>
      </c>
      <c r="I2010" s="665" t="s">
        <v>6432</v>
      </c>
      <c r="J2010" s="665" t="s">
        <v>5410</v>
      </c>
      <c r="K2010" s="665" t="s">
        <v>5411</v>
      </c>
      <c r="L2010" s="666">
        <v>1454.05</v>
      </c>
      <c r="M2010" s="666">
        <v>4362.1499999999996</v>
      </c>
      <c r="N2010" s="665">
        <v>3</v>
      </c>
      <c r="O2010" s="748">
        <v>1.5</v>
      </c>
      <c r="P2010" s="666">
        <v>4362.1499999999996</v>
      </c>
      <c r="Q2010" s="681">
        <v>1</v>
      </c>
      <c r="R2010" s="665">
        <v>3</v>
      </c>
      <c r="S2010" s="681">
        <v>1</v>
      </c>
      <c r="T2010" s="748">
        <v>1.5</v>
      </c>
      <c r="U2010" s="704">
        <v>1</v>
      </c>
    </row>
    <row r="2011" spans="1:21" ht="14.4" customHeight="1" x14ac:dyDescent="0.3">
      <c r="A2011" s="664">
        <v>21</v>
      </c>
      <c r="B2011" s="665" t="s">
        <v>545</v>
      </c>
      <c r="C2011" s="665" t="s">
        <v>4757</v>
      </c>
      <c r="D2011" s="746" t="s">
        <v>7219</v>
      </c>
      <c r="E2011" s="747" t="s">
        <v>4787</v>
      </c>
      <c r="F2011" s="665" t="s">
        <v>4752</v>
      </c>
      <c r="G2011" s="665" t="s">
        <v>4900</v>
      </c>
      <c r="H2011" s="665" t="s">
        <v>546</v>
      </c>
      <c r="I2011" s="665" t="s">
        <v>6433</v>
      </c>
      <c r="J2011" s="665" t="s">
        <v>6434</v>
      </c>
      <c r="K2011" s="665" t="s">
        <v>6435</v>
      </c>
      <c r="L2011" s="666">
        <v>0</v>
      </c>
      <c r="M2011" s="666">
        <v>0</v>
      </c>
      <c r="N2011" s="665">
        <v>1</v>
      </c>
      <c r="O2011" s="748">
        <v>0.5</v>
      </c>
      <c r="P2011" s="666">
        <v>0</v>
      </c>
      <c r="Q2011" s="681"/>
      <c r="R2011" s="665">
        <v>1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21</v>
      </c>
      <c r="B2012" s="665" t="s">
        <v>545</v>
      </c>
      <c r="C2012" s="665" t="s">
        <v>4757</v>
      </c>
      <c r="D2012" s="746" t="s">
        <v>7219</v>
      </c>
      <c r="E2012" s="747" t="s">
        <v>4787</v>
      </c>
      <c r="F2012" s="665" t="s">
        <v>4752</v>
      </c>
      <c r="G2012" s="665" t="s">
        <v>4802</v>
      </c>
      <c r="H2012" s="665" t="s">
        <v>546</v>
      </c>
      <c r="I2012" s="665" t="s">
        <v>994</v>
      </c>
      <c r="J2012" s="665" t="s">
        <v>4803</v>
      </c>
      <c r="K2012" s="665" t="s">
        <v>4804</v>
      </c>
      <c r="L2012" s="666">
        <v>53.57</v>
      </c>
      <c r="M2012" s="666">
        <v>642.84000000000015</v>
      </c>
      <c r="N2012" s="665">
        <v>12</v>
      </c>
      <c r="O2012" s="748">
        <v>5</v>
      </c>
      <c r="P2012" s="666">
        <v>642.84000000000015</v>
      </c>
      <c r="Q2012" s="681">
        <v>1</v>
      </c>
      <c r="R2012" s="665">
        <v>12</v>
      </c>
      <c r="S2012" s="681">
        <v>1</v>
      </c>
      <c r="T2012" s="748">
        <v>5</v>
      </c>
      <c r="U2012" s="704">
        <v>1</v>
      </c>
    </row>
    <row r="2013" spans="1:21" ht="14.4" customHeight="1" x14ac:dyDescent="0.3">
      <c r="A2013" s="664">
        <v>21</v>
      </c>
      <c r="B2013" s="665" t="s">
        <v>545</v>
      </c>
      <c r="C2013" s="665" t="s">
        <v>4757</v>
      </c>
      <c r="D2013" s="746" t="s">
        <v>7219</v>
      </c>
      <c r="E2013" s="747" t="s">
        <v>4787</v>
      </c>
      <c r="F2013" s="665" t="s">
        <v>4752</v>
      </c>
      <c r="G2013" s="665" t="s">
        <v>5113</v>
      </c>
      <c r="H2013" s="665" t="s">
        <v>546</v>
      </c>
      <c r="I2013" s="665" t="s">
        <v>2914</v>
      </c>
      <c r="J2013" s="665" t="s">
        <v>6436</v>
      </c>
      <c r="K2013" s="665" t="s">
        <v>4556</v>
      </c>
      <c r="L2013" s="666">
        <v>70.23</v>
      </c>
      <c r="M2013" s="666">
        <v>140.46</v>
      </c>
      <c r="N2013" s="665">
        <v>2</v>
      </c>
      <c r="O2013" s="748">
        <v>0.5</v>
      </c>
      <c r="P2013" s="666">
        <v>140.46</v>
      </c>
      <c r="Q2013" s="681">
        <v>1</v>
      </c>
      <c r="R2013" s="665">
        <v>2</v>
      </c>
      <c r="S2013" s="681">
        <v>1</v>
      </c>
      <c r="T2013" s="748">
        <v>0.5</v>
      </c>
      <c r="U2013" s="704">
        <v>1</v>
      </c>
    </row>
    <row r="2014" spans="1:21" ht="14.4" customHeight="1" x14ac:dyDescent="0.3">
      <c r="A2014" s="664">
        <v>21</v>
      </c>
      <c r="B2014" s="665" t="s">
        <v>545</v>
      </c>
      <c r="C2014" s="665" t="s">
        <v>4757</v>
      </c>
      <c r="D2014" s="746" t="s">
        <v>7219</v>
      </c>
      <c r="E2014" s="747" t="s">
        <v>4787</v>
      </c>
      <c r="F2014" s="665" t="s">
        <v>4752</v>
      </c>
      <c r="G2014" s="665" t="s">
        <v>4904</v>
      </c>
      <c r="H2014" s="665" t="s">
        <v>2238</v>
      </c>
      <c r="I2014" s="665" t="s">
        <v>5122</v>
      </c>
      <c r="J2014" s="665" t="s">
        <v>5123</v>
      </c>
      <c r="K2014" s="665" t="s">
        <v>5124</v>
      </c>
      <c r="L2014" s="666">
        <v>0</v>
      </c>
      <c r="M2014" s="666">
        <v>0</v>
      </c>
      <c r="N2014" s="665">
        <v>11</v>
      </c>
      <c r="O2014" s="748">
        <v>1.8333333333333333</v>
      </c>
      <c r="P2014" s="666">
        <v>0</v>
      </c>
      <c r="Q2014" s="681"/>
      <c r="R2014" s="665">
        <v>11</v>
      </c>
      <c r="S2014" s="681">
        <v>1</v>
      </c>
      <c r="T2014" s="748">
        <v>1.8333333333333333</v>
      </c>
      <c r="U2014" s="704">
        <v>1</v>
      </c>
    </row>
    <row r="2015" spans="1:21" ht="14.4" customHeight="1" x14ac:dyDescent="0.3">
      <c r="A2015" s="664">
        <v>21</v>
      </c>
      <c r="B2015" s="665" t="s">
        <v>545</v>
      </c>
      <c r="C2015" s="665" t="s">
        <v>4757</v>
      </c>
      <c r="D2015" s="746" t="s">
        <v>7219</v>
      </c>
      <c r="E2015" s="747" t="s">
        <v>4787</v>
      </c>
      <c r="F2015" s="665" t="s">
        <v>4752</v>
      </c>
      <c r="G2015" s="665" t="s">
        <v>4905</v>
      </c>
      <c r="H2015" s="665" t="s">
        <v>546</v>
      </c>
      <c r="I2015" s="665" t="s">
        <v>4966</v>
      </c>
      <c r="J2015" s="665" t="s">
        <v>4771</v>
      </c>
      <c r="K2015" s="665"/>
      <c r="L2015" s="666">
        <v>0</v>
      </c>
      <c r="M2015" s="666">
        <v>0</v>
      </c>
      <c r="N2015" s="665">
        <v>3</v>
      </c>
      <c r="O2015" s="748">
        <v>2.25</v>
      </c>
      <c r="P2015" s="666">
        <v>0</v>
      </c>
      <c r="Q2015" s="681"/>
      <c r="R2015" s="665">
        <v>3</v>
      </c>
      <c r="S2015" s="681">
        <v>1</v>
      </c>
      <c r="T2015" s="748">
        <v>2.25</v>
      </c>
      <c r="U2015" s="704">
        <v>1</v>
      </c>
    </row>
    <row r="2016" spans="1:21" ht="14.4" customHeight="1" x14ac:dyDescent="0.3">
      <c r="A2016" s="664">
        <v>21</v>
      </c>
      <c r="B2016" s="665" t="s">
        <v>545</v>
      </c>
      <c r="C2016" s="665" t="s">
        <v>4757</v>
      </c>
      <c r="D2016" s="746" t="s">
        <v>7219</v>
      </c>
      <c r="E2016" s="747" t="s">
        <v>4787</v>
      </c>
      <c r="F2016" s="665" t="s">
        <v>4752</v>
      </c>
      <c r="G2016" s="665" t="s">
        <v>4905</v>
      </c>
      <c r="H2016" s="665" t="s">
        <v>546</v>
      </c>
      <c r="I2016" s="665" t="s">
        <v>4966</v>
      </c>
      <c r="J2016" s="665" t="s">
        <v>2074</v>
      </c>
      <c r="K2016" s="665" t="s">
        <v>4967</v>
      </c>
      <c r="L2016" s="666">
        <v>0</v>
      </c>
      <c r="M2016" s="666">
        <v>0</v>
      </c>
      <c r="N2016" s="665">
        <v>1</v>
      </c>
      <c r="O2016" s="748">
        <v>0.5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21</v>
      </c>
      <c r="B2017" s="665" t="s">
        <v>545</v>
      </c>
      <c r="C2017" s="665" t="s">
        <v>4757</v>
      </c>
      <c r="D2017" s="746" t="s">
        <v>7219</v>
      </c>
      <c r="E2017" s="747" t="s">
        <v>4787</v>
      </c>
      <c r="F2017" s="665" t="s">
        <v>4752</v>
      </c>
      <c r="G2017" s="665" t="s">
        <v>4905</v>
      </c>
      <c r="H2017" s="665" t="s">
        <v>546</v>
      </c>
      <c r="I2017" s="665" t="s">
        <v>5127</v>
      </c>
      <c r="J2017" s="665" t="s">
        <v>2074</v>
      </c>
      <c r="K2017" s="665" t="s">
        <v>4967</v>
      </c>
      <c r="L2017" s="666">
        <v>0</v>
      </c>
      <c r="M2017" s="666">
        <v>0</v>
      </c>
      <c r="N2017" s="665">
        <v>5</v>
      </c>
      <c r="O2017" s="748">
        <v>3.5</v>
      </c>
      <c r="P2017" s="666">
        <v>0</v>
      </c>
      <c r="Q2017" s="681"/>
      <c r="R2017" s="665">
        <v>4</v>
      </c>
      <c r="S2017" s="681">
        <v>0.8</v>
      </c>
      <c r="T2017" s="748">
        <v>2.5</v>
      </c>
      <c r="U2017" s="704">
        <v>0.7142857142857143</v>
      </c>
    </row>
    <row r="2018" spans="1:21" ht="14.4" customHeight="1" x14ac:dyDescent="0.3">
      <c r="A2018" s="664">
        <v>21</v>
      </c>
      <c r="B2018" s="665" t="s">
        <v>545</v>
      </c>
      <c r="C2018" s="665" t="s">
        <v>4757</v>
      </c>
      <c r="D2018" s="746" t="s">
        <v>7219</v>
      </c>
      <c r="E2018" s="747" t="s">
        <v>4787</v>
      </c>
      <c r="F2018" s="665" t="s">
        <v>4752</v>
      </c>
      <c r="G2018" s="665" t="s">
        <v>5520</v>
      </c>
      <c r="H2018" s="665" t="s">
        <v>546</v>
      </c>
      <c r="I2018" s="665" t="s">
        <v>5521</v>
      </c>
      <c r="J2018" s="665" t="s">
        <v>5522</v>
      </c>
      <c r="K2018" s="665" t="s">
        <v>5523</v>
      </c>
      <c r="L2018" s="666">
        <v>115.13</v>
      </c>
      <c r="M2018" s="666">
        <v>115.13</v>
      </c>
      <c r="N2018" s="665">
        <v>1</v>
      </c>
      <c r="O2018" s="748">
        <v>1</v>
      </c>
      <c r="P2018" s="666">
        <v>115.13</v>
      </c>
      <c r="Q2018" s="681">
        <v>1</v>
      </c>
      <c r="R2018" s="665">
        <v>1</v>
      </c>
      <c r="S2018" s="681">
        <v>1</v>
      </c>
      <c r="T2018" s="748">
        <v>1</v>
      </c>
      <c r="U2018" s="704">
        <v>1</v>
      </c>
    </row>
    <row r="2019" spans="1:21" ht="14.4" customHeight="1" x14ac:dyDescent="0.3">
      <c r="A2019" s="664">
        <v>21</v>
      </c>
      <c r="B2019" s="665" t="s">
        <v>545</v>
      </c>
      <c r="C2019" s="665" t="s">
        <v>4757</v>
      </c>
      <c r="D2019" s="746" t="s">
        <v>7219</v>
      </c>
      <c r="E2019" s="747" t="s">
        <v>4787</v>
      </c>
      <c r="F2019" s="665" t="s">
        <v>4752</v>
      </c>
      <c r="G2019" s="665" t="s">
        <v>4805</v>
      </c>
      <c r="H2019" s="665" t="s">
        <v>2238</v>
      </c>
      <c r="I2019" s="665" t="s">
        <v>4968</v>
      </c>
      <c r="J2019" s="665" t="s">
        <v>2554</v>
      </c>
      <c r="K2019" s="665" t="s">
        <v>4615</v>
      </c>
      <c r="L2019" s="666">
        <v>815.1</v>
      </c>
      <c r="M2019" s="666">
        <v>7335.9000000000005</v>
      </c>
      <c r="N2019" s="665">
        <v>9</v>
      </c>
      <c r="O2019" s="748">
        <v>2</v>
      </c>
      <c r="P2019" s="666">
        <v>4890.6000000000004</v>
      </c>
      <c r="Q2019" s="681">
        <v>0.66666666666666663</v>
      </c>
      <c r="R2019" s="665">
        <v>6</v>
      </c>
      <c r="S2019" s="681">
        <v>0.66666666666666663</v>
      </c>
      <c r="T2019" s="748">
        <v>1</v>
      </c>
      <c r="U2019" s="704">
        <v>0.5</v>
      </c>
    </row>
    <row r="2020" spans="1:21" ht="14.4" customHeight="1" x14ac:dyDescent="0.3">
      <c r="A2020" s="664">
        <v>21</v>
      </c>
      <c r="B2020" s="665" t="s">
        <v>545</v>
      </c>
      <c r="C2020" s="665" t="s">
        <v>4757</v>
      </c>
      <c r="D2020" s="746" t="s">
        <v>7219</v>
      </c>
      <c r="E2020" s="747" t="s">
        <v>4787</v>
      </c>
      <c r="F2020" s="665" t="s">
        <v>4752</v>
      </c>
      <c r="G2020" s="665" t="s">
        <v>4805</v>
      </c>
      <c r="H2020" s="665" t="s">
        <v>2238</v>
      </c>
      <c r="I2020" s="665" t="s">
        <v>4968</v>
      </c>
      <c r="J2020" s="665" t="s">
        <v>2554</v>
      </c>
      <c r="K2020" s="665" t="s">
        <v>4615</v>
      </c>
      <c r="L2020" s="666">
        <v>736.33</v>
      </c>
      <c r="M2020" s="666">
        <v>1472.66</v>
      </c>
      <c r="N2020" s="665">
        <v>2</v>
      </c>
      <c r="O2020" s="748">
        <v>1</v>
      </c>
      <c r="P2020" s="666">
        <v>736.33</v>
      </c>
      <c r="Q2020" s="681">
        <v>0.5</v>
      </c>
      <c r="R2020" s="665">
        <v>1</v>
      </c>
      <c r="S2020" s="681">
        <v>0.5</v>
      </c>
      <c r="T2020" s="748">
        <v>0.5</v>
      </c>
      <c r="U2020" s="704">
        <v>0.5</v>
      </c>
    </row>
    <row r="2021" spans="1:21" ht="14.4" customHeight="1" x14ac:dyDescent="0.3">
      <c r="A2021" s="664">
        <v>21</v>
      </c>
      <c r="B2021" s="665" t="s">
        <v>545</v>
      </c>
      <c r="C2021" s="665" t="s">
        <v>4757</v>
      </c>
      <c r="D2021" s="746" t="s">
        <v>7219</v>
      </c>
      <c r="E2021" s="747" t="s">
        <v>4787</v>
      </c>
      <c r="F2021" s="665" t="s">
        <v>4752</v>
      </c>
      <c r="G2021" s="665" t="s">
        <v>4805</v>
      </c>
      <c r="H2021" s="665" t="s">
        <v>2238</v>
      </c>
      <c r="I2021" s="665" t="s">
        <v>3683</v>
      </c>
      <c r="J2021" s="665" t="s">
        <v>2554</v>
      </c>
      <c r="K2021" s="665" t="s">
        <v>4616</v>
      </c>
      <c r="L2021" s="666">
        <v>923.74</v>
      </c>
      <c r="M2021" s="666">
        <v>8313.66</v>
      </c>
      <c r="N2021" s="665">
        <v>9</v>
      </c>
      <c r="O2021" s="748">
        <v>1.5</v>
      </c>
      <c r="P2021" s="666">
        <v>8313.66</v>
      </c>
      <c r="Q2021" s="681">
        <v>1</v>
      </c>
      <c r="R2021" s="665">
        <v>9</v>
      </c>
      <c r="S2021" s="681">
        <v>1</v>
      </c>
      <c r="T2021" s="748">
        <v>1.5</v>
      </c>
      <c r="U2021" s="704">
        <v>1</v>
      </c>
    </row>
    <row r="2022" spans="1:21" ht="14.4" customHeight="1" x14ac:dyDescent="0.3">
      <c r="A2022" s="664">
        <v>21</v>
      </c>
      <c r="B2022" s="665" t="s">
        <v>545</v>
      </c>
      <c r="C2022" s="665" t="s">
        <v>4757</v>
      </c>
      <c r="D2022" s="746" t="s">
        <v>7219</v>
      </c>
      <c r="E2022" s="747" t="s">
        <v>4787</v>
      </c>
      <c r="F2022" s="665" t="s">
        <v>4752</v>
      </c>
      <c r="G2022" s="665" t="s">
        <v>4805</v>
      </c>
      <c r="H2022" s="665" t="s">
        <v>2238</v>
      </c>
      <c r="I2022" s="665" t="s">
        <v>6437</v>
      </c>
      <c r="J2022" s="665" t="s">
        <v>2554</v>
      </c>
      <c r="K2022" s="665" t="s">
        <v>5427</v>
      </c>
      <c r="L2022" s="666">
        <v>1154.68</v>
      </c>
      <c r="M2022" s="666">
        <v>3464.04</v>
      </c>
      <c r="N2022" s="665">
        <v>3</v>
      </c>
      <c r="O2022" s="748">
        <v>0.5</v>
      </c>
      <c r="P2022" s="666">
        <v>3464.04</v>
      </c>
      <c r="Q2022" s="681">
        <v>1</v>
      </c>
      <c r="R2022" s="665">
        <v>3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21</v>
      </c>
      <c r="B2023" s="665" t="s">
        <v>545</v>
      </c>
      <c r="C2023" s="665" t="s">
        <v>4757</v>
      </c>
      <c r="D2023" s="746" t="s">
        <v>7219</v>
      </c>
      <c r="E2023" s="747" t="s">
        <v>4787</v>
      </c>
      <c r="F2023" s="665" t="s">
        <v>4752</v>
      </c>
      <c r="G2023" s="665" t="s">
        <v>4805</v>
      </c>
      <c r="H2023" s="665" t="s">
        <v>2238</v>
      </c>
      <c r="I2023" s="665" t="s">
        <v>5128</v>
      </c>
      <c r="J2023" s="665" t="s">
        <v>2308</v>
      </c>
      <c r="K2023" s="665" t="s">
        <v>4444</v>
      </c>
      <c r="L2023" s="666">
        <v>1385.62</v>
      </c>
      <c r="M2023" s="666">
        <v>29098.019999999997</v>
      </c>
      <c r="N2023" s="665">
        <v>21</v>
      </c>
      <c r="O2023" s="748">
        <v>4</v>
      </c>
      <c r="P2023" s="666">
        <v>20784.3</v>
      </c>
      <c r="Q2023" s="681">
        <v>0.7142857142857143</v>
      </c>
      <c r="R2023" s="665">
        <v>15</v>
      </c>
      <c r="S2023" s="681">
        <v>0.7142857142857143</v>
      </c>
      <c r="T2023" s="748">
        <v>2.75</v>
      </c>
      <c r="U2023" s="704">
        <v>0.6875</v>
      </c>
    </row>
    <row r="2024" spans="1:21" ht="14.4" customHeight="1" x14ac:dyDescent="0.3">
      <c r="A2024" s="664">
        <v>21</v>
      </c>
      <c r="B2024" s="665" t="s">
        <v>545</v>
      </c>
      <c r="C2024" s="665" t="s">
        <v>4757</v>
      </c>
      <c r="D2024" s="746" t="s">
        <v>7219</v>
      </c>
      <c r="E2024" s="747" t="s">
        <v>4787</v>
      </c>
      <c r="F2024" s="665" t="s">
        <v>4752</v>
      </c>
      <c r="G2024" s="665" t="s">
        <v>4805</v>
      </c>
      <c r="H2024" s="665" t="s">
        <v>2238</v>
      </c>
      <c r="I2024" s="665" t="s">
        <v>2307</v>
      </c>
      <c r="J2024" s="665" t="s">
        <v>2308</v>
      </c>
      <c r="K2024" s="665" t="s">
        <v>4447</v>
      </c>
      <c r="L2024" s="666">
        <v>1847.49</v>
      </c>
      <c r="M2024" s="666">
        <v>5542.47</v>
      </c>
      <c r="N2024" s="665">
        <v>3</v>
      </c>
      <c r="O2024" s="748">
        <v>0.5</v>
      </c>
      <c r="P2024" s="666">
        <v>5542.47</v>
      </c>
      <c r="Q2024" s="681">
        <v>1</v>
      </c>
      <c r="R2024" s="665">
        <v>3</v>
      </c>
      <c r="S2024" s="681">
        <v>1</v>
      </c>
      <c r="T2024" s="748">
        <v>0.5</v>
      </c>
      <c r="U2024" s="704">
        <v>1</v>
      </c>
    </row>
    <row r="2025" spans="1:21" ht="14.4" customHeight="1" x14ac:dyDescent="0.3">
      <c r="A2025" s="664">
        <v>21</v>
      </c>
      <c r="B2025" s="665" t="s">
        <v>545</v>
      </c>
      <c r="C2025" s="665" t="s">
        <v>4757</v>
      </c>
      <c r="D2025" s="746" t="s">
        <v>7219</v>
      </c>
      <c r="E2025" s="747" t="s">
        <v>4787</v>
      </c>
      <c r="F2025" s="665" t="s">
        <v>4752</v>
      </c>
      <c r="G2025" s="665" t="s">
        <v>4805</v>
      </c>
      <c r="H2025" s="665" t="s">
        <v>2238</v>
      </c>
      <c r="I2025" s="665" t="s">
        <v>4908</v>
      </c>
      <c r="J2025" s="665" t="s">
        <v>2308</v>
      </c>
      <c r="K2025" s="665" t="s">
        <v>4445</v>
      </c>
      <c r="L2025" s="666">
        <v>2309.36</v>
      </c>
      <c r="M2025" s="666">
        <v>34640.400000000001</v>
      </c>
      <c r="N2025" s="665">
        <v>15</v>
      </c>
      <c r="O2025" s="748">
        <v>4</v>
      </c>
      <c r="P2025" s="666">
        <v>34640.400000000001</v>
      </c>
      <c r="Q2025" s="681">
        <v>1</v>
      </c>
      <c r="R2025" s="665">
        <v>15</v>
      </c>
      <c r="S2025" s="681">
        <v>1</v>
      </c>
      <c r="T2025" s="748">
        <v>4</v>
      </c>
      <c r="U2025" s="704">
        <v>1</v>
      </c>
    </row>
    <row r="2026" spans="1:21" ht="14.4" customHeight="1" x14ac:dyDescent="0.3">
      <c r="A2026" s="664">
        <v>21</v>
      </c>
      <c r="B2026" s="665" t="s">
        <v>545</v>
      </c>
      <c r="C2026" s="665" t="s">
        <v>4757</v>
      </c>
      <c r="D2026" s="746" t="s">
        <v>7219</v>
      </c>
      <c r="E2026" s="747" t="s">
        <v>4787</v>
      </c>
      <c r="F2026" s="665" t="s">
        <v>4752</v>
      </c>
      <c r="G2026" s="665" t="s">
        <v>4805</v>
      </c>
      <c r="H2026" s="665" t="s">
        <v>2238</v>
      </c>
      <c r="I2026" s="665" t="s">
        <v>2550</v>
      </c>
      <c r="J2026" s="665" t="s">
        <v>2308</v>
      </c>
      <c r="K2026" s="665" t="s">
        <v>4444</v>
      </c>
      <c r="L2026" s="666">
        <v>1385.62</v>
      </c>
      <c r="M2026" s="666">
        <v>4156.8599999999997</v>
      </c>
      <c r="N2026" s="665">
        <v>3</v>
      </c>
      <c r="O2026" s="748">
        <v>0.5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21</v>
      </c>
      <c r="B2027" s="665" t="s">
        <v>545</v>
      </c>
      <c r="C2027" s="665" t="s">
        <v>4757</v>
      </c>
      <c r="D2027" s="746" t="s">
        <v>7219</v>
      </c>
      <c r="E2027" s="747" t="s">
        <v>4787</v>
      </c>
      <c r="F2027" s="665" t="s">
        <v>4752</v>
      </c>
      <c r="G2027" s="665" t="s">
        <v>4805</v>
      </c>
      <c r="H2027" s="665" t="s">
        <v>2238</v>
      </c>
      <c r="I2027" s="665" t="s">
        <v>3855</v>
      </c>
      <c r="J2027" s="665" t="s">
        <v>2554</v>
      </c>
      <c r="K2027" s="665" t="s">
        <v>4615</v>
      </c>
      <c r="L2027" s="666">
        <v>736.33</v>
      </c>
      <c r="M2027" s="666">
        <v>2208.9900000000002</v>
      </c>
      <c r="N2027" s="665">
        <v>3</v>
      </c>
      <c r="O2027" s="748">
        <v>1</v>
      </c>
      <c r="P2027" s="666"/>
      <c r="Q2027" s="681">
        <v>0</v>
      </c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21</v>
      </c>
      <c r="B2028" s="665" t="s">
        <v>545</v>
      </c>
      <c r="C2028" s="665" t="s">
        <v>4757</v>
      </c>
      <c r="D2028" s="746" t="s">
        <v>7219</v>
      </c>
      <c r="E2028" s="747" t="s">
        <v>4787</v>
      </c>
      <c r="F2028" s="665" t="s">
        <v>4752</v>
      </c>
      <c r="G2028" s="665" t="s">
        <v>4805</v>
      </c>
      <c r="H2028" s="665" t="s">
        <v>546</v>
      </c>
      <c r="I2028" s="665" t="s">
        <v>6438</v>
      </c>
      <c r="J2028" s="665" t="s">
        <v>2308</v>
      </c>
      <c r="K2028" s="665" t="s">
        <v>4447</v>
      </c>
      <c r="L2028" s="666">
        <v>1847.49</v>
      </c>
      <c r="M2028" s="666">
        <v>11084.94</v>
      </c>
      <c r="N2028" s="665">
        <v>6</v>
      </c>
      <c r="O2028" s="748">
        <v>2</v>
      </c>
      <c r="P2028" s="666">
        <v>11084.94</v>
      </c>
      <c r="Q2028" s="681">
        <v>1</v>
      </c>
      <c r="R2028" s="665">
        <v>6</v>
      </c>
      <c r="S2028" s="681">
        <v>1</v>
      </c>
      <c r="T2028" s="748">
        <v>2</v>
      </c>
      <c r="U2028" s="704">
        <v>1</v>
      </c>
    </row>
    <row r="2029" spans="1:21" ht="14.4" customHeight="1" x14ac:dyDescent="0.3">
      <c r="A2029" s="664">
        <v>21</v>
      </c>
      <c r="B2029" s="665" t="s">
        <v>545</v>
      </c>
      <c r="C2029" s="665" t="s">
        <v>4757</v>
      </c>
      <c r="D2029" s="746" t="s">
        <v>7219</v>
      </c>
      <c r="E2029" s="747" t="s">
        <v>4787</v>
      </c>
      <c r="F2029" s="665" t="s">
        <v>4752</v>
      </c>
      <c r="G2029" s="665" t="s">
        <v>5646</v>
      </c>
      <c r="H2029" s="665" t="s">
        <v>2238</v>
      </c>
      <c r="I2029" s="665" t="s">
        <v>2246</v>
      </c>
      <c r="J2029" s="665" t="s">
        <v>611</v>
      </c>
      <c r="K2029" s="665" t="s">
        <v>4551</v>
      </c>
      <c r="L2029" s="666">
        <v>36.54</v>
      </c>
      <c r="M2029" s="666">
        <v>292.32</v>
      </c>
      <c r="N2029" s="665">
        <v>8</v>
      </c>
      <c r="O2029" s="748">
        <v>4</v>
      </c>
      <c r="P2029" s="666">
        <v>73.08</v>
      </c>
      <c r="Q2029" s="681">
        <v>0.25</v>
      </c>
      <c r="R2029" s="665">
        <v>2</v>
      </c>
      <c r="S2029" s="681">
        <v>0.25</v>
      </c>
      <c r="T2029" s="748">
        <v>1.5</v>
      </c>
      <c r="U2029" s="704">
        <v>0.375</v>
      </c>
    </row>
    <row r="2030" spans="1:21" ht="14.4" customHeight="1" x14ac:dyDescent="0.3">
      <c r="A2030" s="664">
        <v>21</v>
      </c>
      <c r="B2030" s="665" t="s">
        <v>545</v>
      </c>
      <c r="C2030" s="665" t="s">
        <v>4757</v>
      </c>
      <c r="D2030" s="746" t="s">
        <v>7219</v>
      </c>
      <c r="E2030" s="747" t="s">
        <v>4787</v>
      </c>
      <c r="F2030" s="665" t="s">
        <v>4752</v>
      </c>
      <c r="G2030" s="665" t="s">
        <v>5646</v>
      </c>
      <c r="H2030" s="665" t="s">
        <v>2238</v>
      </c>
      <c r="I2030" s="665" t="s">
        <v>6220</v>
      </c>
      <c r="J2030" s="665" t="s">
        <v>611</v>
      </c>
      <c r="K2030" s="665" t="s">
        <v>6221</v>
      </c>
      <c r="L2030" s="666">
        <v>0</v>
      </c>
      <c r="M2030" s="666">
        <v>0</v>
      </c>
      <c r="N2030" s="665">
        <v>5</v>
      </c>
      <c r="O2030" s="748">
        <v>2.5</v>
      </c>
      <c r="P2030" s="666">
        <v>0</v>
      </c>
      <c r="Q2030" s="681"/>
      <c r="R2030" s="665">
        <v>1</v>
      </c>
      <c r="S2030" s="681">
        <v>0.2</v>
      </c>
      <c r="T2030" s="748">
        <v>1</v>
      </c>
      <c r="U2030" s="704">
        <v>0.4</v>
      </c>
    </row>
    <row r="2031" spans="1:21" ht="14.4" customHeight="1" x14ac:dyDescent="0.3">
      <c r="A2031" s="664">
        <v>21</v>
      </c>
      <c r="B2031" s="665" t="s">
        <v>545</v>
      </c>
      <c r="C2031" s="665" t="s">
        <v>4757</v>
      </c>
      <c r="D2031" s="746" t="s">
        <v>7219</v>
      </c>
      <c r="E2031" s="747" t="s">
        <v>4787</v>
      </c>
      <c r="F2031" s="665" t="s">
        <v>4752</v>
      </c>
      <c r="G2031" s="665" t="s">
        <v>5646</v>
      </c>
      <c r="H2031" s="665" t="s">
        <v>546</v>
      </c>
      <c r="I2031" s="665" t="s">
        <v>1751</v>
      </c>
      <c r="J2031" s="665" t="s">
        <v>611</v>
      </c>
      <c r="K2031" s="665" t="s">
        <v>5647</v>
      </c>
      <c r="L2031" s="666">
        <v>36.54</v>
      </c>
      <c r="M2031" s="666">
        <v>1132.7399999999998</v>
      </c>
      <c r="N2031" s="665">
        <v>31</v>
      </c>
      <c r="O2031" s="748">
        <v>8.5</v>
      </c>
      <c r="P2031" s="666">
        <v>255.77999999999997</v>
      </c>
      <c r="Q2031" s="681">
        <v>0.22580645161290325</v>
      </c>
      <c r="R2031" s="665">
        <v>7</v>
      </c>
      <c r="S2031" s="681">
        <v>0.22580645161290322</v>
      </c>
      <c r="T2031" s="748">
        <v>2</v>
      </c>
      <c r="U2031" s="704">
        <v>0.23529411764705882</v>
      </c>
    </row>
    <row r="2032" spans="1:21" ht="14.4" customHeight="1" x14ac:dyDescent="0.3">
      <c r="A2032" s="664">
        <v>21</v>
      </c>
      <c r="B2032" s="665" t="s">
        <v>545</v>
      </c>
      <c r="C2032" s="665" t="s">
        <v>4757</v>
      </c>
      <c r="D2032" s="746" t="s">
        <v>7219</v>
      </c>
      <c r="E2032" s="747" t="s">
        <v>4787</v>
      </c>
      <c r="F2032" s="665" t="s">
        <v>4752</v>
      </c>
      <c r="G2032" s="665" t="s">
        <v>5646</v>
      </c>
      <c r="H2032" s="665" t="s">
        <v>546</v>
      </c>
      <c r="I2032" s="665" t="s">
        <v>5648</v>
      </c>
      <c r="J2032" s="665" t="s">
        <v>5649</v>
      </c>
      <c r="K2032" s="665" t="s">
        <v>5650</v>
      </c>
      <c r="L2032" s="666">
        <v>36.54</v>
      </c>
      <c r="M2032" s="666">
        <v>255.78</v>
      </c>
      <c r="N2032" s="665">
        <v>7</v>
      </c>
      <c r="O2032" s="748">
        <v>3.5</v>
      </c>
      <c r="P2032" s="666">
        <v>219.24</v>
      </c>
      <c r="Q2032" s="681">
        <v>0.85714285714285721</v>
      </c>
      <c r="R2032" s="665">
        <v>6</v>
      </c>
      <c r="S2032" s="681">
        <v>0.8571428571428571</v>
      </c>
      <c r="T2032" s="748">
        <v>2.5</v>
      </c>
      <c r="U2032" s="704">
        <v>0.7142857142857143</v>
      </c>
    </row>
    <row r="2033" spans="1:21" ht="14.4" customHeight="1" x14ac:dyDescent="0.3">
      <c r="A2033" s="664">
        <v>21</v>
      </c>
      <c r="B2033" s="665" t="s">
        <v>545</v>
      </c>
      <c r="C2033" s="665" t="s">
        <v>4757</v>
      </c>
      <c r="D2033" s="746" t="s">
        <v>7219</v>
      </c>
      <c r="E2033" s="747" t="s">
        <v>4787</v>
      </c>
      <c r="F2033" s="665" t="s">
        <v>4752</v>
      </c>
      <c r="G2033" s="665" t="s">
        <v>5646</v>
      </c>
      <c r="H2033" s="665" t="s">
        <v>546</v>
      </c>
      <c r="I2033" s="665" t="s">
        <v>6439</v>
      </c>
      <c r="J2033" s="665" t="s">
        <v>611</v>
      </c>
      <c r="K2033" s="665" t="s">
        <v>6440</v>
      </c>
      <c r="L2033" s="666">
        <v>0</v>
      </c>
      <c r="M2033" s="666">
        <v>0</v>
      </c>
      <c r="N2033" s="665">
        <v>2</v>
      </c>
      <c r="O2033" s="748">
        <v>0.5</v>
      </c>
      <c r="P2033" s="666">
        <v>0</v>
      </c>
      <c r="Q2033" s="681"/>
      <c r="R2033" s="665">
        <v>2</v>
      </c>
      <c r="S2033" s="681">
        <v>1</v>
      </c>
      <c r="T2033" s="748">
        <v>0.5</v>
      </c>
      <c r="U2033" s="704">
        <v>1</v>
      </c>
    </row>
    <row r="2034" spans="1:21" ht="14.4" customHeight="1" x14ac:dyDescent="0.3">
      <c r="A2034" s="664">
        <v>21</v>
      </c>
      <c r="B2034" s="665" t="s">
        <v>545</v>
      </c>
      <c r="C2034" s="665" t="s">
        <v>4757</v>
      </c>
      <c r="D2034" s="746" t="s">
        <v>7219</v>
      </c>
      <c r="E2034" s="747" t="s">
        <v>4787</v>
      </c>
      <c r="F2034" s="665" t="s">
        <v>4752</v>
      </c>
      <c r="G2034" s="665" t="s">
        <v>5428</v>
      </c>
      <c r="H2034" s="665" t="s">
        <v>546</v>
      </c>
      <c r="I2034" s="665" t="s">
        <v>6441</v>
      </c>
      <c r="J2034" s="665" t="s">
        <v>6442</v>
      </c>
      <c r="K2034" s="665" t="s">
        <v>6243</v>
      </c>
      <c r="L2034" s="666">
        <v>29.02</v>
      </c>
      <c r="M2034" s="666">
        <v>29.02</v>
      </c>
      <c r="N2034" s="665">
        <v>1</v>
      </c>
      <c r="O2034" s="748">
        <v>1</v>
      </c>
      <c r="P2034" s="666">
        <v>29.02</v>
      </c>
      <c r="Q2034" s="681">
        <v>1</v>
      </c>
      <c r="R2034" s="665">
        <v>1</v>
      </c>
      <c r="S2034" s="681">
        <v>1</v>
      </c>
      <c r="T2034" s="748">
        <v>1</v>
      </c>
      <c r="U2034" s="704">
        <v>1</v>
      </c>
    </row>
    <row r="2035" spans="1:21" ht="14.4" customHeight="1" x14ac:dyDescent="0.3">
      <c r="A2035" s="664">
        <v>21</v>
      </c>
      <c r="B2035" s="665" t="s">
        <v>545</v>
      </c>
      <c r="C2035" s="665" t="s">
        <v>4757</v>
      </c>
      <c r="D2035" s="746" t="s">
        <v>7219</v>
      </c>
      <c r="E2035" s="747" t="s">
        <v>4787</v>
      </c>
      <c r="F2035" s="665" t="s">
        <v>4752</v>
      </c>
      <c r="G2035" s="665" t="s">
        <v>4909</v>
      </c>
      <c r="H2035" s="665" t="s">
        <v>546</v>
      </c>
      <c r="I2035" s="665" t="s">
        <v>2762</v>
      </c>
      <c r="J2035" s="665" t="s">
        <v>2763</v>
      </c>
      <c r="K2035" s="665" t="s">
        <v>4551</v>
      </c>
      <c r="L2035" s="666">
        <v>88.1</v>
      </c>
      <c r="M2035" s="666">
        <v>176.2</v>
      </c>
      <c r="N2035" s="665">
        <v>2</v>
      </c>
      <c r="O2035" s="748">
        <v>1</v>
      </c>
      <c r="P2035" s="666"/>
      <c r="Q2035" s="681">
        <v>0</v>
      </c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21</v>
      </c>
      <c r="B2036" s="665" t="s">
        <v>545</v>
      </c>
      <c r="C2036" s="665" t="s">
        <v>4757</v>
      </c>
      <c r="D2036" s="746" t="s">
        <v>7219</v>
      </c>
      <c r="E2036" s="747" t="s">
        <v>4787</v>
      </c>
      <c r="F2036" s="665" t="s">
        <v>4752</v>
      </c>
      <c r="G2036" s="665" t="s">
        <v>4807</v>
      </c>
      <c r="H2036" s="665" t="s">
        <v>546</v>
      </c>
      <c r="I2036" s="665" t="s">
        <v>2108</v>
      </c>
      <c r="J2036" s="665" t="s">
        <v>797</v>
      </c>
      <c r="K2036" s="665" t="s">
        <v>4809</v>
      </c>
      <c r="L2036" s="666">
        <v>301.2</v>
      </c>
      <c r="M2036" s="666">
        <v>2710.8</v>
      </c>
      <c r="N2036" s="665">
        <v>9</v>
      </c>
      <c r="O2036" s="748">
        <v>5.5</v>
      </c>
      <c r="P2036" s="666">
        <v>1506</v>
      </c>
      <c r="Q2036" s="681">
        <v>0.55555555555555547</v>
      </c>
      <c r="R2036" s="665">
        <v>5</v>
      </c>
      <c r="S2036" s="681">
        <v>0.55555555555555558</v>
      </c>
      <c r="T2036" s="748">
        <v>2</v>
      </c>
      <c r="U2036" s="704">
        <v>0.36363636363636365</v>
      </c>
    </row>
    <row r="2037" spans="1:21" ht="14.4" customHeight="1" x14ac:dyDescent="0.3">
      <c r="A2037" s="664">
        <v>21</v>
      </c>
      <c r="B2037" s="665" t="s">
        <v>545</v>
      </c>
      <c r="C2037" s="665" t="s">
        <v>4757</v>
      </c>
      <c r="D2037" s="746" t="s">
        <v>7219</v>
      </c>
      <c r="E2037" s="747" t="s">
        <v>4787</v>
      </c>
      <c r="F2037" s="665" t="s">
        <v>4752</v>
      </c>
      <c r="G2037" s="665" t="s">
        <v>4807</v>
      </c>
      <c r="H2037" s="665" t="s">
        <v>546</v>
      </c>
      <c r="I2037" s="665" t="s">
        <v>5254</v>
      </c>
      <c r="J2037" s="665" t="s">
        <v>5255</v>
      </c>
      <c r="K2037" s="665" t="s">
        <v>4839</v>
      </c>
      <c r="L2037" s="666">
        <v>57.64</v>
      </c>
      <c r="M2037" s="666">
        <v>57.64</v>
      </c>
      <c r="N2037" s="665">
        <v>1</v>
      </c>
      <c r="O2037" s="748">
        <v>1</v>
      </c>
      <c r="P2037" s="666">
        <v>57.64</v>
      </c>
      <c r="Q2037" s="681">
        <v>1</v>
      </c>
      <c r="R2037" s="665">
        <v>1</v>
      </c>
      <c r="S2037" s="681">
        <v>1</v>
      </c>
      <c r="T2037" s="748">
        <v>1</v>
      </c>
      <c r="U2037" s="704">
        <v>1</v>
      </c>
    </row>
    <row r="2038" spans="1:21" ht="14.4" customHeight="1" x14ac:dyDescent="0.3">
      <c r="A2038" s="664">
        <v>21</v>
      </c>
      <c r="B2038" s="665" t="s">
        <v>545</v>
      </c>
      <c r="C2038" s="665" t="s">
        <v>4757</v>
      </c>
      <c r="D2038" s="746" t="s">
        <v>7219</v>
      </c>
      <c r="E2038" s="747" t="s">
        <v>4787</v>
      </c>
      <c r="F2038" s="665" t="s">
        <v>4752</v>
      </c>
      <c r="G2038" s="665" t="s">
        <v>4807</v>
      </c>
      <c r="H2038" s="665" t="s">
        <v>546</v>
      </c>
      <c r="I2038" s="665" t="s">
        <v>4838</v>
      </c>
      <c r="J2038" s="665" t="s">
        <v>797</v>
      </c>
      <c r="K2038" s="665" t="s">
        <v>4839</v>
      </c>
      <c r="L2038" s="666">
        <v>57.64</v>
      </c>
      <c r="M2038" s="666">
        <v>172.92000000000002</v>
      </c>
      <c r="N2038" s="665">
        <v>3</v>
      </c>
      <c r="O2038" s="748">
        <v>1</v>
      </c>
      <c r="P2038" s="666">
        <v>57.64</v>
      </c>
      <c r="Q2038" s="681">
        <v>0.33333333333333331</v>
      </c>
      <c r="R2038" s="665">
        <v>1</v>
      </c>
      <c r="S2038" s="681">
        <v>0.33333333333333331</v>
      </c>
      <c r="T2038" s="748">
        <v>0.5</v>
      </c>
      <c r="U2038" s="704">
        <v>0.5</v>
      </c>
    </row>
    <row r="2039" spans="1:21" ht="14.4" customHeight="1" x14ac:dyDescent="0.3">
      <c r="A2039" s="664">
        <v>21</v>
      </c>
      <c r="B2039" s="665" t="s">
        <v>545</v>
      </c>
      <c r="C2039" s="665" t="s">
        <v>4757</v>
      </c>
      <c r="D2039" s="746" t="s">
        <v>7219</v>
      </c>
      <c r="E2039" s="747" t="s">
        <v>4787</v>
      </c>
      <c r="F2039" s="665" t="s">
        <v>4752</v>
      </c>
      <c r="G2039" s="665" t="s">
        <v>4807</v>
      </c>
      <c r="H2039" s="665" t="s">
        <v>546</v>
      </c>
      <c r="I2039" s="665" t="s">
        <v>4808</v>
      </c>
      <c r="J2039" s="665" t="s">
        <v>797</v>
      </c>
      <c r="K2039" s="665" t="s">
        <v>4809</v>
      </c>
      <c r="L2039" s="666">
        <v>185.26</v>
      </c>
      <c r="M2039" s="666">
        <v>4816.76</v>
      </c>
      <c r="N2039" s="665">
        <v>26</v>
      </c>
      <c r="O2039" s="748">
        <v>19.5</v>
      </c>
      <c r="P2039" s="666">
        <v>2964.1600000000008</v>
      </c>
      <c r="Q2039" s="681">
        <v>0.61538461538461553</v>
      </c>
      <c r="R2039" s="665">
        <v>16</v>
      </c>
      <c r="S2039" s="681">
        <v>0.61538461538461542</v>
      </c>
      <c r="T2039" s="748">
        <v>12</v>
      </c>
      <c r="U2039" s="704">
        <v>0.61538461538461542</v>
      </c>
    </row>
    <row r="2040" spans="1:21" ht="14.4" customHeight="1" x14ac:dyDescent="0.3">
      <c r="A2040" s="664">
        <v>21</v>
      </c>
      <c r="B2040" s="665" t="s">
        <v>545</v>
      </c>
      <c r="C2040" s="665" t="s">
        <v>4757</v>
      </c>
      <c r="D2040" s="746" t="s">
        <v>7219</v>
      </c>
      <c r="E2040" s="747" t="s">
        <v>4787</v>
      </c>
      <c r="F2040" s="665" t="s">
        <v>4752</v>
      </c>
      <c r="G2040" s="665" t="s">
        <v>4807</v>
      </c>
      <c r="H2040" s="665" t="s">
        <v>546</v>
      </c>
      <c r="I2040" s="665" t="s">
        <v>4971</v>
      </c>
      <c r="J2040" s="665" t="s">
        <v>4972</v>
      </c>
      <c r="K2040" s="665" t="s">
        <v>4973</v>
      </c>
      <c r="L2040" s="666">
        <v>57.64</v>
      </c>
      <c r="M2040" s="666">
        <v>230.56</v>
      </c>
      <c r="N2040" s="665">
        <v>4</v>
      </c>
      <c r="O2040" s="748">
        <v>1</v>
      </c>
      <c r="P2040" s="666">
        <v>230.56</v>
      </c>
      <c r="Q2040" s="681">
        <v>1</v>
      </c>
      <c r="R2040" s="665">
        <v>4</v>
      </c>
      <c r="S2040" s="681">
        <v>1</v>
      </c>
      <c r="T2040" s="748">
        <v>1</v>
      </c>
      <c r="U2040" s="704">
        <v>1</v>
      </c>
    </row>
    <row r="2041" spans="1:21" ht="14.4" customHeight="1" x14ac:dyDescent="0.3">
      <c r="A2041" s="664">
        <v>21</v>
      </c>
      <c r="B2041" s="665" t="s">
        <v>545</v>
      </c>
      <c r="C2041" s="665" t="s">
        <v>4757</v>
      </c>
      <c r="D2041" s="746" t="s">
        <v>7219</v>
      </c>
      <c r="E2041" s="747" t="s">
        <v>4787</v>
      </c>
      <c r="F2041" s="665" t="s">
        <v>4752</v>
      </c>
      <c r="G2041" s="665" t="s">
        <v>4807</v>
      </c>
      <c r="H2041" s="665" t="s">
        <v>546</v>
      </c>
      <c r="I2041" s="665" t="s">
        <v>6443</v>
      </c>
      <c r="J2041" s="665" t="s">
        <v>5657</v>
      </c>
      <c r="K2041" s="665" t="s">
        <v>5658</v>
      </c>
      <c r="L2041" s="666">
        <v>0</v>
      </c>
      <c r="M2041" s="666">
        <v>0</v>
      </c>
      <c r="N2041" s="665">
        <v>2</v>
      </c>
      <c r="O2041" s="748">
        <v>1</v>
      </c>
      <c r="P2041" s="666">
        <v>0</v>
      </c>
      <c r="Q2041" s="681"/>
      <c r="R2041" s="665">
        <v>2</v>
      </c>
      <c r="S2041" s="681">
        <v>1</v>
      </c>
      <c r="T2041" s="748">
        <v>1</v>
      </c>
      <c r="U2041" s="704">
        <v>1</v>
      </c>
    </row>
    <row r="2042" spans="1:21" ht="14.4" customHeight="1" x14ac:dyDescent="0.3">
      <c r="A2042" s="664">
        <v>21</v>
      </c>
      <c r="B2042" s="665" t="s">
        <v>545</v>
      </c>
      <c r="C2042" s="665" t="s">
        <v>4757</v>
      </c>
      <c r="D2042" s="746" t="s">
        <v>7219</v>
      </c>
      <c r="E2042" s="747" t="s">
        <v>4787</v>
      </c>
      <c r="F2042" s="665" t="s">
        <v>4752</v>
      </c>
      <c r="G2042" s="665" t="s">
        <v>4807</v>
      </c>
      <c r="H2042" s="665" t="s">
        <v>546</v>
      </c>
      <c r="I2042" s="665" t="s">
        <v>2192</v>
      </c>
      <c r="J2042" s="665" t="s">
        <v>797</v>
      </c>
      <c r="K2042" s="665" t="s">
        <v>4809</v>
      </c>
      <c r="L2042" s="666">
        <v>301.2</v>
      </c>
      <c r="M2042" s="666">
        <v>903.59999999999991</v>
      </c>
      <c r="N2042" s="665">
        <v>3</v>
      </c>
      <c r="O2042" s="748">
        <v>2</v>
      </c>
      <c r="P2042" s="666">
        <v>602.4</v>
      </c>
      <c r="Q2042" s="681">
        <v>0.66666666666666674</v>
      </c>
      <c r="R2042" s="665">
        <v>2</v>
      </c>
      <c r="S2042" s="681">
        <v>0.66666666666666663</v>
      </c>
      <c r="T2042" s="748">
        <v>1.5</v>
      </c>
      <c r="U2042" s="704">
        <v>0.75</v>
      </c>
    </row>
    <row r="2043" spans="1:21" ht="14.4" customHeight="1" x14ac:dyDescent="0.3">
      <c r="A2043" s="664">
        <v>21</v>
      </c>
      <c r="B2043" s="665" t="s">
        <v>545</v>
      </c>
      <c r="C2043" s="665" t="s">
        <v>4757</v>
      </c>
      <c r="D2043" s="746" t="s">
        <v>7219</v>
      </c>
      <c r="E2043" s="747" t="s">
        <v>4787</v>
      </c>
      <c r="F2043" s="665" t="s">
        <v>4752</v>
      </c>
      <c r="G2043" s="665" t="s">
        <v>4810</v>
      </c>
      <c r="H2043" s="665" t="s">
        <v>546</v>
      </c>
      <c r="I2043" s="665" t="s">
        <v>5211</v>
      </c>
      <c r="J2043" s="665" t="s">
        <v>4606</v>
      </c>
      <c r="K2043" s="665" t="s">
        <v>5212</v>
      </c>
      <c r="L2043" s="666">
        <v>0</v>
      </c>
      <c r="M2043" s="666">
        <v>0</v>
      </c>
      <c r="N2043" s="665">
        <v>1</v>
      </c>
      <c r="O2043" s="748">
        <v>0.5</v>
      </c>
      <c r="P2043" s="666">
        <v>0</v>
      </c>
      <c r="Q2043" s="681"/>
      <c r="R2043" s="665">
        <v>1</v>
      </c>
      <c r="S2043" s="681">
        <v>1</v>
      </c>
      <c r="T2043" s="748">
        <v>0.5</v>
      </c>
      <c r="U2043" s="704">
        <v>1</v>
      </c>
    </row>
    <row r="2044" spans="1:21" ht="14.4" customHeight="1" x14ac:dyDescent="0.3">
      <c r="A2044" s="664">
        <v>21</v>
      </c>
      <c r="B2044" s="665" t="s">
        <v>545</v>
      </c>
      <c r="C2044" s="665" t="s">
        <v>4757</v>
      </c>
      <c r="D2044" s="746" t="s">
        <v>7219</v>
      </c>
      <c r="E2044" s="747" t="s">
        <v>4787</v>
      </c>
      <c r="F2044" s="665" t="s">
        <v>4752</v>
      </c>
      <c r="G2044" s="665" t="s">
        <v>4810</v>
      </c>
      <c r="H2044" s="665" t="s">
        <v>546</v>
      </c>
      <c r="I2044" s="665" t="s">
        <v>5025</v>
      </c>
      <c r="J2044" s="665" t="s">
        <v>4606</v>
      </c>
      <c r="K2044" s="665" t="s">
        <v>5026</v>
      </c>
      <c r="L2044" s="666">
        <v>0</v>
      </c>
      <c r="M2044" s="666">
        <v>0</v>
      </c>
      <c r="N2044" s="665">
        <v>11</v>
      </c>
      <c r="O2044" s="748">
        <v>8.5</v>
      </c>
      <c r="P2044" s="666">
        <v>0</v>
      </c>
      <c r="Q2044" s="681"/>
      <c r="R2044" s="665">
        <v>7</v>
      </c>
      <c r="S2044" s="681">
        <v>0.63636363636363635</v>
      </c>
      <c r="T2044" s="748">
        <v>5</v>
      </c>
      <c r="U2044" s="704">
        <v>0.58823529411764708</v>
      </c>
    </row>
    <row r="2045" spans="1:21" ht="14.4" customHeight="1" x14ac:dyDescent="0.3">
      <c r="A2045" s="664">
        <v>21</v>
      </c>
      <c r="B2045" s="665" t="s">
        <v>545</v>
      </c>
      <c r="C2045" s="665" t="s">
        <v>4757</v>
      </c>
      <c r="D2045" s="746" t="s">
        <v>7219</v>
      </c>
      <c r="E2045" s="747" t="s">
        <v>4787</v>
      </c>
      <c r="F2045" s="665" t="s">
        <v>4752</v>
      </c>
      <c r="G2045" s="665" t="s">
        <v>4810</v>
      </c>
      <c r="H2045" s="665" t="s">
        <v>2238</v>
      </c>
      <c r="I2045" s="665" t="s">
        <v>3820</v>
      </c>
      <c r="J2045" s="665" t="s">
        <v>4606</v>
      </c>
      <c r="K2045" s="665" t="s">
        <v>4607</v>
      </c>
      <c r="L2045" s="666">
        <v>668.54</v>
      </c>
      <c r="M2045" s="666">
        <v>29415.76000000002</v>
      </c>
      <c r="N2045" s="665">
        <v>44</v>
      </c>
      <c r="O2045" s="748">
        <v>28</v>
      </c>
      <c r="P2045" s="666">
        <v>26073.060000000019</v>
      </c>
      <c r="Q2045" s="681">
        <v>0.88636363636363646</v>
      </c>
      <c r="R2045" s="665">
        <v>39</v>
      </c>
      <c r="S2045" s="681">
        <v>0.88636363636363635</v>
      </c>
      <c r="T2045" s="748">
        <v>26</v>
      </c>
      <c r="U2045" s="704">
        <v>0.9285714285714286</v>
      </c>
    </row>
    <row r="2046" spans="1:21" ht="14.4" customHeight="1" x14ac:dyDescent="0.3">
      <c r="A2046" s="664">
        <v>21</v>
      </c>
      <c r="B2046" s="665" t="s">
        <v>545</v>
      </c>
      <c r="C2046" s="665" t="s">
        <v>4757</v>
      </c>
      <c r="D2046" s="746" t="s">
        <v>7219</v>
      </c>
      <c r="E2046" s="747" t="s">
        <v>4787</v>
      </c>
      <c r="F2046" s="665" t="s">
        <v>4752</v>
      </c>
      <c r="G2046" s="665" t="s">
        <v>4810</v>
      </c>
      <c r="H2046" s="665" t="s">
        <v>2238</v>
      </c>
      <c r="I2046" s="665" t="s">
        <v>2566</v>
      </c>
      <c r="J2046" s="665" t="s">
        <v>2567</v>
      </c>
      <c r="K2046" s="665" t="s">
        <v>2568</v>
      </c>
      <c r="L2046" s="666">
        <v>668.54</v>
      </c>
      <c r="M2046" s="666">
        <v>2674.16</v>
      </c>
      <c r="N2046" s="665">
        <v>4</v>
      </c>
      <c r="O2046" s="748">
        <v>2.5</v>
      </c>
      <c r="P2046" s="666">
        <v>1337.08</v>
      </c>
      <c r="Q2046" s="681">
        <v>0.5</v>
      </c>
      <c r="R2046" s="665">
        <v>2</v>
      </c>
      <c r="S2046" s="681">
        <v>0.5</v>
      </c>
      <c r="T2046" s="748">
        <v>1.5</v>
      </c>
      <c r="U2046" s="704">
        <v>0.6</v>
      </c>
    </row>
    <row r="2047" spans="1:21" ht="14.4" customHeight="1" x14ac:dyDescent="0.3">
      <c r="A2047" s="664">
        <v>21</v>
      </c>
      <c r="B2047" s="665" t="s">
        <v>545</v>
      </c>
      <c r="C2047" s="665" t="s">
        <v>4757</v>
      </c>
      <c r="D2047" s="746" t="s">
        <v>7219</v>
      </c>
      <c r="E2047" s="747" t="s">
        <v>4787</v>
      </c>
      <c r="F2047" s="665" t="s">
        <v>4752</v>
      </c>
      <c r="G2047" s="665" t="s">
        <v>4810</v>
      </c>
      <c r="H2047" s="665" t="s">
        <v>2238</v>
      </c>
      <c r="I2047" s="665" t="s">
        <v>4914</v>
      </c>
      <c r="J2047" s="665" t="s">
        <v>2567</v>
      </c>
      <c r="K2047" s="665" t="s">
        <v>2568</v>
      </c>
      <c r="L2047" s="666">
        <v>668.54</v>
      </c>
      <c r="M2047" s="666">
        <v>22061.820000000007</v>
      </c>
      <c r="N2047" s="665">
        <v>33</v>
      </c>
      <c r="O2047" s="748">
        <v>25</v>
      </c>
      <c r="P2047" s="666">
        <v>20724.740000000005</v>
      </c>
      <c r="Q2047" s="681">
        <v>0.93939393939393934</v>
      </c>
      <c r="R2047" s="665">
        <v>31</v>
      </c>
      <c r="S2047" s="681">
        <v>0.93939393939393945</v>
      </c>
      <c r="T2047" s="748">
        <v>23</v>
      </c>
      <c r="U2047" s="704">
        <v>0.92</v>
      </c>
    </row>
    <row r="2048" spans="1:21" ht="14.4" customHeight="1" x14ac:dyDescent="0.3">
      <c r="A2048" s="664">
        <v>21</v>
      </c>
      <c r="B2048" s="665" t="s">
        <v>545</v>
      </c>
      <c r="C2048" s="665" t="s">
        <v>4757</v>
      </c>
      <c r="D2048" s="746" t="s">
        <v>7219</v>
      </c>
      <c r="E2048" s="747" t="s">
        <v>4787</v>
      </c>
      <c r="F2048" s="665" t="s">
        <v>4752</v>
      </c>
      <c r="G2048" s="665" t="s">
        <v>4810</v>
      </c>
      <c r="H2048" s="665" t="s">
        <v>2238</v>
      </c>
      <c r="I2048" s="665" t="s">
        <v>5659</v>
      </c>
      <c r="J2048" s="665" t="s">
        <v>2567</v>
      </c>
      <c r="K2048" s="665" t="s">
        <v>2568</v>
      </c>
      <c r="L2048" s="666">
        <v>668.54</v>
      </c>
      <c r="M2048" s="666">
        <v>668.54</v>
      </c>
      <c r="N2048" s="665">
        <v>1</v>
      </c>
      <c r="O2048" s="748">
        <v>0.5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21</v>
      </c>
      <c r="B2049" s="665" t="s">
        <v>545</v>
      </c>
      <c r="C2049" s="665" t="s">
        <v>4757</v>
      </c>
      <c r="D2049" s="746" t="s">
        <v>7219</v>
      </c>
      <c r="E2049" s="747" t="s">
        <v>4787</v>
      </c>
      <c r="F2049" s="665" t="s">
        <v>4752</v>
      </c>
      <c r="G2049" s="665" t="s">
        <v>4810</v>
      </c>
      <c r="H2049" s="665" t="s">
        <v>546</v>
      </c>
      <c r="I2049" s="665" t="s">
        <v>5436</v>
      </c>
      <c r="J2049" s="665" t="s">
        <v>2567</v>
      </c>
      <c r="K2049" s="665" t="s">
        <v>5437</v>
      </c>
      <c r="L2049" s="666">
        <v>0</v>
      </c>
      <c r="M2049" s="666">
        <v>0</v>
      </c>
      <c r="N2049" s="665">
        <v>1</v>
      </c>
      <c r="O2049" s="748">
        <v>1</v>
      </c>
      <c r="P2049" s="666">
        <v>0</v>
      </c>
      <c r="Q2049" s="681"/>
      <c r="R2049" s="665">
        <v>1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21</v>
      </c>
      <c r="B2050" s="665" t="s">
        <v>545</v>
      </c>
      <c r="C2050" s="665" t="s">
        <v>4757</v>
      </c>
      <c r="D2050" s="746" t="s">
        <v>7219</v>
      </c>
      <c r="E2050" s="747" t="s">
        <v>4787</v>
      </c>
      <c r="F2050" s="665" t="s">
        <v>4752</v>
      </c>
      <c r="G2050" s="665" t="s">
        <v>4810</v>
      </c>
      <c r="H2050" s="665" t="s">
        <v>546</v>
      </c>
      <c r="I2050" s="665" t="s">
        <v>5439</v>
      </c>
      <c r="J2050" s="665" t="s">
        <v>2567</v>
      </c>
      <c r="K2050" s="665" t="s">
        <v>5300</v>
      </c>
      <c r="L2050" s="666">
        <v>0</v>
      </c>
      <c r="M2050" s="666">
        <v>0</v>
      </c>
      <c r="N2050" s="665">
        <v>1</v>
      </c>
      <c r="O2050" s="748">
        <v>1</v>
      </c>
      <c r="P2050" s="666">
        <v>0</v>
      </c>
      <c r="Q2050" s="681"/>
      <c r="R2050" s="665">
        <v>1</v>
      </c>
      <c r="S2050" s="681">
        <v>1</v>
      </c>
      <c r="T2050" s="748">
        <v>1</v>
      </c>
      <c r="U2050" s="704">
        <v>1</v>
      </c>
    </row>
    <row r="2051" spans="1:21" ht="14.4" customHeight="1" x14ac:dyDescent="0.3">
      <c r="A2051" s="664">
        <v>21</v>
      </c>
      <c r="B2051" s="665" t="s">
        <v>545</v>
      </c>
      <c r="C2051" s="665" t="s">
        <v>4757</v>
      </c>
      <c r="D2051" s="746" t="s">
        <v>7219</v>
      </c>
      <c r="E2051" s="747" t="s">
        <v>4787</v>
      </c>
      <c r="F2051" s="665" t="s">
        <v>4752</v>
      </c>
      <c r="G2051" s="665" t="s">
        <v>5442</v>
      </c>
      <c r="H2051" s="665" t="s">
        <v>546</v>
      </c>
      <c r="I2051" s="665" t="s">
        <v>731</v>
      </c>
      <c r="J2051" s="665" t="s">
        <v>5443</v>
      </c>
      <c r="K2051" s="665" t="s">
        <v>5444</v>
      </c>
      <c r="L2051" s="666">
        <v>0</v>
      </c>
      <c r="M2051" s="666">
        <v>0</v>
      </c>
      <c r="N2051" s="665">
        <v>1</v>
      </c>
      <c r="O2051" s="748"/>
      <c r="P2051" s="666">
        <v>0</v>
      </c>
      <c r="Q2051" s="681"/>
      <c r="R2051" s="665">
        <v>1</v>
      </c>
      <c r="S2051" s="681">
        <v>1</v>
      </c>
      <c r="T2051" s="748"/>
      <c r="U2051" s="704"/>
    </row>
    <row r="2052" spans="1:21" ht="14.4" customHeight="1" x14ac:dyDescent="0.3">
      <c r="A2052" s="664">
        <v>21</v>
      </c>
      <c r="B2052" s="665" t="s">
        <v>545</v>
      </c>
      <c r="C2052" s="665" t="s">
        <v>4757</v>
      </c>
      <c r="D2052" s="746" t="s">
        <v>7219</v>
      </c>
      <c r="E2052" s="747" t="s">
        <v>4787</v>
      </c>
      <c r="F2052" s="665" t="s">
        <v>4752</v>
      </c>
      <c r="G2052" s="665" t="s">
        <v>6444</v>
      </c>
      <c r="H2052" s="665" t="s">
        <v>546</v>
      </c>
      <c r="I2052" s="665" t="s">
        <v>6445</v>
      </c>
      <c r="J2052" s="665" t="s">
        <v>6446</v>
      </c>
      <c r="K2052" s="665" t="s">
        <v>6447</v>
      </c>
      <c r="L2052" s="666">
        <v>0</v>
      </c>
      <c r="M2052" s="666">
        <v>0</v>
      </c>
      <c r="N2052" s="665">
        <v>1</v>
      </c>
      <c r="O2052" s="748">
        <v>1</v>
      </c>
      <c r="P2052" s="666">
        <v>0</v>
      </c>
      <c r="Q2052" s="681"/>
      <c r="R2052" s="665">
        <v>1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21</v>
      </c>
      <c r="B2053" s="665" t="s">
        <v>545</v>
      </c>
      <c r="C2053" s="665" t="s">
        <v>4757</v>
      </c>
      <c r="D2053" s="746" t="s">
        <v>7219</v>
      </c>
      <c r="E2053" s="747" t="s">
        <v>4787</v>
      </c>
      <c r="F2053" s="665" t="s">
        <v>4752</v>
      </c>
      <c r="G2053" s="665" t="s">
        <v>4915</v>
      </c>
      <c r="H2053" s="665" t="s">
        <v>546</v>
      </c>
      <c r="I2053" s="665" t="s">
        <v>2197</v>
      </c>
      <c r="J2053" s="665" t="s">
        <v>2198</v>
      </c>
      <c r="K2053" s="665" t="s">
        <v>5189</v>
      </c>
      <c r="L2053" s="666">
        <v>583.70000000000005</v>
      </c>
      <c r="M2053" s="666">
        <v>1167.4000000000001</v>
      </c>
      <c r="N2053" s="665">
        <v>2</v>
      </c>
      <c r="O2053" s="748">
        <v>1</v>
      </c>
      <c r="P2053" s="666">
        <v>1167.4000000000001</v>
      </c>
      <c r="Q2053" s="681">
        <v>1</v>
      </c>
      <c r="R2053" s="665">
        <v>2</v>
      </c>
      <c r="S2053" s="681">
        <v>1</v>
      </c>
      <c r="T2053" s="748">
        <v>1</v>
      </c>
      <c r="U2053" s="704">
        <v>1</v>
      </c>
    </row>
    <row r="2054" spans="1:21" ht="14.4" customHeight="1" x14ac:dyDescent="0.3">
      <c r="A2054" s="664">
        <v>21</v>
      </c>
      <c r="B2054" s="665" t="s">
        <v>545</v>
      </c>
      <c r="C2054" s="665" t="s">
        <v>4757</v>
      </c>
      <c r="D2054" s="746" t="s">
        <v>7219</v>
      </c>
      <c r="E2054" s="747" t="s">
        <v>4787</v>
      </c>
      <c r="F2054" s="665" t="s">
        <v>4752</v>
      </c>
      <c r="G2054" s="665" t="s">
        <v>5141</v>
      </c>
      <c r="H2054" s="665" t="s">
        <v>2238</v>
      </c>
      <c r="I2054" s="665" t="s">
        <v>5662</v>
      </c>
      <c r="J2054" s="665" t="s">
        <v>3697</v>
      </c>
      <c r="K2054" s="665" t="s">
        <v>4604</v>
      </c>
      <c r="L2054" s="666">
        <v>205.84</v>
      </c>
      <c r="M2054" s="666">
        <v>205.84</v>
      </c>
      <c r="N2054" s="665">
        <v>1</v>
      </c>
      <c r="O2054" s="748">
        <v>1</v>
      </c>
      <c r="P2054" s="666">
        <v>205.84</v>
      </c>
      <c r="Q2054" s="681">
        <v>1</v>
      </c>
      <c r="R2054" s="665">
        <v>1</v>
      </c>
      <c r="S2054" s="681">
        <v>1</v>
      </c>
      <c r="T2054" s="748">
        <v>1</v>
      </c>
      <c r="U2054" s="704">
        <v>1</v>
      </c>
    </row>
    <row r="2055" spans="1:21" ht="14.4" customHeight="1" x14ac:dyDescent="0.3">
      <c r="A2055" s="664">
        <v>21</v>
      </c>
      <c r="B2055" s="665" t="s">
        <v>545</v>
      </c>
      <c r="C2055" s="665" t="s">
        <v>4757</v>
      </c>
      <c r="D2055" s="746" t="s">
        <v>7219</v>
      </c>
      <c r="E2055" s="747" t="s">
        <v>4787</v>
      </c>
      <c r="F2055" s="665" t="s">
        <v>4752</v>
      </c>
      <c r="G2055" s="665" t="s">
        <v>5141</v>
      </c>
      <c r="H2055" s="665" t="s">
        <v>2238</v>
      </c>
      <c r="I2055" s="665" t="s">
        <v>6448</v>
      </c>
      <c r="J2055" s="665" t="s">
        <v>2570</v>
      </c>
      <c r="K2055" s="665" t="s">
        <v>6449</v>
      </c>
      <c r="L2055" s="666">
        <v>0</v>
      </c>
      <c r="M2055" s="666">
        <v>0</v>
      </c>
      <c r="N2055" s="665">
        <v>1</v>
      </c>
      <c r="O2055" s="748">
        <v>1</v>
      </c>
      <c r="P2055" s="666"/>
      <c r="Q2055" s="681"/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21</v>
      </c>
      <c r="B2056" s="665" t="s">
        <v>545</v>
      </c>
      <c r="C2056" s="665" t="s">
        <v>4757</v>
      </c>
      <c r="D2056" s="746" t="s">
        <v>7219</v>
      </c>
      <c r="E2056" s="747" t="s">
        <v>4787</v>
      </c>
      <c r="F2056" s="665" t="s">
        <v>4752</v>
      </c>
      <c r="G2056" s="665" t="s">
        <v>5451</v>
      </c>
      <c r="H2056" s="665" t="s">
        <v>546</v>
      </c>
      <c r="I2056" s="665" t="s">
        <v>1141</v>
      </c>
      <c r="J2056" s="665" t="s">
        <v>1142</v>
      </c>
      <c r="K2056" s="665" t="s">
        <v>5452</v>
      </c>
      <c r="L2056" s="666">
        <v>0</v>
      </c>
      <c r="M2056" s="666">
        <v>0</v>
      </c>
      <c r="N2056" s="665">
        <v>3</v>
      </c>
      <c r="O2056" s="748">
        <v>2</v>
      </c>
      <c r="P2056" s="666">
        <v>0</v>
      </c>
      <c r="Q2056" s="681"/>
      <c r="R2056" s="665">
        <v>3</v>
      </c>
      <c r="S2056" s="681">
        <v>1</v>
      </c>
      <c r="T2056" s="748">
        <v>2</v>
      </c>
      <c r="U2056" s="704">
        <v>1</v>
      </c>
    </row>
    <row r="2057" spans="1:21" ht="14.4" customHeight="1" x14ac:dyDescent="0.3">
      <c r="A2057" s="664">
        <v>21</v>
      </c>
      <c r="B2057" s="665" t="s">
        <v>545</v>
      </c>
      <c r="C2057" s="665" t="s">
        <v>4757</v>
      </c>
      <c r="D2057" s="746" t="s">
        <v>7219</v>
      </c>
      <c r="E2057" s="747" t="s">
        <v>4787</v>
      </c>
      <c r="F2057" s="665" t="s">
        <v>4752</v>
      </c>
      <c r="G2057" s="665" t="s">
        <v>5027</v>
      </c>
      <c r="H2057" s="665" t="s">
        <v>2238</v>
      </c>
      <c r="I2057" s="665" t="s">
        <v>6450</v>
      </c>
      <c r="J2057" s="665" t="s">
        <v>2380</v>
      </c>
      <c r="K2057" s="665" t="s">
        <v>5200</v>
      </c>
      <c r="L2057" s="666">
        <v>160.88999999999999</v>
      </c>
      <c r="M2057" s="666">
        <v>321.77999999999997</v>
      </c>
      <c r="N2057" s="665">
        <v>2</v>
      </c>
      <c r="O2057" s="748">
        <v>1</v>
      </c>
      <c r="P2057" s="666">
        <v>321.77999999999997</v>
      </c>
      <c r="Q2057" s="681">
        <v>1</v>
      </c>
      <c r="R2057" s="665">
        <v>2</v>
      </c>
      <c r="S2057" s="681">
        <v>1</v>
      </c>
      <c r="T2057" s="748">
        <v>1</v>
      </c>
      <c r="U2057" s="704">
        <v>1</v>
      </c>
    </row>
    <row r="2058" spans="1:21" ht="14.4" customHeight="1" x14ac:dyDescent="0.3">
      <c r="A2058" s="664">
        <v>21</v>
      </c>
      <c r="B2058" s="665" t="s">
        <v>545</v>
      </c>
      <c r="C2058" s="665" t="s">
        <v>4757</v>
      </c>
      <c r="D2058" s="746" t="s">
        <v>7219</v>
      </c>
      <c r="E2058" s="747" t="s">
        <v>4787</v>
      </c>
      <c r="F2058" s="665" t="s">
        <v>4752</v>
      </c>
      <c r="G2058" s="665" t="s">
        <v>5027</v>
      </c>
      <c r="H2058" s="665" t="s">
        <v>2238</v>
      </c>
      <c r="I2058" s="665" t="s">
        <v>6451</v>
      </c>
      <c r="J2058" s="665" t="s">
        <v>6452</v>
      </c>
      <c r="K2058" s="665" t="s">
        <v>6453</v>
      </c>
      <c r="L2058" s="666">
        <v>96.53</v>
      </c>
      <c r="M2058" s="666">
        <v>96.53</v>
      </c>
      <c r="N2058" s="665">
        <v>1</v>
      </c>
      <c r="O2058" s="748">
        <v>1</v>
      </c>
      <c r="P2058" s="666"/>
      <c r="Q2058" s="681">
        <v>0</v>
      </c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21</v>
      </c>
      <c r="B2059" s="665" t="s">
        <v>545</v>
      </c>
      <c r="C2059" s="665" t="s">
        <v>4757</v>
      </c>
      <c r="D2059" s="746" t="s">
        <v>7219</v>
      </c>
      <c r="E2059" s="747" t="s">
        <v>4787</v>
      </c>
      <c r="F2059" s="665" t="s">
        <v>4752</v>
      </c>
      <c r="G2059" s="665" t="s">
        <v>5028</v>
      </c>
      <c r="H2059" s="665" t="s">
        <v>2238</v>
      </c>
      <c r="I2059" s="665" t="s">
        <v>3782</v>
      </c>
      <c r="J2059" s="665" t="s">
        <v>3783</v>
      </c>
      <c r="K2059" s="665" t="s">
        <v>4633</v>
      </c>
      <c r="L2059" s="666">
        <v>181.94</v>
      </c>
      <c r="M2059" s="666">
        <v>181.94</v>
      </c>
      <c r="N2059" s="665">
        <v>1</v>
      </c>
      <c r="O2059" s="748">
        <v>1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21</v>
      </c>
      <c r="B2060" s="665" t="s">
        <v>545</v>
      </c>
      <c r="C2060" s="665" t="s">
        <v>4757</v>
      </c>
      <c r="D2060" s="746" t="s">
        <v>7219</v>
      </c>
      <c r="E2060" s="747" t="s">
        <v>4787</v>
      </c>
      <c r="F2060" s="665" t="s">
        <v>4752</v>
      </c>
      <c r="G2060" s="665" t="s">
        <v>5029</v>
      </c>
      <c r="H2060" s="665" t="s">
        <v>2238</v>
      </c>
      <c r="I2060" s="665" t="s">
        <v>2361</v>
      </c>
      <c r="J2060" s="665" t="s">
        <v>4471</v>
      </c>
      <c r="K2060" s="665" t="s">
        <v>4472</v>
      </c>
      <c r="L2060" s="666">
        <v>87.41</v>
      </c>
      <c r="M2060" s="666">
        <v>87.41</v>
      </c>
      <c r="N2060" s="665">
        <v>1</v>
      </c>
      <c r="O2060" s="748">
        <v>0.5</v>
      </c>
      <c r="P2060" s="666">
        <v>87.41</v>
      </c>
      <c r="Q2060" s="681">
        <v>1</v>
      </c>
      <c r="R2060" s="665">
        <v>1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21</v>
      </c>
      <c r="B2061" s="665" t="s">
        <v>545</v>
      </c>
      <c r="C2061" s="665" t="s">
        <v>4757</v>
      </c>
      <c r="D2061" s="746" t="s">
        <v>7219</v>
      </c>
      <c r="E2061" s="747" t="s">
        <v>4787</v>
      </c>
      <c r="F2061" s="665" t="s">
        <v>4752</v>
      </c>
      <c r="G2061" s="665" t="s">
        <v>5029</v>
      </c>
      <c r="H2061" s="665" t="s">
        <v>2238</v>
      </c>
      <c r="I2061" s="665" t="s">
        <v>2459</v>
      </c>
      <c r="J2061" s="665" t="s">
        <v>2460</v>
      </c>
      <c r="K2061" s="665" t="s">
        <v>4474</v>
      </c>
      <c r="L2061" s="666">
        <v>524.45000000000005</v>
      </c>
      <c r="M2061" s="666">
        <v>524.45000000000005</v>
      </c>
      <c r="N2061" s="665">
        <v>1</v>
      </c>
      <c r="O2061" s="748">
        <v>1</v>
      </c>
      <c r="P2061" s="666"/>
      <c r="Q2061" s="681">
        <v>0</v>
      </c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21</v>
      </c>
      <c r="B2062" s="665" t="s">
        <v>545</v>
      </c>
      <c r="C2062" s="665" t="s">
        <v>4757</v>
      </c>
      <c r="D2062" s="746" t="s">
        <v>7219</v>
      </c>
      <c r="E2062" s="747" t="s">
        <v>4787</v>
      </c>
      <c r="F2062" s="665" t="s">
        <v>4752</v>
      </c>
      <c r="G2062" s="665" t="s">
        <v>4815</v>
      </c>
      <c r="H2062" s="665" t="s">
        <v>546</v>
      </c>
      <c r="I2062" s="665" t="s">
        <v>1930</v>
      </c>
      <c r="J2062" s="665" t="s">
        <v>1931</v>
      </c>
      <c r="K2062" s="665" t="s">
        <v>1756</v>
      </c>
      <c r="L2062" s="666">
        <v>108.44</v>
      </c>
      <c r="M2062" s="666">
        <v>6506.4000000000015</v>
      </c>
      <c r="N2062" s="665">
        <v>60</v>
      </c>
      <c r="O2062" s="748">
        <v>33.5</v>
      </c>
      <c r="P2062" s="666">
        <v>4662.920000000001</v>
      </c>
      <c r="Q2062" s="681">
        <v>0.71666666666666667</v>
      </c>
      <c r="R2062" s="665">
        <v>43</v>
      </c>
      <c r="S2062" s="681">
        <v>0.71666666666666667</v>
      </c>
      <c r="T2062" s="748">
        <v>21.5</v>
      </c>
      <c r="U2062" s="704">
        <v>0.64179104477611937</v>
      </c>
    </row>
    <row r="2063" spans="1:21" ht="14.4" customHeight="1" x14ac:dyDescent="0.3">
      <c r="A2063" s="664">
        <v>21</v>
      </c>
      <c r="B2063" s="665" t="s">
        <v>545</v>
      </c>
      <c r="C2063" s="665" t="s">
        <v>4757</v>
      </c>
      <c r="D2063" s="746" t="s">
        <v>7219</v>
      </c>
      <c r="E2063" s="747" t="s">
        <v>4787</v>
      </c>
      <c r="F2063" s="665" t="s">
        <v>4752</v>
      </c>
      <c r="G2063" s="665" t="s">
        <v>4917</v>
      </c>
      <c r="H2063" s="665" t="s">
        <v>2238</v>
      </c>
      <c r="I2063" s="665" t="s">
        <v>5682</v>
      </c>
      <c r="J2063" s="665" t="s">
        <v>2584</v>
      </c>
      <c r="K2063" s="665" t="s">
        <v>5683</v>
      </c>
      <c r="L2063" s="666">
        <v>1451.04</v>
      </c>
      <c r="M2063" s="666">
        <v>11608.32</v>
      </c>
      <c r="N2063" s="665">
        <v>8</v>
      </c>
      <c r="O2063" s="748">
        <v>2</v>
      </c>
      <c r="P2063" s="666">
        <v>11608.32</v>
      </c>
      <c r="Q2063" s="681">
        <v>1</v>
      </c>
      <c r="R2063" s="665">
        <v>8</v>
      </c>
      <c r="S2063" s="681">
        <v>1</v>
      </c>
      <c r="T2063" s="748">
        <v>2</v>
      </c>
      <c r="U2063" s="704">
        <v>1</v>
      </c>
    </row>
    <row r="2064" spans="1:21" ht="14.4" customHeight="1" x14ac:dyDescent="0.3">
      <c r="A2064" s="664">
        <v>21</v>
      </c>
      <c r="B2064" s="665" t="s">
        <v>545</v>
      </c>
      <c r="C2064" s="665" t="s">
        <v>4757</v>
      </c>
      <c r="D2064" s="746" t="s">
        <v>7219</v>
      </c>
      <c r="E2064" s="747" t="s">
        <v>4787</v>
      </c>
      <c r="F2064" s="665" t="s">
        <v>4752</v>
      </c>
      <c r="G2064" s="665" t="s">
        <v>4918</v>
      </c>
      <c r="H2064" s="665" t="s">
        <v>546</v>
      </c>
      <c r="I2064" s="665" t="s">
        <v>3014</v>
      </c>
      <c r="J2064" s="665" t="s">
        <v>3015</v>
      </c>
      <c r="K2064" s="665" t="s">
        <v>2801</v>
      </c>
      <c r="L2064" s="666">
        <v>70.08</v>
      </c>
      <c r="M2064" s="666">
        <v>140.16</v>
      </c>
      <c r="N2064" s="665">
        <v>2</v>
      </c>
      <c r="O2064" s="748">
        <v>1</v>
      </c>
      <c r="P2064" s="666">
        <v>140.16</v>
      </c>
      <c r="Q2064" s="681">
        <v>1</v>
      </c>
      <c r="R2064" s="665">
        <v>2</v>
      </c>
      <c r="S2064" s="681">
        <v>1</v>
      </c>
      <c r="T2064" s="748">
        <v>1</v>
      </c>
      <c r="U2064" s="704">
        <v>1</v>
      </c>
    </row>
    <row r="2065" spans="1:21" ht="14.4" customHeight="1" x14ac:dyDescent="0.3">
      <c r="A2065" s="664">
        <v>21</v>
      </c>
      <c r="B2065" s="665" t="s">
        <v>545</v>
      </c>
      <c r="C2065" s="665" t="s">
        <v>4757</v>
      </c>
      <c r="D2065" s="746" t="s">
        <v>7219</v>
      </c>
      <c r="E2065" s="747" t="s">
        <v>4787</v>
      </c>
      <c r="F2065" s="665" t="s">
        <v>4752</v>
      </c>
      <c r="G2065" s="665" t="s">
        <v>4918</v>
      </c>
      <c r="H2065" s="665" t="s">
        <v>546</v>
      </c>
      <c r="I2065" s="665" t="s">
        <v>3014</v>
      </c>
      <c r="J2065" s="665" t="s">
        <v>3015</v>
      </c>
      <c r="K2065" s="665" t="s">
        <v>2801</v>
      </c>
      <c r="L2065" s="666">
        <v>79.099999999999994</v>
      </c>
      <c r="M2065" s="666">
        <v>316.39999999999998</v>
      </c>
      <c r="N2065" s="665">
        <v>4</v>
      </c>
      <c r="O2065" s="748">
        <v>0.5</v>
      </c>
      <c r="P2065" s="666">
        <v>316.39999999999998</v>
      </c>
      <c r="Q2065" s="681">
        <v>1</v>
      </c>
      <c r="R2065" s="665">
        <v>4</v>
      </c>
      <c r="S2065" s="681">
        <v>1</v>
      </c>
      <c r="T2065" s="748">
        <v>0.5</v>
      </c>
      <c r="U2065" s="704">
        <v>1</v>
      </c>
    </row>
    <row r="2066" spans="1:21" ht="14.4" customHeight="1" x14ac:dyDescent="0.3">
      <c r="A2066" s="664">
        <v>21</v>
      </c>
      <c r="B2066" s="665" t="s">
        <v>545</v>
      </c>
      <c r="C2066" s="665" t="s">
        <v>4757</v>
      </c>
      <c r="D2066" s="746" t="s">
        <v>7219</v>
      </c>
      <c r="E2066" s="747" t="s">
        <v>4787</v>
      </c>
      <c r="F2066" s="665" t="s">
        <v>4752</v>
      </c>
      <c r="G2066" s="665" t="s">
        <v>4919</v>
      </c>
      <c r="H2066" s="665" t="s">
        <v>546</v>
      </c>
      <c r="I2066" s="665" t="s">
        <v>636</v>
      </c>
      <c r="J2066" s="665" t="s">
        <v>5190</v>
      </c>
      <c r="K2066" s="665" t="s">
        <v>5191</v>
      </c>
      <c r="L2066" s="666">
        <v>24.78</v>
      </c>
      <c r="M2066" s="666">
        <v>173.46</v>
      </c>
      <c r="N2066" s="665">
        <v>7</v>
      </c>
      <c r="O2066" s="748">
        <v>2</v>
      </c>
      <c r="P2066" s="666">
        <v>123.9</v>
      </c>
      <c r="Q2066" s="681">
        <v>0.7142857142857143</v>
      </c>
      <c r="R2066" s="665">
        <v>5</v>
      </c>
      <c r="S2066" s="681">
        <v>0.7142857142857143</v>
      </c>
      <c r="T2066" s="748">
        <v>1.5</v>
      </c>
      <c r="U2066" s="704">
        <v>0.75</v>
      </c>
    </row>
    <row r="2067" spans="1:21" ht="14.4" customHeight="1" x14ac:dyDescent="0.3">
      <c r="A2067" s="664">
        <v>21</v>
      </c>
      <c r="B2067" s="665" t="s">
        <v>545</v>
      </c>
      <c r="C2067" s="665" t="s">
        <v>4757</v>
      </c>
      <c r="D2067" s="746" t="s">
        <v>7219</v>
      </c>
      <c r="E2067" s="747" t="s">
        <v>4787</v>
      </c>
      <c r="F2067" s="665" t="s">
        <v>4752</v>
      </c>
      <c r="G2067" s="665" t="s">
        <v>4919</v>
      </c>
      <c r="H2067" s="665" t="s">
        <v>546</v>
      </c>
      <c r="I2067" s="665" t="s">
        <v>3106</v>
      </c>
      <c r="J2067" s="665" t="s">
        <v>4920</v>
      </c>
      <c r="K2067" s="665" t="s">
        <v>4921</v>
      </c>
      <c r="L2067" s="666">
        <v>99.11</v>
      </c>
      <c r="M2067" s="666">
        <v>594.66</v>
      </c>
      <c r="N2067" s="665">
        <v>6</v>
      </c>
      <c r="O2067" s="748">
        <v>5</v>
      </c>
      <c r="P2067" s="666">
        <v>198.22</v>
      </c>
      <c r="Q2067" s="681">
        <v>0.33333333333333337</v>
      </c>
      <c r="R2067" s="665">
        <v>2</v>
      </c>
      <c r="S2067" s="681">
        <v>0.33333333333333331</v>
      </c>
      <c r="T2067" s="748">
        <v>2</v>
      </c>
      <c r="U2067" s="704">
        <v>0.4</v>
      </c>
    </row>
    <row r="2068" spans="1:21" ht="14.4" customHeight="1" x14ac:dyDescent="0.3">
      <c r="A2068" s="664">
        <v>21</v>
      </c>
      <c r="B2068" s="665" t="s">
        <v>545</v>
      </c>
      <c r="C2068" s="665" t="s">
        <v>4757</v>
      </c>
      <c r="D2068" s="746" t="s">
        <v>7219</v>
      </c>
      <c r="E2068" s="747" t="s">
        <v>4787</v>
      </c>
      <c r="F2068" s="665" t="s">
        <v>4752</v>
      </c>
      <c r="G2068" s="665" t="s">
        <v>6454</v>
      </c>
      <c r="H2068" s="665" t="s">
        <v>546</v>
      </c>
      <c r="I2068" s="665" t="s">
        <v>2989</v>
      </c>
      <c r="J2068" s="665" t="s">
        <v>2990</v>
      </c>
      <c r="K2068" s="665" t="s">
        <v>6455</v>
      </c>
      <c r="L2068" s="666">
        <v>54.55</v>
      </c>
      <c r="M2068" s="666">
        <v>490.94999999999993</v>
      </c>
      <c r="N2068" s="665">
        <v>9</v>
      </c>
      <c r="O2068" s="748">
        <v>1.5</v>
      </c>
      <c r="P2068" s="666">
        <v>163.64999999999998</v>
      </c>
      <c r="Q2068" s="681">
        <v>0.33333333333333331</v>
      </c>
      <c r="R2068" s="665">
        <v>3</v>
      </c>
      <c r="S2068" s="681">
        <v>0.33333333333333331</v>
      </c>
      <c r="T2068" s="748">
        <v>0.5</v>
      </c>
      <c r="U2068" s="704">
        <v>0.33333333333333331</v>
      </c>
    </row>
    <row r="2069" spans="1:21" ht="14.4" customHeight="1" x14ac:dyDescent="0.3">
      <c r="A2069" s="664">
        <v>21</v>
      </c>
      <c r="B2069" s="665" t="s">
        <v>545</v>
      </c>
      <c r="C2069" s="665" t="s">
        <v>4757</v>
      </c>
      <c r="D2069" s="746" t="s">
        <v>7219</v>
      </c>
      <c r="E2069" s="747" t="s">
        <v>4787</v>
      </c>
      <c r="F2069" s="665" t="s">
        <v>4752</v>
      </c>
      <c r="G2069" s="665" t="s">
        <v>4922</v>
      </c>
      <c r="H2069" s="665" t="s">
        <v>2238</v>
      </c>
      <c r="I2069" s="665" t="s">
        <v>6456</v>
      </c>
      <c r="J2069" s="665" t="s">
        <v>2240</v>
      </c>
      <c r="K2069" s="665" t="s">
        <v>6457</v>
      </c>
      <c r="L2069" s="666">
        <v>0</v>
      </c>
      <c r="M2069" s="666">
        <v>0</v>
      </c>
      <c r="N2069" s="665">
        <v>2</v>
      </c>
      <c r="O2069" s="748">
        <v>0.5</v>
      </c>
      <c r="P2069" s="666">
        <v>0</v>
      </c>
      <c r="Q2069" s="681"/>
      <c r="R2069" s="665">
        <v>2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21</v>
      </c>
      <c r="B2070" s="665" t="s">
        <v>545</v>
      </c>
      <c r="C2070" s="665" t="s">
        <v>4757</v>
      </c>
      <c r="D2070" s="746" t="s">
        <v>7219</v>
      </c>
      <c r="E2070" s="747" t="s">
        <v>4787</v>
      </c>
      <c r="F2070" s="665" t="s">
        <v>4752</v>
      </c>
      <c r="G2070" s="665" t="s">
        <v>4922</v>
      </c>
      <c r="H2070" s="665" t="s">
        <v>2238</v>
      </c>
      <c r="I2070" s="665" t="s">
        <v>6458</v>
      </c>
      <c r="J2070" s="665" t="s">
        <v>4468</v>
      </c>
      <c r="K2070" s="665" t="s">
        <v>5639</v>
      </c>
      <c r="L2070" s="666">
        <v>0</v>
      </c>
      <c r="M2070" s="666">
        <v>0</v>
      </c>
      <c r="N2070" s="665">
        <v>1</v>
      </c>
      <c r="O2070" s="748">
        <v>0.5</v>
      </c>
      <c r="P2070" s="666"/>
      <c r="Q2070" s="681"/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21</v>
      </c>
      <c r="B2071" s="665" t="s">
        <v>545</v>
      </c>
      <c r="C2071" s="665" t="s">
        <v>4757</v>
      </c>
      <c r="D2071" s="746" t="s">
        <v>7219</v>
      </c>
      <c r="E2071" s="747" t="s">
        <v>4787</v>
      </c>
      <c r="F2071" s="665" t="s">
        <v>4752</v>
      </c>
      <c r="G2071" s="665" t="s">
        <v>5166</v>
      </c>
      <c r="H2071" s="665" t="s">
        <v>546</v>
      </c>
      <c r="I2071" s="665" t="s">
        <v>6459</v>
      </c>
      <c r="J2071" s="665" t="s">
        <v>6228</v>
      </c>
      <c r="K2071" s="665" t="s">
        <v>4438</v>
      </c>
      <c r="L2071" s="666">
        <v>105.46</v>
      </c>
      <c r="M2071" s="666">
        <v>210.92</v>
      </c>
      <c r="N2071" s="665">
        <v>2</v>
      </c>
      <c r="O2071" s="748"/>
      <c r="P2071" s="666">
        <v>210.92</v>
      </c>
      <c r="Q2071" s="681">
        <v>1</v>
      </c>
      <c r="R2071" s="665">
        <v>2</v>
      </c>
      <c r="S2071" s="681">
        <v>1</v>
      </c>
      <c r="T2071" s="748"/>
      <c r="U2071" s="704"/>
    </row>
    <row r="2072" spans="1:21" ht="14.4" customHeight="1" x14ac:dyDescent="0.3">
      <c r="A2072" s="664">
        <v>21</v>
      </c>
      <c r="B2072" s="665" t="s">
        <v>545</v>
      </c>
      <c r="C2072" s="665" t="s">
        <v>4757</v>
      </c>
      <c r="D2072" s="746" t="s">
        <v>7219</v>
      </c>
      <c r="E2072" s="747" t="s">
        <v>4787</v>
      </c>
      <c r="F2072" s="665" t="s">
        <v>4752</v>
      </c>
      <c r="G2072" s="665" t="s">
        <v>5527</v>
      </c>
      <c r="H2072" s="665" t="s">
        <v>546</v>
      </c>
      <c r="I2072" s="665" t="s">
        <v>1021</v>
      </c>
      <c r="J2072" s="665" t="s">
        <v>5528</v>
      </c>
      <c r="K2072" s="665" t="s">
        <v>5529</v>
      </c>
      <c r="L2072" s="666">
        <v>0</v>
      </c>
      <c r="M2072" s="666">
        <v>0</v>
      </c>
      <c r="N2072" s="665">
        <v>2</v>
      </c>
      <c r="O2072" s="748">
        <v>0.5</v>
      </c>
      <c r="P2072" s="666"/>
      <c r="Q2072" s="681"/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21</v>
      </c>
      <c r="B2073" s="665" t="s">
        <v>545</v>
      </c>
      <c r="C2073" s="665" t="s">
        <v>4757</v>
      </c>
      <c r="D2073" s="746" t="s">
        <v>7219</v>
      </c>
      <c r="E2073" s="747" t="s">
        <v>4787</v>
      </c>
      <c r="F2073" s="665" t="s">
        <v>4752</v>
      </c>
      <c r="G2073" s="665" t="s">
        <v>4923</v>
      </c>
      <c r="H2073" s="665" t="s">
        <v>546</v>
      </c>
      <c r="I2073" s="665" t="s">
        <v>4924</v>
      </c>
      <c r="J2073" s="665" t="s">
        <v>1726</v>
      </c>
      <c r="K2073" s="665" t="s">
        <v>4925</v>
      </c>
      <c r="L2073" s="666">
        <v>0</v>
      </c>
      <c r="M2073" s="666">
        <v>0</v>
      </c>
      <c r="N2073" s="665">
        <v>5</v>
      </c>
      <c r="O2073" s="748">
        <v>5</v>
      </c>
      <c r="P2073" s="666">
        <v>0</v>
      </c>
      <c r="Q2073" s="681"/>
      <c r="R2073" s="665">
        <v>3</v>
      </c>
      <c r="S2073" s="681">
        <v>0.6</v>
      </c>
      <c r="T2073" s="748">
        <v>3</v>
      </c>
      <c r="U2073" s="704">
        <v>0.6</v>
      </c>
    </row>
    <row r="2074" spans="1:21" ht="14.4" customHeight="1" x14ac:dyDescent="0.3">
      <c r="A2074" s="664">
        <v>21</v>
      </c>
      <c r="B2074" s="665" t="s">
        <v>545</v>
      </c>
      <c r="C2074" s="665" t="s">
        <v>4757</v>
      </c>
      <c r="D2074" s="746" t="s">
        <v>7219</v>
      </c>
      <c r="E2074" s="747" t="s">
        <v>4787</v>
      </c>
      <c r="F2074" s="665" t="s">
        <v>4752</v>
      </c>
      <c r="G2074" s="665" t="s">
        <v>4923</v>
      </c>
      <c r="H2074" s="665" t="s">
        <v>546</v>
      </c>
      <c r="I2074" s="665" t="s">
        <v>6460</v>
      </c>
      <c r="J2074" s="665" t="s">
        <v>1312</v>
      </c>
      <c r="K2074" s="665" t="s">
        <v>6461</v>
      </c>
      <c r="L2074" s="666">
        <v>0</v>
      </c>
      <c r="M2074" s="666">
        <v>0</v>
      </c>
      <c r="N2074" s="665">
        <v>1</v>
      </c>
      <c r="O2074" s="748">
        <v>0.5</v>
      </c>
      <c r="P2074" s="666">
        <v>0</v>
      </c>
      <c r="Q2074" s="681"/>
      <c r="R2074" s="665">
        <v>1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21</v>
      </c>
      <c r="B2075" s="665" t="s">
        <v>545</v>
      </c>
      <c r="C2075" s="665" t="s">
        <v>4757</v>
      </c>
      <c r="D2075" s="746" t="s">
        <v>7219</v>
      </c>
      <c r="E2075" s="747" t="s">
        <v>4787</v>
      </c>
      <c r="F2075" s="665" t="s">
        <v>4752</v>
      </c>
      <c r="G2075" s="665" t="s">
        <v>4923</v>
      </c>
      <c r="H2075" s="665" t="s">
        <v>546</v>
      </c>
      <c r="I2075" s="665" t="s">
        <v>6462</v>
      </c>
      <c r="J2075" s="665" t="s">
        <v>1726</v>
      </c>
      <c r="K2075" s="665" t="s">
        <v>4925</v>
      </c>
      <c r="L2075" s="666">
        <v>0</v>
      </c>
      <c r="M2075" s="666">
        <v>0</v>
      </c>
      <c r="N2075" s="665">
        <v>1</v>
      </c>
      <c r="O2075" s="748">
        <v>0.5</v>
      </c>
      <c r="P2075" s="666">
        <v>0</v>
      </c>
      <c r="Q2075" s="681"/>
      <c r="R2075" s="665">
        <v>1</v>
      </c>
      <c r="S2075" s="681">
        <v>1</v>
      </c>
      <c r="T2075" s="748">
        <v>0.5</v>
      </c>
      <c r="U2075" s="704">
        <v>1</v>
      </c>
    </row>
    <row r="2076" spans="1:21" ht="14.4" customHeight="1" x14ac:dyDescent="0.3">
      <c r="A2076" s="664">
        <v>21</v>
      </c>
      <c r="B2076" s="665" t="s">
        <v>545</v>
      </c>
      <c r="C2076" s="665" t="s">
        <v>4757</v>
      </c>
      <c r="D2076" s="746" t="s">
        <v>7219</v>
      </c>
      <c r="E2076" s="747" t="s">
        <v>4787</v>
      </c>
      <c r="F2076" s="665" t="s">
        <v>4752</v>
      </c>
      <c r="G2076" s="665" t="s">
        <v>5147</v>
      </c>
      <c r="H2076" s="665" t="s">
        <v>546</v>
      </c>
      <c r="I2076" s="665" t="s">
        <v>6463</v>
      </c>
      <c r="J2076" s="665" t="s">
        <v>5149</v>
      </c>
      <c r="K2076" s="665" t="s">
        <v>6464</v>
      </c>
      <c r="L2076" s="666">
        <v>139.63999999999999</v>
      </c>
      <c r="M2076" s="666">
        <v>139.63999999999999</v>
      </c>
      <c r="N2076" s="665">
        <v>1</v>
      </c>
      <c r="O2076" s="748">
        <v>1</v>
      </c>
      <c r="P2076" s="666">
        <v>139.63999999999999</v>
      </c>
      <c r="Q2076" s="681">
        <v>1</v>
      </c>
      <c r="R2076" s="665">
        <v>1</v>
      </c>
      <c r="S2076" s="681">
        <v>1</v>
      </c>
      <c r="T2076" s="748">
        <v>1</v>
      </c>
      <c r="U2076" s="704">
        <v>1</v>
      </c>
    </row>
    <row r="2077" spans="1:21" ht="14.4" customHeight="1" x14ac:dyDescent="0.3">
      <c r="A2077" s="664">
        <v>21</v>
      </c>
      <c r="B2077" s="665" t="s">
        <v>545</v>
      </c>
      <c r="C2077" s="665" t="s">
        <v>4757</v>
      </c>
      <c r="D2077" s="746" t="s">
        <v>7219</v>
      </c>
      <c r="E2077" s="747" t="s">
        <v>4787</v>
      </c>
      <c r="F2077" s="665" t="s">
        <v>4752</v>
      </c>
      <c r="G2077" s="665" t="s">
        <v>4816</v>
      </c>
      <c r="H2077" s="665" t="s">
        <v>546</v>
      </c>
      <c r="I2077" s="665" t="s">
        <v>861</v>
      </c>
      <c r="J2077" s="665" t="s">
        <v>4817</v>
      </c>
      <c r="K2077" s="665" t="s">
        <v>4800</v>
      </c>
      <c r="L2077" s="666">
        <v>0</v>
      </c>
      <c r="M2077" s="666">
        <v>0</v>
      </c>
      <c r="N2077" s="665">
        <v>48</v>
      </c>
      <c r="O2077" s="748">
        <v>10.5</v>
      </c>
      <c r="P2077" s="666">
        <v>0</v>
      </c>
      <c r="Q2077" s="681"/>
      <c r="R2077" s="665">
        <v>44</v>
      </c>
      <c r="S2077" s="681">
        <v>0.91666666666666663</v>
      </c>
      <c r="T2077" s="748">
        <v>8.5</v>
      </c>
      <c r="U2077" s="704">
        <v>0.80952380952380953</v>
      </c>
    </row>
    <row r="2078" spans="1:21" ht="14.4" customHeight="1" x14ac:dyDescent="0.3">
      <c r="A2078" s="664">
        <v>21</v>
      </c>
      <c r="B2078" s="665" t="s">
        <v>545</v>
      </c>
      <c r="C2078" s="665" t="s">
        <v>4757</v>
      </c>
      <c r="D2078" s="746" t="s">
        <v>7219</v>
      </c>
      <c r="E2078" s="747" t="s">
        <v>4787</v>
      </c>
      <c r="F2078" s="665" t="s">
        <v>4752</v>
      </c>
      <c r="G2078" s="665" t="s">
        <v>6465</v>
      </c>
      <c r="H2078" s="665" t="s">
        <v>546</v>
      </c>
      <c r="I2078" s="665" t="s">
        <v>6466</v>
      </c>
      <c r="J2078" s="665" t="s">
        <v>6467</v>
      </c>
      <c r="K2078" s="665" t="s">
        <v>4463</v>
      </c>
      <c r="L2078" s="666">
        <v>0</v>
      </c>
      <c r="M2078" s="666">
        <v>0</v>
      </c>
      <c r="N2078" s="665">
        <v>2</v>
      </c>
      <c r="O2078" s="748">
        <v>1</v>
      </c>
      <c r="P2078" s="666"/>
      <c r="Q2078" s="681"/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21</v>
      </c>
      <c r="B2079" s="665" t="s">
        <v>545</v>
      </c>
      <c r="C2079" s="665" t="s">
        <v>4757</v>
      </c>
      <c r="D2079" s="746" t="s">
        <v>7219</v>
      </c>
      <c r="E2079" s="747" t="s">
        <v>4787</v>
      </c>
      <c r="F2079" s="665" t="s">
        <v>4752</v>
      </c>
      <c r="G2079" s="665" t="s">
        <v>6465</v>
      </c>
      <c r="H2079" s="665" t="s">
        <v>546</v>
      </c>
      <c r="I2079" s="665" t="s">
        <v>6468</v>
      </c>
      <c r="J2079" s="665" t="s">
        <v>6467</v>
      </c>
      <c r="K2079" s="665" t="s">
        <v>4638</v>
      </c>
      <c r="L2079" s="666">
        <v>0</v>
      </c>
      <c r="M2079" s="666">
        <v>0</v>
      </c>
      <c r="N2079" s="665">
        <v>1</v>
      </c>
      <c r="O2079" s="748">
        <v>1</v>
      </c>
      <c r="P2079" s="666">
        <v>0</v>
      </c>
      <c r="Q2079" s="681"/>
      <c r="R2079" s="665">
        <v>1</v>
      </c>
      <c r="S2079" s="681">
        <v>1</v>
      </c>
      <c r="T2079" s="748">
        <v>1</v>
      </c>
      <c r="U2079" s="704">
        <v>1</v>
      </c>
    </row>
    <row r="2080" spans="1:21" ht="14.4" customHeight="1" x14ac:dyDescent="0.3">
      <c r="A2080" s="664">
        <v>21</v>
      </c>
      <c r="B2080" s="665" t="s">
        <v>545</v>
      </c>
      <c r="C2080" s="665" t="s">
        <v>4757</v>
      </c>
      <c r="D2080" s="746" t="s">
        <v>7219</v>
      </c>
      <c r="E2080" s="747" t="s">
        <v>4787</v>
      </c>
      <c r="F2080" s="665" t="s">
        <v>4752</v>
      </c>
      <c r="G2080" s="665" t="s">
        <v>5823</v>
      </c>
      <c r="H2080" s="665" t="s">
        <v>546</v>
      </c>
      <c r="I2080" s="665" t="s">
        <v>5824</v>
      </c>
      <c r="J2080" s="665" t="s">
        <v>5825</v>
      </c>
      <c r="K2080" s="665" t="s">
        <v>5826</v>
      </c>
      <c r="L2080" s="666">
        <v>83.74</v>
      </c>
      <c r="M2080" s="666">
        <v>2009.7599999999998</v>
      </c>
      <c r="N2080" s="665">
        <v>24</v>
      </c>
      <c r="O2080" s="748">
        <v>3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21</v>
      </c>
      <c r="B2081" s="665" t="s">
        <v>545</v>
      </c>
      <c r="C2081" s="665" t="s">
        <v>4757</v>
      </c>
      <c r="D2081" s="746" t="s">
        <v>7219</v>
      </c>
      <c r="E2081" s="747" t="s">
        <v>4787</v>
      </c>
      <c r="F2081" s="665" t="s">
        <v>4752</v>
      </c>
      <c r="G2081" s="665" t="s">
        <v>4932</v>
      </c>
      <c r="H2081" s="665" t="s">
        <v>546</v>
      </c>
      <c r="I2081" s="665" t="s">
        <v>5530</v>
      </c>
      <c r="J2081" s="665" t="s">
        <v>2104</v>
      </c>
      <c r="K2081" s="665" t="s">
        <v>5259</v>
      </c>
      <c r="L2081" s="666">
        <v>22.44</v>
      </c>
      <c r="M2081" s="666">
        <v>22.44</v>
      </c>
      <c r="N2081" s="665">
        <v>1</v>
      </c>
      <c r="O2081" s="748">
        <v>0.5</v>
      </c>
      <c r="P2081" s="666">
        <v>22.44</v>
      </c>
      <c r="Q2081" s="681">
        <v>1</v>
      </c>
      <c r="R2081" s="665">
        <v>1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21</v>
      </c>
      <c r="B2082" s="665" t="s">
        <v>545</v>
      </c>
      <c r="C2082" s="665" t="s">
        <v>4757</v>
      </c>
      <c r="D2082" s="746" t="s">
        <v>7219</v>
      </c>
      <c r="E2082" s="747" t="s">
        <v>4787</v>
      </c>
      <c r="F2082" s="665" t="s">
        <v>4752</v>
      </c>
      <c r="G2082" s="665" t="s">
        <v>4932</v>
      </c>
      <c r="H2082" s="665" t="s">
        <v>546</v>
      </c>
      <c r="I2082" s="665" t="s">
        <v>5530</v>
      </c>
      <c r="J2082" s="665" t="s">
        <v>2104</v>
      </c>
      <c r="K2082" s="665" t="s">
        <v>5259</v>
      </c>
      <c r="L2082" s="666">
        <v>42.54</v>
      </c>
      <c r="M2082" s="666">
        <v>85.08</v>
      </c>
      <c r="N2082" s="665">
        <v>2</v>
      </c>
      <c r="O2082" s="748">
        <v>1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21</v>
      </c>
      <c r="B2083" s="665" t="s">
        <v>545</v>
      </c>
      <c r="C2083" s="665" t="s">
        <v>4757</v>
      </c>
      <c r="D2083" s="746" t="s">
        <v>7219</v>
      </c>
      <c r="E2083" s="747" t="s">
        <v>4787</v>
      </c>
      <c r="F2083" s="665" t="s">
        <v>4752</v>
      </c>
      <c r="G2083" s="665" t="s">
        <v>4932</v>
      </c>
      <c r="H2083" s="665" t="s">
        <v>546</v>
      </c>
      <c r="I2083" s="665" t="s">
        <v>2103</v>
      </c>
      <c r="J2083" s="665" t="s">
        <v>2104</v>
      </c>
      <c r="K2083" s="665" t="s">
        <v>4933</v>
      </c>
      <c r="L2083" s="666">
        <v>31.42</v>
      </c>
      <c r="M2083" s="666">
        <v>62.84</v>
      </c>
      <c r="N2083" s="665">
        <v>2</v>
      </c>
      <c r="O2083" s="748">
        <v>1</v>
      </c>
      <c r="P2083" s="666">
        <v>62.84</v>
      </c>
      <c r="Q2083" s="681">
        <v>1</v>
      </c>
      <c r="R2083" s="665">
        <v>2</v>
      </c>
      <c r="S2083" s="681">
        <v>1</v>
      </c>
      <c r="T2083" s="748">
        <v>1</v>
      </c>
      <c r="U2083" s="704">
        <v>1</v>
      </c>
    </row>
    <row r="2084" spans="1:21" ht="14.4" customHeight="1" x14ac:dyDescent="0.3">
      <c r="A2084" s="664">
        <v>21</v>
      </c>
      <c r="B2084" s="665" t="s">
        <v>545</v>
      </c>
      <c r="C2084" s="665" t="s">
        <v>4757</v>
      </c>
      <c r="D2084" s="746" t="s">
        <v>7219</v>
      </c>
      <c r="E2084" s="747" t="s">
        <v>4787</v>
      </c>
      <c r="F2084" s="665" t="s">
        <v>4752</v>
      </c>
      <c r="G2084" s="665" t="s">
        <v>4932</v>
      </c>
      <c r="H2084" s="665" t="s">
        <v>546</v>
      </c>
      <c r="I2084" s="665" t="s">
        <v>2103</v>
      </c>
      <c r="J2084" s="665" t="s">
        <v>2104</v>
      </c>
      <c r="K2084" s="665" t="s">
        <v>4933</v>
      </c>
      <c r="L2084" s="666">
        <v>59.56</v>
      </c>
      <c r="M2084" s="666">
        <v>59.56</v>
      </c>
      <c r="N2084" s="665">
        <v>1</v>
      </c>
      <c r="O2084" s="748">
        <v>1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21</v>
      </c>
      <c r="B2085" s="665" t="s">
        <v>545</v>
      </c>
      <c r="C2085" s="665" t="s">
        <v>4757</v>
      </c>
      <c r="D2085" s="746" t="s">
        <v>7219</v>
      </c>
      <c r="E2085" s="747" t="s">
        <v>4787</v>
      </c>
      <c r="F2085" s="665" t="s">
        <v>4752</v>
      </c>
      <c r="G2085" s="665" t="s">
        <v>6469</v>
      </c>
      <c r="H2085" s="665" t="s">
        <v>546</v>
      </c>
      <c r="I2085" s="665" t="s">
        <v>6470</v>
      </c>
      <c r="J2085" s="665" t="s">
        <v>6471</v>
      </c>
      <c r="K2085" s="665" t="s">
        <v>6472</v>
      </c>
      <c r="L2085" s="666">
        <v>250.49</v>
      </c>
      <c r="M2085" s="666">
        <v>250.49</v>
      </c>
      <c r="N2085" s="665">
        <v>1</v>
      </c>
      <c r="O2085" s="748">
        <v>1</v>
      </c>
      <c r="P2085" s="666">
        <v>250.49</v>
      </c>
      <c r="Q2085" s="681">
        <v>1</v>
      </c>
      <c r="R2085" s="665">
        <v>1</v>
      </c>
      <c r="S2085" s="681">
        <v>1</v>
      </c>
      <c r="T2085" s="748">
        <v>1</v>
      </c>
      <c r="U2085" s="704">
        <v>1</v>
      </c>
    </row>
    <row r="2086" spans="1:21" ht="14.4" customHeight="1" x14ac:dyDescent="0.3">
      <c r="A2086" s="664">
        <v>21</v>
      </c>
      <c r="B2086" s="665" t="s">
        <v>545</v>
      </c>
      <c r="C2086" s="665" t="s">
        <v>4757</v>
      </c>
      <c r="D2086" s="746" t="s">
        <v>7219</v>
      </c>
      <c r="E2086" s="747" t="s">
        <v>4787</v>
      </c>
      <c r="F2086" s="665" t="s">
        <v>4752</v>
      </c>
      <c r="G2086" s="665" t="s">
        <v>5738</v>
      </c>
      <c r="H2086" s="665" t="s">
        <v>2238</v>
      </c>
      <c r="I2086" s="665" t="s">
        <v>5741</v>
      </c>
      <c r="J2086" s="665" t="s">
        <v>5740</v>
      </c>
      <c r="K2086" s="665" t="s">
        <v>5430</v>
      </c>
      <c r="L2086" s="666">
        <v>492.3</v>
      </c>
      <c r="M2086" s="666">
        <v>3446.1</v>
      </c>
      <c r="N2086" s="665">
        <v>7</v>
      </c>
      <c r="O2086" s="748">
        <v>7</v>
      </c>
      <c r="P2086" s="666">
        <v>2461.5</v>
      </c>
      <c r="Q2086" s="681">
        <v>0.7142857142857143</v>
      </c>
      <c r="R2086" s="665">
        <v>5</v>
      </c>
      <c r="S2086" s="681">
        <v>0.7142857142857143</v>
      </c>
      <c r="T2086" s="748">
        <v>5</v>
      </c>
      <c r="U2086" s="704">
        <v>0.7142857142857143</v>
      </c>
    </row>
    <row r="2087" spans="1:21" ht="14.4" customHeight="1" x14ac:dyDescent="0.3">
      <c r="A2087" s="664">
        <v>21</v>
      </c>
      <c r="B2087" s="665" t="s">
        <v>545</v>
      </c>
      <c r="C2087" s="665" t="s">
        <v>4757</v>
      </c>
      <c r="D2087" s="746" t="s">
        <v>7219</v>
      </c>
      <c r="E2087" s="747" t="s">
        <v>4787</v>
      </c>
      <c r="F2087" s="665" t="s">
        <v>4752</v>
      </c>
      <c r="G2087" s="665" t="s">
        <v>5738</v>
      </c>
      <c r="H2087" s="665" t="s">
        <v>2238</v>
      </c>
      <c r="I2087" s="665" t="s">
        <v>5741</v>
      </c>
      <c r="J2087" s="665" t="s">
        <v>5740</v>
      </c>
      <c r="K2087" s="665" t="s">
        <v>5430</v>
      </c>
      <c r="L2087" s="666">
        <v>502.31</v>
      </c>
      <c r="M2087" s="666">
        <v>8036.96</v>
      </c>
      <c r="N2087" s="665">
        <v>16</v>
      </c>
      <c r="O2087" s="748">
        <v>13</v>
      </c>
      <c r="P2087" s="666">
        <v>3516.17</v>
      </c>
      <c r="Q2087" s="681">
        <v>0.4375</v>
      </c>
      <c r="R2087" s="665">
        <v>7</v>
      </c>
      <c r="S2087" s="681">
        <v>0.4375</v>
      </c>
      <c r="T2087" s="748">
        <v>6</v>
      </c>
      <c r="U2087" s="704">
        <v>0.46153846153846156</v>
      </c>
    </row>
    <row r="2088" spans="1:21" ht="14.4" customHeight="1" x14ac:dyDescent="0.3">
      <c r="A2088" s="664">
        <v>21</v>
      </c>
      <c r="B2088" s="665" t="s">
        <v>545</v>
      </c>
      <c r="C2088" s="665" t="s">
        <v>4757</v>
      </c>
      <c r="D2088" s="746" t="s">
        <v>7219</v>
      </c>
      <c r="E2088" s="747" t="s">
        <v>4787</v>
      </c>
      <c r="F2088" s="665" t="s">
        <v>4752</v>
      </c>
      <c r="G2088" s="665" t="s">
        <v>6240</v>
      </c>
      <c r="H2088" s="665" t="s">
        <v>546</v>
      </c>
      <c r="I2088" s="665" t="s">
        <v>6473</v>
      </c>
      <c r="J2088" s="665" t="s">
        <v>6474</v>
      </c>
      <c r="K2088" s="665" t="s">
        <v>6475</v>
      </c>
      <c r="L2088" s="666">
        <v>0</v>
      </c>
      <c r="M2088" s="666">
        <v>0</v>
      </c>
      <c r="N2088" s="665">
        <v>3</v>
      </c>
      <c r="O2088" s="748">
        <v>1</v>
      </c>
      <c r="P2088" s="666">
        <v>0</v>
      </c>
      <c r="Q2088" s="681"/>
      <c r="R2088" s="665">
        <v>3</v>
      </c>
      <c r="S2088" s="681">
        <v>1</v>
      </c>
      <c r="T2088" s="748">
        <v>1</v>
      </c>
      <c r="U2088" s="704">
        <v>1</v>
      </c>
    </row>
    <row r="2089" spans="1:21" ht="14.4" customHeight="1" x14ac:dyDescent="0.3">
      <c r="A2089" s="664">
        <v>21</v>
      </c>
      <c r="B2089" s="665" t="s">
        <v>545</v>
      </c>
      <c r="C2089" s="665" t="s">
        <v>4757</v>
      </c>
      <c r="D2089" s="746" t="s">
        <v>7219</v>
      </c>
      <c r="E2089" s="747" t="s">
        <v>4787</v>
      </c>
      <c r="F2089" s="665" t="s">
        <v>4752</v>
      </c>
      <c r="G2089" s="665" t="s">
        <v>6476</v>
      </c>
      <c r="H2089" s="665" t="s">
        <v>2238</v>
      </c>
      <c r="I2089" s="665" t="s">
        <v>6477</v>
      </c>
      <c r="J2089" s="665" t="s">
        <v>6478</v>
      </c>
      <c r="K2089" s="665" t="s">
        <v>6479</v>
      </c>
      <c r="L2089" s="666">
        <v>10042.549999999999</v>
      </c>
      <c r="M2089" s="666">
        <v>10042.549999999999</v>
      </c>
      <c r="N2089" s="665">
        <v>1</v>
      </c>
      <c r="O2089" s="748">
        <v>1</v>
      </c>
      <c r="P2089" s="666">
        <v>10042.549999999999</v>
      </c>
      <c r="Q2089" s="681">
        <v>1</v>
      </c>
      <c r="R2089" s="665">
        <v>1</v>
      </c>
      <c r="S2089" s="681">
        <v>1</v>
      </c>
      <c r="T2089" s="748">
        <v>1</v>
      </c>
      <c r="U2089" s="704">
        <v>1</v>
      </c>
    </row>
    <row r="2090" spans="1:21" ht="14.4" customHeight="1" x14ac:dyDescent="0.3">
      <c r="A2090" s="664">
        <v>21</v>
      </c>
      <c r="B2090" s="665" t="s">
        <v>545</v>
      </c>
      <c r="C2090" s="665" t="s">
        <v>4757</v>
      </c>
      <c r="D2090" s="746" t="s">
        <v>7219</v>
      </c>
      <c r="E2090" s="747" t="s">
        <v>4787</v>
      </c>
      <c r="F2090" s="665" t="s">
        <v>4752</v>
      </c>
      <c r="G2090" s="665" t="s">
        <v>6476</v>
      </c>
      <c r="H2090" s="665" t="s">
        <v>2238</v>
      </c>
      <c r="I2090" s="665" t="s">
        <v>6480</v>
      </c>
      <c r="J2090" s="665" t="s">
        <v>6481</v>
      </c>
      <c r="K2090" s="665" t="s">
        <v>6482</v>
      </c>
      <c r="L2090" s="666">
        <v>4017.02</v>
      </c>
      <c r="M2090" s="666">
        <v>4017.02</v>
      </c>
      <c r="N2090" s="665">
        <v>1</v>
      </c>
      <c r="O2090" s="748">
        <v>1</v>
      </c>
      <c r="P2090" s="666">
        <v>4017.02</v>
      </c>
      <c r="Q2090" s="681">
        <v>1</v>
      </c>
      <c r="R2090" s="665">
        <v>1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21</v>
      </c>
      <c r="B2091" s="665" t="s">
        <v>545</v>
      </c>
      <c r="C2091" s="665" t="s">
        <v>4757</v>
      </c>
      <c r="D2091" s="746" t="s">
        <v>7219</v>
      </c>
      <c r="E2091" s="747" t="s">
        <v>4787</v>
      </c>
      <c r="F2091" s="665" t="s">
        <v>4752</v>
      </c>
      <c r="G2091" s="665" t="s">
        <v>5042</v>
      </c>
      <c r="H2091" s="665" t="s">
        <v>546</v>
      </c>
      <c r="I2091" s="665" t="s">
        <v>1194</v>
      </c>
      <c r="J2091" s="665" t="s">
        <v>751</v>
      </c>
      <c r="K2091" s="665" t="s">
        <v>5043</v>
      </c>
      <c r="L2091" s="666">
        <v>85.76</v>
      </c>
      <c r="M2091" s="666">
        <v>171.52</v>
      </c>
      <c r="N2091" s="665">
        <v>2</v>
      </c>
      <c r="O2091" s="748">
        <v>1.5</v>
      </c>
      <c r="P2091" s="666">
        <v>85.76</v>
      </c>
      <c r="Q2091" s="681">
        <v>0.5</v>
      </c>
      <c r="R2091" s="665">
        <v>1</v>
      </c>
      <c r="S2091" s="681">
        <v>0.5</v>
      </c>
      <c r="T2091" s="748">
        <v>1</v>
      </c>
      <c r="U2091" s="704">
        <v>0.66666666666666663</v>
      </c>
    </row>
    <row r="2092" spans="1:21" ht="14.4" customHeight="1" x14ac:dyDescent="0.3">
      <c r="A2092" s="664">
        <v>21</v>
      </c>
      <c r="B2092" s="665" t="s">
        <v>545</v>
      </c>
      <c r="C2092" s="665" t="s">
        <v>4757</v>
      </c>
      <c r="D2092" s="746" t="s">
        <v>7219</v>
      </c>
      <c r="E2092" s="747" t="s">
        <v>4787</v>
      </c>
      <c r="F2092" s="665" t="s">
        <v>4752</v>
      </c>
      <c r="G2092" s="665" t="s">
        <v>5042</v>
      </c>
      <c r="H2092" s="665" t="s">
        <v>546</v>
      </c>
      <c r="I2092" s="665" t="s">
        <v>750</v>
      </c>
      <c r="J2092" s="665" t="s">
        <v>751</v>
      </c>
      <c r="K2092" s="665" t="s">
        <v>5169</v>
      </c>
      <c r="L2092" s="666">
        <v>55.16</v>
      </c>
      <c r="M2092" s="666">
        <v>937.71999999999991</v>
      </c>
      <c r="N2092" s="665">
        <v>17</v>
      </c>
      <c r="O2092" s="748">
        <v>5</v>
      </c>
      <c r="P2092" s="666">
        <v>496.43999999999994</v>
      </c>
      <c r="Q2092" s="681">
        <v>0.52941176470588236</v>
      </c>
      <c r="R2092" s="665">
        <v>9</v>
      </c>
      <c r="S2092" s="681">
        <v>0.52941176470588236</v>
      </c>
      <c r="T2092" s="748">
        <v>2</v>
      </c>
      <c r="U2092" s="704">
        <v>0.4</v>
      </c>
    </row>
    <row r="2093" spans="1:21" ht="14.4" customHeight="1" x14ac:dyDescent="0.3">
      <c r="A2093" s="664">
        <v>21</v>
      </c>
      <c r="B2093" s="665" t="s">
        <v>545</v>
      </c>
      <c r="C2093" s="665" t="s">
        <v>4757</v>
      </c>
      <c r="D2093" s="746" t="s">
        <v>7219</v>
      </c>
      <c r="E2093" s="747" t="s">
        <v>4787</v>
      </c>
      <c r="F2093" s="665" t="s">
        <v>4752</v>
      </c>
      <c r="G2093" s="665" t="s">
        <v>6266</v>
      </c>
      <c r="H2093" s="665" t="s">
        <v>546</v>
      </c>
      <c r="I2093" s="665" t="s">
        <v>6267</v>
      </c>
      <c r="J2093" s="665" t="s">
        <v>6268</v>
      </c>
      <c r="K2093" s="665" t="s">
        <v>6269</v>
      </c>
      <c r="L2093" s="666">
        <v>85.16</v>
      </c>
      <c r="M2093" s="666">
        <v>510.96</v>
      </c>
      <c r="N2093" s="665">
        <v>6</v>
      </c>
      <c r="O2093" s="748">
        <v>1</v>
      </c>
      <c r="P2093" s="666">
        <v>255.48</v>
      </c>
      <c r="Q2093" s="681">
        <v>0.5</v>
      </c>
      <c r="R2093" s="665">
        <v>3</v>
      </c>
      <c r="S2093" s="681">
        <v>0.5</v>
      </c>
      <c r="T2093" s="748">
        <v>0.5</v>
      </c>
      <c r="U2093" s="704">
        <v>0.5</v>
      </c>
    </row>
    <row r="2094" spans="1:21" ht="14.4" customHeight="1" x14ac:dyDescent="0.3">
      <c r="A2094" s="664">
        <v>21</v>
      </c>
      <c r="B2094" s="665" t="s">
        <v>545</v>
      </c>
      <c r="C2094" s="665" t="s">
        <v>4757</v>
      </c>
      <c r="D2094" s="746" t="s">
        <v>7219</v>
      </c>
      <c r="E2094" s="747" t="s">
        <v>4787</v>
      </c>
      <c r="F2094" s="665" t="s">
        <v>4752</v>
      </c>
      <c r="G2094" s="665" t="s">
        <v>6266</v>
      </c>
      <c r="H2094" s="665" t="s">
        <v>546</v>
      </c>
      <c r="I2094" s="665" t="s">
        <v>6267</v>
      </c>
      <c r="J2094" s="665" t="s">
        <v>6268</v>
      </c>
      <c r="K2094" s="665" t="s">
        <v>6269</v>
      </c>
      <c r="L2094" s="666">
        <v>132</v>
      </c>
      <c r="M2094" s="666">
        <v>792</v>
      </c>
      <c r="N2094" s="665">
        <v>6</v>
      </c>
      <c r="O2094" s="748">
        <v>1</v>
      </c>
      <c r="P2094" s="666">
        <v>396</v>
      </c>
      <c r="Q2094" s="681">
        <v>0.5</v>
      </c>
      <c r="R2094" s="665">
        <v>3</v>
      </c>
      <c r="S2094" s="681">
        <v>0.5</v>
      </c>
      <c r="T2094" s="748">
        <v>0.5</v>
      </c>
      <c r="U2094" s="704">
        <v>0.5</v>
      </c>
    </row>
    <row r="2095" spans="1:21" ht="14.4" customHeight="1" x14ac:dyDescent="0.3">
      <c r="A2095" s="664">
        <v>21</v>
      </c>
      <c r="B2095" s="665" t="s">
        <v>545</v>
      </c>
      <c r="C2095" s="665" t="s">
        <v>4757</v>
      </c>
      <c r="D2095" s="746" t="s">
        <v>7219</v>
      </c>
      <c r="E2095" s="747" t="s">
        <v>4787</v>
      </c>
      <c r="F2095" s="665" t="s">
        <v>4752</v>
      </c>
      <c r="G2095" s="665" t="s">
        <v>5156</v>
      </c>
      <c r="H2095" s="665" t="s">
        <v>546</v>
      </c>
      <c r="I2095" s="665" t="s">
        <v>5531</v>
      </c>
      <c r="J2095" s="665" t="s">
        <v>846</v>
      </c>
      <c r="K2095" s="665" t="s">
        <v>5500</v>
      </c>
      <c r="L2095" s="666">
        <v>0</v>
      </c>
      <c r="M2095" s="666">
        <v>0</v>
      </c>
      <c r="N2095" s="665">
        <v>3</v>
      </c>
      <c r="O2095" s="748">
        <v>0.5</v>
      </c>
      <c r="P2095" s="666">
        <v>0</v>
      </c>
      <c r="Q2095" s="681"/>
      <c r="R2095" s="665">
        <v>3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21</v>
      </c>
      <c r="B2096" s="665" t="s">
        <v>545</v>
      </c>
      <c r="C2096" s="665" t="s">
        <v>4757</v>
      </c>
      <c r="D2096" s="746" t="s">
        <v>7219</v>
      </c>
      <c r="E2096" s="747" t="s">
        <v>4787</v>
      </c>
      <c r="F2096" s="665" t="s">
        <v>4752</v>
      </c>
      <c r="G2096" s="665" t="s">
        <v>5156</v>
      </c>
      <c r="H2096" s="665" t="s">
        <v>546</v>
      </c>
      <c r="I2096" s="665" t="s">
        <v>845</v>
      </c>
      <c r="J2096" s="665" t="s">
        <v>846</v>
      </c>
      <c r="K2096" s="665" t="s">
        <v>4846</v>
      </c>
      <c r="L2096" s="666">
        <v>122.73</v>
      </c>
      <c r="M2096" s="666">
        <v>245.46</v>
      </c>
      <c r="N2096" s="665">
        <v>2</v>
      </c>
      <c r="O2096" s="748">
        <v>0.5</v>
      </c>
      <c r="P2096" s="666">
        <v>245.46</v>
      </c>
      <c r="Q2096" s="681">
        <v>1</v>
      </c>
      <c r="R2096" s="665">
        <v>2</v>
      </c>
      <c r="S2096" s="681">
        <v>1</v>
      </c>
      <c r="T2096" s="748">
        <v>0.5</v>
      </c>
      <c r="U2096" s="704">
        <v>1</v>
      </c>
    </row>
    <row r="2097" spans="1:21" ht="14.4" customHeight="1" x14ac:dyDescent="0.3">
      <c r="A2097" s="664">
        <v>21</v>
      </c>
      <c r="B2097" s="665" t="s">
        <v>545</v>
      </c>
      <c r="C2097" s="665" t="s">
        <v>4757</v>
      </c>
      <c r="D2097" s="746" t="s">
        <v>7219</v>
      </c>
      <c r="E2097" s="747" t="s">
        <v>4787</v>
      </c>
      <c r="F2097" s="665" t="s">
        <v>4752</v>
      </c>
      <c r="G2097" s="665" t="s">
        <v>5742</v>
      </c>
      <c r="H2097" s="665" t="s">
        <v>546</v>
      </c>
      <c r="I2097" s="665" t="s">
        <v>5743</v>
      </c>
      <c r="J2097" s="665" t="s">
        <v>3931</v>
      </c>
      <c r="K2097" s="665" t="s">
        <v>5744</v>
      </c>
      <c r="L2097" s="666">
        <v>61.97</v>
      </c>
      <c r="M2097" s="666">
        <v>61.97</v>
      </c>
      <c r="N2097" s="665">
        <v>1</v>
      </c>
      <c r="O2097" s="748">
        <v>0.5</v>
      </c>
      <c r="P2097" s="666">
        <v>61.97</v>
      </c>
      <c r="Q2097" s="681">
        <v>1</v>
      </c>
      <c r="R2097" s="665">
        <v>1</v>
      </c>
      <c r="S2097" s="681">
        <v>1</v>
      </c>
      <c r="T2097" s="748">
        <v>0.5</v>
      </c>
      <c r="U2097" s="704">
        <v>1</v>
      </c>
    </row>
    <row r="2098" spans="1:21" ht="14.4" customHeight="1" x14ac:dyDescent="0.3">
      <c r="A2098" s="664">
        <v>21</v>
      </c>
      <c r="B2098" s="665" t="s">
        <v>545</v>
      </c>
      <c r="C2098" s="665" t="s">
        <v>4757</v>
      </c>
      <c r="D2098" s="746" t="s">
        <v>7219</v>
      </c>
      <c r="E2098" s="747" t="s">
        <v>4787</v>
      </c>
      <c r="F2098" s="665" t="s">
        <v>4752</v>
      </c>
      <c r="G2098" s="665" t="s">
        <v>5742</v>
      </c>
      <c r="H2098" s="665" t="s">
        <v>546</v>
      </c>
      <c r="I2098" s="665" t="s">
        <v>3930</v>
      </c>
      <c r="J2098" s="665" t="s">
        <v>3931</v>
      </c>
      <c r="K2098" s="665" t="s">
        <v>5745</v>
      </c>
      <c r="L2098" s="666">
        <v>61.97</v>
      </c>
      <c r="M2098" s="666">
        <v>61.97</v>
      </c>
      <c r="N2098" s="665">
        <v>1</v>
      </c>
      <c r="O2098" s="748">
        <v>0.5</v>
      </c>
      <c r="P2098" s="666">
        <v>61.97</v>
      </c>
      <c r="Q2098" s="681">
        <v>1</v>
      </c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21</v>
      </c>
      <c r="B2099" s="665" t="s">
        <v>545</v>
      </c>
      <c r="C2099" s="665" t="s">
        <v>4757</v>
      </c>
      <c r="D2099" s="746" t="s">
        <v>7219</v>
      </c>
      <c r="E2099" s="747" t="s">
        <v>4787</v>
      </c>
      <c r="F2099" s="665" t="s">
        <v>4752</v>
      </c>
      <c r="G2099" s="665" t="s">
        <v>5746</v>
      </c>
      <c r="H2099" s="665" t="s">
        <v>546</v>
      </c>
      <c r="I2099" s="665" t="s">
        <v>2944</v>
      </c>
      <c r="J2099" s="665" t="s">
        <v>5747</v>
      </c>
      <c r="K2099" s="665" t="s">
        <v>4401</v>
      </c>
      <c r="L2099" s="666">
        <v>77.13</v>
      </c>
      <c r="M2099" s="666">
        <v>77.13</v>
      </c>
      <c r="N2099" s="665">
        <v>1</v>
      </c>
      <c r="O2099" s="748">
        <v>0.5</v>
      </c>
      <c r="P2099" s="666">
        <v>77.13</v>
      </c>
      <c r="Q2099" s="681">
        <v>1</v>
      </c>
      <c r="R2099" s="665">
        <v>1</v>
      </c>
      <c r="S2099" s="681">
        <v>1</v>
      </c>
      <c r="T2099" s="748">
        <v>0.5</v>
      </c>
      <c r="U2099" s="704">
        <v>1</v>
      </c>
    </row>
    <row r="2100" spans="1:21" ht="14.4" customHeight="1" x14ac:dyDescent="0.3">
      <c r="A2100" s="664">
        <v>21</v>
      </c>
      <c r="B2100" s="665" t="s">
        <v>545</v>
      </c>
      <c r="C2100" s="665" t="s">
        <v>4757</v>
      </c>
      <c r="D2100" s="746" t="s">
        <v>7219</v>
      </c>
      <c r="E2100" s="747" t="s">
        <v>4787</v>
      </c>
      <c r="F2100" s="665" t="s">
        <v>4752</v>
      </c>
      <c r="G2100" s="665" t="s">
        <v>4936</v>
      </c>
      <c r="H2100" s="665" t="s">
        <v>546</v>
      </c>
      <c r="I2100" s="665" t="s">
        <v>803</v>
      </c>
      <c r="J2100" s="665" t="s">
        <v>804</v>
      </c>
      <c r="K2100" s="665" t="s">
        <v>4553</v>
      </c>
      <c r="L2100" s="666">
        <v>31.32</v>
      </c>
      <c r="M2100" s="666">
        <v>125.28</v>
      </c>
      <c r="N2100" s="665">
        <v>4</v>
      </c>
      <c r="O2100" s="748">
        <v>1</v>
      </c>
      <c r="P2100" s="666">
        <v>62.64</v>
      </c>
      <c r="Q2100" s="681">
        <v>0.5</v>
      </c>
      <c r="R2100" s="665">
        <v>2</v>
      </c>
      <c r="S2100" s="681">
        <v>0.5</v>
      </c>
      <c r="T2100" s="748">
        <v>0.5</v>
      </c>
      <c r="U2100" s="704">
        <v>0.5</v>
      </c>
    </row>
    <row r="2101" spans="1:21" ht="14.4" customHeight="1" x14ac:dyDescent="0.3">
      <c r="A2101" s="664">
        <v>21</v>
      </c>
      <c r="B2101" s="665" t="s">
        <v>545</v>
      </c>
      <c r="C2101" s="665" t="s">
        <v>4757</v>
      </c>
      <c r="D2101" s="746" t="s">
        <v>7219</v>
      </c>
      <c r="E2101" s="747" t="s">
        <v>4787</v>
      </c>
      <c r="F2101" s="665" t="s">
        <v>4752</v>
      </c>
      <c r="G2101" s="665" t="s">
        <v>4936</v>
      </c>
      <c r="H2101" s="665" t="s">
        <v>546</v>
      </c>
      <c r="I2101" s="665" t="s">
        <v>2907</v>
      </c>
      <c r="J2101" s="665" t="s">
        <v>2908</v>
      </c>
      <c r="K2101" s="665" t="s">
        <v>4686</v>
      </c>
      <c r="L2101" s="666">
        <v>140.94999999999999</v>
      </c>
      <c r="M2101" s="666">
        <v>1550.4499999999998</v>
      </c>
      <c r="N2101" s="665">
        <v>11</v>
      </c>
      <c r="O2101" s="748">
        <v>2</v>
      </c>
      <c r="P2101" s="666">
        <v>1550.4499999999998</v>
      </c>
      <c r="Q2101" s="681">
        <v>1</v>
      </c>
      <c r="R2101" s="665">
        <v>11</v>
      </c>
      <c r="S2101" s="681">
        <v>1</v>
      </c>
      <c r="T2101" s="748">
        <v>2</v>
      </c>
      <c r="U2101" s="704">
        <v>1</v>
      </c>
    </row>
    <row r="2102" spans="1:21" ht="14.4" customHeight="1" x14ac:dyDescent="0.3">
      <c r="A2102" s="664">
        <v>21</v>
      </c>
      <c r="B2102" s="665" t="s">
        <v>545</v>
      </c>
      <c r="C2102" s="665" t="s">
        <v>4757</v>
      </c>
      <c r="D2102" s="746" t="s">
        <v>7219</v>
      </c>
      <c r="E2102" s="747" t="s">
        <v>4787</v>
      </c>
      <c r="F2102" s="665" t="s">
        <v>4752</v>
      </c>
      <c r="G2102" s="665" t="s">
        <v>4936</v>
      </c>
      <c r="H2102" s="665" t="s">
        <v>546</v>
      </c>
      <c r="I2102" s="665" t="s">
        <v>4937</v>
      </c>
      <c r="J2102" s="665" t="s">
        <v>4938</v>
      </c>
      <c r="K2102" s="665" t="s">
        <v>4939</v>
      </c>
      <c r="L2102" s="666">
        <v>300.68</v>
      </c>
      <c r="M2102" s="666">
        <v>1804.0800000000002</v>
      </c>
      <c r="N2102" s="665">
        <v>6</v>
      </c>
      <c r="O2102" s="748">
        <v>4</v>
      </c>
      <c r="P2102" s="666">
        <v>1503.4</v>
      </c>
      <c r="Q2102" s="681">
        <v>0.83333333333333326</v>
      </c>
      <c r="R2102" s="665">
        <v>5</v>
      </c>
      <c r="S2102" s="681">
        <v>0.83333333333333337</v>
      </c>
      <c r="T2102" s="748">
        <v>3</v>
      </c>
      <c r="U2102" s="704">
        <v>0.75</v>
      </c>
    </row>
    <row r="2103" spans="1:21" ht="14.4" customHeight="1" x14ac:dyDescent="0.3">
      <c r="A2103" s="664">
        <v>21</v>
      </c>
      <c r="B2103" s="665" t="s">
        <v>545</v>
      </c>
      <c r="C2103" s="665" t="s">
        <v>4757</v>
      </c>
      <c r="D2103" s="746" t="s">
        <v>7219</v>
      </c>
      <c r="E2103" s="747" t="s">
        <v>4787</v>
      </c>
      <c r="F2103" s="665" t="s">
        <v>4752</v>
      </c>
      <c r="G2103" s="665" t="s">
        <v>4936</v>
      </c>
      <c r="H2103" s="665" t="s">
        <v>546</v>
      </c>
      <c r="I2103" s="665" t="s">
        <v>899</v>
      </c>
      <c r="J2103" s="665" t="s">
        <v>900</v>
      </c>
      <c r="K2103" s="665" t="s">
        <v>4557</v>
      </c>
      <c r="L2103" s="666">
        <v>93.96</v>
      </c>
      <c r="M2103" s="666">
        <v>939.59999999999991</v>
      </c>
      <c r="N2103" s="665">
        <v>10</v>
      </c>
      <c r="O2103" s="748">
        <v>5</v>
      </c>
      <c r="P2103" s="666">
        <v>563.76</v>
      </c>
      <c r="Q2103" s="681">
        <v>0.60000000000000009</v>
      </c>
      <c r="R2103" s="665">
        <v>6</v>
      </c>
      <c r="S2103" s="681">
        <v>0.6</v>
      </c>
      <c r="T2103" s="748">
        <v>2.5</v>
      </c>
      <c r="U2103" s="704">
        <v>0.5</v>
      </c>
    </row>
    <row r="2104" spans="1:21" ht="14.4" customHeight="1" x14ac:dyDescent="0.3">
      <c r="A2104" s="664">
        <v>21</v>
      </c>
      <c r="B2104" s="665" t="s">
        <v>545</v>
      </c>
      <c r="C2104" s="665" t="s">
        <v>4757</v>
      </c>
      <c r="D2104" s="746" t="s">
        <v>7219</v>
      </c>
      <c r="E2104" s="747" t="s">
        <v>4787</v>
      </c>
      <c r="F2104" s="665" t="s">
        <v>4752</v>
      </c>
      <c r="G2104" s="665" t="s">
        <v>4936</v>
      </c>
      <c r="H2104" s="665" t="s">
        <v>546</v>
      </c>
      <c r="I2104" s="665" t="s">
        <v>3150</v>
      </c>
      <c r="J2104" s="665" t="s">
        <v>1525</v>
      </c>
      <c r="K2104" s="665" t="s">
        <v>5748</v>
      </c>
      <c r="L2104" s="666">
        <v>300.68</v>
      </c>
      <c r="M2104" s="666">
        <v>601.36</v>
      </c>
      <c r="N2104" s="665">
        <v>2</v>
      </c>
      <c r="O2104" s="748">
        <v>1</v>
      </c>
      <c r="P2104" s="666">
        <v>300.68</v>
      </c>
      <c r="Q2104" s="681">
        <v>0.5</v>
      </c>
      <c r="R2104" s="665">
        <v>1</v>
      </c>
      <c r="S2104" s="681">
        <v>0.5</v>
      </c>
      <c r="T2104" s="748">
        <v>0.5</v>
      </c>
      <c r="U2104" s="704">
        <v>0.5</v>
      </c>
    </row>
    <row r="2105" spans="1:21" ht="14.4" customHeight="1" x14ac:dyDescent="0.3">
      <c r="A2105" s="664">
        <v>21</v>
      </c>
      <c r="B2105" s="665" t="s">
        <v>545</v>
      </c>
      <c r="C2105" s="665" t="s">
        <v>4757</v>
      </c>
      <c r="D2105" s="746" t="s">
        <v>7219</v>
      </c>
      <c r="E2105" s="747" t="s">
        <v>4787</v>
      </c>
      <c r="F2105" s="665" t="s">
        <v>4752</v>
      </c>
      <c r="G2105" s="665" t="s">
        <v>4936</v>
      </c>
      <c r="H2105" s="665" t="s">
        <v>546</v>
      </c>
      <c r="I2105" s="665" t="s">
        <v>6483</v>
      </c>
      <c r="J2105" s="665" t="s">
        <v>6484</v>
      </c>
      <c r="K2105" s="665" t="s">
        <v>4557</v>
      </c>
      <c r="L2105" s="666">
        <v>93.96</v>
      </c>
      <c r="M2105" s="666">
        <v>281.88</v>
      </c>
      <c r="N2105" s="665">
        <v>3</v>
      </c>
      <c r="O2105" s="748">
        <v>1</v>
      </c>
      <c r="P2105" s="666">
        <v>281.88</v>
      </c>
      <c r="Q2105" s="681">
        <v>1</v>
      </c>
      <c r="R2105" s="665">
        <v>3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21</v>
      </c>
      <c r="B2106" s="665" t="s">
        <v>545</v>
      </c>
      <c r="C2106" s="665" t="s">
        <v>4757</v>
      </c>
      <c r="D2106" s="746" t="s">
        <v>7219</v>
      </c>
      <c r="E2106" s="747" t="s">
        <v>4787</v>
      </c>
      <c r="F2106" s="665" t="s">
        <v>4752</v>
      </c>
      <c r="G2106" s="665" t="s">
        <v>4936</v>
      </c>
      <c r="H2106" s="665" t="s">
        <v>546</v>
      </c>
      <c r="I2106" s="665" t="s">
        <v>6485</v>
      </c>
      <c r="J2106" s="665" t="s">
        <v>4938</v>
      </c>
      <c r="K2106" s="665" t="s">
        <v>4939</v>
      </c>
      <c r="L2106" s="666">
        <v>300.68</v>
      </c>
      <c r="M2106" s="666">
        <v>300.68</v>
      </c>
      <c r="N2106" s="665">
        <v>1</v>
      </c>
      <c r="O2106" s="748">
        <v>1</v>
      </c>
      <c r="P2106" s="666">
        <v>300.68</v>
      </c>
      <c r="Q2106" s="681">
        <v>1</v>
      </c>
      <c r="R2106" s="665">
        <v>1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21</v>
      </c>
      <c r="B2107" s="665" t="s">
        <v>545</v>
      </c>
      <c r="C2107" s="665" t="s">
        <v>4757</v>
      </c>
      <c r="D2107" s="746" t="s">
        <v>7219</v>
      </c>
      <c r="E2107" s="747" t="s">
        <v>4787</v>
      </c>
      <c r="F2107" s="665" t="s">
        <v>4752</v>
      </c>
      <c r="G2107" s="665" t="s">
        <v>4936</v>
      </c>
      <c r="H2107" s="665" t="s">
        <v>546</v>
      </c>
      <c r="I2107" s="665" t="s">
        <v>5833</v>
      </c>
      <c r="J2107" s="665" t="s">
        <v>4938</v>
      </c>
      <c r="K2107" s="665" t="s">
        <v>4939</v>
      </c>
      <c r="L2107" s="666">
        <v>300.68</v>
      </c>
      <c r="M2107" s="666">
        <v>601.36</v>
      </c>
      <c r="N2107" s="665">
        <v>2</v>
      </c>
      <c r="O2107" s="748">
        <v>2</v>
      </c>
      <c r="P2107" s="666">
        <v>300.68</v>
      </c>
      <c r="Q2107" s="681">
        <v>0.5</v>
      </c>
      <c r="R2107" s="665">
        <v>1</v>
      </c>
      <c r="S2107" s="681">
        <v>0.5</v>
      </c>
      <c r="T2107" s="748">
        <v>1</v>
      </c>
      <c r="U2107" s="704">
        <v>0.5</v>
      </c>
    </row>
    <row r="2108" spans="1:21" ht="14.4" customHeight="1" x14ac:dyDescent="0.3">
      <c r="A2108" s="664">
        <v>21</v>
      </c>
      <c r="B2108" s="665" t="s">
        <v>545</v>
      </c>
      <c r="C2108" s="665" t="s">
        <v>4757</v>
      </c>
      <c r="D2108" s="746" t="s">
        <v>7219</v>
      </c>
      <c r="E2108" s="747" t="s">
        <v>4787</v>
      </c>
      <c r="F2108" s="665" t="s">
        <v>4752</v>
      </c>
      <c r="G2108" s="665" t="s">
        <v>4936</v>
      </c>
      <c r="H2108" s="665" t="s">
        <v>546</v>
      </c>
      <c r="I2108" s="665" t="s">
        <v>6486</v>
      </c>
      <c r="J2108" s="665" t="s">
        <v>1759</v>
      </c>
      <c r="K2108" s="665" t="s">
        <v>6487</v>
      </c>
      <c r="L2108" s="666">
        <v>0</v>
      </c>
      <c r="M2108" s="666">
        <v>0</v>
      </c>
      <c r="N2108" s="665">
        <v>1</v>
      </c>
      <c r="O2108" s="748">
        <v>1</v>
      </c>
      <c r="P2108" s="666">
        <v>0</v>
      </c>
      <c r="Q2108" s="681"/>
      <c r="R2108" s="665">
        <v>1</v>
      </c>
      <c r="S2108" s="681">
        <v>1</v>
      </c>
      <c r="T2108" s="748">
        <v>1</v>
      </c>
      <c r="U2108" s="704">
        <v>1</v>
      </c>
    </row>
    <row r="2109" spans="1:21" ht="14.4" customHeight="1" x14ac:dyDescent="0.3">
      <c r="A2109" s="664">
        <v>21</v>
      </c>
      <c r="B2109" s="665" t="s">
        <v>545</v>
      </c>
      <c r="C2109" s="665" t="s">
        <v>4757</v>
      </c>
      <c r="D2109" s="746" t="s">
        <v>7219</v>
      </c>
      <c r="E2109" s="747" t="s">
        <v>4787</v>
      </c>
      <c r="F2109" s="665" t="s">
        <v>4752</v>
      </c>
      <c r="G2109" s="665" t="s">
        <v>4818</v>
      </c>
      <c r="H2109" s="665" t="s">
        <v>546</v>
      </c>
      <c r="I2109" s="665" t="s">
        <v>1797</v>
      </c>
      <c r="J2109" s="665" t="s">
        <v>1798</v>
      </c>
      <c r="K2109" s="665" t="s">
        <v>5317</v>
      </c>
      <c r="L2109" s="666">
        <v>50.32</v>
      </c>
      <c r="M2109" s="666">
        <v>805.12</v>
      </c>
      <c r="N2109" s="665">
        <v>16</v>
      </c>
      <c r="O2109" s="748">
        <v>1.5</v>
      </c>
      <c r="P2109" s="666">
        <v>50.32</v>
      </c>
      <c r="Q2109" s="681">
        <v>6.25E-2</v>
      </c>
      <c r="R2109" s="665">
        <v>1</v>
      </c>
      <c r="S2109" s="681">
        <v>6.25E-2</v>
      </c>
      <c r="T2109" s="748">
        <v>1</v>
      </c>
      <c r="U2109" s="704">
        <v>0.66666666666666663</v>
      </c>
    </row>
    <row r="2110" spans="1:21" ht="14.4" customHeight="1" x14ac:dyDescent="0.3">
      <c r="A2110" s="664">
        <v>21</v>
      </c>
      <c r="B2110" s="665" t="s">
        <v>545</v>
      </c>
      <c r="C2110" s="665" t="s">
        <v>4757</v>
      </c>
      <c r="D2110" s="746" t="s">
        <v>7219</v>
      </c>
      <c r="E2110" s="747" t="s">
        <v>4787</v>
      </c>
      <c r="F2110" s="665" t="s">
        <v>4752</v>
      </c>
      <c r="G2110" s="665" t="s">
        <v>4818</v>
      </c>
      <c r="H2110" s="665" t="s">
        <v>546</v>
      </c>
      <c r="I2110" s="665" t="s">
        <v>4978</v>
      </c>
      <c r="J2110" s="665" t="s">
        <v>1798</v>
      </c>
      <c r="K2110" s="665" t="s">
        <v>4979</v>
      </c>
      <c r="L2110" s="666">
        <v>100.62</v>
      </c>
      <c r="M2110" s="666">
        <v>6439.6799999999967</v>
      </c>
      <c r="N2110" s="665">
        <v>64</v>
      </c>
      <c r="O2110" s="748">
        <v>39</v>
      </c>
      <c r="P2110" s="666">
        <v>5030.9999999999973</v>
      </c>
      <c r="Q2110" s="681">
        <v>0.78125</v>
      </c>
      <c r="R2110" s="665">
        <v>50</v>
      </c>
      <c r="S2110" s="681">
        <v>0.78125</v>
      </c>
      <c r="T2110" s="748">
        <v>27.5</v>
      </c>
      <c r="U2110" s="704">
        <v>0.70512820512820518</v>
      </c>
    </row>
    <row r="2111" spans="1:21" ht="14.4" customHeight="1" x14ac:dyDescent="0.3">
      <c r="A2111" s="664">
        <v>21</v>
      </c>
      <c r="B2111" s="665" t="s">
        <v>545</v>
      </c>
      <c r="C2111" s="665" t="s">
        <v>4757</v>
      </c>
      <c r="D2111" s="746" t="s">
        <v>7219</v>
      </c>
      <c r="E2111" s="747" t="s">
        <v>4787</v>
      </c>
      <c r="F2111" s="665" t="s">
        <v>4752</v>
      </c>
      <c r="G2111" s="665" t="s">
        <v>4818</v>
      </c>
      <c r="H2111" s="665" t="s">
        <v>546</v>
      </c>
      <c r="I2111" s="665" t="s">
        <v>6488</v>
      </c>
      <c r="J2111" s="665" t="s">
        <v>1955</v>
      </c>
      <c r="K2111" s="665" t="s">
        <v>6489</v>
      </c>
      <c r="L2111" s="666">
        <v>0</v>
      </c>
      <c r="M2111" s="666">
        <v>0</v>
      </c>
      <c r="N2111" s="665">
        <v>2</v>
      </c>
      <c r="O2111" s="748">
        <v>1.5</v>
      </c>
      <c r="P2111" s="666"/>
      <c r="Q2111" s="681"/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21</v>
      </c>
      <c r="B2112" s="665" t="s">
        <v>545</v>
      </c>
      <c r="C2112" s="665" t="s">
        <v>4757</v>
      </c>
      <c r="D2112" s="746" t="s">
        <v>7219</v>
      </c>
      <c r="E2112" s="747" t="s">
        <v>4787</v>
      </c>
      <c r="F2112" s="665" t="s">
        <v>4752</v>
      </c>
      <c r="G2112" s="665" t="s">
        <v>4818</v>
      </c>
      <c r="H2112" s="665" t="s">
        <v>546</v>
      </c>
      <c r="I2112" s="665" t="s">
        <v>3616</v>
      </c>
      <c r="J2112" s="665" t="s">
        <v>1217</v>
      </c>
      <c r="K2112" s="665" t="s">
        <v>6490</v>
      </c>
      <c r="L2112" s="666">
        <v>150.94</v>
      </c>
      <c r="M2112" s="666">
        <v>150.94</v>
      </c>
      <c r="N2112" s="665">
        <v>1</v>
      </c>
      <c r="O2112" s="748">
        <v>1</v>
      </c>
      <c r="P2112" s="666">
        <v>150.94</v>
      </c>
      <c r="Q2112" s="681">
        <v>1</v>
      </c>
      <c r="R2112" s="665">
        <v>1</v>
      </c>
      <c r="S2112" s="681">
        <v>1</v>
      </c>
      <c r="T2112" s="748">
        <v>1</v>
      </c>
      <c r="U2112" s="704">
        <v>1</v>
      </c>
    </row>
    <row r="2113" spans="1:21" ht="14.4" customHeight="1" x14ac:dyDescent="0.3">
      <c r="A2113" s="664">
        <v>21</v>
      </c>
      <c r="B2113" s="665" t="s">
        <v>545</v>
      </c>
      <c r="C2113" s="665" t="s">
        <v>4757</v>
      </c>
      <c r="D2113" s="746" t="s">
        <v>7219</v>
      </c>
      <c r="E2113" s="747" t="s">
        <v>4787</v>
      </c>
      <c r="F2113" s="665" t="s">
        <v>4752</v>
      </c>
      <c r="G2113" s="665" t="s">
        <v>4818</v>
      </c>
      <c r="H2113" s="665" t="s">
        <v>546</v>
      </c>
      <c r="I2113" s="665" t="s">
        <v>6118</v>
      </c>
      <c r="J2113" s="665" t="s">
        <v>1798</v>
      </c>
      <c r="K2113" s="665" t="s">
        <v>6119</v>
      </c>
      <c r="L2113" s="666">
        <v>100.62</v>
      </c>
      <c r="M2113" s="666">
        <v>201.24</v>
      </c>
      <c r="N2113" s="665">
        <v>2</v>
      </c>
      <c r="O2113" s="748">
        <v>2</v>
      </c>
      <c r="P2113" s="666">
        <v>201.24</v>
      </c>
      <c r="Q2113" s="681">
        <v>1</v>
      </c>
      <c r="R2113" s="665">
        <v>2</v>
      </c>
      <c r="S2113" s="681">
        <v>1</v>
      </c>
      <c r="T2113" s="748">
        <v>2</v>
      </c>
      <c r="U2113" s="704">
        <v>1</v>
      </c>
    </row>
    <row r="2114" spans="1:21" ht="14.4" customHeight="1" x14ac:dyDescent="0.3">
      <c r="A2114" s="664">
        <v>21</v>
      </c>
      <c r="B2114" s="665" t="s">
        <v>545</v>
      </c>
      <c r="C2114" s="665" t="s">
        <v>4757</v>
      </c>
      <c r="D2114" s="746" t="s">
        <v>7219</v>
      </c>
      <c r="E2114" s="747" t="s">
        <v>4787</v>
      </c>
      <c r="F2114" s="665" t="s">
        <v>4752</v>
      </c>
      <c r="G2114" s="665" t="s">
        <v>4818</v>
      </c>
      <c r="H2114" s="665" t="s">
        <v>546</v>
      </c>
      <c r="I2114" s="665" t="s">
        <v>6491</v>
      </c>
      <c r="J2114" s="665" t="s">
        <v>1217</v>
      </c>
      <c r="K2114" s="665" t="s">
        <v>6492</v>
      </c>
      <c r="L2114" s="666">
        <v>0</v>
      </c>
      <c r="M2114" s="666">
        <v>0</v>
      </c>
      <c r="N2114" s="665">
        <v>1</v>
      </c>
      <c r="O2114" s="748">
        <v>1</v>
      </c>
      <c r="P2114" s="666">
        <v>0</v>
      </c>
      <c r="Q2114" s="681"/>
      <c r="R2114" s="665">
        <v>1</v>
      </c>
      <c r="S2114" s="681">
        <v>1</v>
      </c>
      <c r="T2114" s="748">
        <v>1</v>
      </c>
      <c r="U2114" s="704">
        <v>1</v>
      </c>
    </row>
    <row r="2115" spans="1:21" ht="14.4" customHeight="1" x14ac:dyDescent="0.3">
      <c r="A2115" s="664">
        <v>21</v>
      </c>
      <c r="B2115" s="665" t="s">
        <v>545</v>
      </c>
      <c r="C2115" s="665" t="s">
        <v>4757</v>
      </c>
      <c r="D2115" s="746" t="s">
        <v>7219</v>
      </c>
      <c r="E2115" s="747" t="s">
        <v>4787</v>
      </c>
      <c r="F2115" s="665" t="s">
        <v>4752</v>
      </c>
      <c r="G2115" s="665" t="s">
        <v>5225</v>
      </c>
      <c r="H2115" s="665" t="s">
        <v>546</v>
      </c>
      <c r="I2115" s="665" t="s">
        <v>6493</v>
      </c>
      <c r="J2115" s="665" t="s">
        <v>6494</v>
      </c>
      <c r="K2115" s="665" t="s">
        <v>6495</v>
      </c>
      <c r="L2115" s="666">
        <v>42.57</v>
      </c>
      <c r="M2115" s="666">
        <v>42.57</v>
      </c>
      <c r="N2115" s="665">
        <v>1</v>
      </c>
      <c r="O2115" s="748">
        <v>0.5</v>
      </c>
      <c r="P2115" s="666">
        <v>42.57</v>
      </c>
      <c r="Q2115" s="681">
        <v>1</v>
      </c>
      <c r="R2115" s="665">
        <v>1</v>
      </c>
      <c r="S2115" s="681">
        <v>1</v>
      </c>
      <c r="T2115" s="748">
        <v>0.5</v>
      </c>
      <c r="U2115" s="704">
        <v>1</v>
      </c>
    </row>
    <row r="2116" spans="1:21" ht="14.4" customHeight="1" x14ac:dyDescent="0.3">
      <c r="A2116" s="664">
        <v>21</v>
      </c>
      <c r="B2116" s="665" t="s">
        <v>545</v>
      </c>
      <c r="C2116" s="665" t="s">
        <v>4757</v>
      </c>
      <c r="D2116" s="746" t="s">
        <v>7219</v>
      </c>
      <c r="E2116" s="747" t="s">
        <v>4787</v>
      </c>
      <c r="F2116" s="665" t="s">
        <v>4752</v>
      </c>
      <c r="G2116" s="665" t="s">
        <v>6496</v>
      </c>
      <c r="H2116" s="665" t="s">
        <v>546</v>
      </c>
      <c r="I2116" s="665" t="s">
        <v>6497</v>
      </c>
      <c r="J2116" s="665" t="s">
        <v>6498</v>
      </c>
      <c r="K2116" s="665" t="s">
        <v>6499</v>
      </c>
      <c r="L2116" s="666">
        <v>25.12</v>
      </c>
      <c r="M2116" s="666">
        <v>25.12</v>
      </c>
      <c r="N2116" s="665">
        <v>1</v>
      </c>
      <c r="O2116" s="748">
        <v>1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21</v>
      </c>
      <c r="B2117" s="665" t="s">
        <v>545</v>
      </c>
      <c r="C2117" s="665" t="s">
        <v>4757</v>
      </c>
      <c r="D2117" s="746" t="s">
        <v>7219</v>
      </c>
      <c r="E2117" s="747" t="s">
        <v>4787</v>
      </c>
      <c r="F2117" s="665" t="s">
        <v>4752</v>
      </c>
      <c r="G2117" s="665" t="s">
        <v>6500</v>
      </c>
      <c r="H2117" s="665" t="s">
        <v>546</v>
      </c>
      <c r="I2117" s="665" t="s">
        <v>1452</v>
      </c>
      <c r="J2117" s="665" t="s">
        <v>6501</v>
      </c>
      <c r="K2117" s="665" t="s">
        <v>6502</v>
      </c>
      <c r="L2117" s="666">
        <v>52.47</v>
      </c>
      <c r="M2117" s="666">
        <v>157.41</v>
      </c>
      <c r="N2117" s="665">
        <v>3</v>
      </c>
      <c r="O2117" s="748">
        <v>2</v>
      </c>
      <c r="P2117" s="666">
        <v>52.47</v>
      </c>
      <c r="Q2117" s="681">
        <v>0.33333333333333331</v>
      </c>
      <c r="R2117" s="665">
        <v>1</v>
      </c>
      <c r="S2117" s="681">
        <v>0.33333333333333331</v>
      </c>
      <c r="T2117" s="748">
        <v>1</v>
      </c>
      <c r="U2117" s="704">
        <v>0.5</v>
      </c>
    </row>
    <row r="2118" spans="1:21" ht="14.4" customHeight="1" x14ac:dyDescent="0.3">
      <c r="A2118" s="664">
        <v>21</v>
      </c>
      <c r="B2118" s="665" t="s">
        <v>545</v>
      </c>
      <c r="C2118" s="665" t="s">
        <v>4757</v>
      </c>
      <c r="D2118" s="746" t="s">
        <v>7219</v>
      </c>
      <c r="E2118" s="747" t="s">
        <v>4787</v>
      </c>
      <c r="F2118" s="665" t="s">
        <v>4752</v>
      </c>
      <c r="G2118" s="665" t="s">
        <v>5756</v>
      </c>
      <c r="H2118" s="665" t="s">
        <v>546</v>
      </c>
      <c r="I2118" s="665" t="s">
        <v>2884</v>
      </c>
      <c r="J2118" s="665" t="s">
        <v>2885</v>
      </c>
      <c r="K2118" s="665" t="s">
        <v>6503</v>
      </c>
      <c r="L2118" s="666">
        <v>79.069999999999993</v>
      </c>
      <c r="M2118" s="666">
        <v>237.20999999999998</v>
      </c>
      <c r="N2118" s="665">
        <v>3</v>
      </c>
      <c r="O2118" s="748">
        <v>1.5</v>
      </c>
      <c r="P2118" s="666">
        <v>79.069999999999993</v>
      </c>
      <c r="Q2118" s="681">
        <v>0.33333333333333331</v>
      </c>
      <c r="R2118" s="665">
        <v>1</v>
      </c>
      <c r="S2118" s="681">
        <v>0.33333333333333331</v>
      </c>
      <c r="T2118" s="748">
        <v>0.5</v>
      </c>
      <c r="U2118" s="704">
        <v>0.33333333333333331</v>
      </c>
    </row>
    <row r="2119" spans="1:21" ht="14.4" customHeight="1" x14ac:dyDescent="0.3">
      <c r="A2119" s="664">
        <v>21</v>
      </c>
      <c r="B2119" s="665" t="s">
        <v>545</v>
      </c>
      <c r="C2119" s="665" t="s">
        <v>4757</v>
      </c>
      <c r="D2119" s="746" t="s">
        <v>7219</v>
      </c>
      <c r="E2119" s="747" t="s">
        <v>4787</v>
      </c>
      <c r="F2119" s="665" t="s">
        <v>4752</v>
      </c>
      <c r="G2119" s="665" t="s">
        <v>5756</v>
      </c>
      <c r="H2119" s="665" t="s">
        <v>546</v>
      </c>
      <c r="I2119" s="665" t="s">
        <v>777</v>
      </c>
      <c r="J2119" s="665" t="s">
        <v>778</v>
      </c>
      <c r="K2119" s="665" t="s">
        <v>5757</v>
      </c>
      <c r="L2119" s="666">
        <v>79.069999999999993</v>
      </c>
      <c r="M2119" s="666">
        <v>158.13999999999999</v>
      </c>
      <c r="N2119" s="665">
        <v>2</v>
      </c>
      <c r="O2119" s="748">
        <v>1.5</v>
      </c>
      <c r="P2119" s="666">
        <v>79.069999999999993</v>
      </c>
      <c r="Q2119" s="681">
        <v>0.5</v>
      </c>
      <c r="R2119" s="665">
        <v>1</v>
      </c>
      <c r="S2119" s="681">
        <v>0.5</v>
      </c>
      <c r="T2119" s="748">
        <v>1</v>
      </c>
      <c r="U2119" s="704">
        <v>0.66666666666666663</v>
      </c>
    </row>
    <row r="2120" spans="1:21" ht="14.4" customHeight="1" x14ac:dyDescent="0.3">
      <c r="A2120" s="664">
        <v>21</v>
      </c>
      <c r="B2120" s="665" t="s">
        <v>545</v>
      </c>
      <c r="C2120" s="665" t="s">
        <v>4757</v>
      </c>
      <c r="D2120" s="746" t="s">
        <v>7219</v>
      </c>
      <c r="E2120" s="747" t="s">
        <v>4787</v>
      </c>
      <c r="F2120" s="665" t="s">
        <v>4752</v>
      </c>
      <c r="G2120" s="665" t="s">
        <v>5332</v>
      </c>
      <c r="H2120" s="665" t="s">
        <v>546</v>
      </c>
      <c r="I2120" s="665" t="s">
        <v>6504</v>
      </c>
      <c r="J2120" s="665" t="s">
        <v>6505</v>
      </c>
      <c r="K2120" s="665" t="s">
        <v>6506</v>
      </c>
      <c r="L2120" s="666">
        <v>305.3</v>
      </c>
      <c r="M2120" s="666">
        <v>305.3</v>
      </c>
      <c r="N2120" s="665">
        <v>1</v>
      </c>
      <c r="O2120" s="748">
        <v>1</v>
      </c>
      <c r="P2120" s="666">
        <v>305.3</v>
      </c>
      <c r="Q2120" s="681">
        <v>1</v>
      </c>
      <c r="R2120" s="665">
        <v>1</v>
      </c>
      <c r="S2120" s="681">
        <v>1</v>
      </c>
      <c r="T2120" s="748">
        <v>1</v>
      </c>
      <c r="U2120" s="704">
        <v>1</v>
      </c>
    </row>
    <row r="2121" spans="1:21" ht="14.4" customHeight="1" x14ac:dyDescent="0.3">
      <c r="A2121" s="664">
        <v>21</v>
      </c>
      <c r="B2121" s="665" t="s">
        <v>545</v>
      </c>
      <c r="C2121" s="665" t="s">
        <v>4757</v>
      </c>
      <c r="D2121" s="746" t="s">
        <v>7219</v>
      </c>
      <c r="E2121" s="747" t="s">
        <v>4787</v>
      </c>
      <c r="F2121" s="665" t="s">
        <v>4752</v>
      </c>
      <c r="G2121" s="665" t="s">
        <v>6507</v>
      </c>
      <c r="H2121" s="665" t="s">
        <v>546</v>
      </c>
      <c r="I2121" s="665" t="s">
        <v>6508</v>
      </c>
      <c r="J2121" s="665" t="s">
        <v>2987</v>
      </c>
      <c r="K2121" s="665" t="s">
        <v>6509</v>
      </c>
      <c r="L2121" s="666">
        <v>0</v>
      </c>
      <c r="M2121" s="666">
        <v>0</v>
      </c>
      <c r="N2121" s="665">
        <v>6</v>
      </c>
      <c r="O2121" s="748">
        <v>1.5</v>
      </c>
      <c r="P2121" s="666">
        <v>0</v>
      </c>
      <c r="Q2121" s="681"/>
      <c r="R2121" s="665">
        <v>6</v>
      </c>
      <c r="S2121" s="681">
        <v>1</v>
      </c>
      <c r="T2121" s="748">
        <v>1.5</v>
      </c>
      <c r="U2121" s="704">
        <v>1</v>
      </c>
    </row>
    <row r="2122" spans="1:21" ht="14.4" customHeight="1" x14ac:dyDescent="0.3">
      <c r="A2122" s="664">
        <v>21</v>
      </c>
      <c r="B2122" s="665" t="s">
        <v>545</v>
      </c>
      <c r="C2122" s="665" t="s">
        <v>4757</v>
      </c>
      <c r="D2122" s="746" t="s">
        <v>7219</v>
      </c>
      <c r="E2122" s="747" t="s">
        <v>4787</v>
      </c>
      <c r="F2122" s="665" t="s">
        <v>4752</v>
      </c>
      <c r="G2122" s="665" t="s">
        <v>5159</v>
      </c>
      <c r="H2122" s="665" t="s">
        <v>546</v>
      </c>
      <c r="I2122" s="665" t="s">
        <v>1257</v>
      </c>
      <c r="J2122" s="665" t="s">
        <v>1258</v>
      </c>
      <c r="K2122" s="665" t="s">
        <v>5834</v>
      </c>
      <c r="L2122" s="666">
        <v>271.94</v>
      </c>
      <c r="M2122" s="666">
        <v>271.94</v>
      </c>
      <c r="N2122" s="665">
        <v>1</v>
      </c>
      <c r="O2122" s="748">
        <v>0.5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21</v>
      </c>
      <c r="B2123" s="665" t="s">
        <v>545</v>
      </c>
      <c r="C2123" s="665" t="s">
        <v>4757</v>
      </c>
      <c r="D2123" s="746" t="s">
        <v>7219</v>
      </c>
      <c r="E2123" s="747" t="s">
        <v>4787</v>
      </c>
      <c r="F2123" s="665" t="s">
        <v>4752</v>
      </c>
      <c r="G2123" s="665" t="s">
        <v>5159</v>
      </c>
      <c r="H2123" s="665" t="s">
        <v>546</v>
      </c>
      <c r="I2123" s="665" t="s">
        <v>6510</v>
      </c>
      <c r="J2123" s="665" t="s">
        <v>5161</v>
      </c>
      <c r="K2123" s="665" t="s">
        <v>5954</v>
      </c>
      <c r="L2123" s="666">
        <v>0</v>
      </c>
      <c r="M2123" s="666">
        <v>0</v>
      </c>
      <c r="N2123" s="665">
        <v>1</v>
      </c>
      <c r="O2123" s="748">
        <v>1</v>
      </c>
      <c r="P2123" s="666">
        <v>0</v>
      </c>
      <c r="Q2123" s="681"/>
      <c r="R2123" s="665">
        <v>1</v>
      </c>
      <c r="S2123" s="681">
        <v>1</v>
      </c>
      <c r="T2123" s="748">
        <v>1</v>
      </c>
      <c r="U2123" s="704">
        <v>1</v>
      </c>
    </row>
    <row r="2124" spans="1:21" ht="14.4" customHeight="1" x14ac:dyDescent="0.3">
      <c r="A2124" s="664">
        <v>21</v>
      </c>
      <c r="B2124" s="665" t="s">
        <v>545</v>
      </c>
      <c r="C2124" s="665" t="s">
        <v>4757</v>
      </c>
      <c r="D2124" s="746" t="s">
        <v>7219</v>
      </c>
      <c r="E2124" s="747" t="s">
        <v>4787</v>
      </c>
      <c r="F2124" s="665" t="s">
        <v>4752</v>
      </c>
      <c r="G2124" s="665" t="s">
        <v>5159</v>
      </c>
      <c r="H2124" s="665" t="s">
        <v>546</v>
      </c>
      <c r="I2124" s="665" t="s">
        <v>5957</v>
      </c>
      <c r="J2124" s="665" t="s">
        <v>5161</v>
      </c>
      <c r="K2124" s="665" t="s">
        <v>5958</v>
      </c>
      <c r="L2124" s="666">
        <v>0</v>
      </c>
      <c r="M2124" s="666">
        <v>0</v>
      </c>
      <c r="N2124" s="665">
        <v>2</v>
      </c>
      <c r="O2124" s="748">
        <v>2</v>
      </c>
      <c r="P2124" s="666">
        <v>0</v>
      </c>
      <c r="Q2124" s="681"/>
      <c r="R2124" s="665">
        <v>1</v>
      </c>
      <c r="S2124" s="681">
        <v>0.5</v>
      </c>
      <c r="T2124" s="748">
        <v>1</v>
      </c>
      <c r="U2124" s="704">
        <v>0.5</v>
      </c>
    </row>
    <row r="2125" spans="1:21" ht="14.4" customHeight="1" x14ac:dyDescent="0.3">
      <c r="A2125" s="664">
        <v>21</v>
      </c>
      <c r="B2125" s="665" t="s">
        <v>545</v>
      </c>
      <c r="C2125" s="665" t="s">
        <v>4757</v>
      </c>
      <c r="D2125" s="746" t="s">
        <v>7219</v>
      </c>
      <c r="E2125" s="747" t="s">
        <v>4787</v>
      </c>
      <c r="F2125" s="665" t="s">
        <v>4752</v>
      </c>
      <c r="G2125" s="665" t="s">
        <v>5159</v>
      </c>
      <c r="H2125" s="665" t="s">
        <v>546</v>
      </c>
      <c r="I2125" s="665" t="s">
        <v>6129</v>
      </c>
      <c r="J2125" s="665" t="s">
        <v>5965</v>
      </c>
      <c r="K2125" s="665" t="s">
        <v>6130</v>
      </c>
      <c r="L2125" s="666">
        <v>0</v>
      </c>
      <c r="M2125" s="666">
        <v>0</v>
      </c>
      <c r="N2125" s="665">
        <v>1</v>
      </c>
      <c r="O2125" s="748">
        <v>1</v>
      </c>
      <c r="P2125" s="666"/>
      <c r="Q2125" s="681"/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21</v>
      </c>
      <c r="B2126" s="665" t="s">
        <v>545</v>
      </c>
      <c r="C2126" s="665" t="s">
        <v>4757</v>
      </c>
      <c r="D2126" s="746" t="s">
        <v>7219</v>
      </c>
      <c r="E2126" s="747" t="s">
        <v>4787</v>
      </c>
      <c r="F2126" s="665" t="s">
        <v>4752</v>
      </c>
      <c r="G2126" s="665" t="s">
        <v>5159</v>
      </c>
      <c r="H2126" s="665" t="s">
        <v>546</v>
      </c>
      <c r="I2126" s="665" t="s">
        <v>6511</v>
      </c>
      <c r="J2126" s="665" t="s">
        <v>5161</v>
      </c>
      <c r="K2126" s="665" t="s">
        <v>6512</v>
      </c>
      <c r="L2126" s="666">
        <v>0</v>
      </c>
      <c r="M2126" s="666">
        <v>0</v>
      </c>
      <c r="N2126" s="665">
        <v>1</v>
      </c>
      <c r="O2126" s="748">
        <v>1</v>
      </c>
      <c r="P2126" s="666">
        <v>0</v>
      </c>
      <c r="Q2126" s="681"/>
      <c r="R2126" s="665">
        <v>1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21</v>
      </c>
      <c r="B2127" s="665" t="s">
        <v>545</v>
      </c>
      <c r="C2127" s="665" t="s">
        <v>4757</v>
      </c>
      <c r="D2127" s="746" t="s">
        <v>7219</v>
      </c>
      <c r="E2127" s="747" t="s">
        <v>4787</v>
      </c>
      <c r="F2127" s="665" t="s">
        <v>4752</v>
      </c>
      <c r="G2127" s="665" t="s">
        <v>5159</v>
      </c>
      <c r="H2127" s="665" t="s">
        <v>546</v>
      </c>
      <c r="I2127" s="665" t="s">
        <v>5964</v>
      </c>
      <c r="J2127" s="665" t="s">
        <v>5965</v>
      </c>
      <c r="K2127" s="665" t="s">
        <v>5966</v>
      </c>
      <c r="L2127" s="666">
        <v>0</v>
      </c>
      <c r="M2127" s="666">
        <v>0</v>
      </c>
      <c r="N2127" s="665">
        <v>2</v>
      </c>
      <c r="O2127" s="748">
        <v>2</v>
      </c>
      <c r="P2127" s="666">
        <v>0</v>
      </c>
      <c r="Q2127" s="681"/>
      <c r="R2127" s="665">
        <v>2</v>
      </c>
      <c r="S2127" s="681">
        <v>1</v>
      </c>
      <c r="T2127" s="748">
        <v>2</v>
      </c>
      <c r="U2127" s="704">
        <v>1</v>
      </c>
    </row>
    <row r="2128" spans="1:21" ht="14.4" customHeight="1" x14ac:dyDescent="0.3">
      <c r="A2128" s="664">
        <v>21</v>
      </c>
      <c r="B2128" s="665" t="s">
        <v>545</v>
      </c>
      <c r="C2128" s="665" t="s">
        <v>4757</v>
      </c>
      <c r="D2128" s="746" t="s">
        <v>7219</v>
      </c>
      <c r="E2128" s="747" t="s">
        <v>4787</v>
      </c>
      <c r="F2128" s="665" t="s">
        <v>4752</v>
      </c>
      <c r="G2128" s="665" t="s">
        <v>6247</v>
      </c>
      <c r="H2128" s="665" t="s">
        <v>546</v>
      </c>
      <c r="I2128" s="665" t="s">
        <v>6251</v>
      </c>
      <c r="J2128" s="665" t="s">
        <v>6252</v>
      </c>
      <c r="K2128" s="665" t="s">
        <v>6253</v>
      </c>
      <c r="L2128" s="666">
        <v>741.69</v>
      </c>
      <c r="M2128" s="666">
        <v>2966.76</v>
      </c>
      <c r="N2128" s="665">
        <v>4</v>
      </c>
      <c r="O2128" s="748">
        <v>2</v>
      </c>
      <c r="P2128" s="666">
        <v>2966.76</v>
      </c>
      <c r="Q2128" s="681">
        <v>1</v>
      </c>
      <c r="R2128" s="665">
        <v>4</v>
      </c>
      <c r="S2128" s="681">
        <v>1</v>
      </c>
      <c r="T2128" s="748">
        <v>2</v>
      </c>
      <c r="U2128" s="704">
        <v>1</v>
      </c>
    </row>
    <row r="2129" spans="1:21" ht="14.4" customHeight="1" x14ac:dyDescent="0.3">
      <c r="A2129" s="664">
        <v>21</v>
      </c>
      <c r="B2129" s="665" t="s">
        <v>545</v>
      </c>
      <c r="C2129" s="665" t="s">
        <v>4757</v>
      </c>
      <c r="D2129" s="746" t="s">
        <v>7219</v>
      </c>
      <c r="E2129" s="747" t="s">
        <v>4787</v>
      </c>
      <c r="F2129" s="665" t="s">
        <v>4752</v>
      </c>
      <c r="G2129" s="665" t="s">
        <v>5758</v>
      </c>
      <c r="H2129" s="665" t="s">
        <v>546</v>
      </c>
      <c r="I2129" s="665" t="s">
        <v>6513</v>
      </c>
      <c r="J2129" s="665" t="s">
        <v>6514</v>
      </c>
      <c r="K2129" s="665" t="s">
        <v>6515</v>
      </c>
      <c r="L2129" s="666">
        <v>0</v>
      </c>
      <c r="M2129" s="666">
        <v>0</v>
      </c>
      <c r="N2129" s="665">
        <v>1</v>
      </c>
      <c r="O2129" s="748">
        <v>1</v>
      </c>
      <c r="P2129" s="666">
        <v>0</v>
      </c>
      <c r="Q2129" s="681"/>
      <c r="R2129" s="665">
        <v>1</v>
      </c>
      <c r="S2129" s="681">
        <v>1</v>
      </c>
      <c r="T2129" s="748">
        <v>1</v>
      </c>
      <c r="U2129" s="704">
        <v>1</v>
      </c>
    </row>
    <row r="2130" spans="1:21" ht="14.4" customHeight="1" x14ac:dyDescent="0.3">
      <c r="A2130" s="664">
        <v>21</v>
      </c>
      <c r="B2130" s="665" t="s">
        <v>545</v>
      </c>
      <c r="C2130" s="665" t="s">
        <v>4757</v>
      </c>
      <c r="D2130" s="746" t="s">
        <v>7219</v>
      </c>
      <c r="E2130" s="747" t="s">
        <v>4787</v>
      </c>
      <c r="F2130" s="665" t="s">
        <v>4752</v>
      </c>
      <c r="G2130" s="665" t="s">
        <v>4942</v>
      </c>
      <c r="H2130" s="665" t="s">
        <v>546</v>
      </c>
      <c r="I2130" s="665" t="s">
        <v>6516</v>
      </c>
      <c r="J2130" s="665" t="s">
        <v>4944</v>
      </c>
      <c r="K2130" s="665" t="s">
        <v>4638</v>
      </c>
      <c r="L2130" s="666">
        <v>0</v>
      </c>
      <c r="M2130" s="666">
        <v>0</v>
      </c>
      <c r="N2130" s="665">
        <v>3</v>
      </c>
      <c r="O2130" s="748">
        <v>2</v>
      </c>
      <c r="P2130" s="666"/>
      <c r="Q2130" s="681"/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21</v>
      </c>
      <c r="B2131" s="665" t="s">
        <v>545</v>
      </c>
      <c r="C2131" s="665" t="s">
        <v>4757</v>
      </c>
      <c r="D2131" s="746" t="s">
        <v>7219</v>
      </c>
      <c r="E2131" s="747" t="s">
        <v>4787</v>
      </c>
      <c r="F2131" s="665" t="s">
        <v>4752</v>
      </c>
      <c r="G2131" s="665" t="s">
        <v>4942</v>
      </c>
      <c r="H2131" s="665" t="s">
        <v>546</v>
      </c>
      <c r="I2131" s="665" t="s">
        <v>5970</v>
      </c>
      <c r="J2131" s="665" t="s">
        <v>4947</v>
      </c>
      <c r="K2131" s="665" t="s">
        <v>4638</v>
      </c>
      <c r="L2131" s="666">
        <v>0</v>
      </c>
      <c r="M2131" s="666">
        <v>0</v>
      </c>
      <c r="N2131" s="665">
        <v>10</v>
      </c>
      <c r="O2131" s="748">
        <v>6.5</v>
      </c>
      <c r="P2131" s="666">
        <v>0</v>
      </c>
      <c r="Q2131" s="681"/>
      <c r="R2131" s="665">
        <v>7</v>
      </c>
      <c r="S2131" s="681">
        <v>0.7</v>
      </c>
      <c r="T2131" s="748">
        <v>5</v>
      </c>
      <c r="U2131" s="704">
        <v>0.76923076923076927</v>
      </c>
    </row>
    <row r="2132" spans="1:21" ht="14.4" customHeight="1" x14ac:dyDescent="0.3">
      <c r="A2132" s="664">
        <v>21</v>
      </c>
      <c r="B2132" s="665" t="s">
        <v>545</v>
      </c>
      <c r="C2132" s="665" t="s">
        <v>4757</v>
      </c>
      <c r="D2132" s="746" t="s">
        <v>7219</v>
      </c>
      <c r="E2132" s="747" t="s">
        <v>4787</v>
      </c>
      <c r="F2132" s="665" t="s">
        <v>4752</v>
      </c>
      <c r="G2132" s="665" t="s">
        <v>4942</v>
      </c>
      <c r="H2132" s="665" t="s">
        <v>546</v>
      </c>
      <c r="I2132" s="665" t="s">
        <v>5972</v>
      </c>
      <c r="J2132" s="665" t="s">
        <v>5840</v>
      </c>
      <c r="K2132" s="665" t="s">
        <v>4945</v>
      </c>
      <c r="L2132" s="666">
        <v>0</v>
      </c>
      <c r="M2132" s="666">
        <v>0</v>
      </c>
      <c r="N2132" s="665">
        <v>2</v>
      </c>
      <c r="O2132" s="748">
        <v>0.5</v>
      </c>
      <c r="P2132" s="666">
        <v>0</v>
      </c>
      <c r="Q2132" s="681"/>
      <c r="R2132" s="665">
        <v>2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21</v>
      </c>
      <c r="B2133" s="665" t="s">
        <v>545</v>
      </c>
      <c r="C2133" s="665" t="s">
        <v>4757</v>
      </c>
      <c r="D2133" s="746" t="s">
        <v>7219</v>
      </c>
      <c r="E2133" s="747" t="s">
        <v>4787</v>
      </c>
      <c r="F2133" s="665" t="s">
        <v>4752</v>
      </c>
      <c r="G2133" s="665" t="s">
        <v>4942</v>
      </c>
      <c r="H2133" s="665" t="s">
        <v>546</v>
      </c>
      <c r="I2133" s="665" t="s">
        <v>6135</v>
      </c>
      <c r="J2133" s="665" t="s">
        <v>5840</v>
      </c>
      <c r="K2133" s="665" t="s">
        <v>4463</v>
      </c>
      <c r="L2133" s="666">
        <v>0</v>
      </c>
      <c r="M2133" s="666">
        <v>0</v>
      </c>
      <c r="N2133" s="665">
        <v>1</v>
      </c>
      <c r="O2133" s="748">
        <v>1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21</v>
      </c>
      <c r="B2134" s="665" t="s">
        <v>545</v>
      </c>
      <c r="C2134" s="665" t="s">
        <v>4757</v>
      </c>
      <c r="D2134" s="746" t="s">
        <v>7219</v>
      </c>
      <c r="E2134" s="747" t="s">
        <v>4787</v>
      </c>
      <c r="F2134" s="665" t="s">
        <v>4752</v>
      </c>
      <c r="G2134" s="665" t="s">
        <v>4942</v>
      </c>
      <c r="H2134" s="665" t="s">
        <v>546</v>
      </c>
      <c r="I2134" s="665" t="s">
        <v>5839</v>
      </c>
      <c r="J2134" s="665" t="s">
        <v>5840</v>
      </c>
      <c r="K2134" s="665" t="s">
        <v>5841</v>
      </c>
      <c r="L2134" s="666">
        <v>0</v>
      </c>
      <c r="M2134" s="666">
        <v>0</v>
      </c>
      <c r="N2134" s="665">
        <v>2</v>
      </c>
      <c r="O2134" s="748">
        <v>1</v>
      </c>
      <c r="P2134" s="666">
        <v>0</v>
      </c>
      <c r="Q2134" s="681"/>
      <c r="R2134" s="665">
        <v>2</v>
      </c>
      <c r="S2134" s="681">
        <v>1</v>
      </c>
      <c r="T2134" s="748">
        <v>1</v>
      </c>
      <c r="U2134" s="704">
        <v>1</v>
      </c>
    </row>
    <row r="2135" spans="1:21" ht="14.4" customHeight="1" x14ac:dyDescent="0.3">
      <c r="A2135" s="664">
        <v>21</v>
      </c>
      <c r="B2135" s="665" t="s">
        <v>545</v>
      </c>
      <c r="C2135" s="665" t="s">
        <v>4757</v>
      </c>
      <c r="D2135" s="746" t="s">
        <v>7219</v>
      </c>
      <c r="E2135" s="747" t="s">
        <v>4787</v>
      </c>
      <c r="F2135" s="665" t="s">
        <v>4752</v>
      </c>
      <c r="G2135" s="665" t="s">
        <v>4942</v>
      </c>
      <c r="H2135" s="665" t="s">
        <v>546</v>
      </c>
      <c r="I2135" s="665" t="s">
        <v>6517</v>
      </c>
      <c r="J2135" s="665" t="s">
        <v>4944</v>
      </c>
      <c r="K2135" s="665" t="s">
        <v>4463</v>
      </c>
      <c r="L2135" s="666">
        <v>0</v>
      </c>
      <c r="M2135" s="666">
        <v>0</v>
      </c>
      <c r="N2135" s="665">
        <v>1</v>
      </c>
      <c r="O2135" s="748">
        <v>1</v>
      </c>
      <c r="P2135" s="666">
        <v>0</v>
      </c>
      <c r="Q2135" s="681"/>
      <c r="R2135" s="665">
        <v>1</v>
      </c>
      <c r="S2135" s="681">
        <v>1</v>
      </c>
      <c r="T2135" s="748">
        <v>1</v>
      </c>
      <c r="U2135" s="704">
        <v>1</v>
      </c>
    </row>
    <row r="2136" spans="1:21" ht="14.4" customHeight="1" x14ac:dyDescent="0.3">
      <c r="A2136" s="664">
        <v>21</v>
      </c>
      <c r="B2136" s="665" t="s">
        <v>545</v>
      </c>
      <c r="C2136" s="665" t="s">
        <v>4757</v>
      </c>
      <c r="D2136" s="746" t="s">
        <v>7219</v>
      </c>
      <c r="E2136" s="747" t="s">
        <v>4787</v>
      </c>
      <c r="F2136" s="665" t="s">
        <v>4752</v>
      </c>
      <c r="G2136" s="665" t="s">
        <v>4942</v>
      </c>
      <c r="H2136" s="665" t="s">
        <v>546</v>
      </c>
      <c r="I2136" s="665" t="s">
        <v>6518</v>
      </c>
      <c r="J2136" s="665" t="s">
        <v>4944</v>
      </c>
      <c r="K2136" s="665" t="s">
        <v>4638</v>
      </c>
      <c r="L2136" s="666">
        <v>0</v>
      </c>
      <c r="M2136" s="666">
        <v>0</v>
      </c>
      <c r="N2136" s="665">
        <v>2</v>
      </c>
      <c r="O2136" s="748">
        <v>1.5</v>
      </c>
      <c r="P2136" s="666"/>
      <c r="Q2136" s="681"/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21</v>
      </c>
      <c r="B2137" s="665" t="s">
        <v>545</v>
      </c>
      <c r="C2137" s="665" t="s">
        <v>4757</v>
      </c>
      <c r="D2137" s="746" t="s">
        <v>7219</v>
      </c>
      <c r="E2137" s="747" t="s">
        <v>4787</v>
      </c>
      <c r="F2137" s="665" t="s">
        <v>4752</v>
      </c>
      <c r="G2137" s="665" t="s">
        <v>4942</v>
      </c>
      <c r="H2137" s="665" t="s">
        <v>546</v>
      </c>
      <c r="I2137" s="665" t="s">
        <v>1980</v>
      </c>
      <c r="J2137" s="665" t="s">
        <v>1978</v>
      </c>
      <c r="K2137" s="665" t="s">
        <v>4638</v>
      </c>
      <c r="L2137" s="666">
        <v>0</v>
      </c>
      <c r="M2137" s="666">
        <v>0</v>
      </c>
      <c r="N2137" s="665">
        <v>6</v>
      </c>
      <c r="O2137" s="748">
        <v>5.5</v>
      </c>
      <c r="P2137" s="666">
        <v>0</v>
      </c>
      <c r="Q2137" s="681"/>
      <c r="R2137" s="665">
        <v>5</v>
      </c>
      <c r="S2137" s="681">
        <v>0.83333333333333337</v>
      </c>
      <c r="T2137" s="748">
        <v>4.5</v>
      </c>
      <c r="U2137" s="704">
        <v>0.81818181818181823</v>
      </c>
    </row>
    <row r="2138" spans="1:21" ht="14.4" customHeight="1" x14ac:dyDescent="0.3">
      <c r="A2138" s="664">
        <v>21</v>
      </c>
      <c r="B2138" s="665" t="s">
        <v>545</v>
      </c>
      <c r="C2138" s="665" t="s">
        <v>4757</v>
      </c>
      <c r="D2138" s="746" t="s">
        <v>7219</v>
      </c>
      <c r="E2138" s="747" t="s">
        <v>4787</v>
      </c>
      <c r="F2138" s="665" t="s">
        <v>4752</v>
      </c>
      <c r="G2138" s="665" t="s">
        <v>4942</v>
      </c>
      <c r="H2138" s="665" t="s">
        <v>546</v>
      </c>
      <c r="I2138" s="665" t="s">
        <v>5477</v>
      </c>
      <c r="J2138" s="665" t="s">
        <v>5478</v>
      </c>
      <c r="K2138" s="665" t="s">
        <v>4945</v>
      </c>
      <c r="L2138" s="666">
        <v>0</v>
      </c>
      <c r="M2138" s="666">
        <v>0</v>
      </c>
      <c r="N2138" s="665">
        <v>5</v>
      </c>
      <c r="O2138" s="748">
        <v>2</v>
      </c>
      <c r="P2138" s="666">
        <v>0</v>
      </c>
      <c r="Q2138" s="681"/>
      <c r="R2138" s="665">
        <v>3</v>
      </c>
      <c r="S2138" s="681">
        <v>0.6</v>
      </c>
      <c r="T2138" s="748">
        <v>1.5</v>
      </c>
      <c r="U2138" s="704">
        <v>0.75</v>
      </c>
    </row>
    <row r="2139" spans="1:21" ht="14.4" customHeight="1" x14ac:dyDescent="0.3">
      <c r="A2139" s="664">
        <v>21</v>
      </c>
      <c r="B2139" s="665" t="s">
        <v>545</v>
      </c>
      <c r="C2139" s="665" t="s">
        <v>4757</v>
      </c>
      <c r="D2139" s="746" t="s">
        <v>7219</v>
      </c>
      <c r="E2139" s="747" t="s">
        <v>4787</v>
      </c>
      <c r="F2139" s="665" t="s">
        <v>4752</v>
      </c>
      <c r="G2139" s="665" t="s">
        <v>4942</v>
      </c>
      <c r="H2139" s="665" t="s">
        <v>546</v>
      </c>
      <c r="I2139" s="665" t="s">
        <v>6519</v>
      </c>
      <c r="J2139" s="665" t="s">
        <v>4947</v>
      </c>
      <c r="K2139" s="665" t="s">
        <v>4638</v>
      </c>
      <c r="L2139" s="666">
        <v>0</v>
      </c>
      <c r="M2139" s="666">
        <v>0</v>
      </c>
      <c r="N2139" s="665">
        <v>5</v>
      </c>
      <c r="O2139" s="748">
        <v>2.5</v>
      </c>
      <c r="P2139" s="666">
        <v>0</v>
      </c>
      <c r="Q2139" s="681"/>
      <c r="R2139" s="665">
        <v>4</v>
      </c>
      <c r="S2139" s="681">
        <v>0.8</v>
      </c>
      <c r="T2139" s="748">
        <v>2</v>
      </c>
      <c r="U2139" s="704">
        <v>0.8</v>
      </c>
    </row>
    <row r="2140" spans="1:21" ht="14.4" customHeight="1" x14ac:dyDescent="0.3">
      <c r="A2140" s="664">
        <v>21</v>
      </c>
      <c r="B2140" s="665" t="s">
        <v>545</v>
      </c>
      <c r="C2140" s="665" t="s">
        <v>4757</v>
      </c>
      <c r="D2140" s="746" t="s">
        <v>7219</v>
      </c>
      <c r="E2140" s="747" t="s">
        <v>4787</v>
      </c>
      <c r="F2140" s="665" t="s">
        <v>4752</v>
      </c>
      <c r="G2140" s="665" t="s">
        <v>4942</v>
      </c>
      <c r="H2140" s="665" t="s">
        <v>546</v>
      </c>
      <c r="I2140" s="665" t="s">
        <v>6520</v>
      </c>
      <c r="J2140" s="665" t="s">
        <v>4947</v>
      </c>
      <c r="K2140" s="665" t="s">
        <v>4463</v>
      </c>
      <c r="L2140" s="666">
        <v>0</v>
      </c>
      <c r="M2140" s="666">
        <v>0</v>
      </c>
      <c r="N2140" s="665">
        <v>2</v>
      </c>
      <c r="O2140" s="748">
        <v>1</v>
      </c>
      <c r="P2140" s="666">
        <v>0</v>
      </c>
      <c r="Q2140" s="681"/>
      <c r="R2140" s="665">
        <v>1</v>
      </c>
      <c r="S2140" s="681">
        <v>0.5</v>
      </c>
      <c r="T2140" s="748">
        <v>0.5</v>
      </c>
      <c r="U2140" s="704">
        <v>0.5</v>
      </c>
    </row>
    <row r="2141" spans="1:21" ht="14.4" customHeight="1" x14ac:dyDescent="0.3">
      <c r="A2141" s="664">
        <v>21</v>
      </c>
      <c r="B2141" s="665" t="s">
        <v>545</v>
      </c>
      <c r="C2141" s="665" t="s">
        <v>4757</v>
      </c>
      <c r="D2141" s="746" t="s">
        <v>7219</v>
      </c>
      <c r="E2141" s="747" t="s">
        <v>4787</v>
      </c>
      <c r="F2141" s="665" t="s">
        <v>4752</v>
      </c>
      <c r="G2141" s="665" t="s">
        <v>4942</v>
      </c>
      <c r="H2141" s="665" t="s">
        <v>546</v>
      </c>
      <c r="I2141" s="665" t="s">
        <v>6521</v>
      </c>
      <c r="J2141" s="665" t="s">
        <v>6142</v>
      </c>
      <c r="K2141" s="665" t="s">
        <v>4638</v>
      </c>
      <c r="L2141" s="666">
        <v>0</v>
      </c>
      <c r="M2141" s="666">
        <v>0</v>
      </c>
      <c r="N2141" s="665">
        <v>1</v>
      </c>
      <c r="O2141" s="748">
        <v>1</v>
      </c>
      <c r="P2141" s="666">
        <v>0</v>
      </c>
      <c r="Q2141" s="681"/>
      <c r="R2141" s="665">
        <v>1</v>
      </c>
      <c r="S2141" s="681">
        <v>1</v>
      </c>
      <c r="T2141" s="748">
        <v>1</v>
      </c>
      <c r="U2141" s="704">
        <v>1</v>
      </c>
    </row>
    <row r="2142" spans="1:21" ht="14.4" customHeight="1" x14ac:dyDescent="0.3">
      <c r="A2142" s="664">
        <v>21</v>
      </c>
      <c r="B2142" s="665" t="s">
        <v>545</v>
      </c>
      <c r="C2142" s="665" t="s">
        <v>4757</v>
      </c>
      <c r="D2142" s="746" t="s">
        <v>7219</v>
      </c>
      <c r="E2142" s="747" t="s">
        <v>4787</v>
      </c>
      <c r="F2142" s="665" t="s">
        <v>4752</v>
      </c>
      <c r="G2142" s="665" t="s">
        <v>4942</v>
      </c>
      <c r="H2142" s="665" t="s">
        <v>546</v>
      </c>
      <c r="I2142" s="665" t="s">
        <v>6522</v>
      </c>
      <c r="J2142" s="665" t="s">
        <v>6523</v>
      </c>
      <c r="K2142" s="665" t="s">
        <v>4638</v>
      </c>
      <c r="L2142" s="666">
        <v>0</v>
      </c>
      <c r="M2142" s="666">
        <v>0</v>
      </c>
      <c r="N2142" s="665">
        <v>1</v>
      </c>
      <c r="O2142" s="748">
        <v>1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21</v>
      </c>
      <c r="B2143" s="665" t="s">
        <v>545</v>
      </c>
      <c r="C2143" s="665" t="s">
        <v>4757</v>
      </c>
      <c r="D2143" s="746" t="s">
        <v>7219</v>
      </c>
      <c r="E2143" s="747" t="s">
        <v>4787</v>
      </c>
      <c r="F2143" s="665" t="s">
        <v>4752</v>
      </c>
      <c r="G2143" s="665" t="s">
        <v>6524</v>
      </c>
      <c r="H2143" s="665" t="s">
        <v>546</v>
      </c>
      <c r="I2143" s="665" t="s">
        <v>6525</v>
      </c>
      <c r="J2143" s="665" t="s">
        <v>6526</v>
      </c>
      <c r="K2143" s="665" t="s">
        <v>6527</v>
      </c>
      <c r="L2143" s="666">
        <v>0</v>
      </c>
      <c r="M2143" s="666">
        <v>0</v>
      </c>
      <c r="N2143" s="665">
        <v>4</v>
      </c>
      <c r="O2143" s="748">
        <v>1</v>
      </c>
      <c r="P2143" s="666">
        <v>0</v>
      </c>
      <c r="Q2143" s="681"/>
      <c r="R2143" s="665">
        <v>4</v>
      </c>
      <c r="S2143" s="681">
        <v>1</v>
      </c>
      <c r="T2143" s="748">
        <v>1</v>
      </c>
      <c r="U2143" s="704">
        <v>1</v>
      </c>
    </row>
    <row r="2144" spans="1:21" ht="14.4" customHeight="1" x14ac:dyDescent="0.3">
      <c r="A2144" s="664">
        <v>21</v>
      </c>
      <c r="B2144" s="665" t="s">
        <v>545</v>
      </c>
      <c r="C2144" s="665" t="s">
        <v>4757</v>
      </c>
      <c r="D2144" s="746" t="s">
        <v>7219</v>
      </c>
      <c r="E2144" s="747" t="s">
        <v>4787</v>
      </c>
      <c r="F2144" s="665" t="s">
        <v>4752</v>
      </c>
      <c r="G2144" s="665" t="s">
        <v>6528</v>
      </c>
      <c r="H2144" s="665" t="s">
        <v>2238</v>
      </c>
      <c r="I2144" s="665" t="s">
        <v>6529</v>
      </c>
      <c r="J2144" s="665" t="s">
        <v>6530</v>
      </c>
      <c r="K2144" s="665" t="s">
        <v>6531</v>
      </c>
      <c r="L2144" s="666">
        <v>1179.5</v>
      </c>
      <c r="M2144" s="666">
        <v>4718</v>
      </c>
      <c r="N2144" s="665">
        <v>4</v>
      </c>
      <c r="O2144" s="748">
        <v>3</v>
      </c>
      <c r="P2144" s="666">
        <v>4718</v>
      </c>
      <c r="Q2144" s="681">
        <v>1</v>
      </c>
      <c r="R2144" s="665">
        <v>4</v>
      </c>
      <c r="S2144" s="681">
        <v>1</v>
      </c>
      <c r="T2144" s="748">
        <v>3</v>
      </c>
      <c r="U2144" s="704">
        <v>1</v>
      </c>
    </row>
    <row r="2145" spans="1:21" ht="14.4" customHeight="1" x14ac:dyDescent="0.3">
      <c r="A2145" s="664">
        <v>21</v>
      </c>
      <c r="B2145" s="665" t="s">
        <v>545</v>
      </c>
      <c r="C2145" s="665" t="s">
        <v>4757</v>
      </c>
      <c r="D2145" s="746" t="s">
        <v>7219</v>
      </c>
      <c r="E2145" s="747" t="s">
        <v>4787</v>
      </c>
      <c r="F2145" s="665" t="s">
        <v>4752</v>
      </c>
      <c r="G2145" s="665" t="s">
        <v>6528</v>
      </c>
      <c r="H2145" s="665" t="s">
        <v>2238</v>
      </c>
      <c r="I2145" s="665" t="s">
        <v>6532</v>
      </c>
      <c r="J2145" s="665" t="s">
        <v>6530</v>
      </c>
      <c r="K2145" s="665" t="s">
        <v>6533</v>
      </c>
      <c r="L2145" s="666">
        <v>0</v>
      </c>
      <c r="M2145" s="666">
        <v>0</v>
      </c>
      <c r="N2145" s="665">
        <v>1</v>
      </c>
      <c r="O2145" s="748">
        <v>1</v>
      </c>
      <c r="P2145" s="666">
        <v>0</v>
      </c>
      <c r="Q2145" s="681"/>
      <c r="R2145" s="665">
        <v>1</v>
      </c>
      <c r="S2145" s="681">
        <v>1</v>
      </c>
      <c r="T2145" s="748">
        <v>1</v>
      </c>
      <c r="U2145" s="704">
        <v>1</v>
      </c>
    </row>
    <row r="2146" spans="1:21" ht="14.4" customHeight="1" x14ac:dyDescent="0.3">
      <c r="A2146" s="664">
        <v>21</v>
      </c>
      <c r="B2146" s="665" t="s">
        <v>545</v>
      </c>
      <c r="C2146" s="665" t="s">
        <v>4757</v>
      </c>
      <c r="D2146" s="746" t="s">
        <v>7219</v>
      </c>
      <c r="E2146" s="747" t="s">
        <v>4787</v>
      </c>
      <c r="F2146" s="665" t="s">
        <v>4752</v>
      </c>
      <c r="G2146" s="665" t="s">
        <v>6528</v>
      </c>
      <c r="H2146" s="665" t="s">
        <v>2238</v>
      </c>
      <c r="I2146" s="665" t="s">
        <v>6534</v>
      </c>
      <c r="J2146" s="665" t="s">
        <v>6535</v>
      </c>
      <c r="K2146" s="665" t="s">
        <v>6536</v>
      </c>
      <c r="L2146" s="666">
        <v>0</v>
      </c>
      <c r="M2146" s="666">
        <v>0</v>
      </c>
      <c r="N2146" s="665">
        <v>1</v>
      </c>
      <c r="O2146" s="748">
        <v>1</v>
      </c>
      <c r="P2146" s="666"/>
      <c r="Q2146" s="681"/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21</v>
      </c>
      <c r="B2147" s="665" t="s">
        <v>545</v>
      </c>
      <c r="C2147" s="665" t="s">
        <v>4757</v>
      </c>
      <c r="D2147" s="746" t="s">
        <v>7219</v>
      </c>
      <c r="E2147" s="747" t="s">
        <v>4787</v>
      </c>
      <c r="F2147" s="665" t="s">
        <v>4752</v>
      </c>
      <c r="G2147" s="665" t="s">
        <v>6537</v>
      </c>
      <c r="H2147" s="665" t="s">
        <v>546</v>
      </c>
      <c r="I2147" s="665" t="s">
        <v>6538</v>
      </c>
      <c r="J2147" s="665" t="s">
        <v>6539</v>
      </c>
      <c r="K2147" s="665" t="s">
        <v>6540</v>
      </c>
      <c r="L2147" s="666">
        <v>683.39</v>
      </c>
      <c r="M2147" s="666">
        <v>683.39</v>
      </c>
      <c r="N2147" s="665">
        <v>1</v>
      </c>
      <c r="O2147" s="748">
        <v>1</v>
      </c>
      <c r="P2147" s="666"/>
      <c r="Q2147" s="681">
        <v>0</v>
      </c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21</v>
      </c>
      <c r="B2148" s="665" t="s">
        <v>545</v>
      </c>
      <c r="C2148" s="665" t="s">
        <v>4757</v>
      </c>
      <c r="D2148" s="746" t="s">
        <v>7219</v>
      </c>
      <c r="E2148" s="747" t="s">
        <v>4787</v>
      </c>
      <c r="F2148" s="665" t="s">
        <v>4752</v>
      </c>
      <c r="G2148" s="665" t="s">
        <v>6537</v>
      </c>
      <c r="H2148" s="665" t="s">
        <v>546</v>
      </c>
      <c r="I2148" s="665" t="s">
        <v>2039</v>
      </c>
      <c r="J2148" s="665" t="s">
        <v>2040</v>
      </c>
      <c r="K2148" s="665" t="s">
        <v>6541</v>
      </c>
      <c r="L2148" s="666">
        <v>280.77</v>
      </c>
      <c r="M2148" s="666">
        <v>280.77</v>
      </c>
      <c r="N2148" s="665">
        <v>1</v>
      </c>
      <c r="O2148" s="748">
        <v>1</v>
      </c>
      <c r="P2148" s="666">
        <v>280.77</v>
      </c>
      <c r="Q2148" s="681">
        <v>1</v>
      </c>
      <c r="R2148" s="665">
        <v>1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21</v>
      </c>
      <c r="B2149" s="665" t="s">
        <v>545</v>
      </c>
      <c r="C2149" s="665" t="s">
        <v>4757</v>
      </c>
      <c r="D2149" s="746" t="s">
        <v>7219</v>
      </c>
      <c r="E2149" s="747" t="s">
        <v>4787</v>
      </c>
      <c r="F2149" s="665" t="s">
        <v>4752</v>
      </c>
      <c r="G2149" s="665" t="s">
        <v>4820</v>
      </c>
      <c r="H2149" s="665" t="s">
        <v>2238</v>
      </c>
      <c r="I2149" s="665" t="s">
        <v>3788</v>
      </c>
      <c r="J2149" s="665" t="s">
        <v>2315</v>
      </c>
      <c r="K2149" s="665" t="s">
        <v>4605</v>
      </c>
      <c r="L2149" s="666">
        <v>133.94</v>
      </c>
      <c r="M2149" s="666">
        <v>133.94</v>
      </c>
      <c r="N2149" s="665">
        <v>1</v>
      </c>
      <c r="O2149" s="748">
        <v>0.5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21</v>
      </c>
      <c r="B2150" s="665" t="s">
        <v>545</v>
      </c>
      <c r="C2150" s="665" t="s">
        <v>4757</v>
      </c>
      <c r="D2150" s="746" t="s">
        <v>7219</v>
      </c>
      <c r="E2150" s="747" t="s">
        <v>4787</v>
      </c>
      <c r="F2150" s="665" t="s">
        <v>4753</v>
      </c>
      <c r="G2150" s="665" t="s">
        <v>5036</v>
      </c>
      <c r="H2150" s="665" t="s">
        <v>546</v>
      </c>
      <c r="I2150" s="665" t="s">
        <v>5037</v>
      </c>
      <c r="J2150" s="665" t="s">
        <v>4771</v>
      </c>
      <c r="K2150" s="665"/>
      <c r="L2150" s="666">
        <v>0</v>
      </c>
      <c r="M2150" s="666">
        <v>0</v>
      </c>
      <c r="N2150" s="665">
        <v>40</v>
      </c>
      <c r="O2150" s="748">
        <v>38</v>
      </c>
      <c r="P2150" s="666">
        <v>0</v>
      </c>
      <c r="Q2150" s="681"/>
      <c r="R2150" s="665">
        <v>36</v>
      </c>
      <c r="S2150" s="681">
        <v>0.9</v>
      </c>
      <c r="T2150" s="748">
        <v>34.5</v>
      </c>
      <c r="U2150" s="704">
        <v>0.90789473684210531</v>
      </c>
    </row>
    <row r="2151" spans="1:21" ht="14.4" customHeight="1" x14ac:dyDescent="0.3">
      <c r="A2151" s="664">
        <v>21</v>
      </c>
      <c r="B2151" s="665" t="s">
        <v>545</v>
      </c>
      <c r="C2151" s="665" t="s">
        <v>4757</v>
      </c>
      <c r="D2151" s="746" t="s">
        <v>7219</v>
      </c>
      <c r="E2151" s="747" t="s">
        <v>4787</v>
      </c>
      <c r="F2151" s="665" t="s">
        <v>4753</v>
      </c>
      <c r="G2151" s="665" t="s">
        <v>5036</v>
      </c>
      <c r="H2151" s="665" t="s">
        <v>546</v>
      </c>
      <c r="I2151" s="665" t="s">
        <v>6151</v>
      </c>
      <c r="J2151" s="665" t="s">
        <v>4771</v>
      </c>
      <c r="K2151" s="665"/>
      <c r="L2151" s="666">
        <v>0</v>
      </c>
      <c r="M2151" s="666">
        <v>0</v>
      </c>
      <c r="N2151" s="665">
        <v>21</v>
      </c>
      <c r="O2151" s="748">
        <v>18</v>
      </c>
      <c r="P2151" s="666">
        <v>0</v>
      </c>
      <c r="Q2151" s="681"/>
      <c r="R2151" s="665">
        <v>11</v>
      </c>
      <c r="S2151" s="681">
        <v>0.52380952380952384</v>
      </c>
      <c r="T2151" s="748">
        <v>9</v>
      </c>
      <c r="U2151" s="704">
        <v>0.5</v>
      </c>
    </row>
    <row r="2152" spans="1:21" ht="14.4" customHeight="1" x14ac:dyDescent="0.3">
      <c r="A2152" s="664">
        <v>21</v>
      </c>
      <c r="B2152" s="665" t="s">
        <v>545</v>
      </c>
      <c r="C2152" s="665" t="s">
        <v>4757</v>
      </c>
      <c r="D2152" s="746" t="s">
        <v>7219</v>
      </c>
      <c r="E2152" s="747" t="s">
        <v>4787</v>
      </c>
      <c r="F2152" s="665" t="s">
        <v>4753</v>
      </c>
      <c r="G2152" s="665" t="s">
        <v>5036</v>
      </c>
      <c r="H2152" s="665" t="s">
        <v>546</v>
      </c>
      <c r="I2152" s="665" t="s">
        <v>6152</v>
      </c>
      <c r="J2152" s="665" t="s">
        <v>4771</v>
      </c>
      <c r="K2152" s="665"/>
      <c r="L2152" s="666">
        <v>0</v>
      </c>
      <c r="M2152" s="666">
        <v>0</v>
      </c>
      <c r="N2152" s="665">
        <v>2</v>
      </c>
      <c r="O2152" s="748">
        <v>1</v>
      </c>
      <c r="P2152" s="666"/>
      <c r="Q2152" s="681"/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21</v>
      </c>
      <c r="B2153" s="665" t="s">
        <v>545</v>
      </c>
      <c r="C2153" s="665" t="s">
        <v>4757</v>
      </c>
      <c r="D2153" s="746" t="s">
        <v>7219</v>
      </c>
      <c r="E2153" s="747" t="s">
        <v>4787</v>
      </c>
      <c r="F2153" s="665" t="s">
        <v>4753</v>
      </c>
      <c r="G2153" s="665" t="s">
        <v>5036</v>
      </c>
      <c r="H2153" s="665" t="s">
        <v>546</v>
      </c>
      <c r="I2153" s="665" t="s">
        <v>6542</v>
      </c>
      <c r="J2153" s="665" t="s">
        <v>4771</v>
      </c>
      <c r="K2153" s="665"/>
      <c r="L2153" s="666">
        <v>0</v>
      </c>
      <c r="M2153" s="666">
        <v>0</v>
      </c>
      <c r="N2153" s="665">
        <v>1</v>
      </c>
      <c r="O2153" s="748">
        <v>1</v>
      </c>
      <c r="P2153" s="666">
        <v>0</v>
      </c>
      <c r="Q2153" s="681"/>
      <c r="R2153" s="665">
        <v>1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21</v>
      </c>
      <c r="B2154" s="665" t="s">
        <v>545</v>
      </c>
      <c r="C2154" s="665" t="s">
        <v>4757</v>
      </c>
      <c r="D2154" s="746" t="s">
        <v>7219</v>
      </c>
      <c r="E2154" s="747" t="s">
        <v>4787</v>
      </c>
      <c r="F2154" s="665" t="s">
        <v>4754</v>
      </c>
      <c r="G2154" s="665" t="s">
        <v>5036</v>
      </c>
      <c r="H2154" s="665" t="s">
        <v>546</v>
      </c>
      <c r="I2154" s="665" t="s">
        <v>5616</v>
      </c>
      <c r="J2154" s="665" t="s">
        <v>4771</v>
      </c>
      <c r="K2154" s="665"/>
      <c r="L2154" s="666">
        <v>0</v>
      </c>
      <c r="M2154" s="666">
        <v>0</v>
      </c>
      <c r="N2154" s="665">
        <v>68</v>
      </c>
      <c r="O2154" s="748">
        <v>40</v>
      </c>
      <c r="P2154" s="666">
        <v>0</v>
      </c>
      <c r="Q2154" s="681"/>
      <c r="R2154" s="665">
        <v>63</v>
      </c>
      <c r="S2154" s="681">
        <v>0.92647058823529416</v>
      </c>
      <c r="T2154" s="748">
        <v>37.5</v>
      </c>
      <c r="U2154" s="704">
        <v>0.9375</v>
      </c>
    </row>
    <row r="2155" spans="1:21" ht="14.4" customHeight="1" x14ac:dyDescent="0.3">
      <c r="A2155" s="664">
        <v>21</v>
      </c>
      <c r="B2155" s="665" t="s">
        <v>545</v>
      </c>
      <c r="C2155" s="665" t="s">
        <v>4757</v>
      </c>
      <c r="D2155" s="746" t="s">
        <v>7219</v>
      </c>
      <c r="E2155" s="747" t="s">
        <v>4787</v>
      </c>
      <c r="F2155" s="665" t="s">
        <v>4754</v>
      </c>
      <c r="G2155" s="665" t="s">
        <v>5844</v>
      </c>
      <c r="H2155" s="665" t="s">
        <v>546</v>
      </c>
      <c r="I2155" s="665" t="s">
        <v>5889</v>
      </c>
      <c r="J2155" s="665" t="s">
        <v>5861</v>
      </c>
      <c r="K2155" s="665" t="s">
        <v>5890</v>
      </c>
      <c r="L2155" s="666">
        <v>741</v>
      </c>
      <c r="M2155" s="666">
        <v>2223</v>
      </c>
      <c r="N2155" s="665">
        <v>3</v>
      </c>
      <c r="O2155" s="748">
        <v>1</v>
      </c>
      <c r="P2155" s="666"/>
      <c r="Q2155" s="681">
        <v>0</v>
      </c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21</v>
      </c>
      <c r="B2156" s="665" t="s">
        <v>545</v>
      </c>
      <c r="C2156" s="665" t="s">
        <v>4757</v>
      </c>
      <c r="D2156" s="746" t="s">
        <v>7219</v>
      </c>
      <c r="E2156" s="747" t="s">
        <v>4787</v>
      </c>
      <c r="F2156" s="665" t="s">
        <v>4754</v>
      </c>
      <c r="G2156" s="665" t="s">
        <v>5844</v>
      </c>
      <c r="H2156" s="665" t="s">
        <v>546</v>
      </c>
      <c r="I2156" s="665" t="s">
        <v>5848</v>
      </c>
      <c r="J2156" s="665" t="s">
        <v>5849</v>
      </c>
      <c r="K2156" s="665" t="s">
        <v>5850</v>
      </c>
      <c r="L2156" s="666">
        <v>1600</v>
      </c>
      <c r="M2156" s="666">
        <v>6400</v>
      </c>
      <c r="N2156" s="665">
        <v>4</v>
      </c>
      <c r="O2156" s="748">
        <v>2</v>
      </c>
      <c r="P2156" s="666">
        <v>1600</v>
      </c>
      <c r="Q2156" s="681">
        <v>0.25</v>
      </c>
      <c r="R2156" s="665">
        <v>1</v>
      </c>
      <c r="S2156" s="681">
        <v>0.25</v>
      </c>
      <c r="T2156" s="748">
        <v>1</v>
      </c>
      <c r="U2156" s="704">
        <v>0.5</v>
      </c>
    </row>
    <row r="2157" spans="1:21" ht="14.4" customHeight="1" x14ac:dyDescent="0.3">
      <c r="A2157" s="664">
        <v>21</v>
      </c>
      <c r="B2157" s="665" t="s">
        <v>545</v>
      </c>
      <c r="C2157" s="665" t="s">
        <v>4757</v>
      </c>
      <c r="D2157" s="746" t="s">
        <v>7219</v>
      </c>
      <c r="E2157" s="747" t="s">
        <v>4787</v>
      </c>
      <c r="F2157" s="665" t="s">
        <v>4754</v>
      </c>
      <c r="G2157" s="665" t="s">
        <v>5844</v>
      </c>
      <c r="H2157" s="665" t="s">
        <v>546</v>
      </c>
      <c r="I2157" s="665" t="s">
        <v>6543</v>
      </c>
      <c r="J2157" s="665" t="s">
        <v>6544</v>
      </c>
      <c r="K2157" s="665" t="s">
        <v>5890</v>
      </c>
      <c r="L2157" s="666">
        <v>800</v>
      </c>
      <c r="M2157" s="666">
        <v>2400</v>
      </c>
      <c r="N2157" s="665">
        <v>3</v>
      </c>
      <c r="O2157" s="748">
        <v>1</v>
      </c>
      <c r="P2157" s="666">
        <v>2400</v>
      </c>
      <c r="Q2157" s="681">
        <v>1</v>
      </c>
      <c r="R2157" s="665">
        <v>3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21</v>
      </c>
      <c r="B2158" s="665" t="s">
        <v>545</v>
      </c>
      <c r="C2158" s="665" t="s">
        <v>4757</v>
      </c>
      <c r="D2158" s="746" t="s">
        <v>7219</v>
      </c>
      <c r="E2158" s="747" t="s">
        <v>4787</v>
      </c>
      <c r="F2158" s="665" t="s">
        <v>4754</v>
      </c>
      <c r="G2158" s="665" t="s">
        <v>5769</v>
      </c>
      <c r="H2158" s="665" t="s">
        <v>546</v>
      </c>
      <c r="I2158" s="665" t="s">
        <v>5770</v>
      </c>
      <c r="J2158" s="665" t="s">
        <v>5771</v>
      </c>
      <c r="K2158" s="665" t="s">
        <v>5772</v>
      </c>
      <c r="L2158" s="666">
        <v>1800</v>
      </c>
      <c r="M2158" s="666">
        <v>16200</v>
      </c>
      <c r="N2158" s="665">
        <v>9</v>
      </c>
      <c r="O2158" s="748">
        <v>8</v>
      </c>
      <c r="P2158" s="666">
        <v>1800</v>
      </c>
      <c r="Q2158" s="681">
        <v>0.1111111111111111</v>
      </c>
      <c r="R2158" s="665">
        <v>1</v>
      </c>
      <c r="S2158" s="681">
        <v>0.1111111111111111</v>
      </c>
      <c r="T2158" s="748">
        <v>1</v>
      </c>
      <c r="U2158" s="704">
        <v>0.125</v>
      </c>
    </row>
    <row r="2159" spans="1:21" ht="14.4" customHeight="1" x14ac:dyDescent="0.3">
      <c r="A2159" s="664">
        <v>21</v>
      </c>
      <c r="B2159" s="665" t="s">
        <v>545</v>
      </c>
      <c r="C2159" s="665" t="s">
        <v>4757</v>
      </c>
      <c r="D2159" s="746" t="s">
        <v>7219</v>
      </c>
      <c r="E2159" s="747" t="s">
        <v>4787</v>
      </c>
      <c r="F2159" s="665" t="s">
        <v>4754</v>
      </c>
      <c r="G2159" s="665" t="s">
        <v>5769</v>
      </c>
      <c r="H2159" s="665" t="s">
        <v>546</v>
      </c>
      <c r="I2159" s="665" t="s">
        <v>6545</v>
      </c>
      <c r="J2159" s="665" t="s">
        <v>6546</v>
      </c>
      <c r="K2159" s="665" t="s">
        <v>6547</v>
      </c>
      <c r="L2159" s="666">
        <v>500</v>
      </c>
      <c r="M2159" s="666">
        <v>500</v>
      </c>
      <c r="N2159" s="665">
        <v>1</v>
      </c>
      <c r="O2159" s="748">
        <v>1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21</v>
      </c>
      <c r="B2160" s="665" t="s">
        <v>545</v>
      </c>
      <c r="C2160" s="665" t="s">
        <v>4757</v>
      </c>
      <c r="D2160" s="746" t="s">
        <v>7219</v>
      </c>
      <c r="E2160" s="747" t="s">
        <v>4787</v>
      </c>
      <c r="F2160" s="665" t="s">
        <v>4754</v>
      </c>
      <c r="G2160" s="665" t="s">
        <v>4949</v>
      </c>
      <c r="H2160" s="665" t="s">
        <v>546</v>
      </c>
      <c r="I2160" s="665" t="s">
        <v>5039</v>
      </c>
      <c r="J2160" s="665" t="s">
        <v>5040</v>
      </c>
      <c r="K2160" s="665" t="s">
        <v>5041</v>
      </c>
      <c r="L2160" s="666">
        <v>1000</v>
      </c>
      <c r="M2160" s="666">
        <v>15000</v>
      </c>
      <c r="N2160" s="665">
        <v>15</v>
      </c>
      <c r="O2160" s="748">
        <v>11</v>
      </c>
      <c r="P2160" s="666">
        <v>3000</v>
      </c>
      <c r="Q2160" s="681">
        <v>0.2</v>
      </c>
      <c r="R2160" s="665">
        <v>3</v>
      </c>
      <c r="S2160" s="681">
        <v>0.2</v>
      </c>
      <c r="T2160" s="748">
        <v>2.5</v>
      </c>
      <c r="U2160" s="704">
        <v>0.22727272727272727</v>
      </c>
    </row>
    <row r="2161" spans="1:21" ht="14.4" customHeight="1" x14ac:dyDescent="0.3">
      <c r="A2161" s="664">
        <v>21</v>
      </c>
      <c r="B2161" s="665" t="s">
        <v>545</v>
      </c>
      <c r="C2161" s="665" t="s">
        <v>4757</v>
      </c>
      <c r="D2161" s="746" t="s">
        <v>7219</v>
      </c>
      <c r="E2161" s="747" t="s">
        <v>4789</v>
      </c>
      <c r="F2161" s="665" t="s">
        <v>4752</v>
      </c>
      <c r="G2161" s="665" t="s">
        <v>4896</v>
      </c>
      <c r="H2161" s="665" t="s">
        <v>546</v>
      </c>
      <c r="I2161" s="665" t="s">
        <v>604</v>
      </c>
      <c r="J2161" s="665" t="s">
        <v>605</v>
      </c>
      <c r="K2161" s="665" t="s">
        <v>4541</v>
      </c>
      <c r="L2161" s="666">
        <v>550.39</v>
      </c>
      <c r="M2161" s="666">
        <v>1651.17</v>
      </c>
      <c r="N2161" s="665">
        <v>3</v>
      </c>
      <c r="O2161" s="748">
        <v>1</v>
      </c>
      <c r="P2161" s="666">
        <v>1651.17</v>
      </c>
      <c r="Q2161" s="681">
        <v>1</v>
      </c>
      <c r="R2161" s="665">
        <v>3</v>
      </c>
      <c r="S2161" s="681">
        <v>1</v>
      </c>
      <c r="T2161" s="748">
        <v>1</v>
      </c>
      <c r="U2161" s="704">
        <v>1</v>
      </c>
    </row>
    <row r="2162" spans="1:21" ht="14.4" customHeight="1" x14ac:dyDescent="0.3">
      <c r="A2162" s="664">
        <v>21</v>
      </c>
      <c r="B2162" s="665" t="s">
        <v>545</v>
      </c>
      <c r="C2162" s="665" t="s">
        <v>4757</v>
      </c>
      <c r="D2162" s="746" t="s">
        <v>7219</v>
      </c>
      <c r="E2162" s="747" t="s">
        <v>4789</v>
      </c>
      <c r="F2162" s="665" t="s">
        <v>4752</v>
      </c>
      <c r="G2162" s="665" t="s">
        <v>4896</v>
      </c>
      <c r="H2162" s="665" t="s">
        <v>2238</v>
      </c>
      <c r="I2162" s="665" t="s">
        <v>2572</v>
      </c>
      <c r="J2162" s="665" t="s">
        <v>2573</v>
      </c>
      <c r="K2162" s="665" t="s">
        <v>4540</v>
      </c>
      <c r="L2162" s="666">
        <v>550.39</v>
      </c>
      <c r="M2162" s="666">
        <v>4953.51</v>
      </c>
      <c r="N2162" s="665">
        <v>9</v>
      </c>
      <c r="O2162" s="748">
        <v>3</v>
      </c>
      <c r="P2162" s="666">
        <v>4953.51</v>
      </c>
      <c r="Q2162" s="681">
        <v>1</v>
      </c>
      <c r="R2162" s="665">
        <v>9</v>
      </c>
      <c r="S2162" s="681">
        <v>1</v>
      </c>
      <c r="T2162" s="748">
        <v>3</v>
      </c>
      <c r="U2162" s="704">
        <v>1</v>
      </c>
    </row>
    <row r="2163" spans="1:21" ht="14.4" customHeight="1" x14ac:dyDescent="0.3">
      <c r="A2163" s="664">
        <v>21</v>
      </c>
      <c r="B2163" s="665" t="s">
        <v>545</v>
      </c>
      <c r="C2163" s="665" t="s">
        <v>4757</v>
      </c>
      <c r="D2163" s="746" t="s">
        <v>7219</v>
      </c>
      <c r="E2163" s="747" t="s">
        <v>4791</v>
      </c>
      <c r="F2163" s="665" t="s">
        <v>4752</v>
      </c>
      <c r="G2163" s="665" t="s">
        <v>5553</v>
      </c>
      <c r="H2163" s="665" t="s">
        <v>546</v>
      </c>
      <c r="I2163" s="665" t="s">
        <v>2112</v>
      </c>
      <c r="J2163" s="665" t="s">
        <v>2113</v>
      </c>
      <c r="K2163" s="665" t="s">
        <v>5554</v>
      </c>
      <c r="L2163" s="666">
        <v>24.35</v>
      </c>
      <c r="M2163" s="666">
        <v>121.75</v>
      </c>
      <c r="N2163" s="665">
        <v>5</v>
      </c>
      <c r="O2163" s="748">
        <v>2.5</v>
      </c>
      <c r="P2163" s="666">
        <v>121.75</v>
      </c>
      <c r="Q2163" s="681">
        <v>1</v>
      </c>
      <c r="R2163" s="665">
        <v>5</v>
      </c>
      <c r="S2163" s="681">
        <v>1</v>
      </c>
      <c r="T2163" s="748">
        <v>2.5</v>
      </c>
      <c r="U2163" s="704">
        <v>1</v>
      </c>
    </row>
    <row r="2164" spans="1:21" ht="14.4" customHeight="1" x14ac:dyDescent="0.3">
      <c r="A2164" s="664">
        <v>21</v>
      </c>
      <c r="B2164" s="665" t="s">
        <v>545</v>
      </c>
      <c r="C2164" s="665" t="s">
        <v>4757</v>
      </c>
      <c r="D2164" s="746" t="s">
        <v>7219</v>
      </c>
      <c r="E2164" s="747" t="s">
        <v>4791</v>
      </c>
      <c r="F2164" s="665" t="s">
        <v>4752</v>
      </c>
      <c r="G2164" s="665" t="s">
        <v>5553</v>
      </c>
      <c r="H2164" s="665" t="s">
        <v>546</v>
      </c>
      <c r="I2164" s="665" t="s">
        <v>5555</v>
      </c>
      <c r="J2164" s="665" t="s">
        <v>2113</v>
      </c>
      <c r="K2164" s="665" t="s">
        <v>5556</v>
      </c>
      <c r="L2164" s="666">
        <v>73.069999999999993</v>
      </c>
      <c r="M2164" s="666">
        <v>73.069999999999993</v>
      </c>
      <c r="N2164" s="665">
        <v>1</v>
      </c>
      <c r="O2164" s="748">
        <v>0.5</v>
      </c>
      <c r="P2164" s="666">
        <v>73.069999999999993</v>
      </c>
      <c r="Q2164" s="681">
        <v>1</v>
      </c>
      <c r="R2164" s="665">
        <v>1</v>
      </c>
      <c r="S2164" s="681">
        <v>1</v>
      </c>
      <c r="T2164" s="748">
        <v>0.5</v>
      </c>
      <c r="U2164" s="704">
        <v>1</v>
      </c>
    </row>
    <row r="2165" spans="1:21" ht="14.4" customHeight="1" x14ac:dyDescent="0.3">
      <c r="A2165" s="664">
        <v>21</v>
      </c>
      <c r="B2165" s="665" t="s">
        <v>545</v>
      </c>
      <c r="C2165" s="665" t="s">
        <v>4757</v>
      </c>
      <c r="D2165" s="746" t="s">
        <v>7219</v>
      </c>
      <c r="E2165" s="747" t="s">
        <v>4791</v>
      </c>
      <c r="F2165" s="665" t="s">
        <v>4752</v>
      </c>
      <c r="G2165" s="665" t="s">
        <v>5044</v>
      </c>
      <c r="H2165" s="665" t="s">
        <v>546</v>
      </c>
      <c r="I2165" s="665" t="s">
        <v>579</v>
      </c>
      <c r="J2165" s="665" t="s">
        <v>576</v>
      </c>
      <c r="K2165" s="665" t="s">
        <v>580</v>
      </c>
      <c r="L2165" s="666">
        <v>0</v>
      </c>
      <c r="M2165" s="666">
        <v>0</v>
      </c>
      <c r="N2165" s="665">
        <v>3</v>
      </c>
      <c r="O2165" s="748">
        <v>2.5</v>
      </c>
      <c r="P2165" s="666">
        <v>0</v>
      </c>
      <c r="Q2165" s="681"/>
      <c r="R2165" s="665">
        <v>1</v>
      </c>
      <c r="S2165" s="681">
        <v>0.33333333333333331</v>
      </c>
      <c r="T2165" s="748">
        <v>0.5</v>
      </c>
      <c r="U2165" s="704">
        <v>0.2</v>
      </c>
    </row>
    <row r="2166" spans="1:21" ht="14.4" customHeight="1" x14ac:dyDescent="0.3">
      <c r="A2166" s="664">
        <v>21</v>
      </c>
      <c r="B2166" s="665" t="s">
        <v>545</v>
      </c>
      <c r="C2166" s="665" t="s">
        <v>4757</v>
      </c>
      <c r="D2166" s="746" t="s">
        <v>7219</v>
      </c>
      <c r="E2166" s="747" t="s">
        <v>4791</v>
      </c>
      <c r="F2166" s="665" t="s">
        <v>4752</v>
      </c>
      <c r="G2166" s="665" t="s">
        <v>5044</v>
      </c>
      <c r="H2166" s="665" t="s">
        <v>546</v>
      </c>
      <c r="I2166" s="665" t="s">
        <v>6548</v>
      </c>
      <c r="J2166" s="665" t="s">
        <v>6549</v>
      </c>
      <c r="K2166" s="665" t="s">
        <v>6550</v>
      </c>
      <c r="L2166" s="666">
        <v>0</v>
      </c>
      <c r="M2166" s="666">
        <v>0</v>
      </c>
      <c r="N2166" s="665">
        <v>1</v>
      </c>
      <c r="O2166" s="748">
        <v>1</v>
      </c>
      <c r="P2166" s="666"/>
      <c r="Q2166" s="681"/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21</v>
      </c>
      <c r="B2167" s="665" t="s">
        <v>545</v>
      </c>
      <c r="C2167" s="665" t="s">
        <v>4757</v>
      </c>
      <c r="D2167" s="746" t="s">
        <v>7219</v>
      </c>
      <c r="E2167" s="747" t="s">
        <v>4791</v>
      </c>
      <c r="F2167" s="665" t="s">
        <v>4752</v>
      </c>
      <c r="G2167" s="665" t="s">
        <v>6293</v>
      </c>
      <c r="H2167" s="665" t="s">
        <v>546</v>
      </c>
      <c r="I2167" s="665" t="s">
        <v>3220</v>
      </c>
      <c r="J2167" s="665" t="s">
        <v>3221</v>
      </c>
      <c r="K2167" s="665" t="s">
        <v>6551</v>
      </c>
      <c r="L2167" s="666">
        <v>263.26</v>
      </c>
      <c r="M2167" s="666">
        <v>263.26</v>
      </c>
      <c r="N2167" s="665">
        <v>1</v>
      </c>
      <c r="O2167" s="748">
        <v>1</v>
      </c>
      <c r="P2167" s="666">
        <v>263.26</v>
      </c>
      <c r="Q2167" s="681">
        <v>1</v>
      </c>
      <c r="R2167" s="665">
        <v>1</v>
      </c>
      <c r="S2167" s="681">
        <v>1</v>
      </c>
      <c r="T2167" s="748">
        <v>1</v>
      </c>
      <c r="U2167" s="704">
        <v>1</v>
      </c>
    </row>
    <row r="2168" spans="1:21" ht="14.4" customHeight="1" x14ac:dyDescent="0.3">
      <c r="A2168" s="664">
        <v>21</v>
      </c>
      <c r="B2168" s="665" t="s">
        <v>545</v>
      </c>
      <c r="C2168" s="665" t="s">
        <v>4757</v>
      </c>
      <c r="D2168" s="746" t="s">
        <v>7219</v>
      </c>
      <c r="E2168" s="747" t="s">
        <v>4791</v>
      </c>
      <c r="F2168" s="665" t="s">
        <v>4752</v>
      </c>
      <c r="G2168" s="665" t="s">
        <v>4841</v>
      </c>
      <c r="H2168" s="665" t="s">
        <v>546</v>
      </c>
      <c r="I2168" s="665" t="s">
        <v>5198</v>
      </c>
      <c r="J2168" s="665" t="s">
        <v>725</v>
      </c>
      <c r="K2168" s="665" t="s">
        <v>4844</v>
      </c>
      <c r="L2168" s="666">
        <v>0</v>
      </c>
      <c r="M2168" s="666">
        <v>0</v>
      </c>
      <c r="N2168" s="665">
        <v>1</v>
      </c>
      <c r="O2168" s="748">
        <v>1</v>
      </c>
      <c r="P2168" s="666"/>
      <c r="Q2168" s="681"/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21</v>
      </c>
      <c r="B2169" s="665" t="s">
        <v>545</v>
      </c>
      <c r="C2169" s="665" t="s">
        <v>4757</v>
      </c>
      <c r="D2169" s="746" t="s">
        <v>7219</v>
      </c>
      <c r="E2169" s="747" t="s">
        <v>4791</v>
      </c>
      <c r="F2169" s="665" t="s">
        <v>4752</v>
      </c>
      <c r="G2169" s="665" t="s">
        <v>4841</v>
      </c>
      <c r="H2169" s="665" t="s">
        <v>546</v>
      </c>
      <c r="I2169" s="665" t="s">
        <v>691</v>
      </c>
      <c r="J2169" s="665" t="s">
        <v>692</v>
      </c>
      <c r="K2169" s="665" t="s">
        <v>4845</v>
      </c>
      <c r="L2169" s="666">
        <v>65.28</v>
      </c>
      <c r="M2169" s="666">
        <v>130.56</v>
      </c>
      <c r="N2169" s="665">
        <v>2</v>
      </c>
      <c r="O2169" s="748">
        <v>1.5</v>
      </c>
      <c r="P2169" s="666">
        <v>130.56</v>
      </c>
      <c r="Q2169" s="681">
        <v>1</v>
      </c>
      <c r="R2169" s="665">
        <v>2</v>
      </c>
      <c r="S2169" s="681">
        <v>1</v>
      </c>
      <c r="T2169" s="748">
        <v>1.5</v>
      </c>
      <c r="U2169" s="704">
        <v>1</v>
      </c>
    </row>
    <row r="2170" spans="1:21" ht="14.4" customHeight="1" x14ac:dyDescent="0.3">
      <c r="A2170" s="664">
        <v>21</v>
      </c>
      <c r="B2170" s="665" t="s">
        <v>545</v>
      </c>
      <c r="C2170" s="665" t="s">
        <v>4757</v>
      </c>
      <c r="D2170" s="746" t="s">
        <v>7219</v>
      </c>
      <c r="E2170" s="747" t="s">
        <v>4791</v>
      </c>
      <c r="F2170" s="665" t="s">
        <v>4752</v>
      </c>
      <c r="G2170" s="665" t="s">
        <v>4841</v>
      </c>
      <c r="H2170" s="665" t="s">
        <v>546</v>
      </c>
      <c r="I2170" s="665" t="s">
        <v>724</v>
      </c>
      <c r="J2170" s="665" t="s">
        <v>725</v>
      </c>
      <c r="K2170" s="665" t="s">
        <v>4846</v>
      </c>
      <c r="L2170" s="666">
        <v>36.270000000000003</v>
      </c>
      <c r="M2170" s="666">
        <v>544.04999999999995</v>
      </c>
      <c r="N2170" s="665">
        <v>15</v>
      </c>
      <c r="O2170" s="748">
        <v>9</v>
      </c>
      <c r="P2170" s="666">
        <v>398.96999999999997</v>
      </c>
      <c r="Q2170" s="681">
        <v>0.73333333333333339</v>
      </c>
      <c r="R2170" s="665">
        <v>11</v>
      </c>
      <c r="S2170" s="681">
        <v>0.73333333333333328</v>
      </c>
      <c r="T2170" s="748">
        <v>7</v>
      </c>
      <c r="U2170" s="704">
        <v>0.77777777777777779</v>
      </c>
    </row>
    <row r="2171" spans="1:21" ht="14.4" customHeight="1" x14ac:dyDescent="0.3">
      <c r="A2171" s="664">
        <v>21</v>
      </c>
      <c r="B2171" s="665" t="s">
        <v>545</v>
      </c>
      <c r="C2171" s="665" t="s">
        <v>4757</v>
      </c>
      <c r="D2171" s="746" t="s">
        <v>7219</v>
      </c>
      <c r="E2171" s="747" t="s">
        <v>4791</v>
      </c>
      <c r="F2171" s="665" t="s">
        <v>4752</v>
      </c>
      <c r="G2171" s="665" t="s">
        <v>4841</v>
      </c>
      <c r="H2171" s="665" t="s">
        <v>546</v>
      </c>
      <c r="I2171" s="665" t="s">
        <v>5267</v>
      </c>
      <c r="J2171" s="665" t="s">
        <v>692</v>
      </c>
      <c r="K2171" s="665" t="s">
        <v>5268</v>
      </c>
      <c r="L2171" s="666">
        <v>121.75</v>
      </c>
      <c r="M2171" s="666">
        <v>365.25</v>
      </c>
      <c r="N2171" s="665">
        <v>3</v>
      </c>
      <c r="O2171" s="748">
        <v>2</v>
      </c>
      <c r="P2171" s="666">
        <v>243.5</v>
      </c>
      <c r="Q2171" s="681">
        <v>0.66666666666666663</v>
      </c>
      <c r="R2171" s="665">
        <v>2</v>
      </c>
      <c r="S2171" s="681">
        <v>0.66666666666666663</v>
      </c>
      <c r="T2171" s="748">
        <v>1</v>
      </c>
      <c r="U2171" s="704">
        <v>0.5</v>
      </c>
    </row>
    <row r="2172" spans="1:21" ht="14.4" customHeight="1" x14ac:dyDescent="0.3">
      <c r="A2172" s="664">
        <v>21</v>
      </c>
      <c r="B2172" s="665" t="s">
        <v>545</v>
      </c>
      <c r="C2172" s="665" t="s">
        <v>4757</v>
      </c>
      <c r="D2172" s="746" t="s">
        <v>7219</v>
      </c>
      <c r="E2172" s="747" t="s">
        <v>4791</v>
      </c>
      <c r="F2172" s="665" t="s">
        <v>4752</v>
      </c>
      <c r="G2172" s="665" t="s">
        <v>4847</v>
      </c>
      <c r="H2172" s="665" t="s">
        <v>2238</v>
      </c>
      <c r="I2172" s="665" t="s">
        <v>2330</v>
      </c>
      <c r="J2172" s="665" t="s">
        <v>4572</v>
      </c>
      <c r="K2172" s="665" t="s">
        <v>4573</v>
      </c>
      <c r="L2172" s="666">
        <v>4.7</v>
      </c>
      <c r="M2172" s="666">
        <v>28.200000000000003</v>
      </c>
      <c r="N2172" s="665">
        <v>6</v>
      </c>
      <c r="O2172" s="748">
        <v>3</v>
      </c>
      <c r="P2172" s="666">
        <v>28.200000000000003</v>
      </c>
      <c r="Q2172" s="681">
        <v>1</v>
      </c>
      <c r="R2172" s="665">
        <v>6</v>
      </c>
      <c r="S2172" s="681">
        <v>1</v>
      </c>
      <c r="T2172" s="748">
        <v>3</v>
      </c>
      <c r="U2172" s="704">
        <v>1</v>
      </c>
    </row>
    <row r="2173" spans="1:21" ht="14.4" customHeight="1" x14ac:dyDescent="0.3">
      <c r="A2173" s="664">
        <v>21</v>
      </c>
      <c r="B2173" s="665" t="s">
        <v>545</v>
      </c>
      <c r="C2173" s="665" t="s">
        <v>4757</v>
      </c>
      <c r="D2173" s="746" t="s">
        <v>7219</v>
      </c>
      <c r="E2173" s="747" t="s">
        <v>4791</v>
      </c>
      <c r="F2173" s="665" t="s">
        <v>4752</v>
      </c>
      <c r="G2173" s="665" t="s">
        <v>4847</v>
      </c>
      <c r="H2173" s="665" t="s">
        <v>2238</v>
      </c>
      <c r="I2173" s="665" t="s">
        <v>2456</v>
      </c>
      <c r="J2173" s="665" t="s">
        <v>4574</v>
      </c>
      <c r="K2173" s="665" t="s">
        <v>4575</v>
      </c>
      <c r="L2173" s="666">
        <v>9.4</v>
      </c>
      <c r="M2173" s="666">
        <v>47</v>
      </c>
      <c r="N2173" s="665">
        <v>5</v>
      </c>
      <c r="O2173" s="748">
        <v>2</v>
      </c>
      <c r="P2173" s="666">
        <v>18.8</v>
      </c>
      <c r="Q2173" s="681">
        <v>0.4</v>
      </c>
      <c r="R2173" s="665">
        <v>2</v>
      </c>
      <c r="S2173" s="681">
        <v>0.4</v>
      </c>
      <c r="T2173" s="748">
        <v>0.5</v>
      </c>
      <c r="U2173" s="704">
        <v>0.25</v>
      </c>
    </row>
    <row r="2174" spans="1:21" ht="14.4" customHeight="1" x14ac:dyDescent="0.3">
      <c r="A2174" s="664">
        <v>21</v>
      </c>
      <c r="B2174" s="665" t="s">
        <v>545</v>
      </c>
      <c r="C2174" s="665" t="s">
        <v>4757</v>
      </c>
      <c r="D2174" s="746" t="s">
        <v>7219</v>
      </c>
      <c r="E2174" s="747" t="s">
        <v>4791</v>
      </c>
      <c r="F2174" s="665" t="s">
        <v>4752</v>
      </c>
      <c r="G2174" s="665" t="s">
        <v>4847</v>
      </c>
      <c r="H2174" s="665" t="s">
        <v>546</v>
      </c>
      <c r="I2174" s="665" t="s">
        <v>4848</v>
      </c>
      <c r="J2174" s="665" t="s">
        <v>4849</v>
      </c>
      <c r="K2174" s="665" t="s">
        <v>4573</v>
      </c>
      <c r="L2174" s="666">
        <v>4.7</v>
      </c>
      <c r="M2174" s="666">
        <v>4.7</v>
      </c>
      <c r="N2174" s="665">
        <v>1</v>
      </c>
      <c r="O2174" s="748">
        <v>0.5</v>
      </c>
      <c r="P2174" s="666"/>
      <c r="Q2174" s="681">
        <v>0</v>
      </c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21</v>
      </c>
      <c r="B2175" s="665" t="s">
        <v>545</v>
      </c>
      <c r="C2175" s="665" t="s">
        <v>4757</v>
      </c>
      <c r="D2175" s="746" t="s">
        <v>7219</v>
      </c>
      <c r="E2175" s="747" t="s">
        <v>4791</v>
      </c>
      <c r="F2175" s="665" t="s">
        <v>4752</v>
      </c>
      <c r="G2175" s="665" t="s">
        <v>5045</v>
      </c>
      <c r="H2175" s="665" t="s">
        <v>546</v>
      </c>
      <c r="I2175" s="665" t="s">
        <v>6552</v>
      </c>
      <c r="J2175" s="665" t="s">
        <v>6553</v>
      </c>
      <c r="K2175" s="665" t="s">
        <v>5968</v>
      </c>
      <c r="L2175" s="666">
        <v>186.55</v>
      </c>
      <c r="M2175" s="666">
        <v>186.55</v>
      </c>
      <c r="N2175" s="665">
        <v>1</v>
      </c>
      <c r="O2175" s="748">
        <v>0.5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21</v>
      </c>
      <c r="B2176" s="665" t="s">
        <v>545</v>
      </c>
      <c r="C2176" s="665" t="s">
        <v>4757</v>
      </c>
      <c r="D2176" s="746" t="s">
        <v>7219</v>
      </c>
      <c r="E2176" s="747" t="s">
        <v>4791</v>
      </c>
      <c r="F2176" s="665" t="s">
        <v>4752</v>
      </c>
      <c r="G2176" s="665" t="s">
        <v>5045</v>
      </c>
      <c r="H2176" s="665" t="s">
        <v>546</v>
      </c>
      <c r="I2176" s="665" t="s">
        <v>6554</v>
      </c>
      <c r="J2176" s="665" t="s">
        <v>6553</v>
      </c>
      <c r="K2176" s="665" t="s">
        <v>6555</v>
      </c>
      <c r="L2176" s="666">
        <v>0</v>
      </c>
      <c r="M2176" s="666">
        <v>0</v>
      </c>
      <c r="N2176" s="665">
        <v>1</v>
      </c>
      <c r="O2176" s="748">
        <v>1</v>
      </c>
      <c r="P2176" s="666"/>
      <c r="Q2176" s="681"/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21</v>
      </c>
      <c r="B2177" s="665" t="s">
        <v>545</v>
      </c>
      <c r="C2177" s="665" t="s">
        <v>4757</v>
      </c>
      <c r="D2177" s="746" t="s">
        <v>7219</v>
      </c>
      <c r="E2177" s="747" t="s">
        <v>4791</v>
      </c>
      <c r="F2177" s="665" t="s">
        <v>4752</v>
      </c>
      <c r="G2177" s="665" t="s">
        <v>4953</v>
      </c>
      <c r="H2177" s="665" t="s">
        <v>546</v>
      </c>
      <c r="I2177" s="665" t="s">
        <v>6304</v>
      </c>
      <c r="J2177" s="665" t="s">
        <v>2101</v>
      </c>
      <c r="K2177" s="665" t="s">
        <v>4515</v>
      </c>
      <c r="L2177" s="666">
        <v>0</v>
      </c>
      <c r="M2177" s="666">
        <v>0</v>
      </c>
      <c r="N2177" s="665">
        <v>1</v>
      </c>
      <c r="O2177" s="748">
        <v>1</v>
      </c>
      <c r="P2177" s="666"/>
      <c r="Q2177" s="681"/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21</v>
      </c>
      <c r="B2178" s="665" t="s">
        <v>545</v>
      </c>
      <c r="C2178" s="665" t="s">
        <v>4757</v>
      </c>
      <c r="D2178" s="746" t="s">
        <v>7219</v>
      </c>
      <c r="E2178" s="747" t="s">
        <v>4791</v>
      </c>
      <c r="F2178" s="665" t="s">
        <v>4752</v>
      </c>
      <c r="G2178" s="665" t="s">
        <v>5578</v>
      </c>
      <c r="H2178" s="665" t="s">
        <v>2238</v>
      </c>
      <c r="I2178" s="665" t="s">
        <v>2481</v>
      </c>
      <c r="J2178" s="665" t="s">
        <v>2482</v>
      </c>
      <c r="K2178" s="665" t="s">
        <v>4421</v>
      </c>
      <c r="L2178" s="666">
        <v>0</v>
      </c>
      <c r="M2178" s="666">
        <v>0</v>
      </c>
      <c r="N2178" s="665">
        <v>1</v>
      </c>
      <c r="O2178" s="748">
        <v>1</v>
      </c>
      <c r="P2178" s="666">
        <v>0</v>
      </c>
      <c r="Q2178" s="681"/>
      <c r="R2178" s="665">
        <v>1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21</v>
      </c>
      <c r="B2179" s="665" t="s">
        <v>545</v>
      </c>
      <c r="C2179" s="665" t="s">
        <v>4757</v>
      </c>
      <c r="D2179" s="746" t="s">
        <v>7219</v>
      </c>
      <c r="E2179" s="747" t="s">
        <v>4791</v>
      </c>
      <c r="F2179" s="665" t="s">
        <v>4752</v>
      </c>
      <c r="G2179" s="665" t="s">
        <v>4850</v>
      </c>
      <c r="H2179" s="665" t="s">
        <v>546</v>
      </c>
      <c r="I2179" s="665" t="s">
        <v>4851</v>
      </c>
      <c r="J2179" s="665" t="s">
        <v>4852</v>
      </c>
      <c r="K2179" s="665" t="s">
        <v>4853</v>
      </c>
      <c r="L2179" s="666">
        <v>1540.82</v>
      </c>
      <c r="M2179" s="666">
        <v>1540.82</v>
      </c>
      <c r="N2179" s="665">
        <v>1</v>
      </c>
      <c r="O2179" s="748">
        <v>1</v>
      </c>
      <c r="P2179" s="666">
        <v>1540.82</v>
      </c>
      <c r="Q2179" s="681">
        <v>1</v>
      </c>
      <c r="R2179" s="665">
        <v>1</v>
      </c>
      <c r="S2179" s="681">
        <v>1</v>
      </c>
      <c r="T2179" s="748">
        <v>1</v>
      </c>
      <c r="U2179" s="704">
        <v>1</v>
      </c>
    </row>
    <row r="2180" spans="1:21" ht="14.4" customHeight="1" x14ac:dyDescent="0.3">
      <c r="A2180" s="664">
        <v>21</v>
      </c>
      <c r="B2180" s="665" t="s">
        <v>545</v>
      </c>
      <c r="C2180" s="665" t="s">
        <v>4757</v>
      </c>
      <c r="D2180" s="746" t="s">
        <v>7219</v>
      </c>
      <c r="E2180" s="747" t="s">
        <v>4791</v>
      </c>
      <c r="F2180" s="665" t="s">
        <v>4752</v>
      </c>
      <c r="G2180" s="665" t="s">
        <v>4824</v>
      </c>
      <c r="H2180" s="665" t="s">
        <v>546</v>
      </c>
      <c r="I2180" s="665" t="s">
        <v>962</v>
      </c>
      <c r="J2180" s="665" t="s">
        <v>4855</v>
      </c>
      <c r="K2180" s="665" t="s">
        <v>4856</v>
      </c>
      <c r="L2180" s="666">
        <v>0</v>
      </c>
      <c r="M2180" s="666">
        <v>0</v>
      </c>
      <c r="N2180" s="665">
        <v>2</v>
      </c>
      <c r="O2180" s="748">
        <v>1.5</v>
      </c>
      <c r="P2180" s="666">
        <v>0</v>
      </c>
      <c r="Q2180" s="681"/>
      <c r="R2180" s="665">
        <v>1</v>
      </c>
      <c r="S2180" s="681">
        <v>0.5</v>
      </c>
      <c r="T2180" s="748">
        <v>0.5</v>
      </c>
      <c r="U2180" s="704">
        <v>0.33333333333333331</v>
      </c>
    </row>
    <row r="2181" spans="1:21" ht="14.4" customHeight="1" x14ac:dyDescent="0.3">
      <c r="A2181" s="664">
        <v>21</v>
      </c>
      <c r="B2181" s="665" t="s">
        <v>545</v>
      </c>
      <c r="C2181" s="665" t="s">
        <v>4757</v>
      </c>
      <c r="D2181" s="746" t="s">
        <v>7219</v>
      </c>
      <c r="E2181" s="747" t="s">
        <v>4791</v>
      </c>
      <c r="F2181" s="665" t="s">
        <v>4752</v>
      </c>
      <c r="G2181" s="665" t="s">
        <v>4824</v>
      </c>
      <c r="H2181" s="665" t="s">
        <v>546</v>
      </c>
      <c r="I2181" s="665" t="s">
        <v>5896</v>
      </c>
      <c r="J2181" s="665" t="s">
        <v>967</v>
      </c>
      <c r="K2181" s="665" t="s">
        <v>4437</v>
      </c>
      <c r="L2181" s="666">
        <v>0</v>
      </c>
      <c r="M2181" s="666">
        <v>0</v>
      </c>
      <c r="N2181" s="665">
        <v>2</v>
      </c>
      <c r="O2181" s="748">
        <v>1</v>
      </c>
      <c r="P2181" s="666">
        <v>0</v>
      </c>
      <c r="Q2181" s="681"/>
      <c r="R2181" s="665">
        <v>2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21</v>
      </c>
      <c r="B2182" s="665" t="s">
        <v>545</v>
      </c>
      <c r="C2182" s="665" t="s">
        <v>4757</v>
      </c>
      <c r="D2182" s="746" t="s">
        <v>7219</v>
      </c>
      <c r="E2182" s="747" t="s">
        <v>4791</v>
      </c>
      <c r="F2182" s="665" t="s">
        <v>4752</v>
      </c>
      <c r="G2182" s="665" t="s">
        <v>4824</v>
      </c>
      <c r="H2182" s="665" t="s">
        <v>546</v>
      </c>
      <c r="I2182" s="665" t="s">
        <v>6315</v>
      </c>
      <c r="J2182" s="665" t="s">
        <v>967</v>
      </c>
      <c r="K2182" s="665" t="s">
        <v>4437</v>
      </c>
      <c r="L2182" s="666">
        <v>0</v>
      </c>
      <c r="M2182" s="666">
        <v>0</v>
      </c>
      <c r="N2182" s="665">
        <v>1</v>
      </c>
      <c r="O2182" s="748">
        <v>1</v>
      </c>
      <c r="P2182" s="666">
        <v>0</v>
      </c>
      <c r="Q2182" s="681"/>
      <c r="R2182" s="665">
        <v>1</v>
      </c>
      <c r="S2182" s="681">
        <v>1</v>
      </c>
      <c r="T2182" s="748">
        <v>1</v>
      </c>
      <c r="U2182" s="704">
        <v>1</v>
      </c>
    </row>
    <row r="2183" spans="1:21" ht="14.4" customHeight="1" x14ac:dyDescent="0.3">
      <c r="A2183" s="664">
        <v>21</v>
      </c>
      <c r="B2183" s="665" t="s">
        <v>545</v>
      </c>
      <c r="C2183" s="665" t="s">
        <v>4757</v>
      </c>
      <c r="D2183" s="746" t="s">
        <v>7219</v>
      </c>
      <c r="E2183" s="747" t="s">
        <v>4791</v>
      </c>
      <c r="F2183" s="665" t="s">
        <v>4752</v>
      </c>
      <c r="G2183" s="665" t="s">
        <v>4824</v>
      </c>
      <c r="H2183" s="665" t="s">
        <v>546</v>
      </c>
      <c r="I2183" s="665" t="s">
        <v>5487</v>
      </c>
      <c r="J2183" s="665" t="s">
        <v>967</v>
      </c>
      <c r="K2183" s="665" t="s">
        <v>4437</v>
      </c>
      <c r="L2183" s="666">
        <v>0</v>
      </c>
      <c r="M2183" s="666">
        <v>0</v>
      </c>
      <c r="N2183" s="665">
        <v>2</v>
      </c>
      <c r="O2183" s="748">
        <v>1</v>
      </c>
      <c r="P2183" s="666"/>
      <c r="Q2183" s="681"/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21</v>
      </c>
      <c r="B2184" s="665" t="s">
        <v>545</v>
      </c>
      <c r="C2184" s="665" t="s">
        <v>4757</v>
      </c>
      <c r="D2184" s="746" t="s">
        <v>7219</v>
      </c>
      <c r="E2184" s="747" t="s">
        <v>4791</v>
      </c>
      <c r="F2184" s="665" t="s">
        <v>4752</v>
      </c>
      <c r="G2184" s="665" t="s">
        <v>5897</v>
      </c>
      <c r="H2184" s="665" t="s">
        <v>546</v>
      </c>
      <c r="I2184" s="665" t="s">
        <v>6556</v>
      </c>
      <c r="J2184" s="665" t="s">
        <v>3411</v>
      </c>
      <c r="K2184" s="665" t="s">
        <v>6557</v>
      </c>
      <c r="L2184" s="666">
        <v>0</v>
      </c>
      <c r="M2184" s="666">
        <v>0</v>
      </c>
      <c r="N2184" s="665">
        <v>1</v>
      </c>
      <c r="O2184" s="748">
        <v>1</v>
      </c>
      <c r="P2184" s="666">
        <v>0</v>
      </c>
      <c r="Q2184" s="681"/>
      <c r="R2184" s="665">
        <v>1</v>
      </c>
      <c r="S2184" s="681">
        <v>1</v>
      </c>
      <c r="T2184" s="748">
        <v>1</v>
      </c>
      <c r="U2184" s="704">
        <v>1</v>
      </c>
    </row>
    <row r="2185" spans="1:21" ht="14.4" customHeight="1" x14ac:dyDescent="0.3">
      <c r="A2185" s="664">
        <v>21</v>
      </c>
      <c r="B2185" s="665" t="s">
        <v>545</v>
      </c>
      <c r="C2185" s="665" t="s">
        <v>4757</v>
      </c>
      <c r="D2185" s="746" t="s">
        <v>7219</v>
      </c>
      <c r="E2185" s="747" t="s">
        <v>4791</v>
      </c>
      <c r="F2185" s="665" t="s">
        <v>4752</v>
      </c>
      <c r="G2185" s="665" t="s">
        <v>6558</v>
      </c>
      <c r="H2185" s="665" t="s">
        <v>546</v>
      </c>
      <c r="I2185" s="665" t="s">
        <v>6559</v>
      </c>
      <c r="J2185" s="665" t="s">
        <v>6560</v>
      </c>
      <c r="K2185" s="665" t="s">
        <v>6561</v>
      </c>
      <c r="L2185" s="666">
        <v>77.37</v>
      </c>
      <c r="M2185" s="666">
        <v>77.37</v>
      </c>
      <c r="N2185" s="665">
        <v>1</v>
      </c>
      <c r="O2185" s="748">
        <v>1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21</v>
      </c>
      <c r="B2186" s="665" t="s">
        <v>545</v>
      </c>
      <c r="C2186" s="665" t="s">
        <v>4757</v>
      </c>
      <c r="D2186" s="746" t="s">
        <v>7219</v>
      </c>
      <c r="E2186" s="747" t="s">
        <v>4791</v>
      </c>
      <c r="F2186" s="665" t="s">
        <v>4752</v>
      </c>
      <c r="G2186" s="665" t="s">
        <v>6562</v>
      </c>
      <c r="H2186" s="665" t="s">
        <v>546</v>
      </c>
      <c r="I2186" s="665" t="s">
        <v>6563</v>
      </c>
      <c r="J2186" s="665" t="s">
        <v>1801</v>
      </c>
      <c r="K2186" s="665" t="s">
        <v>6564</v>
      </c>
      <c r="L2186" s="666">
        <v>0</v>
      </c>
      <c r="M2186" s="666">
        <v>0</v>
      </c>
      <c r="N2186" s="665">
        <v>1</v>
      </c>
      <c r="O2186" s="748">
        <v>1</v>
      </c>
      <c r="P2186" s="666"/>
      <c r="Q2186" s="681"/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21</v>
      </c>
      <c r="B2187" s="665" t="s">
        <v>545</v>
      </c>
      <c r="C2187" s="665" t="s">
        <v>4757</v>
      </c>
      <c r="D2187" s="746" t="s">
        <v>7219</v>
      </c>
      <c r="E2187" s="747" t="s">
        <v>4791</v>
      </c>
      <c r="F2187" s="665" t="s">
        <v>4752</v>
      </c>
      <c r="G2187" s="665" t="s">
        <v>5357</v>
      </c>
      <c r="H2187" s="665" t="s">
        <v>546</v>
      </c>
      <c r="I2187" s="665" t="s">
        <v>2692</v>
      </c>
      <c r="J2187" s="665" t="s">
        <v>2693</v>
      </c>
      <c r="K2187" s="665" t="s">
        <v>4955</v>
      </c>
      <c r="L2187" s="666">
        <v>170.52</v>
      </c>
      <c r="M2187" s="666">
        <v>170.52</v>
      </c>
      <c r="N2187" s="665">
        <v>1</v>
      </c>
      <c r="O2187" s="748">
        <v>0.5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21</v>
      </c>
      <c r="B2188" s="665" t="s">
        <v>545</v>
      </c>
      <c r="C2188" s="665" t="s">
        <v>4757</v>
      </c>
      <c r="D2188" s="746" t="s">
        <v>7219</v>
      </c>
      <c r="E2188" s="747" t="s">
        <v>4791</v>
      </c>
      <c r="F2188" s="665" t="s">
        <v>4752</v>
      </c>
      <c r="G2188" s="665" t="s">
        <v>4954</v>
      </c>
      <c r="H2188" s="665" t="s">
        <v>546</v>
      </c>
      <c r="I2188" s="665" t="s">
        <v>5489</v>
      </c>
      <c r="J2188" s="665" t="s">
        <v>5490</v>
      </c>
      <c r="K2188" s="665" t="s">
        <v>4955</v>
      </c>
      <c r="L2188" s="666">
        <v>78.33</v>
      </c>
      <c r="M2188" s="666">
        <v>78.33</v>
      </c>
      <c r="N2188" s="665">
        <v>1</v>
      </c>
      <c r="O2188" s="748">
        <v>1</v>
      </c>
      <c r="P2188" s="666">
        <v>78.33</v>
      </c>
      <c r="Q2188" s="681">
        <v>1</v>
      </c>
      <c r="R2188" s="665">
        <v>1</v>
      </c>
      <c r="S2188" s="681">
        <v>1</v>
      </c>
      <c r="T2188" s="748">
        <v>1</v>
      </c>
      <c r="U2188" s="704">
        <v>1</v>
      </c>
    </row>
    <row r="2189" spans="1:21" ht="14.4" customHeight="1" x14ac:dyDescent="0.3">
      <c r="A2189" s="664">
        <v>21</v>
      </c>
      <c r="B2189" s="665" t="s">
        <v>545</v>
      </c>
      <c r="C2189" s="665" t="s">
        <v>4757</v>
      </c>
      <c r="D2189" s="746" t="s">
        <v>7219</v>
      </c>
      <c r="E2189" s="747" t="s">
        <v>4791</v>
      </c>
      <c r="F2189" s="665" t="s">
        <v>4752</v>
      </c>
      <c r="G2189" s="665" t="s">
        <v>4954</v>
      </c>
      <c r="H2189" s="665" t="s">
        <v>546</v>
      </c>
      <c r="I2189" s="665" t="s">
        <v>5494</v>
      </c>
      <c r="J2189" s="665" t="s">
        <v>5495</v>
      </c>
      <c r="K2189" s="665" t="s">
        <v>4955</v>
      </c>
      <c r="L2189" s="666">
        <v>78.33</v>
      </c>
      <c r="M2189" s="666">
        <v>78.33</v>
      </c>
      <c r="N2189" s="665">
        <v>1</v>
      </c>
      <c r="O2189" s="748">
        <v>0.5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21</v>
      </c>
      <c r="B2190" s="665" t="s">
        <v>545</v>
      </c>
      <c r="C2190" s="665" t="s">
        <v>4757</v>
      </c>
      <c r="D2190" s="746" t="s">
        <v>7219</v>
      </c>
      <c r="E2190" s="747" t="s">
        <v>4791</v>
      </c>
      <c r="F2190" s="665" t="s">
        <v>4752</v>
      </c>
      <c r="G2190" s="665" t="s">
        <v>4857</v>
      </c>
      <c r="H2190" s="665" t="s">
        <v>2238</v>
      </c>
      <c r="I2190" s="665" t="s">
        <v>2389</v>
      </c>
      <c r="J2190" s="665" t="s">
        <v>2390</v>
      </c>
      <c r="K2190" s="665" t="s">
        <v>4463</v>
      </c>
      <c r="L2190" s="666">
        <v>65.989999999999995</v>
      </c>
      <c r="M2190" s="666">
        <v>329.95</v>
      </c>
      <c r="N2190" s="665">
        <v>5</v>
      </c>
      <c r="O2190" s="748">
        <v>2</v>
      </c>
      <c r="P2190" s="666">
        <v>263.95999999999998</v>
      </c>
      <c r="Q2190" s="681">
        <v>0.79999999999999993</v>
      </c>
      <c r="R2190" s="665">
        <v>4</v>
      </c>
      <c r="S2190" s="681">
        <v>0.8</v>
      </c>
      <c r="T2190" s="748">
        <v>1.5</v>
      </c>
      <c r="U2190" s="704">
        <v>0.75</v>
      </c>
    </row>
    <row r="2191" spans="1:21" ht="14.4" customHeight="1" x14ac:dyDescent="0.3">
      <c r="A2191" s="664">
        <v>21</v>
      </c>
      <c r="B2191" s="665" t="s">
        <v>545</v>
      </c>
      <c r="C2191" s="665" t="s">
        <v>4757</v>
      </c>
      <c r="D2191" s="746" t="s">
        <v>7219</v>
      </c>
      <c r="E2191" s="747" t="s">
        <v>4791</v>
      </c>
      <c r="F2191" s="665" t="s">
        <v>4752</v>
      </c>
      <c r="G2191" s="665" t="s">
        <v>4857</v>
      </c>
      <c r="H2191" s="665" t="s">
        <v>2238</v>
      </c>
      <c r="I2191" s="665" t="s">
        <v>2389</v>
      </c>
      <c r="J2191" s="665" t="s">
        <v>2390</v>
      </c>
      <c r="K2191" s="665" t="s">
        <v>4463</v>
      </c>
      <c r="L2191" s="666">
        <v>42.57</v>
      </c>
      <c r="M2191" s="666">
        <v>255.42000000000002</v>
      </c>
      <c r="N2191" s="665">
        <v>6</v>
      </c>
      <c r="O2191" s="748">
        <v>2</v>
      </c>
      <c r="P2191" s="666">
        <v>255.42000000000002</v>
      </c>
      <c r="Q2191" s="681">
        <v>1</v>
      </c>
      <c r="R2191" s="665">
        <v>6</v>
      </c>
      <c r="S2191" s="681">
        <v>1</v>
      </c>
      <c r="T2191" s="748">
        <v>2</v>
      </c>
      <c r="U2191" s="704">
        <v>1</v>
      </c>
    </row>
    <row r="2192" spans="1:21" ht="14.4" customHeight="1" x14ac:dyDescent="0.3">
      <c r="A2192" s="664">
        <v>21</v>
      </c>
      <c r="B2192" s="665" t="s">
        <v>545</v>
      </c>
      <c r="C2192" s="665" t="s">
        <v>4757</v>
      </c>
      <c r="D2192" s="746" t="s">
        <v>7219</v>
      </c>
      <c r="E2192" s="747" t="s">
        <v>4791</v>
      </c>
      <c r="F2192" s="665" t="s">
        <v>4752</v>
      </c>
      <c r="G2192" s="665" t="s">
        <v>4857</v>
      </c>
      <c r="H2192" s="665" t="s">
        <v>2238</v>
      </c>
      <c r="I2192" s="665" t="s">
        <v>2466</v>
      </c>
      <c r="J2192" s="665" t="s">
        <v>2467</v>
      </c>
      <c r="K2192" s="665" t="s">
        <v>4487</v>
      </c>
      <c r="L2192" s="666">
        <v>85.16</v>
      </c>
      <c r="M2192" s="666">
        <v>170.32</v>
      </c>
      <c r="N2192" s="665">
        <v>2</v>
      </c>
      <c r="O2192" s="748">
        <v>1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21</v>
      </c>
      <c r="B2193" s="665" t="s">
        <v>545</v>
      </c>
      <c r="C2193" s="665" t="s">
        <v>4757</v>
      </c>
      <c r="D2193" s="746" t="s">
        <v>7219</v>
      </c>
      <c r="E2193" s="747" t="s">
        <v>4791</v>
      </c>
      <c r="F2193" s="665" t="s">
        <v>4752</v>
      </c>
      <c r="G2193" s="665" t="s">
        <v>4857</v>
      </c>
      <c r="H2193" s="665" t="s">
        <v>2238</v>
      </c>
      <c r="I2193" s="665" t="s">
        <v>4858</v>
      </c>
      <c r="J2193" s="665" t="s">
        <v>2467</v>
      </c>
      <c r="K2193" s="665" t="s">
        <v>4582</v>
      </c>
      <c r="L2193" s="666">
        <v>264</v>
      </c>
      <c r="M2193" s="666">
        <v>264</v>
      </c>
      <c r="N2193" s="665">
        <v>1</v>
      </c>
      <c r="O2193" s="748">
        <v>1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21</v>
      </c>
      <c r="B2194" s="665" t="s">
        <v>545</v>
      </c>
      <c r="C2194" s="665" t="s">
        <v>4757</v>
      </c>
      <c r="D2194" s="746" t="s">
        <v>7219</v>
      </c>
      <c r="E2194" s="747" t="s">
        <v>4791</v>
      </c>
      <c r="F2194" s="665" t="s">
        <v>4752</v>
      </c>
      <c r="G2194" s="665" t="s">
        <v>4857</v>
      </c>
      <c r="H2194" s="665" t="s">
        <v>2238</v>
      </c>
      <c r="I2194" s="665" t="s">
        <v>4858</v>
      </c>
      <c r="J2194" s="665" t="s">
        <v>2467</v>
      </c>
      <c r="K2194" s="665" t="s">
        <v>4582</v>
      </c>
      <c r="L2194" s="666">
        <v>170.32</v>
      </c>
      <c r="M2194" s="666">
        <v>170.32</v>
      </c>
      <c r="N2194" s="665">
        <v>1</v>
      </c>
      <c r="O2194" s="748">
        <v>1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21</v>
      </c>
      <c r="B2195" s="665" t="s">
        <v>545</v>
      </c>
      <c r="C2195" s="665" t="s">
        <v>4757</v>
      </c>
      <c r="D2195" s="746" t="s">
        <v>7219</v>
      </c>
      <c r="E2195" s="747" t="s">
        <v>4791</v>
      </c>
      <c r="F2195" s="665" t="s">
        <v>4752</v>
      </c>
      <c r="G2195" s="665" t="s">
        <v>6565</v>
      </c>
      <c r="H2195" s="665" t="s">
        <v>546</v>
      </c>
      <c r="I2195" s="665" t="s">
        <v>6566</v>
      </c>
      <c r="J2195" s="665" t="s">
        <v>6567</v>
      </c>
      <c r="K2195" s="665" t="s">
        <v>6568</v>
      </c>
      <c r="L2195" s="666">
        <v>0</v>
      </c>
      <c r="M2195" s="666">
        <v>0</v>
      </c>
      <c r="N2195" s="665">
        <v>1</v>
      </c>
      <c r="O2195" s="748">
        <v>0.5</v>
      </c>
      <c r="P2195" s="666"/>
      <c r="Q2195" s="681"/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21</v>
      </c>
      <c r="B2196" s="665" t="s">
        <v>545</v>
      </c>
      <c r="C2196" s="665" t="s">
        <v>4757</v>
      </c>
      <c r="D2196" s="746" t="s">
        <v>7219</v>
      </c>
      <c r="E2196" s="747" t="s">
        <v>4791</v>
      </c>
      <c r="F2196" s="665" t="s">
        <v>4752</v>
      </c>
      <c r="G2196" s="665" t="s">
        <v>5358</v>
      </c>
      <c r="H2196" s="665" t="s">
        <v>546</v>
      </c>
      <c r="I2196" s="665" t="s">
        <v>1591</v>
      </c>
      <c r="J2196" s="665" t="s">
        <v>1592</v>
      </c>
      <c r="K2196" s="665" t="s">
        <v>6324</v>
      </c>
      <c r="L2196" s="666">
        <v>34.57</v>
      </c>
      <c r="M2196" s="666">
        <v>138.28</v>
      </c>
      <c r="N2196" s="665">
        <v>4</v>
      </c>
      <c r="O2196" s="748">
        <v>4</v>
      </c>
      <c r="P2196" s="666">
        <v>103.71000000000001</v>
      </c>
      <c r="Q2196" s="681">
        <v>0.75</v>
      </c>
      <c r="R2196" s="665">
        <v>3</v>
      </c>
      <c r="S2196" s="681">
        <v>0.75</v>
      </c>
      <c r="T2196" s="748">
        <v>3</v>
      </c>
      <c r="U2196" s="704">
        <v>0.75</v>
      </c>
    </row>
    <row r="2197" spans="1:21" ht="14.4" customHeight="1" x14ac:dyDescent="0.3">
      <c r="A2197" s="664">
        <v>21</v>
      </c>
      <c r="B2197" s="665" t="s">
        <v>545</v>
      </c>
      <c r="C2197" s="665" t="s">
        <v>4757</v>
      </c>
      <c r="D2197" s="746" t="s">
        <v>7219</v>
      </c>
      <c r="E2197" s="747" t="s">
        <v>4791</v>
      </c>
      <c r="F2197" s="665" t="s">
        <v>4752</v>
      </c>
      <c r="G2197" s="665" t="s">
        <v>5358</v>
      </c>
      <c r="H2197" s="665" t="s">
        <v>546</v>
      </c>
      <c r="I2197" s="665" t="s">
        <v>6569</v>
      </c>
      <c r="J2197" s="665" t="s">
        <v>1592</v>
      </c>
      <c r="K2197" s="665" t="s">
        <v>6570</v>
      </c>
      <c r="L2197" s="666">
        <v>0</v>
      </c>
      <c r="M2197" s="666">
        <v>0</v>
      </c>
      <c r="N2197" s="665">
        <v>1</v>
      </c>
      <c r="O2197" s="748">
        <v>1</v>
      </c>
      <c r="P2197" s="666"/>
      <c r="Q2197" s="681"/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21</v>
      </c>
      <c r="B2198" s="665" t="s">
        <v>545</v>
      </c>
      <c r="C2198" s="665" t="s">
        <v>4757</v>
      </c>
      <c r="D2198" s="746" t="s">
        <v>7219</v>
      </c>
      <c r="E2198" s="747" t="s">
        <v>4791</v>
      </c>
      <c r="F2198" s="665" t="s">
        <v>4752</v>
      </c>
      <c r="G2198" s="665" t="s">
        <v>5358</v>
      </c>
      <c r="H2198" s="665" t="s">
        <v>546</v>
      </c>
      <c r="I2198" s="665" t="s">
        <v>6571</v>
      </c>
      <c r="J2198" s="665" t="s">
        <v>1592</v>
      </c>
      <c r="K2198" s="665" t="s">
        <v>6572</v>
      </c>
      <c r="L2198" s="666">
        <v>0</v>
      </c>
      <c r="M2198" s="666">
        <v>0</v>
      </c>
      <c r="N2198" s="665">
        <v>1</v>
      </c>
      <c r="O2198" s="748">
        <v>1</v>
      </c>
      <c r="P2198" s="666">
        <v>0</v>
      </c>
      <c r="Q2198" s="681"/>
      <c r="R2198" s="665">
        <v>1</v>
      </c>
      <c r="S2198" s="681">
        <v>1</v>
      </c>
      <c r="T2198" s="748">
        <v>1</v>
      </c>
      <c r="U2198" s="704">
        <v>1</v>
      </c>
    </row>
    <row r="2199" spans="1:21" ht="14.4" customHeight="1" x14ac:dyDescent="0.3">
      <c r="A2199" s="664">
        <v>21</v>
      </c>
      <c r="B2199" s="665" t="s">
        <v>545</v>
      </c>
      <c r="C2199" s="665" t="s">
        <v>4757</v>
      </c>
      <c r="D2199" s="746" t="s">
        <v>7219</v>
      </c>
      <c r="E2199" s="747" t="s">
        <v>4791</v>
      </c>
      <c r="F2199" s="665" t="s">
        <v>4752</v>
      </c>
      <c r="G2199" s="665" t="s">
        <v>4859</v>
      </c>
      <c r="H2199" s="665" t="s">
        <v>546</v>
      </c>
      <c r="I2199" s="665" t="s">
        <v>4982</v>
      </c>
      <c r="J2199" s="665" t="s">
        <v>1414</v>
      </c>
      <c r="K2199" s="665" t="s">
        <v>4464</v>
      </c>
      <c r="L2199" s="666">
        <v>0</v>
      </c>
      <c r="M2199" s="666">
        <v>0</v>
      </c>
      <c r="N2199" s="665">
        <v>1</v>
      </c>
      <c r="O2199" s="748">
        <v>1</v>
      </c>
      <c r="P2199" s="666"/>
      <c r="Q2199" s="681"/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21</v>
      </c>
      <c r="B2200" s="665" t="s">
        <v>545</v>
      </c>
      <c r="C2200" s="665" t="s">
        <v>4757</v>
      </c>
      <c r="D2200" s="746" t="s">
        <v>7219</v>
      </c>
      <c r="E2200" s="747" t="s">
        <v>4791</v>
      </c>
      <c r="F2200" s="665" t="s">
        <v>4752</v>
      </c>
      <c r="G2200" s="665" t="s">
        <v>4859</v>
      </c>
      <c r="H2200" s="665" t="s">
        <v>546</v>
      </c>
      <c r="I2200" s="665" t="s">
        <v>5199</v>
      </c>
      <c r="J2200" s="665" t="s">
        <v>1414</v>
      </c>
      <c r="K2200" s="665" t="s">
        <v>5200</v>
      </c>
      <c r="L2200" s="666">
        <v>0</v>
      </c>
      <c r="M2200" s="666">
        <v>0</v>
      </c>
      <c r="N2200" s="665">
        <v>1</v>
      </c>
      <c r="O2200" s="748">
        <v>0.5</v>
      </c>
      <c r="P2200" s="666">
        <v>0</v>
      </c>
      <c r="Q2200" s="681"/>
      <c r="R2200" s="665">
        <v>1</v>
      </c>
      <c r="S2200" s="681">
        <v>1</v>
      </c>
      <c r="T2200" s="748">
        <v>0.5</v>
      </c>
      <c r="U2200" s="704">
        <v>1</v>
      </c>
    </row>
    <row r="2201" spans="1:21" ht="14.4" customHeight="1" x14ac:dyDescent="0.3">
      <c r="A2201" s="664">
        <v>21</v>
      </c>
      <c r="B2201" s="665" t="s">
        <v>545</v>
      </c>
      <c r="C2201" s="665" t="s">
        <v>4757</v>
      </c>
      <c r="D2201" s="746" t="s">
        <v>7219</v>
      </c>
      <c r="E2201" s="747" t="s">
        <v>4791</v>
      </c>
      <c r="F2201" s="665" t="s">
        <v>4752</v>
      </c>
      <c r="G2201" s="665" t="s">
        <v>5905</v>
      </c>
      <c r="H2201" s="665" t="s">
        <v>546</v>
      </c>
      <c r="I2201" s="665" t="s">
        <v>6336</v>
      </c>
      <c r="J2201" s="665" t="s">
        <v>1620</v>
      </c>
      <c r="K2201" s="665" t="s">
        <v>5906</v>
      </c>
      <c r="L2201" s="666">
        <v>0</v>
      </c>
      <c r="M2201" s="666">
        <v>0</v>
      </c>
      <c r="N2201" s="665">
        <v>1</v>
      </c>
      <c r="O2201" s="748">
        <v>1</v>
      </c>
      <c r="P2201" s="666">
        <v>0</v>
      </c>
      <c r="Q2201" s="681"/>
      <c r="R2201" s="665">
        <v>1</v>
      </c>
      <c r="S2201" s="681">
        <v>1</v>
      </c>
      <c r="T2201" s="748">
        <v>1</v>
      </c>
      <c r="U2201" s="704">
        <v>1</v>
      </c>
    </row>
    <row r="2202" spans="1:21" ht="14.4" customHeight="1" x14ac:dyDescent="0.3">
      <c r="A2202" s="664">
        <v>21</v>
      </c>
      <c r="B2202" s="665" t="s">
        <v>545</v>
      </c>
      <c r="C2202" s="665" t="s">
        <v>4757</v>
      </c>
      <c r="D2202" s="746" t="s">
        <v>7219</v>
      </c>
      <c r="E2202" s="747" t="s">
        <v>4791</v>
      </c>
      <c r="F2202" s="665" t="s">
        <v>4752</v>
      </c>
      <c r="G2202" s="665" t="s">
        <v>5905</v>
      </c>
      <c r="H2202" s="665" t="s">
        <v>546</v>
      </c>
      <c r="I2202" s="665" t="s">
        <v>6573</v>
      </c>
      <c r="J2202" s="665" t="s">
        <v>1620</v>
      </c>
      <c r="K2202" s="665" t="s">
        <v>5908</v>
      </c>
      <c r="L2202" s="666">
        <v>0</v>
      </c>
      <c r="M2202" s="666">
        <v>0</v>
      </c>
      <c r="N2202" s="665">
        <v>1</v>
      </c>
      <c r="O2202" s="748">
        <v>0.5</v>
      </c>
      <c r="P2202" s="666"/>
      <c r="Q2202" s="681"/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21</v>
      </c>
      <c r="B2203" s="665" t="s">
        <v>545</v>
      </c>
      <c r="C2203" s="665" t="s">
        <v>4757</v>
      </c>
      <c r="D2203" s="746" t="s">
        <v>7219</v>
      </c>
      <c r="E2203" s="747" t="s">
        <v>4791</v>
      </c>
      <c r="F2203" s="665" t="s">
        <v>4752</v>
      </c>
      <c r="G2203" s="665" t="s">
        <v>5905</v>
      </c>
      <c r="H2203" s="665" t="s">
        <v>546</v>
      </c>
      <c r="I2203" s="665" t="s">
        <v>6574</v>
      </c>
      <c r="J2203" s="665" t="s">
        <v>1620</v>
      </c>
      <c r="K2203" s="665" t="s">
        <v>6575</v>
      </c>
      <c r="L2203" s="666">
        <v>0</v>
      </c>
      <c r="M2203" s="666">
        <v>0</v>
      </c>
      <c r="N2203" s="665">
        <v>1</v>
      </c>
      <c r="O2203" s="748">
        <v>1</v>
      </c>
      <c r="P2203" s="666">
        <v>0</v>
      </c>
      <c r="Q2203" s="681"/>
      <c r="R2203" s="665">
        <v>1</v>
      </c>
      <c r="S2203" s="681">
        <v>1</v>
      </c>
      <c r="T2203" s="748">
        <v>1</v>
      </c>
      <c r="U2203" s="704">
        <v>1</v>
      </c>
    </row>
    <row r="2204" spans="1:21" ht="14.4" customHeight="1" x14ac:dyDescent="0.3">
      <c r="A2204" s="664">
        <v>21</v>
      </c>
      <c r="B2204" s="665" t="s">
        <v>545</v>
      </c>
      <c r="C2204" s="665" t="s">
        <v>4757</v>
      </c>
      <c r="D2204" s="746" t="s">
        <v>7219</v>
      </c>
      <c r="E2204" s="747" t="s">
        <v>4791</v>
      </c>
      <c r="F2204" s="665" t="s">
        <v>4752</v>
      </c>
      <c r="G2204" s="665" t="s">
        <v>4864</v>
      </c>
      <c r="H2204" s="665" t="s">
        <v>546</v>
      </c>
      <c r="I2204" s="665" t="s">
        <v>895</v>
      </c>
      <c r="J2204" s="665" t="s">
        <v>896</v>
      </c>
      <c r="K2204" s="665" t="s">
        <v>4865</v>
      </c>
      <c r="L2204" s="666">
        <v>36.54</v>
      </c>
      <c r="M2204" s="666">
        <v>146.16</v>
      </c>
      <c r="N2204" s="665">
        <v>4</v>
      </c>
      <c r="O2204" s="748">
        <v>1</v>
      </c>
      <c r="P2204" s="666">
        <v>73.08</v>
      </c>
      <c r="Q2204" s="681">
        <v>0.5</v>
      </c>
      <c r="R2204" s="665">
        <v>2</v>
      </c>
      <c r="S2204" s="681">
        <v>0.5</v>
      </c>
      <c r="T2204" s="748">
        <v>0.5</v>
      </c>
      <c r="U2204" s="704">
        <v>0.5</v>
      </c>
    </row>
    <row r="2205" spans="1:21" ht="14.4" customHeight="1" x14ac:dyDescent="0.3">
      <c r="A2205" s="664">
        <v>21</v>
      </c>
      <c r="B2205" s="665" t="s">
        <v>545</v>
      </c>
      <c r="C2205" s="665" t="s">
        <v>4757</v>
      </c>
      <c r="D2205" s="746" t="s">
        <v>7219</v>
      </c>
      <c r="E2205" s="747" t="s">
        <v>4791</v>
      </c>
      <c r="F2205" s="665" t="s">
        <v>4752</v>
      </c>
      <c r="G2205" s="665" t="s">
        <v>4864</v>
      </c>
      <c r="H2205" s="665" t="s">
        <v>546</v>
      </c>
      <c r="I2205" s="665" t="s">
        <v>6576</v>
      </c>
      <c r="J2205" s="665" t="s">
        <v>6577</v>
      </c>
      <c r="K2205" s="665" t="s">
        <v>6578</v>
      </c>
      <c r="L2205" s="666">
        <v>0</v>
      </c>
      <c r="M2205" s="666">
        <v>0</v>
      </c>
      <c r="N2205" s="665">
        <v>1</v>
      </c>
      <c r="O2205" s="748">
        <v>0.5</v>
      </c>
      <c r="P2205" s="666">
        <v>0</v>
      </c>
      <c r="Q2205" s="681"/>
      <c r="R2205" s="665">
        <v>1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21</v>
      </c>
      <c r="B2206" s="665" t="s">
        <v>545</v>
      </c>
      <c r="C2206" s="665" t="s">
        <v>4757</v>
      </c>
      <c r="D2206" s="746" t="s">
        <v>7219</v>
      </c>
      <c r="E2206" s="747" t="s">
        <v>4791</v>
      </c>
      <c r="F2206" s="665" t="s">
        <v>4752</v>
      </c>
      <c r="G2206" s="665" t="s">
        <v>4864</v>
      </c>
      <c r="H2206" s="665" t="s">
        <v>546</v>
      </c>
      <c r="I2206" s="665" t="s">
        <v>6579</v>
      </c>
      <c r="J2206" s="665" t="s">
        <v>6577</v>
      </c>
      <c r="K2206" s="665" t="s">
        <v>6580</v>
      </c>
      <c r="L2206" s="666">
        <v>0</v>
      </c>
      <c r="M2206" s="666">
        <v>0</v>
      </c>
      <c r="N2206" s="665">
        <v>1</v>
      </c>
      <c r="O2206" s="748">
        <v>0.5</v>
      </c>
      <c r="P2206" s="666">
        <v>0</v>
      </c>
      <c r="Q2206" s="681"/>
      <c r="R2206" s="665">
        <v>1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21</v>
      </c>
      <c r="B2207" s="665" t="s">
        <v>545</v>
      </c>
      <c r="C2207" s="665" t="s">
        <v>4757</v>
      </c>
      <c r="D2207" s="746" t="s">
        <v>7219</v>
      </c>
      <c r="E2207" s="747" t="s">
        <v>4791</v>
      </c>
      <c r="F2207" s="665" t="s">
        <v>4752</v>
      </c>
      <c r="G2207" s="665" t="s">
        <v>4866</v>
      </c>
      <c r="H2207" s="665" t="s">
        <v>546</v>
      </c>
      <c r="I2207" s="665" t="s">
        <v>765</v>
      </c>
      <c r="J2207" s="665" t="s">
        <v>766</v>
      </c>
      <c r="K2207" s="665" t="s">
        <v>4867</v>
      </c>
      <c r="L2207" s="666">
        <v>91.11</v>
      </c>
      <c r="M2207" s="666">
        <v>455.55</v>
      </c>
      <c r="N2207" s="665">
        <v>5</v>
      </c>
      <c r="O2207" s="748">
        <v>3.5</v>
      </c>
      <c r="P2207" s="666">
        <v>364.44</v>
      </c>
      <c r="Q2207" s="681">
        <v>0.79999999999999993</v>
      </c>
      <c r="R2207" s="665">
        <v>4</v>
      </c>
      <c r="S2207" s="681">
        <v>0.8</v>
      </c>
      <c r="T2207" s="748">
        <v>3</v>
      </c>
      <c r="U2207" s="704">
        <v>0.8571428571428571</v>
      </c>
    </row>
    <row r="2208" spans="1:21" ht="14.4" customHeight="1" x14ac:dyDescent="0.3">
      <c r="A2208" s="664">
        <v>21</v>
      </c>
      <c r="B2208" s="665" t="s">
        <v>545</v>
      </c>
      <c r="C2208" s="665" t="s">
        <v>4757</v>
      </c>
      <c r="D2208" s="746" t="s">
        <v>7219</v>
      </c>
      <c r="E2208" s="747" t="s">
        <v>4791</v>
      </c>
      <c r="F2208" s="665" t="s">
        <v>4752</v>
      </c>
      <c r="G2208" s="665" t="s">
        <v>4866</v>
      </c>
      <c r="H2208" s="665" t="s">
        <v>546</v>
      </c>
      <c r="I2208" s="665" t="s">
        <v>5911</v>
      </c>
      <c r="J2208" s="665" t="s">
        <v>766</v>
      </c>
      <c r="K2208" s="665" t="s">
        <v>4867</v>
      </c>
      <c r="L2208" s="666">
        <v>91.11</v>
      </c>
      <c r="M2208" s="666">
        <v>273.33</v>
      </c>
      <c r="N2208" s="665">
        <v>3</v>
      </c>
      <c r="O2208" s="748">
        <v>2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21</v>
      </c>
      <c r="B2209" s="665" t="s">
        <v>545</v>
      </c>
      <c r="C2209" s="665" t="s">
        <v>4757</v>
      </c>
      <c r="D2209" s="746" t="s">
        <v>7219</v>
      </c>
      <c r="E2209" s="747" t="s">
        <v>4791</v>
      </c>
      <c r="F2209" s="665" t="s">
        <v>4752</v>
      </c>
      <c r="G2209" s="665" t="s">
        <v>5054</v>
      </c>
      <c r="H2209" s="665" t="s">
        <v>546</v>
      </c>
      <c r="I2209" s="665" t="s">
        <v>1387</v>
      </c>
      <c r="J2209" s="665" t="s">
        <v>5055</v>
      </c>
      <c r="K2209" s="665" t="s">
        <v>5056</v>
      </c>
      <c r="L2209" s="666">
        <v>29.13</v>
      </c>
      <c r="M2209" s="666">
        <v>174.78</v>
      </c>
      <c r="N2209" s="665">
        <v>6</v>
      </c>
      <c r="O2209" s="748">
        <v>4</v>
      </c>
      <c r="P2209" s="666">
        <v>174.78</v>
      </c>
      <c r="Q2209" s="681">
        <v>1</v>
      </c>
      <c r="R2209" s="665">
        <v>6</v>
      </c>
      <c r="S2209" s="681">
        <v>1</v>
      </c>
      <c r="T2209" s="748">
        <v>4</v>
      </c>
      <c r="U2209" s="704">
        <v>1</v>
      </c>
    </row>
    <row r="2210" spans="1:21" ht="14.4" customHeight="1" x14ac:dyDescent="0.3">
      <c r="A2210" s="664">
        <v>21</v>
      </c>
      <c r="B2210" s="665" t="s">
        <v>545</v>
      </c>
      <c r="C2210" s="665" t="s">
        <v>4757</v>
      </c>
      <c r="D2210" s="746" t="s">
        <v>7219</v>
      </c>
      <c r="E2210" s="747" t="s">
        <v>4791</v>
      </c>
      <c r="F2210" s="665" t="s">
        <v>4752</v>
      </c>
      <c r="G2210" s="665" t="s">
        <v>5054</v>
      </c>
      <c r="H2210" s="665" t="s">
        <v>546</v>
      </c>
      <c r="I2210" s="665" t="s">
        <v>1387</v>
      </c>
      <c r="J2210" s="665" t="s">
        <v>5055</v>
      </c>
      <c r="K2210" s="665" t="s">
        <v>5056</v>
      </c>
      <c r="L2210" s="666">
        <v>24.68</v>
      </c>
      <c r="M2210" s="666">
        <v>24.68</v>
      </c>
      <c r="N2210" s="665">
        <v>1</v>
      </c>
      <c r="O2210" s="748">
        <v>0.5</v>
      </c>
      <c r="P2210" s="666">
        <v>24.68</v>
      </c>
      <c r="Q2210" s="681">
        <v>1</v>
      </c>
      <c r="R2210" s="665">
        <v>1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21</v>
      </c>
      <c r="B2211" s="665" t="s">
        <v>545</v>
      </c>
      <c r="C2211" s="665" t="s">
        <v>4757</v>
      </c>
      <c r="D2211" s="746" t="s">
        <v>7219</v>
      </c>
      <c r="E2211" s="747" t="s">
        <v>4791</v>
      </c>
      <c r="F2211" s="665" t="s">
        <v>4752</v>
      </c>
      <c r="G2211" s="665" t="s">
        <v>4991</v>
      </c>
      <c r="H2211" s="665" t="s">
        <v>546</v>
      </c>
      <c r="I2211" s="665" t="s">
        <v>1580</v>
      </c>
      <c r="J2211" s="665" t="s">
        <v>4993</v>
      </c>
      <c r="K2211" s="665" t="s">
        <v>4994</v>
      </c>
      <c r="L2211" s="666">
        <v>1454.23</v>
      </c>
      <c r="M2211" s="666">
        <v>5816.92</v>
      </c>
      <c r="N2211" s="665">
        <v>4</v>
      </c>
      <c r="O2211" s="748">
        <v>0.5</v>
      </c>
      <c r="P2211" s="666">
        <v>5816.92</v>
      </c>
      <c r="Q2211" s="681">
        <v>1</v>
      </c>
      <c r="R2211" s="665">
        <v>4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21</v>
      </c>
      <c r="B2212" s="665" t="s">
        <v>545</v>
      </c>
      <c r="C2212" s="665" t="s">
        <v>4757</v>
      </c>
      <c r="D2212" s="746" t="s">
        <v>7219</v>
      </c>
      <c r="E2212" s="747" t="s">
        <v>4791</v>
      </c>
      <c r="F2212" s="665" t="s">
        <v>4752</v>
      </c>
      <c r="G2212" s="665" t="s">
        <v>6355</v>
      </c>
      <c r="H2212" s="665" t="s">
        <v>546</v>
      </c>
      <c r="I2212" s="665" t="s">
        <v>2223</v>
      </c>
      <c r="J2212" s="665" t="s">
        <v>2224</v>
      </c>
      <c r="K2212" s="665" t="s">
        <v>6356</v>
      </c>
      <c r="L2212" s="666">
        <v>0</v>
      </c>
      <c r="M2212" s="666">
        <v>0</v>
      </c>
      <c r="N2212" s="665">
        <v>1</v>
      </c>
      <c r="O2212" s="748">
        <v>1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21</v>
      </c>
      <c r="B2213" s="665" t="s">
        <v>545</v>
      </c>
      <c r="C2213" s="665" t="s">
        <v>4757</v>
      </c>
      <c r="D2213" s="746" t="s">
        <v>7219</v>
      </c>
      <c r="E2213" s="747" t="s">
        <v>4791</v>
      </c>
      <c r="F2213" s="665" t="s">
        <v>4752</v>
      </c>
      <c r="G2213" s="665" t="s">
        <v>4873</v>
      </c>
      <c r="H2213" s="665" t="s">
        <v>546</v>
      </c>
      <c r="I2213" s="665" t="s">
        <v>872</v>
      </c>
      <c r="J2213" s="665" t="s">
        <v>873</v>
      </c>
      <c r="K2213" s="665" t="s">
        <v>6581</v>
      </c>
      <c r="L2213" s="666">
        <v>58.97</v>
      </c>
      <c r="M2213" s="666">
        <v>58.97</v>
      </c>
      <c r="N2213" s="665">
        <v>1</v>
      </c>
      <c r="O2213" s="748">
        <v>0.5</v>
      </c>
      <c r="P2213" s="666">
        <v>58.97</v>
      </c>
      <c r="Q2213" s="681">
        <v>1</v>
      </c>
      <c r="R2213" s="665">
        <v>1</v>
      </c>
      <c r="S2213" s="681">
        <v>1</v>
      </c>
      <c r="T2213" s="748">
        <v>0.5</v>
      </c>
      <c r="U2213" s="704">
        <v>1</v>
      </c>
    </row>
    <row r="2214" spans="1:21" ht="14.4" customHeight="1" x14ac:dyDescent="0.3">
      <c r="A2214" s="664">
        <v>21</v>
      </c>
      <c r="B2214" s="665" t="s">
        <v>545</v>
      </c>
      <c r="C2214" s="665" t="s">
        <v>4757</v>
      </c>
      <c r="D2214" s="746" t="s">
        <v>7219</v>
      </c>
      <c r="E2214" s="747" t="s">
        <v>4791</v>
      </c>
      <c r="F2214" s="665" t="s">
        <v>4752</v>
      </c>
      <c r="G2214" s="665" t="s">
        <v>4873</v>
      </c>
      <c r="H2214" s="665" t="s">
        <v>546</v>
      </c>
      <c r="I2214" s="665" t="s">
        <v>4997</v>
      </c>
      <c r="J2214" s="665" t="s">
        <v>4874</v>
      </c>
      <c r="K2214" s="665" t="s">
        <v>4998</v>
      </c>
      <c r="L2214" s="666">
        <v>0</v>
      </c>
      <c r="M2214" s="666">
        <v>0</v>
      </c>
      <c r="N2214" s="665">
        <v>7</v>
      </c>
      <c r="O2214" s="748">
        <v>4.5</v>
      </c>
      <c r="P2214" s="666">
        <v>0</v>
      </c>
      <c r="Q2214" s="681"/>
      <c r="R2214" s="665">
        <v>6</v>
      </c>
      <c r="S2214" s="681">
        <v>0.8571428571428571</v>
      </c>
      <c r="T2214" s="748">
        <v>3.5</v>
      </c>
      <c r="U2214" s="704">
        <v>0.77777777777777779</v>
      </c>
    </row>
    <row r="2215" spans="1:21" ht="14.4" customHeight="1" x14ac:dyDescent="0.3">
      <c r="A2215" s="664">
        <v>21</v>
      </c>
      <c r="B2215" s="665" t="s">
        <v>545</v>
      </c>
      <c r="C2215" s="665" t="s">
        <v>4757</v>
      </c>
      <c r="D2215" s="746" t="s">
        <v>7219</v>
      </c>
      <c r="E2215" s="747" t="s">
        <v>4791</v>
      </c>
      <c r="F2215" s="665" t="s">
        <v>4752</v>
      </c>
      <c r="G2215" s="665" t="s">
        <v>4873</v>
      </c>
      <c r="H2215" s="665" t="s">
        <v>546</v>
      </c>
      <c r="I2215" s="665" t="s">
        <v>1040</v>
      </c>
      <c r="J2215" s="665" t="s">
        <v>4874</v>
      </c>
      <c r="K2215" s="665" t="s">
        <v>4875</v>
      </c>
      <c r="L2215" s="666">
        <v>63.7</v>
      </c>
      <c r="M2215" s="666">
        <v>254.8</v>
      </c>
      <c r="N2215" s="665">
        <v>4</v>
      </c>
      <c r="O2215" s="748">
        <v>1.5</v>
      </c>
      <c r="P2215" s="666">
        <v>254.8</v>
      </c>
      <c r="Q2215" s="681">
        <v>1</v>
      </c>
      <c r="R2215" s="665">
        <v>4</v>
      </c>
      <c r="S2215" s="681">
        <v>1</v>
      </c>
      <c r="T2215" s="748">
        <v>1.5</v>
      </c>
      <c r="U2215" s="704">
        <v>1</v>
      </c>
    </row>
    <row r="2216" spans="1:21" ht="14.4" customHeight="1" x14ac:dyDescent="0.3">
      <c r="A2216" s="664">
        <v>21</v>
      </c>
      <c r="B2216" s="665" t="s">
        <v>545</v>
      </c>
      <c r="C2216" s="665" t="s">
        <v>4757</v>
      </c>
      <c r="D2216" s="746" t="s">
        <v>7219</v>
      </c>
      <c r="E2216" s="747" t="s">
        <v>4791</v>
      </c>
      <c r="F2216" s="665" t="s">
        <v>4752</v>
      </c>
      <c r="G2216" s="665" t="s">
        <v>5077</v>
      </c>
      <c r="H2216" s="665" t="s">
        <v>546</v>
      </c>
      <c r="I2216" s="665" t="s">
        <v>663</v>
      </c>
      <c r="J2216" s="665" t="s">
        <v>664</v>
      </c>
      <c r="K2216" s="665" t="s">
        <v>5078</v>
      </c>
      <c r="L2216" s="666">
        <v>106.54</v>
      </c>
      <c r="M2216" s="666">
        <v>106.54</v>
      </c>
      <c r="N2216" s="665">
        <v>1</v>
      </c>
      <c r="O2216" s="748">
        <v>0.5</v>
      </c>
      <c r="P2216" s="666">
        <v>106.54</v>
      </c>
      <c r="Q2216" s="681">
        <v>1</v>
      </c>
      <c r="R2216" s="665">
        <v>1</v>
      </c>
      <c r="S2216" s="681">
        <v>1</v>
      </c>
      <c r="T2216" s="748">
        <v>0.5</v>
      </c>
      <c r="U2216" s="704">
        <v>1</v>
      </c>
    </row>
    <row r="2217" spans="1:21" ht="14.4" customHeight="1" x14ac:dyDescent="0.3">
      <c r="A2217" s="664">
        <v>21</v>
      </c>
      <c r="B2217" s="665" t="s">
        <v>545</v>
      </c>
      <c r="C2217" s="665" t="s">
        <v>4757</v>
      </c>
      <c r="D2217" s="746" t="s">
        <v>7219</v>
      </c>
      <c r="E2217" s="747" t="s">
        <v>4791</v>
      </c>
      <c r="F2217" s="665" t="s">
        <v>4752</v>
      </c>
      <c r="G2217" s="665" t="s">
        <v>5079</v>
      </c>
      <c r="H2217" s="665" t="s">
        <v>546</v>
      </c>
      <c r="I2217" s="665" t="s">
        <v>734</v>
      </c>
      <c r="J2217" s="665" t="s">
        <v>5080</v>
      </c>
      <c r="K2217" s="665" t="s">
        <v>5081</v>
      </c>
      <c r="L2217" s="666">
        <v>0</v>
      </c>
      <c r="M2217" s="666">
        <v>0</v>
      </c>
      <c r="N2217" s="665">
        <v>2</v>
      </c>
      <c r="O2217" s="748">
        <v>1</v>
      </c>
      <c r="P2217" s="666"/>
      <c r="Q2217" s="681"/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21</v>
      </c>
      <c r="B2218" s="665" t="s">
        <v>545</v>
      </c>
      <c r="C2218" s="665" t="s">
        <v>4757</v>
      </c>
      <c r="D2218" s="746" t="s">
        <v>7219</v>
      </c>
      <c r="E2218" s="747" t="s">
        <v>4791</v>
      </c>
      <c r="F2218" s="665" t="s">
        <v>4752</v>
      </c>
      <c r="G2218" s="665" t="s">
        <v>4881</v>
      </c>
      <c r="H2218" s="665" t="s">
        <v>546</v>
      </c>
      <c r="I2218" s="665" t="s">
        <v>915</v>
      </c>
      <c r="J2218" s="665" t="s">
        <v>916</v>
      </c>
      <c r="K2218" s="665" t="s">
        <v>4882</v>
      </c>
      <c r="L2218" s="666">
        <v>107.27</v>
      </c>
      <c r="M2218" s="666">
        <v>858.16</v>
      </c>
      <c r="N2218" s="665">
        <v>8</v>
      </c>
      <c r="O2218" s="748">
        <v>6</v>
      </c>
      <c r="P2218" s="666">
        <v>750.89</v>
      </c>
      <c r="Q2218" s="681">
        <v>0.875</v>
      </c>
      <c r="R2218" s="665">
        <v>7</v>
      </c>
      <c r="S2218" s="681">
        <v>0.875</v>
      </c>
      <c r="T2218" s="748">
        <v>5</v>
      </c>
      <c r="U2218" s="704">
        <v>0.83333333333333337</v>
      </c>
    </row>
    <row r="2219" spans="1:21" ht="14.4" customHeight="1" x14ac:dyDescent="0.3">
      <c r="A2219" s="664">
        <v>21</v>
      </c>
      <c r="B2219" s="665" t="s">
        <v>545</v>
      </c>
      <c r="C2219" s="665" t="s">
        <v>4757</v>
      </c>
      <c r="D2219" s="746" t="s">
        <v>7219</v>
      </c>
      <c r="E2219" s="747" t="s">
        <v>4791</v>
      </c>
      <c r="F2219" s="665" t="s">
        <v>4752</v>
      </c>
      <c r="G2219" s="665" t="s">
        <v>4881</v>
      </c>
      <c r="H2219" s="665" t="s">
        <v>546</v>
      </c>
      <c r="I2219" s="665" t="s">
        <v>4883</v>
      </c>
      <c r="J2219" s="665" t="s">
        <v>916</v>
      </c>
      <c r="K2219" s="665" t="s">
        <v>4882</v>
      </c>
      <c r="L2219" s="666">
        <v>107.27</v>
      </c>
      <c r="M2219" s="666">
        <v>107.27</v>
      </c>
      <c r="N2219" s="665">
        <v>1</v>
      </c>
      <c r="O2219" s="748">
        <v>0.5</v>
      </c>
      <c r="P2219" s="666">
        <v>107.27</v>
      </c>
      <c r="Q2219" s="681">
        <v>1</v>
      </c>
      <c r="R2219" s="665">
        <v>1</v>
      </c>
      <c r="S2219" s="681">
        <v>1</v>
      </c>
      <c r="T2219" s="748">
        <v>0.5</v>
      </c>
      <c r="U2219" s="704">
        <v>1</v>
      </c>
    </row>
    <row r="2220" spans="1:21" ht="14.4" customHeight="1" x14ac:dyDescent="0.3">
      <c r="A2220" s="664">
        <v>21</v>
      </c>
      <c r="B2220" s="665" t="s">
        <v>545</v>
      </c>
      <c r="C2220" s="665" t="s">
        <v>4757</v>
      </c>
      <c r="D2220" s="746" t="s">
        <v>7219</v>
      </c>
      <c r="E2220" s="747" t="s">
        <v>4791</v>
      </c>
      <c r="F2220" s="665" t="s">
        <v>4752</v>
      </c>
      <c r="G2220" s="665" t="s">
        <v>5002</v>
      </c>
      <c r="H2220" s="665" t="s">
        <v>546</v>
      </c>
      <c r="I2220" s="665" t="s">
        <v>6195</v>
      </c>
      <c r="J2220" s="665" t="s">
        <v>5004</v>
      </c>
      <c r="K2220" s="665" t="s">
        <v>5561</v>
      </c>
      <c r="L2220" s="666">
        <v>0</v>
      </c>
      <c r="M2220" s="666">
        <v>0</v>
      </c>
      <c r="N2220" s="665">
        <v>1</v>
      </c>
      <c r="O2220" s="748">
        <v>0.5</v>
      </c>
      <c r="P2220" s="666"/>
      <c r="Q2220" s="681"/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21</v>
      </c>
      <c r="B2221" s="665" t="s">
        <v>545</v>
      </c>
      <c r="C2221" s="665" t="s">
        <v>4757</v>
      </c>
      <c r="D2221" s="746" t="s">
        <v>7219</v>
      </c>
      <c r="E2221" s="747" t="s">
        <v>4791</v>
      </c>
      <c r="F2221" s="665" t="s">
        <v>4752</v>
      </c>
      <c r="G2221" s="665" t="s">
        <v>4886</v>
      </c>
      <c r="H2221" s="665" t="s">
        <v>546</v>
      </c>
      <c r="I2221" s="665" t="s">
        <v>5185</v>
      </c>
      <c r="J2221" s="665" t="s">
        <v>782</v>
      </c>
      <c r="K2221" s="665" t="s">
        <v>5112</v>
      </c>
      <c r="L2221" s="666">
        <v>0</v>
      </c>
      <c r="M2221" s="666">
        <v>0</v>
      </c>
      <c r="N2221" s="665">
        <v>3</v>
      </c>
      <c r="O2221" s="748">
        <v>1</v>
      </c>
      <c r="P2221" s="666">
        <v>0</v>
      </c>
      <c r="Q2221" s="681"/>
      <c r="R2221" s="665">
        <v>3</v>
      </c>
      <c r="S2221" s="681">
        <v>1</v>
      </c>
      <c r="T2221" s="748">
        <v>1</v>
      </c>
      <c r="U2221" s="704">
        <v>1</v>
      </c>
    </row>
    <row r="2222" spans="1:21" ht="14.4" customHeight="1" x14ac:dyDescent="0.3">
      <c r="A2222" s="664">
        <v>21</v>
      </c>
      <c r="B2222" s="665" t="s">
        <v>545</v>
      </c>
      <c r="C2222" s="665" t="s">
        <v>4757</v>
      </c>
      <c r="D2222" s="746" t="s">
        <v>7219</v>
      </c>
      <c r="E2222" s="747" t="s">
        <v>4791</v>
      </c>
      <c r="F2222" s="665" t="s">
        <v>4752</v>
      </c>
      <c r="G2222" s="665" t="s">
        <v>4886</v>
      </c>
      <c r="H2222" s="665" t="s">
        <v>546</v>
      </c>
      <c r="I2222" s="665" t="s">
        <v>781</v>
      </c>
      <c r="J2222" s="665" t="s">
        <v>782</v>
      </c>
      <c r="K2222" s="665" t="s">
        <v>5607</v>
      </c>
      <c r="L2222" s="666">
        <v>55.01</v>
      </c>
      <c r="M2222" s="666">
        <v>220.04</v>
      </c>
      <c r="N2222" s="665">
        <v>4</v>
      </c>
      <c r="O2222" s="748">
        <v>2.5</v>
      </c>
      <c r="P2222" s="666">
        <v>220.04</v>
      </c>
      <c r="Q2222" s="681">
        <v>1</v>
      </c>
      <c r="R2222" s="665">
        <v>4</v>
      </c>
      <c r="S2222" s="681">
        <v>1</v>
      </c>
      <c r="T2222" s="748">
        <v>2.5</v>
      </c>
      <c r="U2222" s="704">
        <v>1</v>
      </c>
    </row>
    <row r="2223" spans="1:21" ht="14.4" customHeight="1" x14ac:dyDescent="0.3">
      <c r="A2223" s="664">
        <v>21</v>
      </c>
      <c r="B2223" s="665" t="s">
        <v>545</v>
      </c>
      <c r="C2223" s="665" t="s">
        <v>4757</v>
      </c>
      <c r="D2223" s="746" t="s">
        <v>7219</v>
      </c>
      <c r="E2223" s="747" t="s">
        <v>4791</v>
      </c>
      <c r="F2223" s="665" t="s">
        <v>4752</v>
      </c>
      <c r="G2223" s="665" t="s">
        <v>6582</v>
      </c>
      <c r="H2223" s="665" t="s">
        <v>546</v>
      </c>
      <c r="I2223" s="665" t="s">
        <v>6583</v>
      </c>
      <c r="J2223" s="665" t="s">
        <v>6584</v>
      </c>
      <c r="K2223" s="665" t="s">
        <v>6585</v>
      </c>
      <c r="L2223" s="666">
        <v>137.56</v>
      </c>
      <c r="M2223" s="666">
        <v>137.56</v>
      </c>
      <c r="N2223" s="665">
        <v>1</v>
      </c>
      <c r="O2223" s="748">
        <v>1</v>
      </c>
      <c r="P2223" s="666"/>
      <c r="Q2223" s="681">
        <v>0</v>
      </c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21</v>
      </c>
      <c r="B2224" s="665" t="s">
        <v>545</v>
      </c>
      <c r="C2224" s="665" t="s">
        <v>4757</v>
      </c>
      <c r="D2224" s="746" t="s">
        <v>7219</v>
      </c>
      <c r="E2224" s="747" t="s">
        <v>4791</v>
      </c>
      <c r="F2224" s="665" t="s">
        <v>4752</v>
      </c>
      <c r="G2224" s="665" t="s">
        <v>5286</v>
      </c>
      <c r="H2224" s="665" t="s">
        <v>546</v>
      </c>
      <c r="I2224" s="665" t="s">
        <v>1437</v>
      </c>
      <c r="J2224" s="665" t="s">
        <v>1438</v>
      </c>
      <c r="K2224" s="665" t="s">
        <v>1439</v>
      </c>
      <c r="L2224" s="666">
        <v>30.46</v>
      </c>
      <c r="M2224" s="666">
        <v>121.84</v>
      </c>
      <c r="N2224" s="665">
        <v>4</v>
      </c>
      <c r="O2224" s="748">
        <v>1</v>
      </c>
      <c r="P2224" s="666"/>
      <c r="Q2224" s="681">
        <v>0</v>
      </c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21</v>
      </c>
      <c r="B2225" s="665" t="s">
        <v>545</v>
      </c>
      <c r="C2225" s="665" t="s">
        <v>4757</v>
      </c>
      <c r="D2225" s="746" t="s">
        <v>7219</v>
      </c>
      <c r="E2225" s="747" t="s">
        <v>4791</v>
      </c>
      <c r="F2225" s="665" t="s">
        <v>4752</v>
      </c>
      <c r="G2225" s="665" t="s">
        <v>5286</v>
      </c>
      <c r="H2225" s="665" t="s">
        <v>546</v>
      </c>
      <c r="I2225" s="665" t="s">
        <v>1273</v>
      </c>
      <c r="J2225" s="665" t="s">
        <v>1274</v>
      </c>
      <c r="K2225" s="665" t="s">
        <v>1275</v>
      </c>
      <c r="L2225" s="666">
        <v>60.9</v>
      </c>
      <c r="M2225" s="666">
        <v>974.4</v>
      </c>
      <c r="N2225" s="665">
        <v>16</v>
      </c>
      <c r="O2225" s="748">
        <v>6</v>
      </c>
      <c r="P2225" s="666">
        <v>487.2</v>
      </c>
      <c r="Q2225" s="681">
        <v>0.5</v>
      </c>
      <c r="R2225" s="665">
        <v>8</v>
      </c>
      <c r="S2225" s="681">
        <v>0.5</v>
      </c>
      <c r="T2225" s="748">
        <v>2.5</v>
      </c>
      <c r="U2225" s="704">
        <v>0.41666666666666669</v>
      </c>
    </row>
    <row r="2226" spans="1:21" ht="14.4" customHeight="1" x14ac:dyDescent="0.3">
      <c r="A2226" s="664">
        <v>21</v>
      </c>
      <c r="B2226" s="665" t="s">
        <v>545</v>
      </c>
      <c r="C2226" s="665" t="s">
        <v>4757</v>
      </c>
      <c r="D2226" s="746" t="s">
        <v>7219</v>
      </c>
      <c r="E2226" s="747" t="s">
        <v>4791</v>
      </c>
      <c r="F2226" s="665" t="s">
        <v>4752</v>
      </c>
      <c r="G2226" s="665" t="s">
        <v>5612</v>
      </c>
      <c r="H2226" s="665" t="s">
        <v>2238</v>
      </c>
      <c r="I2226" s="665" t="s">
        <v>5613</v>
      </c>
      <c r="J2226" s="665" t="s">
        <v>5614</v>
      </c>
      <c r="K2226" s="665" t="s">
        <v>5615</v>
      </c>
      <c r="L2226" s="666">
        <v>2179.9299999999998</v>
      </c>
      <c r="M2226" s="666">
        <v>220172.92999999993</v>
      </c>
      <c r="N2226" s="665">
        <v>101</v>
      </c>
      <c r="O2226" s="748">
        <v>34.5</v>
      </c>
      <c r="P2226" s="666">
        <v>167854.60999999993</v>
      </c>
      <c r="Q2226" s="681">
        <v>0.76237623762376228</v>
      </c>
      <c r="R2226" s="665">
        <v>77</v>
      </c>
      <c r="S2226" s="681">
        <v>0.76237623762376239</v>
      </c>
      <c r="T2226" s="748">
        <v>25.5</v>
      </c>
      <c r="U2226" s="704">
        <v>0.73913043478260865</v>
      </c>
    </row>
    <row r="2227" spans="1:21" ht="14.4" customHeight="1" x14ac:dyDescent="0.3">
      <c r="A2227" s="664">
        <v>21</v>
      </c>
      <c r="B2227" s="665" t="s">
        <v>545</v>
      </c>
      <c r="C2227" s="665" t="s">
        <v>4757</v>
      </c>
      <c r="D2227" s="746" t="s">
        <v>7219</v>
      </c>
      <c r="E2227" s="747" t="s">
        <v>4791</v>
      </c>
      <c r="F2227" s="665" t="s">
        <v>4752</v>
      </c>
      <c r="G2227" s="665" t="s">
        <v>5612</v>
      </c>
      <c r="H2227" s="665" t="s">
        <v>2238</v>
      </c>
      <c r="I2227" s="665" t="s">
        <v>6586</v>
      </c>
      <c r="J2227" s="665" t="s">
        <v>6587</v>
      </c>
      <c r="K2227" s="665" t="s">
        <v>6588</v>
      </c>
      <c r="L2227" s="666">
        <v>6539.8</v>
      </c>
      <c r="M2227" s="666">
        <v>111176.6</v>
      </c>
      <c r="N2227" s="665">
        <v>17</v>
      </c>
      <c r="O2227" s="748">
        <v>6</v>
      </c>
      <c r="P2227" s="666">
        <v>111176.6</v>
      </c>
      <c r="Q2227" s="681">
        <v>1</v>
      </c>
      <c r="R2227" s="665">
        <v>17</v>
      </c>
      <c r="S2227" s="681">
        <v>1</v>
      </c>
      <c r="T2227" s="748">
        <v>6</v>
      </c>
      <c r="U2227" s="704">
        <v>1</v>
      </c>
    </row>
    <row r="2228" spans="1:21" ht="14.4" customHeight="1" x14ac:dyDescent="0.3">
      <c r="A2228" s="664">
        <v>21</v>
      </c>
      <c r="B2228" s="665" t="s">
        <v>545</v>
      </c>
      <c r="C2228" s="665" t="s">
        <v>4757</v>
      </c>
      <c r="D2228" s="746" t="s">
        <v>7219</v>
      </c>
      <c r="E2228" s="747" t="s">
        <v>4791</v>
      </c>
      <c r="F2228" s="665" t="s">
        <v>4752</v>
      </c>
      <c r="G2228" s="665" t="s">
        <v>6589</v>
      </c>
      <c r="H2228" s="665" t="s">
        <v>546</v>
      </c>
      <c r="I2228" s="665" t="s">
        <v>823</v>
      </c>
      <c r="J2228" s="665" t="s">
        <v>824</v>
      </c>
      <c r="K2228" s="665" t="s">
        <v>6590</v>
      </c>
      <c r="L2228" s="666">
        <v>151.51</v>
      </c>
      <c r="M2228" s="666">
        <v>151.51</v>
      </c>
      <c r="N2228" s="665">
        <v>1</v>
      </c>
      <c r="O2228" s="748">
        <v>0.5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21</v>
      </c>
      <c r="B2229" s="665" t="s">
        <v>545</v>
      </c>
      <c r="C2229" s="665" t="s">
        <v>4757</v>
      </c>
      <c r="D2229" s="746" t="s">
        <v>7219</v>
      </c>
      <c r="E2229" s="747" t="s">
        <v>4791</v>
      </c>
      <c r="F2229" s="665" t="s">
        <v>4752</v>
      </c>
      <c r="G2229" s="665" t="s">
        <v>5036</v>
      </c>
      <c r="H2229" s="665" t="s">
        <v>546</v>
      </c>
      <c r="I2229" s="665" t="s">
        <v>4966</v>
      </c>
      <c r="J2229" s="665" t="s">
        <v>4771</v>
      </c>
      <c r="K2229" s="665"/>
      <c r="L2229" s="666">
        <v>0</v>
      </c>
      <c r="M2229" s="666">
        <v>0</v>
      </c>
      <c r="N2229" s="665">
        <v>1</v>
      </c>
      <c r="O2229" s="748">
        <v>0.25</v>
      </c>
      <c r="P2229" s="666">
        <v>0</v>
      </c>
      <c r="Q2229" s="681"/>
      <c r="R2229" s="665">
        <v>1</v>
      </c>
      <c r="S2229" s="681">
        <v>1</v>
      </c>
      <c r="T2229" s="748">
        <v>0.25</v>
      </c>
      <c r="U2229" s="704">
        <v>1</v>
      </c>
    </row>
    <row r="2230" spans="1:21" ht="14.4" customHeight="1" x14ac:dyDescent="0.3">
      <c r="A2230" s="664">
        <v>21</v>
      </c>
      <c r="B2230" s="665" t="s">
        <v>545</v>
      </c>
      <c r="C2230" s="665" t="s">
        <v>4757</v>
      </c>
      <c r="D2230" s="746" t="s">
        <v>7219</v>
      </c>
      <c r="E2230" s="747" t="s">
        <v>4791</v>
      </c>
      <c r="F2230" s="665" t="s">
        <v>4752</v>
      </c>
      <c r="G2230" s="665" t="s">
        <v>5084</v>
      </c>
      <c r="H2230" s="665" t="s">
        <v>546</v>
      </c>
      <c r="I2230" s="665" t="s">
        <v>709</v>
      </c>
      <c r="J2230" s="665" t="s">
        <v>710</v>
      </c>
      <c r="K2230" s="665" t="s">
        <v>5085</v>
      </c>
      <c r="L2230" s="666">
        <v>27.28</v>
      </c>
      <c r="M2230" s="666">
        <v>109.12</v>
      </c>
      <c r="N2230" s="665">
        <v>4</v>
      </c>
      <c r="O2230" s="748">
        <v>4</v>
      </c>
      <c r="P2230" s="666">
        <v>81.84</v>
      </c>
      <c r="Q2230" s="681">
        <v>0.75</v>
      </c>
      <c r="R2230" s="665">
        <v>3</v>
      </c>
      <c r="S2230" s="681">
        <v>0.75</v>
      </c>
      <c r="T2230" s="748">
        <v>3</v>
      </c>
      <c r="U2230" s="704">
        <v>0.75</v>
      </c>
    </row>
    <row r="2231" spans="1:21" ht="14.4" customHeight="1" x14ac:dyDescent="0.3">
      <c r="A2231" s="664">
        <v>21</v>
      </c>
      <c r="B2231" s="665" t="s">
        <v>545</v>
      </c>
      <c r="C2231" s="665" t="s">
        <v>4757</v>
      </c>
      <c r="D2231" s="746" t="s">
        <v>7219</v>
      </c>
      <c r="E2231" s="747" t="s">
        <v>4791</v>
      </c>
      <c r="F2231" s="665" t="s">
        <v>4752</v>
      </c>
      <c r="G2231" s="665" t="s">
        <v>4825</v>
      </c>
      <c r="H2231" s="665" t="s">
        <v>546</v>
      </c>
      <c r="I2231" s="665" t="s">
        <v>5086</v>
      </c>
      <c r="J2231" s="665" t="s">
        <v>1085</v>
      </c>
      <c r="K2231" s="665" t="s">
        <v>5087</v>
      </c>
      <c r="L2231" s="666">
        <v>0</v>
      </c>
      <c r="M2231" s="666">
        <v>0</v>
      </c>
      <c r="N2231" s="665">
        <v>1</v>
      </c>
      <c r="O2231" s="748">
        <v>0.5</v>
      </c>
      <c r="P2231" s="666">
        <v>0</v>
      </c>
      <c r="Q2231" s="681"/>
      <c r="R2231" s="665">
        <v>1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21</v>
      </c>
      <c r="B2232" s="665" t="s">
        <v>545</v>
      </c>
      <c r="C2232" s="665" t="s">
        <v>4757</v>
      </c>
      <c r="D2232" s="746" t="s">
        <v>7219</v>
      </c>
      <c r="E2232" s="747" t="s">
        <v>4791</v>
      </c>
      <c r="F2232" s="665" t="s">
        <v>4752</v>
      </c>
      <c r="G2232" s="665" t="s">
        <v>4825</v>
      </c>
      <c r="H2232" s="665" t="s">
        <v>546</v>
      </c>
      <c r="I2232" s="665" t="s">
        <v>1968</v>
      </c>
      <c r="J2232" s="665" t="s">
        <v>1085</v>
      </c>
      <c r="K2232" s="665" t="s">
        <v>5204</v>
      </c>
      <c r="L2232" s="666">
        <v>0</v>
      </c>
      <c r="M2232" s="666">
        <v>0</v>
      </c>
      <c r="N2232" s="665">
        <v>2</v>
      </c>
      <c r="O2232" s="748">
        <v>1.5</v>
      </c>
      <c r="P2232" s="666">
        <v>0</v>
      </c>
      <c r="Q2232" s="681"/>
      <c r="R2232" s="665">
        <v>2</v>
      </c>
      <c r="S2232" s="681">
        <v>1</v>
      </c>
      <c r="T2232" s="748">
        <v>1.5</v>
      </c>
      <c r="U2232" s="704">
        <v>1</v>
      </c>
    </row>
    <row r="2233" spans="1:21" ht="14.4" customHeight="1" x14ac:dyDescent="0.3">
      <c r="A2233" s="664">
        <v>21</v>
      </c>
      <c r="B2233" s="665" t="s">
        <v>545</v>
      </c>
      <c r="C2233" s="665" t="s">
        <v>4757</v>
      </c>
      <c r="D2233" s="746" t="s">
        <v>7219</v>
      </c>
      <c r="E2233" s="747" t="s">
        <v>4791</v>
      </c>
      <c r="F2233" s="665" t="s">
        <v>4752</v>
      </c>
      <c r="G2233" s="665" t="s">
        <v>6591</v>
      </c>
      <c r="H2233" s="665" t="s">
        <v>546</v>
      </c>
      <c r="I2233" s="665" t="s">
        <v>1190</v>
      </c>
      <c r="J2233" s="665" t="s">
        <v>1191</v>
      </c>
      <c r="K2233" s="665" t="s">
        <v>6592</v>
      </c>
      <c r="L2233" s="666">
        <v>0</v>
      </c>
      <c r="M2233" s="666">
        <v>0</v>
      </c>
      <c r="N2233" s="665">
        <v>2</v>
      </c>
      <c r="O2233" s="748">
        <v>1</v>
      </c>
      <c r="P2233" s="666"/>
      <c r="Q2233" s="681"/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21</v>
      </c>
      <c r="B2234" s="665" t="s">
        <v>545</v>
      </c>
      <c r="C2234" s="665" t="s">
        <v>4757</v>
      </c>
      <c r="D2234" s="746" t="s">
        <v>7219</v>
      </c>
      <c r="E2234" s="747" t="s">
        <v>4791</v>
      </c>
      <c r="F2234" s="665" t="s">
        <v>4752</v>
      </c>
      <c r="G2234" s="665" t="s">
        <v>5507</v>
      </c>
      <c r="H2234" s="665" t="s">
        <v>546</v>
      </c>
      <c r="I2234" s="665" t="s">
        <v>2052</v>
      </c>
      <c r="J2234" s="665" t="s">
        <v>908</v>
      </c>
      <c r="K2234" s="665" t="s">
        <v>5509</v>
      </c>
      <c r="L2234" s="666">
        <v>0</v>
      </c>
      <c r="M2234" s="666">
        <v>0</v>
      </c>
      <c r="N2234" s="665">
        <v>1</v>
      </c>
      <c r="O2234" s="748">
        <v>0.5</v>
      </c>
      <c r="P2234" s="666">
        <v>0</v>
      </c>
      <c r="Q2234" s="681"/>
      <c r="R2234" s="665">
        <v>1</v>
      </c>
      <c r="S2234" s="681">
        <v>1</v>
      </c>
      <c r="T2234" s="748">
        <v>0.5</v>
      </c>
      <c r="U2234" s="704">
        <v>1</v>
      </c>
    </row>
    <row r="2235" spans="1:21" ht="14.4" customHeight="1" x14ac:dyDescent="0.3">
      <c r="A2235" s="664">
        <v>21</v>
      </c>
      <c r="B2235" s="665" t="s">
        <v>545</v>
      </c>
      <c r="C2235" s="665" t="s">
        <v>4757</v>
      </c>
      <c r="D2235" s="746" t="s">
        <v>7219</v>
      </c>
      <c r="E2235" s="747" t="s">
        <v>4791</v>
      </c>
      <c r="F2235" s="665" t="s">
        <v>4752</v>
      </c>
      <c r="G2235" s="665" t="s">
        <v>5287</v>
      </c>
      <c r="H2235" s="665" t="s">
        <v>546</v>
      </c>
      <c r="I2235" s="665" t="s">
        <v>5288</v>
      </c>
      <c r="J2235" s="665" t="s">
        <v>5289</v>
      </c>
      <c r="K2235" s="665" t="s">
        <v>5290</v>
      </c>
      <c r="L2235" s="666">
        <v>3689.11</v>
      </c>
      <c r="M2235" s="666">
        <v>3689.11</v>
      </c>
      <c r="N2235" s="665">
        <v>1</v>
      </c>
      <c r="O2235" s="748">
        <v>0.5</v>
      </c>
      <c r="P2235" s="666">
        <v>3689.11</v>
      </c>
      <c r="Q2235" s="681">
        <v>1</v>
      </c>
      <c r="R2235" s="665">
        <v>1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21</v>
      </c>
      <c r="B2236" s="665" t="s">
        <v>545</v>
      </c>
      <c r="C2236" s="665" t="s">
        <v>4757</v>
      </c>
      <c r="D2236" s="746" t="s">
        <v>7219</v>
      </c>
      <c r="E2236" s="747" t="s">
        <v>4791</v>
      </c>
      <c r="F2236" s="665" t="s">
        <v>4752</v>
      </c>
      <c r="G2236" s="665" t="s">
        <v>5287</v>
      </c>
      <c r="H2236" s="665" t="s">
        <v>2238</v>
      </c>
      <c r="I2236" s="665" t="s">
        <v>5617</v>
      </c>
      <c r="J2236" s="665" t="s">
        <v>5618</v>
      </c>
      <c r="K2236" s="665" t="s">
        <v>5619</v>
      </c>
      <c r="L2236" s="666">
        <v>3689.11</v>
      </c>
      <c r="M2236" s="666">
        <v>3689.11</v>
      </c>
      <c r="N2236" s="665">
        <v>1</v>
      </c>
      <c r="O2236" s="748">
        <v>1</v>
      </c>
      <c r="P2236" s="666">
        <v>3689.11</v>
      </c>
      <c r="Q2236" s="681">
        <v>1</v>
      </c>
      <c r="R2236" s="665">
        <v>1</v>
      </c>
      <c r="S2236" s="681">
        <v>1</v>
      </c>
      <c r="T2236" s="748">
        <v>1</v>
      </c>
      <c r="U2236" s="704">
        <v>1</v>
      </c>
    </row>
    <row r="2237" spans="1:21" ht="14.4" customHeight="1" x14ac:dyDescent="0.3">
      <c r="A2237" s="664">
        <v>21</v>
      </c>
      <c r="B2237" s="665" t="s">
        <v>545</v>
      </c>
      <c r="C2237" s="665" t="s">
        <v>4757</v>
      </c>
      <c r="D2237" s="746" t="s">
        <v>7219</v>
      </c>
      <c r="E2237" s="747" t="s">
        <v>4791</v>
      </c>
      <c r="F2237" s="665" t="s">
        <v>4752</v>
      </c>
      <c r="G2237" s="665" t="s">
        <v>5287</v>
      </c>
      <c r="H2237" s="665" t="s">
        <v>2238</v>
      </c>
      <c r="I2237" s="665" t="s">
        <v>5928</v>
      </c>
      <c r="J2237" s="665" t="s">
        <v>5618</v>
      </c>
      <c r="K2237" s="665" t="s">
        <v>4611</v>
      </c>
      <c r="L2237" s="666">
        <v>3689.11</v>
      </c>
      <c r="M2237" s="666">
        <v>14756.44</v>
      </c>
      <c r="N2237" s="665">
        <v>4</v>
      </c>
      <c r="O2237" s="748">
        <v>3.5</v>
      </c>
      <c r="P2237" s="666">
        <v>14756.44</v>
      </c>
      <c r="Q2237" s="681">
        <v>1</v>
      </c>
      <c r="R2237" s="665">
        <v>4</v>
      </c>
      <c r="S2237" s="681">
        <v>1</v>
      </c>
      <c r="T2237" s="748">
        <v>3.5</v>
      </c>
      <c r="U2237" s="704">
        <v>1</v>
      </c>
    </row>
    <row r="2238" spans="1:21" ht="14.4" customHeight="1" x14ac:dyDescent="0.3">
      <c r="A2238" s="664">
        <v>21</v>
      </c>
      <c r="B2238" s="665" t="s">
        <v>545</v>
      </c>
      <c r="C2238" s="665" t="s">
        <v>4757</v>
      </c>
      <c r="D2238" s="746" t="s">
        <v>7219</v>
      </c>
      <c r="E2238" s="747" t="s">
        <v>4791</v>
      </c>
      <c r="F2238" s="665" t="s">
        <v>4752</v>
      </c>
      <c r="G2238" s="665" t="s">
        <v>5287</v>
      </c>
      <c r="H2238" s="665" t="s">
        <v>2238</v>
      </c>
      <c r="I2238" s="665" t="s">
        <v>6593</v>
      </c>
      <c r="J2238" s="665" t="s">
        <v>6594</v>
      </c>
      <c r="K2238" s="665" t="s">
        <v>6595</v>
      </c>
      <c r="L2238" s="666">
        <v>0</v>
      </c>
      <c r="M2238" s="666">
        <v>0</v>
      </c>
      <c r="N2238" s="665">
        <v>1</v>
      </c>
      <c r="O2238" s="748">
        <v>1</v>
      </c>
      <c r="P2238" s="666">
        <v>0</v>
      </c>
      <c r="Q2238" s="681"/>
      <c r="R2238" s="665">
        <v>1</v>
      </c>
      <c r="S2238" s="681">
        <v>1</v>
      </c>
      <c r="T2238" s="748">
        <v>1</v>
      </c>
      <c r="U2238" s="704">
        <v>1</v>
      </c>
    </row>
    <row r="2239" spans="1:21" ht="14.4" customHeight="1" x14ac:dyDescent="0.3">
      <c r="A2239" s="664">
        <v>21</v>
      </c>
      <c r="B2239" s="665" t="s">
        <v>545</v>
      </c>
      <c r="C2239" s="665" t="s">
        <v>4757</v>
      </c>
      <c r="D2239" s="746" t="s">
        <v>7219</v>
      </c>
      <c r="E2239" s="747" t="s">
        <v>4791</v>
      </c>
      <c r="F2239" s="665" t="s">
        <v>4752</v>
      </c>
      <c r="G2239" s="665" t="s">
        <v>6596</v>
      </c>
      <c r="H2239" s="665" t="s">
        <v>546</v>
      </c>
      <c r="I2239" s="665" t="s">
        <v>3127</v>
      </c>
      <c r="J2239" s="665" t="s">
        <v>3128</v>
      </c>
      <c r="K2239" s="665" t="s">
        <v>6597</v>
      </c>
      <c r="L2239" s="666">
        <v>70.05</v>
      </c>
      <c r="M2239" s="666">
        <v>70.05</v>
      </c>
      <c r="N2239" s="665">
        <v>1</v>
      </c>
      <c r="O2239" s="748">
        <v>1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21</v>
      </c>
      <c r="B2240" s="665" t="s">
        <v>545</v>
      </c>
      <c r="C2240" s="665" t="s">
        <v>4757</v>
      </c>
      <c r="D2240" s="746" t="s">
        <v>7219</v>
      </c>
      <c r="E2240" s="747" t="s">
        <v>4791</v>
      </c>
      <c r="F2240" s="665" t="s">
        <v>4752</v>
      </c>
      <c r="G2240" s="665" t="s">
        <v>4827</v>
      </c>
      <c r="H2240" s="665" t="s">
        <v>546</v>
      </c>
      <c r="I2240" s="665" t="s">
        <v>3926</v>
      </c>
      <c r="J2240" s="665" t="s">
        <v>3927</v>
      </c>
      <c r="K2240" s="665" t="s">
        <v>3928</v>
      </c>
      <c r="L2240" s="666">
        <v>49.38</v>
      </c>
      <c r="M2240" s="666">
        <v>49.38</v>
      </c>
      <c r="N2240" s="665">
        <v>1</v>
      </c>
      <c r="O2240" s="748">
        <v>1</v>
      </c>
      <c r="P2240" s="666">
        <v>49.38</v>
      </c>
      <c r="Q2240" s="681">
        <v>1</v>
      </c>
      <c r="R2240" s="665">
        <v>1</v>
      </c>
      <c r="S2240" s="681">
        <v>1</v>
      </c>
      <c r="T2240" s="748">
        <v>1</v>
      </c>
      <c r="U2240" s="704">
        <v>1</v>
      </c>
    </row>
    <row r="2241" spans="1:21" ht="14.4" customHeight="1" x14ac:dyDescent="0.3">
      <c r="A2241" s="664">
        <v>21</v>
      </c>
      <c r="B2241" s="665" t="s">
        <v>545</v>
      </c>
      <c r="C2241" s="665" t="s">
        <v>4757</v>
      </c>
      <c r="D2241" s="746" t="s">
        <v>7219</v>
      </c>
      <c r="E2241" s="747" t="s">
        <v>4791</v>
      </c>
      <c r="F2241" s="665" t="s">
        <v>4752</v>
      </c>
      <c r="G2241" s="665" t="s">
        <v>4827</v>
      </c>
      <c r="H2241" s="665" t="s">
        <v>546</v>
      </c>
      <c r="I2241" s="665" t="s">
        <v>6598</v>
      </c>
      <c r="J2241" s="665" t="s">
        <v>3927</v>
      </c>
      <c r="K2241" s="665" t="s">
        <v>3928</v>
      </c>
      <c r="L2241" s="666">
        <v>49.38</v>
      </c>
      <c r="M2241" s="666">
        <v>148.14000000000001</v>
      </c>
      <c r="N2241" s="665">
        <v>3</v>
      </c>
      <c r="O2241" s="748">
        <v>1.5</v>
      </c>
      <c r="P2241" s="666">
        <v>148.14000000000001</v>
      </c>
      <c r="Q2241" s="681">
        <v>1</v>
      </c>
      <c r="R2241" s="665">
        <v>3</v>
      </c>
      <c r="S2241" s="681">
        <v>1</v>
      </c>
      <c r="T2241" s="748">
        <v>1.5</v>
      </c>
      <c r="U2241" s="704">
        <v>1</v>
      </c>
    </row>
    <row r="2242" spans="1:21" ht="14.4" customHeight="1" x14ac:dyDescent="0.3">
      <c r="A2242" s="664">
        <v>21</v>
      </c>
      <c r="B2242" s="665" t="s">
        <v>545</v>
      </c>
      <c r="C2242" s="665" t="s">
        <v>4757</v>
      </c>
      <c r="D2242" s="746" t="s">
        <v>7219</v>
      </c>
      <c r="E2242" s="747" t="s">
        <v>4791</v>
      </c>
      <c r="F2242" s="665" t="s">
        <v>4752</v>
      </c>
      <c r="G2242" s="665" t="s">
        <v>5205</v>
      </c>
      <c r="H2242" s="665" t="s">
        <v>546</v>
      </c>
      <c r="I2242" s="665" t="s">
        <v>2787</v>
      </c>
      <c r="J2242" s="665" t="s">
        <v>2788</v>
      </c>
      <c r="K2242" s="665" t="s">
        <v>5206</v>
      </c>
      <c r="L2242" s="666">
        <v>0</v>
      </c>
      <c r="M2242" s="666">
        <v>0</v>
      </c>
      <c r="N2242" s="665">
        <v>2</v>
      </c>
      <c r="O2242" s="748">
        <v>2</v>
      </c>
      <c r="P2242" s="666">
        <v>0</v>
      </c>
      <c r="Q2242" s="681"/>
      <c r="R2242" s="665">
        <v>1</v>
      </c>
      <c r="S2242" s="681">
        <v>0.5</v>
      </c>
      <c r="T2242" s="748">
        <v>1</v>
      </c>
      <c r="U2242" s="704">
        <v>0.5</v>
      </c>
    </row>
    <row r="2243" spans="1:21" ht="14.4" customHeight="1" x14ac:dyDescent="0.3">
      <c r="A2243" s="664">
        <v>21</v>
      </c>
      <c r="B2243" s="665" t="s">
        <v>545</v>
      </c>
      <c r="C2243" s="665" t="s">
        <v>4757</v>
      </c>
      <c r="D2243" s="746" t="s">
        <v>7219</v>
      </c>
      <c r="E2243" s="747" t="s">
        <v>4791</v>
      </c>
      <c r="F2243" s="665" t="s">
        <v>4752</v>
      </c>
      <c r="G2243" s="665" t="s">
        <v>5205</v>
      </c>
      <c r="H2243" s="665" t="s">
        <v>546</v>
      </c>
      <c r="I2243" s="665" t="s">
        <v>6064</v>
      </c>
      <c r="J2243" s="665" t="s">
        <v>6065</v>
      </c>
      <c r="K2243" s="665" t="s">
        <v>6066</v>
      </c>
      <c r="L2243" s="666">
        <v>0</v>
      </c>
      <c r="M2243" s="666">
        <v>0</v>
      </c>
      <c r="N2243" s="665">
        <v>3</v>
      </c>
      <c r="O2243" s="748">
        <v>1</v>
      </c>
      <c r="P2243" s="666">
        <v>0</v>
      </c>
      <c r="Q2243" s="681"/>
      <c r="R2243" s="665">
        <v>3</v>
      </c>
      <c r="S2243" s="681">
        <v>1</v>
      </c>
      <c r="T2243" s="748">
        <v>1</v>
      </c>
      <c r="U2243" s="704">
        <v>1</v>
      </c>
    </row>
    <row r="2244" spans="1:21" ht="14.4" customHeight="1" x14ac:dyDescent="0.3">
      <c r="A2244" s="664">
        <v>21</v>
      </c>
      <c r="B2244" s="665" t="s">
        <v>545</v>
      </c>
      <c r="C2244" s="665" t="s">
        <v>4757</v>
      </c>
      <c r="D2244" s="746" t="s">
        <v>7219</v>
      </c>
      <c r="E2244" s="747" t="s">
        <v>4791</v>
      </c>
      <c r="F2244" s="665" t="s">
        <v>4752</v>
      </c>
      <c r="G2244" s="665" t="s">
        <v>4889</v>
      </c>
      <c r="H2244" s="665" t="s">
        <v>546</v>
      </c>
      <c r="I2244" s="665" t="s">
        <v>876</v>
      </c>
      <c r="J2244" s="665" t="s">
        <v>5090</v>
      </c>
      <c r="K2244" s="665" t="s">
        <v>5091</v>
      </c>
      <c r="L2244" s="666">
        <v>38.5</v>
      </c>
      <c r="M2244" s="666">
        <v>38.5</v>
      </c>
      <c r="N2244" s="665">
        <v>1</v>
      </c>
      <c r="O2244" s="748">
        <v>1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21</v>
      </c>
      <c r="B2245" s="665" t="s">
        <v>545</v>
      </c>
      <c r="C2245" s="665" t="s">
        <v>4757</v>
      </c>
      <c r="D2245" s="746" t="s">
        <v>7219</v>
      </c>
      <c r="E2245" s="747" t="s">
        <v>4791</v>
      </c>
      <c r="F2245" s="665" t="s">
        <v>4752</v>
      </c>
      <c r="G2245" s="665" t="s">
        <v>4889</v>
      </c>
      <c r="H2245" s="665" t="s">
        <v>546</v>
      </c>
      <c r="I2245" s="665" t="s">
        <v>880</v>
      </c>
      <c r="J2245" s="665" t="s">
        <v>4891</v>
      </c>
      <c r="K2245" s="665" t="s">
        <v>4892</v>
      </c>
      <c r="L2245" s="666">
        <v>73.989999999999995</v>
      </c>
      <c r="M2245" s="666">
        <v>295.95999999999998</v>
      </c>
      <c r="N2245" s="665">
        <v>4</v>
      </c>
      <c r="O2245" s="748">
        <v>2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21</v>
      </c>
      <c r="B2246" s="665" t="s">
        <v>545</v>
      </c>
      <c r="C2246" s="665" t="s">
        <v>4757</v>
      </c>
      <c r="D2246" s="746" t="s">
        <v>7219</v>
      </c>
      <c r="E2246" s="747" t="s">
        <v>4791</v>
      </c>
      <c r="F2246" s="665" t="s">
        <v>4752</v>
      </c>
      <c r="G2246" s="665" t="s">
        <v>4889</v>
      </c>
      <c r="H2246" s="665" t="s">
        <v>546</v>
      </c>
      <c r="I2246" s="665" t="s">
        <v>5089</v>
      </c>
      <c r="J2246" s="665" t="s">
        <v>5090</v>
      </c>
      <c r="K2246" s="665" t="s">
        <v>5091</v>
      </c>
      <c r="L2246" s="666">
        <v>0</v>
      </c>
      <c r="M2246" s="666">
        <v>0</v>
      </c>
      <c r="N2246" s="665">
        <v>3</v>
      </c>
      <c r="O2246" s="748">
        <v>1.5</v>
      </c>
      <c r="P2246" s="666">
        <v>0</v>
      </c>
      <c r="Q2246" s="681"/>
      <c r="R2246" s="665">
        <v>2</v>
      </c>
      <c r="S2246" s="681">
        <v>0.66666666666666663</v>
      </c>
      <c r="T2246" s="748">
        <v>0.5</v>
      </c>
      <c r="U2246" s="704">
        <v>0.33333333333333331</v>
      </c>
    </row>
    <row r="2247" spans="1:21" ht="14.4" customHeight="1" x14ac:dyDescent="0.3">
      <c r="A2247" s="664">
        <v>21</v>
      </c>
      <c r="B2247" s="665" t="s">
        <v>545</v>
      </c>
      <c r="C2247" s="665" t="s">
        <v>4757</v>
      </c>
      <c r="D2247" s="746" t="s">
        <v>7219</v>
      </c>
      <c r="E2247" s="747" t="s">
        <v>4791</v>
      </c>
      <c r="F2247" s="665" t="s">
        <v>4752</v>
      </c>
      <c r="G2247" s="665" t="s">
        <v>6071</v>
      </c>
      <c r="H2247" s="665" t="s">
        <v>546</v>
      </c>
      <c r="I2247" s="665" t="s">
        <v>6599</v>
      </c>
      <c r="J2247" s="665" t="s">
        <v>6600</v>
      </c>
      <c r="K2247" s="665" t="s">
        <v>6601</v>
      </c>
      <c r="L2247" s="666">
        <v>0</v>
      </c>
      <c r="M2247" s="666">
        <v>0</v>
      </c>
      <c r="N2247" s="665">
        <v>1</v>
      </c>
      <c r="O2247" s="748">
        <v>1</v>
      </c>
      <c r="P2247" s="666">
        <v>0</v>
      </c>
      <c r="Q2247" s="681"/>
      <c r="R2247" s="665">
        <v>1</v>
      </c>
      <c r="S2247" s="681">
        <v>1</v>
      </c>
      <c r="T2247" s="748">
        <v>1</v>
      </c>
      <c r="U2247" s="704">
        <v>1</v>
      </c>
    </row>
    <row r="2248" spans="1:21" ht="14.4" customHeight="1" x14ac:dyDescent="0.3">
      <c r="A2248" s="664">
        <v>21</v>
      </c>
      <c r="B2248" s="665" t="s">
        <v>545</v>
      </c>
      <c r="C2248" s="665" t="s">
        <v>4757</v>
      </c>
      <c r="D2248" s="746" t="s">
        <v>7219</v>
      </c>
      <c r="E2248" s="747" t="s">
        <v>4791</v>
      </c>
      <c r="F2248" s="665" t="s">
        <v>4752</v>
      </c>
      <c r="G2248" s="665" t="s">
        <v>6071</v>
      </c>
      <c r="H2248" s="665" t="s">
        <v>546</v>
      </c>
      <c r="I2248" s="665" t="s">
        <v>6602</v>
      </c>
      <c r="J2248" s="665" t="s">
        <v>6603</v>
      </c>
      <c r="K2248" s="665" t="s">
        <v>6604</v>
      </c>
      <c r="L2248" s="666">
        <v>0</v>
      </c>
      <c r="M2248" s="666">
        <v>0</v>
      </c>
      <c r="N2248" s="665">
        <v>2</v>
      </c>
      <c r="O2248" s="748">
        <v>1</v>
      </c>
      <c r="P2248" s="666">
        <v>0</v>
      </c>
      <c r="Q2248" s="681"/>
      <c r="R2248" s="665">
        <v>2</v>
      </c>
      <c r="S2248" s="681">
        <v>1</v>
      </c>
      <c r="T2248" s="748">
        <v>1</v>
      </c>
      <c r="U2248" s="704">
        <v>1</v>
      </c>
    </row>
    <row r="2249" spans="1:21" ht="14.4" customHeight="1" x14ac:dyDescent="0.3">
      <c r="A2249" s="664">
        <v>21</v>
      </c>
      <c r="B2249" s="665" t="s">
        <v>545</v>
      </c>
      <c r="C2249" s="665" t="s">
        <v>4757</v>
      </c>
      <c r="D2249" s="746" t="s">
        <v>7219</v>
      </c>
      <c r="E2249" s="747" t="s">
        <v>4791</v>
      </c>
      <c r="F2249" s="665" t="s">
        <v>4752</v>
      </c>
      <c r="G2249" s="665" t="s">
        <v>4963</v>
      </c>
      <c r="H2249" s="665" t="s">
        <v>546</v>
      </c>
      <c r="I2249" s="665" t="s">
        <v>4964</v>
      </c>
      <c r="J2249" s="665" t="s">
        <v>1464</v>
      </c>
      <c r="K2249" s="665" t="s">
        <v>4965</v>
      </c>
      <c r="L2249" s="666">
        <v>111.07</v>
      </c>
      <c r="M2249" s="666">
        <v>444.28</v>
      </c>
      <c r="N2249" s="665">
        <v>4</v>
      </c>
      <c r="O2249" s="748">
        <v>1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21</v>
      </c>
      <c r="B2250" s="665" t="s">
        <v>545</v>
      </c>
      <c r="C2250" s="665" t="s">
        <v>4757</v>
      </c>
      <c r="D2250" s="746" t="s">
        <v>7219</v>
      </c>
      <c r="E2250" s="747" t="s">
        <v>4791</v>
      </c>
      <c r="F2250" s="665" t="s">
        <v>4752</v>
      </c>
      <c r="G2250" s="665" t="s">
        <v>5292</v>
      </c>
      <c r="H2250" s="665" t="s">
        <v>546</v>
      </c>
      <c r="I2250" s="665" t="s">
        <v>6605</v>
      </c>
      <c r="J2250" s="665" t="s">
        <v>2020</v>
      </c>
      <c r="K2250" s="665" t="s">
        <v>6606</v>
      </c>
      <c r="L2250" s="666">
        <v>0</v>
      </c>
      <c r="M2250" s="666">
        <v>0</v>
      </c>
      <c r="N2250" s="665">
        <v>15</v>
      </c>
      <c r="O2250" s="748">
        <v>7</v>
      </c>
      <c r="P2250" s="666">
        <v>0</v>
      </c>
      <c r="Q2250" s="681"/>
      <c r="R2250" s="665">
        <v>6</v>
      </c>
      <c r="S2250" s="681">
        <v>0.4</v>
      </c>
      <c r="T2250" s="748">
        <v>4.5</v>
      </c>
      <c r="U2250" s="704">
        <v>0.6428571428571429</v>
      </c>
    </row>
    <row r="2251" spans="1:21" ht="14.4" customHeight="1" x14ac:dyDescent="0.3">
      <c r="A2251" s="664">
        <v>21</v>
      </c>
      <c r="B2251" s="665" t="s">
        <v>545</v>
      </c>
      <c r="C2251" s="665" t="s">
        <v>4757</v>
      </c>
      <c r="D2251" s="746" t="s">
        <v>7219</v>
      </c>
      <c r="E2251" s="747" t="s">
        <v>4791</v>
      </c>
      <c r="F2251" s="665" t="s">
        <v>4752</v>
      </c>
      <c r="G2251" s="665" t="s">
        <v>6607</v>
      </c>
      <c r="H2251" s="665" t="s">
        <v>546</v>
      </c>
      <c r="I2251" s="665" t="s">
        <v>6608</v>
      </c>
      <c r="J2251" s="665" t="s">
        <v>6609</v>
      </c>
      <c r="K2251" s="665" t="s">
        <v>6610</v>
      </c>
      <c r="L2251" s="666">
        <v>2407.42</v>
      </c>
      <c r="M2251" s="666">
        <v>2407.42</v>
      </c>
      <c r="N2251" s="665">
        <v>1</v>
      </c>
      <c r="O2251" s="748">
        <v>0.5</v>
      </c>
      <c r="P2251" s="666">
        <v>2407.42</v>
      </c>
      <c r="Q2251" s="681">
        <v>1</v>
      </c>
      <c r="R2251" s="665">
        <v>1</v>
      </c>
      <c r="S2251" s="681">
        <v>1</v>
      </c>
      <c r="T2251" s="748">
        <v>0.5</v>
      </c>
      <c r="U2251" s="704">
        <v>1</v>
      </c>
    </row>
    <row r="2252" spans="1:21" ht="14.4" customHeight="1" x14ac:dyDescent="0.3">
      <c r="A2252" s="664">
        <v>21</v>
      </c>
      <c r="B2252" s="665" t="s">
        <v>545</v>
      </c>
      <c r="C2252" s="665" t="s">
        <v>4757</v>
      </c>
      <c r="D2252" s="746" t="s">
        <v>7219</v>
      </c>
      <c r="E2252" s="747" t="s">
        <v>4791</v>
      </c>
      <c r="F2252" s="665" t="s">
        <v>4752</v>
      </c>
      <c r="G2252" s="665" t="s">
        <v>4799</v>
      </c>
      <c r="H2252" s="665" t="s">
        <v>546</v>
      </c>
      <c r="I2252" s="665" t="s">
        <v>3559</v>
      </c>
      <c r="J2252" s="665" t="s">
        <v>3332</v>
      </c>
      <c r="K2252" s="665" t="s">
        <v>4800</v>
      </c>
      <c r="L2252" s="666">
        <v>111.07</v>
      </c>
      <c r="M2252" s="666">
        <v>222.14</v>
      </c>
      <c r="N2252" s="665">
        <v>2</v>
      </c>
      <c r="O2252" s="748">
        <v>0.33333333333333331</v>
      </c>
      <c r="P2252" s="666">
        <v>222.14</v>
      </c>
      <c r="Q2252" s="681">
        <v>1</v>
      </c>
      <c r="R2252" s="665">
        <v>2</v>
      </c>
      <c r="S2252" s="681">
        <v>1</v>
      </c>
      <c r="T2252" s="748">
        <v>0.33333333333333331</v>
      </c>
      <c r="U2252" s="704">
        <v>1</v>
      </c>
    </row>
    <row r="2253" spans="1:21" ht="14.4" customHeight="1" x14ac:dyDescent="0.3">
      <c r="A2253" s="664">
        <v>21</v>
      </c>
      <c r="B2253" s="665" t="s">
        <v>545</v>
      </c>
      <c r="C2253" s="665" t="s">
        <v>4757</v>
      </c>
      <c r="D2253" s="746" t="s">
        <v>7219</v>
      </c>
      <c r="E2253" s="747" t="s">
        <v>4791</v>
      </c>
      <c r="F2253" s="665" t="s">
        <v>4752</v>
      </c>
      <c r="G2253" s="665" t="s">
        <v>5096</v>
      </c>
      <c r="H2253" s="665" t="s">
        <v>546</v>
      </c>
      <c r="I2253" s="665" t="s">
        <v>761</v>
      </c>
      <c r="J2253" s="665" t="s">
        <v>762</v>
      </c>
      <c r="K2253" s="665" t="s">
        <v>5097</v>
      </c>
      <c r="L2253" s="666">
        <v>733.55</v>
      </c>
      <c r="M2253" s="666">
        <v>2200.6499999999996</v>
      </c>
      <c r="N2253" s="665">
        <v>3</v>
      </c>
      <c r="O2253" s="748">
        <v>1.5</v>
      </c>
      <c r="P2253" s="666">
        <v>733.55</v>
      </c>
      <c r="Q2253" s="681">
        <v>0.33333333333333337</v>
      </c>
      <c r="R2253" s="665">
        <v>1</v>
      </c>
      <c r="S2253" s="681">
        <v>0.33333333333333331</v>
      </c>
      <c r="T2253" s="748">
        <v>0.5</v>
      </c>
      <c r="U2253" s="704">
        <v>0.33333333333333331</v>
      </c>
    </row>
    <row r="2254" spans="1:21" ht="14.4" customHeight="1" x14ac:dyDescent="0.3">
      <c r="A2254" s="664">
        <v>21</v>
      </c>
      <c r="B2254" s="665" t="s">
        <v>545</v>
      </c>
      <c r="C2254" s="665" t="s">
        <v>4757</v>
      </c>
      <c r="D2254" s="746" t="s">
        <v>7219</v>
      </c>
      <c r="E2254" s="747" t="s">
        <v>4791</v>
      </c>
      <c r="F2254" s="665" t="s">
        <v>4752</v>
      </c>
      <c r="G2254" s="665" t="s">
        <v>5096</v>
      </c>
      <c r="H2254" s="665" t="s">
        <v>546</v>
      </c>
      <c r="I2254" s="665" t="s">
        <v>761</v>
      </c>
      <c r="J2254" s="665" t="s">
        <v>762</v>
      </c>
      <c r="K2254" s="665" t="s">
        <v>5097</v>
      </c>
      <c r="L2254" s="666">
        <v>760.22</v>
      </c>
      <c r="M2254" s="666">
        <v>3040.88</v>
      </c>
      <c r="N2254" s="665">
        <v>4</v>
      </c>
      <c r="O2254" s="748">
        <v>2</v>
      </c>
      <c r="P2254" s="666">
        <v>2280.66</v>
      </c>
      <c r="Q2254" s="681">
        <v>0.74999999999999989</v>
      </c>
      <c r="R2254" s="665">
        <v>3</v>
      </c>
      <c r="S2254" s="681">
        <v>0.75</v>
      </c>
      <c r="T2254" s="748">
        <v>1.5</v>
      </c>
      <c r="U2254" s="704">
        <v>0.75</v>
      </c>
    </row>
    <row r="2255" spans="1:21" ht="14.4" customHeight="1" x14ac:dyDescent="0.3">
      <c r="A2255" s="664">
        <v>21</v>
      </c>
      <c r="B2255" s="665" t="s">
        <v>545</v>
      </c>
      <c r="C2255" s="665" t="s">
        <v>4757</v>
      </c>
      <c r="D2255" s="746" t="s">
        <v>7219</v>
      </c>
      <c r="E2255" s="747" t="s">
        <v>4791</v>
      </c>
      <c r="F2255" s="665" t="s">
        <v>4752</v>
      </c>
      <c r="G2255" s="665" t="s">
        <v>5011</v>
      </c>
      <c r="H2255" s="665" t="s">
        <v>2238</v>
      </c>
      <c r="I2255" s="665" t="s">
        <v>2401</v>
      </c>
      <c r="J2255" s="665" t="s">
        <v>2402</v>
      </c>
      <c r="K2255" s="665" t="s">
        <v>4419</v>
      </c>
      <c r="L2255" s="666">
        <v>0</v>
      </c>
      <c r="M2255" s="666">
        <v>0</v>
      </c>
      <c r="N2255" s="665">
        <v>2</v>
      </c>
      <c r="O2255" s="748">
        <v>1.5</v>
      </c>
      <c r="P2255" s="666"/>
      <c r="Q2255" s="681"/>
      <c r="R2255" s="665"/>
      <c r="S2255" s="681">
        <v>0</v>
      </c>
      <c r="T2255" s="748"/>
      <c r="U2255" s="704">
        <v>0</v>
      </c>
    </row>
    <row r="2256" spans="1:21" ht="14.4" customHeight="1" x14ac:dyDescent="0.3">
      <c r="A2256" s="664">
        <v>21</v>
      </c>
      <c r="B2256" s="665" t="s">
        <v>545</v>
      </c>
      <c r="C2256" s="665" t="s">
        <v>4757</v>
      </c>
      <c r="D2256" s="746" t="s">
        <v>7219</v>
      </c>
      <c r="E2256" s="747" t="s">
        <v>4791</v>
      </c>
      <c r="F2256" s="665" t="s">
        <v>4752</v>
      </c>
      <c r="G2256" s="665" t="s">
        <v>5011</v>
      </c>
      <c r="H2256" s="665" t="s">
        <v>2238</v>
      </c>
      <c r="I2256" s="665" t="s">
        <v>3690</v>
      </c>
      <c r="J2256" s="665" t="s">
        <v>2402</v>
      </c>
      <c r="K2256" s="665" t="s">
        <v>4608</v>
      </c>
      <c r="L2256" s="666">
        <v>0</v>
      </c>
      <c r="M2256" s="666">
        <v>0</v>
      </c>
      <c r="N2256" s="665">
        <v>1</v>
      </c>
      <c r="O2256" s="748">
        <v>0.5</v>
      </c>
      <c r="P2256" s="666">
        <v>0</v>
      </c>
      <c r="Q2256" s="681"/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21</v>
      </c>
      <c r="B2257" s="665" t="s">
        <v>545</v>
      </c>
      <c r="C2257" s="665" t="s">
        <v>4757</v>
      </c>
      <c r="D2257" s="746" t="s">
        <v>7219</v>
      </c>
      <c r="E2257" s="747" t="s">
        <v>4791</v>
      </c>
      <c r="F2257" s="665" t="s">
        <v>4752</v>
      </c>
      <c r="G2257" s="665" t="s">
        <v>5012</v>
      </c>
      <c r="H2257" s="665" t="s">
        <v>546</v>
      </c>
      <c r="I2257" s="665" t="s">
        <v>1058</v>
      </c>
      <c r="J2257" s="665" t="s">
        <v>1306</v>
      </c>
      <c r="K2257" s="665" t="s">
        <v>4566</v>
      </c>
      <c r="L2257" s="666">
        <v>0</v>
      </c>
      <c r="M2257" s="666">
        <v>0</v>
      </c>
      <c r="N2257" s="665">
        <v>11</v>
      </c>
      <c r="O2257" s="748">
        <v>5.5</v>
      </c>
      <c r="P2257" s="666">
        <v>0</v>
      </c>
      <c r="Q2257" s="681"/>
      <c r="R2257" s="665">
        <v>4</v>
      </c>
      <c r="S2257" s="681">
        <v>0.36363636363636365</v>
      </c>
      <c r="T2257" s="748">
        <v>1.5</v>
      </c>
      <c r="U2257" s="704">
        <v>0.27272727272727271</v>
      </c>
    </row>
    <row r="2258" spans="1:21" ht="14.4" customHeight="1" x14ac:dyDescent="0.3">
      <c r="A2258" s="664">
        <v>21</v>
      </c>
      <c r="B2258" s="665" t="s">
        <v>545</v>
      </c>
      <c r="C2258" s="665" t="s">
        <v>4757</v>
      </c>
      <c r="D2258" s="746" t="s">
        <v>7219</v>
      </c>
      <c r="E2258" s="747" t="s">
        <v>4791</v>
      </c>
      <c r="F2258" s="665" t="s">
        <v>4752</v>
      </c>
      <c r="G2258" s="665" t="s">
        <v>5012</v>
      </c>
      <c r="H2258" s="665" t="s">
        <v>546</v>
      </c>
      <c r="I2258" s="665" t="s">
        <v>5013</v>
      </c>
      <c r="J2258" s="665" t="s">
        <v>5014</v>
      </c>
      <c r="K2258" s="665" t="s">
        <v>5015</v>
      </c>
      <c r="L2258" s="666">
        <v>0</v>
      </c>
      <c r="M2258" s="666">
        <v>0</v>
      </c>
      <c r="N2258" s="665">
        <v>1</v>
      </c>
      <c r="O2258" s="748">
        <v>1</v>
      </c>
      <c r="P2258" s="666">
        <v>0</v>
      </c>
      <c r="Q2258" s="681"/>
      <c r="R2258" s="665">
        <v>1</v>
      </c>
      <c r="S2258" s="681">
        <v>1</v>
      </c>
      <c r="T2258" s="748">
        <v>1</v>
      </c>
      <c r="U2258" s="704">
        <v>1</v>
      </c>
    </row>
    <row r="2259" spans="1:21" ht="14.4" customHeight="1" x14ac:dyDescent="0.3">
      <c r="A2259" s="664">
        <v>21</v>
      </c>
      <c r="B2259" s="665" t="s">
        <v>545</v>
      </c>
      <c r="C2259" s="665" t="s">
        <v>4757</v>
      </c>
      <c r="D2259" s="746" t="s">
        <v>7219</v>
      </c>
      <c r="E2259" s="747" t="s">
        <v>4791</v>
      </c>
      <c r="F2259" s="665" t="s">
        <v>4752</v>
      </c>
      <c r="G2259" s="665" t="s">
        <v>4896</v>
      </c>
      <c r="H2259" s="665" t="s">
        <v>546</v>
      </c>
      <c r="I2259" s="665" t="s">
        <v>604</v>
      </c>
      <c r="J2259" s="665" t="s">
        <v>605</v>
      </c>
      <c r="K2259" s="665" t="s">
        <v>4541</v>
      </c>
      <c r="L2259" s="666">
        <v>550.39</v>
      </c>
      <c r="M2259" s="666">
        <v>120535.40999999992</v>
      </c>
      <c r="N2259" s="665">
        <v>219</v>
      </c>
      <c r="O2259" s="748">
        <v>71</v>
      </c>
      <c r="P2259" s="666">
        <v>73752.259999999951</v>
      </c>
      <c r="Q2259" s="681">
        <v>0.61187214611872143</v>
      </c>
      <c r="R2259" s="665">
        <v>134</v>
      </c>
      <c r="S2259" s="681">
        <v>0.61187214611872143</v>
      </c>
      <c r="T2259" s="748">
        <v>46</v>
      </c>
      <c r="U2259" s="704">
        <v>0.647887323943662</v>
      </c>
    </row>
    <row r="2260" spans="1:21" ht="14.4" customHeight="1" x14ac:dyDescent="0.3">
      <c r="A2260" s="664">
        <v>21</v>
      </c>
      <c r="B2260" s="665" t="s">
        <v>545</v>
      </c>
      <c r="C2260" s="665" t="s">
        <v>4757</v>
      </c>
      <c r="D2260" s="746" t="s">
        <v>7219</v>
      </c>
      <c r="E2260" s="747" t="s">
        <v>4791</v>
      </c>
      <c r="F2260" s="665" t="s">
        <v>4752</v>
      </c>
      <c r="G2260" s="665" t="s">
        <v>4896</v>
      </c>
      <c r="H2260" s="665" t="s">
        <v>546</v>
      </c>
      <c r="I2260" s="665" t="s">
        <v>4897</v>
      </c>
      <c r="J2260" s="665" t="s">
        <v>605</v>
      </c>
      <c r="K2260" s="665" t="s">
        <v>4541</v>
      </c>
      <c r="L2260" s="666">
        <v>0</v>
      </c>
      <c r="M2260" s="666">
        <v>0</v>
      </c>
      <c r="N2260" s="665">
        <v>1</v>
      </c>
      <c r="O2260" s="748">
        <v>1</v>
      </c>
      <c r="P2260" s="666">
        <v>0</v>
      </c>
      <c r="Q2260" s="681"/>
      <c r="R2260" s="665">
        <v>1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21</v>
      </c>
      <c r="B2261" s="665" t="s">
        <v>545</v>
      </c>
      <c r="C2261" s="665" t="s">
        <v>4757</v>
      </c>
      <c r="D2261" s="746" t="s">
        <v>7219</v>
      </c>
      <c r="E2261" s="747" t="s">
        <v>4791</v>
      </c>
      <c r="F2261" s="665" t="s">
        <v>4752</v>
      </c>
      <c r="G2261" s="665" t="s">
        <v>4896</v>
      </c>
      <c r="H2261" s="665" t="s">
        <v>546</v>
      </c>
      <c r="I2261" s="665" t="s">
        <v>6077</v>
      </c>
      <c r="J2261" s="665" t="s">
        <v>5249</v>
      </c>
      <c r="K2261" s="665" t="s">
        <v>6078</v>
      </c>
      <c r="L2261" s="666">
        <v>1651.18</v>
      </c>
      <c r="M2261" s="666">
        <v>23116.52</v>
      </c>
      <c r="N2261" s="665">
        <v>14</v>
      </c>
      <c r="O2261" s="748">
        <v>13</v>
      </c>
      <c r="P2261" s="666">
        <v>18162.98</v>
      </c>
      <c r="Q2261" s="681">
        <v>0.7857142857142857</v>
      </c>
      <c r="R2261" s="665">
        <v>11</v>
      </c>
      <c r="S2261" s="681">
        <v>0.7857142857142857</v>
      </c>
      <c r="T2261" s="748">
        <v>10.5</v>
      </c>
      <c r="U2261" s="704">
        <v>0.80769230769230771</v>
      </c>
    </row>
    <row r="2262" spans="1:21" ht="14.4" customHeight="1" x14ac:dyDescent="0.3">
      <c r="A2262" s="664">
        <v>21</v>
      </c>
      <c r="B2262" s="665" t="s">
        <v>545</v>
      </c>
      <c r="C2262" s="665" t="s">
        <v>4757</v>
      </c>
      <c r="D2262" s="746" t="s">
        <v>7219</v>
      </c>
      <c r="E2262" s="747" t="s">
        <v>4791</v>
      </c>
      <c r="F2262" s="665" t="s">
        <v>4752</v>
      </c>
      <c r="G2262" s="665" t="s">
        <v>4896</v>
      </c>
      <c r="H2262" s="665" t="s">
        <v>2238</v>
      </c>
      <c r="I2262" s="665" t="s">
        <v>2572</v>
      </c>
      <c r="J2262" s="665" t="s">
        <v>2573</v>
      </c>
      <c r="K2262" s="665" t="s">
        <v>4540</v>
      </c>
      <c r="L2262" s="666">
        <v>550.39</v>
      </c>
      <c r="M2262" s="666">
        <v>37976.909999999996</v>
      </c>
      <c r="N2262" s="665">
        <v>69</v>
      </c>
      <c r="O2262" s="748">
        <v>23</v>
      </c>
      <c r="P2262" s="666">
        <v>23116.379999999997</v>
      </c>
      <c r="Q2262" s="681">
        <v>0.60869565217391308</v>
      </c>
      <c r="R2262" s="665">
        <v>42</v>
      </c>
      <c r="S2262" s="681">
        <v>0.60869565217391308</v>
      </c>
      <c r="T2262" s="748">
        <v>15</v>
      </c>
      <c r="U2262" s="704">
        <v>0.65217391304347827</v>
      </c>
    </row>
    <row r="2263" spans="1:21" ht="14.4" customHeight="1" x14ac:dyDescent="0.3">
      <c r="A2263" s="664">
        <v>21</v>
      </c>
      <c r="B2263" s="665" t="s">
        <v>545</v>
      </c>
      <c r="C2263" s="665" t="s">
        <v>4757</v>
      </c>
      <c r="D2263" s="746" t="s">
        <v>7219</v>
      </c>
      <c r="E2263" s="747" t="s">
        <v>4791</v>
      </c>
      <c r="F2263" s="665" t="s">
        <v>4752</v>
      </c>
      <c r="G2263" s="665" t="s">
        <v>5401</v>
      </c>
      <c r="H2263" s="665" t="s">
        <v>2238</v>
      </c>
      <c r="I2263" s="665" t="s">
        <v>2408</v>
      </c>
      <c r="J2263" s="665" t="s">
        <v>4508</v>
      </c>
      <c r="K2263" s="665" t="s">
        <v>4509</v>
      </c>
      <c r="L2263" s="666">
        <v>46.07</v>
      </c>
      <c r="M2263" s="666">
        <v>184.28</v>
      </c>
      <c r="N2263" s="665">
        <v>4</v>
      </c>
      <c r="O2263" s="748">
        <v>2</v>
      </c>
      <c r="P2263" s="666">
        <v>46.07</v>
      </c>
      <c r="Q2263" s="681">
        <v>0.25</v>
      </c>
      <c r="R2263" s="665">
        <v>1</v>
      </c>
      <c r="S2263" s="681">
        <v>0.25</v>
      </c>
      <c r="T2263" s="748">
        <v>0.5</v>
      </c>
      <c r="U2263" s="704">
        <v>0.25</v>
      </c>
    </row>
    <row r="2264" spans="1:21" ht="14.4" customHeight="1" x14ac:dyDescent="0.3">
      <c r="A2264" s="664">
        <v>21</v>
      </c>
      <c r="B2264" s="665" t="s">
        <v>545</v>
      </c>
      <c r="C2264" s="665" t="s">
        <v>4757</v>
      </c>
      <c r="D2264" s="746" t="s">
        <v>7219</v>
      </c>
      <c r="E2264" s="747" t="s">
        <v>4791</v>
      </c>
      <c r="F2264" s="665" t="s">
        <v>4752</v>
      </c>
      <c r="G2264" s="665" t="s">
        <v>5401</v>
      </c>
      <c r="H2264" s="665" t="s">
        <v>2238</v>
      </c>
      <c r="I2264" s="665" t="s">
        <v>6611</v>
      </c>
      <c r="J2264" s="665" t="s">
        <v>4508</v>
      </c>
      <c r="K2264" s="665" t="s">
        <v>6612</v>
      </c>
      <c r="L2264" s="666">
        <v>0</v>
      </c>
      <c r="M2264" s="666">
        <v>0</v>
      </c>
      <c r="N2264" s="665">
        <v>1</v>
      </c>
      <c r="O2264" s="748">
        <v>0.5</v>
      </c>
      <c r="P2264" s="666">
        <v>0</v>
      </c>
      <c r="Q2264" s="681"/>
      <c r="R2264" s="665">
        <v>1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21</v>
      </c>
      <c r="B2265" s="665" t="s">
        <v>545</v>
      </c>
      <c r="C2265" s="665" t="s">
        <v>4757</v>
      </c>
      <c r="D2265" s="746" t="s">
        <v>7219</v>
      </c>
      <c r="E2265" s="747" t="s">
        <v>4791</v>
      </c>
      <c r="F2265" s="665" t="s">
        <v>4752</v>
      </c>
      <c r="G2265" s="665" t="s">
        <v>5401</v>
      </c>
      <c r="H2265" s="665" t="s">
        <v>546</v>
      </c>
      <c r="I2265" s="665" t="s">
        <v>6422</v>
      </c>
      <c r="J2265" s="665" t="s">
        <v>6423</v>
      </c>
      <c r="K2265" s="665" t="s">
        <v>6424</v>
      </c>
      <c r="L2265" s="666">
        <v>79.03</v>
      </c>
      <c r="M2265" s="666">
        <v>79.03</v>
      </c>
      <c r="N2265" s="665">
        <v>1</v>
      </c>
      <c r="O2265" s="748">
        <v>0.5</v>
      </c>
      <c r="P2265" s="666">
        <v>79.03</v>
      </c>
      <c r="Q2265" s="681">
        <v>1</v>
      </c>
      <c r="R2265" s="665">
        <v>1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21</v>
      </c>
      <c r="B2266" s="665" t="s">
        <v>545</v>
      </c>
      <c r="C2266" s="665" t="s">
        <v>4757</v>
      </c>
      <c r="D2266" s="746" t="s">
        <v>7219</v>
      </c>
      <c r="E2266" s="747" t="s">
        <v>4791</v>
      </c>
      <c r="F2266" s="665" t="s">
        <v>4752</v>
      </c>
      <c r="G2266" s="665" t="s">
        <v>5100</v>
      </c>
      <c r="H2266" s="665" t="s">
        <v>546</v>
      </c>
      <c r="I2266" s="665" t="s">
        <v>1025</v>
      </c>
      <c r="J2266" s="665" t="s">
        <v>1026</v>
      </c>
      <c r="K2266" s="665" t="s">
        <v>6613</v>
      </c>
      <c r="L2266" s="666">
        <v>0</v>
      </c>
      <c r="M2266" s="666">
        <v>0</v>
      </c>
      <c r="N2266" s="665">
        <v>1</v>
      </c>
      <c r="O2266" s="748">
        <v>0.5</v>
      </c>
      <c r="P2266" s="666"/>
      <c r="Q2266" s="681"/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21</v>
      </c>
      <c r="B2267" s="665" t="s">
        <v>545</v>
      </c>
      <c r="C2267" s="665" t="s">
        <v>4757</v>
      </c>
      <c r="D2267" s="746" t="s">
        <v>7219</v>
      </c>
      <c r="E2267" s="747" t="s">
        <v>4791</v>
      </c>
      <c r="F2267" s="665" t="s">
        <v>4752</v>
      </c>
      <c r="G2267" s="665" t="s">
        <v>5103</v>
      </c>
      <c r="H2267" s="665" t="s">
        <v>546</v>
      </c>
      <c r="I2267" s="665" t="s">
        <v>2947</v>
      </c>
      <c r="J2267" s="665" t="s">
        <v>2948</v>
      </c>
      <c r="K2267" s="665" t="s">
        <v>5635</v>
      </c>
      <c r="L2267" s="666">
        <v>256.67</v>
      </c>
      <c r="M2267" s="666">
        <v>1026.68</v>
      </c>
      <c r="N2267" s="665">
        <v>4</v>
      </c>
      <c r="O2267" s="748">
        <v>4</v>
      </c>
      <c r="P2267" s="666">
        <v>256.67</v>
      </c>
      <c r="Q2267" s="681">
        <v>0.25</v>
      </c>
      <c r="R2267" s="665">
        <v>1</v>
      </c>
      <c r="S2267" s="681">
        <v>0.25</v>
      </c>
      <c r="T2267" s="748">
        <v>1</v>
      </c>
      <c r="U2267" s="704">
        <v>0.25</v>
      </c>
    </row>
    <row r="2268" spans="1:21" ht="14.4" customHeight="1" x14ac:dyDescent="0.3">
      <c r="A2268" s="664">
        <v>21</v>
      </c>
      <c r="B2268" s="665" t="s">
        <v>545</v>
      </c>
      <c r="C2268" s="665" t="s">
        <v>4757</v>
      </c>
      <c r="D2268" s="746" t="s">
        <v>7219</v>
      </c>
      <c r="E2268" s="747" t="s">
        <v>4791</v>
      </c>
      <c r="F2268" s="665" t="s">
        <v>4752</v>
      </c>
      <c r="G2268" s="665" t="s">
        <v>6614</v>
      </c>
      <c r="H2268" s="665" t="s">
        <v>546</v>
      </c>
      <c r="I2268" s="665" t="s">
        <v>6615</v>
      </c>
      <c r="J2268" s="665" t="s">
        <v>6616</v>
      </c>
      <c r="K2268" s="665" t="s">
        <v>4844</v>
      </c>
      <c r="L2268" s="666">
        <v>1650.85</v>
      </c>
      <c r="M2268" s="666">
        <v>9905.0999999999985</v>
      </c>
      <c r="N2268" s="665">
        <v>6</v>
      </c>
      <c r="O2268" s="748">
        <v>3</v>
      </c>
      <c r="P2268" s="666"/>
      <c r="Q2268" s="681">
        <v>0</v>
      </c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21</v>
      </c>
      <c r="B2269" s="665" t="s">
        <v>545</v>
      </c>
      <c r="C2269" s="665" t="s">
        <v>4757</v>
      </c>
      <c r="D2269" s="746" t="s">
        <v>7219</v>
      </c>
      <c r="E2269" s="747" t="s">
        <v>4791</v>
      </c>
      <c r="F2269" s="665" t="s">
        <v>4752</v>
      </c>
      <c r="G2269" s="665" t="s">
        <v>4898</v>
      </c>
      <c r="H2269" s="665" t="s">
        <v>546</v>
      </c>
      <c r="I2269" s="665" t="s">
        <v>6084</v>
      </c>
      <c r="J2269" s="665" t="s">
        <v>5108</v>
      </c>
      <c r="K2269" s="665" t="s">
        <v>4899</v>
      </c>
      <c r="L2269" s="666">
        <v>727.03</v>
      </c>
      <c r="M2269" s="666">
        <v>727.03</v>
      </c>
      <c r="N2269" s="665">
        <v>1</v>
      </c>
      <c r="O2269" s="748">
        <v>0.5</v>
      </c>
      <c r="P2269" s="666">
        <v>727.03</v>
      </c>
      <c r="Q2269" s="681">
        <v>1</v>
      </c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21</v>
      </c>
      <c r="B2270" s="665" t="s">
        <v>545</v>
      </c>
      <c r="C2270" s="665" t="s">
        <v>4757</v>
      </c>
      <c r="D2270" s="746" t="s">
        <v>7219</v>
      </c>
      <c r="E2270" s="747" t="s">
        <v>4791</v>
      </c>
      <c r="F2270" s="665" t="s">
        <v>4752</v>
      </c>
      <c r="G2270" s="665" t="s">
        <v>4802</v>
      </c>
      <c r="H2270" s="665" t="s">
        <v>546</v>
      </c>
      <c r="I2270" s="665" t="s">
        <v>994</v>
      </c>
      <c r="J2270" s="665" t="s">
        <v>4803</v>
      </c>
      <c r="K2270" s="665" t="s">
        <v>4804</v>
      </c>
      <c r="L2270" s="666">
        <v>53.57</v>
      </c>
      <c r="M2270" s="666">
        <v>2142.7999999999997</v>
      </c>
      <c r="N2270" s="665">
        <v>40</v>
      </c>
      <c r="O2270" s="748">
        <v>22.5</v>
      </c>
      <c r="P2270" s="666">
        <v>1660.6699999999996</v>
      </c>
      <c r="Q2270" s="681">
        <v>0.77499999999999991</v>
      </c>
      <c r="R2270" s="665">
        <v>31</v>
      </c>
      <c r="S2270" s="681">
        <v>0.77500000000000002</v>
      </c>
      <c r="T2270" s="748">
        <v>16.5</v>
      </c>
      <c r="U2270" s="704">
        <v>0.73333333333333328</v>
      </c>
    </row>
    <row r="2271" spans="1:21" ht="14.4" customHeight="1" x14ac:dyDescent="0.3">
      <c r="A2271" s="664">
        <v>21</v>
      </c>
      <c r="B2271" s="665" t="s">
        <v>545</v>
      </c>
      <c r="C2271" s="665" t="s">
        <v>4757</v>
      </c>
      <c r="D2271" s="746" t="s">
        <v>7219</v>
      </c>
      <c r="E2271" s="747" t="s">
        <v>4791</v>
      </c>
      <c r="F2271" s="665" t="s">
        <v>4752</v>
      </c>
      <c r="G2271" s="665" t="s">
        <v>4802</v>
      </c>
      <c r="H2271" s="665" t="s">
        <v>546</v>
      </c>
      <c r="I2271" s="665" t="s">
        <v>5514</v>
      </c>
      <c r="J2271" s="665" t="s">
        <v>5515</v>
      </c>
      <c r="K2271" s="665" t="s">
        <v>4903</v>
      </c>
      <c r="L2271" s="666">
        <v>66.97</v>
      </c>
      <c r="M2271" s="666">
        <v>66.97</v>
      </c>
      <c r="N2271" s="665">
        <v>1</v>
      </c>
      <c r="O2271" s="748">
        <v>1</v>
      </c>
      <c r="P2271" s="666">
        <v>66.97</v>
      </c>
      <c r="Q2271" s="681">
        <v>1</v>
      </c>
      <c r="R2271" s="665">
        <v>1</v>
      </c>
      <c r="S2271" s="681">
        <v>1</v>
      </c>
      <c r="T2271" s="748">
        <v>1</v>
      </c>
      <c r="U2271" s="704">
        <v>1</v>
      </c>
    </row>
    <row r="2272" spans="1:21" ht="14.4" customHeight="1" x14ac:dyDescent="0.3">
      <c r="A2272" s="664">
        <v>21</v>
      </c>
      <c r="B2272" s="665" t="s">
        <v>545</v>
      </c>
      <c r="C2272" s="665" t="s">
        <v>4757</v>
      </c>
      <c r="D2272" s="746" t="s">
        <v>7219</v>
      </c>
      <c r="E2272" s="747" t="s">
        <v>4791</v>
      </c>
      <c r="F2272" s="665" t="s">
        <v>4752</v>
      </c>
      <c r="G2272" s="665" t="s">
        <v>5113</v>
      </c>
      <c r="H2272" s="665" t="s">
        <v>546</v>
      </c>
      <c r="I2272" s="665" t="s">
        <v>1339</v>
      </c>
      <c r="J2272" s="665" t="s">
        <v>1340</v>
      </c>
      <c r="K2272" s="665" t="s">
        <v>6617</v>
      </c>
      <c r="L2272" s="666">
        <v>58.52</v>
      </c>
      <c r="M2272" s="666">
        <v>117.04</v>
      </c>
      <c r="N2272" s="665">
        <v>2</v>
      </c>
      <c r="O2272" s="748">
        <v>1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21</v>
      </c>
      <c r="B2273" s="665" t="s">
        <v>545</v>
      </c>
      <c r="C2273" s="665" t="s">
        <v>4757</v>
      </c>
      <c r="D2273" s="746" t="s">
        <v>7219</v>
      </c>
      <c r="E2273" s="747" t="s">
        <v>4791</v>
      </c>
      <c r="F2273" s="665" t="s">
        <v>4752</v>
      </c>
      <c r="G2273" s="665" t="s">
        <v>4905</v>
      </c>
      <c r="H2273" s="665" t="s">
        <v>546</v>
      </c>
      <c r="I2273" s="665" t="s">
        <v>5126</v>
      </c>
      <c r="J2273" s="665" t="s">
        <v>2074</v>
      </c>
      <c r="K2273" s="665" t="s">
        <v>4907</v>
      </c>
      <c r="L2273" s="666">
        <v>374.79</v>
      </c>
      <c r="M2273" s="666">
        <v>1499.16</v>
      </c>
      <c r="N2273" s="665">
        <v>4</v>
      </c>
      <c r="O2273" s="748">
        <v>3</v>
      </c>
      <c r="P2273" s="666">
        <v>749.58</v>
      </c>
      <c r="Q2273" s="681">
        <v>0.5</v>
      </c>
      <c r="R2273" s="665">
        <v>2</v>
      </c>
      <c r="S2273" s="681">
        <v>0.5</v>
      </c>
      <c r="T2273" s="748">
        <v>1</v>
      </c>
      <c r="U2273" s="704">
        <v>0.33333333333333331</v>
      </c>
    </row>
    <row r="2274" spans="1:21" ht="14.4" customHeight="1" x14ac:dyDescent="0.3">
      <c r="A2274" s="664">
        <v>21</v>
      </c>
      <c r="B2274" s="665" t="s">
        <v>545</v>
      </c>
      <c r="C2274" s="665" t="s">
        <v>4757</v>
      </c>
      <c r="D2274" s="746" t="s">
        <v>7219</v>
      </c>
      <c r="E2274" s="747" t="s">
        <v>4791</v>
      </c>
      <c r="F2274" s="665" t="s">
        <v>4752</v>
      </c>
      <c r="G2274" s="665" t="s">
        <v>4905</v>
      </c>
      <c r="H2274" s="665" t="s">
        <v>546</v>
      </c>
      <c r="I2274" s="665" t="s">
        <v>4966</v>
      </c>
      <c r="J2274" s="665" t="s">
        <v>4771</v>
      </c>
      <c r="K2274" s="665"/>
      <c r="L2274" s="666">
        <v>0</v>
      </c>
      <c r="M2274" s="666">
        <v>0</v>
      </c>
      <c r="N2274" s="665">
        <v>2</v>
      </c>
      <c r="O2274" s="748">
        <v>1.25</v>
      </c>
      <c r="P2274" s="666">
        <v>0</v>
      </c>
      <c r="Q2274" s="681"/>
      <c r="R2274" s="665">
        <v>1</v>
      </c>
      <c r="S2274" s="681">
        <v>0.5</v>
      </c>
      <c r="T2274" s="748">
        <v>0.25</v>
      </c>
      <c r="U2274" s="704">
        <v>0.2</v>
      </c>
    </row>
    <row r="2275" spans="1:21" ht="14.4" customHeight="1" x14ac:dyDescent="0.3">
      <c r="A2275" s="664">
        <v>21</v>
      </c>
      <c r="B2275" s="665" t="s">
        <v>545</v>
      </c>
      <c r="C2275" s="665" t="s">
        <v>4757</v>
      </c>
      <c r="D2275" s="746" t="s">
        <v>7219</v>
      </c>
      <c r="E2275" s="747" t="s">
        <v>4791</v>
      </c>
      <c r="F2275" s="665" t="s">
        <v>4752</v>
      </c>
      <c r="G2275" s="665" t="s">
        <v>4905</v>
      </c>
      <c r="H2275" s="665" t="s">
        <v>546</v>
      </c>
      <c r="I2275" s="665" t="s">
        <v>4966</v>
      </c>
      <c r="J2275" s="665" t="s">
        <v>2074</v>
      </c>
      <c r="K2275" s="665" t="s">
        <v>4967</v>
      </c>
      <c r="L2275" s="666">
        <v>0</v>
      </c>
      <c r="M2275" s="666">
        <v>0</v>
      </c>
      <c r="N2275" s="665">
        <v>15</v>
      </c>
      <c r="O2275" s="748">
        <v>10.5</v>
      </c>
      <c r="P2275" s="666">
        <v>0</v>
      </c>
      <c r="Q2275" s="681"/>
      <c r="R2275" s="665">
        <v>6</v>
      </c>
      <c r="S2275" s="681">
        <v>0.4</v>
      </c>
      <c r="T2275" s="748">
        <v>3.5</v>
      </c>
      <c r="U2275" s="704">
        <v>0.33333333333333331</v>
      </c>
    </row>
    <row r="2276" spans="1:21" ht="14.4" customHeight="1" x14ac:dyDescent="0.3">
      <c r="A2276" s="664">
        <v>21</v>
      </c>
      <c r="B2276" s="665" t="s">
        <v>545</v>
      </c>
      <c r="C2276" s="665" t="s">
        <v>4757</v>
      </c>
      <c r="D2276" s="746" t="s">
        <v>7219</v>
      </c>
      <c r="E2276" s="747" t="s">
        <v>4791</v>
      </c>
      <c r="F2276" s="665" t="s">
        <v>4752</v>
      </c>
      <c r="G2276" s="665" t="s">
        <v>4905</v>
      </c>
      <c r="H2276" s="665" t="s">
        <v>546</v>
      </c>
      <c r="I2276" s="665" t="s">
        <v>6618</v>
      </c>
      <c r="J2276" s="665" t="s">
        <v>6619</v>
      </c>
      <c r="K2276" s="665" t="s">
        <v>6620</v>
      </c>
      <c r="L2276" s="666">
        <v>0</v>
      </c>
      <c r="M2276" s="666">
        <v>0</v>
      </c>
      <c r="N2276" s="665">
        <v>1</v>
      </c>
      <c r="O2276" s="748">
        <v>0.5</v>
      </c>
      <c r="P2276" s="666">
        <v>0</v>
      </c>
      <c r="Q2276" s="681"/>
      <c r="R2276" s="665">
        <v>1</v>
      </c>
      <c r="S2276" s="681">
        <v>1</v>
      </c>
      <c r="T2276" s="748">
        <v>0.5</v>
      </c>
      <c r="U2276" s="704">
        <v>1</v>
      </c>
    </row>
    <row r="2277" spans="1:21" ht="14.4" customHeight="1" x14ac:dyDescent="0.3">
      <c r="A2277" s="664">
        <v>21</v>
      </c>
      <c r="B2277" s="665" t="s">
        <v>545</v>
      </c>
      <c r="C2277" s="665" t="s">
        <v>4757</v>
      </c>
      <c r="D2277" s="746" t="s">
        <v>7219</v>
      </c>
      <c r="E2277" s="747" t="s">
        <v>4791</v>
      </c>
      <c r="F2277" s="665" t="s">
        <v>4752</v>
      </c>
      <c r="G2277" s="665" t="s">
        <v>4905</v>
      </c>
      <c r="H2277" s="665" t="s">
        <v>546</v>
      </c>
      <c r="I2277" s="665" t="s">
        <v>5127</v>
      </c>
      <c r="J2277" s="665" t="s">
        <v>2074</v>
      </c>
      <c r="K2277" s="665" t="s">
        <v>4967</v>
      </c>
      <c r="L2277" s="666">
        <v>0</v>
      </c>
      <c r="M2277" s="666">
        <v>0</v>
      </c>
      <c r="N2277" s="665">
        <v>6</v>
      </c>
      <c r="O2277" s="748">
        <v>4</v>
      </c>
      <c r="P2277" s="666">
        <v>0</v>
      </c>
      <c r="Q2277" s="681"/>
      <c r="R2277" s="665">
        <v>6</v>
      </c>
      <c r="S2277" s="681">
        <v>1</v>
      </c>
      <c r="T2277" s="748">
        <v>4</v>
      </c>
      <c r="U2277" s="704">
        <v>1</v>
      </c>
    </row>
    <row r="2278" spans="1:21" ht="14.4" customHeight="1" x14ac:dyDescent="0.3">
      <c r="A2278" s="664">
        <v>21</v>
      </c>
      <c r="B2278" s="665" t="s">
        <v>545</v>
      </c>
      <c r="C2278" s="665" t="s">
        <v>4757</v>
      </c>
      <c r="D2278" s="746" t="s">
        <v>7219</v>
      </c>
      <c r="E2278" s="747" t="s">
        <v>4791</v>
      </c>
      <c r="F2278" s="665" t="s">
        <v>4752</v>
      </c>
      <c r="G2278" s="665" t="s">
        <v>4905</v>
      </c>
      <c r="H2278" s="665" t="s">
        <v>546</v>
      </c>
      <c r="I2278" s="665" t="s">
        <v>6621</v>
      </c>
      <c r="J2278" s="665" t="s">
        <v>2074</v>
      </c>
      <c r="K2278" s="665" t="s">
        <v>4967</v>
      </c>
      <c r="L2278" s="666">
        <v>0</v>
      </c>
      <c r="M2278" s="666">
        <v>0</v>
      </c>
      <c r="N2278" s="665">
        <v>6</v>
      </c>
      <c r="O2278" s="748">
        <v>4.5</v>
      </c>
      <c r="P2278" s="666">
        <v>0</v>
      </c>
      <c r="Q2278" s="681"/>
      <c r="R2278" s="665">
        <v>5</v>
      </c>
      <c r="S2278" s="681">
        <v>0.83333333333333337</v>
      </c>
      <c r="T2278" s="748">
        <v>3.5</v>
      </c>
      <c r="U2278" s="704">
        <v>0.77777777777777779</v>
      </c>
    </row>
    <row r="2279" spans="1:21" ht="14.4" customHeight="1" x14ac:dyDescent="0.3">
      <c r="A2279" s="664">
        <v>21</v>
      </c>
      <c r="B2279" s="665" t="s">
        <v>545</v>
      </c>
      <c r="C2279" s="665" t="s">
        <v>4757</v>
      </c>
      <c r="D2279" s="746" t="s">
        <v>7219</v>
      </c>
      <c r="E2279" s="747" t="s">
        <v>4791</v>
      </c>
      <c r="F2279" s="665" t="s">
        <v>4752</v>
      </c>
      <c r="G2279" s="665" t="s">
        <v>4805</v>
      </c>
      <c r="H2279" s="665" t="s">
        <v>2238</v>
      </c>
      <c r="I2279" s="665" t="s">
        <v>4968</v>
      </c>
      <c r="J2279" s="665" t="s">
        <v>2554</v>
      </c>
      <c r="K2279" s="665" t="s">
        <v>4615</v>
      </c>
      <c r="L2279" s="666">
        <v>815.1</v>
      </c>
      <c r="M2279" s="666">
        <v>3260.4</v>
      </c>
      <c r="N2279" s="665">
        <v>4</v>
      </c>
      <c r="O2279" s="748">
        <v>1.5</v>
      </c>
      <c r="P2279" s="666">
        <v>3260.4</v>
      </c>
      <c r="Q2279" s="681">
        <v>1</v>
      </c>
      <c r="R2279" s="665">
        <v>4</v>
      </c>
      <c r="S2279" s="681">
        <v>1</v>
      </c>
      <c r="T2279" s="748">
        <v>1.5</v>
      </c>
      <c r="U2279" s="704">
        <v>1</v>
      </c>
    </row>
    <row r="2280" spans="1:21" ht="14.4" customHeight="1" x14ac:dyDescent="0.3">
      <c r="A2280" s="664">
        <v>21</v>
      </c>
      <c r="B2280" s="665" t="s">
        <v>545</v>
      </c>
      <c r="C2280" s="665" t="s">
        <v>4757</v>
      </c>
      <c r="D2280" s="746" t="s">
        <v>7219</v>
      </c>
      <c r="E2280" s="747" t="s">
        <v>4791</v>
      </c>
      <c r="F2280" s="665" t="s">
        <v>4752</v>
      </c>
      <c r="G2280" s="665" t="s">
        <v>4805</v>
      </c>
      <c r="H2280" s="665" t="s">
        <v>2238</v>
      </c>
      <c r="I2280" s="665" t="s">
        <v>5128</v>
      </c>
      <c r="J2280" s="665" t="s">
        <v>2308</v>
      </c>
      <c r="K2280" s="665" t="s">
        <v>4444</v>
      </c>
      <c r="L2280" s="666">
        <v>1385.62</v>
      </c>
      <c r="M2280" s="666">
        <v>5542.48</v>
      </c>
      <c r="N2280" s="665">
        <v>4</v>
      </c>
      <c r="O2280" s="748">
        <v>1.5</v>
      </c>
      <c r="P2280" s="666">
        <v>5542.48</v>
      </c>
      <c r="Q2280" s="681">
        <v>1</v>
      </c>
      <c r="R2280" s="665">
        <v>4</v>
      </c>
      <c r="S2280" s="681">
        <v>1</v>
      </c>
      <c r="T2280" s="748">
        <v>1.5</v>
      </c>
      <c r="U2280" s="704">
        <v>1</v>
      </c>
    </row>
    <row r="2281" spans="1:21" ht="14.4" customHeight="1" x14ac:dyDescent="0.3">
      <c r="A2281" s="664">
        <v>21</v>
      </c>
      <c r="B2281" s="665" t="s">
        <v>545</v>
      </c>
      <c r="C2281" s="665" t="s">
        <v>4757</v>
      </c>
      <c r="D2281" s="746" t="s">
        <v>7219</v>
      </c>
      <c r="E2281" s="747" t="s">
        <v>4791</v>
      </c>
      <c r="F2281" s="665" t="s">
        <v>4752</v>
      </c>
      <c r="G2281" s="665" t="s">
        <v>4805</v>
      </c>
      <c r="H2281" s="665" t="s">
        <v>2238</v>
      </c>
      <c r="I2281" s="665" t="s">
        <v>2550</v>
      </c>
      <c r="J2281" s="665" t="s">
        <v>2308</v>
      </c>
      <c r="K2281" s="665" t="s">
        <v>4444</v>
      </c>
      <c r="L2281" s="666">
        <v>1385.62</v>
      </c>
      <c r="M2281" s="666">
        <v>5542.48</v>
      </c>
      <c r="N2281" s="665">
        <v>4</v>
      </c>
      <c r="O2281" s="748">
        <v>1.5</v>
      </c>
      <c r="P2281" s="666">
        <v>5542.48</v>
      </c>
      <c r="Q2281" s="681">
        <v>1</v>
      </c>
      <c r="R2281" s="665">
        <v>4</v>
      </c>
      <c r="S2281" s="681">
        <v>1</v>
      </c>
      <c r="T2281" s="748">
        <v>1.5</v>
      </c>
      <c r="U2281" s="704">
        <v>1</v>
      </c>
    </row>
    <row r="2282" spans="1:21" ht="14.4" customHeight="1" x14ac:dyDescent="0.3">
      <c r="A2282" s="664">
        <v>21</v>
      </c>
      <c r="B2282" s="665" t="s">
        <v>545</v>
      </c>
      <c r="C2282" s="665" t="s">
        <v>4757</v>
      </c>
      <c r="D2282" s="746" t="s">
        <v>7219</v>
      </c>
      <c r="E2282" s="747" t="s">
        <v>4791</v>
      </c>
      <c r="F2282" s="665" t="s">
        <v>4752</v>
      </c>
      <c r="G2282" s="665" t="s">
        <v>5252</v>
      </c>
      <c r="H2282" s="665" t="s">
        <v>546</v>
      </c>
      <c r="I2282" s="665" t="s">
        <v>6217</v>
      </c>
      <c r="J2282" s="665" t="s">
        <v>6218</v>
      </c>
      <c r="K2282" s="665" t="s">
        <v>6219</v>
      </c>
      <c r="L2282" s="666">
        <v>113.93</v>
      </c>
      <c r="M2282" s="666">
        <v>113.93</v>
      </c>
      <c r="N2282" s="665">
        <v>1</v>
      </c>
      <c r="O2282" s="748">
        <v>1</v>
      </c>
      <c r="P2282" s="666"/>
      <c r="Q2282" s="681">
        <v>0</v>
      </c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21</v>
      </c>
      <c r="B2283" s="665" t="s">
        <v>545</v>
      </c>
      <c r="C2283" s="665" t="s">
        <v>4757</v>
      </c>
      <c r="D2283" s="746" t="s">
        <v>7219</v>
      </c>
      <c r="E2283" s="747" t="s">
        <v>4791</v>
      </c>
      <c r="F2283" s="665" t="s">
        <v>4752</v>
      </c>
      <c r="G2283" s="665" t="s">
        <v>5646</v>
      </c>
      <c r="H2283" s="665" t="s">
        <v>2238</v>
      </c>
      <c r="I2283" s="665" t="s">
        <v>2246</v>
      </c>
      <c r="J2283" s="665" t="s">
        <v>611</v>
      </c>
      <c r="K2283" s="665" t="s">
        <v>4551</v>
      </c>
      <c r="L2283" s="666">
        <v>36.54</v>
      </c>
      <c r="M2283" s="666">
        <v>73.08</v>
      </c>
      <c r="N2283" s="665">
        <v>2</v>
      </c>
      <c r="O2283" s="748">
        <v>1</v>
      </c>
      <c r="P2283" s="666">
        <v>73.08</v>
      </c>
      <c r="Q2283" s="681">
        <v>1</v>
      </c>
      <c r="R2283" s="665">
        <v>2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21</v>
      </c>
      <c r="B2284" s="665" t="s">
        <v>545</v>
      </c>
      <c r="C2284" s="665" t="s">
        <v>4757</v>
      </c>
      <c r="D2284" s="746" t="s">
        <v>7219</v>
      </c>
      <c r="E2284" s="747" t="s">
        <v>4791</v>
      </c>
      <c r="F2284" s="665" t="s">
        <v>4752</v>
      </c>
      <c r="G2284" s="665" t="s">
        <v>5646</v>
      </c>
      <c r="H2284" s="665" t="s">
        <v>2238</v>
      </c>
      <c r="I2284" s="665" t="s">
        <v>6220</v>
      </c>
      <c r="J2284" s="665" t="s">
        <v>611</v>
      </c>
      <c r="K2284" s="665" t="s">
        <v>6221</v>
      </c>
      <c r="L2284" s="666">
        <v>0</v>
      </c>
      <c r="M2284" s="666">
        <v>0</v>
      </c>
      <c r="N2284" s="665">
        <v>2</v>
      </c>
      <c r="O2284" s="748">
        <v>1.5</v>
      </c>
      <c r="P2284" s="666">
        <v>0</v>
      </c>
      <c r="Q2284" s="681"/>
      <c r="R2284" s="665">
        <v>1</v>
      </c>
      <c r="S2284" s="681">
        <v>0.5</v>
      </c>
      <c r="T2284" s="748">
        <v>1</v>
      </c>
      <c r="U2284" s="704">
        <v>0.66666666666666663</v>
      </c>
    </row>
    <row r="2285" spans="1:21" ht="14.4" customHeight="1" x14ac:dyDescent="0.3">
      <c r="A2285" s="664">
        <v>21</v>
      </c>
      <c r="B2285" s="665" t="s">
        <v>545</v>
      </c>
      <c r="C2285" s="665" t="s">
        <v>4757</v>
      </c>
      <c r="D2285" s="746" t="s">
        <v>7219</v>
      </c>
      <c r="E2285" s="747" t="s">
        <v>4791</v>
      </c>
      <c r="F2285" s="665" t="s">
        <v>4752</v>
      </c>
      <c r="G2285" s="665" t="s">
        <v>6622</v>
      </c>
      <c r="H2285" s="665" t="s">
        <v>546</v>
      </c>
      <c r="I2285" s="665" t="s">
        <v>6623</v>
      </c>
      <c r="J2285" s="665" t="s">
        <v>6624</v>
      </c>
      <c r="K2285" s="665" t="s">
        <v>6625</v>
      </c>
      <c r="L2285" s="666">
        <v>75.739999999999995</v>
      </c>
      <c r="M2285" s="666">
        <v>75.739999999999995</v>
      </c>
      <c r="N2285" s="665">
        <v>1</v>
      </c>
      <c r="O2285" s="748">
        <v>1</v>
      </c>
      <c r="P2285" s="666">
        <v>75.739999999999995</v>
      </c>
      <c r="Q2285" s="681">
        <v>1</v>
      </c>
      <c r="R2285" s="665">
        <v>1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21</v>
      </c>
      <c r="B2286" s="665" t="s">
        <v>545</v>
      </c>
      <c r="C2286" s="665" t="s">
        <v>4757</v>
      </c>
      <c r="D2286" s="746" t="s">
        <v>7219</v>
      </c>
      <c r="E2286" s="747" t="s">
        <v>4791</v>
      </c>
      <c r="F2286" s="665" t="s">
        <v>4752</v>
      </c>
      <c r="G2286" s="665" t="s">
        <v>4807</v>
      </c>
      <c r="H2286" s="665" t="s">
        <v>546</v>
      </c>
      <c r="I2286" s="665" t="s">
        <v>796</v>
      </c>
      <c r="J2286" s="665" t="s">
        <v>797</v>
      </c>
      <c r="K2286" s="665" t="s">
        <v>4839</v>
      </c>
      <c r="L2286" s="666">
        <v>93.71</v>
      </c>
      <c r="M2286" s="666">
        <v>187.42</v>
      </c>
      <c r="N2286" s="665">
        <v>2</v>
      </c>
      <c r="O2286" s="748">
        <v>1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21</v>
      </c>
      <c r="B2287" s="665" t="s">
        <v>545</v>
      </c>
      <c r="C2287" s="665" t="s">
        <v>4757</v>
      </c>
      <c r="D2287" s="746" t="s">
        <v>7219</v>
      </c>
      <c r="E2287" s="747" t="s">
        <v>4791</v>
      </c>
      <c r="F2287" s="665" t="s">
        <v>4752</v>
      </c>
      <c r="G2287" s="665" t="s">
        <v>4807</v>
      </c>
      <c r="H2287" s="665" t="s">
        <v>546</v>
      </c>
      <c r="I2287" s="665" t="s">
        <v>2108</v>
      </c>
      <c r="J2287" s="665" t="s">
        <v>797</v>
      </c>
      <c r="K2287" s="665" t="s">
        <v>4809</v>
      </c>
      <c r="L2287" s="666">
        <v>301.2</v>
      </c>
      <c r="M2287" s="666">
        <v>301.2</v>
      </c>
      <c r="N2287" s="665">
        <v>1</v>
      </c>
      <c r="O2287" s="748">
        <v>0.5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21</v>
      </c>
      <c r="B2288" s="665" t="s">
        <v>545</v>
      </c>
      <c r="C2288" s="665" t="s">
        <v>4757</v>
      </c>
      <c r="D2288" s="746" t="s">
        <v>7219</v>
      </c>
      <c r="E2288" s="747" t="s">
        <v>4791</v>
      </c>
      <c r="F2288" s="665" t="s">
        <v>4752</v>
      </c>
      <c r="G2288" s="665" t="s">
        <v>4807</v>
      </c>
      <c r="H2288" s="665" t="s">
        <v>546</v>
      </c>
      <c r="I2288" s="665" t="s">
        <v>6103</v>
      </c>
      <c r="J2288" s="665" t="s">
        <v>5255</v>
      </c>
      <c r="K2288" s="665" t="s">
        <v>6104</v>
      </c>
      <c r="L2288" s="666">
        <v>201.73</v>
      </c>
      <c r="M2288" s="666">
        <v>201.73</v>
      </c>
      <c r="N2288" s="665">
        <v>1</v>
      </c>
      <c r="O2288" s="748">
        <v>0.5</v>
      </c>
      <c r="P2288" s="666">
        <v>201.73</v>
      </c>
      <c r="Q2288" s="681">
        <v>1</v>
      </c>
      <c r="R2288" s="665">
        <v>1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21</v>
      </c>
      <c r="B2289" s="665" t="s">
        <v>545</v>
      </c>
      <c r="C2289" s="665" t="s">
        <v>4757</v>
      </c>
      <c r="D2289" s="746" t="s">
        <v>7219</v>
      </c>
      <c r="E2289" s="747" t="s">
        <v>4791</v>
      </c>
      <c r="F2289" s="665" t="s">
        <v>4752</v>
      </c>
      <c r="G2289" s="665" t="s">
        <v>4807</v>
      </c>
      <c r="H2289" s="665" t="s">
        <v>546</v>
      </c>
      <c r="I2289" s="665" t="s">
        <v>5653</v>
      </c>
      <c r="J2289" s="665" t="s">
        <v>5654</v>
      </c>
      <c r="K2289" s="665" t="s">
        <v>5655</v>
      </c>
      <c r="L2289" s="666">
        <v>0</v>
      </c>
      <c r="M2289" s="666">
        <v>0</v>
      </c>
      <c r="N2289" s="665">
        <v>1</v>
      </c>
      <c r="O2289" s="748">
        <v>0.5</v>
      </c>
      <c r="P2289" s="666">
        <v>0</v>
      </c>
      <c r="Q2289" s="681"/>
      <c r="R2289" s="665">
        <v>1</v>
      </c>
      <c r="S2289" s="681">
        <v>1</v>
      </c>
      <c r="T2289" s="748">
        <v>0.5</v>
      </c>
      <c r="U2289" s="704">
        <v>1</v>
      </c>
    </row>
    <row r="2290" spans="1:21" ht="14.4" customHeight="1" x14ac:dyDescent="0.3">
      <c r="A2290" s="664">
        <v>21</v>
      </c>
      <c r="B2290" s="665" t="s">
        <v>545</v>
      </c>
      <c r="C2290" s="665" t="s">
        <v>4757</v>
      </c>
      <c r="D2290" s="746" t="s">
        <v>7219</v>
      </c>
      <c r="E2290" s="747" t="s">
        <v>4791</v>
      </c>
      <c r="F2290" s="665" t="s">
        <v>4752</v>
      </c>
      <c r="G2290" s="665" t="s">
        <v>4807</v>
      </c>
      <c r="H2290" s="665" t="s">
        <v>546</v>
      </c>
      <c r="I2290" s="665" t="s">
        <v>5433</v>
      </c>
      <c r="J2290" s="665" t="s">
        <v>5434</v>
      </c>
      <c r="K2290" s="665" t="s">
        <v>5435</v>
      </c>
      <c r="L2290" s="666">
        <v>0</v>
      </c>
      <c r="M2290" s="666">
        <v>0</v>
      </c>
      <c r="N2290" s="665">
        <v>2</v>
      </c>
      <c r="O2290" s="748">
        <v>1</v>
      </c>
      <c r="P2290" s="666">
        <v>0</v>
      </c>
      <c r="Q2290" s="681"/>
      <c r="R2290" s="665">
        <v>1</v>
      </c>
      <c r="S2290" s="681">
        <v>0.5</v>
      </c>
      <c r="T2290" s="748">
        <v>0.5</v>
      </c>
      <c r="U2290" s="704">
        <v>0.5</v>
      </c>
    </row>
    <row r="2291" spans="1:21" ht="14.4" customHeight="1" x14ac:dyDescent="0.3">
      <c r="A2291" s="664">
        <v>21</v>
      </c>
      <c r="B2291" s="665" t="s">
        <v>545</v>
      </c>
      <c r="C2291" s="665" t="s">
        <v>4757</v>
      </c>
      <c r="D2291" s="746" t="s">
        <v>7219</v>
      </c>
      <c r="E2291" s="747" t="s">
        <v>4791</v>
      </c>
      <c r="F2291" s="665" t="s">
        <v>4752</v>
      </c>
      <c r="G2291" s="665" t="s">
        <v>4807</v>
      </c>
      <c r="H2291" s="665" t="s">
        <v>546</v>
      </c>
      <c r="I2291" s="665" t="s">
        <v>5019</v>
      </c>
      <c r="J2291" s="665" t="s">
        <v>797</v>
      </c>
      <c r="K2291" s="665" t="s">
        <v>5020</v>
      </c>
      <c r="L2291" s="666">
        <v>28.81</v>
      </c>
      <c r="M2291" s="666">
        <v>57.62</v>
      </c>
      <c r="N2291" s="665">
        <v>2</v>
      </c>
      <c r="O2291" s="748">
        <v>1.5</v>
      </c>
      <c r="P2291" s="666">
        <v>57.62</v>
      </c>
      <c r="Q2291" s="681">
        <v>1</v>
      </c>
      <c r="R2291" s="665">
        <v>2</v>
      </c>
      <c r="S2291" s="681">
        <v>1</v>
      </c>
      <c r="T2291" s="748">
        <v>1.5</v>
      </c>
      <c r="U2291" s="704">
        <v>1</v>
      </c>
    </row>
    <row r="2292" spans="1:21" ht="14.4" customHeight="1" x14ac:dyDescent="0.3">
      <c r="A2292" s="664">
        <v>21</v>
      </c>
      <c r="B2292" s="665" t="s">
        <v>545</v>
      </c>
      <c r="C2292" s="665" t="s">
        <v>4757</v>
      </c>
      <c r="D2292" s="746" t="s">
        <v>7219</v>
      </c>
      <c r="E2292" s="747" t="s">
        <v>4791</v>
      </c>
      <c r="F2292" s="665" t="s">
        <v>4752</v>
      </c>
      <c r="G2292" s="665" t="s">
        <v>4807</v>
      </c>
      <c r="H2292" s="665" t="s">
        <v>546</v>
      </c>
      <c r="I2292" s="665" t="s">
        <v>4838</v>
      </c>
      <c r="J2292" s="665" t="s">
        <v>797</v>
      </c>
      <c r="K2292" s="665" t="s">
        <v>4839</v>
      </c>
      <c r="L2292" s="666">
        <v>57.64</v>
      </c>
      <c r="M2292" s="666">
        <v>172.92000000000002</v>
      </c>
      <c r="N2292" s="665">
        <v>3</v>
      </c>
      <c r="O2292" s="748">
        <v>2</v>
      </c>
      <c r="P2292" s="666">
        <v>172.92000000000002</v>
      </c>
      <c r="Q2292" s="681">
        <v>1</v>
      </c>
      <c r="R2292" s="665">
        <v>3</v>
      </c>
      <c r="S2292" s="681">
        <v>1</v>
      </c>
      <c r="T2292" s="748">
        <v>2</v>
      </c>
      <c r="U2292" s="704">
        <v>1</v>
      </c>
    </row>
    <row r="2293" spans="1:21" ht="14.4" customHeight="1" x14ac:dyDescent="0.3">
      <c r="A2293" s="664">
        <v>21</v>
      </c>
      <c r="B2293" s="665" t="s">
        <v>545</v>
      </c>
      <c r="C2293" s="665" t="s">
        <v>4757</v>
      </c>
      <c r="D2293" s="746" t="s">
        <v>7219</v>
      </c>
      <c r="E2293" s="747" t="s">
        <v>4791</v>
      </c>
      <c r="F2293" s="665" t="s">
        <v>4752</v>
      </c>
      <c r="G2293" s="665" t="s">
        <v>4807</v>
      </c>
      <c r="H2293" s="665" t="s">
        <v>546</v>
      </c>
      <c r="I2293" s="665" t="s">
        <v>4808</v>
      </c>
      <c r="J2293" s="665" t="s">
        <v>797</v>
      </c>
      <c r="K2293" s="665" t="s">
        <v>4809</v>
      </c>
      <c r="L2293" s="666">
        <v>185.26</v>
      </c>
      <c r="M2293" s="666">
        <v>1296.82</v>
      </c>
      <c r="N2293" s="665">
        <v>7</v>
      </c>
      <c r="O2293" s="748">
        <v>5</v>
      </c>
      <c r="P2293" s="666">
        <v>370.52</v>
      </c>
      <c r="Q2293" s="681">
        <v>0.2857142857142857</v>
      </c>
      <c r="R2293" s="665">
        <v>2</v>
      </c>
      <c r="S2293" s="681">
        <v>0.2857142857142857</v>
      </c>
      <c r="T2293" s="748">
        <v>1</v>
      </c>
      <c r="U2293" s="704">
        <v>0.2</v>
      </c>
    </row>
    <row r="2294" spans="1:21" ht="14.4" customHeight="1" x14ac:dyDescent="0.3">
      <c r="A2294" s="664">
        <v>21</v>
      </c>
      <c r="B2294" s="665" t="s">
        <v>545</v>
      </c>
      <c r="C2294" s="665" t="s">
        <v>4757</v>
      </c>
      <c r="D2294" s="746" t="s">
        <v>7219</v>
      </c>
      <c r="E2294" s="747" t="s">
        <v>4791</v>
      </c>
      <c r="F2294" s="665" t="s">
        <v>4752</v>
      </c>
      <c r="G2294" s="665" t="s">
        <v>4807</v>
      </c>
      <c r="H2294" s="665" t="s">
        <v>546</v>
      </c>
      <c r="I2294" s="665" t="s">
        <v>2192</v>
      </c>
      <c r="J2294" s="665" t="s">
        <v>797</v>
      </c>
      <c r="K2294" s="665" t="s">
        <v>4809</v>
      </c>
      <c r="L2294" s="666">
        <v>301.2</v>
      </c>
      <c r="M2294" s="666">
        <v>1204.8</v>
      </c>
      <c r="N2294" s="665">
        <v>4</v>
      </c>
      <c r="O2294" s="748">
        <v>3</v>
      </c>
      <c r="P2294" s="666">
        <v>903.59999999999991</v>
      </c>
      <c r="Q2294" s="681">
        <v>0.75</v>
      </c>
      <c r="R2294" s="665">
        <v>3</v>
      </c>
      <c r="S2294" s="681">
        <v>0.75</v>
      </c>
      <c r="T2294" s="748">
        <v>2</v>
      </c>
      <c r="U2294" s="704">
        <v>0.66666666666666663</v>
      </c>
    </row>
    <row r="2295" spans="1:21" ht="14.4" customHeight="1" x14ac:dyDescent="0.3">
      <c r="A2295" s="664">
        <v>21</v>
      </c>
      <c r="B2295" s="665" t="s">
        <v>545</v>
      </c>
      <c r="C2295" s="665" t="s">
        <v>4757</v>
      </c>
      <c r="D2295" s="746" t="s">
        <v>7219</v>
      </c>
      <c r="E2295" s="747" t="s">
        <v>4791</v>
      </c>
      <c r="F2295" s="665" t="s">
        <v>4752</v>
      </c>
      <c r="G2295" s="665" t="s">
        <v>4807</v>
      </c>
      <c r="H2295" s="665" t="s">
        <v>546</v>
      </c>
      <c r="I2295" s="665" t="s">
        <v>2206</v>
      </c>
      <c r="J2295" s="665" t="s">
        <v>797</v>
      </c>
      <c r="K2295" s="665" t="s">
        <v>4839</v>
      </c>
      <c r="L2295" s="666">
        <v>93.71</v>
      </c>
      <c r="M2295" s="666">
        <v>93.71</v>
      </c>
      <c r="N2295" s="665">
        <v>1</v>
      </c>
      <c r="O2295" s="748">
        <v>0.5</v>
      </c>
      <c r="P2295" s="666">
        <v>93.71</v>
      </c>
      <c r="Q2295" s="681">
        <v>1</v>
      </c>
      <c r="R2295" s="665">
        <v>1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21</v>
      </c>
      <c r="B2296" s="665" t="s">
        <v>545</v>
      </c>
      <c r="C2296" s="665" t="s">
        <v>4757</v>
      </c>
      <c r="D2296" s="746" t="s">
        <v>7219</v>
      </c>
      <c r="E2296" s="747" t="s">
        <v>4791</v>
      </c>
      <c r="F2296" s="665" t="s">
        <v>4752</v>
      </c>
      <c r="G2296" s="665" t="s">
        <v>4807</v>
      </c>
      <c r="H2296" s="665" t="s">
        <v>546</v>
      </c>
      <c r="I2296" s="665" t="s">
        <v>6106</v>
      </c>
      <c r="J2296" s="665" t="s">
        <v>5434</v>
      </c>
      <c r="K2296" s="665" t="s">
        <v>5655</v>
      </c>
      <c r="L2296" s="666">
        <v>0</v>
      </c>
      <c r="M2296" s="666">
        <v>0</v>
      </c>
      <c r="N2296" s="665">
        <v>1</v>
      </c>
      <c r="O2296" s="748">
        <v>1</v>
      </c>
      <c r="P2296" s="666">
        <v>0</v>
      </c>
      <c r="Q2296" s="681"/>
      <c r="R2296" s="665">
        <v>1</v>
      </c>
      <c r="S2296" s="681">
        <v>1</v>
      </c>
      <c r="T2296" s="748">
        <v>1</v>
      </c>
      <c r="U2296" s="704">
        <v>1</v>
      </c>
    </row>
    <row r="2297" spans="1:21" ht="14.4" customHeight="1" x14ac:dyDescent="0.3">
      <c r="A2297" s="664">
        <v>21</v>
      </c>
      <c r="B2297" s="665" t="s">
        <v>545</v>
      </c>
      <c r="C2297" s="665" t="s">
        <v>4757</v>
      </c>
      <c r="D2297" s="746" t="s">
        <v>7219</v>
      </c>
      <c r="E2297" s="747" t="s">
        <v>4791</v>
      </c>
      <c r="F2297" s="665" t="s">
        <v>4752</v>
      </c>
      <c r="G2297" s="665" t="s">
        <v>4810</v>
      </c>
      <c r="H2297" s="665" t="s">
        <v>546</v>
      </c>
      <c r="I2297" s="665" t="s">
        <v>5025</v>
      </c>
      <c r="J2297" s="665" t="s">
        <v>4606</v>
      </c>
      <c r="K2297" s="665" t="s">
        <v>5026</v>
      </c>
      <c r="L2297" s="666">
        <v>0</v>
      </c>
      <c r="M2297" s="666">
        <v>0</v>
      </c>
      <c r="N2297" s="665">
        <v>1</v>
      </c>
      <c r="O2297" s="748">
        <v>1</v>
      </c>
      <c r="P2297" s="666"/>
      <c r="Q2297" s="681"/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21</v>
      </c>
      <c r="B2298" s="665" t="s">
        <v>545</v>
      </c>
      <c r="C2298" s="665" t="s">
        <v>4757</v>
      </c>
      <c r="D2298" s="746" t="s">
        <v>7219</v>
      </c>
      <c r="E2298" s="747" t="s">
        <v>4791</v>
      </c>
      <c r="F2298" s="665" t="s">
        <v>4752</v>
      </c>
      <c r="G2298" s="665" t="s">
        <v>4810</v>
      </c>
      <c r="H2298" s="665" t="s">
        <v>2238</v>
      </c>
      <c r="I2298" s="665" t="s">
        <v>3820</v>
      </c>
      <c r="J2298" s="665" t="s">
        <v>4606</v>
      </c>
      <c r="K2298" s="665" t="s">
        <v>4607</v>
      </c>
      <c r="L2298" s="666">
        <v>668.54</v>
      </c>
      <c r="M2298" s="666">
        <v>1337.08</v>
      </c>
      <c r="N2298" s="665">
        <v>2</v>
      </c>
      <c r="O2298" s="748">
        <v>2</v>
      </c>
      <c r="P2298" s="666">
        <v>1337.08</v>
      </c>
      <c r="Q2298" s="681">
        <v>1</v>
      </c>
      <c r="R2298" s="665">
        <v>2</v>
      </c>
      <c r="S2298" s="681">
        <v>1</v>
      </c>
      <c r="T2298" s="748">
        <v>2</v>
      </c>
      <c r="U2298" s="704">
        <v>1</v>
      </c>
    </row>
    <row r="2299" spans="1:21" ht="14.4" customHeight="1" x14ac:dyDescent="0.3">
      <c r="A2299" s="664">
        <v>21</v>
      </c>
      <c r="B2299" s="665" t="s">
        <v>545</v>
      </c>
      <c r="C2299" s="665" t="s">
        <v>4757</v>
      </c>
      <c r="D2299" s="746" t="s">
        <v>7219</v>
      </c>
      <c r="E2299" s="747" t="s">
        <v>4791</v>
      </c>
      <c r="F2299" s="665" t="s">
        <v>4752</v>
      </c>
      <c r="G2299" s="665" t="s">
        <v>4810</v>
      </c>
      <c r="H2299" s="665" t="s">
        <v>2238</v>
      </c>
      <c r="I2299" s="665" t="s">
        <v>4914</v>
      </c>
      <c r="J2299" s="665" t="s">
        <v>2567</v>
      </c>
      <c r="K2299" s="665" t="s">
        <v>2568</v>
      </c>
      <c r="L2299" s="666">
        <v>668.54</v>
      </c>
      <c r="M2299" s="666">
        <v>28078.680000000022</v>
      </c>
      <c r="N2299" s="665">
        <v>42</v>
      </c>
      <c r="O2299" s="748">
        <v>39.5</v>
      </c>
      <c r="P2299" s="666">
        <v>24735.980000000021</v>
      </c>
      <c r="Q2299" s="681">
        <v>0.88095238095238104</v>
      </c>
      <c r="R2299" s="665">
        <v>37</v>
      </c>
      <c r="S2299" s="681">
        <v>0.88095238095238093</v>
      </c>
      <c r="T2299" s="748">
        <v>35</v>
      </c>
      <c r="U2299" s="704">
        <v>0.88607594936708856</v>
      </c>
    </row>
    <row r="2300" spans="1:21" ht="14.4" customHeight="1" x14ac:dyDescent="0.3">
      <c r="A2300" s="664">
        <v>21</v>
      </c>
      <c r="B2300" s="665" t="s">
        <v>545</v>
      </c>
      <c r="C2300" s="665" t="s">
        <v>4757</v>
      </c>
      <c r="D2300" s="746" t="s">
        <v>7219</v>
      </c>
      <c r="E2300" s="747" t="s">
        <v>4791</v>
      </c>
      <c r="F2300" s="665" t="s">
        <v>4752</v>
      </c>
      <c r="G2300" s="665" t="s">
        <v>4810</v>
      </c>
      <c r="H2300" s="665" t="s">
        <v>546</v>
      </c>
      <c r="I2300" s="665" t="s">
        <v>5436</v>
      </c>
      <c r="J2300" s="665" t="s">
        <v>2567</v>
      </c>
      <c r="K2300" s="665" t="s">
        <v>5437</v>
      </c>
      <c r="L2300" s="666">
        <v>0</v>
      </c>
      <c r="M2300" s="666">
        <v>0</v>
      </c>
      <c r="N2300" s="665">
        <v>1</v>
      </c>
      <c r="O2300" s="748">
        <v>0.5</v>
      </c>
      <c r="P2300" s="666">
        <v>0</v>
      </c>
      <c r="Q2300" s="681"/>
      <c r="R2300" s="665">
        <v>1</v>
      </c>
      <c r="S2300" s="681">
        <v>1</v>
      </c>
      <c r="T2300" s="748">
        <v>0.5</v>
      </c>
      <c r="U2300" s="704">
        <v>1</v>
      </c>
    </row>
    <row r="2301" spans="1:21" ht="14.4" customHeight="1" x14ac:dyDescent="0.3">
      <c r="A2301" s="664">
        <v>21</v>
      </c>
      <c r="B2301" s="665" t="s">
        <v>545</v>
      </c>
      <c r="C2301" s="665" t="s">
        <v>4757</v>
      </c>
      <c r="D2301" s="746" t="s">
        <v>7219</v>
      </c>
      <c r="E2301" s="747" t="s">
        <v>4791</v>
      </c>
      <c r="F2301" s="665" t="s">
        <v>4752</v>
      </c>
      <c r="G2301" s="665" t="s">
        <v>4810</v>
      </c>
      <c r="H2301" s="665" t="s">
        <v>546</v>
      </c>
      <c r="I2301" s="665" t="s">
        <v>5299</v>
      </c>
      <c r="J2301" s="665" t="s">
        <v>2567</v>
      </c>
      <c r="K2301" s="665" t="s">
        <v>5300</v>
      </c>
      <c r="L2301" s="666">
        <v>0</v>
      </c>
      <c r="M2301" s="666">
        <v>0</v>
      </c>
      <c r="N2301" s="665">
        <v>1</v>
      </c>
      <c r="O2301" s="748">
        <v>1</v>
      </c>
      <c r="P2301" s="666">
        <v>0</v>
      </c>
      <c r="Q2301" s="681"/>
      <c r="R2301" s="665">
        <v>1</v>
      </c>
      <c r="S2301" s="681">
        <v>1</v>
      </c>
      <c r="T2301" s="748">
        <v>1</v>
      </c>
      <c r="U2301" s="704">
        <v>1</v>
      </c>
    </row>
    <row r="2302" spans="1:21" ht="14.4" customHeight="1" x14ac:dyDescent="0.3">
      <c r="A2302" s="664">
        <v>21</v>
      </c>
      <c r="B2302" s="665" t="s">
        <v>545</v>
      </c>
      <c r="C2302" s="665" t="s">
        <v>4757</v>
      </c>
      <c r="D2302" s="746" t="s">
        <v>7219</v>
      </c>
      <c r="E2302" s="747" t="s">
        <v>4791</v>
      </c>
      <c r="F2302" s="665" t="s">
        <v>4752</v>
      </c>
      <c r="G2302" s="665" t="s">
        <v>5134</v>
      </c>
      <c r="H2302" s="665" t="s">
        <v>546</v>
      </c>
      <c r="I2302" s="665" t="s">
        <v>746</v>
      </c>
      <c r="J2302" s="665" t="s">
        <v>747</v>
      </c>
      <c r="K2302" s="665" t="s">
        <v>5135</v>
      </c>
      <c r="L2302" s="666">
        <v>0</v>
      </c>
      <c r="M2302" s="666">
        <v>0</v>
      </c>
      <c r="N2302" s="665">
        <v>1</v>
      </c>
      <c r="O2302" s="748">
        <v>0.5</v>
      </c>
      <c r="P2302" s="666">
        <v>0</v>
      </c>
      <c r="Q2302" s="681"/>
      <c r="R2302" s="665">
        <v>1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21</v>
      </c>
      <c r="B2303" s="665" t="s">
        <v>545</v>
      </c>
      <c r="C2303" s="665" t="s">
        <v>4757</v>
      </c>
      <c r="D2303" s="746" t="s">
        <v>7219</v>
      </c>
      <c r="E2303" s="747" t="s">
        <v>4791</v>
      </c>
      <c r="F2303" s="665" t="s">
        <v>4752</v>
      </c>
      <c r="G2303" s="665" t="s">
        <v>4915</v>
      </c>
      <c r="H2303" s="665" t="s">
        <v>546</v>
      </c>
      <c r="I2303" s="665" t="s">
        <v>1504</v>
      </c>
      <c r="J2303" s="665" t="s">
        <v>1505</v>
      </c>
      <c r="K2303" s="665" t="s">
        <v>4916</v>
      </c>
      <c r="L2303" s="666">
        <v>454.27</v>
      </c>
      <c r="M2303" s="666">
        <v>454.27</v>
      </c>
      <c r="N2303" s="665">
        <v>1</v>
      </c>
      <c r="O2303" s="748">
        <v>0.5</v>
      </c>
      <c r="P2303" s="666">
        <v>454.27</v>
      </c>
      <c r="Q2303" s="681">
        <v>1</v>
      </c>
      <c r="R2303" s="665">
        <v>1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21</v>
      </c>
      <c r="B2304" s="665" t="s">
        <v>545</v>
      </c>
      <c r="C2304" s="665" t="s">
        <v>4757</v>
      </c>
      <c r="D2304" s="746" t="s">
        <v>7219</v>
      </c>
      <c r="E2304" s="747" t="s">
        <v>4791</v>
      </c>
      <c r="F2304" s="665" t="s">
        <v>4752</v>
      </c>
      <c r="G2304" s="665" t="s">
        <v>4915</v>
      </c>
      <c r="H2304" s="665" t="s">
        <v>546</v>
      </c>
      <c r="I2304" s="665" t="s">
        <v>2176</v>
      </c>
      <c r="J2304" s="665" t="s">
        <v>1505</v>
      </c>
      <c r="K2304" s="665" t="s">
        <v>5188</v>
      </c>
      <c r="L2304" s="666">
        <v>908.53</v>
      </c>
      <c r="M2304" s="666">
        <v>1817.06</v>
      </c>
      <c r="N2304" s="665">
        <v>2</v>
      </c>
      <c r="O2304" s="748">
        <v>1.5</v>
      </c>
      <c r="P2304" s="666">
        <v>1817.06</v>
      </c>
      <c r="Q2304" s="681">
        <v>1</v>
      </c>
      <c r="R2304" s="665">
        <v>2</v>
      </c>
      <c r="S2304" s="681">
        <v>1</v>
      </c>
      <c r="T2304" s="748">
        <v>1.5</v>
      </c>
      <c r="U2304" s="704">
        <v>1</v>
      </c>
    </row>
    <row r="2305" spans="1:21" ht="14.4" customHeight="1" x14ac:dyDescent="0.3">
      <c r="A2305" s="664">
        <v>21</v>
      </c>
      <c r="B2305" s="665" t="s">
        <v>545</v>
      </c>
      <c r="C2305" s="665" t="s">
        <v>4757</v>
      </c>
      <c r="D2305" s="746" t="s">
        <v>7219</v>
      </c>
      <c r="E2305" s="747" t="s">
        <v>4791</v>
      </c>
      <c r="F2305" s="665" t="s">
        <v>4752</v>
      </c>
      <c r="G2305" s="665" t="s">
        <v>5141</v>
      </c>
      <c r="H2305" s="665" t="s">
        <v>2238</v>
      </c>
      <c r="I2305" s="665" t="s">
        <v>5142</v>
      </c>
      <c r="J2305" s="665" t="s">
        <v>2570</v>
      </c>
      <c r="K2305" s="665" t="s">
        <v>5143</v>
      </c>
      <c r="L2305" s="666">
        <v>28.81</v>
      </c>
      <c r="M2305" s="666">
        <v>57.62</v>
      </c>
      <c r="N2305" s="665">
        <v>2</v>
      </c>
      <c r="O2305" s="748">
        <v>2</v>
      </c>
      <c r="P2305" s="666">
        <v>28.81</v>
      </c>
      <c r="Q2305" s="681">
        <v>0.5</v>
      </c>
      <c r="R2305" s="665">
        <v>1</v>
      </c>
      <c r="S2305" s="681">
        <v>0.5</v>
      </c>
      <c r="T2305" s="748">
        <v>1</v>
      </c>
      <c r="U2305" s="704">
        <v>0.5</v>
      </c>
    </row>
    <row r="2306" spans="1:21" ht="14.4" customHeight="1" x14ac:dyDescent="0.3">
      <c r="A2306" s="664">
        <v>21</v>
      </c>
      <c r="B2306" s="665" t="s">
        <v>545</v>
      </c>
      <c r="C2306" s="665" t="s">
        <v>4757</v>
      </c>
      <c r="D2306" s="746" t="s">
        <v>7219</v>
      </c>
      <c r="E2306" s="747" t="s">
        <v>4791</v>
      </c>
      <c r="F2306" s="665" t="s">
        <v>4752</v>
      </c>
      <c r="G2306" s="665" t="s">
        <v>5141</v>
      </c>
      <c r="H2306" s="665" t="s">
        <v>2238</v>
      </c>
      <c r="I2306" s="665" t="s">
        <v>6626</v>
      </c>
      <c r="J2306" s="665" t="s">
        <v>2570</v>
      </c>
      <c r="K2306" s="665" t="s">
        <v>6627</v>
      </c>
      <c r="L2306" s="666">
        <v>0</v>
      </c>
      <c r="M2306" s="666">
        <v>0</v>
      </c>
      <c r="N2306" s="665">
        <v>3</v>
      </c>
      <c r="O2306" s="748">
        <v>3</v>
      </c>
      <c r="P2306" s="666">
        <v>0</v>
      </c>
      <c r="Q2306" s="681"/>
      <c r="R2306" s="665">
        <v>2</v>
      </c>
      <c r="S2306" s="681">
        <v>0.66666666666666663</v>
      </c>
      <c r="T2306" s="748">
        <v>2</v>
      </c>
      <c r="U2306" s="704">
        <v>0.66666666666666663</v>
      </c>
    </row>
    <row r="2307" spans="1:21" ht="14.4" customHeight="1" x14ac:dyDescent="0.3">
      <c r="A2307" s="664">
        <v>21</v>
      </c>
      <c r="B2307" s="665" t="s">
        <v>545</v>
      </c>
      <c r="C2307" s="665" t="s">
        <v>4757</v>
      </c>
      <c r="D2307" s="746" t="s">
        <v>7219</v>
      </c>
      <c r="E2307" s="747" t="s">
        <v>4791</v>
      </c>
      <c r="F2307" s="665" t="s">
        <v>4752</v>
      </c>
      <c r="G2307" s="665" t="s">
        <v>5141</v>
      </c>
      <c r="H2307" s="665" t="s">
        <v>2238</v>
      </c>
      <c r="I2307" s="665" t="s">
        <v>5817</v>
      </c>
      <c r="J2307" s="665" t="s">
        <v>2570</v>
      </c>
      <c r="K2307" s="665" t="s">
        <v>4405</v>
      </c>
      <c r="L2307" s="666">
        <v>102.93</v>
      </c>
      <c r="M2307" s="666">
        <v>411.72</v>
      </c>
      <c r="N2307" s="665">
        <v>4</v>
      </c>
      <c r="O2307" s="748">
        <v>2.5</v>
      </c>
      <c r="P2307" s="666">
        <v>308.79000000000002</v>
      </c>
      <c r="Q2307" s="681">
        <v>0.75</v>
      </c>
      <c r="R2307" s="665">
        <v>3</v>
      </c>
      <c r="S2307" s="681">
        <v>0.75</v>
      </c>
      <c r="T2307" s="748">
        <v>1.5</v>
      </c>
      <c r="U2307" s="704">
        <v>0.6</v>
      </c>
    </row>
    <row r="2308" spans="1:21" ht="14.4" customHeight="1" x14ac:dyDescent="0.3">
      <c r="A2308" s="664">
        <v>21</v>
      </c>
      <c r="B2308" s="665" t="s">
        <v>545</v>
      </c>
      <c r="C2308" s="665" t="s">
        <v>4757</v>
      </c>
      <c r="D2308" s="746" t="s">
        <v>7219</v>
      </c>
      <c r="E2308" s="747" t="s">
        <v>4791</v>
      </c>
      <c r="F2308" s="665" t="s">
        <v>4752</v>
      </c>
      <c r="G2308" s="665" t="s">
        <v>5451</v>
      </c>
      <c r="H2308" s="665" t="s">
        <v>546</v>
      </c>
      <c r="I2308" s="665" t="s">
        <v>1141</v>
      </c>
      <c r="J2308" s="665" t="s">
        <v>1142</v>
      </c>
      <c r="K2308" s="665" t="s">
        <v>5452</v>
      </c>
      <c r="L2308" s="666">
        <v>0</v>
      </c>
      <c r="M2308" s="666">
        <v>0</v>
      </c>
      <c r="N2308" s="665">
        <v>1</v>
      </c>
      <c r="O2308" s="748">
        <v>1</v>
      </c>
      <c r="P2308" s="666"/>
      <c r="Q2308" s="681"/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21</v>
      </c>
      <c r="B2309" s="665" t="s">
        <v>545</v>
      </c>
      <c r="C2309" s="665" t="s">
        <v>4757</v>
      </c>
      <c r="D2309" s="746" t="s">
        <v>7219</v>
      </c>
      <c r="E2309" s="747" t="s">
        <v>4791</v>
      </c>
      <c r="F2309" s="665" t="s">
        <v>4752</v>
      </c>
      <c r="G2309" s="665" t="s">
        <v>5027</v>
      </c>
      <c r="H2309" s="665" t="s">
        <v>2238</v>
      </c>
      <c r="I2309" s="665" t="s">
        <v>2359</v>
      </c>
      <c r="J2309" s="665" t="s">
        <v>2353</v>
      </c>
      <c r="K2309" s="665" t="s">
        <v>4462</v>
      </c>
      <c r="L2309" s="666">
        <v>144.81</v>
      </c>
      <c r="M2309" s="666">
        <v>144.81</v>
      </c>
      <c r="N2309" s="665">
        <v>1</v>
      </c>
      <c r="O2309" s="748">
        <v>0.5</v>
      </c>
      <c r="P2309" s="666"/>
      <c r="Q2309" s="681">
        <v>0</v>
      </c>
      <c r="R2309" s="665"/>
      <c r="S2309" s="681">
        <v>0</v>
      </c>
      <c r="T2309" s="748"/>
      <c r="U2309" s="704">
        <v>0</v>
      </c>
    </row>
    <row r="2310" spans="1:21" ht="14.4" customHeight="1" x14ac:dyDescent="0.3">
      <c r="A2310" s="664">
        <v>21</v>
      </c>
      <c r="B2310" s="665" t="s">
        <v>545</v>
      </c>
      <c r="C2310" s="665" t="s">
        <v>4757</v>
      </c>
      <c r="D2310" s="746" t="s">
        <v>7219</v>
      </c>
      <c r="E2310" s="747" t="s">
        <v>4791</v>
      </c>
      <c r="F2310" s="665" t="s">
        <v>4752</v>
      </c>
      <c r="G2310" s="665" t="s">
        <v>6628</v>
      </c>
      <c r="H2310" s="665" t="s">
        <v>546</v>
      </c>
      <c r="I2310" s="665" t="s">
        <v>6629</v>
      </c>
      <c r="J2310" s="665" t="s">
        <v>850</v>
      </c>
      <c r="K2310" s="665" t="s">
        <v>6630</v>
      </c>
      <c r="L2310" s="666">
        <v>0</v>
      </c>
      <c r="M2310" s="666">
        <v>0</v>
      </c>
      <c r="N2310" s="665">
        <v>1</v>
      </c>
      <c r="O2310" s="748">
        <v>1</v>
      </c>
      <c r="P2310" s="666"/>
      <c r="Q2310" s="681"/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21</v>
      </c>
      <c r="B2311" s="665" t="s">
        <v>545</v>
      </c>
      <c r="C2311" s="665" t="s">
        <v>4757</v>
      </c>
      <c r="D2311" s="746" t="s">
        <v>7219</v>
      </c>
      <c r="E2311" s="747" t="s">
        <v>4791</v>
      </c>
      <c r="F2311" s="665" t="s">
        <v>4752</v>
      </c>
      <c r="G2311" s="665" t="s">
        <v>6628</v>
      </c>
      <c r="H2311" s="665" t="s">
        <v>546</v>
      </c>
      <c r="I2311" s="665" t="s">
        <v>6631</v>
      </c>
      <c r="J2311" s="665" t="s">
        <v>850</v>
      </c>
      <c r="K2311" s="665" t="s">
        <v>6632</v>
      </c>
      <c r="L2311" s="666">
        <v>0</v>
      </c>
      <c r="M2311" s="666">
        <v>0</v>
      </c>
      <c r="N2311" s="665">
        <v>1</v>
      </c>
      <c r="O2311" s="748">
        <v>1</v>
      </c>
      <c r="P2311" s="666">
        <v>0</v>
      </c>
      <c r="Q2311" s="681"/>
      <c r="R2311" s="665">
        <v>1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21</v>
      </c>
      <c r="B2312" s="665" t="s">
        <v>545</v>
      </c>
      <c r="C2312" s="665" t="s">
        <v>4757</v>
      </c>
      <c r="D2312" s="746" t="s">
        <v>7219</v>
      </c>
      <c r="E2312" s="747" t="s">
        <v>4791</v>
      </c>
      <c r="F2312" s="665" t="s">
        <v>4752</v>
      </c>
      <c r="G2312" s="665" t="s">
        <v>4815</v>
      </c>
      <c r="H2312" s="665" t="s">
        <v>546</v>
      </c>
      <c r="I2312" s="665" t="s">
        <v>1930</v>
      </c>
      <c r="J2312" s="665" t="s">
        <v>1931</v>
      </c>
      <c r="K2312" s="665" t="s">
        <v>1756</v>
      </c>
      <c r="L2312" s="666">
        <v>108.44</v>
      </c>
      <c r="M2312" s="666">
        <v>216.88</v>
      </c>
      <c r="N2312" s="665">
        <v>2</v>
      </c>
      <c r="O2312" s="748">
        <v>1.5</v>
      </c>
      <c r="P2312" s="666">
        <v>216.88</v>
      </c>
      <c r="Q2312" s="681">
        <v>1</v>
      </c>
      <c r="R2312" s="665">
        <v>2</v>
      </c>
      <c r="S2312" s="681">
        <v>1</v>
      </c>
      <c r="T2312" s="748">
        <v>1.5</v>
      </c>
      <c r="U2312" s="704">
        <v>1</v>
      </c>
    </row>
    <row r="2313" spans="1:21" ht="14.4" customHeight="1" x14ac:dyDescent="0.3">
      <c r="A2313" s="664">
        <v>21</v>
      </c>
      <c r="B2313" s="665" t="s">
        <v>545</v>
      </c>
      <c r="C2313" s="665" t="s">
        <v>4757</v>
      </c>
      <c r="D2313" s="746" t="s">
        <v>7219</v>
      </c>
      <c r="E2313" s="747" t="s">
        <v>4791</v>
      </c>
      <c r="F2313" s="665" t="s">
        <v>4752</v>
      </c>
      <c r="G2313" s="665" t="s">
        <v>4815</v>
      </c>
      <c r="H2313" s="665" t="s">
        <v>546</v>
      </c>
      <c r="I2313" s="665" t="s">
        <v>4840</v>
      </c>
      <c r="J2313" s="665" t="s">
        <v>1931</v>
      </c>
      <c r="K2313" s="665" t="s">
        <v>1522</v>
      </c>
      <c r="L2313" s="666">
        <v>54.23</v>
      </c>
      <c r="M2313" s="666">
        <v>976.1400000000001</v>
      </c>
      <c r="N2313" s="665">
        <v>18</v>
      </c>
      <c r="O2313" s="748">
        <v>12</v>
      </c>
      <c r="P2313" s="666">
        <v>596.53000000000009</v>
      </c>
      <c r="Q2313" s="681">
        <v>0.61111111111111116</v>
      </c>
      <c r="R2313" s="665">
        <v>11</v>
      </c>
      <c r="S2313" s="681">
        <v>0.61111111111111116</v>
      </c>
      <c r="T2313" s="748">
        <v>6</v>
      </c>
      <c r="U2313" s="704">
        <v>0.5</v>
      </c>
    </row>
    <row r="2314" spans="1:21" ht="14.4" customHeight="1" x14ac:dyDescent="0.3">
      <c r="A2314" s="664">
        <v>21</v>
      </c>
      <c r="B2314" s="665" t="s">
        <v>545</v>
      </c>
      <c r="C2314" s="665" t="s">
        <v>4757</v>
      </c>
      <c r="D2314" s="746" t="s">
        <v>7219</v>
      </c>
      <c r="E2314" s="747" t="s">
        <v>4791</v>
      </c>
      <c r="F2314" s="665" t="s">
        <v>4752</v>
      </c>
      <c r="G2314" s="665" t="s">
        <v>4917</v>
      </c>
      <c r="H2314" s="665" t="s">
        <v>2238</v>
      </c>
      <c r="I2314" s="665" t="s">
        <v>5453</v>
      </c>
      <c r="J2314" s="665" t="s">
        <v>2645</v>
      </c>
      <c r="K2314" s="665" t="s">
        <v>2646</v>
      </c>
      <c r="L2314" s="666">
        <v>194.26</v>
      </c>
      <c r="M2314" s="666">
        <v>582.78</v>
      </c>
      <c r="N2314" s="665">
        <v>3</v>
      </c>
      <c r="O2314" s="748">
        <v>1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21</v>
      </c>
      <c r="B2315" s="665" t="s">
        <v>545</v>
      </c>
      <c r="C2315" s="665" t="s">
        <v>4757</v>
      </c>
      <c r="D2315" s="746" t="s">
        <v>7219</v>
      </c>
      <c r="E2315" s="747" t="s">
        <v>4791</v>
      </c>
      <c r="F2315" s="665" t="s">
        <v>4752</v>
      </c>
      <c r="G2315" s="665" t="s">
        <v>4917</v>
      </c>
      <c r="H2315" s="665" t="s">
        <v>2238</v>
      </c>
      <c r="I2315" s="665" t="s">
        <v>2589</v>
      </c>
      <c r="J2315" s="665" t="s">
        <v>2590</v>
      </c>
      <c r="K2315" s="665" t="s">
        <v>2578</v>
      </c>
      <c r="L2315" s="666">
        <v>21.96</v>
      </c>
      <c r="M2315" s="666">
        <v>878.40000000000009</v>
      </c>
      <c r="N2315" s="665">
        <v>40</v>
      </c>
      <c r="O2315" s="748">
        <v>0.5</v>
      </c>
      <c r="P2315" s="666">
        <v>878.40000000000009</v>
      </c>
      <c r="Q2315" s="681">
        <v>1</v>
      </c>
      <c r="R2315" s="665">
        <v>40</v>
      </c>
      <c r="S2315" s="681">
        <v>1</v>
      </c>
      <c r="T2315" s="748">
        <v>0.5</v>
      </c>
      <c r="U2315" s="704">
        <v>1</v>
      </c>
    </row>
    <row r="2316" spans="1:21" ht="14.4" customHeight="1" x14ac:dyDescent="0.3">
      <c r="A2316" s="664">
        <v>21</v>
      </c>
      <c r="B2316" s="665" t="s">
        <v>545</v>
      </c>
      <c r="C2316" s="665" t="s">
        <v>4757</v>
      </c>
      <c r="D2316" s="746" t="s">
        <v>7219</v>
      </c>
      <c r="E2316" s="747" t="s">
        <v>4791</v>
      </c>
      <c r="F2316" s="665" t="s">
        <v>4752</v>
      </c>
      <c r="G2316" s="665" t="s">
        <v>4917</v>
      </c>
      <c r="H2316" s="665" t="s">
        <v>2238</v>
      </c>
      <c r="I2316" s="665" t="s">
        <v>2592</v>
      </c>
      <c r="J2316" s="665" t="s">
        <v>2593</v>
      </c>
      <c r="K2316" s="665" t="s">
        <v>2578</v>
      </c>
      <c r="L2316" s="666">
        <v>21.96</v>
      </c>
      <c r="M2316" s="666">
        <v>768.6</v>
      </c>
      <c r="N2316" s="665">
        <v>35</v>
      </c>
      <c r="O2316" s="748">
        <v>2</v>
      </c>
      <c r="P2316" s="666">
        <v>549</v>
      </c>
      <c r="Q2316" s="681">
        <v>0.7142857142857143</v>
      </c>
      <c r="R2316" s="665">
        <v>25</v>
      </c>
      <c r="S2316" s="681">
        <v>0.7142857142857143</v>
      </c>
      <c r="T2316" s="748">
        <v>1.5</v>
      </c>
      <c r="U2316" s="704">
        <v>0.75</v>
      </c>
    </row>
    <row r="2317" spans="1:21" ht="14.4" customHeight="1" x14ac:dyDescent="0.3">
      <c r="A2317" s="664">
        <v>21</v>
      </c>
      <c r="B2317" s="665" t="s">
        <v>545</v>
      </c>
      <c r="C2317" s="665" t="s">
        <v>4757</v>
      </c>
      <c r="D2317" s="746" t="s">
        <v>7219</v>
      </c>
      <c r="E2317" s="747" t="s">
        <v>4791</v>
      </c>
      <c r="F2317" s="665" t="s">
        <v>4752</v>
      </c>
      <c r="G2317" s="665" t="s">
        <v>4917</v>
      </c>
      <c r="H2317" s="665" t="s">
        <v>2238</v>
      </c>
      <c r="I2317" s="665" t="s">
        <v>2611</v>
      </c>
      <c r="J2317" s="665" t="s">
        <v>2587</v>
      </c>
      <c r="K2317" s="665" t="s">
        <v>2612</v>
      </c>
      <c r="L2317" s="666">
        <v>145.88999999999999</v>
      </c>
      <c r="M2317" s="666">
        <v>10212.299999999999</v>
      </c>
      <c r="N2317" s="665">
        <v>70</v>
      </c>
      <c r="O2317" s="748">
        <v>2.5</v>
      </c>
      <c r="P2317" s="666">
        <v>10212.299999999999</v>
      </c>
      <c r="Q2317" s="681">
        <v>1</v>
      </c>
      <c r="R2317" s="665">
        <v>70</v>
      </c>
      <c r="S2317" s="681">
        <v>1</v>
      </c>
      <c r="T2317" s="748">
        <v>2.5</v>
      </c>
      <c r="U2317" s="704">
        <v>1</v>
      </c>
    </row>
    <row r="2318" spans="1:21" ht="14.4" customHeight="1" x14ac:dyDescent="0.3">
      <c r="A2318" s="664">
        <v>21</v>
      </c>
      <c r="B2318" s="665" t="s">
        <v>545</v>
      </c>
      <c r="C2318" s="665" t="s">
        <v>4757</v>
      </c>
      <c r="D2318" s="746" t="s">
        <v>7219</v>
      </c>
      <c r="E2318" s="747" t="s">
        <v>4791</v>
      </c>
      <c r="F2318" s="665" t="s">
        <v>4752</v>
      </c>
      <c r="G2318" s="665" t="s">
        <v>4917</v>
      </c>
      <c r="H2318" s="665" t="s">
        <v>2238</v>
      </c>
      <c r="I2318" s="665" t="s">
        <v>6633</v>
      </c>
      <c r="J2318" s="665" t="s">
        <v>2587</v>
      </c>
      <c r="K2318" s="665" t="s">
        <v>5712</v>
      </c>
      <c r="L2318" s="666">
        <v>72.95</v>
      </c>
      <c r="M2318" s="666">
        <v>1094.25</v>
      </c>
      <c r="N2318" s="665">
        <v>15</v>
      </c>
      <c r="O2318" s="748">
        <v>1</v>
      </c>
      <c r="P2318" s="666">
        <v>1094.25</v>
      </c>
      <c r="Q2318" s="681">
        <v>1</v>
      </c>
      <c r="R2318" s="665">
        <v>15</v>
      </c>
      <c r="S2318" s="681">
        <v>1</v>
      </c>
      <c r="T2318" s="748">
        <v>1</v>
      </c>
      <c r="U2318" s="704">
        <v>1</v>
      </c>
    </row>
    <row r="2319" spans="1:21" ht="14.4" customHeight="1" x14ac:dyDescent="0.3">
      <c r="A2319" s="664">
        <v>21</v>
      </c>
      <c r="B2319" s="665" t="s">
        <v>545</v>
      </c>
      <c r="C2319" s="665" t="s">
        <v>4757</v>
      </c>
      <c r="D2319" s="746" t="s">
        <v>7219</v>
      </c>
      <c r="E2319" s="747" t="s">
        <v>4791</v>
      </c>
      <c r="F2319" s="665" t="s">
        <v>4752</v>
      </c>
      <c r="G2319" s="665" t="s">
        <v>4917</v>
      </c>
      <c r="H2319" s="665" t="s">
        <v>2238</v>
      </c>
      <c r="I2319" s="665" t="s">
        <v>5675</v>
      </c>
      <c r="J2319" s="665" t="s">
        <v>2638</v>
      </c>
      <c r="K2319" s="665" t="s">
        <v>2578</v>
      </c>
      <c r="L2319" s="666">
        <v>21.96</v>
      </c>
      <c r="M2319" s="666">
        <v>263.52</v>
      </c>
      <c r="N2319" s="665">
        <v>12</v>
      </c>
      <c r="O2319" s="748">
        <v>1</v>
      </c>
      <c r="P2319" s="666">
        <v>263.52</v>
      </c>
      <c r="Q2319" s="681">
        <v>1</v>
      </c>
      <c r="R2319" s="665">
        <v>12</v>
      </c>
      <c r="S2319" s="681">
        <v>1</v>
      </c>
      <c r="T2319" s="748">
        <v>1</v>
      </c>
      <c r="U2319" s="704">
        <v>1</v>
      </c>
    </row>
    <row r="2320" spans="1:21" ht="14.4" customHeight="1" x14ac:dyDescent="0.3">
      <c r="A2320" s="664">
        <v>21</v>
      </c>
      <c r="B2320" s="665" t="s">
        <v>545</v>
      </c>
      <c r="C2320" s="665" t="s">
        <v>4757</v>
      </c>
      <c r="D2320" s="746" t="s">
        <v>7219</v>
      </c>
      <c r="E2320" s="747" t="s">
        <v>4791</v>
      </c>
      <c r="F2320" s="665" t="s">
        <v>4752</v>
      </c>
      <c r="G2320" s="665" t="s">
        <v>4917</v>
      </c>
      <c r="H2320" s="665" t="s">
        <v>2238</v>
      </c>
      <c r="I2320" s="665" t="s">
        <v>2594</v>
      </c>
      <c r="J2320" s="665" t="s">
        <v>2595</v>
      </c>
      <c r="K2320" s="665" t="s">
        <v>2596</v>
      </c>
      <c r="L2320" s="666">
        <v>127.34</v>
      </c>
      <c r="M2320" s="666">
        <v>1400.74</v>
      </c>
      <c r="N2320" s="665">
        <v>11</v>
      </c>
      <c r="O2320" s="748">
        <v>1.5</v>
      </c>
      <c r="P2320" s="666">
        <v>1400.74</v>
      </c>
      <c r="Q2320" s="681">
        <v>1</v>
      </c>
      <c r="R2320" s="665">
        <v>11</v>
      </c>
      <c r="S2320" s="681">
        <v>1</v>
      </c>
      <c r="T2320" s="748">
        <v>1.5</v>
      </c>
      <c r="U2320" s="704">
        <v>1</v>
      </c>
    </row>
    <row r="2321" spans="1:21" ht="14.4" customHeight="1" x14ac:dyDescent="0.3">
      <c r="A2321" s="664">
        <v>21</v>
      </c>
      <c r="B2321" s="665" t="s">
        <v>545</v>
      </c>
      <c r="C2321" s="665" t="s">
        <v>4757</v>
      </c>
      <c r="D2321" s="746" t="s">
        <v>7219</v>
      </c>
      <c r="E2321" s="747" t="s">
        <v>4791</v>
      </c>
      <c r="F2321" s="665" t="s">
        <v>4752</v>
      </c>
      <c r="G2321" s="665" t="s">
        <v>4917</v>
      </c>
      <c r="H2321" s="665" t="s">
        <v>2238</v>
      </c>
      <c r="I2321" s="665" t="s">
        <v>2599</v>
      </c>
      <c r="J2321" s="665" t="s">
        <v>2600</v>
      </c>
      <c r="K2321" s="665" t="s">
        <v>2596</v>
      </c>
      <c r="L2321" s="666">
        <v>127.34</v>
      </c>
      <c r="M2321" s="666">
        <v>5093.6000000000004</v>
      </c>
      <c r="N2321" s="665">
        <v>40</v>
      </c>
      <c r="O2321" s="748">
        <v>5</v>
      </c>
      <c r="P2321" s="666">
        <v>4711.58</v>
      </c>
      <c r="Q2321" s="681">
        <v>0.92499999999999993</v>
      </c>
      <c r="R2321" s="665">
        <v>37</v>
      </c>
      <c r="S2321" s="681">
        <v>0.92500000000000004</v>
      </c>
      <c r="T2321" s="748">
        <v>4.5</v>
      </c>
      <c r="U2321" s="704">
        <v>0.9</v>
      </c>
    </row>
    <row r="2322" spans="1:21" ht="14.4" customHeight="1" x14ac:dyDescent="0.3">
      <c r="A2322" s="664">
        <v>21</v>
      </c>
      <c r="B2322" s="665" t="s">
        <v>545</v>
      </c>
      <c r="C2322" s="665" t="s">
        <v>4757</v>
      </c>
      <c r="D2322" s="746" t="s">
        <v>7219</v>
      </c>
      <c r="E2322" s="747" t="s">
        <v>4791</v>
      </c>
      <c r="F2322" s="665" t="s">
        <v>4752</v>
      </c>
      <c r="G2322" s="665" t="s">
        <v>4917</v>
      </c>
      <c r="H2322" s="665" t="s">
        <v>2238</v>
      </c>
      <c r="I2322" s="665" t="s">
        <v>2616</v>
      </c>
      <c r="J2322" s="665" t="s">
        <v>2617</v>
      </c>
      <c r="K2322" s="665" t="s">
        <v>2615</v>
      </c>
      <c r="L2322" s="666">
        <v>84.89</v>
      </c>
      <c r="M2322" s="666">
        <v>848.9</v>
      </c>
      <c r="N2322" s="665">
        <v>10</v>
      </c>
      <c r="O2322" s="748">
        <v>1</v>
      </c>
      <c r="P2322" s="666">
        <v>848.9</v>
      </c>
      <c r="Q2322" s="681">
        <v>1</v>
      </c>
      <c r="R2322" s="665">
        <v>10</v>
      </c>
      <c r="S2322" s="681">
        <v>1</v>
      </c>
      <c r="T2322" s="748">
        <v>1</v>
      </c>
      <c r="U2322" s="704">
        <v>1</v>
      </c>
    </row>
    <row r="2323" spans="1:21" ht="14.4" customHeight="1" x14ac:dyDescent="0.3">
      <c r="A2323" s="664">
        <v>21</v>
      </c>
      <c r="B2323" s="665" t="s">
        <v>545</v>
      </c>
      <c r="C2323" s="665" t="s">
        <v>4757</v>
      </c>
      <c r="D2323" s="746" t="s">
        <v>7219</v>
      </c>
      <c r="E2323" s="747" t="s">
        <v>4791</v>
      </c>
      <c r="F2323" s="665" t="s">
        <v>4752</v>
      </c>
      <c r="G2323" s="665" t="s">
        <v>4917</v>
      </c>
      <c r="H2323" s="665" t="s">
        <v>2238</v>
      </c>
      <c r="I2323" s="665" t="s">
        <v>2597</v>
      </c>
      <c r="J2323" s="665" t="s">
        <v>2598</v>
      </c>
      <c r="K2323" s="665" t="s">
        <v>2596</v>
      </c>
      <c r="L2323" s="666">
        <v>127.34</v>
      </c>
      <c r="M2323" s="666">
        <v>4456.8999999999996</v>
      </c>
      <c r="N2323" s="665">
        <v>35</v>
      </c>
      <c r="O2323" s="748">
        <v>3.5</v>
      </c>
      <c r="P2323" s="666">
        <v>3947.54</v>
      </c>
      <c r="Q2323" s="681">
        <v>0.88571428571428579</v>
      </c>
      <c r="R2323" s="665">
        <v>31</v>
      </c>
      <c r="S2323" s="681">
        <v>0.88571428571428568</v>
      </c>
      <c r="T2323" s="748">
        <v>3</v>
      </c>
      <c r="U2323" s="704">
        <v>0.8571428571428571</v>
      </c>
    </row>
    <row r="2324" spans="1:21" ht="14.4" customHeight="1" x14ac:dyDescent="0.3">
      <c r="A2324" s="664">
        <v>21</v>
      </c>
      <c r="B2324" s="665" t="s">
        <v>545</v>
      </c>
      <c r="C2324" s="665" t="s">
        <v>4757</v>
      </c>
      <c r="D2324" s="746" t="s">
        <v>7219</v>
      </c>
      <c r="E2324" s="747" t="s">
        <v>4791</v>
      </c>
      <c r="F2324" s="665" t="s">
        <v>4752</v>
      </c>
      <c r="G2324" s="665" t="s">
        <v>4917</v>
      </c>
      <c r="H2324" s="665" t="s">
        <v>2238</v>
      </c>
      <c r="I2324" s="665" t="s">
        <v>5676</v>
      </c>
      <c r="J2324" s="665" t="s">
        <v>5677</v>
      </c>
      <c r="K2324" s="665" t="s">
        <v>2596</v>
      </c>
      <c r="L2324" s="666">
        <v>176.47</v>
      </c>
      <c r="M2324" s="666">
        <v>5294.1</v>
      </c>
      <c r="N2324" s="665">
        <v>30</v>
      </c>
      <c r="O2324" s="748">
        <v>5</v>
      </c>
      <c r="P2324" s="666">
        <v>2647.0499999999997</v>
      </c>
      <c r="Q2324" s="681">
        <v>0.49999999999999989</v>
      </c>
      <c r="R2324" s="665">
        <v>15</v>
      </c>
      <c r="S2324" s="681">
        <v>0.5</v>
      </c>
      <c r="T2324" s="748">
        <v>3</v>
      </c>
      <c r="U2324" s="704">
        <v>0.6</v>
      </c>
    </row>
    <row r="2325" spans="1:21" ht="14.4" customHeight="1" x14ac:dyDescent="0.3">
      <c r="A2325" s="664">
        <v>21</v>
      </c>
      <c r="B2325" s="665" t="s">
        <v>545</v>
      </c>
      <c r="C2325" s="665" t="s">
        <v>4757</v>
      </c>
      <c r="D2325" s="746" t="s">
        <v>7219</v>
      </c>
      <c r="E2325" s="747" t="s">
        <v>4791</v>
      </c>
      <c r="F2325" s="665" t="s">
        <v>4752</v>
      </c>
      <c r="G2325" s="665" t="s">
        <v>4917</v>
      </c>
      <c r="H2325" s="665" t="s">
        <v>2238</v>
      </c>
      <c r="I2325" s="665" t="s">
        <v>2601</v>
      </c>
      <c r="J2325" s="665" t="s">
        <v>2602</v>
      </c>
      <c r="K2325" s="665" t="s">
        <v>2596</v>
      </c>
      <c r="L2325" s="666">
        <v>127.34</v>
      </c>
      <c r="M2325" s="666">
        <v>6367</v>
      </c>
      <c r="N2325" s="665">
        <v>50</v>
      </c>
      <c r="O2325" s="748">
        <v>6.5</v>
      </c>
      <c r="P2325" s="666">
        <v>4202.22</v>
      </c>
      <c r="Q2325" s="681">
        <v>0.66</v>
      </c>
      <c r="R2325" s="665">
        <v>33</v>
      </c>
      <c r="S2325" s="681">
        <v>0.66</v>
      </c>
      <c r="T2325" s="748">
        <v>4</v>
      </c>
      <c r="U2325" s="704">
        <v>0.61538461538461542</v>
      </c>
    </row>
    <row r="2326" spans="1:21" ht="14.4" customHeight="1" x14ac:dyDescent="0.3">
      <c r="A2326" s="664">
        <v>21</v>
      </c>
      <c r="B2326" s="665" t="s">
        <v>545</v>
      </c>
      <c r="C2326" s="665" t="s">
        <v>4757</v>
      </c>
      <c r="D2326" s="746" t="s">
        <v>7219</v>
      </c>
      <c r="E2326" s="747" t="s">
        <v>4791</v>
      </c>
      <c r="F2326" s="665" t="s">
        <v>4752</v>
      </c>
      <c r="G2326" s="665" t="s">
        <v>4917</v>
      </c>
      <c r="H2326" s="665" t="s">
        <v>2238</v>
      </c>
      <c r="I2326" s="665" t="s">
        <v>5678</v>
      </c>
      <c r="J2326" s="665" t="s">
        <v>5679</v>
      </c>
      <c r="K2326" s="665" t="s">
        <v>2596</v>
      </c>
      <c r="L2326" s="666">
        <v>176.47</v>
      </c>
      <c r="M2326" s="666">
        <v>10235.259999999998</v>
      </c>
      <c r="N2326" s="665">
        <v>58</v>
      </c>
      <c r="O2326" s="748">
        <v>8</v>
      </c>
      <c r="P2326" s="666">
        <v>4941.16</v>
      </c>
      <c r="Q2326" s="681">
        <v>0.48275862068965525</v>
      </c>
      <c r="R2326" s="665">
        <v>28</v>
      </c>
      <c r="S2326" s="681">
        <v>0.48275862068965519</v>
      </c>
      <c r="T2326" s="748">
        <v>4</v>
      </c>
      <c r="U2326" s="704">
        <v>0.5</v>
      </c>
    </row>
    <row r="2327" spans="1:21" ht="14.4" customHeight="1" x14ac:dyDescent="0.3">
      <c r="A2327" s="664">
        <v>21</v>
      </c>
      <c r="B2327" s="665" t="s">
        <v>545</v>
      </c>
      <c r="C2327" s="665" t="s">
        <v>4757</v>
      </c>
      <c r="D2327" s="746" t="s">
        <v>7219</v>
      </c>
      <c r="E2327" s="747" t="s">
        <v>4791</v>
      </c>
      <c r="F2327" s="665" t="s">
        <v>4752</v>
      </c>
      <c r="G2327" s="665" t="s">
        <v>4917</v>
      </c>
      <c r="H2327" s="665" t="s">
        <v>2238</v>
      </c>
      <c r="I2327" s="665" t="s">
        <v>5680</v>
      </c>
      <c r="J2327" s="665" t="s">
        <v>5681</v>
      </c>
      <c r="K2327" s="665" t="s">
        <v>2596</v>
      </c>
      <c r="L2327" s="666">
        <v>176.47</v>
      </c>
      <c r="M2327" s="666">
        <v>5117.6299999999992</v>
      </c>
      <c r="N2327" s="665">
        <v>29</v>
      </c>
      <c r="O2327" s="748">
        <v>3.5</v>
      </c>
      <c r="P2327" s="666">
        <v>529.41</v>
      </c>
      <c r="Q2327" s="681">
        <v>0.10344827586206898</v>
      </c>
      <c r="R2327" s="665">
        <v>3</v>
      </c>
      <c r="S2327" s="681">
        <v>0.10344827586206896</v>
      </c>
      <c r="T2327" s="748">
        <v>0.5</v>
      </c>
      <c r="U2327" s="704">
        <v>0.14285714285714285</v>
      </c>
    </row>
    <row r="2328" spans="1:21" ht="14.4" customHeight="1" x14ac:dyDescent="0.3">
      <c r="A2328" s="664">
        <v>21</v>
      </c>
      <c r="B2328" s="665" t="s">
        <v>545</v>
      </c>
      <c r="C2328" s="665" t="s">
        <v>4757</v>
      </c>
      <c r="D2328" s="746" t="s">
        <v>7219</v>
      </c>
      <c r="E2328" s="747" t="s">
        <v>4791</v>
      </c>
      <c r="F2328" s="665" t="s">
        <v>4752</v>
      </c>
      <c r="G2328" s="665" t="s">
        <v>4917</v>
      </c>
      <c r="H2328" s="665" t="s">
        <v>2238</v>
      </c>
      <c r="I2328" s="665" t="s">
        <v>5682</v>
      </c>
      <c r="J2328" s="665" t="s">
        <v>2584</v>
      </c>
      <c r="K2328" s="665" t="s">
        <v>5683</v>
      </c>
      <c r="L2328" s="666">
        <v>1451.04</v>
      </c>
      <c r="M2328" s="666">
        <v>130593.60000000001</v>
      </c>
      <c r="N2328" s="665">
        <v>90</v>
      </c>
      <c r="O2328" s="748">
        <v>16</v>
      </c>
      <c r="P2328" s="666">
        <v>56590.560000000012</v>
      </c>
      <c r="Q2328" s="681">
        <v>0.4333333333333334</v>
      </c>
      <c r="R2328" s="665">
        <v>39</v>
      </c>
      <c r="S2328" s="681">
        <v>0.43333333333333335</v>
      </c>
      <c r="T2328" s="748">
        <v>6</v>
      </c>
      <c r="U2328" s="704">
        <v>0.375</v>
      </c>
    </row>
    <row r="2329" spans="1:21" ht="14.4" customHeight="1" x14ac:dyDescent="0.3">
      <c r="A2329" s="664">
        <v>21</v>
      </c>
      <c r="B2329" s="665" t="s">
        <v>545</v>
      </c>
      <c r="C2329" s="665" t="s">
        <v>4757</v>
      </c>
      <c r="D2329" s="746" t="s">
        <v>7219</v>
      </c>
      <c r="E2329" s="747" t="s">
        <v>4791</v>
      </c>
      <c r="F2329" s="665" t="s">
        <v>4752</v>
      </c>
      <c r="G2329" s="665" t="s">
        <v>4917</v>
      </c>
      <c r="H2329" s="665" t="s">
        <v>2238</v>
      </c>
      <c r="I2329" s="665" t="s">
        <v>2644</v>
      </c>
      <c r="J2329" s="665" t="s">
        <v>4601</v>
      </c>
      <c r="K2329" s="665" t="s">
        <v>2646</v>
      </c>
      <c r="L2329" s="666">
        <v>194.26</v>
      </c>
      <c r="M2329" s="666">
        <v>132485.32000000009</v>
      </c>
      <c r="N2329" s="665">
        <v>682</v>
      </c>
      <c r="O2329" s="748">
        <v>102</v>
      </c>
      <c r="P2329" s="666">
        <v>97130.000000000102</v>
      </c>
      <c r="Q2329" s="681">
        <v>0.7331378299120237</v>
      </c>
      <c r="R2329" s="665">
        <v>500</v>
      </c>
      <c r="S2329" s="681">
        <v>0.73313782991202348</v>
      </c>
      <c r="T2329" s="748">
        <v>80</v>
      </c>
      <c r="U2329" s="704">
        <v>0.78431372549019607</v>
      </c>
    </row>
    <row r="2330" spans="1:21" ht="14.4" customHeight="1" x14ac:dyDescent="0.3">
      <c r="A2330" s="664">
        <v>21</v>
      </c>
      <c r="B2330" s="665" t="s">
        <v>545</v>
      </c>
      <c r="C2330" s="665" t="s">
        <v>4757</v>
      </c>
      <c r="D2330" s="746" t="s">
        <v>7219</v>
      </c>
      <c r="E2330" s="747" t="s">
        <v>4791</v>
      </c>
      <c r="F2330" s="665" t="s">
        <v>4752</v>
      </c>
      <c r="G2330" s="665" t="s">
        <v>4917</v>
      </c>
      <c r="H2330" s="665" t="s">
        <v>2238</v>
      </c>
      <c r="I2330" s="665" t="s">
        <v>2651</v>
      </c>
      <c r="J2330" s="665" t="s">
        <v>2652</v>
      </c>
      <c r="K2330" s="665" t="s">
        <v>2639</v>
      </c>
      <c r="L2330" s="666">
        <v>238.89</v>
      </c>
      <c r="M2330" s="666">
        <v>1911.12</v>
      </c>
      <c r="N2330" s="665">
        <v>8</v>
      </c>
      <c r="O2330" s="748">
        <v>1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21</v>
      </c>
      <c r="B2331" s="665" t="s">
        <v>545</v>
      </c>
      <c r="C2331" s="665" t="s">
        <v>4757</v>
      </c>
      <c r="D2331" s="746" t="s">
        <v>7219</v>
      </c>
      <c r="E2331" s="747" t="s">
        <v>4791</v>
      </c>
      <c r="F2331" s="665" t="s">
        <v>4752</v>
      </c>
      <c r="G2331" s="665" t="s">
        <v>4917</v>
      </c>
      <c r="H2331" s="665" t="s">
        <v>2238</v>
      </c>
      <c r="I2331" s="665" t="s">
        <v>3884</v>
      </c>
      <c r="J2331" s="665" t="s">
        <v>3885</v>
      </c>
      <c r="K2331" s="665" t="s">
        <v>2639</v>
      </c>
      <c r="L2331" s="666">
        <v>238.89</v>
      </c>
      <c r="M2331" s="666">
        <v>1911.12</v>
      </c>
      <c r="N2331" s="665">
        <v>8</v>
      </c>
      <c r="O2331" s="748">
        <v>1</v>
      </c>
      <c r="P2331" s="666"/>
      <c r="Q2331" s="681">
        <v>0</v>
      </c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21</v>
      </c>
      <c r="B2332" s="665" t="s">
        <v>545</v>
      </c>
      <c r="C2332" s="665" t="s">
        <v>4757</v>
      </c>
      <c r="D2332" s="746" t="s">
        <v>7219</v>
      </c>
      <c r="E2332" s="747" t="s">
        <v>4791</v>
      </c>
      <c r="F2332" s="665" t="s">
        <v>4752</v>
      </c>
      <c r="G2332" s="665" t="s">
        <v>4917</v>
      </c>
      <c r="H2332" s="665" t="s">
        <v>546</v>
      </c>
      <c r="I2332" s="665" t="s">
        <v>5685</v>
      </c>
      <c r="J2332" s="665" t="s">
        <v>5686</v>
      </c>
      <c r="K2332" s="665" t="s">
        <v>5687</v>
      </c>
      <c r="L2332" s="666">
        <v>65.599999999999994</v>
      </c>
      <c r="M2332" s="666">
        <v>656</v>
      </c>
      <c r="N2332" s="665">
        <v>10</v>
      </c>
      <c r="O2332" s="748">
        <v>0.5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21</v>
      </c>
      <c r="B2333" s="665" t="s">
        <v>545</v>
      </c>
      <c r="C2333" s="665" t="s">
        <v>4757</v>
      </c>
      <c r="D2333" s="746" t="s">
        <v>7219</v>
      </c>
      <c r="E2333" s="747" t="s">
        <v>4791</v>
      </c>
      <c r="F2333" s="665" t="s">
        <v>4752</v>
      </c>
      <c r="G2333" s="665" t="s">
        <v>4917</v>
      </c>
      <c r="H2333" s="665" t="s">
        <v>2238</v>
      </c>
      <c r="I2333" s="665" t="s">
        <v>2637</v>
      </c>
      <c r="J2333" s="665" t="s">
        <v>2638</v>
      </c>
      <c r="K2333" s="665" t="s">
        <v>2639</v>
      </c>
      <c r="L2333" s="666">
        <v>87.82</v>
      </c>
      <c r="M2333" s="666">
        <v>2985.88</v>
      </c>
      <c r="N2333" s="665">
        <v>34</v>
      </c>
      <c r="O2333" s="748">
        <v>3</v>
      </c>
      <c r="P2333" s="666">
        <v>2634.6</v>
      </c>
      <c r="Q2333" s="681">
        <v>0.88235294117647056</v>
      </c>
      <c r="R2333" s="665">
        <v>30</v>
      </c>
      <c r="S2333" s="681">
        <v>0.88235294117647056</v>
      </c>
      <c r="T2333" s="748">
        <v>2.5</v>
      </c>
      <c r="U2333" s="704">
        <v>0.83333333333333337</v>
      </c>
    </row>
    <row r="2334" spans="1:21" ht="14.4" customHeight="1" x14ac:dyDescent="0.3">
      <c r="A2334" s="664">
        <v>21</v>
      </c>
      <c r="B2334" s="665" t="s">
        <v>545</v>
      </c>
      <c r="C2334" s="665" t="s">
        <v>4757</v>
      </c>
      <c r="D2334" s="746" t="s">
        <v>7219</v>
      </c>
      <c r="E2334" s="747" t="s">
        <v>4791</v>
      </c>
      <c r="F2334" s="665" t="s">
        <v>4752</v>
      </c>
      <c r="G2334" s="665" t="s">
        <v>4917</v>
      </c>
      <c r="H2334" s="665" t="s">
        <v>2238</v>
      </c>
      <c r="I2334" s="665" t="s">
        <v>2649</v>
      </c>
      <c r="J2334" s="665" t="s">
        <v>2650</v>
      </c>
      <c r="K2334" s="665" t="s">
        <v>2639</v>
      </c>
      <c r="L2334" s="666">
        <v>131.93</v>
      </c>
      <c r="M2334" s="666">
        <v>395.79</v>
      </c>
      <c r="N2334" s="665">
        <v>3</v>
      </c>
      <c r="O2334" s="748">
        <v>0.5</v>
      </c>
      <c r="P2334" s="666">
        <v>395.79</v>
      </c>
      <c r="Q2334" s="681">
        <v>1</v>
      </c>
      <c r="R2334" s="665">
        <v>3</v>
      </c>
      <c r="S2334" s="681">
        <v>1</v>
      </c>
      <c r="T2334" s="748">
        <v>0.5</v>
      </c>
      <c r="U2334" s="704">
        <v>1</v>
      </c>
    </row>
    <row r="2335" spans="1:21" ht="14.4" customHeight="1" x14ac:dyDescent="0.3">
      <c r="A2335" s="664">
        <v>21</v>
      </c>
      <c r="B2335" s="665" t="s">
        <v>545</v>
      </c>
      <c r="C2335" s="665" t="s">
        <v>4757</v>
      </c>
      <c r="D2335" s="746" t="s">
        <v>7219</v>
      </c>
      <c r="E2335" s="747" t="s">
        <v>4791</v>
      </c>
      <c r="F2335" s="665" t="s">
        <v>4752</v>
      </c>
      <c r="G2335" s="665" t="s">
        <v>4917</v>
      </c>
      <c r="H2335" s="665" t="s">
        <v>2238</v>
      </c>
      <c r="I2335" s="665" t="s">
        <v>5690</v>
      </c>
      <c r="J2335" s="665" t="s">
        <v>5691</v>
      </c>
      <c r="K2335" s="665" t="s">
        <v>2639</v>
      </c>
      <c r="L2335" s="666">
        <v>131.93</v>
      </c>
      <c r="M2335" s="666">
        <v>395.79</v>
      </c>
      <c r="N2335" s="665">
        <v>3</v>
      </c>
      <c r="O2335" s="748">
        <v>0.5</v>
      </c>
      <c r="P2335" s="666">
        <v>395.79</v>
      </c>
      <c r="Q2335" s="681">
        <v>1</v>
      </c>
      <c r="R2335" s="665">
        <v>3</v>
      </c>
      <c r="S2335" s="681">
        <v>1</v>
      </c>
      <c r="T2335" s="748">
        <v>0.5</v>
      </c>
      <c r="U2335" s="704">
        <v>1</v>
      </c>
    </row>
    <row r="2336" spans="1:21" ht="14.4" customHeight="1" x14ac:dyDescent="0.3">
      <c r="A2336" s="664">
        <v>21</v>
      </c>
      <c r="B2336" s="665" t="s">
        <v>545</v>
      </c>
      <c r="C2336" s="665" t="s">
        <v>4757</v>
      </c>
      <c r="D2336" s="746" t="s">
        <v>7219</v>
      </c>
      <c r="E2336" s="747" t="s">
        <v>4791</v>
      </c>
      <c r="F2336" s="665" t="s">
        <v>4752</v>
      </c>
      <c r="G2336" s="665" t="s">
        <v>4917</v>
      </c>
      <c r="H2336" s="665" t="s">
        <v>546</v>
      </c>
      <c r="I2336" s="665" t="s">
        <v>5692</v>
      </c>
      <c r="J2336" s="665" t="s">
        <v>5693</v>
      </c>
      <c r="K2336" s="665" t="s">
        <v>5687</v>
      </c>
      <c r="L2336" s="666">
        <v>0</v>
      </c>
      <c r="M2336" s="666">
        <v>0</v>
      </c>
      <c r="N2336" s="665">
        <v>20</v>
      </c>
      <c r="O2336" s="748">
        <v>1.5</v>
      </c>
      <c r="P2336" s="666"/>
      <c r="Q2336" s="681"/>
      <c r="R2336" s="665"/>
      <c r="S2336" s="681">
        <v>0</v>
      </c>
      <c r="T2336" s="748"/>
      <c r="U2336" s="704">
        <v>0</v>
      </c>
    </row>
    <row r="2337" spans="1:21" ht="14.4" customHeight="1" x14ac:dyDescent="0.3">
      <c r="A2337" s="664">
        <v>21</v>
      </c>
      <c r="B2337" s="665" t="s">
        <v>545</v>
      </c>
      <c r="C2337" s="665" t="s">
        <v>4757</v>
      </c>
      <c r="D2337" s="746" t="s">
        <v>7219</v>
      </c>
      <c r="E2337" s="747" t="s">
        <v>4791</v>
      </c>
      <c r="F2337" s="665" t="s">
        <v>4752</v>
      </c>
      <c r="G2337" s="665" t="s">
        <v>4917</v>
      </c>
      <c r="H2337" s="665" t="s">
        <v>2238</v>
      </c>
      <c r="I2337" s="665" t="s">
        <v>3890</v>
      </c>
      <c r="J2337" s="665" t="s">
        <v>4715</v>
      </c>
      <c r="K2337" s="665" t="s">
        <v>2596</v>
      </c>
      <c r="L2337" s="666">
        <v>127.34</v>
      </c>
      <c r="M2337" s="666">
        <v>1910.1000000000001</v>
      </c>
      <c r="N2337" s="665">
        <v>15</v>
      </c>
      <c r="O2337" s="748">
        <v>1.5</v>
      </c>
      <c r="P2337" s="666">
        <v>1273.4000000000001</v>
      </c>
      <c r="Q2337" s="681">
        <v>0.66666666666666663</v>
      </c>
      <c r="R2337" s="665">
        <v>10</v>
      </c>
      <c r="S2337" s="681">
        <v>0.66666666666666663</v>
      </c>
      <c r="T2337" s="748">
        <v>1</v>
      </c>
      <c r="U2337" s="704">
        <v>0.66666666666666663</v>
      </c>
    </row>
    <row r="2338" spans="1:21" ht="14.4" customHeight="1" x14ac:dyDescent="0.3">
      <c r="A2338" s="664">
        <v>21</v>
      </c>
      <c r="B2338" s="665" t="s">
        <v>545</v>
      </c>
      <c r="C2338" s="665" t="s">
        <v>4757</v>
      </c>
      <c r="D2338" s="746" t="s">
        <v>7219</v>
      </c>
      <c r="E2338" s="747" t="s">
        <v>4791</v>
      </c>
      <c r="F2338" s="665" t="s">
        <v>4752</v>
      </c>
      <c r="G2338" s="665" t="s">
        <v>4917</v>
      </c>
      <c r="H2338" s="665" t="s">
        <v>546</v>
      </c>
      <c r="I2338" s="665" t="s">
        <v>6634</v>
      </c>
      <c r="J2338" s="665" t="s">
        <v>5681</v>
      </c>
      <c r="K2338" s="665" t="s">
        <v>6635</v>
      </c>
      <c r="L2338" s="666">
        <v>0</v>
      </c>
      <c r="M2338" s="666">
        <v>0</v>
      </c>
      <c r="N2338" s="665">
        <v>9</v>
      </c>
      <c r="O2338" s="748">
        <v>1</v>
      </c>
      <c r="P2338" s="666">
        <v>0</v>
      </c>
      <c r="Q2338" s="681"/>
      <c r="R2338" s="665">
        <v>9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21</v>
      </c>
      <c r="B2339" s="665" t="s">
        <v>545</v>
      </c>
      <c r="C2339" s="665" t="s">
        <v>4757</v>
      </c>
      <c r="D2339" s="746" t="s">
        <v>7219</v>
      </c>
      <c r="E2339" s="747" t="s">
        <v>4791</v>
      </c>
      <c r="F2339" s="665" t="s">
        <v>4752</v>
      </c>
      <c r="G2339" s="665" t="s">
        <v>4917</v>
      </c>
      <c r="H2339" s="665" t="s">
        <v>546</v>
      </c>
      <c r="I2339" s="665" t="s">
        <v>6636</v>
      </c>
      <c r="J2339" s="665" t="s">
        <v>2590</v>
      </c>
      <c r="K2339" s="665" t="s">
        <v>2639</v>
      </c>
      <c r="L2339" s="666">
        <v>87.82</v>
      </c>
      <c r="M2339" s="666">
        <v>439.09999999999997</v>
      </c>
      <c r="N2339" s="665">
        <v>5</v>
      </c>
      <c r="O2339" s="748">
        <v>0.5</v>
      </c>
      <c r="P2339" s="666">
        <v>439.09999999999997</v>
      </c>
      <c r="Q2339" s="681">
        <v>1</v>
      </c>
      <c r="R2339" s="665">
        <v>5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21</v>
      </c>
      <c r="B2340" s="665" t="s">
        <v>545</v>
      </c>
      <c r="C2340" s="665" t="s">
        <v>4757</v>
      </c>
      <c r="D2340" s="746" t="s">
        <v>7219</v>
      </c>
      <c r="E2340" s="747" t="s">
        <v>4791</v>
      </c>
      <c r="F2340" s="665" t="s">
        <v>4752</v>
      </c>
      <c r="G2340" s="665" t="s">
        <v>4918</v>
      </c>
      <c r="H2340" s="665" t="s">
        <v>546</v>
      </c>
      <c r="I2340" s="665" t="s">
        <v>3014</v>
      </c>
      <c r="J2340" s="665" t="s">
        <v>3015</v>
      </c>
      <c r="K2340" s="665" t="s">
        <v>2801</v>
      </c>
      <c r="L2340" s="666">
        <v>70.08</v>
      </c>
      <c r="M2340" s="666">
        <v>210.24</v>
      </c>
      <c r="N2340" s="665">
        <v>3</v>
      </c>
      <c r="O2340" s="748">
        <v>1</v>
      </c>
      <c r="P2340" s="666"/>
      <c r="Q2340" s="681">
        <v>0</v>
      </c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21</v>
      </c>
      <c r="B2341" s="665" t="s">
        <v>545</v>
      </c>
      <c r="C2341" s="665" t="s">
        <v>4757</v>
      </c>
      <c r="D2341" s="746" t="s">
        <v>7219</v>
      </c>
      <c r="E2341" s="747" t="s">
        <v>4791</v>
      </c>
      <c r="F2341" s="665" t="s">
        <v>4752</v>
      </c>
      <c r="G2341" s="665" t="s">
        <v>4919</v>
      </c>
      <c r="H2341" s="665" t="s">
        <v>546</v>
      </c>
      <c r="I2341" s="665" t="s">
        <v>636</v>
      </c>
      <c r="J2341" s="665" t="s">
        <v>5190</v>
      </c>
      <c r="K2341" s="665" t="s">
        <v>5191</v>
      </c>
      <c r="L2341" s="666">
        <v>24.78</v>
      </c>
      <c r="M2341" s="666">
        <v>223.02</v>
      </c>
      <c r="N2341" s="665">
        <v>9</v>
      </c>
      <c r="O2341" s="748">
        <v>5</v>
      </c>
      <c r="P2341" s="666">
        <v>223.02</v>
      </c>
      <c r="Q2341" s="681">
        <v>1</v>
      </c>
      <c r="R2341" s="665">
        <v>9</v>
      </c>
      <c r="S2341" s="681">
        <v>1</v>
      </c>
      <c r="T2341" s="748">
        <v>5</v>
      </c>
      <c r="U2341" s="704">
        <v>1</v>
      </c>
    </row>
    <row r="2342" spans="1:21" ht="14.4" customHeight="1" x14ac:dyDescent="0.3">
      <c r="A2342" s="664">
        <v>21</v>
      </c>
      <c r="B2342" s="665" t="s">
        <v>545</v>
      </c>
      <c r="C2342" s="665" t="s">
        <v>4757</v>
      </c>
      <c r="D2342" s="746" t="s">
        <v>7219</v>
      </c>
      <c r="E2342" s="747" t="s">
        <v>4791</v>
      </c>
      <c r="F2342" s="665" t="s">
        <v>4752</v>
      </c>
      <c r="G2342" s="665" t="s">
        <v>4919</v>
      </c>
      <c r="H2342" s="665" t="s">
        <v>546</v>
      </c>
      <c r="I2342" s="665" t="s">
        <v>3106</v>
      </c>
      <c r="J2342" s="665" t="s">
        <v>4920</v>
      </c>
      <c r="K2342" s="665" t="s">
        <v>4921</v>
      </c>
      <c r="L2342" s="666">
        <v>99.11</v>
      </c>
      <c r="M2342" s="666">
        <v>693.77</v>
      </c>
      <c r="N2342" s="665">
        <v>7</v>
      </c>
      <c r="O2342" s="748">
        <v>2.5</v>
      </c>
      <c r="P2342" s="666">
        <v>693.77</v>
      </c>
      <c r="Q2342" s="681">
        <v>1</v>
      </c>
      <c r="R2342" s="665">
        <v>7</v>
      </c>
      <c r="S2342" s="681">
        <v>1</v>
      </c>
      <c r="T2342" s="748">
        <v>2.5</v>
      </c>
      <c r="U2342" s="704">
        <v>1</v>
      </c>
    </row>
    <row r="2343" spans="1:21" ht="14.4" customHeight="1" x14ac:dyDescent="0.3">
      <c r="A2343" s="664">
        <v>21</v>
      </c>
      <c r="B2343" s="665" t="s">
        <v>545</v>
      </c>
      <c r="C2343" s="665" t="s">
        <v>4757</v>
      </c>
      <c r="D2343" s="746" t="s">
        <v>7219</v>
      </c>
      <c r="E2343" s="747" t="s">
        <v>4791</v>
      </c>
      <c r="F2343" s="665" t="s">
        <v>4752</v>
      </c>
      <c r="G2343" s="665" t="s">
        <v>5456</v>
      </c>
      <c r="H2343" s="665" t="s">
        <v>546</v>
      </c>
      <c r="I2343" s="665" t="s">
        <v>6637</v>
      </c>
      <c r="J2343" s="665" t="s">
        <v>6638</v>
      </c>
      <c r="K2343" s="665" t="s">
        <v>6639</v>
      </c>
      <c r="L2343" s="666">
        <v>0</v>
      </c>
      <c r="M2343" s="666">
        <v>0</v>
      </c>
      <c r="N2343" s="665">
        <v>1</v>
      </c>
      <c r="O2343" s="748">
        <v>0.5</v>
      </c>
      <c r="P2343" s="666">
        <v>0</v>
      </c>
      <c r="Q2343" s="681"/>
      <c r="R2343" s="665">
        <v>1</v>
      </c>
      <c r="S2343" s="681">
        <v>1</v>
      </c>
      <c r="T2343" s="748">
        <v>0.5</v>
      </c>
      <c r="U2343" s="704">
        <v>1</v>
      </c>
    </row>
    <row r="2344" spans="1:21" ht="14.4" customHeight="1" x14ac:dyDescent="0.3">
      <c r="A2344" s="664">
        <v>21</v>
      </c>
      <c r="B2344" s="665" t="s">
        <v>545</v>
      </c>
      <c r="C2344" s="665" t="s">
        <v>4757</v>
      </c>
      <c r="D2344" s="746" t="s">
        <v>7219</v>
      </c>
      <c r="E2344" s="747" t="s">
        <v>4791</v>
      </c>
      <c r="F2344" s="665" t="s">
        <v>4752</v>
      </c>
      <c r="G2344" s="665" t="s">
        <v>5718</v>
      </c>
      <c r="H2344" s="665" t="s">
        <v>546</v>
      </c>
      <c r="I2344" s="665" t="s">
        <v>6640</v>
      </c>
      <c r="J2344" s="665" t="s">
        <v>6641</v>
      </c>
      <c r="K2344" s="665" t="s">
        <v>6642</v>
      </c>
      <c r="L2344" s="666">
        <v>0</v>
      </c>
      <c r="M2344" s="666">
        <v>0</v>
      </c>
      <c r="N2344" s="665">
        <v>1</v>
      </c>
      <c r="O2344" s="748">
        <v>1</v>
      </c>
      <c r="P2344" s="666"/>
      <c r="Q2344" s="681"/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21</v>
      </c>
      <c r="B2345" s="665" t="s">
        <v>545</v>
      </c>
      <c r="C2345" s="665" t="s">
        <v>4757</v>
      </c>
      <c r="D2345" s="746" t="s">
        <v>7219</v>
      </c>
      <c r="E2345" s="747" t="s">
        <v>4791</v>
      </c>
      <c r="F2345" s="665" t="s">
        <v>4752</v>
      </c>
      <c r="G2345" s="665" t="s">
        <v>5145</v>
      </c>
      <c r="H2345" s="665" t="s">
        <v>546</v>
      </c>
      <c r="I2345" s="665" t="s">
        <v>1104</v>
      </c>
      <c r="J2345" s="665" t="s">
        <v>885</v>
      </c>
      <c r="K2345" s="665" t="s">
        <v>6643</v>
      </c>
      <c r="L2345" s="666">
        <v>0</v>
      </c>
      <c r="M2345" s="666">
        <v>0</v>
      </c>
      <c r="N2345" s="665">
        <v>1</v>
      </c>
      <c r="O2345" s="748">
        <v>1</v>
      </c>
      <c r="P2345" s="666">
        <v>0</v>
      </c>
      <c r="Q2345" s="681"/>
      <c r="R2345" s="665">
        <v>1</v>
      </c>
      <c r="S2345" s="681">
        <v>1</v>
      </c>
      <c r="T2345" s="748">
        <v>1</v>
      </c>
      <c r="U2345" s="704">
        <v>1</v>
      </c>
    </row>
    <row r="2346" spans="1:21" ht="14.4" customHeight="1" x14ac:dyDescent="0.3">
      <c r="A2346" s="664">
        <v>21</v>
      </c>
      <c r="B2346" s="665" t="s">
        <v>545</v>
      </c>
      <c r="C2346" s="665" t="s">
        <v>4757</v>
      </c>
      <c r="D2346" s="746" t="s">
        <v>7219</v>
      </c>
      <c r="E2346" s="747" t="s">
        <v>4791</v>
      </c>
      <c r="F2346" s="665" t="s">
        <v>4752</v>
      </c>
      <c r="G2346" s="665" t="s">
        <v>4923</v>
      </c>
      <c r="H2346" s="665" t="s">
        <v>546</v>
      </c>
      <c r="I2346" s="665" t="s">
        <v>1725</v>
      </c>
      <c r="J2346" s="665" t="s">
        <v>1726</v>
      </c>
      <c r="K2346" s="665" t="s">
        <v>5722</v>
      </c>
      <c r="L2346" s="666">
        <v>0</v>
      </c>
      <c r="M2346" s="666">
        <v>0</v>
      </c>
      <c r="N2346" s="665">
        <v>1</v>
      </c>
      <c r="O2346" s="748">
        <v>1</v>
      </c>
      <c r="P2346" s="666"/>
      <c r="Q2346" s="681"/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21</v>
      </c>
      <c r="B2347" s="665" t="s">
        <v>545</v>
      </c>
      <c r="C2347" s="665" t="s">
        <v>4757</v>
      </c>
      <c r="D2347" s="746" t="s">
        <v>7219</v>
      </c>
      <c r="E2347" s="747" t="s">
        <v>4791</v>
      </c>
      <c r="F2347" s="665" t="s">
        <v>4752</v>
      </c>
      <c r="G2347" s="665" t="s">
        <v>4923</v>
      </c>
      <c r="H2347" s="665" t="s">
        <v>546</v>
      </c>
      <c r="I2347" s="665" t="s">
        <v>4924</v>
      </c>
      <c r="J2347" s="665" t="s">
        <v>1726</v>
      </c>
      <c r="K2347" s="665" t="s">
        <v>4925</v>
      </c>
      <c r="L2347" s="666">
        <v>0</v>
      </c>
      <c r="M2347" s="666">
        <v>0</v>
      </c>
      <c r="N2347" s="665">
        <v>1</v>
      </c>
      <c r="O2347" s="748">
        <v>0.5</v>
      </c>
      <c r="P2347" s="666">
        <v>0</v>
      </c>
      <c r="Q2347" s="681"/>
      <c r="R2347" s="665">
        <v>1</v>
      </c>
      <c r="S2347" s="681">
        <v>1</v>
      </c>
      <c r="T2347" s="748">
        <v>0.5</v>
      </c>
      <c r="U2347" s="704">
        <v>1</v>
      </c>
    </row>
    <row r="2348" spans="1:21" ht="14.4" customHeight="1" x14ac:dyDescent="0.3">
      <c r="A2348" s="664">
        <v>21</v>
      </c>
      <c r="B2348" s="665" t="s">
        <v>545</v>
      </c>
      <c r="C2348" s="665" t="s">
        <v>4757</v>
      </c>
      <c r="D2348" s="746" t="s">
        <v>7219</v>
      </c>
      <c r="E2348" s="747" t="s">
        <v>4791</v>
      </c>
      <c r="F2348" s="665" t="s">
        <v>4752</v>
      </c>
      <c r="G2348" s="665" t="s">
        <v>4923</v>
      </c>
      <c r="H2348" s="665" t="s">
        <v>546</v>
      </c>
      <c r="I2348" s="665" t="s">
        <v>6460</v>
      </c>
      <c r="J2348" s="665" t="s">
        <v>1312</v>
      </c>
      <c r="K2348" s="665" t="s">
        <v>6461</v>
      </c>
      <c r="L2348" s="666">
        <v>0</v>
      </c>
      <c r="M2348" s="666">
        <v>0</v>
      </c>
      <c r="N2348" s="665">
        <v>2</v>
      </c>
      <c r="O2348" s="748">
        <v>0.5</v>
      </c>
      <c r="P2348" s="666">
        <v>0</v>
      </c>
      <c r="Q2348" s="681"/>
      <c r="R2348" s="665">
        <v>2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21</v>
      </c>
      <c r="B2349" s="665" t="s">
        <v>545</v>
      </c>
      <c r="C2349" s="665" t="s">
        <v>4757</v>
      </c>
      <c r="D2349" s="746" t="s">
        <v>7219</v>
      </c>
      <c r="E2349" s="747" t="s">
        <v>4791</v>
      </c>
      <c r="F2349" s="665" t="s">
        <v>4752</v>
      </c>
      <c r="G2349" s="665" t="s">
        <v>4923</v>
      </c>
      <c r="H2349" s="665" t="s">
        <v>546</v>
      </c>
      <c r="I2349" s="665" t="s">
        <v>6644</v>
      </c>
      <c r="J2349" s="665" t="s">
        <v>1312</v>
      </c>
      <c r="K2349" s="665" t="s">
        <v>6645</v>
      </c>
      <c r="L2349" s="666">
        <v>0</v>
      </c>
      <c r="M2349" s="666">
        <v>0</v>
      </c>
      <c r="N2349" s="665">
        <v>1</v>
      </c>
      <c r="O2349" s="748">
        <v>1</v>
      </c>
      <c r="P2349" s="666">
        <v>0</v>
      </c>
      <c r="Q2349" s="681"/>
      <c r="R2349" s="665">
        <v>1</v>
      </c>
      <c r="S2349" s="681">
        <v>1</v>
      </c>
      <c r="T2349" s="748">
        <v>1</v>
      </c>
      <c r="U2349" s="704">
        <v>1</v>
      </c>
    </row>
    <row r="2350" spans="1:21" ht="14.4" customHeight="1" x14ac:dyDescent="0.3">
      <c r="A2350" s="664">
        <v>21</v>
      </c>
      <c r="B2350" s="665" t="s">
        <v>545</v>
      </c>
      <c r="C2350" s="665" t="s">
        <v>4757</v>
      </c>
      <c r="D2350" s="746" t="s">
        <v>7219</v>
      </c>
      <c r="E2350" s="747" t="s">
        <v>4791</v>
      </c>
      <c r="F2350" s="665" t="s">
        <v>4752</v>
      </c>
      <c r="G2350" s="665" t="s">
        <v>5147</v>
      </c>
      <c r="H2350" s="665" t="s">
        <v>546</v>
      </c>
      <c r="I2350" s="665" t="s">
        <v>6463</v>
      </c>
      <c r="J2350" s="665" t="s">
        <v>5149</v>
      </c>
      <c r="K2350" s="665" t="s">
        <v>6464</v>
      </c>
      <c r="L2350" s="666">
        <v>139.63999999999999</v>
      </c>
      <c r="M2350" s="666">
        <v>139.63999999999999</v>
      </c>
      <c r="N2350" s="665">
        <v>1</v>
      </c>
      <c r="O2350" s="748">
        <v>1</v>
      </c>
      <c r="P2350" s="666">
        <v>139.63999999999999</v>
      </c>
      <c r="Q2350" s="681">
        <v>1</v>
      </c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21</v>
      </c>
      <c r="B2351" s="665" t="s">
        <v>545</v>
      </c>
      <c r="C2351" s="665" t="s">
        <v>4757</v>
      </c>
      <c r="D2351" s="746" t="s">
        <v>7219</v>
      </c>
      <c r="E2351" s="747" t="s">
        <v>4791</v>
      </c>
      <c r="F2351" s="665" t="s">
        <v>4752</v>
      </c>
      <c r="G2351" s="665" t="s">
        <v>4816</v>
      </c>
      <c r="H2351" s="665" t="s">
        <v>546</v>
      </c>
      <c r="I2351" s="665" t="s">
        <v>861</v>
      </c>
      <c r="J2351" s="665" t="s">
        <v>4817</v>
      </c>
      <c r="K2351" s="665" t="s">
        <v>4800</v>
      </c>
      <c r="L2351" s="666">
        <v>0</v>
      </c>
      <c r="M2351" s="666">
        <v>0</v>
      </c>
      <c r="N2351" s="665">
        <v>127</v>
      </c>
      <c r="O2351" s="748">
        <v>57.666666666666671</v>
      </c>
      <c r="P2351" s="666">
        <v>0</v>
      </c>
      <c r="Q2351" s="681"/>
      <c r="R2351" s="665">
        <v>83</v>
      </c>
      <c r="S2351" s="681">
        <v>0.65354330708661412</v>
      </c>
      <c r="T2351" s="748">
        <v>36.166666666666671</v>
      </c>
      <c r="U2351" s="704">
        <v>0.62716763005780352</v>
      </c>
    </row>
    <row r="2352" spans="1:21" ht="14.4" customHeight="1" x14ac:dyDescent="0.3">
      <c r="A2352" s="664">
        <v>21</v>
      </c>
      <c r="B2352" s="665" t="s">
        <v>545</v>
      </c>
      <c r="C2352" s="665" t="s">
        <v>4757</v>
      </c>
      <c r="D2352" s="746" t="s">
        <v>7219</v>
      </c>
      <c r="E2352" s="747" t="s">
        <v>4791</v>
      </c>
      <c r="F2352" s="665" t="s">
        <v>4752</v>
      </c>
      <c r="G2352" s="665" t="s">
        <v>4929</v>
      </c>
      <c r="H2352" s="665" t="s">
        <v>546</v>
      </c>
      <c r="I2352" s="665" t="s">
        <v>800</v>
      </c>
      <c r="J2352" s="665" t="s">
        <v>729</v>
      </c>
      <c r="K2352" s="665" t="s">
        <v>4930</v>
      </c>
      <c r="L2352" s="666">
        <v>210.38</v>
      </c>
      <c r="M2352" s="666">
        <v>841.52</v>
      </c>
      <c r="N2352" s="665">
        <v>4</v>
      </c>
      <c r="O2352" s="748">
        <v>1.5</v>
      </c>
      <c r="P2352" s="666">
        <v>841.52</v>
      </c>
      <c r="Q2352" s="681">
        <v>1</v>
      </c>
      <c r="R2352" s="665">
        <v>4</v>
      </c>
      <c r="S2352" s="681">
        <v>1</v>
      </c>
      <c r="T2352" s="748">
        <v>1.5</v>
      </c>
      <c r="U2352" s="704">
        <v>1</v>
      </c>
    </row>
    <row r="2353" spans="1:21" ht="14.4" customHeight="1" x14ac:dyDescent="0.3">
      <c r="A2353" s="664">
        <v>21</v>
      </c>
      <c r="B2353" s="665" t="s">
        <v>545</v>
      </c>
      <c r="C2353" s="665" t="s">
        <v>4757</v>
      </c>
      <c r="D2353" s="746" t="s">
        <v>7219</v>
      </c>
      <c r="E2353" s="747" t="s">
        <v>4791</v>
      </c>
      <c r="F2353" s="665" t="s">
        <v>4752</v>
      </c>
      <c r="G2353" s="665" t="s">
        <v>4929</v>
      </c>
      <c r="H2353" s="665" t="s">
        <v>546</v>
      </c>
      <c r="I2353" s="665" t="s">
        <v>728</v>
      </c>
      <c r="J2353" s="665" t="s">
        <v>729</v>
      </c>
      <c r="K2353" s="665" t="s">
        <v>4931</v>
      </c>
      <c r="L2353" s="666">
        <v>42.08</v>
      </c>
      <c r="M2353" s="666">
        <v>84.16</v>
      </c>
      <c r="N2353" s="665">
        <v>2</v>
      </c>
      <c r="O2353" s="748">
        <v>0.5</v>
      </c>
      <c r="P2353" s="666">
        <v>84.16</v>
      </c>
      <c r="Q2353" s="681">
        <v>1</v>
      </c>
      <c r="R2353" s="665">
        <v>2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21</v>
      </c>
      <c r="B2354" s="665" t="s">
        <v>545</v>
      </c>
      <c r="C2354" s="665" t="s">
        <v>4757</v>
      </c>
      <c r="D2354" s="746" t="s">
        <v>7219</v>
      </c>
      <c r="E2354" s="747" t="s">
        <v>4791</v>
      </c>
      <c r="F2354" s="665" t="s">
        <v>4752</v>
      </c>
      <c r="G2354" s="665" t="s">
        <v>6646</v>
      </c>
      <c r="H2354" s="665" t="s">
        <v>546</v>
      </c>
      <c r="I2354" s="665" t="s">
        <v>6647</v>
      </c>
      <c r="J2354" s="665" t="s">
        <v>6648</v>
      </c>
      <c r="K2354" s="665" t="s">
        <v>6649</v>
      </c>
      <c r="L2354" s="666">
        <v>96.81</v>
      </c>
      <c r="M2354" s="666">
        <v>96.81</v>
      </c>
      <c r="N2354" s="665">
        <v>1</v>
      </c>
      <c r="O2354" s="748">
        <v>0.5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21</v>
      </c>
      <c r="B2355" s="665" t="s">
        <v>545</v>
      </c>
      <c r="C2355" s="665" t="s">
        <v>4757</v>
      </c>
      <c r="D2355" s="746" t="s">
        <v>7219</v>
      </c>
      <c r="E2355" s="747" t="s">
        <v>4791</v>
      </c>
      <c r="F2355" s="665" t="s">
        <v>4752</v>
      </c>
      <c r="G2355" s="665" t="s">
        <v>4932</v>
      </c>
      <c r="H2355" s="665" t="s">
        <v>546</v>
      </c>
      <c r="I2355" s="665" t="s">
        <v>5530</v>
      </c>
      <c r="J2355" s="665" t="s">
        <v>2104</v>
      </c>
      <c r="K2355" s="665" t="s">
        <v>5259</v>
      </c>
      <c r="L2355" s="666">
        <v>42.54</v>
      </c>
      <c r="M2355" s="666">
        <v>42.54</v>
      </c>
      <c r="N2355" s="665">
        <v>1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21</v>
      </c>
      <c r="B2356" s="665" t="s">
        <v>545</v>
      </c>
      <c r="C2356" s="665" t="s">
        <v>4757</v>
      </c>
      <c r="D2356" s="746" t="s">
        <v>7219</v>
      </c>
      <c r="E2356" s="747" t="s">
        <v>4791</v>
      </c>
      <c r="F2356" s="665" t="s">
        <v>4752</v>
      </c>
      <c r="G2356" s="665" t="s">
        <v>5738</v>
      </c>
      <c r="H2356" s="665" t="s">
        <v>2238</v>
      </c>
      <c r="I2356" s="665" t="s">
        <v>5741</v>
      </c>
      <c r="J2356" s="665" t="s">
        <v>5740</v>
      </c>
      <c r="K2356" s="665" t="s">
        <v>5430</v>
      </c>
      <c r="L2356" s="666">
        <v>492.3</v>
      </c>
      <c r="M2356" s="666">
        <v>5907.6</v>
      </c>
      <c r="N2356" s="665">
        <v>12</v>
      </c>
      <c r="O2356" s="748">
        <v>12</v>
      </c>
      <c r="P2356" s="666">
        <v>2953.8</v>
      </c>
      <c r="Q2356" s="681">
        <v>0.5</v>
      </c>
      <c r="R2356" s="665">
        <v>6</v>
      </c>
      <c r="S2356" s="681">
        <v>0.5</v>
      </c>
      <c r="T2356" s="748">
        <v>6</v>
      </c>
      <c r="U2356" s="704">
        <v>0.5</v>
      </c>
    </row>
    <row r="2357" spans="1:21" ht="14.4" customHeight="1" x14ac:dyDescent="0.3">
      <c r="A2357" s="664">
        <v>21</v>
      </c>
      <c r="B2357" s="665" t="s">
        <v>545</v>
      </c>
      <c r="C2357" s="665" t="s">
        <v>4757</v>
      </c>
      <c r="D2357" s="746" t="s">
        <v>7219</v>
      </c>
      <c r="E2357" s="747" t="s">
        <v>4791</v>
      </c>
      <c r="F2357" s="665" t="s">
        <v>4752</v>
      </c>
      <c r="G2357" s="665" t="s">
        <v>5738</v>
      </c>
      <c r="H2357" s="665" t="s">
        <v>2238</v>
      </c>
      <c r="I2357" s="665" t="s">
        <v>5741</v>
      </c>
      <c r="J2357" s="665" t="s">
        <v>5740</v>
      </c>
      <c r="K2357" s="665" t="s">
        <v>5430</v>
      </c>
      <c r="L2357" s="666">
        <v>502.31</v>
      </c>
      <c r="M2357" s="666">
        <v>12055.440000000002</v>
      </c>
      <c r="N2357" s="665">
        <v>24</v>
      </c>
      <c r="O2357" s="748">
        <v>23</v>
      </c>
      <c r="P2357" s="666">
        <v>6530.0300000000016</v>
      </c>
      <c r="Q2357" s="681">
        <v>0.54166666666666674</v>
      </c>
      <c r="R2357" s="665">
        <v>13</v>
      </c>
      <c r="S2357" s="681">
        <v>0.54166666666666663</v>
      </c>
      <c r="T2357" s="748">
        <v>13</v>
      </c>
      <c r="U2357" s="704">
        <v>0.56521739130434778</v>
      </c>
    </row>
    <row r="2358" spans="1:21" ht="14.4" customHeight="1" x14ac:dyDescent="0.3">
      <c r="A2358" s="664">
        <v>21</v>
      </c>
      <c r="B2358" s="665" t="s">
        <v>545</v>
      </c>
      <c r="C2358" s="665" t="s">
        <v>4757</v>
      </c>
      <c r="D2358" s="746" t="s">
        <v>7219</v>
      </c>
      <c r="E2358" s="747" t="s">
        <v>4791</v>
      </c>
      <c r="F2358" s="665" t="s">
        <v>4752</v>
      </c>
      <c r="G2358" s="665" t="s">
        <v>6650</v>
      </c>
      <c r="H2358" s="665" t="s">
        <v>546</v>
      </c>
      <c r="I2358" s="665" t="s">
        <v>6651</v>
      </c>
      <c r="J2358" s="665" t="s">
        <v>6652</v>
      </c>
      <c r="K2358" s="665" t="s">
        <v>6653</v>
      </c>
      <c r="L2358" s="666">
        <v>0</v>
      </c>
      <c r="M2358" s="666">
        <v>0</v>
      </c>
      <c r="N2358" s="665">
        <v>1</v>
      </c>
      <c r="O2358" s="748">
        <v>0.5</v>
      </c>
      <c r="P2358" s="666">
        <v>0</v>
      </c>
      <c r="Q2358" s="681"/>
      <c r="R2358" s="665">
        <v>1</v>
      </c>
      <c r="S2358" s="681">
        <v>1</v>
      </c>
      <c r="T2358" s="748">
        <v>0.5</v>
      </c>
      <c r="U2358" s="704">
        <v>1</v>
      </c>
    </row>
    <row r="2359" spans="1:21" ht="14.4" customHeight="1" x14ac:dyDescent="0.3">
      <c r="A2359" s="664">
        <v>21</v>
      </c>
      <c r="B2359" s="665" t="s">
        <v>545</v>
      </c>
      <c r="C2359" s="665" t="s">
        <v>4757</v>
      </c>
      <c r="D2359" s="746" t="s">
        <v>7219</v>
      </c>
      <c r="E2359" s="747" t="s">
        <v>4791</v>
      </c>
      <c r="F2359" s="665" t="s">
        <v>4752</v>
      </c>
      <c r="G2359" s="665" t="s">
        <v>5042</v>
      </c>
      <c r="H2359" s="665" t="s">
        <v>546</v>
      </c>
      <c r="I2359" s="665" t="s">
        <v>750</v>
      </c>
      <c r="J2359" s="665" t="s">
        <v>751</v>
      </c>
      <c r="K2359" s="665" t="s">
        <v>5169</v>
      </c>
      <c r="L2359" s="666">
        <v>55.16</v>
      </c>
      <c r="M2359" s="666">
        <v>55.16</v>
      </c>
      <c r="N2359" s="665">
        <v>1</v>
      </c>
      <c r="O2359" s="748">
        <v>1</v>
      </c>
      <c r="P2359" s="666">
        <v>55.16</v>
      </c>
      <c r="Q2359" s="681">
        <v>1</v>
      </c>
      <c r="R2359" s="665">
        <v>1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21</v>
      </c>
      <c r="B2360" s="665" t="s">
        <v>545</v>
      </c>
      <c r="C2360" s="665" t="s">
        <v>4757</v>
      </c>
      <c r="D2360" s="746" t="s">
        <v>7219</v>
      </c>
      <c r="E2360" s="747" t="s">
        <v>4791</v>
      </c>
      <c r="F2360" s="665" t="s">
        <v>4752</v>
      </c>
      <c r="G2360" s="665" t="s">
        <v>5156</v>
      </c>
      <c r="H2360" s="665" t="s">
        <v>546</v>
      </c>
      <c r="I2360" s="665" t="s">
        <v>845</v>
      </c>
      <c r="J2360" s="665" t="s">
        <v>846</v>
      </c>
      <c r="K2360" s="665" t="s">
        <v>4846</v>
      </c>
      <c r="L2360" s="666">
        <v>122.73</v>
      </c>
      <c r="M2360" s="666">
        <v>245.46</v>
      </c>
      <c r="N2360" s="665">
        <v>2</v>
      </c>
      <c r="O2360" s="748">
        <v>0.5</v>
      </c>
      <c r="P2360" s="666">
        <v>245.46</v>
      </c>
      <c r="Q2360" s="681">
        <v>1</v>
      </c>
      <c r="R2360" s="665">
        <v>2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21</v>
      </c>
      <c r="B2361" s="665" t="s">
        <v>545</v>
      </c>
      <c r="C2361" s="665" t="s">
        <v>4757</v>
      </c>
      <c r="D2361" s="746" t="s">
        <v>7219</v>
      </c>
      <c r="E2361" s="747" t="s">
        <v>4791</v>
      </c>
      <c r="F2361" s="665" t="s">
        <v>4752</v>
      </c>
      <c r="G2361" s="665" t="s">
        <v>4936</v>
      </c>
      <c r="H2361" s="665" t="s">
        <v>546</v>
      </c>
      <c r="I2361" s="665" t="s">
        <v>1524</v>
      </c>
      <c r="J2361" s="665" t="s">
        <v>1525</v>
      </c>
      <c r="K2361" s="665" t="s">
        <v>4685</v>
      </c>
      <c r="L2361" s="666">
        <v>31.32</v>
      </c>
      <c r="M2361" s="666">
        <v>31.32</v>
      </c>
      <c r="N2361" s="665">
        <v>1</v>
      </c>
      <c r="O2361" s="748">
        <v>1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21</v>
      </c>
      <c r="B2362" s="665" t="s">
        <v>545</v>
      </c>
      <c r="C2362" s="665" t="s">
        <v>4757</v>
      </c>
      <c r="D2362" s="746" t="s">
        <v>7219</v>
      </c>
      <c r="E2362" s="747" t="s">
        <v>4791</v>
      </c>
      <c r="F2362" s="665" t="s">
        <v>4752</v>
      </c>
      <c r="G2362" s="665" t="s">
        <v>4936</v>
      </c>
      <c r="H2362" s="665" t="s">
        <v>546</v>
      </c>
      <c r="I2362" s="665" t="s">
        <v>803</v>
      </c>
      <c r="J2362" s="665" t="s">
        <v>804</v>
      </c>
      <c r="K2362" s="665" t="s">
        <v>4553</v>
      </c>
      <c r="L2362" s="666">
        <v>31.32</v>
      </c>
      <c r="M2362" s="666">
        <v>187.92000000000002</v>
      </c>
      <c r="N2362" s="665">
        <v>6</v>
      </c>
      <c r="O2362" s="748">
        <v>3.5</v>
      </c>
      <c r="P2362" s="666">
        <v>187.92000000000002</v>
      </c>
      <c r="Q2362" s="681">
        <v>1</v>
      </c>
      <c r="R2362" s="665">
        <v>6</v>
      </c>
      <c r="S2362" s="681">
        <v>1</v>
      </c>
      <c r="T2362" s="748">
        <v>3.5</v>
      </c>
      <c r="U2362" s="704">
        <v>1</v>
      </c>
    </row>
    <row r="2363" spans="1:21" ht="14.4" customHeight="1" x14ac:dyDescent="0.3">
      <c r="A2363" s="664">
        <v>21</v>
      </c>
      <c r="B2363" s="665" t="s">
        <v>545</v>
      </c>
      <c r="C2363" s="665" t="s">
        <v>4757</v>
      </c>
      <c r="D2363" s="746" t="s">
        <v>7219</v>
      </c>
      <c r="E2363" s="747" t="s">
        <v>4791</v>
      </c>
      <c r="F2363" s="665" t="s">
        <v>4752</v>
      </c>
      <c r="G2363" s="665" t="s">
        <v>4936</v>
      </c>
      <c r="H2363" s="665" t="s">
        <v>546</v>
      </c>
      <c r="I2363" s="665" t="s">
        <v>2907</v>
      </c>
      <c r="J2363" s="665" t="s">
        <v>2908</v>
      </c>
      <c r="K2363" s="665" t="s">
        <v>4686</v>
      </c>
      <c r="L2363" s="666">
        <v>140.94999999999999</v>
      </c>
      <c r="M2363" s="666">
        <v>563.79999999999995</v>
      </c>
      <c r="N2363" s="665">
        <v>4</v>
      </c>
      <c r="O2363" s="748">
        <v>2</v>
      </c>
      <c r="P2363" s="666">
        <v>563.79999999999995</v>
      </c>
      <c r="Q2363" s="681">
        <v>1</v>
      </c>
      <c r="R2363" s="665">
        <v>4</v>
      </c>
      <c r="S2363" s="681">
        <v>1</v>
      </c>
      <c r="T2363" s="748">
        <v>2</v>
      </c>
      <c r="U2363" s="704">
        <v>1</v>
      </c>
    </row>
    <row r="2364" spans="1:21" ht="14.4" customHeight="1" x14ac:dyDescent="0.3">
      <c r="A2364" s="664">
        <v>21</v>
      </c>
      <c r="B2364" s="665" t="s">
        <v>545</v>
      </c>
      <c r="C2364" s="665" t="s">
        <v>4757</v>
      </c>
      <c r="D2364" s="746" t="s">
        <v>7219</v>
      </c>
      <c r="E2364" s="747" t="s">
        <v>4791</v>
      </c>
      <c r="F2364" s="665" t="s">
        <v>4752</v>
      </c>
      <c r="G2364" s="665" t="s">
        <v>4818</v>
      </c>
      <c r="H2364" s="665" t="s">
        <v>546</v>
      </c>
      <c r="I2364" s="665" t="s">
        <v>1315</v>
      </c>
      <c r="J2364" s="665" t="s">
        <v>1217</v>
      </c>
      <c r="K2364" s="665" t="s">
        <v>5532</v>
      </c>
      <c r="L2364" s="666">
        <v>33.549999999999997</v>
      </c>
      <c r="M2364" s="666">
        <v>33.549999999999997</v>
      </c>
      <c r="N2364" s="665">
        <v>1</v>
      </c>
      <c r="O2364" s="748">
        <v>0.5</v>
      </c>
      <c r="P2364" s="666"/>
      <c r="Q2364" s="681">
        <v>0</v>
      </c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21</v>
      </c>
      <c r="B2365" s="665" t="s">
        <v>545</v>
      </c>
      <c r="C2365" s="665" t="s">
        <v>4757</v>
      </c>
      <c r="D2365" s="746" t="s">
        <v>7219</v>
      </c>
      <c r="E2365" s="747" t="s">
        <v>4791</v>
      </c>
      <c r="F2365" s="665" t="s">
        <v>4752</v>
      </c>
      <c r="G2365" s="665" t="s">
        <v>4818</v>
      </c>
      <c r="H2365" s="665" t="s">
        <v>546</v>
      </c>
      <c r="I2365" s="665" t="s">
        <v>5465</v>
      </c>
      <c r="J2365" s="665" t="s">
        <v>1217</v>
      </c>
      <c r="K2365" s="665" t="s">
        <v>5466</v>
      </c>
      <c r="L2365" s="666">
        <v>0</v>
      </c>
      <c r="M2365" s="666">
        <v>0</v>
      </c>
      <c r="N2365" s="665">
        <v>9</v>
      </c>
      <c r="O2365" s="748">
        <v>3.5</v>
      </c>
      <c r="P2365" s="666">
        <v>0</v>
      </c>
      <c r="Q2365" s="681"/>
      <c r="R2365" s="665">
        <v>4</v>
      </c>
      <c r="S2365" s="681">
        <v>0.44444444444444442</v>
      </c>
      <c r="T2365" s="748">
        <v>1</v>
      </c>
      <c r="U2365" s="704">
        <v>0.2857142857142857</v>
      </c>
    </row>
    <row r="2366" spans="1:21" ht="14.4" customHeight="1" x14ac:dyDescent="0.3">
      <c r="A2366" s="664">
        <v>21</v>
      </c>
      <c r="B2366" s="665" t="s">
        <v>545</v>
      </c>
      <c r="C2366" s="665" t="s">
        <v>4757</v>
      </c>
      <c r="D2366" s="746" t="s">
        <v>7219</v>
      </c>
      <c r="E2366" s="747" t="s">
        <v>4791</v>
      </c>
      <c r="F2366" s="665" t="s">
        <v>4752</v>
      </c>
      <c r="G2366" s="665" t="s">
        <v>4818</v>
      </c>
      <c r="H2366" s="665" t="s">
        <v>546</v>
      </c>
      <c r="I2366" s="665" t="s">
        <v>4978</v>
      </c>
      <c r="J2366" s="665" t="s">
        <v>1798</v>
      </c>
      <c r="K2366" s="665" t="s">
        <v>4979</v>
      </c>
      <c r="L2366" s="666">
        <v>100.62</v>
      </c>
      <c r="M2366" s="666">
        <v>100.62</v>
      </c>
      <c r="N2366" s="665">
        <v>1</v>
      </c>
      <c r="O2366" s="748">
        <v>0.5</v>
      </c>
      <c r="P2366" s="666">
        <v>100.62</v>
      </c>
      <c r="Q2366" s="681">
        <v>1</v>
      </c>
      <c r="R2366" s="665">
        <v>1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21</v>
      </c>
      <c r="B2367" s="665" t="s">
        <v>545</v>
      </c>
      <c r="C2367" s="665" t="s">
        <v>4757</v>
      </c>
      <c r="D2367" s="746" t="s">
        <v>7219</v>
      </c>
      <c r="E2367" s="747" t="s">
        <v>4791</v>
      </c>
      <c r="F2367" s="665" t="s">
        <v>4752</v>
      </c>
      <c r="G2367" s="665" t="s">
        <v>4818</v>
      </c>
      <c r="H2367" s="665" t="s">
        <v>546</v>
      </c>
      <c r="I2367" s="665" t="s">
        <v>6491</v>
      </c>
      <c r="J2367" s="665" t="s">
        <v>1217</v>
      </c>
      <c r="K2367" s="665" t="s">
        <v>6492</v>
      </c>
      <c r="L2367" s="666">
        <v>0</v>
      </c>
      <c r="M2367" s="666">
        <v>0</v>
      </c>
      <c r="N2367" s="665">
        <v>3</v>
      </c>
      <c r="O2367" s="748">
        <v>3</v>
      </c>
      <c r="P2367" s="666">
        <v>0</v>
      </c>
      <c r="Q2367" s="681"/>
      <c r="R2367" s="665">
        <v>1</v>
      </c>
      <c r="S2367" s="681">
        <v>0.33333333333333331</v>
      </c>
      <c r="T2367" s="748">
        <v>1</v>
      </c>
      <c r="U2367" s="704">
        <v>0.33333333333333331</v>
      </c>
    </row>
    <row r="2368" spans="1:21" ht="14.4" customHeight="1" x14ac:dyDescent="0.3">
      <c r="A2368" s="664">
        <v>21</v>
      </c>
      <c r="B2368" s="665" t="s">
        <v>545</v>
      </c>
      <c r="C2368" s="665" t="s">
        <v>4757</v>
      </c>
      <c r="D2368" s="746" t="s">
        <v>7219</v>
      </c>
      <c r="E2368" s="747" t="s">
        <v>4791</v>
      </c>
      <c r="F2368" s="665" t="s">
        <v>4752</v>
      </c>
      <c r="G2368" s="665" t="s">
        <v>5328</v>
      </c>
      <c r="H2368" s="665" t="s">
        <v>546</v>
      </c>
      <c r="I2368" s="665" t="s">
        <v>5329</v>
      </c>
      <c r="J2368" s="665" t="s">
        <v>5330</v>
      </c>
      <c r="K2368" s="665" t="s">
        <v>5331</v>
      </c>
      <c r="L2368" s="666">
        <v>87.86</v>
      </c>
      <c r="M2368" s="666">
        <v>87.86</v>
      </c>
      <c r="N2368" s="665">
        <v>1</v>
      </c>
      <c r="O2368" s="748">
        <v>1</v>
      </c>
      <c r="P2368" s="666">
        <v>87.86</v>
      </c>
      <c r="Q2368" s="681">
        <v>1</v>
      </c>
      <c r="R2368" s="665">
        <v>1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21</v>
      </c>
      <c r="B2369" s="665" t="s">
        <v>545</v>
      </c>
      <c r="C2369" s="665" t="s">
        <v>4757</v>
      </c>
      <c r="D2369" s="746" t="s">
        <v>7219</v>
      </c>
      <c r="E2369" s="747" t="s">
        <v>4791</v>
      </c>
      <c r="F2369" s="665" t="s">
        <v>4752</v>
      </c>
      <c r="G2369" s="665" t="s">
        <v>5159</v>
      </c>
      <c r="H2369" s="665" t="s">
        <v>546</v>
      </c>
      <c r="I2369" s="665" t="s">
        <v>1257</v>
      </c>
      <c r="J2369" s="665" t="s">
        <v>1258</v>
      </c>
      <c r="K2369" s="665" t="s">
        <v>5834</v>
      </c>
      <c r="L2369" s="666">
        <v>271.94</v>
      </c>
      <c r="M2369" s="666">
        <v>271.94</v>
      </c>
      <c r="N2369" s="665">
        <v>1</v>
      </c>
      <c r="O2369" s="748">
        <v>1</v>
      </c>
      <c r="P2369" s="666"/>
      <c r="Q2369" s="681">
        <v>0</v>
      </c>
      <c r="R2369" s="665"/>
      <c r="S2369" s="681">
        <v>0</v>
      </c>
      <c r="T2369" s="748"/>
      <c r="U2369" s="704">
        <v>0</v>
      </c>
    </row>
    <row r="2370" spans="1:21" ht="14.4" customHeight="1" x14ac:dyDescent="0.3">
      <c r="A2370" s="664">
        <v>21</v>
      </c>
      <c r="B2370" s="665" t="s">
        <v>545</v>
      </c>
      <c r="C2370" s="665" t="s">
        <v>4757</v>
      </c>
      <c r="D2370" s="746" t="s">
        <v>7219</v>
      </c>
      <c r="E2370" s="747" t="s">
        <v>4791</v>
      </c>
      <c r="F2370" s="665" t="s">
        <v>4752</v>
      </c>
      <c r="G2370" s="665" t="s">
        <v>5159</v>
      </c>
      <c r="H2370" s="665" t="s">
        <v>546</v>
      </c>
      <c r="I2370" s="665" t="s">
        <v>6127</v>
      </c>
      <c r="J2370" s="665" t="s">
        <v>1146</v>
      </c>
      <c r="K2370" s="665" t="s">
        <v>6128</v>
      </c>
      <c r="L2370" s="666">
        <v>0</v>
      </c>
      <c r="M2370" s="666">
        <v>0</v>
      </c>
      <c r="N2370" s="665">
        <v>1</v>
      </c>
      <c r="O2370" s="748">
        <v>0.5</v>
      </c>
      <c r="P2370" s="666">
        <v>0</v>
      </c>
      <c r="Q2370" s="681"/>
      <c r="R2370" s="665">
        <v>1</v>
      </c>
      <c r="S2370" s="681">
        <v>1</v>
      </c>
      <c r="T2370" s="748">
        <v>0.5</v>
      </c>
      <c r="U2370" s="704">
        <v>1</v>
      </c>
    </row>
    <row r="2371" spans="1:21" ht="14.4" customHeight="1" x14ac:dyDescent="0.3">
      <c r="A2371" s="664">
        <v>21</v>
      </c>
      <c r="B2371" s="665" t="s">
        <v>545</v>
      </c>
      <c r="C2371" s="665" t="s">
        <v>4757</v>
      </c>
      <c r="D2371" s="746" t="s">
        <v>7219</v>
      </c>
      <c r="E2371" s="747" t="s">
        <v>4791</v>
      </c>
      <c r="F2371" s="665" t="s">
        <v>4752</v>
      </c>
      <c r="G2371" s="665" t="s">
        <v>5159</v>
      </c>
      <c r="H2371" s="665" t="s">
        <v>546</v>
      </c>
      <c r="I2371" s="665" t="s">
        <v>973</v>
      </c>
      <c r="J2371" s="665" t="s">
        <v>5161</v>
      </c>
      <c r="K2371" s="665" t="s">
        <v>5954</v>
      </c>
      <c r="L2371" s="666">
        <v>151.62</v>
      </c>
      <c r="M2371" s="666">
        <v>151.62</v>
      </c>
      <c r="N2371" s="665">
        <v>1</v>
      </c>
      <c r="O2371" s="748">
        <v>0.5</v>
      </c>
      <c r="P2371" s="666">
        <v>151.62</v>
      </c>
      <c r="Q2371" s="681">
        <v>1</v>
      </c>
      <c r="R2371" s="665">
        <v>1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21</v>
      </c>
      <c r="B2372" s="665" t="s">
        <v>545</v>
      </c>
      <c r="C2372" s="665" t="s">
        <v>4757</v>
      </c>
      <c r="D2372" s="746" t="s">
        <v>7219</v>
      </c>
      <c r="E2372" s="747" t="s">
        <v>4791</v>
      </c>
      <c r="F2372" s="665" t="s">
        <v>4752</v>
      </c>
      <c r="G2372" s="665" t="s">
        <v>5159</v>
      </c>
      <c r="H2372" s="665" t="s">
        <v>546</v>
      </c>
      <c r="I2372" s="665" t="s">
        <v>3228</v>
      </c>
      <c r="J2372" s="665" t="s">
        <v>5474</v>
      </c>
      <c r="K2372" s="665" t="s">
        <v>5475</v>
      </c>
      <c r="L2372" s="666">
        <v>0</v>
      </c>
      <c r="M2372" s="666">
        <v>0</v>
      </c>
      <c r="N2372" s="665">
        <v>3</v>
      </c>
      <c r="O2372" s="748">
        <v>1.5</v>
      </c>
      <c r="P2372" s="666">
        <v>0</v>
      </c>
      <c r="Q2372" s="681"/>
      <c r="R2372" s="665">
        <v>1</v>
      </c>
      <c r="S2372" s="681">
        <v>0.33333333333333331</v>
      </c>
      <c r="T2372" s="748">
        <v>0.5</v>
      </c>
      <c r="U2372" s="704">
        <v>0.33333333333333331</v>
      </c>
    </row>
    <row r="2373" spans="1:21" ht="14.4" customHeight="1" x14ac:dyDescent="0.3">
      <c r="A2373" s="664">
        <v>21</v>
      </c>
      <c r="B2373" s="665" t="s">
        <v>545</v>
      </c>
      <c r="C2373" s="665" t="s">
        <v>4757</v>
      </c>
      <c r="D2373" s="746" t="s">
        <v>7219</v>
      </c>
      <c r="E2373" s="747" t="s">
        <v>4791</v>
      </c>
      <c r="F2373" s="665" t="s">
        <v>4752</v>
      </c>
      <c r="G2373" s="665" t="s">
        <v>5159</v>
      </c>
      <c r="H2373" s="665" t="s">
        <v>546</v>
      </c>
      <c r="I2373" s="665" t="s">
        <v>6654</v>
      </c>
      <c r="J2373" s="665" t="s">
        <v>1146</v>
      </c>
      <c r="K2373" s="665" t="s">
        <v>6655</v>
      </c>
      <c r="L2373" s="666">
        <v>0</v>
      </c>
      <c r="M2373" s="666">
        <v>0</v>
      </c>
      <c r="N2373" s="665">
        <v>1</v>
      </c>
      <c r="O2373" s="748">
        <v>1</v>
      </c>
      <c r="P2373" s="666"/>
      <c r="Q2373" s="681"/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21</v>
      </c>
      <c r="B2374" s="665" t="s">
        <v>545</v>
      </c>
      <c r="C2374" s="665" t="s">
        <v>4757</v>
      </c>
      <c r="D2374" s="746" t="s">
        <v>7219</v>
      </c>
      <c r="E2374" s="747" t="s">
        <v>4791</v>
      </c>
      <c r="F2374" s="665" t="s">
        <v>4752</v>
      </c>
      <c r="G2374" s="665" t="s">
        <v>5159</v>
      </c>
      <c r="H2374" s="665" t="s">
        <v>546</v>
      </c>
      <c r="I2374" s="665" t="s">
        <v>1224</v>
      </c>
      <c r="J2374" s="665" t="s">
        <v>5474</v>
      </c>
      <c r="K2374" s="665" t="s">
        <v>5476</v>
      </c>
      <c r="L2374" s="666">
        <v>0</v>
      </c>
      <c r="M2374" s="666">
        <v>0</v>
      </c>
      <c r="N2374" s="665">
        <v>1</v>
      </c>
      <c r="O2374" s="748">
        <v>1</v>
      </c>
      <c r="P2374" s="666">
        <v>0</v>
      </c>
      <c r="Q2374" s="681"/>
      <c r="R2374" s="665">
        <v>1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21</v>
      </c>
      <c r="B2375" s="665" t="s">
        <v>545</v>
      </c>
      <c r="C2375" s="665" t="s">
        <v>4757</v>
      </c>
      <c r="D2375" s="746" t="s">
        <v>7219</v>
      </c>
      <c r="E2375" s="747" t="s">
        <v>4791</v>
      </c>
      <c r="F2375" s="665" t="s">
        <v>4752</v>
      </c>
      <c r="G2375" s="665" t="s">
        <v>4941</v>
      </c>
      <c r="H2375" s="665" t="s">
        <v>546</v>
      </c>
      <c r="I2375" s="665" t="s">
        <v>5967</v>
      </c>
      <c r="J2375" s="665" t="s">
        <v>2167</v>
      </c>
      <c r="K2375" s="665" t="s">
        <v>5968</v>
      </c>
      <c r="L2375" s="666">
        <v>0</v>
      </c>
      <c r="M2375" s="666">
        <v>0</v>
      </c>
      <c r="N2375" s="665">
        <v>1</v>
      </c>
      <c r="O2375" s="748">
        <v>1</v>
      </c>
      <c r="P2375" s="666"/>
      <c r="Q2375" s="681"/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21</v>
      </c>
      <c r="B2376" s="665" t="s">
        <v>545</v>
      </c>
      <c r="C2376" s="665" t="s">
        <v>4757</v>
      </c>
      <c r="D2376" s="746" t="s">
        <v>7219</v>
      </c>
      <c r="E2376" s="747" t="s">
        <v>4791</v>
      </c>
      <c r="F2376" s="665" t="s">
        <v>4752</v>
      </c>
      <c r="G2376" s="665" t="s">
        <v>4942</v>
      </c>
      <c r="H2376" s="665" t="s">
        <v>546</v>
      </c>
      <c r="I2376" s="665" t="s">
        <v>5764</v>
      </c>
      <c r="J2376" s="665" t="s">
        <v>5478</v>
      </c>
      <c r="K2376" s="665" t="s">
        <v>4945</v>
      </c>
      <c r="L2376" s="666">
        <v>0</v>
      </c>
      <c r="M2376" s="666">
        <v>0</v>
      </c>
      <c r="N2376" s="665">
        <v>1</v>
      </c>
      <c r="O2376" s="748">
        <v>0.5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21</v>
      </c>
      <c r="B2377" s="665" t="s">
        <v>545</v>
      </c>
      <c r="C2377" s="665" t="s">
        <v>4757</v>
      </c>
      <c r="D2377" s="746" t="s">
        <v>7219</v>
      </c>
      <c r="E2377" s="747" t="s">
        <v>4791</v>
      </c>
      <c r="F2377" s="665" t="s">
        <v>4752</v>
      </c>
      <c r="G2377" s="665" t="s">
        <v>4942</v>
      </c>
      <c r="H2377" s="665" t="s">
        <v>546</v>
      </c>
      <c r="I2377" s="665" t="s">
        <v>5174</v>
      </c>
      <c r="J2377" s="665" t="s">
        <v>1978</v>
      </c>
      <c r="K2377" s="665" t="s">
        <v>4463</v>
      </c>
      <c r="L2377" s="666">
        <v>0</v>
      </c>
      <c r="M2377" s="666">
        <v>0</v>
      </c>
      <c r="N2377" s="665">
        <v>2</v>
      </c>
      <c r="O2377" s="748">
        <v>1</v>
      </c>
      <c r="P2377" s="666">
        <v>0</v>
      </c>
      <c r="Q2377" s="681"/>
      <c r="R2377" s="665">
        <v>2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21</v>
      </c>
      <c r="B2378" s="665" t="s">
        <v>545</v>
      </c>
      <c r="C2378" s="665" t="s">
        <v>4757</v>
      </c>
      <c r="D2378" s="746" t="s">
        <v>7219</v>
      </c>
      <c r="E2378" s="747" t="s">
        <v>4791</v>
      </c>
      <c r="F2378" s="665" t="s">
        <v>4752</v>
      </c>
      <c r="G2378" s="665" t="s">
        <v>4942</v>
      </c>
      <c r="H2378" s="665" t="s">
        <v>546</v>
      </c>
      <c r="I2378" s="665" t="s">
        <v>1977</v>
      </c>
      <c r="J2378" s="665" t="s">
        <v>1978</v>
      </c>
      <c r="K2378" s="665" t="s">
        <v>4945</v>
      </c>
      <c r="L2378" s="666">
        <v>0</v>
      </c>
      <c r="M2378" s="666">
        <v>0</v>
      </c>
      <c r="N2378" s="665">
        <v>4</v>
      </c>
      <c r="O2378" s="748">
        <v>3</v>
      </c>
      <c r="P2378" s="666">
        <v>0</v>
      </c>
      <c r="Q2378" s="681"/>
      <c r="R2378" s="665">
        <v>4</v>
      </c>
      <c r="S2378" s="681">
        <v>1</v>
      </c>
      <c r="T2378" s="748">
        <v>3</v>
      </c>
      <c r="U2378" s="704">
        <v>1</v>
      </c>
    </row>
    <row r="2379" spans="1:21" ht="14.4" customHeight="1" x14ac:dyDescent="0.3">
      <c r="A2379" s="664">
        <v>21</v>
      </c>
      <c r="B2379" s="665" t="s">
        <v>545</v>
      </c>
      <c r="C2379" s="665" t="s">
        <v>4757</v>
      </c>
      <c r="D2379" s="746" t="s">
        <v>7219</v>
      </c>
      <c r="E2379" s="747" t="s">
        <v>4791</v>
      </c>
      <c r="F2379" s="665" t="s">
        <v>4752</v>
      </c>
      <c r="G2379" s="665" t="s">
        <v>4942</v>
      </c>
      <c r="H2379" s="665" t="s">
        <v>546</v>
      </c>
      <c r="I2379" s="665" t="s">
        <v>5479</v>
      </c>
      <c r="J2379" s="665" t="s">
        <v>1978</v>
      </c>
      <c r="K2379" s="665" t="s">
        <v>4913</v>
      </c>
      <c r="L2379" s="666">
        <v>0</v>
      </c>
      <c r="M2379" s="666">
        <v>0</v>
      </c>
      <c r="N2379" s="665">
        <v>7</v>
      </c>
      <c r="O2379" s="748">
        <v>5</v>
      </c>
      <c r="P2379" s="666">
        <v>0</v>
      </c>
      <c r="Q2379" s="681"/>
      <c r="R2379" s="665">
        <v>7</v>
      </c>
      <c r="S2379" s="681">
        <v>1</v>
      </c>
      <c r="T2379" s="748">
        <v>5</v>
      </c>
      <c r="U2379" s="704">
        <v>1</v>
      </c>
    </row>
    <row r="2380" spans="1:21" ht="14.4" customHeight="1" x14ac:dyDescent="0.3">
      <c r="A2380" s="664">
        <v>21</v>
      </c>
      <c r="B2380" s="665" t="s">
        <v>545</v>
      </c>
      <c r="C2380" s="665" t="s">
        <v>4757</v>
      </c>
      <c r="D2380" s="746" t="s">
        <v>7219</v>
      </c>
      <c r="E2380" s="747" t="s">
        <v>4791</v>
      </c>
      <c r="F2380" s="665" t="s">
        <v>4752</v>
      </c>
      <c r="G2380" s="665" t="s">
        <v>4942</v>
      </c>
      <c r="H2380" s="665" t="s">
        <v>546</v>
      </c>
      <c r="I2380" s="665" t="s">
        <v>5034</v>
      </c>
      <c r="J2380" s="665" t="s">
        <v>1978</v>
      </c>
      <c r="K2380" s="665" t="s">
        <v>5035</v>
      </c>
      <c r="L2380" s="666">
        <v>0</v>
      </c>
      <c r="M2380" s="666">
        <v>0</v>
      </c>
      <c r="N2380" s="665">
        <v>3</v>
      </c>
      <c r="O2380" s="748">
        <v>1.5</v>
      </c>
      <c r="P2380" s="666">
        <v>0</v>
      </c>
      <c r="Q2380" s="681"/>
      <c r="R2380" s="665">
        <v>1</v>
      </c>
      <c r="S2380" s="681">
        <v>0.33333333333333331</v>
      </c>
      <c r="T2380" s="748">
        <v>0.5</v>
      </c>
      <c r="U2380" s="704">
        <v>0.33333333333333331</v>
      </c>
    </row>
    <row r="2381" spans="1:21" ht="14.4" customHeight="1" x14ac:dyDescent="0.3">
      <c r="A2381" s="664">
        <v>21</v>
      </c>
      <c r="B2381" s="665" t="s">
        <v>545</v>
      </c>
      <c r="C2381" s="665" t="s">
        <v>4757</v>
      </c>
      <c r="D2381" s="746" t="s">
        <v>7219</v>
      </c>
      <c r="E2381" s="747" t="s">
        <v>4791</v>
      </c>
      <c r="F2381" s="665" t="s">
        <v>4752</v>
      </c>
      <c r="G2381" s="665" t="s">
        <v>4942</v>
      </c>
      <c r="H2381" s="665" t="s">
        <v>546</v>
      </c>
      <c r="I2381" s="665" t="s">
        <v>6169</v>
      </c>
      <c r="J2381" s="665" t="s">
        <v>1978</v>
      </c>
      <c r="K2381" s="665" t="s">
        <v>5841</v>
      </c>
      <c r="L2381" s="666">
        <v>0</v>
      </c>
      <c r="M2381" s="666">
        <v>0</v>
      </c>
      <c r="N2381" s="665">
        <v>1</v>
      </c>
      <c r="O2381" s="748">
        <v>0.5</v>
      </c>
      <c r="P2381" s="666">
        <v>0</v>
      </c>
      <c r="Q2381" s="681"/>
      <c r="R2381" s="665">
        <v>1</v>
      </c>
      <c r="S2381" s="681">
        <v>1</v>
      </c>
      <c r="T2381" s="748">
        <v>0.5</v>
      </c>
      <c r="U2381" s="704">
        <v>1</v>
      </c>
    </row>
    <row r="2382" spans="1:21" ht="14.4" customHeight="1" x14ac:dyDescent="0.3">
      <c r="A2382" s="664">
        <v>21</v>
      </c>
      <c r="B2382" s="665" t="s">
        <v>545</v>
      </c>
      <c r="C2382" s="665" t="s">
        <v>4757</v>
      </c>
      <c r="D2382" s="746" t="s">
        <v>7219</v>
      </c>
      <c r="E2382" s="747" t="s">
        <v>4791</v>
      </c>
      <c r="F2382" s="665" t="s">
        <v>4752</v>
      </c>
      <c r="G2382" s="665" t="s">
        <v>4942</v>
      </c>
      <c r="H2382" s="665" t="s">
        <v>546</v>
      </c>
      <c r="I2382" s="665" t="s">
        <v>4980</v>
      </c>
      <c r="J2382" s="665" t="s">
        <v>1978</v>
      </c>
      <c r="K2382" s="665" t="s">
        <v>4981</v>
      </c>
      <c r="L2382" s="666">
        <v>0</v>
      </c>
      <c r="M2382" s="666">
        <v>0</v>
      </c>
      <c r="N2382" s="665">
        <v>1</v>
      </c>
      <c r="O2382" s="748">
        <v>1</v>
      </c>
      <c r="P2382" s="666">
        <v>0</v>
      </c>
      <c r="Q2382" s="681"/>
      <c r="R2382" s="665">
        <v>1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21</v>
      </c>
      <c r="B2383" s="665" t="s">
        <v>545</v>
      </c>
      <c r="C2383" s="665" t="s">
        <v>4757</v>
      </c>
      <c r="D2383" s="746" t="s">
        <v>7219</v>
      </c>
      <c r="E2383" s="747" t="s">
        <v>4791</v>
      </c>
      <c r="F2383" s="665" t="s">
        <v>4752</v>
      </c>
      <c r="G2383" s="665" t="s">
        <v>4942</v>
      </c>
      <c r="H2383" s="665" t="s">
        <v>546</v>
      </c>
      <c r="I2383" s="665" t="s">
        <v>6656</v>
      </c>
      <c r="J2383" s="665" t="s">
        <v>5478</v>
      </c>
      <c r="K2383" s="665" t="s">
        <v>4945</v>
      </c>
      <c r="L2383" s="666">
        <v>0</v>
      </c>
      <c r="M2383" s="666">
        <v>0</v>
      </c>
      <c r="N2383" s="665">
        <v>1</v>
      </c>
      <c r="O2383" s="748">
        <v>0.5</v>
      </c>
      <c r="P2383" s="666">
        <v>0</v>
      </c>
      <c r="Q2383" s="681"/>
      <c r="R2383" s="665">
        <v>1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21</v>
      </c>
      <c r="B2384" s="665" t="s">
        <v>545</v>
      </c>
      <c r="C2384" s="665" t="s">
        <v>4757</v>
      </c>
      <c r="D2384" s="746" t="s">
        <v>7219</v>
      </c>
      <c r="E2384" s="747" t="s">
        <v>4791</v>
      </c>
      <c r="F2384" s="665" t="s">
        <v>4752</v>
      </c>
      <c r="G2384" s="665" t="s">
        <v>6657</v>
      </c>
      <c r="H2384" s="665" t="s">
        <v>546</v>
      </c>
      <c r="I2384" s="665" t="s">
        <v>6658</v>
      </c>
      <c r="J2384" s="665" t="s">
        <v>6659</v>
      </c>
      <c r="K2384" s="665" t="s">
        <v>6660</v>
      </c>
      <c r="L2384" s="666">
        <v>0</v>
      </c>
      <c r="M2384" s="666">
        <v>0</v>
      </c>
      <c r="N2384" s="665">
        <v>2</v>
      </c>
      <c r="O2384" s="748">
        <v>1</v>
      </c>
      <c r="P2384" s="666">
        <v>0</v>
      </c>
      <c r="Q2384" s="681"/>
      <c r="R2384" s="665">
        <v>2</v>
      </c>
      <c r="S2384" s="681">
        <v>1</v>
      </c>
      <c r="T2384" s="748">
        <v>1</v>
      </c>
      <c r="U2384" s="704">
        <v>1</v>
      </c>
    </row>
    <row r="2385" spans="1:21" ht="14.4" customHeight="1" x14ac:dyDescent="0.3">
      <c r="A2385" s="664">
        <v>21</v>
      </c>
      <c r="B2385" s="665" t="s">
        <v>545</v>
      </c>
      <c r="C2385" s="665" t="s">
        <v>4757</v>
      </c>
      <c r="D2385" s="746" t="s">
        <v>7219</v>
      </c>
      <c r="E2385" s="747" t="s">
        <v>4791</v>
      </c>
      <c r="F2385" s="665" t="s">
        <v>4753</v>
      </c>
      <c r="G2385" s="665" t="s">
        <v>5036</v>
      </c>
      <c r="H2385" s="665" t="s">
        <v>546</v>
      </c>
      <c r="I2385" s="665" t="s">
        <v>5037</v>
      </c>
      <c r="J2385" s="665" t="s">
        <v>4771</v>
      </c>
      <c r="K2385" s="665"/>
      <c r="L2385" s="666">
        <v>0</v>
      </c>
      <c r="M2385" s="666">
        <v>0</v>
      </c>
      <c r="N2385" s="665">
        <v>16</v>
      </c>
      <c r="O2385" s="748">
        <v>16</v>
      </c>
      <c r="P2385" s="666">
        <v>0</v>
      </c>
      <c r="Q2385" s="681"/>
      <c r="R2385" s="665">
        <v>15</v>
      </c>
      <c r="S2385" s="681">
        <v>0.9375</v>
      </c>
      <c r="T2385" s="748">
        <v>15</v>
      </c>
      <c r="U2385" s="704">
        <v>0.9375</v>
      </c>
    </row>
    <row r="2386" spans="1:21" ht="14.4" customHeight="1" x14ac:dyDescent="0.3">
      <c r="A2386" s="664">
        <v>21</v>
      </c>
      <c r="B2386" s="665" t="s">
        <v>545</v>
      </c>
      <c r="C2386" s="665" t="s">
        <v>4757</v>
      </c>
      <c r="D2386" s="746" t="s">
        <v>7219</v>
      </c>
      <c r="E2386" s="747" t="s">
        <v>4791</v>
      </c>
      <c r="F2386" s="665" t="s">
        <v>4753</v>
      </c>
      <c r="G2386" s="665" t="s">
        <v>5036</v>
      </c>
      <c r="H2386" s="665" t="s">
        <v>546</v>
      </c>
      <c r="I2386" s="665" t="s">
        <v>6661</v>
      </c>
      <c r="J2386" s="665" t="s">
        <v>4771</v>
      </c>
      <c r="K2386" s="665"/>
      <c r="L2386" s="666">
        <v>0</v>
      </c>
      <c r="M2386" s="666">
        <v>0</v>
      </c>
      <c r="N2386" s="665">
        <v>1</v>
      </c>
      <c r="O2386" s="748">
        <v>1</v>
      </c>
      <c r="P2386" s="666">
        <v>0</v>
      </c>
      <c r="Q2386" s="681"/>
      <c r="R2386" s="665">
        <v>1</v>
      </c>
      <c r="S2386" s="681">
        <v>1</v>
      </c>
      <c r="T2386" s="748">
        <v>1</v>
      </c>
      <c r="U2386" s="704">
        <v>1</v>
      </c>
    </row>
    <row r="2387" spans="1:21" ht="14.4" customHeight="1" x14ac:dyDescent="0.3">
      <c r="A2387" s="664">
        <v>21</v>
      </c>
      <c r="B2387" s="665" t="s">
        <v>545</v>
      </c>
      <c r="C2387" s="665" t="s">
        <v>4757</v>
      </c>
      <c r="D2387" s="746" t="s">
        <v>7219</v>
      </c>
      <c r="E2387" s="747" t="s">
        <v>4791</v>
      </c>
      <c r="F2387" s="665" t="s">
        <v>4754</v>
      </c>
      <c r="G2387" s="665" t="s">
        <v>5036</v>
      </c>
      <c r="H2387" s="665" t="s">
        <v>546</v>
      </c>
      <c r="I2387" s="665" t="s">
        <v>5616</v>
      </c>
      <c r="J2387" s="665" t="s">
        <v>4771</v>
      </c>
      <c r="K2387" s="665"/>
      <c r="L2387" s="666">
        <v>0</v>
      </c>
      <c r="M2387" s="666">
        <v>0</v>
      </c>
      <c r="N2387" s="665">
        <v>6</v>
      </c>
      <c r="O2387" s="748">
        <v>5</v>
      </c>
      <c r="P2387" s="666">
        <v>0</v>
      </c>
      <c r="Q2387" s="681"/>
      <c r="R2387" s="665">
        <v>5</v>
      </c>
      <c r="S2387" s="681">
        <v>0.83333333333333337</v>
      </c>
      <c r="T2387" s="748">
        <v>4</v>
      </c>
      <c r="U2387" s="704">
        <v>0.8</v>
      </c>
    </row>
    <row r="2388" spans="1:21" ht="14.4" customHeight="1" x14ac:dyDescent="0.3">
      <c r="A2388" s="664">
        <v>21</v>
      </c>
      <c r="B2388" s="665" t="s">
        <v>545</v>
      </c>
      <c r="C2388" s="665" t="s">
        <v>4757</v>
      </c>
      <c r="D2388" s="746" t="s">
        <v>7219</v>
      </c>
      <c r="E2388" s="747" t="s">
        <v>4791</v>
      </c>
      <c r="F2388" s="665" t="s">
        <v>4754</v>
      </c>
      <c r="G2388" s="665" t="s">
        <v>5769</v>
      </c>
      <c r="H2388" s="665" t="s">
        <v>546</v>
      </c>
      <c r="I2388" s="665" t="s">
        <v>5770</v>
      </c>
      <c r="J2388" s="665" t="s">
        <v>5771</v>
      </c>
      <c r="K2388" s="665" t="s">
        <v>5772</v>
      </c>
      <c r="L2388" s="666">
        <v>1800</v>
      </c>
      <c r="M2388" s="666">
        <v>36000</v>
      </c>
      <c r="N2388" s="665">
        <v>20</v>
      </c>
      <c r="O2388" s="748">
        <v>14</v>
      </c>
      <c r="P2388" s="666">
        <v>5400</v>
      </c>
      <c r="Q2388" s="681">
        <v>0.15</v>
      </c>
      <c r="R2388" s="665">
        <v>3</v>
      </c>
      <c r="S2388" s="681">
        <v>0.15</v>
      </c>
      <c r="T2388" s="748">
        <v>2</v>
      </c>
      <c r="U2388" s="704">
        <v>0.14285714285714285</v>
      </c>
    </row>
    <row r="2389" spans="1:21" ht="14.4" customHeight="1" x14ac:dyDescent="0.3">
      <c r="A2389" s="664">
        <v>21</v>
      </c>
      <c r="B2389" s="665" t="s">
        <v>545</v>
      </c>
      <c r="C2389" s="665" t="s">
        <v>4757</v>
      </c>
      <c r="D2389" s="746" t="s">
        <v>7219</v>
      </c>
      <c r="E2389" s="747" t="s">
        <v>4791</v>
      </c>
      <c r="F2389" s="665" t="s">
        <v>4754</v>
      </c>
      <c r="G2389" s="665" t="s">
        <v>5769</v>
      </c>
      <c r="H2389" s="665" t="s">
        <v>546</v>
      </c>
      <c r="I2389" s="665" t="s">
        <v>5984</v>
      </c>
      <c r="J2389" s="665" t="s">
        <v>5985</v>
      </c>
      <c r="K2389" s="665" t="s">
        <v>5986</v>
      </c>
      <c r="L2389" s="666">
        <v>1300</v>
      </c>
      <c r="M2389" s="666">
        <v>1300</v>
      </c>
      <c r="N2389" s="665">
        <v>1</v>
      </c>
      <c r="O2389" s="748">
        <v>1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21</v>
      </c>
      <c r="B2390" s="665" t="s">
        <v>545</v>
      </c>
      <c r="C2390" s="665" t="s">
        <v>4757</v>
      </c>
      <c r="D2390" s="746" t="s">
        <v>7219</v>
      </c>
      <c r="E2390" s="747" t="s">
        <v>4791</v>
      </c>
      <c r="F2390" s="665" t="s">
        <v>4754</v>
      </c>
      <c r="G2390" s="665" t="s">
        <v>4949</v>
      </c>
      <c r="H2390" s="665" t="s">
        <v>546</v>
      </c>
      <c r="I2390" s="665" t="s">
        <v>5039</v>
      </c>
      <c r="J2390" s="665" t="s">
        <v>5040</v>
      </c>
      <c r="K2390" s="665" t="s">
        <v>5041</v>
      </c>
      <c r="L2390" s="666">
        <v>1000</v>
      </c>
      <c r="M2390" s="666">
        <v>4000</v>
      </c>
      <c r="N2390" s="665">
        <v>4</v>
      </c>
      <c r="O2390" s="748">
        <v>4</v>
      </c>
      <c r="P2390" s="666">
        <v>2000</v>
      </c>
      <c r="Q2390" s="681">
        <v>0.5</v>
      </c>
      <c r="R2390" s="665">
        <v>2</v>
      </c>
      <c r="S2390" s="681">
        <v>0.5</v>
      </c>
      <c r="T2390" s="748">
        <v>2</v>
      </c>
      <c r="U2390" s="704">
        <v>0.5</v>
      </c>
    </row>
    <row r="2391" spans="1:21" ht="14.4" customHeight="1" x14ac:dyDescent="0.3">
      <c r="A2391" s="664">
        <v>21</v>
      </c>
      <c r="B2391" s="665" t="s">
        <v>545</v>
      </c>
      <c r="C2391" s="665" t="s">
        <v>4757</v>
      </c>
      <c r="D2391" s="746" t="s">
        <v>7219</v>
      </c>
      <c r="E2391" s="747" t="s">
        <v>4792</v>
      </c>
      <c r="F2391" s="665" t="s">
        <v>4752</v>
      </c>
      <c r="G2391" s="665" t="s">
        <v>4841</v>
      </c>
      <c r="H2391" s="665" t="s">
        <v>546</v>
      </c>
      <c r="I2391" s="665" t="s">
        <v>4842</v>
      </c>
      <c r="J2391" s="665" t="s">
        <v>4843</v>
      </c>
      <c r="K2391" s="665" t="s">
        <v>4844</v>
      </c>
      <c r="L2391" s="666">
        <v>72.55</v>
      </c>
      <c r="M2391" s="666">
        <v>145.1</v>
      </c>
      <c r="N2391" s="665">
        <v>2</v>
      </c>
      <c r="O2391" s="748">
        <v>1</v>
      </c>
      <c r="P2391" s="666">
        <v>145.1</v>
      </c>
      <c r="Q2391" s="681">
        <v>1</v>
      </c>
      <c r="R2391" s="665">
        <v>2</v>
      </c>
      <c r="S2391" s="681">
        <v>1</v>
      </c>
      <c r="T2391" s="748">
        <v>1</v>
      </c>
      <c r="U2391" s="704">
        <v>1</v>
      </c>
    </row>
    <row r="2392" spans="1:21" ht="14.4" customHeight="1" x14ac:dyDescent="0.3">
      <c r="A2392" s="664">
        <v>21</v>
      </c>
      <c r="B2392" s="665" t="s">
        <v>545</v>
      </c>
      <c r="C2392" s="665" t="s">
        <v>4757</v>
      </c>
      <c r="D2392" s="746" t="s">
        <v>7219</v>
      </c>
      <c r="E2392" s="747" t="s">
        <v>4792</v>
      </c>
      <c r="F2392" s="665" t="s">
        <v>4752</v>
      </c>
      <c r="G2392" s="665" t="s">
        <v>4841</v>
      </c>
      <c r="H2392" s="665" t="s">
        <v>546</v>
      </c>
      <c r="I2392" s="665" t="s">
        <v>5198</v>
      </c>
      <c r="J2392" s="665" t="s">
        <v>725</v>
      </c>
      <c r="K2392" s="665" t="s">
        <v>4844</v>
      </c>
      <c r="L2392" s="666">
        <v>0</v>
      </c>
      <c r="M2392" s="666">
        <v>0</v>
      </c>
      <c r="N2392" s="665">
        <v>2</v>
      </c>
      <c r="O2392" s="748">
        <v>1.5</v>
      </c>
      <c r="P2392" s="666"/>
      <c r="Q2392" s="681"/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21</v>
      </c>
      <c r="B2393" s="665" t="s">
        <v>545</v>
      </c>
      <c r="C2393" s="665" t="s">
        <v>4757</v>
      </c>
      <c r="D2393" s="746" t="s">
        <v>7219</v>
      </c>
      <c r="E2393" s="747" t="s">
        <v>4792</v>
      </c>
      <c r="F2393" s="665" t="s">
        <v>4752</v>
      </c>
      <c r="G2393" s="665" t="s">
        <v>4847</v>
      </c>
      <c r="H2393" s="665" t="s">
        <v>2238</v>
      </c>
      <c r="I2393" s="665" t="s">
        <v>2330</v>
      </c>
      <c r="J2393" s="665" t="s">
        <v>4572</v>
      </c>
      <c r="K2393" s="665" t="s">
        <v>4573</v>
      </c>
      <c r="L2393" s="666">
        <v>4.7</v>
      </c>
      <c r="M2393" s="666">
        <v>32.900000000000006</v>
      </c>
      <c r="N2393" s="665">
        <v>7</v>
      </c>
      <c r="O2393" s="748">
        <v>4.5</v>
      </c>
      <c r="P2393" s="666">
        <v>28.200000000000003</v>
      </c>
      <c r="Q2393" s="681">
        <v>0.8571428571428571</v>
      </c>
      <c r="R2393" s="665">
        <v>6</v>
      </c>
      <c r="S2393" s="681">
        <v>0.8571428571428571</v>
      </c>
      <c r="T2393" s="748">
        <v>3.5</v>
      </c>
      <c r="U2393" s="704">
        <v>0.77777777777777779</v>
      </c>
    </row>
    <row r="2394" spans="1:21" ht="14.4" customHeight="1" x14ac:dyDescent="0.3">
      <c r="A2394" s="664">
        <v>21</v>
      </c>
      <c r="B2394" s="665" t="s">
        <v>545</v>
      </c>
      <c r="C2394" s="665" t="s">
        <v>4757</v>
      </c>
      <c r="D2394" s="746" t="s">
        <v>7219</v>
      </c>
      <c r="E2394" s="747" t="s">
        <v>4792</v>
      </c>
      <c r="F2394" s="665" t="s">
        <v>4752</v>
      </c>
      <c r="G2394" s="665" t="s">
        <v>4847</v>
      </c>
      <c r="H2394" s="665" t="s">
        <v>2238</v>
      </c>
      <c r="I2394" s="665" t="s">
        <v>2456</v>
      </c>
      <c r="J2394" s="665" t="s">
        <v>4574</v>
      </c>
      <c r="K2394" s="665" t="s">
        <v>4575</v>
      </c>
      <c r="L2394" s="666">
        <v>9.4</v>
      </c>
      <c r="M2394" s="666">
        <v>37.6</v>
      </c>
      <c r="N2394" s="665">
        <v>4</v>
      </c>
      <c r="O2394" s="748">
        <v>1.5</v>
      </c>
      <c r="P2394" s="666">
        <v>18.8</v>
      </c>
      <c r="Q2394" s="681">
        <v>0.5</v>
      </c>
      <c r="R2394" s="665">
        <v>2</v>
      </c>
      <c r="S2394" s="681">
        <v>0.5</v>
      </c>
      <c r="T2394" s="748">
        <v>0.5</v>
      </c>
      <c r="U2394" s="704">
        <v>0.33333333333333331</v>
      </c>
    </row>
    <row r="2395" spans="1:21" ht="14.4" customHeight="1" x14ac:dyDescent="0.3">
      <c r="A2395" s="664">
        <v>21</v>
      </c>
      <c r="B2395" s="665" t="s">
        <v>545</v>
      </c>
      <c r="C2395" s="665" t="s">
        <v>4757</v>
      </c>
      <c r="D2395" s="746" t="s">
        <v>7219</v>
      </c>
      <c r="E2395" s="747" t="s">
        <v>4792</v>
      </c>
      <c r="F2395" s="665" t="s">
        <v>4752</v>
      </c>
      <c r="G2395" s="665" t="s">
        <v>4847</v>
      </c>
      <c r="H2395" s="665" t="s">
        <v>546</v>
      </c>
      <c r="I2395" s="665" t="s">
        <v>4848</v>
      </c>
      <c r="J2395" s="665" t="s">
        <v>4849</v>
      </c>
      <c r="K2395" s="665" t="s">
        <v>4573</v>
      </c>
      <c r="L2395" s="666">
        <v>4.7</v>
      </c>
      <c r="M2395" s="666">
        <v>9.4</v>
      </c>
      <c r="N2395" s="665">
        <v>2</v>
      </c>
      <c r="O2395" s="748">
        <v>1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21</v>
      </c>
      <c r="B2396" s="665" t="s">
        <v>545</v>
      </c>
      <c r="C2396" s="665" t="s">
        <v>4757</v>
      </c>
      <c r="D2396" s="746" t="s">
        <v>7219</v>
      </c>
      <c r="E2396" s="747" t="s">
        <v>4792</v>
      </c>
      <c r="F2396" s="665" t="s">
        <v>4752</v>
      </c>
      <c r="G2396" s="665" t="s">
        <v>4847</v>
      </c>
      <c r="H2396" s="665" t="s">
        <v>2238</v>
      </c>
      <c r="I2396" s="665" t="s">
        <v>3724</v>
      </c>
      <c r="J2396" s="665" t="s">
        <v>4694</v>
      </c>
      <c r="K2396" s="665" t="s">
        <v>4438</v>
      </c>
      <c r="L2396" s="666">
        <v>18.809999999999999</v>
      </c>
      <c r="M2396" s="666">
        <v>131.66999999999999</v>
      </c>
      <c r="N2396" s="665">
        <v>7</v>
      </c>
      <c r="O2396" s="748">
        <v>1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21</v>
      </c>
      <c r="B2397" s="665" t="s">
        <v>545</v>
      </c>
      <c r="C2397" s="665" t="s">
        <v>4757</v>
      </c>
      <c r="D2397" s="746" t="s">
        <v>7219</v>
      </c>
      <c r="E2397" s="747" t="s">
        <v>4792</v>
      </c>
      <c r="F2397" s="665" t="s">
        <v>4752</v>
      </c>
      <c r="G2397" s="665" t="s">
        <v>5045</v>
      </c>
      <c r="H2397" s="665" t="s">
        <v>546</v>
      </c>
      <c r="I2397" s="665" t="s">
        <v>5046</v>
      </c>
      <c r="J2397" s="665" t="s">
        <v>1135</v>
      </c>
      <c r="K2397" s="665" t="s">
        <v>4595</v>
      </c>
      <c r="L2397" s="666">
        <v>0</v>
      </c>
      <c r="M2397" s="666">
        <v>0</v>
      </c>
      <c r="N2397" s="665">
        <v>2</v>
      </c>
      <c r="O2397" s="748">
        <v>1</v>
      </c>
      <c r="P2397" s="666">
        <v>0</v>
      </c>
      <c r="Q2397" s="681"/>
      <c r="R2397" s="665">
        <v>2</v>
      </c>
      <c r="S2397" s="681">
        <v>1</v>
      </c>
      <c r="T2397" s="748">
        <v>1</v>
      </c>
      <c r="U2397" s="704">
        <v>1</v>
      </c>
    </row>
    <row r="2398" spans="1:21" ht="14.4" customHeight="1" x14ac:dyDescent="0.3">
      <c r="A2398" s="664">
        <v>21</v>
      </c>
      <c r="B2398" s="665" t="s">
        <v>545</v>
      </c>
      <c r="C2398" s="665" t="s">
        <v>4757</v>
      </c>
      <c r="D2398" s="746" t="s">
        <v>7219</v>
      </c>
      <c r="E2398" s="747" t="s">
        <v>4792</v>
      </c>
      <c r="F2398" s="665" t="s">
        <v>4752</v>
      </c>
      <c r="G2398" s="665" t="s">
        <v>5045</v>
      </c>
      <c r="H2398" s="665" t="s">
        <v>546</v>
      </c>
      <c r="I2398" s="665" t="s">
        <v>1130</v>
      </c>
      <c r="J2398" s="665" t="s">
        <v>1131</v>
      </c>
      <c r="K2398" s="665" t="s">
        <v>4469</v>
      </c>
      <c r="L2398" s="666">
        <v>31.09</v>
      </c>
      <c r="M2398" s="666">
        <v>31.09</v>
      </c>
      <c r="N2398" s="665">
        <v>1</v>
      </c>
      <c r="O2398" s="748">
        <v>1</v>
      </c>
      <c r="P2398" s="666">
        <v>31.09</v>
      </c>
      <c r="Q2398" s="681">
        <v>1</v>
      </c>
      <c r="R2398" s="665">
        <v>1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21</v>
      </c>
      <c r="B2399" s="665" t="s">
        <v>545</v>
      </c>
      <c r="C2399" s="665" t="s">
        <v>4757</v>
      </c>
      <c r="D2399" s="746" t="s">
        <v>7219</v>
      </c>
      <c r="E2399" s="747" t="s">
        <v>4792</v>
      </c>
      <c r="F2399" s="665" t="s">
        <v>4752</v>
      </c>
      <c r="G2399" s="665" t="s">
        <v>5045</v>
      </c>
      <c r="H2399" s="665" t="s">
        <v>546</v>
      </c>
      <c r="I2399" s="665" t="s">
        <v>6662</v>
      </c>
      <c r="J2399" s="665" t="s">
        <v>1135</v>
      </c>
      <c r="K2399" s="665" t="s">
        <v>5968</v>
      </c>
      <c r="L2399" s="666">
        <v>0</v>
      </c>
      <c r="M2399" s="666">
        <v>0</v>
      </c>
      <c r="N2399" s="665">
        <v>1</v>
      </c>
      <c r="O2399" s="748">
        <v>0.5</v>
      </c>
      <c r="P2399" s="666">
        <v>0</v>
      </c>
      <c r="Q2399" s="681"/>
      <c r="R2399" s="665">
        <v>1</v>
      </c>
      <c r="S2399" s="681">
        <v>1</v>
      </c>
      <c r="T2399" s="748">
        <v>0.5</v>
      </c>
      <c r="U2399" s="704">
        <v>1</v>
      </c>
    </row>
    <row r="2400" spans="1:21" ht="14.4" customHeight="1" x14ac:dyDescent="0.3">
      <c r="A2400" s="664">
        <v>21</v>
      </c>
      <c r="B2400" s="665" t="s">
        <v>545</v>
      </c>
      <c r="C2400" s="665" t="s">
        <v>4757</v>
      </c>
      <c r="D2400" s="746" t="s">
        <v>7219</v>
      </c>
      <c r="E2400" s="747" t="s">
        <v>4792</v>
      </c>
      <c r="F2400" s="665" t="s">
        <v>4752</v>
      </c>
      <c r="G2400" s="665" t="s">
        <v>4953</v>
      </c>
      <c r="H2400" s="665" t="s">
        <v>2238</v>
      </c>
      <c r="I2400" s="665" t="s">
        <v>2767</v>
      </c>
      <c r="J2400" s="665" t="s">
        <v>2539</v>
      </c>
      <c r="K2400" s="665" t="s">
        <v>4515</v>
      </c>
      <c r="L2400" s="666">
        <v>154.36000000000001</v>
      </c>
      <c r="M2400" s="666">
        <v>308.72000000000003</v>
      </c>
      <c r="N2400" s="665">
        <v>2</v>
      </c>
      <c r="O2400" s="748">
        <v>2</v>
      </c>
      <c r="P2400" s="666">
        <v>308.72000000000003</v>
      </c>
      <c r="Q2400" s="681">
        <v>1</v>
      </c>
      <c r="R2400" s="665">
        <v>2</v>
      </c>
      <c r="S2400" s="681">
        <v>1</v>
      </c>
      <c r="T2400" s="748">
        <v>2</v>
      </c>
      <c r="U2400" s="704">
        <v>1</v>
      </c>
    </row>
    <row r="2401" spans="1:21" ht="14.4" customHeight="1" x14ac:dyDescent="0.3">
      <c r="A2401" s="664">
        <v>21</v>
      </c>
      <c r="B2401" s="665" t="s">
        <v>545</v>
      </c>
      <c r="C2401" s="665" t="s">
        <v>4757</v>
      </c>
      <c r="D2401" s="746" t="s">
        <v>7219</v>
      </c>
      <c r="E2401" s="747" t="s">
        <v>4792</v>
      </c>
      <c r="F2401" s="665" t="s">
        <v>4752</v>
      </c>
      <c r="G2401" s="665" t="s">
        <v>5570</v>
      </c>
      <c r="H2401" s="665" t="s">
        <v>546</v>
      </c>
      <c r="I2401" s="665" t="s">
        <v>5775</v>
      </c>
      <c r="J2401" s="665" t="s">
        <v>5776</v>
      </c>
      <c r="K2401" s="665" t="s">
        <v>5777</v>
      </c>
      <c r="L2401" s="666">
        <v>513.70000000000005</v>
      </c>
      <c r="M2401" s="666">
        <v>3082.2000000000003</v>
      </c>
      <c r="N2401" s="665">
        <v>6</v>
      </c>
      <c r="O2401" s="748">
        <v>1.5</v>
      </c>
      <c r="P2401" s="666"/>
      <c r="Q2401" s="681">
        <v>0</v>
      </c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21</v>
      </c>
      <c r="B2402" s="665" t="s">
        <v>545</v>
      </c>
      <c r="C2402" s="665" t="s">
        <v>4757</v>
      </c>
      <c r="D2402" s="746" t="s">
        <v>7219</v>
      </c>
      <c r="E2402" s="747" t="s">
        <v>4792</v>
      </c>
      <c r="F2402" s="665" t="s">
        <v>4752</v>
      </c>
      <c r="G2402" s="665" t="s">
        <v>4850</v>
      </c>
      <c r="H2402" s="665" t="s">
        <v>546</v>
      </c>
      <c r="I2402" s="665" t="s">
        <v>4851</v>
      </c>
      <c r="J2402" s="665" t="s">
        <v>4852</v>
      </c>
      <c r="K2402" s="665" t="s">
        <v>4853</v>
      </c>
      <c r="L2402" s="666">
        <v>1540.82</v>
      </c>
      <c r="M2402" s="666">
        <v>44683.78</v>
      </c>
      <c r="N2402" s="665">
        <v>29</v>
      </c>
      <c r="O2402" s="748">
        <v>8</v>
      </c>
      <c r="P2402" s="666">
        <v>40061.32</v>
      </c>
      <c r="Q2402" s="681">
        <v>0.89655172413793105</v>
      </c>
      <c r="R2402" s="665">
        <v>26</v>
      </c>
      <c r="S2402" s="681">
        <v>0.89655172413793105</v>
      </c>
      <c r="T2402" s="748">
        <v>7</v>
      </c>
      <c r="U2402" s="704">
        <v>0.875</v>
      </c>
    </row>
    <row r="2403" spans="1:21" ht="14.4" customHeight="1" x14ac:dyDescent="0.3">
      <c r="A2403" s="664">
        <v>21</v>
      </c>
      <c r="B2403" s="665" t="s">
        <v>545</v>
      </c>
      <c r="C2403" s="665" t="s">
        <v>4757</v>
      </c>
      <c r="D2403" s="746" t="s">
        <v>7219</v>
      </c>
      <c r="E2403" s="747" t="s">
        <v>4792</v>
      </c>
      <c r="F2403" s="665" t="s">
        <v>4752</v>
      </c>
      <c r="G2403" s="665" t="s">
        <v>5352</v>
      </c>
      <c r="H2403" s="665" t="s">
        <v>2238</v>
      </c>
      <c r="I2403" s="665" t="s">
        <v>2341</v>
      </c>
      <c r="J2403" s="665" t="s">
        <v>3718</v>
      </c>
      <c r="K2403" s="665" t="s">
        <v>4487</v>
      </c>
      <c r="L2403" s="666">
        <v>117.73</v>
      </c>
      <c r="M2403" s="666">
        <v>353.19</v>
      </c>
      <c r="N2403" s="665">
        <v>3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21</v>
      </c>
      <c r="B2404" s="665" t="s">
        <v>545</v>
      </c>
      <c r="C2404" s="665" t="s">
        <v>4757</v>
      </c>
      <c r="D2404" s="746" t="s">
        <v>7219</v>
      </c>
      <c r="E2404" s="747" t="s">
        <v>4792</v>
      </c>
      <c r="F2404" s="665" t="s">
        <v>4752</v>
      </c>
      <c r="G2404" s="665" t="s">
        <v>5352</v>
      </c>
      <c r="H2404" s="665" t="s">
        <v>2238</v>
      </c>
      <c r="I2404" s="665" t="s">
        <v>3717</v>
      </c>
      <c r="J2404" s="665" t="s">
        <v>3718</v>
      </c>
      <c r="K2404" s="665" t="s">
        <v>4639</v>
      </c>
      <c r="L2404" s="666">
        <v>392.42</v>
      </c>
      <c r="M2404" s="666">
        <v>392.42</v>
      </c>
      <c r="N2404" s="665">
        <v>1</v>
      </c>
      <c r="O2404" s="748">
        <v>1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21</v>
      </c>
      <c r="B2405" s="665" t="s">
        <v>545</v>
      </c>
      <c r="C2405" s="665" t="s">
        <v>4757</v>
      </c>
      <c r="D2405" s="746" t="s">
        <v>7219</v>
      </c>
      <c r="E2405" s="747" t="s">
        <v>4792</v>
      </c>
      <c r="F2405" s="665" t="s">
        <v>4752</v>
      </c>
      <c r="G2405" s="665" t="s">
        <v>5893</v>
      </c>
      <c r="H2405" s="665" t="s">
        <v>546</v>
      </c>
      <c r="I2405" s="665" t="s">
        <v>6663</v>
      </c>
      <c r="J2405" s="665" t="s">
        <v>1348</v>
      </c>
      <c r="K2405" s="665" t="s">
        <v>6664</v>
      </c>
      <c r="L2405" s="666">
        <v>47.41</v>
      </c>
      <c r="M2405" s="666">
        <v>94.82</v>
      </c>
      <c r="N2405" s="665">
        <v>2</v>
      </c>
      <c r="O2405" s="748">
        <v>1</v>
      </c>
      <c r="P2405" s="666">
        <v>94.82</v>
      </c>
      <c r="Q2405" s="681">
        <v>1</v>
      </c>
      <c r="R2405" s="665">
        <v>2</v>
      </c>
      <c r="S2405" s="681">
        <v>1</v>
      </c>
      <c r="T2405" s="748">
        <v>1</v>
      </c>
      <c r="U2405" s="704">
        <v>1</v>
      </c>
    </row>
    <row r="2406" spans="1:21" ht="14.4" customHeight="1" x14ac:dyDescent="0.3">
      <c r="A2406" s="664">
        <v>21</v>
      </c>
      <c r="B2406" s="665" t="s">
        <v>545</v>
      </c>
      <c r="C2406" s="665" t="s">
        <v>4757</v>
      </c>
      <c r="D2406" s="746" t="s">
        <v>7219</v>
      </c>
      <c r="E2406" s="747" t="s">
        <v>4792</v>
      </c>
      <c r="F2406" s="665" t="s">
        <v>4752</v>
      </c>
      <c r="G2406" s="665" t="s">
        <v>5356</v>
      </c>
      <c r="H2406" s="665" t="s">
        <v>2238</v>
      </c>
      <c r="I2406" s="665" t="s">
        <v>2284</v>
      </c>
      <c r="J2406" s="665" t="s">
        <v>2285</v>
      </c>
      <c r="K2406" s="665" t="s">
        <v>4453</v>
      </c>
      <c r="L2406" s="666">
        <v>65.540000000000006</v>
      </c>
      <c r="M2406" s="666">
        <v>196.62</v>
      </c>
      <c r="N2406" s="665">
        <v>3</v>
      </c>
      <c r="O2406" s="748">
        <v>0.5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21</v>
      </c>
      <c r="B2407" s="665" t="s">
        <v>545</v>
      </c>
      <c r="C2407" s="665" t="s">
        <v>4757</v>
      </c>
      <c r="D2407" s="746" t="s">
        <v>7219</v>
      </c>
      <c r="E2407" s="747" t="s">
        <v>4792</v>
      </c>
      <c r="F2407" s="665" t="s">
        <v>4752</v>
      </c>
      <c r="G2407" s="665" t="s">
        <v>5579</v>
      </c>
      <c r="H2407" s="665" t="s">
        <v>2238</v>
      </c>
      <c r="I2407" s="665" t="s">
        <v>6004</v>
      </c>
      <c r="J2407" s="665" t="s">
        <v>6005</v>
      </c>
      <c r="K2407" s="665" t="s">
        <v>4585</v>
      </c>
      <c r="L2407" s="666">
        <v>206.88</v>
      </c>
      <c r="M2407" s="666">
        <v>1241.28</v>
      </c>
      <c r="N2407" s="665">
        <v>6</v>
      </c>
      <c r="O2407" s="748">
        <v>2</v>
      </c>
      <c r="P2407" s="666">
        <v>620.64</v>
      </c>
      <c r="Q2407" s="681">
        <v>0.5</v>
      </c>
      <c r="R2407" s="665">
        <v>3</v>
      </c>
      <c r="S2407" s="681">
        <v>0.5</v>
      </c>
      <c r="T2407" s="748">
        <v>1</v>
      </c>
      <c r="U2407" s="704">
        <v>0.5</v>
      </c>
    </row>
    <row r="2408" spans="1:21" ht="14.4" customHeight="1" x14ac:dyDescent="0.3">
      <c r="A2408" s="664">
        <v>21</v>
      </c>
      <c r="B2408" s="665" t="s">
        <v>545</v>
      </c>
      <c r="C2408" s="665" t="s">
        <v>4757</v>
      </c>
      <c r="D2408" s="746" t="s">
        <v>7219</v>
      </c>
      <c r="E2408" s="747" t="s">
        <v>4792</v>
      </c>
      <c r="F2408" s="665" t="s">
        <v>4752</v>
      </c>
      <c r="G2408" s="665" t="s">
        <v>6665</v>
      </c>
      <c r="H2408" s="665" t="s">
        <v>546</v>
      </c>
      <c r="I2408" s="665" t="s">
        <v>6666</v>
      </c>
      <c r="J2408" s="665" t="s">
        <v>6667</v>
      </c>
      <c r="K2408" s="665" t="s">
        <v>6668</v>
      </c>
      <c r="L2408" s="666">
        <v>214.39</v>
      </c>
      <c r="M2408" s="666">
        <v>214.39</v>
      </c>
      <c r="N2408" s="665">
        <v>1</v>
      </c>
      <c r="O2408" s="748">
        <v>1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21</v>
      </c>
      <c r="B2409" s="665" t="s">
        <v>545</v>
      </c>
      <c r="C2409" s="665" t="s">
        <v>4757</v>
      </c>
      <c r="D2409" s="746" t="s">
        <v>7219</v>
      </c>
      <c r="E2409" s="747" t="s">
        <v>4792</v>
      </c>
      <c r="F2409" s="665" t="s">
        <v>4752</v>
      </c>
      <c r="G2409" s="665" t="s">
        <v>4854</v>
      </c>
      <c r="H2409" s="665" t="s">
        <v>2238</v>
      </c>
      <c r="I2409" s="665" t="s">
        <v>6669</v>
      </c>
      <c r="J2409" s="665" t="s">
        <v>2282</v>
      </c>
      <c r="K2409" s="665" t="s">
        <v>4462</v>
      </c>
      <c r="L2409" s="666">
        <v>105.32</v>
      </c>
      <c r="M2409" s="666">
        <v>105.32</v>
      </c>
      <c r="N2409" s="665">
        <v>1</v>
      </c>
      <c r="O2409" s="748">
        <v>0.5</v>
      </c>
      <c r="P2409" s="666">
        <v>105.32</v>
      </c>
      <c r="Q2409" s="681">
        <v>1</v>
      </c>
      <c r="R2409" s="665">
        <v>1</v>
      </c>
      <c r="S2409" s="681">
        <v>1</v>
      </c>
      <c r="T2409" s="748">
        <v>0.5</v>
      </c>
      <c r="U2409" s="704">
        <v>1</v>
      </c>
    </row>
    <row r="2410" spans="1:21" ht="14.4" customHeight="1" x14ac:dyDescent="0.3">
      <c r="A2410" s="664">
        <v>21</v>
      </c>
      <c r="B2410" s="665" t="s">
        <v>545</v>
      </c>
      <c r="C2410" s="665" t="s">
        <v>4757</v>
      </c>
      <c r="D2410" s="746" t="s">
        <v>7219</v>
      </c>
      <c r="E2410" s="747" t="s">
        <v>4792</v>
      </c>
      <c r="F2410" s="665" t="s">
        <v>4752</v>
      </c>
      <c r="G2410" s="665" t="s">
        <v>4854</v>
      </c>
      <c r="H2410" s="665" t="s">
        <v>2238</v>
      </c>
      <c r="I2410" s="665" t="s">
        <v>2281</v>
      </c>
      <c r="J2410" s="665" t="s">
        <v>2282</v>
      </c>
      <c r="K2410" s="665" t="s">
        <v>4455</v>
      </c>
      <c r="L2410" s="666">
        <v>35.11</v>
      </c>
      <c r="M2410" s="666">
        <v>210.66</v>
      </c>
      <c r="N2410" s="665">
        <v>6</v>
      </c>
      <c r="O2410" s="748">
        <v>1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21</v>
      </c>
      <c r="B2411" s="665" t="s">
        <v>545</v>
      </c>
      <c r="C2411" s="665" t="s">
        <v>4757</v>
      </c>
      <c r="D2411" s="746" t="s">
        <v>7219</v>
      </c>
      <c r="E2411" s="747" t="s">
        <v>4792</v>
      </c>
      <c r="F2411" s="665" t="s">
        <v>4752</v>
      </c>
      <c r="G2411" s="665" t="s">
        <v>4824</v>
      </c>
      <c r="H2411" s="665" t="s">
        <v>546</v>
      </c>
      <c r="I2411" s="665" t="s">
        <v>962</v>
      </c>
      <c r="J2411" s="665" t="s">
        <v>4855</v>
      </c>
      <c r="K2411" s="665" t="s">
        <v>4856</v>
      </c>
      <c r="L2411" s="666">
        <v>0</v>
      </c>
      <c r="M2411" s="666">
        <v>0</v>
      </c>
      <c r="N2411" s="665">
        <v>14</v>
      </c>
      <c r="O2411" s="748">
        <v>5</v>
      </c>
      <c r="P2411" s="666">
        <v>0</v>
      </c>
      <c r="Q2411" s="681"/>
      <c r="R2411" s="665">
        <v>1</v>
      </c>
      <c r="S2411" s="681">
        <v>7.1428571428571425E-2</v>
      </c>
      <c r="T2411" s="748">
        <v>0.5</v>
      </c>
      <c r="U2411" s="704">
        <v>0.1</v>
      </c>
    </row>
    <row r="2412" spans="1:21" ht="14.4" customHeight="1" x14ac:dyDescent="0.3">
      <c r="A2412" s="664">
        <v>21</v>
      </c>
      <c r="B2412" s="665" t="s">
        <v>545</v>
      </c>
      <c r="C2412" s="665" t="s">
        <v>4757</v>
      </c>
      <c r="D2412" s="746" t="s">
        <v>7219</v>
      </c>
      <c r="E2412" s="747" t="s">
        <v>4792</v>
      </c>
      <c r="F2412" s="665" t="s">
        <v>4752</v>
      </c>
      <c r="G2412" s="665" t="s">
        <v>4824</v>
      </c>
      <c r="H2412" s="665" t="s">
        <v>546</v>
      </c>
      <c r="I2412" s="665" t="s">
        <v>966</v>
      </c>
      <c r="J2412" s="665" t="s">
        <v>967</v>
      </c>
      <c r="K2412" s="665" t="s">
        <v>4437</v>
      </c>
      <c r="L2412" s="666">
        <v>0</v>
      </c>
      <c r="M2412" s="666">
        <v>0</v>
      </c>
      <c r="N2412" s="665">
        <v>3</v>
      </c>
      <c r="O2412" s="748">
        <v>2.5</v>
      </c>
      <c r="P2412" s="666"/>
      <c r="Q2412" s="681"/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21</v>
      </c>
      <c r="B2413" s="665" t="s">
        <v>545</v>
      </c>
      <c r="C2413" s="665" t="s">
        <v>4757</v>
      </c>
      <c r="D2413" s="746" t="s">
        <v>7219</v>
      </c>
      <c r="E2413" s="747" t="s">
        <v>4792</v>
      </c>
      <c r="F2413" s="665" t="s">
        <v>4752</v>
      </c>
      <c r="G2413" s="665" t="s">
        <v>5900</v>
      </c>
      <c r="H2413" s="665" t="s">
        <v>2238</v>
      </c>
      <c r="I2413" s="665" t="s">
        <v>6670</v>
      </c>
      <c r="J2413" s="665" t="s">
        <v>6671</v>
      </c>
      <c r="K2413" s="665" t="s">
        <v>6672</v>
      </c>
      <c r="L2413" s="666">
        <v>1131.06</v>
      </c>
      <c r="M2413" s="666">
        <v>5655.2999999999993</v>
      </c>
      <c r="N2413" s="665">
        <v>5</v>
      </c>
      <c r="O2413" s="748">
        <v>2</v>
      </c>
      <c r="P2413" s="666">
        <v>5655.2999999999993</v>
      </c>
      <c r="Q2413" s="681">
        <v>1</v>
      </c>
      <c r="R2413" s="665">
        <v>5</v>
      </c>
      <c r="S2413" s="681">
        <v>1</v>
      </c>
      <c r="T2413" s="748">
        <v>2</v>
      </c>
      <c r="U2413" s="704">
        <v>1</v>
      </c>
    </row>
    <row r="2414" spans="1:21" ht="14.4" customHeight="1" x14ac:dyDescent="0.3">
      <c r="A2414" s="664">
        <v>21</v>
      </c>
      <c r="B2414" s="665" t="s">
        <v>545</v>
      </c>
      <c r="C2414" s="665" t="s">
        <v>4757</v>
      </c>
      <c r="D2414" s="746" t="s">
        <v>7219</v>
      </c>
      <c r="E2414" s="747" t="s">
        <v>4792</v>
      </c>
      <c r="F2414" s="665" t="s">
        <v>4752</v>
      </c>
      <c r="G2414" s="665" t="s">
        <v>6012</v>
      </c>
      <c r="H2414" s="665" t="s">
        <v>2238</v>
      </c>
      <c r="I2414" s="665" t="s">
        <v>2311</v>
      </c>
      <c r="J2414" s="665" t="s">
        <v>2312</v>
      </c>
      <c r="K2414" s="665" t="s">
        <v>4463</v>
      </c>
      <c r="L2414" s="666">
        <v>69.16</v>
      </c>
      <c r="M2414" s="666">
        <v>207.48</v>
      </c>
      <c r="N2414" s="665">
        <v>3</v>
      </c>
      <c r="O2414" s="748">
        <v>2.5</v>
      </c>
      <c r="P2414" s="666">
        <v>207.48</v>
      </c>
      <c r="Q2414" s="681">
        <v>1</v>
      </c>
      <c r="R2414" s="665">
        <v>3</v>
      </c>
      <c r="S2414" s="681">
        <v>1</v>
      </c>
      <c r="T2414" s="748">
        <v>2.5</v>
      </c>
      <c r="U2414" s="704">
        <v>1</v>
      </c>
    </row>
    <row r="2415" spans="1:21" ht="14.4" customHeight="1" x14ac:dyDescent="0.3">
      <c r="A2415" s="664">
        <v>21</v>
      </c>
      <c r="B2415" s="665" t="s">
        <v>545</v>
      </c>
      <c r="C2415" s="665" t="s">
        <v>4757</v>
      </c>
      <c r="D2415" s="746" t="s">
        <v>7219</v>
      </c>
      <c r="E2415" s="747" t="s">
        <v>4792</v>
      </c>
      <c r="F2415" s="665" t="s">
        <v>4752</v>
      </c>
      <c r="G2415" s="665" t="s">
        <v>4857</v>
      </c>
      <c r="H2415" s="665" t="s">
        <v>2238</v>
      </c>
      <c r="I2415" s="665" t="s">
        <v>2389</v>
      </c>
      <c r="J2415" s="665" t="s">
        <v>2390</v>
      </c>
      <c r="K2415" s="665" t="s">
        <v>4463</v>
      </c>
      <c r="L2415" s="666">
        <v>65.989999999999995</v>
      </c>
      <c r="M2415" s="666">
        <v>263.95999999999998</v>
      </c>
      <c r="N2415" s="665">
        <v>4</v>
      </c>
      <c r="O2415" s="748">
        <v>1.5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21</v>
      </c>
      <c r="B2416" s="665" t="s">
        <v>545</v>
      </c>
      <c r="C2416" s="665" t="s">
        <v>4757</v>
      </c>
      <c r="D2416" s="746" t="s">
        <v>7219</v>
      </c>
      <c r="E2416" s="747" t="s">
        <v>4792</v>
      </c>
      <c r="F2416" s="665" t="s">
        <v>4752</v>
      </c>
      <c r="G2416" s="665" t="s">
        <v>4857</v>
      </c>
      <c r="H2416" s="665" t="s">
        <v>2238</v>
      </c>
      <c r="I2416" s="665" t="s">
        <v>4858</v>
      </c>
      <c r="J2416" s="665" t="s">
        <v>2467</v>
      </c>
      <c r="K2416" s="665" t="s">
        <v>4582</v>
      </c>
      <c r="L2416" s="666">
        <v>170.32</v>
      </c>
      <c r="M2416" s="666">
        <v>170.32</v>
      </c>
      <c r="N2416" s="665">
        <v>1</v>
      </c>
      <c r="O2416" s="748">
        <v>0.5</v>
      </c>
      <c r="P2416" s="666">
        <v>170.32</v>
      </c>
      <c r="Q2416" s="681">
        <v>1</v>
      </c>
      <c r="R2416" s="665">
        <v>1</v>
      </c>
      <c r="S2416" s="681">
        <v>1</v>
      </c>
      <c r="T2416" s="748">
        <v>0.5</v>
      </c>
      <c r="U2416" s="704">
        <v>1</v>
      </c>
    </row>
    <row r="2417" spans="1:21" ht="14.4" customHeight="1" x14ac:dyDescent="0.3">
      <c r="A2417" s="664">
        <v>21</v>
      </c>
      <c r="B2417" s="665" t="s">
        <v>545</v>
      </c>
      <c r="C2417" s="665" t="s">
        <v>4757</v>
      </c>
      <c r="D2417" s="746" t="s">
        <v>7219</v>
      </c>
      <c r="E2417" s="747" t="s">
        <v>4792</v>
      </c>
      <c r="F2417" s="665" t="s">
        <v>4752</v>
      </c>
      <c r="G2417" s="665" t="s">
        <v>6673</v>
      </c>
      <c r="H2417" s="665" t="s">
        <v>546</v>
      </c>
      <c r="I2417" s="665" t="s">
        <v>6674</v>
      </c>
      <c r="J2417" s="665" t="s">
        <v>4045</v>
      </c>
      <c r="K2417" s="665" t="s">
        <v>6675</v>
      </c>
      <c r="L2417" s="666">
        <v>0</v>
      </c>
      <c r="M2417" s="666">
        <v>0</v>
      </c>
      <c r="N2417" s="665">
        <v>10</v>
      </c>
      <c r="O2417" s="748">
        <v>0.5</v>
      </c>
      <c r="P2417" s="666">
        <v>0</v>
      </c>
      <c r="Q2417" s="681"/>
      <c r="R2417" s="665">
        <v>10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21</v>
      </c>
      <c r="B2418" s="665" t="s">
        <v>545</v>
      </c>
      <c r="C2418" s="665" t="s">
        <v>4757</v>
      </c>
      <c r="D2418" s="746" t="s">
        <v>7219</v>
      </c>
      <c r="E2418" s="747" t="s">
        <v>4792</v>
      </c>
      <c r="F2418" s="665" t="s">
        <v>4752</v>
      </c>
      <c r="G2418" s="665" t="s">
        <v>5358</v>
      </c>
      <c r="H2418" s="665" t="s">
        <v>2238</v>
      </c>
      <c r="I2418" s="665" t="s">
        <v>5789</v>
      </c>
      <c r="J2418" s="665" t="s">
        <v>5360</v>
      </c>
      <c r="K2418" s="665" t="s">
        <v>4462</v>
      </c>
      <c r="L2418" s="666">
        <v>207.45</v>
      </c>
      <c r="M2418" s="666">
        <v>207.45</v>
      </c>
      <c r="N2418" s="665">
        <v>1</v>
      </c>
      <c r="O2418" s="748">
        <v>0.5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21</v>
      </c>
      <c r="B2419" s="665" t="s">
        <v>545</v>
      </c>
      <c r="C2419" s="665" t="s">
        <v>4757</v>
      </c>
      <c r="D2419" s="746" t="s">
        <v>7219</v>
      </c>
      <c r="E2419" s="747" t="s">
        <v>4792</v>
      </c>
      <c r="F2419" s="665" t="s">
        <v>4752</v>
      </c>
      <c r="G2419" s="665" t="s">
        <v>5358</v>
      </c>
      <c r="H2419" s="665" t="s">
        <v>546</v>
      </c>
      <c r="I2419" s="665" t="s">
        <v>594</v>
      </c>
      <c r="J2419" s="665" t="s">
        <v>572</v>
      </c>
      <c r="K2419" s="665" t="s">
        <v>4462</v>
      </c>
      <c r="L2419" s="666">
        <v>207.45</v>
      </c>
      <c r="M2419" s="666">
        <v>207.45</v>
      </c>
      <c r="N2419" s="665">
        <v>1</v>
      </c>
      <c r="O2419" s="748">
        <v>1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21</v>
      </c>
      <c r="B2420" s="665" t="s">
        <v>545</v>
      </c>
      <c r="C2420" s="665" t="s">
        <v>4757</v>
      </c>
      <c r="D2420" s="746" t="s">
        <v>7219</v>
      </c>
      <c r="E2420" s="747" t="s">
        <v>4792</v>
      </c>
      <c r="F2420" s="665" t="s">
        <v>4752</v>
      </c>
      <c r="G2420" s="665" t="s">
        <v>4859</v>
      </c>
      <c r="H2420" s="665" t="s">
        <v>546</v>
      </c>
      <c r="I2420" s="665" t="s">
        <v>1413</v>
      </c>
      <c r="J2420" s="665" t="s">
        <v>1414</v>
      </c>
      <c r="K2420" s="665" t="s">
        <v>4860</v>
      </c>
      <c r="L2420" s="666">
        <v>344</v>
      </c>
      <c r="M2420" s="666">
        <v>3096</v>
      </c>
      <c r="N2420" s="665">
        <v>9</v>
      </c>
      <c r="O2420" s="748">
        <v>2.5</v>
      </c>
      <c r="P2420" s="666">
        <v>1720</v>
      </c>
      <c r="Q2420" s="681">
        <v>0.55555555555555558</v>
      </c>
      <c r="R2420" s="665">
        <v>5</v>
      </c>
      <c r="S2420" s="681">
        <v>0.55555555555555558</v>
      </c>
      <c r="T2420" s="748">
        <v>1.5</v>
      </c>
      <c r="U2420" s="704">
        <v>0.6</v>
      </c>
    </row>
    <row r="2421" spans="1:21" ht="14.4" customHeight="1" x14ac:dyDescent="0.3">
      <c r="A2421" s="664">
        <v>21</v>
      </c>
      <c r="B2421" s="665" t="s">
        <v>545</v>
      </c>
      <c r="C2421" s="665" t="s">
        <v>4757</v>
      </c>
      <c r="D2421" s="746" t="s">
        <v>7219</v>
      </c>
      <c r="E2421" s="747" t="s">
        <v>4792</v>
      </c>
      <c r="F2421" s="665" t="s">
        <v>4752</v>
      </c>
      <c r="G2421" s="665" t="s">
        <v>4859</v>
      </c>
      <c r="H2421" s="665" t="s">
        <v>546</v>
      </c>
      <c r="I2421" s="665" t="s">
        <v>4982</v>
      </c>
      <c r="J2421" s="665" t="s">
        <v>1414</v>
      </c>
      <c r="K2421" s="665" t="s">
        <v>4464</v>
      </c>
      <c r="L2421" s="666">
        <v>0</v>
      </c>
      <c r="M2421" s="666">
        <v>0</v>
      </c>
      <c r="N2421" s="665">
        <v>23</v>
      </c>
      <c r="O2421" s="748">
        <v>6</v>
      </c>
      <c r="P2421" s="666">
        <v>0</v>
      </c>
      <c r="Q2421" s="681"/>
      <c r="R2421" s="665">
        <v>17</v>
      </c>
      <c r="S2421" s="681">
        <v>0.73913043478260865</v>
      </c>
      <c r="T2421" s="748">
        <v>4.5</v>
      </c>
      <c r="U2421" s="704">
        <v>0.75</v>
      </c>
    </row>
    <row r="2422" spans="1:21" ht="14.4" customHeight="1" x14ac:dyDescent="0.3">
      <c r="A2422" s="664">
        <v>21</v>
      </c>
      <c r="B2422" s="665" t="s">
        <v>545</v>
      </c>
      <c r="C2422" s="665" t="s">
        <v>4757</v>
      </c>
      <c r="D2422" s="746" t="s">
        <v>7219</v>
      </c>
      <c r="E2422" s="747" t="s">
        <v>4792</v>
      </c>
      <c r="F2422" s="665" t="s">
        <v>4752</v>
      </c>
      <c r="G2422" s="665" t="s">
        <v>5585</v>
      </c>
      <c r="H2422" s="665" t="s">
        <v>546</v>
      </c>
      <c r="I2422" s="665" t="s">
        <v>1186</v>
      </c>
      <c r="J2422" s="665" t="s">
        <v>1187</v>
      </c>
      <c r="K2422" s="665" t="s">
        <v>3590</v>
      </c>
      <c r="L2422" s="666">
        <v>42.05</v>
      </c>
      <c r="M2422" s="666">
        <v>42.05</v>
      </c>
      <c r="N2422" s="665">
        <v>1</v>
      </c>
      <c r="O2422" s="748">
        <v>1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21</v>
      </c>
      <c r="B2423" s="665" t="s">
        <v>545</v>
      </c>
      <c r="C2423" s="665" t="s">
        <v>4757</v>
      </c>
      <c r="D2423" s="746" t="s">
        <v>7219</v>
      </c>
      <c r="E2423" s="747" t="s">
        <v>4792</v>
      </c>
      <c r="F2423" s="665" t="s">
        <v>4752</v>
      </c>
      <c r="G2423" s="665" t="s">
        <v>4861</v>
      </c>
      <c r="H2423" s="665" t="s">
        <v>546</v>
      </c>
      <c r="I2423" s="665" t="s">
        <v>6330</v>
      </c>
      <c r="J2423" s="665" t="s">
        <v>4862</v>
      </c>
      <c r="K2423" s="665" t="s">
        <v>6331</v>
      </c>
      <c r="L2423" s="666">
        <v>0</v>
      </c>
      <c r="M2423" s="666">
        <v>0</v>
      </c>
      <c r="N2423" s="665">
        <v>1</v>
      </c>
      <c r="O2423" s="748">
        <v>0.5</v>
      </c>
      <c r="P2423" s="666">
        <v>0</v>
      </c>
      <c r="Q2423" s="681"/>
      <c r="R2423" s="665">
        <v>1</v>
      </c>
      <c r="S2423" s="681">
        <v>1</v>
      </c>
      <c r="T2423" s="748">
        <v>0.5</v>
      </c>
      <c r="U2423" s="704">
        <v>1</v>
      </c>
    </row>
    <row r="2424" spans="1:21" ht="14.4" customHeight="1" x14ac:dyDescent="0.3">
      <c r="A2424" s="664">
        <v>21</v>
      </c>
      <c r="B2424" s="665" t="s">
        <v>545</v>
      </c>
      <c r="C2424" s="665" t="s">
        <v>4757</v>
      </c>
      <c r="D2424" s="746" t="s">
        <v>7219</v>
      </c>
      <c r="E2424" s="747" t="s">
        <v>4792</v>
      </c>
      <c r="F2424" s="665" t="s">
        <v>4752</v>
      </c>
      <c r="G2424" s="665" t="s">
        <v>6332</v>
      </c>
      <c r="H2424" s="665" t="s">
        <v>546</v>
      </c>
      <c r="I2424" s="665" t="s">
        <v>6333</v>
      </c>
      <c r="J2424" s="665" t="s">
        <v>6334</v>
      </c>
      <c r="K2424" s="665" t="s">
        <v>6335</v>
      </c>
      <c r="L2424" s="666">
        <v>0</v>
      </c>
      <c r="M2424" s="666">
        <v>0</v>
      </c>
      <c r="N2424" s="665">
        <v>3</v>
      </c>
      <c r="O2424" s="748">
        <v>2</v>
      </c>
      <c r="P2424" s="666">
        <v>0</v>
      </c>
      <c r="Q2424" s="681"/>
      <c r="R2424" s="665">
        <v>3</v>
      </c>
      <c r="S2424" s="681">
        <v>1</v>
      </c>
      <c r="T2424" s="748">
        <v>2</v>
      </c>
      <c r="U2424" s="704">
        <v>1</v>
      </c>
    </row>
    <row r="2425" spans="1:21" ht="14.4" customHeight="1" x14ac:dyDescent="0.3">
      <c r="A2425" s="664">
        <v>21</v>
      </c>
      <c r="B2425" s="665" t="s">
        <v>545</v>
      </c>
      <c r="C2425" s="665" t="s">
        <v>4757</v>
      </c>
      <c r="D2425" s="746" t="s">
        <v>7219</v>
      </c>
      <c r="E2425" s="747" t="s">
        <v>4792</v>
      </c>
      <c r="F2425" s="665" t="s">
        <v>4752</v>
      </c>
      <c r="G2425" s="665" t="s">
        <v>5905</v>
      </c>
      <c r="H2425" s="665" t="s">
        <v>546</v>
      </c>
      <c r="I2425" s="665" t="s">
        <v>6336</v>
      </c>
      <c r="J2425" s="665" t="s">
        <v>1620</v>
      </c>
      <c r="K2425" s="665" t="s">
        <v>5906</v>
      </c>
      <c r="L2425" s="666">
        <v>0</v>
      </c>
      <c r="M2425" s="666">
        <v>0</v>
      </c>
      <c r="N2425" s="665">
        <v>2</v>
      </c>
      <c r="O2425" s="748">
        <v>1.5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21</v>
      </c>
      <c r="B2426" s="665" t="s">
        <v>545</v>
      </c>
      <c r="C2426" s="665" t="s">
        <v>4757</v>
      </c>
      <c r="D2426" s="746" t="s">
        <v>7219</v>
      </c>
      <c r="E2426" s="747" t="s">
        <v>4792</v>
      </c>
      <c r="F2426" s="665" t="s">
        <v>4752</v>
      </c>
      <c r="G2426" s="665" t="s">
        <v>4864</v>
      </c>
      <c r="H2426" s="665" t="s">
        <v>546</v>
      </c>
      <c r="I2426" s="665" t="s">
        <v>5590</v>
      </c>
      <c r="J2426" s="665" t="s">
        <v>5591</v>
      </c>
      <c r="K2426" s="665" t="s">
        <v>832</v>
      </c>
      <c r="L2426" s="666">
        <v>73.069999999999993</v>
      </c>
      <c r="M2426" s="666">
        <v>73.069999999999993</v>
      </c>
      <c r="N2426" s="665">
        <v>1</v>
      </c>
      <c r="O2426" s="748">
        <v>0.5</v>
      </c>
      <c r="P2426" s="666">
        <v>73.069999999999993</v>
      </c>
      <c r="Q2426" s="681">
        <v>1</v>
      </c>
      <c r="R2426" s="665">
        <v>1</v>
      </c>
      <c r="S2426" s="681">
        <v>1</v>
      </c>
      <c r="T2426" s="748">
        <v>0.5</v>
      </c>
      <c r="U2426" s="704">
        <v>1</v>
      </c>
    </row>
    <row r="2427" spans="1:21" ht="14.4" customHeight="1" x14ac:dyDescent="0.3">
      <c r="A2427" s="664">
        <v>21</v>
      </c>
      <c r="B2427" s="665" t="s">
        <v>545</v>
      </c>
      <c r="C2427" s="665" t="s">
        <v>4757</v>
      </c>
      <c r="D2427" s="746" t="s">
        <v>7219</v>
      </c>
      <c r="E2427" s="747" t="s">
        <v>4792</v>
      </c>
      <c r="F2427" s="665" t="s">
        <v>4752</v>
      </c>
      <c r="G2427" s="665" t="s">
        <v>4866</v>
      </c>
      <c r="H2427" s="665" t="s">
        <v>546</v>
      </c>
      <c r="I2427" s="665" t="s">
        <v>6344</v>
      </c>
      <c r="J2427" s="665" t="s">
        <v>766</v>
      </c>
      <c r="K2427" s="665" t="s">
        <v>5290</v>
      </c>
      <c r="L2427" s="666">
        <v>0</v>
      </c>
      <c r="M2427" s="666">
        <v>0</v>
      </c>
      <c r="N2427" s="665">
        <v>5</v>
      </c>
      <c r="O2427" s="748">
        <v>2.5</v>
      </c>
      <c r="P2427" s="666">
        <v>0</v>
      </c>
      <c r="Q2427" s="681"/>
      <c r="R2427" s="665">
        <v>4</v>
      </c>
      <c r="S2427" s="681">
        <v>0.8</v>
      </c>
      <c r="T2427" s="748">
        <v>2</v>
      </c>
      <c r="U2427" s="704">
        <v>0.8</v>
      </c>
    </row>
    <row r="2428" spans="1:21" ht="14.4" customHeight="1" x14ac:dyDescent="0.3">
      <c r="A2428" s="664">
        <v>21</v>
      </c>
      <c r="B2428" s="665" t="s">
        <v>545</v>
      </c>
      <c r="C2428" s="665" t="s">
        <v>4757</v>
      </c>
      <c r="D2428" s="746" t="s">
        <v>7219</v>
      </c>
      <c r="E2428" s="747" t="s">
        <v>4792</v>
      </c>
      <c r="F2428" s="665" t="s">
        <v>4752</v>
      </c>
      <c r="G2428" s="665" t="s">
        <v>4866</v>
      </c>
      <c r="H2428" s="665" t="s">
        <v>546</v>
      </c>
      <c r="I2428" s="665" t="s">
        <v>6345</v>
      </c>
      <c r="J2428" s="665" t="s">
        <v>766</v>
      </c>
      <c r="K2428" s="665" t="s">
        <v>5290</v>
      </c>
      <c r="L2428" s="666">
        <v>0</v>
      </c>
      <c r="M2428" s="666">
        <v>0</v>
      </c>
      <c r="N2428" s="665">
        <v>5</v>
      </c>
      <c r="O2428" s="748">
        <v>1</v>
      </c>
      <c r="P2428" s="666">
        <v>0</v>
      </c>
      <c r="Q2428" s="681"/>
      <c r="R2428" s="665">
        <v>4</v>
      </c>
      <c r="S2428" s="681">
        <v>0.8</v>
      </c>
      <c r="T2428" s="748">
        <v>0.5</v>
      </c>
      <c r="U2428" s="704">
        <v>0.5</v>
      </c>
    </row>
    <row r="2429" spans="1:21" ht="14.4" customHeight="1" x14ac:dyDescent="0.3">
      <c r="A2429" s="664">
        <v>21</v>
      </c>
      <c r="B2429" s="665" t="s">
        <v>545</v>
      </c>
      <c r="C2429" s="665" t="s">
        <v>4757</v>
      </c>
      <c r="D2429" s="746" t="s">
        <v>7219</v>
      </c>
      <c r="E2429" s="747" t="s">
        <v>4792</v>
      </c>
      <c r="F2429" s="665" t="s">
        <v>4752</v>
      </c>
      <c r="G2429" s="665" t="s">
        <v>5054</v>
      </c>
      <c r="H2429" s="665" t="s">
        <v>546</v>
      </c>
      <c r="I2429" s="665" t="s">
        <v>1387</v>
      </c>
      <c r="J2429" s="665" t="s">
        <v>5055</v>
      </c>
      <c r="K2429" s="665" t="s">
        <v>5056</v>
      </c>
      <c r="L2429" s="666">
        <v>29.13</v>
      </c>
      <c r="M2429" s="666">
        <v>58.26</v>
      </c>
      <c r="N2429" s="665">
        <v>2</v>
      </c>
      <c r="O2429" s="748">
        <v>0.5</v>
      </c>
      <c r="P2429" s="666">
        <v>58.26</v>
      </c>
      <c r="Q2429" s="681">
        <v>1</v>
      </c>
      <c r="R2429" s="665">
        <v>2</v>
      </c>
      <c r="S2429" s="681">
        <v>1</v>
      </c>
      <c r="T2429" s="748">
        <v>0.5</v>
      </c>
      <c r="U2429" s="704">
        <v>1</v>
      </c>
    </row>
    <row r="2430" spans="1:21" ht="14.4" customHeight="1" x14ac:dyDescent="0.3">
      <c r="A2430" s="664">
        <v>21</v>
      </c>
      <c r="B2430" s="665" t="s">
        <v>545</v>
      </c>
      <c r="C2430" s="665" t="s">
        <v>4757</v>
      </c>
      <c r="D2430" s="746" t="s">
        <v>7219</v>
      </c>
      <c r="E2430" s="747" t="s">
        <v>4792</v>
      </c>
      <c r="F2430" s="665" t="s">
        <v>4752</v>
      </c>
      <c r="G2430" s="665" t="s">
        <v>5054</v>
      </c>
      <c r="H2430" s="665" t="s">
        <v>546</v>
      </c>
      <c r="I2430" s="665" t="s">
        <v>1387</v>
      </c>
      <c r="J2430" s="665" t="s">
        <v>5055</v>
      </c>
      <c r="K2430" s="665" t="s">
        <v>5056</v>
      </c>
      <c r="L2430" s="666">
        <v>24.68</v>
      </c>
      <c r="M2430" s="666">
        <v>148.07999999999998</v>
      </c>
      <c r="N2430" s="665">
        <v>6</v>
      </c>
      <c r="O2430" s="748">
        <v>1</v>
      </c>
      <c r="P2430" s="666">
        <v>49.36</v>
      </c>
      <c r="Q2430" s="681">
        <v>0.33333333333333337</v>
      </c>
      <c r="R2430" s="665">
        <v>2</v>
      </c>
      <c r="S2430" s="681">
        <v>0.33333333333333331</v>
      </c>
      <c r="T2430" s="748">
        <v>0.5</v>
      </c>
      <c r="U2430" s="704">
        <v>0.5</v>
      </c>
    </row>
    <row r="2431" spans="1:21" ht="14.4" customHeight="1" x14ac:dyDescent="0.3">
      <c r="A2431" s="664">
        <v>21</v>
      </c>
      <c r="B2431" s="665" t="s">
        <v>545</v>
      </c>
      <c r="C2431" s="665" t="s">
        <v>4757</v>
      </c>
      <c r="D2431" s="746" t="s">
        <v>7219</v>
      </c>
      <c r="E2431" s="747" t="s">
        <v>4792</v>
      </c>
      <c r="F2431" s="665" t="s">
        <v>4752</v>
      </c>
      <c r="G2431" s="665" t="s">
        <v>4868</v>
      </c>
      <c r="H2431" s="665" t="s">
        <v>546</v>
      </c>
      <c r="I2431" s="665" t="s">
        <v>6033</v>
      </c>
      <c r="J2431" s="665" t="s">
        <v>6034</v>
      </c>
      <c r="K2431" s="665" t="s">
        <v>5331</v>
      </c>
      <c r="L2431" s="666">
        <v>0</v>
      </c>
      <c r="M2431" s="666">
        <v>0</v>
      </c>
      <c r="N2431" s="665">
        <v>1</v>
      </c>
      <c r="O2431" s="748">
        <v>1</v>
      </c>
      <c r="P2431" s="666">
        <v>0</v>
      </c>
      <c r="Q2431" s="681"/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21</v>
      </c>
      <c r="B2432" s="665" t="s">
        <v>545</v>
      </c>
      <c r="C2432" s="665" t="s">
        <v>4757</v>
      </c>
      <c r="D2432" s="746" t="s">
        <v>7219</v>
      </c>
      <c r="E2432" s="747" t="s">
        <v>4792</v>
      </c>
      <c r="F2432" s="665" t="s">
        <v>4752</v>
      </c>
      <c r="G2432" s="665" t="s">
        <v>5368</v>
      </c>
      <c r="H2432" s="665" t="s">
        <v>546</v>
      </c>
      <c r="I2432" s="665" t="s">
        <v>3271</v>
      </c>
      <c r="J2432" s="665" t="s">
        <v>1366</v>
      </c>
      <c r="K2432" s="665" t="s">
        <v>6676</v>
      </c>
      <c r="L2432" s="666">
        <v>243.53</v>
      </c>
      <c r="M2432" s="666">
        <v>243.53</v>
      </c>
      <c r="N2432" s="665">
        <v>1</v>
      </c>
      <c r="O2432" s="748">
        <v>0.5</v>
      </c>
      <c r="P2432" s="666">
        <v>243.53</v>
      </c>
      <c r="Q2432" s="681">
        <v>1</v>
      </c>
      <c r="R2432" s="665">
        <v>1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21</v>
      </c>
      <c r="B2433" s="665" t="s">
        <v>545</v>
      </c>
      <c r="C2433" s="665" t="s">
        <v>4757</v>
      </c>
      <c r="D2433" s="746" t="s">
        <v>7219</v>
      </c>
      <c r="E2433" s="747" t="s">
        <v>4792</v>
      </c>
      <c r="F2433" s="665" t="s">
        <v>4752</v>
      </c>
      <c r="G2433" s="665" t="s">
        <v>6677</v>
      </c>
      <c r="H2433" s="665" t="s">
        <v>546</v>
      </c>
      <c r="I2433" s="665" t="s">
        <v>6678</v>
      </c>
      <c r="J2433" s="665" t="s">
        <v>6679</v>
      </c>
      <c r="K2433" s="665" t="s">
        <v>5430</v>
      </c>
      <c r="L2433" s="666">
        <v>0</v>
      </c>
      <c r="M2433" s="666">
        <v>0</v>
      </c>
      <c r="N2433" s="665">
        <v>2</v>
      </c>
      <c r="O2433" s="748">
        <v>1</v>
      </c>
      <c r="P2433" s="666">
        <v>0</v>
      </c>
      <c r="Q2433" s="681"/>
      <c r="R2433" s="665">
        <v>1</v>
      </c>
      <c r="S2433" s="681">
        <v>0.5</v>
      </c>
      <c r="T2433" s="748">
        <v>0.5</v>
      </c>
      <c r="U2433" s="704">
        <v>0.5</v>
      </c>
    </row>
    <row r="2434" spans="1:21" ht="14.4" customHeight="1" x14ac:dyDescent="0.3">
      <c r="A2434" s="664">
        <v>21</v>
      </c>
      <c r="B2434" s="665" t="s">
        <v>545</v>
      </c>
      <c r="C2434" s="665" t="s">
        <v>4757</v>
      </c>
      <c r="D2434" s="746" t="s">
        <v>7219</v>
      </c>
      <c r="E2434" s="747" t="s">
        <v>4792</v>
      </c>
      <c r="F2434" s="665" t="s">
        <v>4752</v>
      </c>
      <c r="G2434" s="665" t="s">
        <v>6677</v>
      </c>
      <c r="H2434" s="665" t="s">
        <v>546</v>
      </c>
      <c r="I2434" s="665" t="s">
        <v>6680</v>
      </c>
      <c r="J2434" s="665" t="s">
        <v>6679</v>
      </c>
      <c r="K2434" s="665" t="s">
        <v>4460</v>
      </c>
      <c r="L2434" s="666">
        <v>18.55</v>
      </c>
      <c r="M2434" s="666">
        <v>111.30000000000001</v>
      </c>
      <c r="N2434" s="665">
        <v>6</v>
      </c>
      <c r="O2434" s="748">
        <v>1.5</v>
      </c>
      <c r="P2434" s="666">
        <v>111.30000000000001</v>
      </c>
      <c r="Q2434" s="681">
        <v>1</v>
      </c>
      <c r="R2434" s="665">
        <v>6</v>
      </c>
      <c r="S2434" s="681">
        <v>1</v>
      </c>
      <c r="T2434" s="748">
        <v>1.5</v>
      </c>
      <c r="U2434" s="704">
        <v>1</v>
      </c>
    </row>
    <row r="2435" spans="1:21" ht="14.4" customHeight="1" x14ac:dyDescent="0.3">
      <c r="A2435" s="664">
        <v>21</v>
      </c>
      <c r="B2435" s="665" t="s">
        <v>545</v>
      </c>
      <c r="C2435" s="665" t="s">
        <v>4757</v>
      </c>
      <c r="D2435" s="746" t="s">
        <v>7219</v>
      </c>
      <c r="E2435" s="747" t="s">
        <v>4792</v>
      </c>
      <c r="F2435" s="665" t="s">
        <v>4752</v>
      </c>
      <c r="G2435" s="665" t="s">
        <v>4871</v>
      </c>
      <c r="H2435" s="665" t="s">
        <v>546</v>
      </c>
      <c r="I2435" s="665" t="s">
        <v>5374</v>
      </c>
      <c r="J2435" s="665" t="s">
        <v>1051</v>
      </c>
      <c r="K2435" s="665" t="s">
        <v>5375</v>
      </c>
      <c r="L2435" s="666">
        <v>0</v>
      </c>
      <c r="M2435" s="666">
        <v>0</v>
      </c>
      <c r="N2435" s="665">
        <v>1</v>
      </c>
      <c r="O2435" s="748">
        <v>1</v>
      </c>
      <c r="P2435" s="666">
        <v>0</v>
      </c>
      <c r="Q2435" s="681"/>
      <c r="R2435" s="665">
        <v>1</v>
      </c>
      <c r="S2435" s="681">
        <v>1</v>
      </c>
      <c r="T2435" s="748">
        <v>1</v>
      </c>
      <c r="U2435" s="704">
        <v>1</v>
      </c>
    </row>
    <row r="2436" spans="1:21" ht="14.4" customHeight="1" x14ac:dyDescent="0.3">
      <c r="A2436" s="664">
        <v>21</v>
      </c>
      <c r="B2436" s="665" t="s">
        <v>545</v>
      </c>
      <c r="C2436" s="665" t="s">
        <v>4757</v>
      </c>
      <c r="D2436" s="746" t="s">
        <v>7219</v>
      </c>
      <c r="E2436" s="747" t="s">
        <v>4792</v>
      </c>
      <c r="F2436" s="665" t="s">
        <v>4752</v>
      </c>
      <c r="G2436" s="665" t="s">
        <v>4872</v>
      </c>
      <c r="H2436" s="665" t="s">
        <v>546</v>
      </c>
      <c r="I2436" s="665" t="s">
        <v>5280</v>
      </c>
      <c r="J2436" s="665" t="s">
        <v>5281</v>
      </c>
      <c r="K2436" s="665" t="s">
        <v>5282</v>
      </c>
      <c r="L2436" s="666">
        <v>246.39</v>
      </c>
      <c r="M2436" s="666">
        <v>492.78</v>
      </c>
      <c r="N2436" s="665">
        <v>2</v>
      </c>
      <c r="O2436" s="748">
        <v>1</v>
      </c>
      <c r="P2436" s="666">
        <v>246.39</v>
      </c>
      <c r="Q2436" s="681">
        <v>0.5</v>
      </c>
      <c r="R2436" s="665">
        <v>1</v>
      </c>
      <c r="S2436" s="681">
        <v>0.5</v>
      </c>
      <c r="T2436" s="748">
        <v>0.5</v>
      </c>
      <c r="U2436" s="704">
        <v>0.5</v>
      </c>
    </row>
    <row r="2437" spans="1:21" ht="14.4" customHeight="1" x14ac:dyDescent="0.3">
      <c r="A2437" s="664">
        <v>21</v>
      </c>
      <c r="B2437" s="665" t="s">
        <v>545</v>
      </c>
      <c r="C2437" s="665" t="s">
        <v>4757</v>
      </c>
      <c r="D2437" s="746" t="s">
        <v>7219</v>
      </c>
      <c r="E2437" s="747" t="s">
        <v>4792</v>
      </c>
      <c r="F2437" s="665" t="s">
        <v>4752</v>
      </c>
      <c r="G2437" s="665" t="s">
        <v>4872</v>
      </c>
      <c r="H2437" s="665" t="s">
        <v>2238</v>
      </c>
      <c r="I2437" s="665" t="s">
        <v>2439</v>
      </c>
      <c r="J2437" s="665" t="s">
        <v>2440</v>
      </c>
      <c r="K2437" s="665" t="s">
        <v>4463</v>
      </c>
      <c r="L2437" s="666">
        <v>132</v>
      </c>
      <c r="M2437" s="666">
        <v>396</v>
      </c>
      <c r="N2437" s="665">
        <v>3</v>
      </c>
      <c r="O2437" s="748">
        <v>0.5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21</v>
      </c>
      <c r="B2438" s="665" t="s">
        <v>545</v>
      </c>
      <c r="C2438" s="665" t="s">
        <v>4757</v>
      </c>
      <c r="D2438" s="746" t="s">
        <v>7219</v>
      </c>
      <c r="E2438" s="747" t="s">
        <v>4792</v>
      </c>
      <c r="F2438" s="665" t="s">
        <v>4752</v>
      </c>
      <c r="G2438" s="665" t="s">
        <v>4991</v>
      </c>
      <c r="H2438" s="665" t="s">
        <v>546</v>
      </c>
      <c r="I2438" s="665" t="s">
        <v>5381</v>
      </c>
      <c r="J2438" s="665" t="s">
        <v>5382</v>
      </c>
      <c r="K2438" s="665" t="s">
        <v>5383</v>
      </c>
      <c r="L2438" s="666">
        <v>232.68</v>
      </c>
      <c r="M2438" s="666">
        <v>930.72</v>
      </c>
      <c r="N2438" s="665">
        <v>4</v>
      </c>
      <c r="O2438" s="748">
        <v>1</v>
      </c>
      <c r="P2438" s="666">
        <v>930.72</v>
      </c>
      <c r="Q2438" s="681">
        <v>1</v>
      </c>
      <c r="R2438" s="665">
        <v>4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21</v>
      </c>
      <c r="B2439" s="665" t="s">
        <v>545</v>
      </c>
      <c r="C2439" s="665" t="s">
        <v>4757</v>
      </c>
      <c r="D2439" s="746" t="s">
        <v>7219</v>
      </c>
      <c r="E2439" s="747" t="s">
        <v>4792</v>
      </c>
      <c r="F2439" s="665" t="s">
        <v>4752</v>
      </c>
      <c r="G2439" s="665" t="s">
        <v>4991</v>
      </c>
      <c r="H2439" s="665" t="s">
        <v>546</v>
      </c>
      <c r="I2439" s="665" t="s">
        <v>5792</v>
      </c>
      <c r="J2439" s="665" t="s">
        <v>5072</v>
      </c>
      <c r="K2439" s="665" t="s">
        <v>5793</v>
      </c>
      <c r="L2439" s="666">
        <v>969.48</v>
      </c>
      <c r="M2439" s="666">
        <v>5816.88</v>
      </c>
      <c r="N2439" s="665">
        <v>6</v>
      </c>
      <c r="O2439" s="748">
        <v>3</v>
      </c>
      <c r="P2439" s="666">
        <v>5816.88</v>
      </c>
      <c r="Q2439" s="681">
        <v>1</v>
      </c>
      <c r="R2439" s="665">
        <v>6</v>
      </c>
      <c r="S2439" s="681">
        <v>1</v>
      </c>
      <c r="T2439" s="748">
        <v>3</v>
      </c>
      <c r="U2439" s="704">
        <v>1</v>
      </c>
    </row>
    <row r="2440" spans="1:21" ht="14.4" customHeight="1" x14ac:dyDescent="0.3">
      <c r="A2440" s="664">
        <v>21</v>
      </c>
      <c r="B2440" s="665" t="s">
        <v>545</v>
      </c>
      <c r="C2440" s="665" t="s">
        <v>4757</v>
      </c>
      <c r="D2440" s="746" t="s">
        <v>7219</v>
      </c>
      <c r="E2440" s="747" t="s">
        <v>4792</v>
      </c>
      <c r="F2440" s="665" t="s">
        <v>4752</v>
      </c>
      <c r="G2440" s="665" t="s">
        <v>4991</v>
      </c>
      <c r="H2440" s="665" t="s">
        <v>546</v>
      </c>
      <c r="I2440" s="665" t="s">
        <v>5794</v>
      </c>
      <c r="J2440" s="665" t="s">
        <v>5069</v>
      </c>
      <c r="K2440" s="665" t="s">
        <v>5795</v>
      </c>
      <c r="L2440" s="666">
        <v>1938.97</v>
      </c>
      <c r="M2440" s="666">
        <v>5816.91</v>
      </c>
      <c r="N2440" s="665">
        <v>3</v>
      </c>
      <c r="O2440" s="748">
        <v>1</v>
      </c>
      <c r="P2440" s="666">
        <v>5816.91</v>
      </c>
      <c r="Q2440" s="681">
        <v>1</v>
      </c>
      <c r="R2440" s="665">
        <v>3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21</v>
      </c>
      <c r="B2441" s="665" t="s">
        <v>545</v>
      </c>
      <c r="C2441" s="665" t="s">
        <v>4757</v>
      </c>
      <c r="D2441" s="746" t="s">
        <v>7219</v>
      </c>
      <c r="E2441" s="747" t="s">
        <v>4792</v>
      </c>
      <c r="F2441" s="665" t="s">
        <v>4752</v>
      </c>
      <c r="G2441" s="665" t="s">
        <v>4991</v>
      </c>
      <c r="H2441" s="665" t="s">
        <v>546</v>
      </c>
      <c r="I2441" s="665" t="s">
        <v>1587</v>
      </c>
      <c r="J2441" s="665" t="s">
        <v>1588</v>
      </c>
      <c r="K2441" s="665" t="s">
        <v>4992</v>
      </c>
      <c r="L2441" s="666">
        <v>5322.08</v>
      </c>
      <c r="M2441" s="666">
        <v>26610.400000000001</v>
      </c>
      <c r="N2441" s="665">
        <v>5</v>
      </c>
      <c r="O2441" s="748">
        <v>3</v>
      </c>
      <c r="P2441" s="666">
        <v>26610.400000000001</v>
      </c>
      <c r="Q2441" s="681">
        <v>1</v>
      </c>
      <c r="R2441" s="665">
        <v>5</v>
      </c>
      <c r="S2441" s="681">
        <v>1</v>
      </c>
      <c r="T2441" s="748">
        <v>3</v>
      </c>
      <c r="U2441" s="704">
        <v>1</v>
      </c>
    </row>
    <row r="2442" spans="1:21" ht="14.4" customHeight="1" x14ac:dyDescent="0.3">
      <c r="A2442" s="664">
        <v>21</v>
      </c>
      <c r="B2442" s="665" t="s">
        <v>545</v>
      </c>
      <c r="C2442" s="665" t="s">
        <v>4757</v>
      </c>
      <c r="D2442" s="746" t="s">
        <v>7219</v>
      </c>
      <c r="E2442" s="747" t="s">
        <v>4792</v>
      </c>
      <c r="F2442" s="665" t="s">
        <v>4752</v>
      </c>
      <c r="G2442" s="665" t="s">
        <v>4991</v>
      </c>
      <c r="H2442" s="665" t="s">
        <v>546</v>
      </c>
      <c r="I2442" s="665" t="s">
        <v>6681</v>
      </c>
      <c r="J2442" s="665" t="s">
        <v>6682</v>
      </c>
      <c r="K2442" s="665" t="s">
        <v>6683</v>
      </c>
      <c r="L2442" s="666">
        <v>5322.08</v>
      </c>
      <c r="M2442" s="666">
        <v>26610.400000000001</v>
      </c>
      <c r="N2442" s="665">
        <v>5</v>
      </c>
      <c r="O2442" s="748">
        <v>2</v>
      </c>
      <c r="P2442" s="666">
        <v>26610.400000000001</v>
      </c>
      <c r="Q2442" s="681">
        <v>1</v>
      </c>
      <c r="R2442" s="665">
        <v>5</v>
      </c>
      <c r="S2442" s="681">
        <v>1</v>
      </c>
      <c r="T2442" s="748">
        <v>2</v>
      </c>
      <c r="U2442" s="704">
        <v>1</v>
      </c>
    </row>
    <row r="2443" spans="1:21" ht="14.4" customHeight="1" x14ac:dyDescent="0.3">
      <c r="A2443" s="664">
        <v>21</v>
      </c>
      <c r="B2443" s="665" t="s">
        <v>545</v>
      </c>
      <c r="C2443" s="665" t="s">
        <v>4757</v>
      </c>
      <c r="D2443" s="746" t="s">
        <v>7219</v>
      </c>
      <c r="E2443" s="747" t="s">
        <v>4792</v>
      </c>
      <c r="F2443" s="665" t="s">
        <v>4752</v>
      </c>
      <c r="G2443" s="665" t="s">
        <v>4991</v>
      </c>
      <c r="H2443" s="665" t="s">
        <v>546</v>
      </c>
      <c r="I2443" s="665" t="s">
        <v>1783</v>
      </c>
      <c r="J2443" s="665" t="s">
        <v>5061</v>
      </c>
      <c r="K2443" s="665" t="s">
        <v>5062</v>
      </c>
      <c r="L2443" s="666">
        <v>1938.97</v>
      </c>
      <c r="M2443" s="666">
        <v>9694.85</v>
      </c>
      <c r="N2443" s="665">
        <v>5</v>
      </c>
      <c r="O2443" s="748">
        <v>2</v>
      </c>
      <c r="P2443" s="666">
        <v>9694.85</v>
      </c>
      <c r="Q2443" s="681">
        <v>1</v>
      </c>
      <c r="R2443" s="665">
        <v>5</v>
      </c>
      <c r="S2443" s="681">
        <v>1</v>
      </c>
      <c r="T2443" s="748">
        <v>2</v>
      </c>
      <c r="U2443" s="704">
        <v>1</v>
      </c>
    </row>
    <row r="2444" spans="1:21" ht="14.4" customHeight="1" x14ac:dyDescent="0.3">
      <c r="A2444" s="664">
        <v>21</v>
      </c>
      <c r="B2444" s="665" t="s">
        <v>545</v>
      </c>
      <c r="C2444" s="665" t="s">
        <v>4757</v>
      </c>
      <c r="D2444" s="746" t="s">
        <v>7219</v>
      </c>
      <c r="E2444" s="747" t="s">
        <v>4792</v>
      </c>
      <c r="F2444" s="665" t="s">
        <v>4752</v>
      </c>
      <c r="G2444" s="665" t="s">
        <v>4991</v>
      </c>
      <c r="H2444" s="665" t="s">
        <v>546</v>
      </c>
      <c r="I2444" s="665" t="s">
        <v>1247</v>
      </c>
      <c r="J2444" s="665" t="s">
        <v>5063</v>
      </c>
      <c r="K2444" s="665" t="s">
        <v>5064</v>
      </c>
      <c r="L2444" s="666">
        <v>484.75</v>
      </c>
      <c r="M2444" s="666">
        <v>8725.5</v>
      </c>
      <c r="N2444" s="665">
        <v>18</v>
      </c>
      <c r="O2444" s="748">
        <v>5</v>
      </c>
      <c r="P2444" s="666">
        <v>8725.5</v>
      </c>
      <c r="Q2444" s="681">
        <v>1</v>
      </c>
      <c r="R2444" s="665">
        <v>18</v>
      </c>
      <c r="S2444" s="681">
        <v>1</v>
      </c>
      <c r="T2444" s="748">
        <v>5</v>
      </c>
      <c r="U2444" s="704">
        <v>1</v>
      </c>
    </row>
    <row r="2445" spans="1:21" ht="14.4" customHeight="1" x14ac:dyDescent="0.3">
      <c r="A2445" s="664">
        <v>21</v>
      </c>
      <c r="B2445" s="665" t="s">
        <v>545</v>
      </c>
      <c r="C2445" s="665" t="s">
        <v>4757</v>
      </c>
      <c r="D2445" s="746" t="s">
        <v>7219</v>
      </c>
      <c r="E2445" s="747" t="s">
        <v>4792</v>
      </c>
      <c r="F2445" s="665" t="s">
        <v>4752</v>
      </c>
      <c r="G2445" s="665" t="s">
        <v>4991</v>
      </c>
      <c r="H2445" s="665" t="s">
        <v>546</v>
      </c>
      <c r="I2445" s="665" t="s">
        <v>1421</v>
      </c>
      <c r="J2445" s="665" t="s">
        <v>4995</v>
      </c>
      <c r="K2445" s="665" t="s">
        <v>4996</v>
      </c>
      <c r="L2445" s="666">
        <v>969.48</v>
      </c>
      <c r="M2445" s="666">
        <v>5816.88</v>
      </c>
      <c r="N2445" s="665">
        <v>6</v>
      </c>
      <c r="O2445" s="748">
        <v>2</v>
      </c>
      <c r="P2445" s="666">
        <v>2908.44</v>
      </c>
      <c r="Q2445" s="681">
        <v>0.5</v>
      </c>
      <c r="R2445" s="665">
        <v>3</v>
      </c>
      <c r="S2445" s="681">
        <v>0.5</v>
      </c>
      <c r="T2445" s="748">
        <v>1</v>
      </c>
      <c r="U2445" s="704">
        <v>0.5</v>
      </c>
    </row>
    <row r="2446" spans="1:21" ht="14.4" customHeight="1" x14ac:dyDescent="0.3">
      <c r="A2446" s="664">
        <v>21</v>
      </c>
      <c r="B2446" s="665" t="s">
        <v>545</v>
      </c>
      <c r="C2446" s="665" t="s">
        <v>4757</v>
      </c>
      <c r="D2446" s="746" t="s">
        <v>7219</v>
      </c>
      <c r="E2446" s="747" t="s">
        <v>4792</v>
      </c>
      <c r="F2446" s="665" t="s">
        <v>4752</v>
      </c>
      <c r="G2446" s="665" t="s">
        <v>4873</v>
      </c>
      <c r="H2446" s="665" t="s">
        <v>546</v>
      </c>
      <c r="I2446" s="665" t="s">
        <v>868</v>
      </c>
      <c r="J2446" s="665" t="s">
        <v>869</v>
      </c>
      <c r="K2446" s="665" t="s">
        <v>4875</v>
      </c>
      <c r="L2446" s="666">
        <v>63.7</v>
      </c>
      <c r="M2446" s="666">
        <v>63.7</v>
      </c>
      <c r="N2446" s="665">
        <v>1</v>
      </c>
      <c r="O2446" s="748">
        <v>0.5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21</v>
      </c>
      <c r="B2447" s="665" t="s">
        <v>545</v>
      </c>
      <c r="C2447" s="665" t="s">
        <v>4757</v>
      </c>
      <c r="D2447" s="746" t="s">
        <v>7219</v>
      </c>
      <c r="E2447" s="747" t="s">
        <v>4792</v>
      </c>
      <c r="F2447" s="665" t="s">
        <v>4752</v>
      </c>
      <c r="G2447" s="665" t="s">
        <v>4873</v>
      </c>
      <c r="H2447" s="665" t="s">
        <v>546</v>
      </c>
      <c r="I2447" s="665" t="s">
        <v>2194</v>
      </c>
      <c r="J2447" s="665" t="s">
        <v>869</v>
      </c>
      <c r="K2447" s="665" t="s">
        <v>6684</v>
      </c>
      <c r="L2447" s="666">
        <v>127.39</v>
      </c>
      <c r="M2447" s="666">
        <v>127.39</v>
      </c>
      <c r="N2447" s="665">
        <v>1</v>
      </c>
      <c r="O2447" s="748">
        <v>0.5</v>
      </c>
      <c r="P2447" s="666">
        <v>127.39</v>
      </c>
      <c r="Q2447" s="681">
        <v>1</v>
      </c>
      <c r="R2447" s="665">
        <v>1</v>
      </c>
      <c r="S2447" s="681">
        <v>1</v>
      </c>
      <c r="T2447" s="748">
        <v>0.5</v>
      </c>
      <c r="U2447" s="704">
        <v>1</v>
      </c>
    </row>
    <row r="2448" spans="1:21" ht="14.4" customHeight="1" x14ac:dyDescent="0.3">
      <c r="A2448" s="664">
        <v>21</v>
      </c>
      <c r="B2448" s="665" t="s">
        <v>545</v>
      </c>
      <c r="C2448" s="665" t="s">
        <v>4757</v>
      </c>
      <c r="D2448" s="746" t="s">
        <v>7219</v>
      </c>
      <c r="E2448" s="747" t="s">
        <v>4792</v>
      </c>
      <c r="F2448" s="665" t="s">
        <v>4752</v>
      </c>
      <c r="G2448" s="665" t="s">
        <v>4873</v>
      </c>
      <c r="H2448" s="665" t="s">
        <v>546</v>
      </c>
      <c r="I2448" s="665" t="s">
        <v>1040</v>
      </c>
      <c r="J2448" s="665" t="s">
        <v>4874</v>
      </c>
      <c r="K2448" s="665" t="s">
        <v>4875</v>
      </c>
      <c r="L2448" s="666">
        <v>63.7</v>
      </c>
      <c r="M2448" s="666">
        <v>63.7</v>
      </c>
      <c r="N2448" s="665">
        <v>1</v>
      </c>
      <c r="O2448" s="748">
        <v>1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21</v>
      </c>
      <c r="B2449" s="665" t="s">
        <v>545</v>
      </c>
      <c r="C2449" s="665" t="s">
        <v>4757</v>
      </c>
      <c r="D2449" s="746" t="s">
        <v>7219</v>
      </c>
      <c r="E2449" s="747" t="s">
        <v>4792</v>
      </c>
      <c r="F2449" s="665" t="s">
        <v>4752</v>
      </c>
      <c r="G2449" s="665" t="s">
        <v>4876</v>
      </c>
      <c r="H2449" s="665" t="s">
        <v>2238</v>
      </c>
      <c r="I2449" s="665" t="s">
        <v>2318</v>
      </c>
      <c r="J2449" s="665" t="s">
        <v>4563</v>
      </c>
      <c r="K2449" s="665" t="s">
        <v>4564</v>
      </c>
      <c r="L2449" s="666">
        <v>537.12</v>
      </c>
      <c r="M2449" s="666">
        <v>537.12</v>
      </c>
      <c r="N2449" s="665">
        <v>1</v>
      </c>
      <c r="O2449" s="748">
        <v>0.5</v>
      </c>
      <c r="P2449" s="666">
        <v>537.12</v>
      </c>
      <c r="Q2449" s="681">
        <v>1</v>
      </c>
      <c r="R2449" s="665">
        <v>1</v>
      </c>
      <c r="S2449" s="681">
        <v>1</v>
      </c>
      <c r="T2449" s="748">
        <v>0.5</v>
      </c>
      <c r="U2449" s="704">
        <v>1</v>
      </c>
    </row>
    <row r="2450" spans="1:21" ht="14.4" customHeight="1" x14ac:dyDescent="0.3">
      <c r="A2450" s="664">
        <v>21</v>
      </c>
      <c r="B2450" s="665" t="s">
        <v>545</v>
      </c>
      <c r="C2450" s="665" t="s">
        <v>4757</v>
      </c>
      <c r="D2450" s="746" t="s">
        <v>7219</v>
      </c>
      <c r="E2450" s="747" t="s">
        <v>4792</v>
      </c>
      <c r="F2450" s="665" t="s">
        <v>4752</v>
      </c>
      <c r="G2450" s="665" t="s">
        <v>4881</v>
      </c>
      <c r="H2450" s="665" t="s">
        <v>546</v>
      </c>
      <c r="I2450" s="665" t="s">
        <v>915</v>
      </c>
      <c r="J2450" s="665" t="s">
        <v>916</v>
      </c>
      <c r="K2450" s="665" t="s">
        <v>4882</v>
      </c>
      <c r="L2450" s="666">
        <v>107.27</v>
      </c>
      <c r="M2450" s="666">
        <v>1072.7</v>
      </c>
      <c r="N2450" s="665">
        <v>10</v>
      </c>
      <c r="O2450" s="748">
        <v>5</v>
      </c>
      <c r="P2450" s="666">
        <v>321.81</v>
      </c>
      <c r="Q2450" s="681">
        <v>0.3</v>
      </c>
      <c r="R2450" s="665">
        <v>3</v>
      </c>
      <c r="S2450" s="681">
        <v>0.3</v>
      </c>
      <c r="T2450" s="748">
        <v>1</v>
      </c>
      <c r="U2450" s="704">
        <v>0.2</v>
      </c>
    </row>
    <row r="2451" spans="1:21" ht="14.4" customHeight="1" x14ac:dyDescent="0.3">
      <c r="A2451" s="664">
        <v>21</v>
      </c>
      <c r="B2451" s="665" t="s">
        <v>545</v>
      </c>
      <c r="C2451" s="665" t="s">
        <v>4757</v>
      </c>
      <c r="D2451" s="746" t="s">
        <v>7219</v>
      </c>
      <c r="E2451" s="747" t="s">
        <v>4792</v>
      </c>
      <c r="F2451" s="665" t="s">
        <v>4752</v>
      </c>
      <c r="G2451" s="665" t="s">
        <v>5002</v>
      </c>
      <c r="H2451" s="665" t="s">
        <v>546</v>
      </c>
      <c r="I2451" s="665" t="s">
        <v>6195</v>
      </c>
      <c r="J2451" s="665" t="s">
        <v>5004</v>
      </c>
      <c r="K2451" s="665" t="s">
        <v>5561</v>
      </c>
      <c r="L2451" s="666">
        <v>0</v>
      </c>
      <c r="M2451" s="666">
        <v>0</v>
      </c>
      <c r="N2451" s="665">
        <v>6</v>
      </c>
      <c r="O2451" s="748">
        <v>1</v>
      </c>
      <c r="P2451" s="666"/>
      <c r="Q2451" s="681"/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21</v>
      </c>
      <c r="B2452" s="665" t="s">
        <v>545</v>
      </c>
      <c r="C2452" s="665" t="s">
        <v>4757</v>
      </c>
      <c r="D2452" s="746" t="s">
        <v>7219</v>
      </c>
      <c r="E2452" s="747" t="s">
        <v>4792</v>
      </c>
      <c r="F2452" s="665" t="s">
        <v>4752</v>
      </c>
      <c r="G2452" s="665" t="s">
        <v>4886</v>
      </c>
      <c r="H2452" s="665" t="s">
        <v>546</v>
      </c>
      <c r="I2452" s="665" t="s">
        <v>781</v>
      </c>
      <c r="J2452" s="665" t="s">
        <v>782</v>
      </c>
      <c r="K2452" s="665" t="s">
        <v>5607</v>
      </c>
      <c r="L2452" s="666">
        <v>55.01</v>
      </c>
      <c r="M2452" s="666">
        <v>55.01</v>
      </c>
      <c r="N2452" s="665">
        <v>1</v>
      </c>
      <c r="O2452" s="748">
        <v>1</v>
      </c>
      <c r="P2452" s="666">
        <v>55.01</v>
      </c>
      <c r="Q2452" s="681">
        <v>1</v>
      </c>
      <c r="R2452" s="665">
        <v>1</v>
      </c>
      <c r="S2452" s="681">
        <v>1</v>
      </c>
      <c r="T2452" s="748">
        <v>1</v>
      </c>
      <c r="U2452" s="704">
        <v>1</v>
      </c>
    </row>
    <row r="2453" spans="1:21" ht="14.4" customHeight="1" x14ac:dyDescent="0.3">
      <c r="A2453" s="664">
        <v>21</v>
      </c>
      <c r="B2453" s="665" t="s">
        <v>545</v>
      </c>
      <c r="C2453" s="665" t="s">
        <v>4757</v>
      </c>
      <c r="D2453" s="746" t="s">
        <v>7219</v>
      </c>
      <c r="E2453" s="747" t="s">
        <v>4792</v>
      </c>
      <c r="F2453" s="665" t="s">
        <v>4752</v>
      </c>
      <c r="G2453" s="665" t="s">
        <v>5608</v>
      </c>
      <c r="H2453" s="665" t="s">
        <v>546</v>
      </c>
      <c r="I2453" s="665" t="s">
        <v>5609</v>
      </c>
      <c r="J2453" s="665" t="s">
        <v>2069</v>
      </c>
      <c r="K2453" s="665" t="s">
        <v>4735</v>
      </c>
      <c r="L2453" s="666">
        <v>0</v>
      </c>
      <c r="M2453" s="666">
        <v>0</v>
      </c>
      <c r="N2453" s="665">
        <v>1</v>
      </c>
      <c r="O2453" s="748">
        <v>0.5</v>
      </c>
      <c r="P2453" s="666">
        <v>0</v>
      </c>
      <c r="Q2453" s="681"/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21</v>
      </c>
      <c r="B2454" s="665" t="s">
        <v>545</v>
      </c>
      <c r="C2454" s="665" t="s">
        <v>4757</v>
      </c>
      <c r="D2454" s="746" t="s">
        <v>7219</v>
      </c>
      <c r="E2454" s="747" t="s">
        <v>4792</v>
      </c>
      <c r="F2454" s="665" t="s">
        <v>4752</v>
      </c>
      <c r="G2454" s="665" t="s">
        <v>5286</v>
      </c>
      <c r="H2454" s="665" t="s">
        <v>546</v>
      </c>
      <c r="I2454" s="665" t="s">
        <v>1273</v>
      </c>
      <c r="J2454" s="665" t="s">
        <v>1274</v>
      </c>
      <c r="K2454" s="665" t="s">
        <v>1275</v>
      </c>
      <c r="L2454" s="666">
        <v>60.9</v>
      </c>
      <c r="M2454" s="666">
        <v>182.7</v>
      </c>
      <c r="N2454" s="665">
        <v>3</v>
      </c>
      <c r="O2454" s="748">
        <v>1</v>
      </c>
      <c r="P2454" s="666">
        <v>182.7</v>
      </c>
      <c r="Q2454" s="681">
        <v>1</v>
      </c>
      <c r="R2454" s="665">
        <v>3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21</v>
      </c>
      <c r="B2455" s="665" t="s">
        <v>545</v>
      </c>
      <c r="C2455" s="665" t="s">
        <v>4757</v>
      </c>
      <c r="D2455" s="746" t="s">
        <v>7219</v>
      </c>
      <c r="E2455" s="747" t="s">
        <v>4792</v>
      </c>
      <c r="F2455" s="665" t="s">
        <v>4752</v>
      </c>
      <c r="G2455" s="665" t="s">
        <v>4797</v>
      </c>
      <c r="H2455" s="665" t="s">
        <v>546</v>
      </c>
      <c r="I2455" s="665" t="s">
        <v>2670</v>
      </c>
      <c r="J2455" s="665" t="s">
        <v>2671</v>
      </c>
      <c r="K2455" s="665" t="s">
        <v>4798</v>
      </c>
      <c r="L2455" s="666">
        <v>48.09</v>
      </c>
      <c r="M2455" s="666">
        <v>48.09</v>
      </c>
      <c r="N2455" s="665">
        <v>1</v>
      </c>
      <c r="O2455" s="748">
        <v>1</v>
      </c>
      <c r="P2455" s="666">
        <v>48.09</v>
      </c>
      <c r="Q2455" s="681">
        <v>1</v>
      </c>
      <c r="R2455" s="665">
        <v>1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21</v>
      </c>
      <c r="B2456" s="665" t="s">
        <v>545</v>
      </c>
      <c r="C2456" s="665" t="s">
        <v>4757</v>
      </c>
      <c r="D2456" s="746" t="s">
        <v>7219</v>
      </c>
      <c r="E2456" s="747" t="s">
        <v>4792</v>
      </c>
      <c r="F2456" s="665" t="s">
        <v>4752</v>
      </c>
      <c r="G2456" s="665" t="s">
        <v>5084</v>
      </c>
      <c r="H2456" s="665" t="s">
        <v>546</v>
      </c>
      <c r="I2456" s="665" t="s">
        <v>709</v>
      </c>
      <c r="J2456" s="665" t="s">
        <v>710</v>
      </c>
      <c r="K2456" s="665" t="s">
        <v>5085</v>
      </c>
      <c r="L2456" s="666">
        <v>27.28</v>
      </c>
      <c r="M2456" s="666">
        <v>109.12</v>
      </c>
      <c r="N2456" s="665">
        <v>4</v>
      </c>
      <c r="O2456" s="748">
        <v>1</v>
      </c>
      <c r="P2456" s="666">
        <v>81.84</v>
      </c>
      <c r="Q2456" s="681">
        <v>0.75</v>
      </c>
      <c r="R2456" s="665">
        <v>3</v>
      </c>
      <c r="S2456" s="681">
        <v>0.75</v>
      </c>
      <c r="T2456" s="748">
        <v>0.5</v>
      </c>
      <c r="U2456" s="704">
        <v>0.5</v>
      </c>
    </row>
    <row r="2457" spans="1:21" ht="14.4" customHeight="1" x14ac:dyDescent="0.3">
      <c r="A2457" s="664">
        <v>21</v>
      </c>
      <c r="B2457" s="665" t="s">
        <v>545</v>
      </c>
      <c r="C2457" s="665" t="s">
        <v>4757</v>
      </c>
      <c r="D2457" s="746" t="s">
        <v>7219</v>
      </c>
      <c r="E2457" s="747" t="s">
        <v>4792</v>
      </c>
      <c r="F2457" s="665" t="s">
        <v>4752</v>
      </c>
      <c r="G2457" s="665" t="s">
        <v>5620</v>
      </c>
      <c r="H2457" s="665" t="s">
        <v>546</v>
      </c>
      <c r="I2457" s="665" t="s">
        <v>5621</v>
      </c>
      <c r="J2457" s="665" t="s">
        <v>5622</v>
      </c>
      <c r="K2457" s="665" t="s">
        <v>5623</v>
      </c>
      <c r="L2457" s="666">
        <v>76.180000000000007</v>
      </c>
      <c r="M2457" s="666">
        <v>76.180000000000007</v>
      </c>
      <c r="N2457" s="665">
        <v>1</v>
      </c>
      <c r="O2457" s="748">
        <v>0.5</v>
      </c>
      <c r="P2457" s="666">
        <v>76.180000000000007</v>
      </c>
      <c r="Q2457" s="681">
        <v>1</v>
      </c>
      <c r="R2457" s="665">
        <v>1</v>
      </c>
      <c r="S2457" s="681">
        <v>1</v>
      </c>
      <c r="T2457" s="748">
        <v>0.5</v>
      </c>
      <c r="U2457" s="704">
        <v>1</v>
      </c>
    </row>
    <row r="2458" spans="1:21" ht="14.4" customHeight="1" x14ac:dyDescent="0.3">
      <c r="A2458" s="664">
        <v>21</v>
      </c>
      <c r="B2458" s="665" t="s">
        <v>545</v>
      </c>
      <c r="C2458" s="665" t="s">
        <v>4757</v>
      </c>
      <c r="D2458" s="746" t="s">
        <v>7219</v>
      </c>
      <c r="E2458" s="747" t="s">
        <v>4792</v>
      </c>
      <c r="F2458" s="665" t="s">
        <v>4752</v>
      </c>
      <c r="G2458" s="665" t="s">
        <v>4889</v>
      </c>
      <c r="H2458" s="665" t="s">
        <v>546</v>
      </c>
      <c r="I2458" s="665" t="s">
        <v>4890</v>
      </c>
      <c r="J2458" s="665" t="s">
        <v>4891</v>
      </c>
      <c r="K2458" s="665" t="s">
        <v>4892</v>
      </c>
      <c r="L2458" s="666">
        <v>0</v>
      </c>
      <c r="M2458" s="666">
        <v>0</v>
      </c>
      <c r="N2458" s="665">
        <v>4</v>
      </c>
      <c r="O2458" s="748">
        <v>0.5</v>
      </c>
      <c r="P2458" s="666"/>
      <c r="Q2458" s="681"/>
      <c r="R2458" s="665"/>
      <c r="S2458" s="681">
        <v>0</v>
      </c>
      <c r="T2458" s="748"/>
      <c r="U2458" s="704">
        <v>0</v>
      </c>
    </row>
    <row r="2459" spans="1:21" ht="14.4" customHeight="1" x14ac:dyDescent="0.3">
      <c r="A2459" s="664">
        <v>21</v>
      </c>
      <c r="B2459" s="665" t="s">
        <v>545</v>
      </c>
      <c r="C2459" s="665" t="s">
        <v>4757</v>
      </c>
      <c r="D2459" s="746" t="s">
        <v>7219</v>
      </c>
      <c r="E2459" s="747" t="s">
        <v>4792</v>
      </c>
      <c r="F2459" s="665" t="s">
        <v>4752</v>
      </c>
      <c r="G2459" s="665" t="s">
        <v>4963</v>
      </c>
      <c r="H2459" s="665" t="s">
        <v>546</v>
      </c>
      <c r="I2459" s="665" t="s">
        <v>4964</v>
      </c>
      <c r="J2459" s="665" t="s">
        <v>1464</v>
      </c>
      <c r="K2459" s="665" t="s">
        <v>4965</v>
      </c>
      <c r="L2459" s="666">
        <v>111.07</v>
      </c>
      <c r="M2459" s="666">
        <v>1777.12</v>
      </c>
      <c r="N2459" s="665">
        <v>16</v>
      </c>
      <c r="O2459" s="748">
        <v>1</v>
      </c>
      <c r="P2459" s="666"/>
      <c r="Q2459" s="681">
        <v>0</v>
      </c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21</v>
      </c>
      <c r="B2460" s="665" t="s">
        <v>545</v>
      </c>
      <c r="C2460" s="665" t="s">
        <v>4757</v>
      </c>
      <c r="D2460" s="746" t="s">
        <v>7219</v>
      </c>
      <c r="E2460" s="747" t="s">
        <v>4792</v>
      </c>
      <c r="F2460" s="665" t="s">
        <v>4752</v>
      </c>
      <c r="G2460" s="665" t="s">
        <v>4963</v>
      </c>
      <c r="H2460" s="665" t="s">
        <v>546</v>
      </c>
      <c r="I2460" s="665" t="s">
        <v>5094</v>
      </c>
      <c r="J2460" s="665" t="s">
        <v>1464</v>
      </c>
      <c r="K2460" s="665" t="s">
        <v>5095</v>
      </c>
      <c r="L2460" s="666">
        <v>0</v>
      </c>
      <c r="M2460" s="666">
        <v>0</v>
      </c>
      <c r="N2460" s="665">
        <v>6</v>
      </c>
      <c r="O2460" s="748">
        <v>1</v>
      </c>
      <c r="P2460" s="666"/>
      <c r="Q2460" s="681"/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21</v>
      </c>
      <c r="B2461" s="665" t="s">
        <v>545</v>
      </c>
      <c r="C2461" s="665" t="s">
        <v>4757</v>
      </c>
      <c r="D2461" s="746" t="s">
        <v>7219</v>
      </c>
      <c r="E2461" s="747" t="s">
        <v>4792</v>
      </c>
      <c r="F2461" s="665" t="s">
        <v>4752</v>
      </c>
      <c r="G2461" s="665" t="s">
        <v>4963</v>
      </c>
      <c r="H2461" s="665" t="s">
        <v>546</v>
      </c>
      <c r="I2461" s="665" t="s">
        <v>6685</v>
      </c>
      <c r="J2461" s="665" t="s">
        <v>1464</v>
      </c>
      <c r="K2461" s="665" t="s">
        <v>5095</v>
      </c>
      <c r="L2461" s="666">
        <v>0</v>
      </c>
      <c r="M2461" s="666">
        <v>0</v>
      </c>
      <c r="N2461" s="665">
        <v>2</v>
      </c>
      <c r="O2461" s="748">
        <v>1</v>
      </c>
      <c r="P2461" s="666"/>
      <c r="Q2461" s="681"/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21</v>
      </c>
      <c r="B2462" s="665" t="s">
        <v>545</v>
      </c>
      <c r="C2462" s="665" t="s">
        <v>4757</v>
      </c>
      <c r="D2462" s="746" t="s">
        <v>7219</v>
      </c>
      <c r="E2462" s="747" t="s">
        <v>4792</v>
      </c>
      <c r="F2462" s="665" t="s">
        <v>4752</v>
      </c>
      <c r="G2462" s="665" t="s">
        <v>5292</v>
      </c>
      <c r="H2462" s="665" t="s">
        <v>546</v>
      </c>
      <c r="I2462" s="665" t="s">
        <v>2019</v>
      </c>
      <c r="J2462" s="665" t="s">
        <v>2020</v>
      </c>
      <c r="K2462" s="665" t="s">
        <v>4585</v>
      </c>
      <c r="L2462" s="666">
        <v>2950.43</v>
      </c>
      <c r="M2462" s="666">
        <v>26553.869999999995</v>
      </c>
      <c r="N2462" s="665">
        <v>9</v>
      </c>
      <c r="O2462" s="748">
        <v>2</v>
      </c>
      <c r="P2462" s="666">
        <v>8851.2899999999991</v>
      </c>
      <c r="Q2462" s="681">
        <v>0.33333333333333337</v>
      </c>
      <c r="R2462" s="665">
        <v>3</v>
      </c>
      <c r="S2462" s="681">
        <v>0.33333333333333331</v>
      </c>
      <c r="T2462" s="748">
        <v>1</v>
      </c>
      <c r="U2462" s="704">
        <v>0.5</v>
      </c>
    </row>
    <row r="2463" spans="1:21" ht="14.4" customHeight="1" x14ac:dyDescent="0.3">
      <c r="A2463" s="664">
        <v>21</v>
      </c>
      <c r="B2463" s="665" t="s">
        <v>545</v>
      </c>
      <c r="C2463" s="665" t="s">
        <v>4757</v>
      </c>
      <c r="D2463" s="746" t="s">
        <v>7219</v>
      </c>
      <c r="E2463" s="747" t="s">
        <v>4792</v>
      </c>
      <c r="F2463" s="665" t="s">
        <v>4752</v>
      </c>
      <c r="G2463" s="665" t="s">
        <v>5292</v>
      </c>
      <c r="H2463" s="665" t="s">
        <v>546</v>
      </c>
      <c r="I2463" s="665" t="s">
        <v>6605</v>
      </c>
      <c r="J2463" s="665" t="s">
        <v>2020</v>
      </c>
      <c r="K2463" s="665" t="s">
        <v>6606</v>
      </c>
      <c r="L2463" s="666">
        <v>0</v>
      </c>
      <c r="M2463" s="666">
        <v>0</v>
      </c>
      <c r="N2463" s="665">
        <v>1</v>
      </c>
      <c r="O2463" s="748">
        <v>1</v>
      </c>
      <c r="P2463" s="666">
        <v>0</v>
      </c>
      <c r="Q2463" s="681"/>
      <c r="R2463" s="665">
        <v>1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21</v>
      </c>
      <c r="B2464" s="665" t="s">
        <v>545</v>
      </c>
      <c r="C2464" s="665" t="s">
        <v>4757</v>
      </c>
      <c r="D2464" s="746" t="s">
        <v>7219</v>
      </c>
      <c r="E2464" s="747" t="s">
        <v>4792</v>
      </c>
      <c r="F2464" s="665" t="s">
        <v>4752</v>
      </c>
      <c r="G2464" s="665" t="s">
        <v>6607</v>
      </c>
      <c r="H2464" s="665" t="s">
        <v>546</v>
      </c>
      <c r="I2464" s="665" t="s">
        <v>6686</v>
      </c>
      <c r="J2464" s="665" t="s">
        <v>6687</v>
      </c>
      <c r="K2464" s="665" t="s">
        <v>6688</v>
      </c>
      <c r="L2464" s="666">
        <v>3161.19</v>
      </c>
      <c r="M2464" s="666">
        <v>6322.38</v>
      </c>
      <c r="N2464" s="665">
        <v>2</v>
      </c>
      <c r="O2464" s="748">
        <v>0.5</v>
      </c>
      <c r="P2464" s="666">
        <v>6322.38</v>
      </c>
      <c r="Q2464" s="681">
        <v>1</v>
      </c>
      <c r="R2464" s="665">
        <v>2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21</v>
      </c>
      <c r="B2465" s="665" t="s">
        <v>545</v>
      </c>
      <c r="C2465" s="665" t="s">
        <v>4757</v>
      </c>
      <c r="D2465" s="746" t="s">
        <v>7219</v>
      </c>
      <c r="E2465" s="747" t="s">
        <v>4792</v>
      </c>
      <c r="F2465" s="665" t="s">
        <v>4752</v>
      </c>
      <c r="G2465" s="665" t="s">
        <v>6607</v>
      </c>
      <c r="H2465" s="665" t="s">
        <v>546</v>
      </c>
      <c r="I2465" s="665" t="s">
        <v>6689</v>
      </c>
      <c r="J2465" s="665" t="s">
        <v>6687</v>
      </c>
      <c r="K2465" s="665" t="s">
        <v>6688</v>
      </c>
      <c r="L2465" s="666">
        <v>3161.19</v>
      </c>
      <c r="M2465" s="666">
        <v>3161.19</v>
      </c>
      <c r="N2465" s="665">
        <v>1</v>
      </c>
      <c r="O2465" s="748">
        <v>0.5</v>
      </c>
      <c r="P2465" s="666">
        <v>3161.19</v>
      </c>
      <c r="Q2465" s="681">
        <v>1</v>
      </c>
      <c r="R2465" s="665">
        <v>1</v>
      </c>
      <c r="S2465" s="681">
        <v>1</v>
      </c>
      <c r="T2465" s="748">
        <v>0.5</v>
      </c>
      <c r="U2465" s="704">
        <v>1</v>
      </c>
    </row>
    <row r="2466" spans="1:21" ht="14.4" customHeight="1" x14ac:dyDescent="0.3">
      <c r="A2466" s="664">
        <v>21</v>
      </c>
      <c r="B2466" s="665" t="s">
        <v>545</v>
      </c>
      <c r="C2466" s="665" t="s">
        <v>4757</v>
      </c>
      <c r="D2466" s="746" t="s">
        <v>7219</v>
      </c>
      <c r="E2466" s="747" t="s">
        <v>4792</v>
      </c>
      <c r="F2466" s="665" t="s">
        <v>4752</v>
      </c>
      <c r="G2466" s="665" t="s">
        <v>5096</v>
      </c>
      <c r="H2466" s="665" t="s">
        <v>546</v>
      </c>
      <c r="I2466" s="665" t="s">
        <v>761</v>
      </c>
      <c r="J2466" s="665" t="s">
        <v>762</v>
      </c>
      <c r="K2466" s="665" t="s">
        <v>5097</v>
      </c>
      <c r="L2466" s="666">
        <v>760.22</v>
      </c>
      <c r="M2466" s="666">
        <v>760.22</v>
      </c>
      <c r="N2466" s="665">
        <v>1</v>
      </c>
      <c r="O2466" s="748">
        <v>0.5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21</v>
      </c>
      <c r="B2467" s="665" t="s">
        <v>545</v>
      </c>
      <c r="C2467" s="665" t="s">
        <v>4757</v>
      </c>
      <c r="D2467" s="746" t="s">
        <v>7219</v>
      </c>
      <c r="E2467" s="747" t="s">
        <v>4792</v>
      </c>
      <c r="F2467" s="665" t="s">
        <v>4752</v>
      </c>
      <c r="G2467" s="665" t="s">
        <v>5096</v>
      </c>
      <c r="H2467" s="665" t="s">
        <v>546</v>
      </c>
      <c r="I2467" s="665" t="s">
        <v>2125</v>
      </c>
      <c r="J2467" s="665" t="s">
        <v>762</v>
      </c>
      <c r="K2467" s="665" t="s">
        <v>5400</v>
      </c>
      <c r="L2467" s="666">
        <v>0</v>
      </c>
      <c r="M2467" s="666">
        <v>0</v>
      </c>
      <c r="N2467" s="665">
        <v>2</v>
      </c>
      <c r="O2467" s="748">
        <v>0.5</v>
      </c>
      <c r="P2467" s="666"/>
      <c r="Q2467" s="681"/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21</v>
      </c>
      <c r="B2468" s="665" t="s">
        <v>545</v>
      </c>
      <c r="C2468" s="665" t="s">
        <v>4757</v>
      </c>
      <c r="D2468" s="746" t="s">
        <v>7219</v>
      </c>
      <c r="E2468" s="747" t="s">
        <v>4792</v>
      </c>
      <c r="F2468" s="665" t="s">
        <v>4752</v>
      </c>
      <c r="G2468" s="665" t="s">
        <v>5011</v>
      </c>
      <c r="H2468" s="665" t="s">
        <v>2238</v>
      </c>
      <c r="I2468" s="665" t="s">
        <v>3690</v>
      </c>
      <c r="J2468" s="665" t="s">
        <v>2402</v>
      </c>
      <c r="K2468" s="665" t="s">
        <v>4608</v>
      </c>
      <c r="L2468" s="666">
        <v>0</v>
      </c>
      <c r="M2468" s="666">
        <v>0</v>
      </c>
      <c r="N2468" s="665">
        <v>1</v>
      </c>
      <c r="O2468" s="748">
        <v>0.5</v>
      </c>
      <c r="P2468" s="666"/>
      <c r="Q2468" s="681"/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21</v>
      </c>
      <c r="B2469" s="665" t="s">
        <v>545</v>
      </c>
      <c r="C2469" s="665" t="s">
        <v>4757</v>
      </c>
      <c r="D2469" s="746" t="s">
        <v>7219</v>
      </c>
      <c r="E2469" s="747" t="s">
        <v>4792</v>
      </c>
      <c r="F2469" s="665" t="s">
        <v>4752</v>
      </c>
      <c r="G2469" s="665" t="s">
        <v>5012</v>
      </c>
      <c r="H2469" s="665" t="s">
        <v>546</v>
      </c>
      <c r="I2469" s="665" t="s">
        <v>6690</v>
      </c>
      <c r="J2469" s="665" t="s">
        <v>6691</v>
      </c>
      <c r="K2469" s="665" t="s">
        <v>6692</v>
      </c>
      <c r="L2469" s="666">
        <v>0</v>
      </c>
      <c r="M2469" s="666">
        <v>0</v>
      </c>
      <c r="N2469" s="665">
        <v>2</v>
      </c>
      <c r="O2469" s="748">
        <v>1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21</v>
      </c>
      <c r="B2470" s="665" t="s">
        <v>545</v>
      </c>
      <c r="C2470" s="665" t="s">
        <v>4757</v>
      </c>
      <c r="D2470" s="746" t="s">
        <v>7219</v>
      </c>
      <c r="E2470" s="747" t="s">
        <v>4792</v>
      </c>
      <c r="F2470" s="665" t="s">
        <v>4752</v>
      </c>
      <c r="G2470" s="665" t="s">
        <v>6693</v>
      </c>
      <c r="H2470" s="665" t="s">
        <v>546</v>
      </c>
      <c r="I2470" s="665" t="s">
        <v>6694</v>
      </c>
      <c r="J2470" s="665" t="s">
        <v>6695</v>
      </c>
      <c r="K2470" s="665" t="s">
        <v>6696</v>
      </c>
      <c r="L2470" s="666">
        <v>0</v>
      </c>
      <c r="M2470" s="666">
        <v>0</v>
      </c>
      <c r="N2470" s="665">
        <v>1</v>
      </c>
      <c r="O2470" s="748">
        <v>1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21</v>
      </c>
      <c r="B2471" s="665" t="s">
        <v>545</v>
      </c>
      <c r="C2471" s="665" t="s">
        <v>4757</v>
      </c>
      <c r="D2471" s="746" t="s">
        <v>7219</v>
      </c>
      <c r="E2471" s="747" t="s">
        <v>4792</v>
      </c>
      <c r="F2471" s="665" t="s">
        <v>4752</v>
      </c>
      <c r="G2471" s="665" t="s">
        <v>6693</v>
      </c>
      <c r="H2471" s="665" t="s">
        <v>546</v>
      </c>
      <c r="I2471" s="665" t="s">
        <v>6697</v>
      </c>
      <c r="J2471" s="665" t="s">
        <v>6695</v>
      </c>
      <c r="K2471" s="665" t="s">
        <v>6698</v>
      </c>
      <c r="L2471" s="666">
        <v>103.64</v>
      </c>
      <c r="M2471" s="666">
        <v>103.64</v>
      </c>
      <c r="N2471" s="665">
        <v>1</v>
      </c>
      <c r="O2471" s="748">
        <v>1</v>
      </c>
      <c r="P2471" s="666"/>
      <c r="Q2471" s="681">
        <v>0</v>
      </c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21</v>
      </c>
      <c r="B2472" s="665" t="s">
        <v>545</v>
      </c>
      <c r="C2472" s="665" t="s">
        <v>4757</v>
      </c>
      <c r="D2472" s="746" t="s">
        <v>7219</v>
      </c>
      <c r="E2472" s="747" t="s">
        <v>4792</v>
      </c>
      <c r="F2472" s="665" t="s">
        <v>4752</v>
      </c>
      <c r="G2472" s="665" t="s">
        <v>4896</v>
      </c>
      <c r="H2472" s="665" t="s">
        <v>546</v>
      </c>
      <c r="I2472" s="665" t="s">
        <v>604</v>
      </c>
      <c r="J2472" s="665" t="s">
        <v>605</v>
      </c>
      <c r="K2472" s="665" t="s">
        <v>4541</v>
      </c>
      <c r="L2472" s="666">
        <v>550.39</v>
      </c>
      <c r="M2472" s="666">
        <v>39077.689999999995</v>
      </c>
      <c r="N2472" s="665">
        <v>71</v>
      </c>
      <c r="O2472" s="748">
        <v>22.5</v>
      </c>
      <c r="P2472" s="666">
        <v>26969.109999999993</v>
      </c>
      <c r="Q2472" s="681">
        <v>0.6901408450704225</v>
      </c>
      <c r="R2472" s="665">
        <v>49</v>
      </c>
      <c r="S2472" s="681">
        <v>0.6901408450704225</v>
      </c>
      <c r="T2472" s="748">
        <v>15.5</v>
      </c>
      <c r="U2472" s="704">
        <v>0.68888888888888888</v>
      </c>
    </row>
    <row r="2473" spans="1:21" ht="14.4" customHeight="1" x14ac:dyDescent="0.3">
      <c r="A2473" s="664">
        <v>21</v>
      </c>
      <c r="B2473" s="665" t="s">
        <v>545</v>
      </c>
      <c r="C2473" s="665" t="s">
        <v>4757</v>
      </c>
      <c r="D2473" s="746" t="s">
        <v>7219</v>
      </c>
      <c r="E2473" s="747" t="s">
        <v>4792</v>
      </c>
      <c r="F2473" s="665" t="s">
        <v>4752</v>
      </c>
      <c r="G2473" s="665" t="s">
        <v>4896</v>
      </c>
      <c r="H2473" s="665" t="s">
        <v>2238</v>
      </c>
      <c r="I2473" s="665" t="s">
        <v>2572</v>
      </c>
      <c r="J2473" s="665" t="s">
        <v>2573</v>
      </c>
      <c r="K2473" s="665" t="s">
        <v>4540</v>
      </c>
      <c r="L2473" s="666">
        <v>550.39</v>
      </c>
      <c r="M2473" s="666">
        <v>6604.68</v>
      </c>
      <c r="N2473" s="665">
        <v>12</v>
      </c>
      <c r="O2473" s="748">
        <v>4</v>
      </c>
      <c r="P2473" s="666">
        <v>4953.51</v>
      </c>
      <c r="Q2473" s="681">
        <v>0.75</v>
      </c>
      <c r="R2473" s="665">
        <v>9</v>
      </c>
      <c r="S2473" s="681">
        <v>0.75</v>
      </c>
      <c r="T2473" s="748">
        <v>3</v>
      </c>
      <c r="U2473" s="704">
        <v>0.75</v>
      </c>
    </row>
    <row r="2474" spans="1:21" ht="14.4" customHeight="1" x14ac:dyDescent="0.3">
      <c r="A2474" s="664">
        <v>21</v>
      </c>
      <c r="B2474" s="665" t="s">
        <v>545</v>
      </c>
      <c r="C2474" s="665" t="s">
        <v>4757</v>
      </c>
      <c r="D2474" s="746" t="s">
        <v>7219</v>
      </c>
      <c r="E2474" s="747" t="s">
        <v>4792</v>
      </c>
      <c r="F2474" s="665" t="s">
        <v>4752</v>
      </c>
      <c r="G2474" s="665" t="s">
        <v>4896</v>
      </c>
      <c r="H2474" s="665" t="s">
        <v>546</v>
      </c>
      <c r="I2474" s="665" t="s">
        <v>5248</v>
      </c>
      <c r="J2474" s="665" t="s">
        <v>5249</v>
      </c>
      <c r="K2474" s="665" t="s">
        <v>4540</v>
      </c>
      <c r="L2474" s="666">
        <v>550.39</v>
      </c>
      <c r="M2474" s="666">
        <v>15961.310000000001</v>
      </c>
      <c r="N2474" s="665">
        <v>29</v>
      </c>
      <c r="O2474" s="748">
        <v>11</v>
      </c>
      <c r="P2474" s="666">
        <v>12108.580000000002</v>
      </c>
      <c r="Q2474" s="681">
        <v>0.75862068965517249</v>
      </c>
      <c r="R2474" s="665">
        <v>22</v>
      </c>
      <c r="S2474" s="681">
        <v>0.75862068965517238</v>
      </c>
      <c r="T2474" s="748">
        <v>8</v>
      </c>
      <c r="U2474" s="704">
        <v>0.72727272727272729</v>
      </c>
    </row>
    <row r="2475" spans="1:21" ht="14.4" customHeight="1" x14ac:dyDescent="0.3">
      <c r="A2475" s="664">
        <v>21</v>
      </c>
      <c r="B2475" s="665" t="s">
        <v>545</v>
      </c>
      <c r="C2475" s="665" t="s">
        <v>4757</v>
      </c>
      <c r="D2475" s="746" t="s">
        <v>7219</v>
      </c>
      <c r="E2475" s="747" t="s">
        <v>4792</v>
      </c>
      <c r="F2475" s="665" t="s">
        <v>4752</v>
      </c>
      <c r="G2475" s="665" t="s">
        <v>5878</v>
      </c>
      <c r="H2475" s="665" t="s">
        <v>2238</v>
      </c>
      <c r="I2475" s="665" t="s">
        <v>3760</v>
      </c>
      <c r="J2475" s="665" t="s">
        <v>3727</v>
      </c>
      <c r="K2475" s="665" t="s">
        <v>4710</v>
      </c>
      <c r="L2475" s="666">
        <v>207.45</v>
      </c>
      <c r="M2475" s="666">
        <v>207.45</v>
      </c>
      <c r="N2475" s="665">
        <v>1</v>
      </c>
      <c r="O2475" s="748">
        <v>0.5</v>
      </c>
      <c r="P2475" s="666"/>
      <c r="Q2475" s="681">
        <v>0</v>
      </c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21</v>
      </c>
      <c r="B2476" s="665" t="s">
        <v>545</v>
      </c>
      <c r="C2476" s="665" t="s">
        <v>4757</v>
      </c>
      <c r="D2476" s="746" t="s">
        <v>7219</v>
      </c>
      <c r="E2476" s="747" t="s">
        <v>4792</v>
      </c>
      <c r="F2476" s="665" t="s">
        <v>4752</v>
      </c>
      <c r="G2476" s="665" t="s">
        <v>5401</v>
      </c>
      <c r="H2476" s="665" t="s">
        <v>2238</v>
      </c>
      <c r="I2476" s="665" t="s">
        <v>6699</v>
      </c>
      <c r="J2476" s="665" t="s">
        <v>6700</v>
      </c>
      <c r="K2476" s="665" t="s">
        <v>6701</v>
      </c>
      <c r="L2476" s="666">
        <v>118.54</v>
      </c>
      <c r="M2476" s="666">
        <v>118.54</v>
      </c>
      <c r="N2476" s="665">
        <v>1</v>
      </c>
      <c r="O2476" s="748">
        <v>1</v>
      </c>
      <c r="P2476" s="666">
        <v>118.54</v>
      </c>
      <c r="Q2476" s="681">
        <v>1</v>
      </c>
      <c r="R2476" s="665">
        <v>1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21</v>
      </c>
      <c r="B2477" s="665" t="s">
        <v>545</v>
      </c>
      <c r="C2477" s="665" t="s">
        <v>4757</v>
      </c>
      <c r="D2477" s="746" t="s">
        <v>7219</v>
      </c>
      <c r="E2477" s="747" t="s">
        <v>4792</v>
      </c>
      <c r="F2477" s="665" t="s">
        <v>4752</v>
      </c>
      <c r="G2477" s="665" t="s">
        <v>5401</v>
      </c>
      <c r="H2477" s="665" t="s">
        <v>2238</v>
      </c>
      <c r="I2477" s="665" t="s">
        <v>2563</v>
      </c>
      <c r="J2477" s="665" t="s">
        <v>2564</v>
      </c>
      <c r="K2477" s="665" t="s">
        <v>4507</v>
      </c>
      <c r="L2477" s="666">
        <v>79.03</v>
      </c>
      <c r="M2477" s="666">
        <v>316.12</v>
      </c>
      <c r="N2477" s="665">
        <v>4</v>
      </c>
      <c r="O2477" s="748">
        <v>2.5</v>
      </c>
      <c r="P2477" s="666">
        <v>237.09</v>
      </c>
      <c r="Q2477" s="681">
        <v>0.75</v>
      </c>
      <c r="R2477" s="665">
        <v>3</v>
      </c>
      <c r="S2477" s="681">
        <v>0.75</v>
      </c>
      <c r="T2477" s="748">
        <v>1.5</v>
      </c>
      <c r="U2477" s="704">
        <v>0.6</v>
      </c>
    </row>
    <row r="2478" spans="1:21" ht="14.4" customHeight="1" x14ac:dyDescent="0.3">
      <c r="A2478" s="664">
        <v>21</v>
      </c>
      <c r="B2478" s="665" t="s">
        <v>545</v>
      </c>
      <c r="C2478" s="665" t="s">
        <v>4757</v>
      </c>
      <c r="D2478" s="746" t="s">
        <v>7219</v>
      </c>
      <c r="E2478" s="747" t="s">
        <v>4792</v>
      </c>
      <c r="F2478" s="665" t="s">
        <v>4752</v>
      </c>
      <c r="G2478" s="665" t="s">
        <v>5401</v>
      </c>
      <c r="H2478" s="665" t="s">
        <v>2238</v>
      </c>
      <c r="I2478" s="665" t="s">
        <v>2408</v>
      </c>
      <c r="J2478" s="665" t="s">
        <v>4508</v>
      </c>
      <c r="K2478" s="665" t="s">
        <v>4509</v>
      </c>
      <c r="L2478" s="666">
        <v>46.07</v>
      </c>
      <c r="M2478" s="666">
        <v>92.14</v>
      </c>
      <c r="N2478" s="665">
        <v>2</v>
      </c>
      <c r="O2478" s="748">
        <v>2</v>
      </c>
      <c r="P2478" s="666">
        <v>46.07</v>
      </c>
      <c r="Q2478" s="681">
        <v>0.5</v>
      </c>
      <c r="R2478" s="665">
        <v>1</v>
      </c>
      <c r="S2478" s="681">
        <v>0.5</v>
      </c>
      <c r="T2478" s="748">
        <v>1</v>
      </c>
      <c r="U2478" s="704">
        <v>0.5</v>
      </c>
    </row>
    <row r="2479" spans="1:21" ht="14.4" customHeight="1" x14ac:dyDescent="0.3">
      <c r="A2479" s="664">
        <v>21</v>
      </c>
      <c r="B2479" s="665" t="s">
        <v>545</v>
      </c>
      <c r="C2479" s="665" t="s">
        <v>4757</v>
      </c>
      <c r="D2479" s="746" t="s">
        <v>7219</v>
      </c>
      <c r="E2479" s="747" t="s">
        <v>4792</v>
      </c>
      <c r="F2479" s="665" t="s">
        <v>4752</v>
      </c>
      <c r="G2479" s="665" t="s">
        <v>5401</v>
      </c>
      <c r="H2479" s="665" t="s">
        <v>2238</v>
      </c>
      <c r="I2479" s="665" t="s">
        <v>6611</v>
      </c>
      <c r="J2479" s="665" t="s">
        <v>4508</v>
      </c>
      <c r="K2479" s="665" t="s">
        <v>6612</v>
      </c>
      <c r="L2479" s="666">
        <v>0</v>
      </c>
      <c r="M2479" s="666">
        <v>0</v>
      </c>
      <c r="N2479" s="665">
        <v>1</v>
      </c>
      <c r="O2479" s="748">
        <v>1</v>
      </c>
      <c r="P2479" s="666">
        <v>0</v>
      </c>
      <c r="Q2479" s="681"/>
      <c r="R2479" s="665">
        <v>1</v>
      </c>
      <c r="S2479" s="681">
        <v>1</v>
      </c>
      <c r="T2479" s="748">
        <v>1</v>
      </c>
      <c r="U2479" s="704">
        <v>1</v>
      </c>
    </row>
    <row r="2480" spans="1:21" ht="14.4" customHeight="1" x14ac:dyDescent="0.3">
      <c r="A2480" s="664">
        <v>21</v>
      </c>
      <c r="B2480" s="665" t="s">
        <v>545</v>
      </c>
      <c r="C2480" s="665" t="s">
        <v>4757</v>
      </c>
      <c r="D2480" s="746" t="s">
        <v>7219</v>
      </c>
      <c r="E2480" s="747" t="s">
        <v>4792</v>
      </c>
      <c r="F2480" s="665" t="s">
        <v>4752</v>
      </c>
      <c r="G2480" s="665" t="s">
        <v>5401</v>
      </c>
      <c r="H2480" s="665" t="s">
        <v>2238</v>
      </c>
      <c r="I2480" s="665" t="s">
        <v>3807</v>
      </c>
      <c r="J2480" s="665" t="s">
        <v>4656</v>
      </c>
      <c r="K2480" s="665" t="s">
        <v>4657</v>
      </c>
      <c r="L2480" s="666">
        <v>118.54</v>
      </c>
      <c r="M2480" s="666">
        <v>474.16</v>
      </c>
      <c r="N2480" s="665">
        <v>4</v>
      </c>
      <c r="O2480" s="748">
        <v>2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21</v>
      </c>
      <c r="B2481" s="665" t="s">
        <v>545</v>
      </c>
      <c r="C2481" s="665" t="s">
        <v>4757</v>
      </c>
      <c r="D2481" s="746" t="s">
        <v>7219</v>
      </c>
      <c r="E2481" s="747" t="s">
        <v>4792</v>
      </c>
      <c r="F2481" s="665" t="s">
        <v>4752</v>
      </c>
      <c r="G2481" s="665" t="s">
        <v>6702</v>
      </c>
      <c r="H2481" s="665" t="s">
        <v>546</v>
      </c>
      <c r="I2481" s="665" t="s">
        <v>6703</v>
      </c>
      <c r="J2481" s="665" t="s">
        <v>6704</v>
      </c>
      <c r="K2481" s="665" t="s">
        <v>6705</v>
      </c>
      <c r="L2481" s="666">
        <v>90.95</v>
      </c>
      <c r="M2481" s="666">
        <v>90.95</v>
      </c>
      <c r="N2481" s="665">
        <v>1</v>
      </c>
      <c r="O2481" s="748">
        <v>1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21</v>
      </c>
      <c r="B2482" s="665" t="s">
        <v>545</v>
      </c>
      <c r="C2482" s="665" t="s">
        <v>4757</v>
      </c>
      <c r="D2482" s="746" t="s">
        <v>7219</v>
      </c>
      <c r="E2482" s="747" t="s">
        <v>4792</v>
      </c>
      <c r="F2482" s="665" t="s">
        <v>4752</v>
      </c>
      <c r="G2482" s="665" t="s">
        <v>6706</v>
      </c>
      <c r="H2482" s="665" t="s">
        <v>546</v>
      </c>
      <c r="I2482" s="665" t="s">
        <v>6707</v>
      </c>
      <c r="J2482" s="665" t="s">
        <v>6708</v>
      </c>
      <c r="K2482" s="665" t="s">
        <v>6709</v>
      </c>
      <c r="L2482" s="666">
        <v>140.72</v>
      </c>
      <c r="M2482" s="666">
        <v>562.88</v>
      </c>
      <c r="N2482" s="665">
        <v>4</v>
      </c>
      <c r="O2482" s="748">
        <v>0.5</v>
      </c>
      <c r="P2482" s="666">
        <v>562.88</v>
      </c>
      <c r="Q2482" s="681">
        <v>1</v>
      </c>
      <c r="R2482" s="665">
        <v>4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21</v>
      </c>
      <c r="B2483" s="665" t="s">
        <v>545</v>
      </c>
      <c r="C2483" s="665" t="s">
        <v>4757</v>
      </c>
      <c r="D2483" s="746" t="s">
        <v>7219</v>
      </c>
      <c r="E2483" s="747" t="s">
        <v>4792</v>
      </c>
      <c r="F2483" s="665" t="s">
        <v>4752</v>
      </c>
      <c r="G2483" s="665" t="s">
        <v>4898</v>
      </c>
      <c r="H2483" s="665" t="s">
        <v>546</v>
      </c>
      <c r="I2483" s="665" t="s">
        <v>2062</v>
      </c>
      <c r="J2483" s="665" t="s">
        <v>2063</v>
      </c>
      <c r="K2483" s="665" t="s">
        <v>4899</v>
      </c>
      <c r="L2483" s="666">
        <v>727.03</v>
      </c>
      <c r="M2483" s="666">
        <v>2181.09</v>
      </c>
      <c r="N2483" s="665">
        <v>3</v>
      </c>
      <c r="O2483" s="748">
        <v>1</v>
      </c>
      <c r="P2483" s="666">
        <v>2181.09</v>
      </c>
      <c r="Q2483" s="681">
        <v>1</v>
      </c>
      <c r="R2483" s="665">
        <v>3</v>
      </c>
      <c r="S2483" s="681">
        <v>1</v>
      </c>
      <c r="T2483" s="748">
        <v>1</v>
      </c>
      <c r="U2483" s="704">
        <v>1</v>
      </c>
    </row>
    <row r="2484" spans="1:21" ht="14.4" customHeight="1" x14ac:dyDescent="0.3">
      <c r="A2484" s="664">
        <v>21</v>
      </c>
      <c r="B2484" s="665" t="s">
        <v>545</v>
      </c>
      <c r="C2484" s="665" t="s">
        <v>4757</v>
      </c>
      <c r="D2484" s="746" t="s">
        <v>7219</v>
      </c>
      <c r="E2484" s="747" t="s">
        <v>4792</v>
      </c>
      <c r="F2484" s="665" t="s">
        <v>4752</v>
      </c>
      <c r="G2484" s="665" t="s">
        <v>4898</v>
      </c>
      <c r="H2484" s="665" t="s">
        <v>546</v>
      </c>
      <c r="I2484" s="665" t="s">
        <v>6084</v>
      </c>
      <c r="J2484" s="665" t="s">
        <v>5108</v>
      </c>
      <c r="K2484" s="665" t="s">
        <v>4899</v>
      </c>
      <c r="L2484" s="666">
        <v>727.03</v>
      </c>
      <c r="M2484" s="666">
        <v>10905.45</v>
      </c>
      <c r="N2484" s="665">
        <v>15</v>
      </c>
      <c r="O2484" s="748">
        <v>5.5</v>
      </c>
      <c r="P2484" s="666">
        <v>10178.42</v>
      </c>
      <c r="Q2484" s="681">
        <v>0.93333333333333324</v>
      </c>
      <c r="R2484" s="665">
        <v>14</v>
      </c>
      <c r="S2484" s="681">
        <v>0.93333333333333335</v>
      </c>
      <c r="T2484" s="748">
        <v>4.5</v>
      </c>
      <c r="U2484" s="704">
        <v>0.81818181818181823</v>
      </c>
    </row>
    <row r="2485" spans="1:21" ht="14.4" customHeight="1" x14ac:dyDescent="0.3">
      <c r="A2485" s="664">
        <v>21</v>
      </c>
      <c r="B2485" s="665" t="s">
        <v>545</v>
      </c>
      <c r="C2485" s="665" t="s">
        <v>4757</v>
      </c>
      <c r="D2485" s="746" t="s">
        <v>7219</v>
      </c>
      <c r="E2485" s="747" t="s">
        <v>4792</v>
      </c>
      <c r="F2485" s="665" t="s">
        <v>4752</v>
      </c>
      <c r="G2485" s="665" t="s">
        <v>6085</v>
      </c>
      <c r="H2485" s="665" t="s">
        <v>546</v>
      </c>
      <c r="I2485" s="665" t="s">
        <v>6710</v>
      </c>
      <c r="J2485" s="665" t="s">
        <v>6711</v>
      </c>
      <c r="K2485" s="665" t="s">
        <v>6712</v>
      </c>
      <c r="L2485" s="666">
        <v>141.62</v>
      </c>
      <c r="M2485" s="666">
        <v>424.86</v>
      </c>
      <c r="N2485" s="665">
        <v>3</v>
      </c>
      <c r="O2485" s="748">
        <v>2</v>
      </c>
      <c r="P2485" s="666">
        <v>283.24</v>
      </c>
      <c r="Q2485" s="681">
        <v>0.66666666666666663</v>
      </c>
      <c r="R2485" s="665">
        <v>2</v>
      </c>
      <c r="S2485" s="681">
        <v>0.66666666666666663</v>
      </c>
      <c r="T2485" s="748">
        <v>1.5</v>
      </c>
      <c r="U2485" s="704">
        <v>0.75</v>
      </c>
    </row>
    <row r="2486" spans="1:21" ht="14.4" customHeight="1" x14ac:dyDescent="0.3">
      <c r="A2486" s="664">
        <v>21</v>
      </c>
      <c r="B2486" s="665" t="s">
        <v>545</v>
      </c>
      <c r="C2486" s="665" t="s">
        <v>4757</v>
      </c>
      <c r="D2486" s="746" t="s">
        <v>7219</v>
      </c>
      <c r="E2486" s="747" t="s">
        <v>4792</v>
      </c>
      <c r="F2486" s="665" t="s">
        <v>4752</v>
      </c>
      <c r="G2486" s="665" t="s">
        <v>4802</v>
      </c>
      <c r="H2486" s="665" t="s">
        <v>546</v>
      </c>
      <c r="I2486" s="665" t="s">
        <v>994</v>
      </c>
      <c r="J2486" s="665" t="s">
        <v>4803</v>
      </c>
      <c r="K2486" s="665" t="s">
        <v>4804</v>
      </c>
      <c r="L2486" s="666">
        <v>53.57</v>
      </c>
      <c r="M2486" s="666">
        <v>642.84</v>
      </c>
      <c r="N2486" s="665">
        <v>12</v>
      </c>
      <c r="O2486" s="748">
        <v>3</v>
      </c>
      <c r="P2486" s="666">
        <v>214.28</v>
      </c>
      <c r="Q2486" s="681">
        <v>0.33333333333333331</v>
      </c>
      <c r="R2486" s="665">
        <v>4</v>
      </c>
      <c r="S2486" s="681">
        <v>0.33333333333333331</v>
      </c>
      <c r="T2486" s="748">
        <v>1.5</v>
      </c>
      <c r="U2486" s="704">
        <v>0.5</v>
      </c>
    </row>
    <row r="2487" spans="1:21" ht="14.4" customHeight="1" x14ac:dyDescent="0.3">
      <c r="A2487" s="664">
        <v>21</v>
      </c>
      <c r="B2487" s="665" t="s">
        <v>545</v>
      </c>
      <c r="C2487" s="665" t="s">
        <v>4757</v>
      </c>
      <c r="D2487" s="746" t="s">
        <v>7219</v>
      </c>
      <c r="E2487" s="747" t="s">
        <v>4792</v>
      </c>
      <c r="F2487" s="665" t="s">
        <v>4752</v>
      </c>
      <c r="G2487" s="665" t="s">
        <v>4904</v>
      </c>
      <c r="H2487" s="665" t="s">
        <v>2238</v>
      </c>
      <c r="I2487" s="665" t="s">
        <v>5122</v>
      </c>
      <c r="J2487" s="665" t="s">
        <v>5123</v>
      </c>
      <c r="K2487" s="665" t="s">
        <v>5124</v>
      </c>
      <c r="L2487" s="666">
        <v>0</v>
      </c>
      <c r="M2487" s="666">
        <v>0</v>
      </c>
      <c r="N2487" s="665">
        <v>9</v>
      </c>
      <c r="O2487" s="748">
        <v>2.5</v>
      </c>
      <c r="P2487" s="666">
        <v>0</v>
      </c>
      <c r="Q2487" s="681"/>
      <c r="R2487" s="665">
        <v>7</v>
      </c>
      <c r="S2487" s="681">
        <v>0.77777777777777779</v>
      </c>
      <c r="T2487" s="748">
        <v>2</v>
      </c>
      <c r="U2487" s="704">
        <v>0.8</v>
      </c>
    </row>
    <row r="2488" spans="1:21" ht="14.4" customHeight="1" x14ac:dyDescent="0.3">
      <c r="A2488" s="664">
        <v>21</v>
      </c>
      <c r="B2488" s="665" t="s">
        <v>545</v>
      </c>
      <c r="C2488" s="665" t="s">
        <v>4757</v>
      </c>
      <c r="D2488" s="746" t="s">
        <v>7219</v>
      </c>
      <c r="E2488" s="747" t="s">
        <v>4792</v>
      </c>
      <c r="F2488" s="665" t="s">
        <v>4752</v>
      </c>
      <c r="G2488" s="665" t="s">
        <v>4904</v>
      </c>
      <c r="H2488" s="665" t="s">
        <v>2238</v>
      </c>
      <c r="I2488" s="665" t="s">
        <v>2256</v>
      </c>
      <c r="J2488" s="665" t="s">
        <v>4577</v>
      </c>
      <c r="K2488" s="665" t="s">
        <v>4578</v>
      </c>
      <c r="L2488" s="666">
        <v>0</v>
      </c>
      <c r="M2488" s="666">
        <v>0</v>
      </c>
      <c r="N2488" s="665">
        <v>7</v>
      </c>
      <c r="O2488" s="748">
        <v>4.5</v>
      </c>
      <c r="P2488" s="666">
        <v>0</v>
      </c>
      <c r="Q2488" s="681"/>
      <c r="R2488" s="665">
        <v>2</v>
      </c>
      <c r="S2488" s="681">
        <v>0.2857142857142857</v>
      </c>
      <c r="T2488" s="748">
        <v>1.5</v>
      </c>
      <c r="U2488" s="704">
        <v>0.33333333333333331</v>
      </c>
    </row>
    <row r="2489" spans="1:21" ht="14.4" customHeight="1" x14ac:dyDescent="0.3">
      <c r="A2489" s="664">
        <v>21</v>
      </c>
      <c r="B2489" s="665" t="s">
        <v>545</v>
      </c>
      <c r="C2489" s="665" t="s">
        <v>4757</v>
      </c>
      <c r="D2489" s="746" t="s">
        <v>7219</v>
      </c>
      <c r="E2489" s="747" t="s">
        <v>4792</v>
      </c>
      <c r="F2489" s="665" t="s">
        <v>4752</v>
      </c>
      <c r="G2489" s="665" t="s">
        <v>4905</v>
      </c>
      <c r="H2489" s="665" t="s">
        <v>546</v>
      </c>
      <c r="I2489" s="665" t="s">
        <v>5127</v>
      </c>
      <c r="J2489" s="665" t="s">
        <v>2074</v>
      </c>
      <c r="K2489" s="665" t="s">
        <v>4967</v>
      </c>
      <c r="L2489" s="666">
        <v>0</v>
      </c>
      <c r="M2489" s="666">
        <v>0</v>
      </c>
      <c r="N2489" s="665">
        <v>1</v>
      </c>
      <c r="O2489" s="748">
        <v>0.5</v>
      </c>
      <c r="P2489" s="666"/>
      <c r="Q2489" s="681"/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21</v>
      </c>
      <c r="B2490" s="665" t="s">
        <v>545</v>
      </c>
      <c r="C2490" s="665" t="s">
        <v>4757</v>
      </c>
      <c r="D2490" s="746" t="s">
        <v>7219</v>
      </c>
      <c r="E2490" s="747" t="s">
        <v>4792</v>
      </c>
      <c r="F2490" s="665" t="s">
        <v>4752</v>
      </c>
      <c r="G2490" s="665" t="s">
        <v>4805</v>
      </c>
      <c r="H2490" s="665" t="s">
        <v>2238</v>
      </c>
      <c r="I2490" s="665" t="s">
        <v>4806</v>
      </c>
      <c r="J2490" s="665" t="s">
        <v>2554</v>
      </c>
      <c r="K2490" s="665" t="s">
        <v>4446</v>
      </c>
      <c r="L2490" s="666">
        <v>543.39</v>
      </c>
      <c r="M2490" s="666">
        <v>1630.17</v>
      </c>
      <c r="N2490" s="665">
        <v>3</v>
      </c>
      <c r="O2490" s="748">
        <v>0.5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21</v>
      </c>
      <c r="B2491" s="665" t="s">
        <v>545</v>
      </c>
      <c r="C2491" s="665" t="s">
        <v>4757</v>
      </c>
      <c r="D2491" s="746" t="s">
        <v>7219</v>
      </c>
      <c r="E2491" s="747" t="s">
        <v>4792</v>
      </c>
      <c r="F2491" s="665" t="s">
        <v>4752</v>
      </c>
      <c r="G2491" s="665" t="s">
        <v>4805</v>
      </c>
      <c r="H2491" s="665" t="s">
        <v>2238</v>
      </c>
      <c r="I2491" s="665" t="s">
        <v>4806</v>
      </c>
      <c r="J2491" s="665" t="s">
        <v>2554</v>
      </c>
      <c r="K2491" s="665" t="s">
        <v>4446</v>
      </c>
      <c r="L2491" s="666">
        <v>490.89</v>
      </c>
      <c r="M2491" s="666">
        <v>1472.67</v>
      </c>
      <c r="N2491" s="665">
        <v>3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21</v>
      </c>
      <c r="B2492" s="665" t="s">
        <v>545</v>
      </c>
      <c r="C2492" s="665" t="s">
        <v>4757</v>
      </c>
      <c r="D2492" s="746" t="s">
        <v>7219</v>
      </c>
      <c r="E2492" s="747" t="s">
        <v>4792</v>
      </c>
      <c r="F2492" s="665" t="s">
        <v>4752</v>
      </c>
      <c r="G2492" s="665" t="s">
        <v>4805</v>
      </c>
      <c r="H2492" s="665" t="s">
        <v>2238</v>
      </c>
      <c r="I2492" s="665" t="s">
        <v>4968</v>
      </c>
      <c r="J2492" s="665" t="s">
        <v>2554</v>
      </c>
      <c r="K2492" s="665" t="s">
        <v>4615</v>
      </c>
      <c r="L2492" s="666">
        <v>815.1</v>
      </c>
      <c r="M2492" s="666">
        <v>2445.3000000000002</v>
      </c>
      <c r="N2492" s="665">
        <v>3</v>
      </c>
      <c r="O2492" s="748">
        <v>0.5</v>
      </c>
      <c r="P2492" s="666">
        <v>2445.3000000000002</v>
      </c>
      <c r="Q2492" s="681">
        <v>1</v>
      </c>
      <c r="R2492" s="665">
        <v>3</v>
      </c>
      <c r="S2492" s="681">
        <v>1</v>
      </c>
      <c r="T2492" s="748">
        <v>0.5</v>
      </c>
      <c r="U2492" s="704">
        <v>1</v>
      </c>
    </row>
    <row r="2493" spans="1:21" ht="14.4" customHeight="1" x14ac:dyDescent="0.3">
      <c r="A2493" s="664">
        <v>21</v>
      </c>
      <c r="B2493" s="665" t="s">
        <v>545</v>
      </c>
      <c r="C2493" s="665" t="s">
        <v>4757</v>
      </c>
      <c r="D2493" s="746" t="s">
        <v>7219</v>
      </c>
      <c r="E2493" s="747" t="s">
        <v>4792</v>
      </c>
      <c r="F2493" s="665" t="s">
        <v>4752</v>
      </c>
      <c r="G2493" s="665" t="s">
        <v>4805</v>
      </c>
      <c r="H2493" s="665" t="s">
        <v>2238</v>
      </c>
      <c r="I2493" s="665" t="s">
        <v>3683</v>
      </c>
      <c r="J2493" s="665" t="s">
        <v>2554</v>
      </c>
      <c r="K2493" s="665" t="s">
        <v>4616</v>
      </c>
      <c r="L2493" s="666">
        <v>923.74</v>
      </c>
      <c r="M2493" s="666">
        <v>5542.4400000000005</v>
      </c>
      <c r="N2493" s="665">
        <v>6</v>
      </c>
      <c r="O2493" s="748">
        <v>1.5</v>
      </c>
      <c r="P2493" s="666">
        <v>5542.4400000000005</v>
      </c>
      <c r="Q2493" s="681">
        <v>1</v>
      </c>
      <c r="R2493" s="665">
        <v>6</v>
      </c>
      <c r="S2493" s="681">
        <v>1</v>
      </c>
      <c r="T2493" s="748">
        <v>1.5</v>
      </c>
      <c r="U2493" s="704">
        <v>1</v>
      </c>
    </row>
    <row r="2494" spans="1:21" ht="14.4" customHeight="1" x14ac:dyDescent="0.3">
      <c r="A2494" s="664">
        <v>21</v>
      </c>
      <c r="B2494" s="665" t="s">
        <v>545</v>
      </c>
      <c r="C2494" s="665" t="s">
        <v>4757</v>
      </c>
      <c r="D2494" s="746" t="s">
        <v>7219</v>
      </c>
      <c r="E2494" s="747" t="s">
        <v>4792</v>
      </c>
      <c r="F2494" s="665" t="s">
        <v>4752</v>
      </c>
      <c r="G2494" s="665" t="s">
        <v>4805</v>
      </c>
      <c r="H2494" s="665" t="s">
        <v>2238</v>
      </c>
      <c r="I2494" s="665" t="s">
        <v>5128</v>
      </c>
      <c r="J2494" s="665" t="s">
        <v>2308</v>
      </c>
      <c r="K2494" s="665" t="s">
        <v>4444</v>
      </c>
      <c r="L2494" s="666">
        <v>1385.62</v>
      </c>
      <c r="M2494" s="666">
        <v>24941.16</v>
      </c>
      <c r="N2494" s="665">
        <v>18</v>
      </c>
      <c r="O2494" s="748">
        <v>4.5</v>
      </c>
      <c r="P2494" s="666">
        <v>20784.3</v>
      </c>
      <c r="Q2494" s="681">
        <v>0.83333333333333326</v>
      </c>
      <c r="R2494" s="665">
        <v>15</v>
      </c>
      <c r="S2494" s="681">
        <v>0.83333333333333337</v>
      </c>
      <c r="T2494" s="748">
        <v>4</v>
      </c>
      <c r="U2494" s="704">
        <v>0.88888888888888884</v>
      </c>
    </row>
    <row r="2495" spans="1:21" ht="14.4" customHeight="1" x14ac:dyDescent="0.3">
      <c r="A2495" s="664">
        <v>21</v>
      </c>
      <c r="B2495" s="665" t="s">
        <v>545</v>
      </c>
      <c r="C2495" s="665" t="s">
        <v>4757</v>
      </c>
      <c r="D2495" s="746" t="s">
        <v>7219</v>
      </c>
      <c r="E2495" s="747" t="s">
        <v>4792</v>
      </c>
      <c r="F2495" s="665" t="s">
        <v>4752</v>
      </c>
      <c r="G2495" s="665" t="s">
        <v>4805</v>
      </c>
      <c r="H2495" s="665" t="s">
        <v>2238</v>
      </c>
      <c r="I2495" s="665" t="s">
        <v>2307</v>
      </c>
      <c r="J2495" s="665" t="s">
        <v>2308</v>
      </c>
      <c r="K2495" s="665" t="s">
        <v>4447</v>
      </c>
      <c r="L2495" s="666">
        <v>1847.49</v>
      </c>
      <c r="M2495" s="666">
        <v>5542.47</v>
      </c>
      <c r="N2495" s="665">
        <v>3</v>
      </c>
      <c r="O2495" s="748">
        <v>1</v>
      </c>
      <c r="P2495" s="666">
        <v>5542.47</v>
      </c>
      <c r="Q2495" s="681">
        <v>1</v>
      </c>
      <c r="R2495" s="665">
        <v>3</v>
      </c>
      <c r="S2495" s="681">
        <v>1</v>
      </c>
      <c r="T2495" s="748">
        <v>1</v>
      </c>
      <c r="U2495" s="704">
        <v>1</v>
      </c>
    </row>
    <row r="2496" spans="1:21" ht="14.4" customHeight="1" x14ac:dyDescent="0.3">
      <c r="A2496" s="664">
        <v>21</v>
      </c>
      <c r="B2496" s="665" t="s">
        <v>545</v>
      </c>
      <c r="C2496" s="665" t="s">
        <v>4757</v>
      </c>
      <c r="D2496" s="746" t="s">
        <v>7219</v>
      </c>
      <c r="E2496" s="747" t="s">
        <v>4792</v>
      </c>
      <c r="F2496" s="665" t="s">
        <v>4752</v>
      </c>
      <c r="G2496" s="665" t="s">
        <v>4805</v>
      </c>
      <c r="H2496" s="665" t="s">
        <v>2238</v>
      </c>
      <c r="I2496" s="665" t="s">
        <v>2550</v>
      </c>
      <c r="J2496" s="665" t="s">
        <v>2308</v>
      </c>
      <c r="K2496" s="665" t="s">
        <v>4444</v>
      </c>
      <c r="L2496" s="666">
        <v>1385.62</v>
      </c>
      <c r="M2496" s="666">
        <v>4156.8599999999997</v>
      </c>
      <c r="N2496" s="665">
        <v>3</v>
      </c>
      <c r="O2496" s="748">
        <v>0.5</v>
      </c>
      <c r="P2496" s="666">
        <v>4156.8599999999997</v>
      </c>
      <c r="Q2496" s="681">
        <v>1</v>
      </c>
      <c r="R2496" s="665">
        <v>3</v>
      </c>
      <c r="S2496" s="681">
        <v>1</v>
      </c>
      <c r="T2496" s="748">
        <v>0.5</v>
      </c>
      <c r="U2496" s="704">
        <v>1</v>
      </c>
    </row>
    <row r="2497" spans="1:21" ht="14.4" customHeight="1" x14ac:dyDescent="0.3">
      <c r="A2497" s="664">
        <v>21</v>
      </c>
      <c r="B2497" s="665" t="s">
        <v>545</v>
      </c>
      <c r="C2497" s="665" t="s">
        <v>4757</v>
      </c>
      <c r="D2497" s="746" t="s">
        <v>7219</v>
      </c>
      <c r="E2497" s="747" t="s">
        <v>4792</v>
      </c>
      <c r="F2497" s="665" t="s">
        <v>4752</v>
      </c>
      <c r="G2497" s="665" t="s">
        <v>5252</v>
      </c>
      <c r="H2497" s="665" t="s">
        <v>546</v>
      </c>
      <c r="I2497" s="665" t="s">
        <v>6217</v>
      </c>
      <c r="J2497" s="665" t="s">
        <v>6218</v>
      </c>
      <c r="K2497" s="665" t="s">
        <v>6219</v>
      </c>
      <c r="L2497" s="666">
        <v>113.93</v>
      </c>
      <c r="M2497" s="666">
        <v>455.72</v>
      </c>
      <c r="N2497" s="665">
        <v>4</v>
      </c>
      <c r="O2497" s="748">
        <v>2</v>
      </c>
      <c r="P2497" s="666">
        <v>455.72</v>
      </c>
      <c r="Q2497" s="681">
        <v>1</v>
      </c>
      <c r="R2497" s="665">
        <v>4</v>
      </c>
      <c r="S2497" s="681">
        <v>1</v>
      </c>
      <c r="T2497" s="748">
        <v>2</v>
      </c>
      <c r="U2497" s="704">
        <v>1</v>
      </c>
    </row>
    <row r="2498" spans="1:21" ht="14.4" customHeight="1" x14ac:dyDescent="0.3">
      <c r="A2498" s="664">
        <v>21</v>
      </c>
      <c r="B2498" s="665" t="s">
        <v>545</v>
      </c>
      <c r="C2498" s="665" t="s">
        <v>4757</v>
      </c>
      <c r="D2498" s="746" t="s">
        <v>7219</v>
      </c>
      <c r="E2498" s="747" t="s">
        <v>4792</v>
      </c>
      <c r="F2498" s="665" t="s">
        <v>4752</v>
      </c>
      <c r="G2498" s="665" t="s">
        <v>6713</v>
      </c>
      <c r="H2498" s="665" t="s">
        <v>546</v>
      </c>
      <c r="I2498" s="665" t="s">
        <v>1164</v>
      </c>
      <c r="J2498" s="665" t="s">
        <v>1165</v>
      </c>
      <c r="K2498" s="665" t="s">
        <v>6714</v>
      </c>
      <c r="L2498" s="666">
        <v>32.76</v>
      </c>
      <c r="M2498" s="666">
        <v>98.28</v>
      </c>
      <c r="N2498" s="665">
        <v>3</v>
      </c>
      <c r="O2498" s="748">
        <v>0.5</v>
      </c>
      <c r="P2498" s="666">
        <v>98.28</v>
      </c>
      <c r="Q2498" s="681">
        <v>1</v>
      </c>
      <c r="R2498" s="665">
        <v>3</v>
      </c>
      <c r="S2498" s="681">
        <v>1</v>
      </c>
      <c r="T2498" s="748">
        <v>0.5</v>
      </c>
      <c r="U2498" s="704">
        <v>1</v>
      </c>
    </row>
    <row r="2499" spans="1:21" ht="14.4" customHeight="1" x14ac:dyDescent="0.3">
      <c r="A2499" s="664">
        <v>21</v>
      </c>
      <c r="B2499" s="665" t="s">
        <v>545</v>
      </c>
      <c r="C2499" s="665" t="s">
        <v>4757</v>
      </c>
      <c r="D2499" s="746" t="s">
        <v>7219</v>
      </c>
      <c r="E2499" s="747" t="s">
        <v>4792</v>
      </c>
      <c r="F2499" s="665" t="s">
        <v>4752</v>
      </c>
      <c r="G2499" s="665" t="s">
        <v>5646</v>
      </c>
      <c r="H2499" s="665" t="s">
        <v>2238</v>
      </c>
      <c r="I2499" s="665" t="s">
        <v>2246</v>
      </c>
      <c r="J2499" s="665" t="s">
        <v>611</v>
      </c>
      <c r="K2499" s="665" t="s">
        <v>4551</v>
      </c>
      <c r="L2499" s="666">
        <v>36.54</v>
      </c>
      <c r="M2499" s="666">
        <v>255.78</v>
      </c>
      <c r="N2499" s="665">
        <v>7</v>
      </c>
      <c r="O2499" s="748">
        <v>2.5</v>
      </c>
      <c r="P2499" s="666">
        <v>109.62</v>
      </c>
      <c r="Q2499" s="681">
        <v>0.4285714285714286</v>
      </c>
      <c r="R2499" s="665">
        <v>3</v>
      </c>
      <c r="S2499" s="681">
        <v>0.42857142857142855</v>
      </c>
      <c r="T2499" s="748">
        <v>1</v>
      </c>
      <c r="U2499" s="704">
        <v>0.4</v>
      </c>
    </row>
    <row r="2500" spans="1:21" ht="14.4" customHeight="1" x14ac:dyDescent="0.3">
      <c r="A2500" s="664">
        <v>21</v>
      </c>
      <c r="B2500" s="665" t="s">
        <v>545</v>
      </c>
      <c r="C2500" s="665" t="s">
        <v>4757</v>
      </c>
      <c r="D2500" s="746" t="s">
        <v>7219</v>
      </c>
      <c r="E2500" s="747" t="s">
        <v>4792</v>
      </c>
      <c r="F2500" s="665" t="s">
        <v>4752</v>
      </c>
      <c r="G2500" s="665" t="s">
        <v>5646</v>
      </c>
      <c r="H2500" s="665" t="s">
        <v>546</v>
      </c>
      <c r="I2500" s="665" t="s">
        <v>1751</v>
      </c>
      <c r="J2500" s="665" t="s">
        <v>611</v>
      </c>
      <c r="K2500" s="665" t="s">
        <v>5647</v>
      </c>
      <c r="L2500" s="666">
        <v>36.54</v>
      </c>
      <c r="M2500" s="666">
        <v>475.02</v>
      </c>
      <c r="N2500" s="665">
        <v>13</v>
      </c>
      <c r="O2500" s="748">
        <v>4.5</v>
      </c>
      <c r="P2500" s="666">
        <v>292.32</v>
      </c>
      <c r="Q2500" s="681">
        <v>0.61538461538461542</v>
      </c>
      <c r="R2500" s="665">
        <v>8</v>
      </c>
      <c r="S2500" s="681">
        <v>0.61538461538461542</v>
      </c>
      <c r="T2500" s="748">
        <v>2.5</v>
      </c>
      <c r="U2500" s="704">
        <v>0.55555555555555558</v>
      </c>
    </row>
    <row r="2501" spans="1:21" ht="14.4" customHeight="1" x14ac:dyDescent="0.3">
      <c r="A2501" s="664">
        <v>21</v>
      </c>
      <c r="B2501" s="665" t="s">
        <v>545</v>
      </c>
      <c r="C2501" s="665" t="s">
        <v>4757</v>
      </c>
      <c r="D2501" s="746" t="s">
        <v>7219</v>
      </c>
      <c r="E2501" s="747" t="s">
        <v>4792</v>
      </c>
      <c r="F2501" s="665" t="s">
        <v>4752</v>
      </c>
      <c r="G2501" s="665" t="s">
        <v>4909</v>
      </c>
      <c r="H2501" s="665" t="s">
        <v>546</v>
      </c>
      <c r="I2501" s="665" t="s">
        <v>3909</v>
      </c>
      <c r="J2501" s="665" t="s">
        <v>3910</v>
      </c>
      <c r="K2501" s="665" t="s">
        <v>3583</v>
      </c>
      <c r="L2501" s="666">
        <v>146.84</v>
      </c>
      <c r="M2501" s="666">
        <v>146.84</v>
      </c>
      <c r="N2501" s="665">
        <v>1</v>
      </c>
      <c r="O2501" s="748">
        <v>1</v>
      </c>
      <c r="P2501" s="666">
        <v>146.84</v>
      </c>
      <c r="Q2501" s="681">
        <v>1</v>
      </c>
      <c r="R2501" s="665">
        <v>1</v>
      </c>
      <c r="S2501" s="681">
        <v>1</v>
      </c>
      <c r="T2501" s="748">
        <v>1</v>
      </c>
      <c r="U2501" s="704">
        <v>1</v>
      </c>
    </row>
    <row r="2502" spans="1:21" ht="14.4" customHeight="1" x14ac:dyDescent="0.3">
      <c r="A2502" s="664">
        <v>21</v>
      </c>
      <c r="B2502" s="665" t="s">
        <v>545</v>
      </c>
      <c r="C2502" s="665" t="s">
        <v>4757</v>
      </c>
      <c r="D2502" s="746" t="s">
        <v>7219</v>
      </c>
      <c r="E2502" s="747" t="s">
        <v>4792</v>
      </c>
      <c r="F2502" s="665" t="s">
        <v>4752</v>
      </c>
      <c r="G2502" s="665" t="s">
        <v>4807</v>
      </c>
      <c r="H2502" s="665" t="s">
        <v>546</v>
      </c>
      <c r="I2502" s="665" t="s">
        <v>2108</v>
      </c>
      <c r="J2502" s="665" t="s">
        <v>797</v>
      </c>
      <c r="K2502" s="665" t="s">
        <v>4809</v>
      </c>
      <c r="L2502" s="666">
        <v>301.2</v>
      </c>
      <c r="M2502" s="666">
        <v>2108.3999999999996</v>
      </c>
      <c r="N2502" s="665">
        <v>7</v>
      </c>
      <c r="O2502" s="748">
        <v>3.5</v>
      </c>
      <c r="P2502" s="666">
        <v>903.59999999999991</v>
      </c>
      <c r="Q2502" s="681">
        <v>0.4285714285714286</v>
      </c>
      <c r="R2502" s="665">
        <v>3</v>
      </c>
      <c r="S2502" s="681">
        <v>0.42857142857142855</v>
      </c>
      <c r="T2502" s="748">
        <v>2</v>
      </c>
      <c r="U2502" s="704">
        <v>0.5714285714285714</v>
      </c>
    </row>
    <row r="2503" spans="1:21" ht="14.4" customHeight="1" x14ac:dyDescent="0.3">
      <c r="A2503" s="664">
        <v>21</v>
      </c>
      <c r="B2503" s="665" t="s">
        <v>545</v>
      </c>
      <c r="C2503" s="665" t="s">
        <v>4757</v>
      </c>
      <c r="D2503" s="746" t="s">
        <v>7219</v>
      </c>
      <c r="E2503" s="747" t="s">
        <v>4792</v>
      </c>
      <c r="F2503" s="665" t="s">
        <v>4752</v>
      </c>
      <c r="G2503" s="665" t="s">
        <v>4807</v>
      </c>
      <c r="H2503" s="665" t="s">
        <v>546</v>
      </c>
      <c r="I2503" s="665" t="s">
        <v>6103</v>
      </c>
      <c r="J2503" s="665" t="s">
        <v>5255</v>
      </c>
      <c r="K2503" s="665" t="s">
        <v>6104</v>
      </c>
      <c r="L2503" s="666">
        <v>201.73</v>
      </c>
      <c r="M2503" s="666">
        <v>1210.3799999999999</v>
      </c>
      <c r="N2503" s="665">
        <v>6</v>
      </c>
      <c r="O2503" s="748">
        <v>3.5</v>
      </c>
      <c r="P2503" s="666">
        <v>201.73</v>
      </c>
      <c r="Q2503" s="681">
        <v>0.16666666666666669</v>
      </c>
      <c r="R2503" s="665">
        <v>1</v>
      </c>
      <c r="S2503" s="681">
        <v>0.16666666666666666</v>
      </c>
      <c r="T2503" s="748">
        <v>0.5</v>
      </c>
      <c r="U2503" s="704">
        <v>0.14285714285714285</v>
      </c>
    </row>
    <row r="2504" spans="1:21" ht="14.4" customHeight="1" x14ac:dyDescent="0.3">
      <c r="A2504" s="664">
        <v>21</v>
      </c>
      <c r="B2504" s="665" t="s">
        <v>545</v>
      </c>
      <c r="C2504" s="665" t="s">
        <v>4757</v>
      </c>
      <c r="D2504" s="746" t="s">
        <v>7219</v>
      </c>
      <c r="E2504" s="747" t="s">
        <v>4792</v>
      </c>
      <c r="F2504" s="665" t="s">
        <v>4752</v>
      </c>
      <c r="G2504" s="665" t="s">
        <v>4807</v>
      </c>
      <c r="H2504" s="665" t="s">
        <v>546</v>
      </c>
      <c r="I2504" s="665" t="s">
        <v>6105</v>
      </c>
      <c r="J2504" s="665" t="s">
        <v>5652</v>
      </c>
      <c r="K2504" s="665" t="s">
        <v>5658</v>
      </c>
      <c r="L2504" s="666">
        <v>205.84</v>
      </c>
      <c r="M2504" s="666">
        <v>205.84</v>
      </c>
      <c r="N2504" s="665">
        <v>1</v>
      </c>
      <c r="O2504" s="748">
        <v>0.5</v>
      </c>
      <c r="P2504" s="666">
        <v>205.84</v>
      </c>
      <c r="Q2504" s="681">
        <v>1</v>
      </c>
      <c r="R2504" s="665">
        <v>1</v>
      </c>
      <c r="S2504" s="681">
        <v>1</v>
      </c>
      <c r="T2504" s="748">
        <v>0.5</v>
      </c>
      <c r="U2504" s="704">
        <v>1</v>
      </c>
    </row>
    <row r="2505" spans="1:21" ht="14.4" customHeight="1" x14ac:dyDescent="0.3">
      <c r="A2505" s="664">
        <v>21</v>
      </c>
      <c r="B2505" s="665" t="s">
        <v>545</v>
      </c>
      <c r="C2505" s="665" t="s">
        <v>4757</v>
      </c>
      <c r="D2505" s="746" t="s">
        <v>7219</v>
      </c>
      <c r="E2505" s="747" t="s">
        <v>4792</v>
      </c>
      <c r="F2505" s="665" t="s">
        <v>4752</v>
      </c>
      <c r="G2505" s="665" t="s">
        <v>4807</v>
      </c>
      <c r="H2505" s="665" t="s">
        <v>546</v>
      </c>
      <c r="I2505" s="665" t="s">
        <v>4808</v>
      </c>
      <c r="J2505" s="665" t="s">
        <v>797</v>
      </c>
      <c r="K2505" s="665" t="s">
        <v>4809</v>
      </c>
      <c r="L2505" s="666">
        <v>185.26</v>
      </c>
      <c r="M2505" s="666">
        <v>2223.12</v>
      </c>
      <c r="N2505" s="665">
        <v>12</v>
      </c>
      <c r="O2505" s="748">
        <v>8</v>
      </c>
      <c r="P2505" s="666">
        <v>1482.08</v>
      </c>
      <c r="Q2505" s="681">
        <v>0.66666666666666663</v>
      </c>
      <c r="R2505" s="665">
        <v>8</v>
      </c>
      <c r="S2505" s="681">
        <v>0.66666666666666663</v>
      </c>
      <c r="T2505" s="748">
        <v>5.5</v>
      </c>
      <c r="U2505" s="704">
        <v>0.6875</v>
      </c>
    </row>
    <row r="2506" spans="1:21" ht="14.4" customHeight="1" x14ac:dyDescent="0.3">
      <c r="A2506" s="664">
        <v>21</v>
      </c>
      <c r="B2506" s="665" t="s">
        <v>545</v>
      </c>
      <c r="C2506" s="665" t="s">
        <v>4757</v>
      </c>
      <c r="D2506" s="746" t="s">
        <v>7219</v>
      </c>
      <c r="E2506" s="747" t="s">
        <v>4792</v>
      </c>
      <c r="F2506" s="665" t="s">
        <v>4752</v>
      </c>
      <c r="G2506" s="665" t="s">
        <v>4807</v>
      </c>
      <c r="H2506" s="665" t="s">
        <v>546</v>
      </c>
      <c r="I2506" s="665" t="s">
        <v>6715</v>
      </c>
      <c r="J2506" s="665" t="s">
        <v>5657</v>
      </c>
      <c r="K2506" s="665" t="s">
        <v>4809</v>
      </c>
      <c r="L2506" s="666">
        <v>0</v>
      </c>
      <c r="M2506" s="666">
        <v>0</v>
      </c>
      <c r="N2506" s="665">
        <v>1</v>
      </c>
      <c r="O2506" s="748">
        <v>1</v>
      </c>
      <c r="P2506" s="666">
        <v>0</v>
      </c>
      <c r="Q2506" s="681"/>
      <c r="R2506" s="665">
        <v>1</v>
      </c>
      <c r="S2506" s="681">
        <v>1</v>
      </c>
      <c r="T2506" s="748">
        <v>1</v>
      </c>
      <c r="U2506" s="704">
        <v>1</v>
      </c>
    </row>
    <row r="2507" spans="1:21" ht="14.4" customHeight="1" x14ac:dyDescent="0.3">
      <c r="A2507" s="664">
        <v>21</v>
      </c>
      <c r="B2507" s="665" t="s">
        <v>545</v>
      </c>
      <c r="C2507" s="665" t="s">
        <v>4757</v>
      </c>
      <c r="D2507" s="746" t="s">
        <v>7219</v>
      </c>
      <c r="E2507" s="747" t="s">
        <v>4792</v>
      </c>
      <c r="F2507" s="665" t="s">
        <v>4752</v>
      </c>
      <c r="G2507" s="665" t="s">
        <v>4807</v>
      </c>
      <c r="H2507" s="665" t="s">
        <v>546</v>
      </c>
      <c r="I2507" s="665" t="s">
        <v>2192</v>
      </c>
      <c r="J2507" s="665" t="s">
        <v>797</v>
      </c>
      <c r="K2507" s="665" t="s">
        <v>4809</v>
      </c>
      <c r="L2507" s="666">
        <v>301.2</v>
      </c>
      <c r="M2507" s="666">
        <v>3614.3999999999996</v>
      </c>
      <c r="N2507" s="665">
        <v>12</v>
      </c>
      <c r="O2507" s="748">
        <v>6.1666666666666661</v>
      </c>
      <c r="P2507" s="666">
        <v>2710.7999999999997</v>
      </c>
      <c r="Q2507" s="681">
        <v>0.75</v>
      </c>
      <c r="R2507" s="665">
        <v>9</v>
      </c>
      <c r="S2507" s="681">
        <v>0.75</v>
      </c>
      <c r="T2507" s="748">
        <v>5.1666666666666661</v>
      </c>
      <c r="U2507" s="704">
        <v>0.83783783783783783</v>
      </c>
    </row>
    <row r="2508" spans="1:21" ht="14.4" customHeight="1" x14ac:dyDescent="0.3">
      <c r="A2508" s="664">
        <v>21</v>
      </c>
      <c r="B2508" s="665" t="s">
        <v>545</v>
      </c>
      <c r="C2508" s="665" t="s">
        <v>4757</v>
      </c>
      <c r="D2508" s="746" t="s">
        <v>7219</v>
      </c>
      <c r="E2508" s="747" t="s">
        <v>4792</v>
      </c>
      <c r="F2508" s="665" t="s">
        <v>4752</v>
      </c>
      <c r="G2508" s="665" t="s">
        <v>4810</v>
      </c>
      <c r="H2508" s="665" t="s">
        <v>2238</v>
      </c>
      <c r="I2508" s="665" t="s">
        <v>2566</v>
      </c>
      <c r="J2508" s="665" t="s">
        <v>2567</v>
      </c>
      <c r="K2508" s="665" t="s">
        <v>2568</v>
      </c>
      <c r="L2508" s="666">
        <v>668.54</v>
      </c>
      <c r="M2508" s="666">
        <v>1337.08</v>
      </c>
      <c r="N2508" s="665">
        <v>2</v>
      </c>
      <c r="O2508" s="748">
        <v>1.5</v>
      </c>
      <c r="P2508" s="666">
        <v>1337.08</v>
      </c>
      <c r="Q2508" s="681">
        <v>1</v>
      </c>
      <c r="R2508" s="665">
        <v>2</v>
      </c>
      <c r="S2508" s="681">
        <v>1</v>
      </c>
      <c r="T2508" s="748">
        <v>1.5</v>
      </c>
      <c r="U2508" s="704">
        <v>1</v>
      </c>
    </row>
    <row r="2509" spans="1:21" ht="14.4" customHeight="1" x14ac:dyDescent="0.3">
      <c r="A2509" s="664">
        <v>21</v>
      </c>
      <c r="B2509" s="665" t="s">
        <v>545</v>
      </c>
      <c r="C2509" s="665" t="s">
        <v>4757</v>
      </c>
      <c r="D2509" s="746" t="s">
        <v>7219</v>
      </c>
      <c r="E2509" s="747" t="s">
        <v>4792</v>
      </c>
      <c r="F2509" s="665" t="s">
        <v>4752</v>
      </c>
      <c r="G2509" s="665" t="s">
        <v>4810</v>
      </c>
      <c r="H2509" s="665" t="s">
        <v>2238</v>
      </c>
      <c r="I2509" s="665" t="s">
        <v>4914</v>
      </c>
      <c r="J2509" s="665" t="s">
        <v>2567</v>
      </c>
      <c r="K2509" s="665" t="s">
        <v>2568</v>
      </c>
      <c r="L2509" s="666">
        <v>668.54</v>
      </c>
      <c r="M2509" s="666">
        <v>21393.280000000006</v>
      </c>
      <c r="N2509" s="665">
        <v>32</v>
      </c>
      <c r="O2509" s="748">
        <v>18</v>
      </c>
      <c r="P2509" s="666">
        <v>20724.740000000005</v>
      </c>
      <c r="Q2509" s="681">
        <v>0.96875</v>
      </c>
      <c r="R2509" s="665">
        <v>31</v>
      </c>
      <c r="S2509" s="681">
        <v>0.96875</v>
      </c>
      <c r="T2509" s="748">
        <v>17.5</v>
      </c>
      <c r="U2509" s="704">
        <v>0.97222222222222221</v>
      </c>
    </row>
    <row r="2510" spans="1:21" ht="14.4" customHeight="1" x14ac:dyDescent="0.3">
      <c r="A2510" s="664">
        <v>21</v>
      </c>
      <c r="B2510" s="665" t="s">
        <v>545</v>
      </c>
      <c r="C2510" s="665" t="s">
        <v>4757</v>
      </c>
      <c r="D2510" s="746" t="s">
        <v>7219</v>
      </c>
      <c r="E2510" s="747" t="s">
        <v>4792</v>
      </c>
      <c r="F2510" s="665" t="s">
        <v>4752</v>
      </c>
      <c r="G2510" s="665" t="s">
        <v>4810</v>
      </c>
      <c r="H2510" s="665" t="s">
        <v>546</v>
      </c>
      <c r="I2510" s="665" t="s">
        <v>5299</v>
      </c>
      <c r="J2510" s="665" t="s">
        <v>2567</v>
      </c>
      <c r="K2510" s="665" t="s">
        <v>5300</v>
      </c>
      <c r="L2510" s="666">
        <v>0</v>
      </c>
      <c r="M2510" s="666">
        <v>0</v>
      </c>
      <c r="N2510" s="665">
        <v>3</v>
      </c>
      <c r="O2510" s="748">
        <v>2</v>
      </c>
      <c r="P2510" s="666">
        <v>0</v>
      </c>
      <c r="Q2510" s="681"/>
      <c r="R2510" s="665">
        <v>2</v>
      </c>
      <c r="S2510" s="681">
        <v>0.66666666666666663</v>
      </c>
      <c r="T2510" s="748">
        <v>1</v>
      </c>
      <c r="U2510" s="704">
        <v>0.5</v>
      </c>
    </row>
    <row r="2511" spans="1:21" ht="14.4" customHeight="1" x14ac:dyDescent="0.3">
      <c r="A2511" s="664">
        <v>21</v>
      </c>
      <c r="B2511" s="665" t="s">
        <v>545</v>
      </c>
      <c r="C2511" s="665" t="s">
        <v>4757</v>
      </c>
      <c r="D2511" s="746" t="s">
        <v>7219</v>
      </c>
      <c r="E2511" s="747" t="s">
        <v>4792</v>
      </c>
      <c r="F2511" s="665" t="s">
        <v>4752</v>
      </c>
      <c r="G2511" s="665" t="s">
        <v>6225</v>
      </c>
      <c r="H2511" s="665" t="s">
        <v>546</v>
      </c>
      <c r="I2511" s="665" t="s">
        <v>3120</v>
      </c>
      <c r="J2511" s="665" t="s">
        <v>6226</v>
      </c>
      <c r="K2511" s="665" t="s">
        <v>5181</v>
      </c>
      <c r="L2511" s="666">
        <v>18.809999999999999</v>
      </c>
      <c r="M2511" s="666">
        <v>75.239999999999995</v>
      </c>
      <c r="N2511" s="665">
        <v>4</v>
      </c>
      <c r="O2511" s="748">
        <v>1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21</v>
      </c>
      <c r="B2512" s="665" t="s">
        <v>545</v>
      </c>
      <c r="C2512" s="665" t="s">
        <v>4757</v>
      </c>
      <c r="D2512" s="746" t="s">
        <v>7219</v>
      </c>
      <c r="E2512" s="747" t="s">
        <v>4792</v>
      </c>
      <c r="F2512" s="665" t="s">
        <v>4752</v>
      </c>
      <c r="G2512" s="665" t="s">
        <v>4915</v>
      </c>
      <c r="H2512" s="665" t="s">
        <v>546</v>
      </c>
      <c r="I2512" s="665" t="s">
        <v>3400</v>
      </c>
      <c r="J2512" s="665" t="s">
        <v>3401</v>
      </c>
      <c r="K2512" s="665" t="s">
        <v>6716</v>
      </c>
      <c r="L2512" s="666">
        <v>3354.59</v>
      </c>
      <c r="M2512" s="666">
        <v>6709.18</v>
      </c>
      <c r="N2512" s="665">
        <v>2</v>
      </c>
      <c r="O2512" s="748">
        <v>1</v>
      </c>
      <c r="P2512" s="666">
        <v>6709.18</v>
      </c>
      <c r="Q2512" s="681">
        <v>1</v>
      </c>
      <c r="R2512" s="665">
        <v>2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21</v>
      </c>
      <c r="B2513" s="665" t="s">
        <v>545</v>
      </c>
      <c r="C2513" s="665" t="s">
        <v>4757</v>
      </c>
      <c r="D2513" s="746" t="s">
        <v>7219</v>
      </c>
      <c r="E2513" s="747" t="s">
        <v>4792</v>
      </c>
      <c r="F2513" s="665" t="s">
        <v>4752</v>
      </c>
      <c r="G2513" s="665" t="s">
        <v>4915</v>
      </c>
      <c r="H2513" s="665" t="s">
        <v>546</v>
      </c>
      <c r="I2513" s="665" t="s">
        <v>2176</v>
      </c>
      <c r="J2513" s="665" t="s">
        <v>1505</v>
      </c>
      <c r="K2513" s="665" t="s">
        <v>5188</v>
      </c>
      <c r="L2513" s="666">
        <v>908.53</v>
      </c>
      <c r="M2513" s="666">
        <v>20896.189999999999</v>
      </c>
      <c r="N2513" s="665">
        <v>23</v>
      </c>
      <c r="O2513" s="748">
        <v>12</v>
      </c>
      <c r="P2513" s="666">
        <v>13627.949999999999</v>
      </c>
      <c r="Q2513" s="681">
        <v>0.65217391304347827</v>
      </c>
      <c r="R2513" s="665">
        <v>15</v>
      </c>
      <c r="S2513" s="681">
        <v>0.65217391304347827</v>
      </c>
      <c r="T2513" s="748">
        <v>7</v>
      </c>
      <c r="U2513" s="704">
        <v>0.58333333333333337</v>
      </c>
    </row>
    <row r="2514" spans="1:21" ht="14.4" customHeight="1" x14ac:dyDescent="0.3">
      <c r="A2514" s="664">
        <v>21</v>
      </c>
      <c r="B2514" s="665" t="s">
        <v>545</v>
      </c>
      <c r="C2514" s="665" t="s">
        <v>4757</v>
      </c>
      <c r="D2514" s="746" t="s">
        <v>7219</v>
      </c>
      <c r="E2514" s="747" t="s">
        <v>4792</v>
      </c>
      <c r="F2514" s="665" t="s">
        <v>4752</v>
      </c>
      <c r="G2514" s="665" t="s">
        <v>4915</v>
      </c>
      <c r="H2514" s="665" t="s">
        <v>546</v>
      </c>
      <c r="I2514" s="665" t="s">
        <v>2197</v>
      </c>
      <c r="J2514" s="665" t="s">
        <v>2198</v>
      </c>
      <c r="K2514" s="665" t="s">
        <v>5189</v>
      </c>
      <c r="L2514" s="666">
        <v>583.70000000000005</v>
      </c>
      <c r="M2514" s="666">
        <v>2334.8000000000002</v>
      </c>
      <c r="N2514" s="665">
        <v>4</v>
      </c>
      <c r="O2514" s="748">
        <v>3</v>
      </c>
      <c r="P2514" s="666">
        <v>1751.1000000000001</v>
      </c>
      <c r="Q2514" s="681">
        <v>0.75</v>
      </c>
      <c r="R2514" s="665">
        <v>3</v>
      </c>
      <c r="S2514" s="681">
        <v>0.75</v>
      </c>
      <c r="T2514" s="748">
        <v>2</v>
      </c>
      <c r="U2514" s="704">
        <v>0.66666666666666663</v>
      </c>
    </row>
    <row r="2515" spans="1:21" ht="14.4" customHeight="1" x14ac:dyDescent="0.3">
      <c r="A2515" s="664">
        <v>21</v>
      </c>
      <c r="B2515" s="665" t="s">
        <v>545</v>
      </c>
      <c r="C2515" s="665" t="s">
        <v>4757</v>
      </c>
      <c r="D2515" s="746" t="s">
        <v>7219</v>
      </c>
      <c r="E2515" s="747" t="s">
        <v>4792</v>
      </c>
      <c r="F2515" s="665" t="s">
        <v>4752</v>
      </c>
      <c r="G2515" s="665" t="s">
        <v>4915</v>
      </c>
      <c r="H2515" s="665" t="s">
        <v>546</v>
      </c>
      <c r="I2515" s="665" t="s">
        <v>2179</v>
      </c>
      <c r="J2515" s="665" t="s">
        <v>2180</v>
      </c>
      <c r="K2515" s="665" t="s">
        <v>5136</v>
      </c>
      <c r="L2515" s="666">
        <v>1677.3</v>
      </c>
      <c r="M2515" s="666">
        <v>23482.2</v>
      </c>
      <c r="N2515" s="665">
        <v>14</v>
      </c>
      <c r="O2515" s="748">
        <v>6</v>
      </c>
      <c r="P2515" s="666">
        <v>15095.7</v>
      </c>
      <c r="Q2515" s="681">
        <v>0.6428571428571429</v>
      </c>
      <c r="R2515" s="665">
        <v>9</v>
      </c>
      <c r="S2515" s="681">
        <v>0.6428571428571429</v>
      </c>
      <c r="T2515" s="748">
        <v>4</v>
      </c>
      <c r="U2515" s="704">
        <v>0.66666666666666663</v>
      </c>
    </row>
    <row r="2516" spans="1:21" ht="14.4" customHeight="1" x14ac:dyDescent="0.3">
      <c r="A2516" s="664">
        <v>21</v>
      </c>
      <c r="B2516" s="665" t="s">
        <v>545</v>
      </c>
      <c r="C2516" s="665" t="s">
        <v>4757</v>
      </c>
      <c r="D2516" s="746" t="s">
        <v>7219</v>
      </c>
      <c r="E2516" s="747" t="s">
        <v>4792</v>
      </c>
      <c r="F2516" s="665" t="s">
        <v>4752</v>
      </c>
      <c r="G2516" s="665" t="s">
        <v>4811</v>
      </c>
      <c r="H2516" s="665" t="s">
        <v>546</v>
      </c>
      <c r="I2516" s="665" t="s">
        <v>6717</v>
      </c>
      <c r="J2516" s="665" t="s">
        <v>5306</v>
      </c>
      <c r="K2516" s="665" t="s">
        <v>6718</v>
      </c>
      <c r="L2516" s="666">
        <v>1112.45</v>
      </c>
      <c r="M2516" s="666">
        <v>4449.8</v>
      </c>
      <c r="N2516" s="665">
        <v>4</v>
      </c>
      <c r="O2516" s="748">
        <v>3</v>
      </c>
      <c r="P2516" s="666">
        <v>4449.8</v>
      </c>
      <c r="Q2516" s="681">
        <v>1</v>
      </c>
      <c r="R2516" s="665">
        <v>4</v>
      </c>
      <c r="S2516" s="681">
        <v>1</v>
      </c>
      <c r="T2516" s="748">
        <v>3</v>
      </c>
      <c r="U2516" s="704">
        <v>1</v>
      </c>
    </row>
    <row r="2517" spans="1:21" ht="14.4" customHeight="1" x14ac:dyDescent="0.3">
      <c r="A2517" s="664">
        <v>21</v>
      </c>
      <c r="B2517" s="665" t="s">
        <v>545</v>
      </c>
      <c r="C2517" s="665" t="s">
        <v>4757</v>
      </c>
      <c r="D2517" s="746" t="s">
        <v>7219</v>
      </c>
      <c r="E2517" s="747" t="s">
        <v>4792</v>
      </c>
      <c r="F2517" s="665" t="s">
        <v>4752</v>
      </c>
      <c r="G2517" s="665" t="s">
        <v>4811</v>
      </c>
      <c r="H2517" s="665" t="s">
        <v>546</v>
      </c>
      <c r="I2517" s="665" t="s">
        <v>4812</v>
      </c>
      <c r="J2517" s="665" t="s">
        <v>4813</v>
      </c>
      <c r="K2517" s="665" t="s">
        <v>4814</v>
      </c>
      <c r="L2517" s="666">
        <v>2146.12</v>
      </c>
      <c r="M2517" s="666">
        <v>4292.24</v>
      </c>
      <c r="N2517" s="665">
        <v>2</v>
      </c>
      <c r="O2517" s="748">
        <v>1</v>
      </c>
      <c r="P2517" s="666">
        <v>4292.24</v>
      </c>
      <c r="Q2517" s="681">
        <v>1</v>
      </c>
      <c r="R2517" s="665">
        <v>2</v>
      </c>
      <c r="S2517" s="681">
        <v>1</v>
      </c>
      <c r="T2517" s="748">
        <v>1</v>
      </c>
      <c r="U2517" s="704">
        <v>1</v>
      </c>
    </row>
    <row r="2518" spans="1:21" ht="14.4" customHeight="1" x14ac:dyDescent="0.3">
      <c r="A2518" s="664">
        <v>21</v>
      </c>
      <c r="B2518" s="665" t="s">
        <v>545</v>
      </c>
      <c r="C2518" s="665" t="s">
        <v>4757</v>
      </c>
      <c r="D2518" s="746" t="s">
        <v>7219</v>
      </c>
      <c r="E2518" s="747" t="s">
        <v>4792</v>
      </c>
      <c r="F2518" s="665" t="s">
        <v>4752</v>
      </c>
      <c r="G2518" s="665" t="s">
        <v>5219</v>
      </c>
      <c r="H2518" s="665" t="s">
        <v>546</v>
      </c>
      <c r="I2518" s="665" t="s">
        <v>2115</v>
      </c>
      <c r="J2518" s="665" t="s">
        <v>5220</v>
      </c>
      <c r="K2518" s="665" t="s">
        <v>5221</v>
      </c>
      <c r="L2518" s="666">
        <v>668.54</v>
      </c>
      <c r="M2518" s="666">
        <v>5348.32</v>
      </c>
      <c r="N2518" s="665">
        <v>8</v>
      </c>
      <c r="O2518" s="748">
        <v>1</v>
      </c>
      <c r="P2518" s="666">
        <v>5348.32</v>
      </c>
      <c r="Q2518" s="681">
        <v>1</v>
      </c>
      <c r="R2518" s="665">
        <v>8</v>
      </c>
      <c r="S2518" s="681">
        <v>1</v>
      </c>
      <c r="T2518" s="748">
        <v>1</v>
      </c>
      <c r="U2518" s="704">
        <v>1</v>
      </c>
    </row>
    <row r="2519" spans="1:21" ht="14.4" customHeight="1" x14ac:dyDescent="0.3">
      <c r="A2519" s="664">
        <v>21</v>
      </c>
      <c r="B2519" s="665" t="s">
        <v>545</v>
      </c>
      <c r="C2519" s="665" t="s">
        <v>4757</v>
      </c>
      <c r="D2519" s="746" t="s">
        <v>7219</v>
      </c>
      <c r="E2519" s="747" t="s">
        <v>4792</v>
      </c>
      <c r="F2519" s="665" t="s">
        <v>4752</v>
      </c>
      <c r="G2519" s="665" t="s">
        <v>5141</v>
      </c>
      <c r="H2519" s="665" t="s">
        <v>546</v>
      </c>
      <c r="I2519" s="665" t="s">
        <v>6719</v>
      </c>
      <c r="J2519" s="665" t="s">
        <v>6720</v>
      </c>
      <c r="K2519" s="665" t="s">
        <v>6721</v>
      </c>
      <c r="L2519" s="666">
        <v>0</v>
      </c>
      <c r="M2519" s="666">
        <v>0</v>
      </c>
      <c r="N2519" s="665">
        <v>1</v>
      </c>
      <c r="O2519" s="748">
        <v>1</v>
      </c>
      <c r="P2519" s="666"/>
      <c r="Q2519" s="681"/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21</v>
      </c>
      <c r="B2520" s="665" t="s">
        <v>545</v>
      </c>
      <c r="C2520" s="665" t="s">
        <v>4757</v>
      </c>
      <c r="D2520" s="746" t="s">
        <v>7219</v>
      </c>
      <c r="E2520" s="747" t="s">
        <v>4792</v>
      </c>
      <c r="F2520" s="665" t="s">
        <v>4752</v>
      </c>
      <c r="G2520" s="665" t="s">
        <v>5141</v>
      </c>
      <c r="H2520" s="665" t="s">
        <v>2238</v>
      </c>
      <c r="I2520" s="665" t="s">
        <v>5662</v>
      </c>
      <c r="J2520" s="665" t="s">
        <v>3697</v>
      </c>
      <c r="K2520" s="665" t="s">
        <v>4604</v>
      </c>
      <c r="L2520" s="666">
        <v>205.84</v>
      </c>
      <c r="M2520" s="666">
        <v>205.84</v>
      </c>
      <c r="N2520" s="665">
        <v>1</v>
      </c>
      <c r="O2520" s="748">
        <v>1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21</v>
      </c>
      <c r="B2521" s="665" t="s">
        <v>545</v>
      </c>
      <c r="C2521" s="665" t="s">
        <v>4757</v>
      </c>
      <c r="D2521" s="746" t="s">
        <v>7219</v>
      </c>
      <c r="E2521" s="747" t="s">
        <v>4792</v>
      </c>
      <c r="F2521" s="665" t="s">
        <v>4752</v>
      </c>
      <c r="G2521" s="665" t="s">
        <v>5141</v>
      </c>
      <c r="H2521" s="665" t="s">
        <v>2238</v>
      </c>
      <c r="I2521" s="665" t="s">
        <v>6722</v>
      </c>
      <c r="J2521" s="665" t="s">
        <v>2570</v>
      </c>
      <c r="K2521" s="665" t="s">
        <v>6723</v>
      </c>
      <c r="L2521" s="666">
        <v>0</v>
      </c>
      <c r="M2521" s="666">
        <v>0</v>
      </c>
      <c r="N2521" s="665">
        <v>2</v>
      </c>
      <c r="O2521" s="748">
        <v>1</v>
      </c>
      <c r="P2521" s="666">
        <v>0</v>
      </c>
      <c r="Q2521" s="681"/>
      <c r="R2521" s="665">
        <v>2</v>
      </c>
      <c r="S2521" s="681">
        <v>1</v>
      </c>
      <c r="T2521" s="748">
        <v>1</v>
      </c>
      <c r="U2521" s="704">
        <v>1</v>
      </c>
    </row>
    <row r="2522" spans="1:21" ht="14.4" customHeight="1" x14ac:dyDescent="0.3">
      <c r="A2522" s="664">
        <v>21</v>
      </c>
      <c r="B2522" s="665" t="s">
        <v>545</v>
      </c>
      <c r="C2522" s="665" t="s">
        <v>4757</v>
      </c>
      <c r="D2522" s="746" t="s">
        <v>7219</v>
      </c>
      <c r="E2522" s="747" t="s">
        <v>4792</v>
      </c>
      <c r="F2522" s="665" t="s">
        <v>4752</v>
      </c>
      <c r="G2522" s="665" t="s">
        <v>5027</v>
      </c>
      <c r="H2522" s="665" t="s">
        <v>2238</v>
      </c>
      <c r="I2522" s="665" t="s">
        <v>2352</v>
      </c>
      <c r="J2522" s="665" t="s">
        <v>2353</v>
      </c>
      <c r="K2522" s="665" t="s">
        <v>4455</v>
      </c>
      <c r="L2522" s="666">
        <v>48.27</v>
      </c>
      <c r="M2522" s="666">
        <v>193.08</v>
      </c>
      <c r="N2522" s="665">
        <v>4</v>
      </c>
      <c r="O2522" s="748">
        <v>1.5</v>
      </c>
      <c r="P2522" s="666">
        <v>193.08</v>
      </c>
      <c r="Q2522" s="681">
        <v>1</v>
      </c>
      <c r="R2522" s="665">
        <v>4</v>
      </c>
      <c r="S2522" s="681">
        <v>1</v>
      </c>
      <c r="T2522" s="748">
        <v>1.5</v>
      </c>
      <c r="U2522" s="704">
        <v>1</v>
      </c>
    </row>
    <row r="2523" spans="1:21" ht="14.4" customHeight="1" x14ac:dyDescent="0.3">
      <c r="A2523" s="664">
        <v>21</v>
      </c>
      <c r="B2523" s="665" t="s">
        <v>545</v>
      </c>
      <c r="C2523" s="665" t="s">
        <v>4757</v>
      </c>
      <c r="D2523" s="746" t="s">
        <v>7219</v>
      </c>
      <c r="E2523" s="747" t="s">
        <v>4792</v>
      </c>
      <c r="F2523" s="665" t="s">
        <v>4752</v>
      </c>
      <c r="G2523" s="665" t="s">
        <v>5027</v>
      </c>
      <c r="H2523" s="665" t="s">
        <v>2238</v>
      </c>
      <c r="I2523" s="665" t="s">
        <v>2359</v>
      </c>
      <c r="J2523" s="665" t="s">
        <v>2353</v>
      </c>
      <c r="K2523" s="665" t="s">
        <v>4462</v>
      </c>
      <c r="L2523" s="666">
        <v>144.81</v>
      </c>
      <c r="M2523" s="666">
        <v>144.81</v>
      </c>
      <c r="N2523" s="665">
        <v>1</v>
      </c>
      <c r="O2523" s="748">
        <v>1</v>
      </c>
      <c r="P2523" s="666">
        <v>144.81</v>
      </c>
      <c r="Q2523" s="681">
        <v>1</v>
      </c>
      <c r="R2523" s="665">
        <v>1</v>
      </c>
      <c r="S2523" s="681">
        <v>1</v>
      </c>
      <c r="T2523" s="748">
        <v>1</v>
      </c>
      <c r="U2523" s="704">
        <v>1</v>
      </c>
    </row>
    <row r="2524" spans="1:21" ht="14.4" customHeight="1" x14ac:dyDescent="0.3">
      <c r="A2524" s="664">
        <v>21</v>
      </c>
      <c r="B2524" s="665" t="s">
        <v>545</v>
      </c>
      <c r="C2524" s="665" t="s">
        <v>4757</v>
      </c>
      <c r="D2524" s="746" t="s">
        <v>7219</v>
      </c>
      <c r="E2524" s="747" t="s">
        <v>4792</v>
      </c>
      <c r="F2524" s="665" t="s">
        <v>4752</v>
      </c>
      <c r="G2524" s="665" t="s">
        <v>5027</v>
      </c>
      <c r="H2524" s="665" t="s">
        <v>2238</v>
      </c>
      <c r="I2524" s="665" t="s">
        <v>6450</v>
      </c>
      <c r="J2524" s="665" t="s">
        <v>2380</v>
      </c>
      <c r="K2524" s="665" t="s">
        <v>5200</v>
      </c>
      <c r="L2524" s="666">
        <v>160.88999999999999</v>
      </c>
      <c r="M2524" s="666">
        <v>160.88999999999999</v>
      </c>
      <c r="N2524" s="665">
        <v>1</v>
      </c>
      <c r="O2524" s="748">
        <v>0.5</v>
      </c>
      <c r="P2524" s="666">
        <v>160.88999999999999</v>
      </c>
      <c r="Q2524" s="681">
        <v>1</v>
      </c>
      <c r="R2524" s="665">
        <v>1</v>
      </c>
      <c r="S2524" s="681">
        <v>1</v>
      </c>
      <c r="T2524" s="748">
        <v>0.5</v>
      </c>
      <c r="U2524" s="704">
        <v>1</v>
      </c>
    </row>
    <row r="2525" spans="1:21" ht="14.4" customHeight="1" x14ac:dyDescent="0.3">
      <c r="A2525" s="664">
        <v>21</v>
      </c>
      <c r="B2525" s="665" t="s">
        <v>545</v>
      </c>
      <c r="C2525" s="665" t="s">
        <v>4757</v>
      </c>
      <c r="D2525" s="746" t="s">
        <v>7219</v>
      </c>
      <c r="E2525" s="747" t="s">
        <v>4792</v>
      </c>
      <c r="F2525" s="665" t="s">
        <v>4752</v>
      </c>
      <c r="G2525" s="665" t="s">
        <v>5029</v>
      </c>
      <c r="H2525" s="665" t="s">
        <v>2238</v>
      </c>
      <c r="I2525" s="665" t="s">
        <v>6724</v>
      </c>
      <c r="J2525" s="665" t="s">
        <v>6725</v>
      </c>
      <c r="K2525" s="665" t="s">
        <v>6726</v>
      </c>
      <c r="L2525" s="666">
        <v>167.43</v>
      </c>
      <c r="M2525" s="666">
        <v>1004.58</v>
      </c>
      <c r="N2525" s="665">
        <v>6</v>
      </c>
      <c r="O2525" s="748">
        <v>1</v>
      </c>
      <c r="P2525" s="666"/>
      <c r="Q2525" s="681">
        <v>0</v>
      </c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21</v>
      </c>
      <c r="B2526" s="665" t="s">
        <v>545</v>
      </c>
      <c r="C2526" s="665" t="s">
        <v>4757</v>
      </c>
      <c r="D2526" s="746" t="s">
        <v>7219</v>
      </c>
      <c r="E2526" s="747" t="s">
        <v>4792</v>
      </c>
      <c r="F2526" s="665" t="s">
        <v>4752</v>
      </c>
      <c r="G2526" s="665" t="s">
        <v>4815</v>
      </c>
      <c r="H2526" s="665" t="s">
        <v>546</v>
      </c>
      <c r="I2526" s="665" t="s">
        <v>1930</v>
      </c>
      <c r="J2526" s="665" t="s">
        <v>1931</v>
      </c>
      <c r="K2526" s="665" t="s">
        <v>1756</v>
      </c>
      <c r="L2526" s="666">
        <v>108.44</v>
      </c>
      <c r="M2526" s="666">
        <v>216.88</v>
      </c>
      <c r="N2526" s="665">
        <v>2</v>
      </c>
      <c r="O2526" s="748">
        <v>1.5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21</v>
      </c>
      <c r="B2527" s="665" t="s">
        <v>545</v>
      </c>
      <c r="C2527" s="665" t="s">
        <v>4757</v>
      </c>
      <c r="D2527" s="746" t="s">
        <v>7219</v>
      </c>
      <c r="E2527" s="747" t="s">
        <v>4792</v>
      </c>
      <c r="F2527" s="665" t="s">
        <v>4752</v>
      </c>
      <c r="G2527" s="665" t="s">
        <v>4815</v>
      </c>
      <c r="H2527" s="665" t="s">
        <v>546</v>
      </c>
      <c r="I2527" s="665" t="s">
        <v>6727</v>
      </c>
      <c r="J2527" s="665" t="s">
        <v>1931</v>
      </c>
      <c r="K2527" s="665" t="s">
        <v>6201</v>
      </c>
      <c r="L2527" s="666">
        <v>0</v>
      </c>
      <c r="M2527" s="666">
        <v>0</v>
      </c>
      <c r="N2527" s="665">
        <v>1</v>
      </c>
      <c r="O2527" s="748">
        <v>0.5</v>
      </c>
      <c r="P2527" s="666">
        <v>0</v>
      </c>
      <c r="Q2527" s="681"/>
      <c r="R2527" s="665">
        <v>1</v>
      </c>
      <c r="S2527" s="681">
        <v>1</v>
      </c>
      <c r="T2527" s="748">
        <v>0.5</v>
      </c>
      <c r="U2527" s="704">
        <v>1</v>
      </c>
    </row>
    <row r="2528" spans="1:21" ht="14.4" customHeight="1" x14ac:dyDescent="0.3">
      <c r="A2528" s="664">
        <v>21</v>
      </c>
      <c r="B2528" s="665" t="s">
        <v>545</v>
      </c>
      <c r="C2528" s="665" t="s">
        <v>4757</v>
      </c>
      <c r="D2528" s="746" t="s">
        <v>7219</v>
      </c>
      <c r="E2528" s="747" t="s">
        <v>4792</v>
      </c>
      <c r="F2528" s="665" t="s">
        <v>4752</v>
      </c>
      <c r="G2528" s="665" t="s">
        <v>4815</v>
      </c>
      <c r="H2528" s="665" t="s">
        <v>546</v>
      </c>
      <c r="I2528" s="665" t="s">
        <v>1092</v>
      </c>
      <c r="J2528" s="665" t="s">
        <v>1093</v>
      </c>
      <c r="K2528" s="665" t="s">
        <v>1094</v>
      </c>
      <c r="L2528" s="666">
        <v>120.09</v>
      </c>
      <c r="M2528" s="666">
        <v>240.18</v>
      </c>
      <c r="N2528" s="665">
        <v>2</v>
      </c>
      <c r="O2528" s="748">
        <v>1</v>
      </c>
      <c r="P2528" s="666">
        <v>240.18</v>
      </c>
      <c r="Q2528" s="681">
        <v>1</v>
      </c>
      <c r="R2528" s="665">
        <v>2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21</v>
      </c>
      <c r="B2529" s="665" t="s">
        <v>545</v>
      </c>
      <c r="C2529" s="665" t="s">
        <v>4757</v>
      </c>
      <c r="D2529" s="746" t="s">
        <v>7219</v>
      </c>
      <c r="E2529" s="747" t="s">
        <v>4792</v>
      </c>
      <c r="F2529" s="665" t="s">
        <v>4752</v>
      </c>
      <c r="G2529" s="665" t="s">
        <v>4918</v>
      </c>
      <c r="H2529" s="665" t="s">
        <v>546</v>
      </c>
      <c r="I2529" s="665" t="s">
        <v>3014</v>
      </c>
      <c r="J2529" s="665" t="s">
        <v>3015</v>
      </c>
      <c r="K2529" s="665" t="s">
        <v>2801</v>
      </c>
      <c r="L2529" s="666">
        <v>70.08</v>
      </c>
      <c r="M2529" s="666">
        <v>140.16</v>
      </c>
      <c r="N2529" s="665">
        <v>2</v>
      </c>
      <c r="O2529" s="748">
        <v>1.5</v>
      </c>
      <c r="P2529" s="666">
        <v>70.08</v>
      </c>
      <c r="Q2529" s="681">
        <v>0.5</v>
      </c>
      <c r="R2529" s="665">
        <v>1</v>
      </c>
      <c r="S2529" s="681">
        <v>0.5</v>
      </c>
      <c r="T2529" s="748">
        <v>1</v>
      </c>
      <c r="U2529" s="704">
        <v>0.66666666666666663</v>
      </c>
    </row>
    <row r="2530" spans="1:21" ht="14.4" customHeight="1" x14ac:dyDescent="0.3">
      <c r="A2530" s="664">
        <v>21</v>
      </c>
      <c r="B2530" s="665" t="s">
        <v>545</v>
      </c>
      <c r="C2530" s="665" t="s">
        <v>4757</v>
      </c>
      <c r="D2530" s="746" t="s">
        <v>7219</v>
      </c>
      <c r="E2530" s="747" t="s">
        <v>4792</v>
      </c>
      <c r="F2530" s="665" t="s">
        <v>4752</v>
      </c>
      <c r="G2530" s="665" t="s">
        <v>4918</v>
      </c>
      <c r="H2530" s="665" t="s">
        <v>546</v>
      </c>
      <c r="I2530" s="665" t="s">
        <v>3014</v>
      </c>
      <c r="J2530" s="665" t="s">
        <v>3015</v>
      </c>
      <c r="K2530" s="665" t="s">
        <v>2801</v>
      </c>
      <c r="L2530" s="666">
        <v>79.099999999999994</v>
      </c>
      <c r="M2530" s="666">
        <v>316.39999999999998</v>
      </c>
      <c r="N2530" s="665">
        <v>4</v>
      </c>
      <c r="O2530" s="748">
        <v>2.5</v>
      </c>
      <c r="P2530" s="666">
        <v>79.099999999999994</v>
      </c>
      <c r="Q2530" s="681">
        <v>0.25</v>
      </c>
      <c r="R2530" s="665">
        <v>1</v>
      </c>
      <c r="S2530" s="681">
        <v>0.25</v>
      </c>
      <c r="T2530" s="748">
        <v>1</v>
      </c>
      <c r="U2530" s="704">
        <v>0.4</v>
      </c>
    </row>
    <row r="2531" spans="1:21" ht="14.4" customHeight="1" x14ac:dyDescent="0.3">
      <c r="A2531" s="664">
        <v>21</v>
      </c>
      <c r="B2531" s="665" t="s">
        <v>545</v>
      </c>
      <c r="C2531" s="665" t="s">
        <v>4757</v>
      </c>
      <c r="D2531" s="746" t="s">
        <v>7219</v>
      </c>
      <c r="E2531" s="747" t="s">
        <v>4792</v>
      </c>
      <c r="F2531" s="665" t="s">
        <v>4752</v>
      </c>
      <c r="G2531" s="665" t="s">
        <v>4919</v>
      </c>
      <c r="H2531" s="665" t="s">
        <v>546</v>
      </c>
      <c r="I2531" s="665" t="s">
        <v>636</v>
      </c>
      <c r="J2531" s="665" t="s">
        <v>5190</v>
      </c>
      <c r="K2531" s="665" t="s">
        <v>5191</v>
      </c>
      <c r="L2531" s="666">
        <v>24.78</v>
      </c>
      <c r="M2531" s="666">
        <v>6120.6600000000026</v>
      </c>
      <c r="N2531" s="665">
        <v>247</v>
      </c>
      <c r="O2531" s="748">
        <v>53.833333333333336</v>
      </c>
      <c r="P2531" s="666">
        <v>4460.4000000000033</v>
      </c>
      <c r="Q2531" s="681">
        <v>0.72874493927125528</v>
      </c>
      <c r="R2531" s="665">
        <v>180</v>
      </c>
      <c r="S2531" s="681">
        <v>0.72874493927125505</v>
      </c>
      <c r="T2531" s="748">
        <v>37.833333333333336</v>
      </c>
      <c r="U2531" s="704">
        <v>0.70278637770897834</v>
      </c>
    </row>
    <row r="2532" spans="1:21" ht="14.4" customHeight="1" x14ac:dyDescent="0.3">
      <c r="A2532" s="664">
        <v>21</v>
      </c>
      <c r="B2532" s="665" t="s">
        <v>545</v>
      </c>
      <c r="C2532" s="665" t="s">
        <v>4757</v>
      </c>
      <c r="D2532" s="746" t="s">
        <v>7219</v>
      </c>
      <c r="E2532" s="747" t="s">
        <v>4792</v>
      </c>
      <c r="F2532" s="665" t="s">
        <v>4752</v>
      </c>
      <c r="G2532" s="665" t="s">
        <v>4919</v>
      </c>
      <c r="H2532" s="665" t="s">
        <v>546</v>
      </c>
      <c r="I2532" s="665" t="s">
        <v>3106</v>
      </c>
      <c r="J2532" s="665" t="s">
        <v>4920</v>
      </c>
      <c r="K2532" s="665" t="s">
        <v>4921</v>
      </c>
      <c r="L2532" s="666">
        <v>99.11</v>
      </c>
      <c r="M2532" s="666">
        <v>198.22</v>
      </c>
      <c r="N2532" s="665">
        <v>2</v>
      </c>
      <c r="O2532" s="748">
        <v>1.5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21</v>
      </c>
      <c r="B2533" s="665" t="s">
        <v>545</v>
      </c>
      <c r="C2533" s="665" t="s">
        <v>4757</v>
      </c>
      <c r="D2533" s="746" t="s">
        <v>7219</v>
      </c>
      <c r="E2533" s="747" t="s">
        <v>4792</v>
      </c>
      <c r="F2533" s="665" t="s">
        <v>4752</v>
      </c>
      <c r="G2533" s="665" t="s">
        <v>5310</v>
      </c>
      <c r="H2533" s="665" t="s">
        <v>546</v>
      </c>
      <c r="I2533" s="665" t="s">
        <v>6728</v>
      </c>
      <c r="J2533" s="665" t="s">
        <v>2895</v>
      </c>
      <c r="K2533" s="665" t="s">
        <v>6729</v>
      </c>
      <c r="L2533" s="666">
        <v>0</v>
      </c>
      <c r="M2533" s="666">
        <v>0</v>
      </c>
      <c r="N2533" s="665">
        <v>1</v>
      </c>
      <c r="O2533" s="748">
        <v>0.5</v>
      </c>
      <c r="P2533" s="666"/>
      <c r="Q2533" s="681"/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21</v>
      </c>
      <c r="B2534" s="665" t="s">
        <v>545</v>
      </c>
      <c r="C2534" s="665" t="s">
        <v>4757</v>
      </c>
      <c r="D2534" s="746" t="s">
        <v>7219</v>
      </c>
      <c r="E2534" s="747" t="s">
        <v>4792</v>
      </c>
      <c r="F2534" s="665" t="s">
        <v>4752</v>
      </c>
      <c r="G2534" s="665" t="s">
        <v>5310</v>
      </c>
      <c r="H2534" s="665" t="s">
        <v>546</v>
      </c>
      <c r="I2534" s="665" t="s">
        <v>6730</v>
      </c>
      <c r="J2534" s="665" t="s">
        <v>6731</v>
      </c>
      <c r="K2534" s="665" t="s">
        <v>6732</v>
      </c>
      <c r="L2534" s="666">
        <v>0</v>
      </c>
      <c r="M2534" s="666">
        <v>0</v>
      </c>
      <c r="N2534" s="665">
        <v>1</v>
      </c>
      <c r="O2534" s="748">
        <v>0.5</v>
      </c>
      <c r="P2534" s="666"/>
      <c r="Q2534" s="681"/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21</v>
      </c>
      <c r="B2535" s="665" t="s">
        <v>545</v>
      </c>
      <c r="C2535" s="665" t="s">
        <v>4757</v>
      </c>
      <c r="D2535" s="746" t="s">
        <v>7219</v>
      </c>
      <c r="E2535" s="747" t="s">
        <v>4792</v>
      </c>
      <c r="F2535" s="665" t="s">
        <v>4752</v>
      </c>
      <c r="G2535" s="665" t="s">
        <v>6733</v>
      </c>
      <c r="H2535" s="665" t="s">
        <v>546</v>
      </c>
      <c r="I2535" s="665" t="s">
        <v>6734</v>
      </c>
      <c r="J2535" s="665" t="s">
        <v>6735</v>
      </c>
      <c r="K2535" s="665" t="s">
        <v>6736</v>
      </c>
      <c r="L2535" s="666">
        <v>0</v>
      </c>
      <c r="M2535" s="666">
        <v>0</v>
      </c>
      <c r="N2535" s="665">
        <v>1</v>
      </c>
      <c r="O2535" s="748">
        <v>1</v>
      </c>
      <c r="P2535" s="666">
        <v>0</v>
      </c>
      <c r="Q2535" s="681"/>
      <c r="R2535" s="665">
        <v>1</v>
      </c>
      <c r="S2535" s="681">
        <v>1</v>
      </c>
      <c r="T2535" s="748">
        <v>1</v>
      </c>
      <c r="U2535" s="704">
        <v>1</v>
      </c>
    </row>
    <row r="2536" spans="1:21" ht="14.4" customHeight="1" x14ac:dyDescent="0.3">
      <c r="A2536" s="664">
        <v>21</v>
      </c>
      <c r="B2536" s="665" t="s">
        <v>545</v>
      </c>
      <c r="C2536" s="665" t="s">
        <v>4757</v>
      </c>
      <c r="D2536" s="746" t="s">
        <v>7219</v>
      </c>
      <c r="E2536" s="747" t="s">
        <v>4792</v>
      </c>
      <c r="F2536" s="665" t="s">
        <v>4752</v>
      </c>
      <c r="G2536" s="665" t="s">
        <v>5256</v>
      </c>
      <c r="H2536" s="665" t="s">
        <v>546</v>
      </c>
      <c r="I2536" s="665" t="s">
        <v>1126</v>
      </c>
      <c r="J2536" s="665" t="s">
        <v>1127</v>
      </c>
      <c r="K2536" s="665" t="s">
        <v>6111</v>
      </c>
      <c r="L2536" s="666">
        <v>181.04</v>
      </c>
      <c r="M2536" s="666">
        <v>181.04</v>
      </c>
      <c r="N2536" s="665">
        <v>1</v>
      </c>
      <c r="O2536" s="748">
        <v>1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21</v>
      </c>
      <c r="B2537" s="665" t="s">
        <v>545</v>
      </c>
      <c r="C2537" s="665" t="s">
        <v>4757</v>
      </c>
      <c r="D2537" s="746" t="s">
        <v>7219</v>
      </c>
      <c r="E2537" s="747" t="s">
        <v>4792</v>
      </c>
      <c r="F2537" s="665" t="s">
        <v>4752</v>
      </c>
      <c r="G2537" s="665" t="s">
        <v>5256</v>
      </c>
      <c r="H2537" s="665" t="s">
        <v>546</v>
      </c>
      <c r="I2537" s="665" t="s">
        <v>5257</v>
      </c>
      <c r="J2537" s="665" t="s">
        <v>1127</v>
      </c>
      <c r="K2537" s="665" t="s">
        <v>5258</v>
      </c>
      <c r="L2537" s="666">
        <v>90.53</v>
      </c>
      <c r="M2537" s="666">
        <v>90.53</v>
      </c>
      <c r="N2537" s="665">
        <v>1</v>
      </c>
      <c r="O2537" s="748">
        <v>0.5</v>
      </c>
      <c r="P2537" s="666">
        <v>90.53</v>
      </c>
      <c r="Q2537" s="681">
        <v>1</v>
      </c>
      <c r="R2537" s="665">
        <v>1</v>
      </c>
      <c r="S2537" s="681">
        <v>1</v>
      </c>
      <c r="T2537" s="748">
        <v>0.5</v>
      </c>
      <c r="U2537" s="704">
        <v>1</v>
      </c>
    </row>
    <row r="2538" spans="1:21" ht="14.4" customHeight="1" x14ac:dyDescent="0.3">
      <c r="A2538" s="664">
        <v>21</v>
      </c>
      <c r="B2538" s="665" t="s">
        <v>545</v>
      </c>
      <c r="C2538" s="665" t="s">
        <v>4757</v>
      </c>
      <c r="D2538" s="746" t="s">
        <v>7219</v>
      </c>
      <c r="E2538" s="747" t="s">
        <v>4792</v>
      </c>
      <c r="F2538" s="665" t="s">
        <v>4752</v>
      </c>
      <c r="G2538" s="665" t="s">
        <v>6737</v>
      </c>
      <c r="H2538" s="665" t="s">
        <v>546</v>
      </c>
      <c r="I2538" s="665" t="s">
        <v>6738</v>
      </c>
      <c r="J2538" s="665" t="s">
        <v>6739</v>
      </c>
      <c r="K2538" s="665" t="s">
        <v>4696</v>
      </c>
      <c r="L2538" s="666">
        <v>264</v>
      </c>
      <c r="M2538" s="666">
        <v>792</v>
      </c>
      <c r="N2538" s="665">
        <v>3</v>
      </c>
      <c r="O2538" s="748">
        <v>1</v>
      </c>
      <c r="P2538" s="666">
        <v>792</v>
      </c>
      <c r="Q2538" s="681">
        <v>1</v>
      </c>
      <c r="R2538" s="665">
        <v>3</v>
      </c>
      <c r="S2538" s="681">
        <v>1</v>
      </c>
      <c r="T2538" s="748">
        <v>1</v>
      </c>
      <c r="U2538" s="704">
        <v>1</v>
      </c>
    </row>
    <row r="2539" spans="1:21" ht="14.4" customHeight="1" x14ac:dyDescent="0.3">
      <c r="A2539" s="664">
        <v>21</v>
      </c>
      <c r="B2539" s="665" t="s">
        <v>545</v>
      </c>
      <c r="C2539" s="665" t="s">
        <v>4757</v>
      </c>
      <c r="D2539" s="746" t="s">
        <v>7219</v>
      </c>
      <c r="E2539" s="747" t="s">
        <v>4792</v>
      </c>
      <c r="F2539" s="665" t="s">
        <v>4752</v>
      </c>
      <c r="G2539" s="665" t="s">
        <v>6737</v>
      </c>
      <c r="H2539" s="665" t="s">
        <v>2238</v>
      </c>
      <c r="I2539" s="665" t="s">
        <v>3757</v>
      </c>
      <c r="J2539" s="665" t="s">
        <v>4697</v>
      </c>
      <c r="K2539" s="665" t="s">
        <v>4698</v>
      </c>
      <c r="L2539" s="666">
        <v>158.96</v>
      </c>
      <c r="M2539" s="666">
        <v>476.88</v>
      </c>
      <c r="N2539" s="665">
        <v>3</v>
      </c>
      <c r="O2539" s="748">
        <v>1</v>
      </c>
      <c r="P2539" s="666">
        <v>476.88</v>
      </c>
      <c r="Q2539" s="681">
        <v>1</v>
      </c>
      <c r="R2539" s="665">
        <v>3</v>
      </c>
      <c r="S2539" s="681">
        <v>1</v>
      </c>
      <c r="T2539" s="748">
        <v>1</v>
      </c>
      <c r="U2539" s="704">
        <v>1</v>
      </c>
    </row>
    <row r="2540" spans="1:21" ht="14.4" customHeight="1" x14ac:dyDescent="0.3">
      <c r="A2540" s="664">
        <v>21</v>
      </c>
      <c r="B2540" s="665" t="s">
        <v>545</v>
      </c>
      <c r="C2540" s="665" t="s">
        <v>4757</v>
      </c>
      <c r="D2540" s="746" t="s">
        <v>7219</v>
      </c>
      <c r="E2540" s="747" t="s">
        <v>4792</v>
      </c>
      <c r="F2540" s="665" t="s">
        <v>4752</v>
      </c>
      <c r="G2540" s="665" t="s">
        <v>6737</v>
      </c>
      <c r="H2540" s="665" t="s">
        <v>2238</v>
      </c>
      <c r="I2540" s="665" t="s">
        <v>3757</v>
      </c>
      <c r="J2540" s="665" t="s">
        <v>4697</v>
      </c>
      <c r="K2540" s="665" t="s">
        <v>4698</v>
      </c>
      <c r="L2540" s="666">
        <v>245.91</v>
      </c>
      <c r="M2540" s="666">
        <v>1475.46</v>
      </c>
      <c r="N2540" s="665">
        <v>6</v>
      </c>
      <c r="O2540" s="748">
        <v>0.5</v>
      </c>
      <c r="P2540" s="666">
        <v>1475.46</v>
      </c>
      <c r="Q2540" s="681">
        <v>1</v>
      </c>
      <c r="R2540" s="665">
        <v>6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21</v>
      </c>
      <c r="B2541" s="665" t="s">
        <v>545</v>
      </c>
      <c r="C2541" s="665" t="s">
        <v>4757</v>
      </c>
      <c r="D2541" s="746" t="s">
        <v>7219</v>
      </c>
      <c r="E2541" s="747" t="s">
        <v>4792</v>
      </c>
      <c r="F2541" s="665" t="s">
        <v>4752</v>
      </c>
      <c r="G2541" s="665" t="s">
        <v>4923</v>
      </c>
      <c r="H2541" s="665" t="s">
        <v>546</v>
      </c>
      <c r="I2541" s="665" t="s">
        <v>4924</v>
      </c>
      <c r="J2541" s="665" t="s">
        <v>1726</v>
      </c>
      <c r="K2541" s="665" t="s">
        <v>4925</v>
      </c>
      <c r="L2541" s="666">
        <v>0</v>
      </c>
      <c r="M2541" s="666">
        <v>0</v>
      </c>
      <c r="N2541" s="665">
        <v>1</v>
      </c>
      <c r="O2541" s="748">
        <v>0.5</v>
      </c>
      <c r="P2541" s="666">
        <v>0</v>
      </c>
      <c r="Q2541" s="681"/>
      <c r="R2541" s="665">
        <v>1</v>
      </c>
      <c r="S2541" s="681">
        <v>1</v>
      </c>
      <c r="T2541" s="748">
        <v>0.5</v>
      </c>
      <c r="U2541" s="704">
        <v>1</v>
      </c>
    </row>
    <row r="2542" spans="1:21" ht="14.4" customHeight="1" x14ac:dyDescent="0.3">
      <c r="A2542" s="664">
        <v>21</v>
      </c>
      <c r="B2542" s="665" t="s">
        <v>545</v>
      </c>
      <c r="C2542" s="665" t="s">
        <v>4757</v>
      </c>
      <c r="D2542" s="746" t="s">
        <v>7219</v>
      </c>
      <c r="E2542" s="747" t="s">
        <v>4792</v>
      </c>
      <c r="F2542" s="665" t="s">
        <v>4752</v>
      </c>
      <c r="G2542" s="665" t="s">
        <v>5147</v>
      </c>
      <c r="H2542" s="665" t="s">
        <v>546</v>
      </c>
      <c r="I2542" s="665" t="s">
        <v>6463</v>
      </c>
      <c r="J2542" s="665" t="s">
        <v>5149</v>
      </c>
      <c r="K2542" s="665" t="s">
        <v>6464</v>
      </c>
      <c r="L2542" s="666">
        <v>139.63999999999999</v>
      </c>
      <c r="M2542" s="666">
        <v>139.63999999999999</v>
      </c>
      <c r="N2542" s="665">
        <v>1</v>
      </c>
      <c r="O2542" s="748">
        <v>1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21</v>
      </c>
      <c r="B2543" s="665" t="s">
        <v>545</v>
      </c>
      <c r="C2543" s="665" t="s">
        <v>4757</v>
      </c>
      <c r="D2543" s="746" t="s">
        <v>7219</v>
      </c>
      <c r="E2543" s="747" t="s">
        <v>4792</v>
      </c>
      <c r="F2543" s="665" t="s">
        <v>4752</v>
      </c>
      <c r="G2543" s="665" t="s">
        <v>4816</v>
      </c>
      <c r="H2543" s="665" t="s">
        <v>546</v>
      </c>
      <c r="I2543" s="665" t="s">
        <v>861</v>
      </c>
      <c r="J2543" s="665" t="s">
        <v>4817</v>
      </c>
      <c r="K2543" s="665" t="s">
        <v>4800</v>
      </c>
      <c r="L2543" s="666">
        <v>0</v>
      </c>
      <c r="M2543" s="666">
        <v>0</v>
      </c>
      <c r="N2543" s="665">
        <v>100</v>
      </c>
      <c r="O2543" s="748">
        <v>16.5</v>
      </c>
      <c r="P2543" s="666">
        <v>0</v>
      </c>
      <c r="Q2543" s="681"/>
      <c r="R2543" s="665">
        <v>61</v>
      </c>
      <c r="S2543" s="681">
        <v>0.61</v>
      </c>
      <c r="T2543" s="748">
        <v>10</v>
      </c>
      <c r="U2543" s="704">
        <v>0.60606060606060608</v>
      </c>
    </row>
    <row r="2544" spans="1:21" ht="14.4" customHeight="1" x14ac:dyDescent="0.3">
      <c r="A2544" s="664">
        <v>21</v>
      </c>
      <c r="B2544" s="665" t="s">
        <v>545</v>
      </c>
      <c r="C2544" s="665" t="s">
        <v>4757</v>
      </c>
      <c r="D2544" s="746" t="s">
        <v>7219</v>
      </c>
      <c r="E2544" s="747" t="s">
        <v>4792</v>
      </c>
      <c r="F2544" s="665" t="s">
        <v>4752</v>
      </c>
      <c r="G2544" s="665" t="s">
        <v>4929</v>
      </c>
      <c r="H2544" s="665" t="s">
        <v>546</v>
      </c>
      <c r="I2544" s="665" t="s">
        <v>728</v>
      </c>
      <c r="J2544" s="665" t="s">
        <v>729</v>
      </c>
      <c r="K2544" s="665" t="s">
        <v>4931</v>
      </c>
      <c r="L2544" s="666">
        <v>42.08</v>
      </c>
      <c r="M2544" s="666">
        <v>126.24</v>
      </c>
      <c r="N2544" s="665">
        <v>3</v>
      </c>
      <c r="O2544" s="748">
        <v>0.5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21</v>
      </c>
      <c r="B2545" s="665" t="s">
        <v>545</v>
      </c>
      <c r="C2545" s="665" t="s">
        <v>4757</v>
      </c>
      <c r="D2545" s="746" t="s">
        <v>7219</v>
      </c>
      <c r="E2545" s="747" t="s">
        <v>4792</v>
      </c>
      <c r="F2545" s="665" t="s">
        <v>4752</v>
      </c>
      <c r="G2545" s="665" t="s">
        <v>5727</v>
      </c>
      <c r="H2545" s="665" t="s">
        <v>546</v>
      </c>
      <c r="I2545" s="665" t="s">
        <v>6740</v>
      </c>
      <c r="J2545" s="665" t="s">
        <v>5729</v>
      </c>
      <c r="K2545" s="665" t="s">
        <v>6741</v>
      </c>
      <c r="L2545" s="666">
        <v>0</v>
      </c>
      <c r="M2545" s="666">
        <v>0</v>
      </c>
      <c r="N2545" s="665">
        <v>2</v>
      </c>
      <c r="O2545" s="748">
        <v>1</v>
      </c>
      <c r="P2545" s="666">
        <v>0</v>
      </c>
      <c r="Q2545" s="681"/>
      <c r="R2545" s="665">
        <v>2</v>
      </c>
      <c r="S2545" s="681">
        <v>1</v>
      </c>
      <c r="T2545" s="748">
        <v>1</v>
      </c>
      <c r="U2545" s="704">
        <v>1</v>
      </c>
    </row>
    <row r="2546" spans="1:21" ht="14.4" customHeight="1" x14ac:dyDescent="0.3">
      <c r="A2546" s="664">
        <v>21</v>
      </c>
      <c r="B2546" s="665" t="s">
        <v>545</v>
      </c>
      <c r="C2546" s="665" t="s">
        <v>4757</v>
      </c>
      <c r="D2546" s="746" t="s">
        <v>7219</v>
      </c>
      <c r="E2546" s="747" t="s">
        <v>4792</v>
      </c>
      <c r="F2546" s="665" t="s">
        <v>4752</v>
      </c>
      <c r="G2546" s="665" t="s">
        <v>6469</v>
      </c>
      <c r="H2546" s="665" t="s">
        <v>546</v>
      </c>
      <c r="I2546" s="665" t="s">
        <v>6742</v>
      </c>
      <c r="J2546" s="665" t="s">
        <v>6471</v>
      </c>
      <c r="K2546" s="665" t="s">
        <v>6743</v>
      </c>
      <c r="L2546" s="666">
        <v>751.47</v>
      </c>
      <c r="M2546" s="666">
        <v>751.47</v>
      </c>
      <c r="N2546" s="665">
        <v>1</v>
      </c>
      <c r="O2546" s="748">
        <v>1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21</v>
      </c>
      <c r="B2547" s="665" t="s">
        <v>545</v>
      </c>
      <c r="C2547" s="665" t="s">
        <v>4757</v>
      </c>
      <c r="D2547" s="746" t="s">
        <v>7219</v>
      </c>
      <c r="E2547" s="747" t="s">
        <v>4792</v>
      </c>
      <c r="F2547" s="665" t="s">
        <v>4752</v>
      </c>
      <c r="G2547" s="665" t="s">
        <v>5738</v>
      </c>
      <c r="H2547" s="665" t="s">
        <v>2238</v>
      </c>
      <c r="I2547" s="665" t="s">
        <v>5741</v>
      </c>
      <c r="J2547" s="665" t="s">
        <v>5740</v>
      </c>
      <c r="K2547" s="665" t="s">
        <v>5430</v>
      </c>
      <c r="L2547" s="666">
        <v>492.3</v>
      </c>
      <c r="M2547" s="666">
        <v>1476.9</v>
      </c>
      <c r="N2547" s="665">
        <v>3</v>
      </c>
      <c r="O2547" s="748">
        <v>2.5</v>
      </c>
      <c r="P2547" s="666">
        <v>984.6</v>
      </c>
      <c r="Q2547" s="681">
        <v>0.66666666666666663</v>
      </c>
      <c r="R2547" s="665">
        <v>2</v>
      </c>
      <c r="S2547" s="681">
        <v>0.66666666666666663</v>
      </c>
      <c r="T2547" s="748">
        <v>2</v>
      </c>
      <c r="U2547" s="704">
        <v>0.8</v>
      </c>
    </row>
    <row r="2548" spans="1:21" ht="14.4" customHeight="1" x14ac:dyDescent="0.3">
      <c r="A2548" s="664">
        <v>21</v>
      </c>
      <c r="B2548" s="665" t="s">
        <v>545</v>
      </c>
      <c r="C2548" s="665" t="s">
        <v>4757</v>
      </c>
      <c r="D2548" s="746" t="s">
        <v>7219</v>
      </c>
      <c r="E2548" s="747" t="s">
        <v>4792</v>
      </c>
      <c r="F2548" s="665" t="s">
        <v>4752</v>
      </c>
      <c r="G2548" s="665" t="s">
        <v>5738</v>
      </c>
      <c r="H2548" s="665" t="s">
        <v>2238</v>
      </c>
      <c r="I2548" s="665" t="s">
        <v>5741</v>
      </c>
      <c r="J2548" s="665" t="s">
        <v>5740</v>
      </c>
      <c r="K2548" s="665" t="s">
        <v>5430</v>
      </c>
      <c r="L2548" s="666">
        <v>502.31</v>
      </c>
      <c r="M2548" s="666">
        <v>2009.24</v>
      </c>
      <c r="N2548" s="665">
        <v>4</v>
      </c>
      <c r="O2548" s="748">
        <v>3.5</v>
      </c>
      <c r="P2548" s="666">
        <v>1004.62</v>
      </c>
      <c r="Q2548" s="681">
        <v>0.5</v>
      </c>
      <c r="R2548" s="665">
        <v>2</v>
      </c>
      <c r="S2548" s="681">
        <v>0.5</v>
      </c>
      <c r="T2548" s="748">
        <v>1.5</v>
      </c>
      <c r="U2548" s="704">
        <v>0.42857142857142855</v>
      </c>
    </row>
    <row r="2549" spans="1:21" ht="14.4" customHeight="1" x14ac:dyDescent="0.3">
      <c r="A2549" s="664">
        <v>21</v>
      </c>
      <c r="B2549" s="665" t="s">
        <v>545</v>
      </c>
      <c r="C2549" s="665" t="s">
        <v>4757</v>
      </c>
      <c r="D2549" s="746" t="s">
        <v>7219</v>
      </c>
      <c r="E2549" s="747" t="s">
        <v>4792</v>
      </c>
      <c r="F2549" s="665" t="s">
        <v>4752</v>
      </c>
      <c r="G2549" s="665" t="s">
        <v>5042</v>
      </c>
      <c r="H2549" s="665" t="s">
        <v>546</v>
      </c>
      <c r="I2549" s="665" t="s">
        <v>750</v>
      </c>
      <c r="J2549" s="665" t="s">
        <v>751</v>
      </c>
      <c r="K2549" s="665" t="s">
        <v>5169</v>
      </c>
      <c r="L2549" s="666">
        <v>55.16</v>
      </c>
      <c r="M2549" s="666">
        <v>275.79999999999995</v>
      </c>
      <c r="N2549" s="665">
        <v>5</v>
      </c>
      <c r="O2549" s="748">
        <v>2</v>
      </c>
      <c r="P2549" s="666">
        <v>275.79999999999995</v>
      </c>
      <c r="Q2549" s="681">
        <v>1</v>
      </c>
      <c r="R2549" s="665">
        <v>5</v>
      </c>
      <c r="S2549" s="681">
        <v>1</v>
      </c>
      <c r="T2549" s="748">
        <v>2</v>
      </c>
      <c r="U2549" s="704">
        <v>1</v>
      </c>
    </row>
    <row r="2550" spans="1:21" ht="14.4" customHeight="1" x14ac:dyDescent="0.3">
      <c r="A2550" s="664">
        <v>21</v>
      </c>
      <c r="B2550" s="665" t="s">
        <v>545</v>
      </c>
      <c r="C2550" s="665" t="s">
        <v>4757</v>
      </c>
      <c r="D2550" s="746" t="s">
        <v>7219</v>
      </c>
      <c r="E2550" s="747" t="s">
        <v>4792</v>
      </c>
      <c r="F2550" s="665" t="s">
        <v>4752</v>
      </c>
      <c r="G2550" s="665" t="s">
        <v>4818</v>
      </c>
      <c r="H2550" s="665" t="s">
        <v>546</v>
      </c>
      <c r="I2550" s="665" t="s">
        <v>1309</v>
      </c>
      <c r="J2550" s="665" t="s">
        <v>1217</v>
      </c>
      <c r="K2550" s="665" t="s">
        <v>4819</v>
      </c>
      <c r="L2550" s="666">
        <v>50.32</v>
      </c>
      <c r="M2550" s="666">
        <v>50.32</v>
      </c>
      <c r="N2550" s="665">
        <v>1</v>
      </c>
      <c r="O2550" s="748">
        <v>1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21</v>
      </c>
      <c r="B2551" s="665" t="s">
        <v>545</v>
      </c>
      <c r="C2551" s="665" t="s">
        <v>4757</v>
      </c>
      <c r="D2551" s="746" t="s">
        <v>7219</v>
      </c>
      <c r="E2551" s="747" t="s">
        <v>4792</v>
      </c>
      <c r="F2551" s="665" t="s">
        <v>4752</v>
      </c>
      <c r="G2551" s="665" t="s">
        <v>4818</v>
      </c>
      <c r="H2551" s="665" t="s">
        <v>546</v>
      </c>
      <c r="I2551" s="665" t="s">
        <v>1797</v>
      </c>
      <c r="J2551" s="665" t="s">
        <v>1798</v>
      </c>
      <c r="K2551" s="665" t="s">
        <v>5317</v>
      </c>
      <c r="L2551" s="666">
        <v>50.32</v>
      </c>
      <c r="M2551" s="666">
        <v>352.24</v>
      </c>
      <c r="N2551" s="665">
        <v>7</v>
      </c>
      <c r="O2551" s="748">
        <v>0.5</v>
      </c>
      <c r="P2551" s="666">
        <v>352.24</v>
      </c>
      <c r="Q2551" s="681">
        <v>1</v>
      </c>
      <c r="R2551" s="665">
        <v>7</v>
      </c>
      <c r="S2551" s="681">
        <v>1</v>
      </c>
      <c r="T2551" s="748">
        <v>0.5</v>
      </c>
      <c r="U2551" s="704">
        <v>1</v>
      </c>
    </row>
    <row r="2552" spans="1:21" ht="14.4" customHeight="1" x14ac:dyDescent="0.3">
      <c r="A2552" s="664">
        <v>21</v>
      </c>
      <c r="B2552" s="665" t="s">
        <v>545</v>
      </c>
      <c r="C2552" s="665" t="s">
        <v>4757</v>
      </c>
      <c r="D2552" s="746" t="s">
        <v>7219</v>
      </c>
      <c r="E2552" s="747" t="s">
        <v>4792</v>
      </c>
      <c r="F2552" s="665" t="s">
        <v>4752</v>
      </c>
      <c r="G2552" s="665" t="s">
        <v>4818</v>
      </c>
      <c r="H2552" s="665" t="s">
        <v>546</v>
      </c>
      <c r="I2552" s="665" t="s">
        <v>4978</v>
      </c>
      <c r="J2552" s="665" t="s">
        <v>1798</v>
      </c>
      <c r="K2552" s="665" t="s">
        <v>4979</v>
      </c>
      <c r="L2552" s="666">
        <v>100.62</v>
      </c>
      <c r="M2552" s="666">
        <v>10263.239999999998</v>
      </c>
      <c r="N2552" s="665">
        <v>102</v>
      </c>
      <c r="O2552" s="748">
        <v>21</v>
      </c>
      <c r="P2552" s="666">
        <v>5534.0999999999985</v>
      </c>
      <c r="Q2552" s="681">
        <v>0.53921568627450978</v>
      </c>
      <c r="R2552" s="665">
        <v>55</v>
      </c>
      <c r="S2552" s="681">
        <v>0.53921568627450978</v>
      </c>
      <c r="T2552" s="748">
        <v>13</v>
      </c>
      <c r="U2552" s="704">
        <v>0.61904761904761907</v>
      </c>
    </row>
    <row r="2553" spans="1:21" ht="14.4" customHeight="1" x14ac:dyDescent="0.3">
      <c r="A2553" s="664">
        <v>21</v>
      </c>
      <c r="B2553" s="665" t="s">
        <v>545</v>
      </c>
      <c r="C2553" s="665" t="s">
        <v>4757</v>
      </c>
      <c r="D2553" s="746" t="s">
        <v>7219</v>
      </c>
      <c r="E2553" s="747" t="s">
        <v>4792</v>
      </c>
      <c r="F2553" s="665" t="s">
        <v>4752</v>
      </c>
      <c r="G2553" s="665" t="s">
        <v>4818</v>
      </c>
      <c r="H2553" s="665" t="s">
        <v>546</v>
      </c>
      <c r="I2553" s="665" t="s">
        <v>1954</v>
      </c>
      <c r="J2553" s="665" t="s">
        <v>1955</v>
      </c>
      <c r="K2553" s="665" t="s">
        <v>5197</v>
      </c>
      <c r="L2553" s="666">
        <v>99.94</v>
      </c>
      <c r="M2553" s="666">
        <v>499.7</v>
      </c>
      <c r="N2553" s="665">
        <v>5</v>
      </c>
      <c r="O2553" s="748">
        <v>2.5</v>
      </c>
      <c r="P2553" s="666">
        <v>99.94</v>
      </c>
      <c r="Q2553" s="681">
        <v>0.2</v>
      </c>
      <c r="R2553" s="665">
        <v>1</v>
      </c>
      <c r="S2553" s="681">
        <v>0.2</v>
      </c>
      <c r="T2553" s="748">
        <v>1</v>
      </c>
      <c r="U2553" s="704">
        <v>0.4</v>
      </c>
    </row>
    <row r="2554" spans="1:21" ht="14.4" customHeight="1" x14ac:dyDescent="0.3">
      <c r="A2554" s="664">
        <v>21</v>
      </c>
      <c r="B2554" s="665" t="s">
        <v>545</v>
      </c>
      <c r="C2554" s="665" t="s">
        <v>4757</v>
      </c>
      <c r="D2554" s="746" t="s">
        <v>7219</v>
      </c>
      <c r="E2554" s="747" t="s">
        <v>4792</v>
      </c>
      <c r="F2554" s="665" t="s">
        <v>4752</v>
      </c>
      <c r="G2554" s="665" t="s">
        <v>4818</v>
      </c>
      <c r="H2554" s="665" t="s">
        <v>546</v>
      </c>
      <c r="I2554" s="665" t="s">
        <v>5260</v>
      </c>
      <c r="J2554" s="665" t="s">
        <v>1955</v>
      </c>
      <c r="K2554" s="665" t="s">
        <v>5261</v>
      </c>
      <c r="L2554" s="666">
        <v>0</v>
      </c>
      <c r="M2554" s="666">
        <v>0</v>
      </c>
      <c r="N2554" s="665">
        <v>5</v>
      </c>
      <c r="O2554" s="748">
        <v>3</v>
      </c>
      <c r="P2554" s="666">
        <v>0</v>
      </c>
      <c r="Q2554" s="681"/>
      <c r="R2554" s="665">
        <v>5</v>
      </c>
      <c r="S2554" s="681">
        <v>1</v>
      </c>
      <c r="T2554" s="748">
        <v>3</v>
      </c>
      <c r="U2554" s="704">
        <v>1</v>
      </c>
    </row>
    <row r="2555" spans="1:21" ht="14.4" customHeight="1" x14ac:dyDescent="0.3">
      <c r="A2555" s="664">
        <v>21</v>
      </c>
      <c r="B2555" s="665" t="s">
        <v>545</v>
      </c>
      <c r="C2555" s="665" t="s">
        <v>4757</v>
      </c>
      <c r="D2555" s="746" t="s">
        <v>7219</v>
      </c>
      <c r="E2555" s="747" t="s">
        <v>4792</v>
      </c>
      <c r="F2555" s="665" t="s">
        <v>4752</v>
      </c>
      <c r="G2555" s="665" t="s">
        <v>4818</v>
      </c>
      <c r="H2555" s="665" t="s">
        <v>546</v>
      </c>
      <c r="I2555" s="665" t="s">
        <v>6118</v>
      </c>
      <c r="J2555" s="665" t="s">
        <v>1798</v>
      </c>
      <c r="K2555" s="665" t="s">
        <v>6119</v>
      </c>
      <c r="L2555" s="666">
        <v>100.62</v>
      </c>
      <c r="M2555" s="666">
        <v>503.1</v>
      </c>
      <c r="N2555" s="665">
        <v>5</v>
      </c>
      <c r="O2555" s="748">
        <v>1.5</v>
      </c>
      <c r="P2555" s="666">
        <v>301.86</v>
      </c>
      <c r="Q2555" s="681">
        <v>0.6</v>
      </c>
      <c r="R2555" s="665">
        <v>3</v>
      </c>
      <c r="S2555" s="681">
        <v>0.6</v>
      </c>
      <c r="T2555" s="748">
        <v>0.5</v>
      </c>
      <c r="U2555" s="704">
        <v>0.33333333333333331</v>
      </c>
    </row>
    <row r="2556" spans="1:21" ht="14.4" customHeight="1" x14ac:dyDescent="0.3">
      <c r="A2556" s="664">
        <v>21</v>
      </c>
      <c r="B2556" s="665" t="s">
        <v>545</v>
      </c>
      <c r="C2556" s="665" t="s">
        <v>4757</v>
      </c>
      <c r="D2556" s="746" t="s">
        <v>7219</v>
      </c>
      <c r="E2556" s="747" t="s">
        <v>4792</v>
      </c>
      <c r="F2556" s="665" t="s">
        <v>4752</v>
      </c>
      <c r="G2556" s="665" t="s">
        <v>4818</v>
      </c>
      <c r="H2556" s="665" t="s">
        <v>546</v>
      </c>
      <c r="I2556" s="665" t="s">
        <v>6744</v>
      </c>
      <c r="J2556" s="665" t="s">
        <v>6745</v>
      </c>
      <c r="K2556" s="665" t="s">
        <v>6746</v>
      </c>
      <c r="L2556" s="666">
        <v>0</v>
      </c>
      <c r="M2556" s="666">
        <v>0</v>
      </c>
      <c r="N2556" s="665">
        <v>2</v>
      </c>
      <c r="O2556" s="748">
        <v>1</v>
      </c>
      <c r="P2556" s="666">
        <v>0</v>
      </c>
      <c r="Q2556" s="681"/>
      <c r="R2556" s="665">
        <v>2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21</v>
      </c>
      <c r="B2557" s="665" t="s">
        <v>545</v>
      </c>
      <c r="C2557" s="665" t="s">
        <v>4757</v>
      </c>
      <c r="D2557" s="746" t="s">
        <v>7219</v>
      </c>
      <c r="E2557" s="747" t="s">
        <v>4792</v>
      </c>
      <c r="F2557" s="665" t="s">
        <v>4752</v>
      </c>
      <c r="G2557" s="665" t="s">
        <v>5225</v>
      </c>
      <c r="H2557" s="665" t="s">
        <v>546</v>
      </c>
      <c r="I2557" s="665" t="s">
        <v>3186</v>
      </c>
      <c r="J2557" s="665" t="s">
        <v>3187</v>
      </c>
      <c r="K2557" s="665" t="s">
        <v>3188</v>
      </c>
      <c r="L2557" s="666">
        <v>264</v>
      </c>
      <c r="M2557" s="666">
        <v>528</v>
      </c>
      <c r="N2557" s="665">
        <v>2</v>
      </c>
      <c r="O2557" s="748">
        <v>1.5</v>
      </c>
      <c r="P2557" s="666">
        <v>264</v>
      </c>
      <c r="Q2557" s="681">
        <v>0.5</v>
      </c>
      <c r="R2557" s="665">
        <v>1</v>
      </c>
      <c r="S2557" s="681">
        <v>0.5</v>
      </c>
      <c r="T2557" s="748">
        <v>1</v>
      </c>
      <c r="U2557" s="704">
        <v>0.66666666666666663</v>
      </c>
    </row>
    <row r="2558" spans="1:21" ht="14.4" customHeight="1" x14ac:dyDescent="0.3">
      <c r="A2558" s="664">
        <v>21</v>
      </c>
      <c r="B2558" s="665" t="s">
        <v>545</v>
      </c>
      <c r="C2558" s="665" t="s">
        <v>4757</v>
      </c>
      <c r="D2558" s="746" t="s">
        <v>7219</v>
      </c>
      <c r="E2558" s="747" t="s">
        <v>4792</v>
      </c>
      <c r="F2558" s="665" t="s">
        <v>4752</v>
      </c>
      <c r="G2558" s="665" t="s">
        <v>5225</v>
      </c>
      <c r="H2558" s="665" t="s">
        <v>546</v>
      </c>
      <c r="I2558" s="665" t="s">
        <v>6493</v>
      </c>
      <c r="J2558" s="665" t="s">
        <v>6494</v>
      </c>
      <c r="K2558" s="665" t="s">
        <v>6495</v>
      </c>
      <c r="L2558" s="666">
        <v>42.57</v>
      </c>
      <c r="M2558" s="666">
        <v>255.42000000000002</v>
      </c>
      <c r="N2558" s="665">
        <v>6</v>
      </c>
      <c r="O2558" s="748">
        <v>4</v>
      </c>
      <c r="P2558" s="666">
        <v>170.28</v>
      </c>
      <c r="Q2558" s="681">
        <v>0.66666666666666663</v>
      </c>
      <c r="R2558" s="665">
        <v>4</v>
      </c>
      <c r="S2558" s="681">
        <v>0.66666666666666663</v>
      </c>
      <c r="T2558" s="748">
        <v>3</v>
      </c>
      <c r="U2558" s="704">
        <v>0.75</v>
      </c>
    </row>
    <row r="2559" spans="1:21" ht="14.4" customHeight="1" x14ac:dyDescent="0.3">
      <c r="A2559" s="664">
        <v>21</v>
      </c>
      <c r="B2559" s="665" t="s">
        <v>545</v>
      </c>
      <c r="C2559" s="665" t="s">
        <v>4757</v>
      </c>
      <c r="D2559" s="746" t="s">
        <v>7219</v>
      </c>
      <c r="E2559" s="747" t="s">
        <v>4792</v>
      </c>
      <c r="F2559" s="665" t="s">
        <v>4752</v>
      </c>
      <c r="G2559" s="665" t="s">
        <v>6747</v>
      </c>
      <c r="H2559" s="665" t="s">
        <v>546</v>
      </c>
      <c r="I2559" s="665" t="s">
        <v>6748</v>
      </c>
      <c r="J2559" s="665" t="s">
        <v>6749</v>
      </c>
      <c r="K2559" s="665" t="s">
        <v>6750</v>
      </c>
      <c r="L2559" s="666">
        <v>468.19</v>
      </c>
      <c r="M2559" s="666">
        <v>1404.57</v>
      </c>
      <c r="N2559" s="665">
        <v>3</v>
      </c>
      <c r="O2559" s="748">
        <v>2</v>
      </c>
      <c r="P2559" s="666">
        <v>1404.57</v>
      </c>
      <c r="Q2559" s="681">
        <v>1</v>
      </c>
      <c r="R2559" s="665">
        <v>3</v>
      </c>
      <c r="S2559" s="681">
        <v>1</v>
      </c>
      <c r="T2559" s="748">
        <v>2</v>
      </c>
      <c r="U2559" s="704">
        <v>1</v>
      </c>
    </row>
    <row r="2560" spans="1:21" ht="14.4" customHeight="1" x14ac:dyDescent="0.3">
      <c r="A2560" s="664">
        <v>21</v>
      </c>
      <c r="B2560" s="665" t="s">
        <v>545</v>
      </c>
      <c r="C2560" s="665" t="s">
        <v>4757</v>
      </c>
      <c r="D2560" s="746" t="s">
        <v>7219</v>
      </c>
      <c r="E2560" s="747" t="s">
        <v>4792</v>
      </c>
      <c r="F2560" s="665" t="s">
        <v>4752</v>
      </c>
      <c r="G2560" s="665" t="s">
        <v>5756</v>
      </c>
      <c r="H2560" s="665" t="s">
        <v>546</v>
      </c>
      <c r="I2560" s="665" t="s">
        <v>2884</v>
      </c>
      <c r="J2560" s="665" t="s">
        <v>2885</v>
      </c>
      <c r="K2560" s="665" t="s">
        <v>6503</v>
      </c>
      <c r="L2560" s="666">
        <v>79.069999999999993</v>
      </c>
      <c r="M2560" s="666">
        <v>158.13999999999999</v>
      </c>
      <c r="N2560" s="665">
        <v>2</v>
      </c>
      <c r="O2560" s="748">
        <v>0.5</v>
      </c>
      <c r="P2560" s="666"/>
      <c r="Q2560" s="681">
        <v>0</v>
      </c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21</v>
      </c>
      <c r="B2561" s="665" t="s">
        <v>545</v>
      </c>
      <c r="C2561" s="665" t="s">
        <v>4757</v>
      </c>
      <c r="D2561" s="746" t="s">
        <v>7219</v>
      </c>
      <c r="E2561" s="747" t="s">
        <v>4792</v>
      </c>
      <c r="F2561" s="665" t="s">
        <v>4752</v>
      </c>
      <c r="G2561" s="665" t="s">
        <v>5332</v>
      </c>
      <c r="H2561" s="665" t="s">
        <v>546</v>
      </c>
      <c r="I2561" s="665" t="s">
        <v>6751</v>
      </c>
      <c r="J2561" s="665" t="s">
        <v>6752</v>
      </c>
      <c r="K2561" s="665" t="s">
        <v>6753</v>
      </c>
      <c r="L2561" s="666">
        <v>43.61</v>
      </c>
      <c r="M2561" s="666">
        <v>130.82999999999998</v>
      </c>
      <c r="N2561" s="665">
        <v>3</v>
      </c>
      <c r="O2561" s="748">
        <v>0.5</v>
      </c>
      <c r="P2561" s="666"/>
      <c r="Q2561" s="681">
        <v>0</v>
      </c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21</v>
      </c>
      <c r="B2562" s="665" t="s">
        <v>545</v>
      </c>
      <c r="C2562" s="665" t="s">
        <v>4757</v>
      </c>
      <c r="D2562" s="746" t="s">
        <v>7219</v>
      </c>
      <c r="E2562" s="747" t="s">
        <v>4792</v>
      </c>
      <c r="F2562" s="665" t="s">
        <v>4752</v>
      </c>
      <c r="G2562" s="665" t="s">
        <v>5159</v>
      </c>
      <c r="H2562" s="665" t="s">
        <v>546</v>
      </c>
      <c r="I2562" s="665" t="s">
        <v>973</v>
      </c>
      <c r="J2562" s="665" t="s">
        <v>5161</v>
      </c>
      <c r="K2562" s="665" t="s">
        <v>5954</v>
      </c>
      <c r="L2562" s="666">
        <v>151.62</v>
      </c>
      <c r="M2562" s="666">
        <v>5913.1799999999994</v>
      </c>
      <c r="N2562" s="665">
        <v>39</v>
      </c>
      <c r="O2562" s="748">
        <v>18.5</v>
      </c>
      <c r="P2562" s="666">
        <v>3032.3999999999996</v>
      </c>
      <c r="Q2562" s="681">
        <v>0.51282051282051277</v>
      </c>
      <c r="R2562" s="665">
        <v>20</v>
      </c>
      <c r="S2562" s="681">
        <v>0.51282051282051277</v>
      </c>
      <c r="T2562" s="748">
        <v>9.5</v>
      </c>
      <c r="U2562" s="704">
        <v>0.51351351351351349</v>
      </c>
    </row>
    <row r="2563" spans="1:21" ht="14.4" customHeight="1" x14ac:dyDescent="0.3">
      <c r="A2563" s="664">
        <v>21</v>
      </c>
      <c r="B2563" s="665" t="s">
        <v>545</v>
      </c>
      <c r="C2563" s="665" t="s">
        <v>4757</v>
      </c>
      <c r="D2563" s="746" t="s">
        <v>7219</v>
      </c>
      <c r="E2563" s="747" t="s">
        <v>4792</v>
      </c>
      <c r="F2563" s="665" t="s">
        <v>4752</v>
      </c>
      <c r="G2563" s="665" t="s">
        <v>5159</v>
      </c>
      <c r="H2563" s="665" t="s">
        <v>546</v>
      </c>
      <c r="I2563" s="665" t="s">
        <v>6510</v>
      </c>
      <c r="J2563" s="665" t="s">
        <v>5161</v>
      </c>
      <c r="K2563" s="665" t="s">
        <v>5954</v>
      </c>
      <c r="L2563" s="666">
        <v>0</v>
      </c>
      <c r="M2563" s="666">
        <v>0</v>
      </c>
      <c r="N2563" s="665">
        <v>7</v>
      </c>
      <c r="O2563" s="748">
        <v>3.5</v>
      </c>
      <c r="P2563" s="666">
        <v>0</v>
      </c>
      <c r="Q2563" s="681"/>
      <c r="R2563" s="665">
        <v>4</v>
      </c>
      <c r="S2563" s="681">
        <v>0.5714285714285714</v>
      </c>
      <c r="T2563" s="748">
        <v>2</v>
      </c>
      <c r="U2563" s="704">
        <v>0.5714285714285714</v>
      </c>
    </row>
    <row r="2564" spans="1:21" ht="14.4" customHeight="1" x14ac:dyDescent="0.3">
      <c r="A2564" s="664">
        <v>21</v>
      </c>
      <c r="B2564" s="665" t="s">
        <v>545</v>
      </c>
      <c r="C2564" s="665" t="s">
        <v>4757</v>
      </c>
      <c r="D2564" s="746" t="s">
        <v>7219</v>
      </c>
      <c r="E2564" s="747" t="s">
        <v>4792</v>
      </c>
      <c r="F2564" s="665" t="s">
        <v>4752</v>
      </c>
      <c r="G2564" s="665" t="s">
        <v>5159</v>
      </c>
      <c r="H2564" s="665" t="s">
        <v>546</v>
      </c>
      <c r="I2564" s="665" t="s">
        <v>3228</v>
      </c>
      <c r="J2564" s="665" t="s">
        <v>5474</v>
      </c>
      <c r="K2564" s="665" t="s">
        <v>5475</v>
      </c>
      <c r="L2564" s="666">
        <v>0</v>
      </c>
      <c r="M2564" s="666">
        <v>0</v>
      </c>
      <c r="N2564" s="665">
        <v>2</v>
      </c>
      <c r="O2564" s="748">
        <v>0.5</v>
      </c>
      <c r="P2564" s="666">
        <v>0</v>
      </c>
      <c r="Q2564" s="681"/>
      <c r="R2564" s="665">
        <v>2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21</v>
      </c>
      <c r="B2565" s="665" t="s">
        <v>545</v>
      </c>
      <c r="C2565" s="665" t="s">
        <v>4757</v>
      </c>
      <c r="D2565" s="746" t="s">
        <v>7219</v>
      </c>
      <c r="E2565" s="747" t="s">
        <v>4792</v>
      </c>
      <c r="F2565" s="665" t="s">
        <v>4752</v>
      </c>
      <c r="G2565" s="665" t="s">
        <v>5159</v>
      </c>
      <c r="H2565" s="665" t="s">
        <v>546</v>
      </c>
      <c r="I2565" s="665" t="s">
        <v>5957</v>
      </c>
      <c r="J2565" s="665" t="s">
        <v>5161</v>
      </c>
      <c r="K2565" s="665" t="s">
        <v>5958</v>
      </c>
      <c r="L2565" s="666">
        <v>0</v>
      </c>
      <c r="M2565" s="666">
        <v>0</v>
      </c>
      <c r="N2565" s="665">
        <v>1</v>
      </c>
      <c r="O2565" s="748">
        <v>1</v>
      </c>
      <c r="P2565" s="666"/>
      <c r="Q2565" s="681"/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21</v>
      </c>
      <c r="B2566" s="665" t="s">
        <v>545</v>
      </c>
      <c r="C2566" s="665" t="s">
        <v>4757</v>
      </c>
      <c r="D2566" s="746" t="s">
        <v>7219</v>
      </c>
      <c r="E2566" s="747" t="s">
        <v>4792</v>
      </c>
      <c r="F2566" s="665" t="s">
        <v>4752</v>
      </c>
      <c r="G2566" s="665" t="s">
        <v>5159</v>
      </c>
      <c r="H2566" s="665" t="s">
        <v>546</v>
      </c>
      <c r="I2566" s="665" t="s">
        <v>6129</v>
      </c>
      <c r="J2566" s="665" t="s">
        <v>5965</v>
      </c>
      <c r="K2566" s="665" t="s">
        <v>6130</v>
      </c>
      <c r="L2566" s="666">
        <v>0</v>
      </c>
      <c r="M2566" s="666">
        <v>0</v>
      </c>
      <c r="N2566" s="665">
        <v>4</v>
      </c>
      <c r="O2566" s="748">
        <v>1.5</v>
      </c>
      <c r="P2566" s="666">
        <v>0</v>
      </c>
      <c r="Q2566" s="681"/>
      <c r="R2566" s="665">
        <v>2</v>
      </c>
      <c r="S2566" s="681">
        <v>0.5</v>
      </c>
      <c r="T2566" s="748">
        <v>0.5</v>
      </c>
      <c r="U2566" s="704">
        <v>0.33333333333333331</v>
      </c>
    </row>
    <row r="2567" spans="1:21" ht="14.4" customHeight="1" x14ac:dyDescent="0.3">
      <c r="A2567" s="664">
        <v>21</v>
      </c>
      <c r="B2567" s="665" t="s">
        <v>545</v>
      </c>
      <c r="C2567" s="665" t="s">
        <v>4757</v>
      </c>
      <c r="D2567" s="746" t="s">
        <v>7219</v>
      </c>
      <c r="E2567" s="747" t="s">
        <v>4792</v>
      </c>
      <c r="F2567" s="665" t="s">
        <v>4752</v>
      </c>
      <c r="G2567" s="665" t="s">
        <v>4942</v>
      </c>
      <c r="H2567" s="665" t="s">
        <v>546</v>
      </c>
      <c r="I2567" s="665" t="s">
        <v>6134</v>
      </c>
      <c r="J2567" s="665" t="s">
        <v>4944</v>
      </c>
      <c r="K2567" s="665" t="s">
        <v>5035</v>
      </c>
      <c r="L2567" s="666">
        <v>0</v>
      </c>
      <c r="M2567" s="666">
        <v>0</v>
      </c>
      <c r="N2567" s="665">
        <v>3</v>
      </c>
      <c r="O2567" s="748">
        <v>1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21</v>
      </c>
      <c r="B2568" s="665" t="s">
        <v>545</v>
      </c>
      <c r="C2568" s="665" t="s">
        <v>4757</v>
      </c>
      <c r="D2568" s="746" t="s">
        <v>7219</v>
      </c>
      <c r="E2568" s="747" t="s">
        <v>4792</v>
      </c>
      <c r="F2568" s="665" t="s">
        <v>4752</v>
      </c>
      <c r="G2568" s="665" t="s">
        <v>4942</v>
      </c>
      <c r="H2568" s="665" t="s">
        <v>546</v>
      </c>
      <c r="I2568" s="665" t="s">
        <v>5838</v>
      </c>
      <c r="J2568" s="665" t="s">
        <v>4944</v>
      </c>
      <c r="K2568" s="665" t="s">
        <v>4945</v>
      </c>
      <c r="L2568" s="666">
        <v>0</v>
      </c>
      <c r="M2568" s="666">
        <v>0</v>
      </c>
      <c r="N2568" s="665">
        <v>1</v>
      </c>
      <c r="O2568" s="748">
        <v>1</v>
      </c>
      <c r="P2568" s="666"/>
      <c r="Q2568" s="681"/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21</v>
      </c>
      <c r="B2569" s="665" t="s">
        <v>545</v>
      </c>
      <c r="C2569" s="665" t="s">
        <v>4757</v>
      </c>
      <c r="D2569" s="746" t="s">
        <v>7219</v>
      </c>
      <c r="E2569" s="747" t="s">
        <v>4792</v>
      </c>
      <c r="F2569" s="665" t="s">
        <v>4752</v>
      </c>
      <c r="G2569" s="665" t="s">
        <v>4942</v>
      </c>
      <c r="H2569" s="665" t="s">
        <v>546</v>
      </c>
      <c r="I2569" s="665" t="s">
        <v>5764</v>
      </c>
      <c r="J2569" s="665" t="s">
        <v>5478</v>
      </c>
      <c r="K2569" s="665" t="s">
        <v>4945</v>
      </c>
      <c r="L2569" s="666">
        <v>0</v>
      </c>
      <c r="M2569" s="666">
        <v>0</v>
      </c>
      <c r="N2569" s="665">
        <v>2</v>
      </c>
      <c r="O2569" s="748">
        <v>0.5</v>
      </c>
      <c r="P2569" s="666"/>
      <c r="Q2569" s="681"/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21</v>
      </c>
      <c r="B2570" s="665" t="s">
        <v>545</v>
      </c>
      <c r="C2570" s="665" t="s">
        <v>4757</v>
      </c>
      <c r="D2570" s="746" t="s">
        <v>7219</v>
      </c>
      <c r="E2570" s="747" t="s">
        <v>4792</v>
      </c>
      <c r="F2570" s="665" t="s">
        <v>4752</v>
      </c>
      <c r="G2570" s="665" t="s">
        <v>4942</v>
      </c>
      <c r="H2570" s="665" t="s">
        <v>546</v>
      </c>
      <c r="I2570" s="665" t="s">
        <v>5972</v>
      </c>
      <c r="J2570" s="665" t="s">
        <v>5840</v>
      </c>
      <c r="K2570" s="665" t="s">
        <v>4945</v>
      </c>
      <c r="L2570" s="666">
        <v>0</v>
      </c>
      <c r="M2570" s="666">
        <v>0</v>
      </c>
      <c r="N2570" s="665">
        <v>1</v>
      </c>
      <c r="O2570" s="748">
        <v>0.5</v>
      </c>
      <c r="P2570" s="666">
        <v>0</v>
      </c>
      <c r="Q2570" s="681"/>
      <c r="R2570" s="665">
        <v>1</v>
      </c>
      <c r="S2570" s="681">
        <v>1</v>
      </c>
      <c r="T2570" s="748">
        <v>0.5</v>
      </c>
      <c r="U2570" s="704">
        <v>1</v>
      </c>
    </row>
    <row r="2571" spans="1:21" ht="14.4" customHeight="1" x14ac:dyDescent="0.3">
      <c r="A2571" s="664">
        <v>21</v>
      </c>
      <c r="B2571" s="665" t="s">
        <v>545</v>
      </c>
      <c r="C2571" s="665" t="s">
        <v>4757</v>
      </c>
      <c r="D2571" s="746" t="s">
        <v>7219</v>
      </c>
      <c r="E2571" s="747" t="s">
        <v>4792</v>
      </c>
      <c r="F2571" s="665" t="s">
        <v>4752</v>
      </c>
      <c r="G2571" s="665" t="s">
        <v>4942</v>
      </c>
      <c r="H2571" s="665" t="s">
        <v>546</v>
      </c>
      <c r="I2571" s="665" t="s">
        <v>6136</v>
      </c>
      <c r="J2571" s="665" t="s">
        <v>4947</v>
      </c>
      <c r="K2571" s="665" t="s">
        <v>4463</v>
      </c>
      <c r="L2571" s="666">
        <v>0</v>
      </c>
      <c r="M2571" s="666">
        <v>0</v>
      </c>
      <c r="N2571" s="665">
        <v>1</v>
      </c>
      <c r="O2571" s="748">
        <v>1</v>
      </c>
      <c r="P2571" s="666"/>
      <c r="Q2571" s="681"/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21</v>
      </c>
      <c r="B2572" s="665" t="s">
        <v>545</v>
      </c>
      <c r="C2572" s="665" t="s">
        <v>4757</v>
      </c>
      <c r="D2572" s="746" t="s">
        <v>7219</v>
      </c>
      <c r="E2572" s="747" t="s">
        <v>4792</v>
      </c>
      <c r="F2572" s="665" t="s">
        <v>4752</v>
      </c>
      <c r="G2572" s="665" t="s">
        <v>4942</v>
      </c>
      <c r="H2572" s="665" t="s">
        <v>546</v>
      </c>
      <c r="I2572" s="665" t="s">
        <v>1977</v>
      </c>
      <c r="J2572" s="665" t="s">
        <v>1978</v>
      </c>
      <c r="K2572" s="665" t="s">
        <v>4945</v>
      </c>
      <c r="L2572" s="666">
        <v>0</v>
      </c>
      <c r="M2572" s="666">
        <v>0</v>
      </c>
      <c r="N2572" s="665">
        <v>1</v>
      </c>
      <c r="O2572" s="748">
        <v>1</v>
      </c>
      <c r="P2572" s="666">
        <v>0</v>
      </c>
      <c r="Q2572" s="681"/>
      <c r="R2572" s="665">
        <v>1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21</v>
      </c>
      <c r="B2573" s="665" t="s">
        <v>545</v>
      </c>
      <c r="C2573" s="665" t="s">
        <v>4757</v>
      </c>
      <c r="D2573" s="746" t="s">
        <v>7219</v>
      </c>
      <c r="E2573" s="747" t="s">
        <v>4792</v>
      </c>
      <c r="F2573" s="665" t="s">
        <v>4752</v>
      </c>
      <c r="G2573" s="665" t="s">
        <v>4942</v>
      </c>
      <c r="H2573" s="665" t="s">
        <v>546</v>
      </c>
      <c r="I2573" s="665" t="s">
        <v>6754</v>
      </c>
      <c r="J2573" s="665" t="s">
        <v>6523</v>
      </c>
      <c r="K2573" s="665" t="s">
        <v>4638</v>
      </c>
      <c r="L2573" s="666">
        <v>0</v>
      </c>
      <c r="M2573" s="666">
        <v>0</v>
      </c>
      <c r="N2573" s="665">
        <v>1</v>
      </c>
      <c r="O2573" s="748">
        <v>1</v>
      </c>
      <c r="P2573" s="666">
        <v>0</v>
      </c>
      <c r="Q2573" s="681"/>
      <c r="R2573" s="665">
        <v>1</v>
      </c>
      <c r="S2573" s="681">
        <v>1</v>
      </c>
      <c r="T2573" s="748">
        <v>1</v>
      </c>
      <c r="U2573" s="704">
        <v>1</v>
      </c>
    </row>
    <row r="2574" spans="1:21" ht="14.4" customHeight="1" x14ac:dyDescent="0.3">
      <c r="A2574" s="664">
        <v>21</v>
      </c>
      <c r="B2574" s="665" t="s">
        <v>545</v>
      </c>
      <c r="C2574" s="665" t="s">
        <v>4757</v>
      </c>
      <c r="D2574" s="746" t="s">
        <v>7219</v>
      </c>
      <c r="E2574" s="747" t="s">
        <v>4792</v>
      </c>
      <c r="F2574" s="665" t="s">
        <v>4752</v>
      </c>
      <c r="G2574" s="665" t="s">
        <v>6755</v>
      </c>
      <c r="H2574" s="665" t="s">
        <v>546</v>
      </c>
      <c r="I2574" s="665" t="s">
        <v>4229</v>
      </c>
      <c r="J2574" s="665" t="s">
        <v>4230</v>
      </c>
      <c r="K2574" s="665" t="s">
        <v>6756</v>
      </c>
      <c r="L2574" s="666">
        <v>88751.16</v>
      </c>
      <c r="M2574" s="666">
        <v>532506.96</v>
      </c>
      <c r="N2574" s="665">
        <v>6</v>
      </c>
      <c r="O2574" s="748">
        <v>5</v>
      </c>
      <c r="P2574" s="666">
        <v>177502.32</v>
      </c>
      <c r="Q2574" s="681">
        <v>0.33333333333333337</v>
      </c>
      <c r="R2574" s="665">
        <v>2</v>
      </c>
      <c r="S2574" s="681">
        <v>0.33333333333333331</v>
      </c>
      <c r="T2574" s="748">
        <v>1.5</v>
      </c>
      <c r="U2574" s="704">
        <v>0.3</v>
      </c>
    </row>
    <row r="2575" spans="1:21" ht="14.4" customHeight="1" x14ac:dyDescent="0.3">
      <c r="A2575" s="664">
        <v>21</v>
      </c>
      <c r="B2575" s="665" t="s">
        <v>545</v>
      </c>
      <c r="C2575" s="665" t="s">
        <v>4757</v>
      </c>
      <c r="D2575" s="746" t="s">
        <v>7219</v>
      </c>
      <c r="E2575" s="747" t="s">
        <v>4792</v>
      </c>
      <c r="F2575" s="665" t="s">
        <v>4752</v>
      </c>
      <c r="G2575" s="665" t="s">
        <v>4820</v>
      </c>
      <c r="H2575" s="665" t="s">
        <v>2238</v>
      </c>
      <c r="I2575" s="665" t="s">
        <v>3788</v>
      </c>
      <c r="J2575" s="665" t="s">
        <v>2315</v>
      </c>
      <c r="K2575" s="665" t="s">
        <v>4605</v>
      </c>
      <c r="L2575" s="666">
        <v>133.94</v>
      </c>
      <c r="M2575" s="666">
        <v>267.88</v>
      </c>
      <c r="N2575" s="665">
        <v>2</v>
      </c>
      <c r="O2575" s="748">
        <v>0.5</v>
      </c>
      <c r="P2575" s="666">
        <v>267.88</v>
      </c>
      <c r="Q2575" s="681">
        <v>1</v>
      </c>
      <c r="R2575" s="665">
        <v>2</v>
      </c>
      <c r="S2575" s="681">
        <v>1</v>
      </c>
      <c r="T2575" s="748">
        <v>0.5</v>
      </c>
      <c r="U2575" s="704">
        <v>1</v>
      </c>
    </row>
    <row r="2576" spans="1:21" ht="14.4" customHeight="1" x14ac:dyDescent="0.3">
      <c r="A2576" s="664">
        <v>21</v>
      </c>
      <c r="B2576" s="665" t="s">
        <v>545</v>
      </c>
      <c r="C2576" s="665" t="s">
        <v>4757</v>
      </c>
      <c r="D2576" s="746" t="s">
        <v>7219</v>
      </c>
      <c r="E2576" s="747" t="s">
        <v>4792</v>
      </c>
      <c r="F2576" s="665" t="s">
        <v>4752</v>
      </c>
      <c r="G2576" s="665" t="s">
        <v>6757</v>
      </c>
      <c r="H2576" s="665" t="s">
        <v>546</v>
      </c>
      <c r="I2576" s="665" t="s">
        <v>6758</v>
      </c>
      <c r="J2576" s="665" t="s">
        <v>6759</v>
      </c>
      <c r="K2576" s="665" t="s">
        <v>6760</v>
      </c>
      <c r="L2576" s="666">
        <v>0</v>
      </c>
      <c r="M2576" s="666">
        <v>0</v>
      </c>
      <c r="N2576" s="665">
        <v>15</v>
      </c>
      <c r="O2576" s="748">
        <v>2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21</v>
      </c>
      <c r="B2577" s="665" t="s">
        <v>545</v>
      </c>
      <c r="C2577" s="665" t="s">
        <v>4757</v>
      </c>
      <c r="D2577" s="746" t="s">
        <v>7219</v>
      </c>
      <c r="E2577" s="747" t="s">
        <v>4792</v>
      </c>
      <c r="F2577" s="665" t="s">
        <v>4752</v>
      </c>
      <c r="G2577" s="665" t="s">
        <v>6757</v>
      </c>
      <c r="H2577" s="665" t="s">
        <v>546</v>
      </c>
      <c r="I2577" s="665" t="s">
        <v>6758</v>
      </c>
      <c r="J2577" s="665" t="s">
        <v>6759</v>
      </c>
      <c r="K2577" s="665" t="s">
        <v>6760</v>
      </c>
      <c r="L2577" s="666">
        <v>48620.91</v>
      </c>
      <c r="M2577" s="666">
        <v>729313.65</v>
      </c>
      <c r="N2577" s="665">
        <v>15</v>
      </c>
      <c r="O2577" s="748">
        <v>3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21</v>
      </c>
      <c r="B2578" s="665" t="s">
        <v>545</v>
      </c>
      <c r="C2578" s="665" t="s">
        <v>4757</v>
      </c>
      <c r="D2578" s="746" t="s">
        <v>7219</v>
      </c>
      <c r="E2578" s="747" t="s">
        <v>4792</v>
      </c>
      <c r="F2578" s="665" t="s">
        <v>4753</v>
      </c>
      <c r="G2578" s="665" t="s">
        <v>5036</v>
      </c>
      <c r="H2578" s="665" t="s">
        <v>546</v>
      </c>
      <c r="I2578" s="665" t="s">
        <v>5037</v>
      </c>
      <c r="J2578" s="665" t="s">
        <v>4771</v>
      </c>
      <c r="K2578" s="665"/>
      <c r="L2578" s="666">
        <v>0</v>
      </c>
      <c r="M2578" s="666">
        <v>0</v>
      </c>
      <c r="N2578" s="665">
        <v>1</v>
      </c>
      <c r="O2578" s="748">
        <v>1</v>
      </c>
      <c r="P2578" s="666">
        <v>0</v>
      </c>
      <c r="Q2578" s="681"/>
      <c r="R2578" s="665">
        <v>1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21</v>
      </c>
      <c r="B2579" s="665" t="s">
        <v>545</v>
      </c>
      <c r="C2579" s="665" t="s">
        <v>4757</v>
      </c>
      <c r="D2579" s="746" t="s">
        <v>7219</v>
      </c>
      <c r="E2579" s="747" t="s">
        <v>4792</v>
      </c>
      <c r="F2579" s="665" t="s">
        <v>4753</v>
      </c>
      <c r="G2579" s="665" t="s">
        <v>5036</v>
      </c>
      <c r="H2579" s="665" t="s">
        <v>546</v>
      </c>
      <c r="I2579" s="665" t="s">
        <v>6152</v>
      </c>
      <c r="J2579" s="665" t="s">
        <v>4771</v>
      </c>
      <c r="K2579" s="665"/>
      <c r="L2579" s="666">
        <v>0</v>
      </c>
      <c r="M2579" s="666">
        <v>0</v>
      </c>
      <c r="N2579" s="665">
        <v>2</v>
      </c>
      <c r="O2579" s="748">
        <v>2</v>
      </c>
      <c r="P2579" s="666">
        <v>0</v>
      </c>
      <c r="Q2579" s="681"/>
      <c r="R2579" s="665">
        <v>2</v>
      </c>
      <c r="S2579" s="681">
        <v>1</v>
      </c>
      <c r="T2579" s="748">
        <v>2</v>
      </c>
      <c r="U2579" s="704">
        <v>1</v>
      </c>
    </row>
    <row r="2580" spans="1:21" ht="14.4" customHeight="1" x14ac:dyDescent="0.3">
      <c r="A2580" s="664">
        <v>21</v>
      </c>
      <c r="B2580" s="665" t="s">
        <v>545</v>
      </c>
      <c r="C2580" s="665" t="s">
        <v>4757</v>
      </c>
      <c r="D2580" s="746" t="s">
        <v>7219</v>
      </c>
      <c r="E2580" s="747" t="s">
        <v>4792</v>
      </c>
      <c r="F2580" s="665" t="s">
        <v>4754</v>
      </c>
      <c r="G2580" s="665" t="s">
        <v>5769</v>
      </c>
      <c r="H2580" s="665" t="s">
        <v>546</v>
      </c>
      <c r="I2580" s="665" t="s">
        <v>5770</v>
      </c>
      <c r="J2580" s="665" t="s">
        <v>5771</v>
      </c>
      <c r="K2580" s="665" t="s">
        <v>5772</v>
      </c>
      <c r="L2580" s="666">
        <v>1800</v>
      </c>
      <c r="M2580" s="666">
        <v>7200</v>
      </c>
      <c r="N2580" s="665">
        <v>4</v>
      </c>
      <c r="O2580" s="748">
        <v>4</v>
      </c>
      <c r="P2580" s="666">
        <v>3600</v>
      </c>
      <c r="Q2580" s="681">
        <v>0.5</v>
      </c>
      <c r="R2580" s="665">
        <v>2</v>
      </c>
      <c r="S2580" s="681">
        <v>0.5</v>
      </c>
      <c r="T2580" s="748">
        <v>2</v>
      </c>
      <c r="U2580" s="704">
        <v>0.5</v>
      </c>
    </row>
    <row r="2581" spans="1:21" ht="14.4" customHeight="1" x14ac:dyDescent="0.3">
      <c r="A2581" s="664">
        <v>21</v>
      </c>
      <c r="B2581" s="665" t="s">
        <v>545</v>
      </c>
      <c r="C2581" s="665" t="s">
        <v>4757</v>
      </c>
      <c r="D2581" s="746" t="s">
        <v>7219</v>
      </c>
      <c r="E2581" s="747" t="s">
        <v>4792</v>
      </c>
      <c r="F2581" s="665" t="s">
        <v>4754</v>
      </c>
      <c r="G2581" s="665" t="s">
        <v>5769</v>
      </c>
      <c r="H2581" s="665" t="s">
        <v>546</v>
      </c>
      <c r="I2581" s="665" t="s">
        <v>6761</v>
      </c>
      <c r="J2581" s="665" t="s">
        <v>6762</v>
      </c>
      <c r="K2581" s="665" t="s">
        <v>6763</v>
      </c>
      <c r="L2581" s="666">
        <v>1800</v>
      </c>
      <c r="M2581" s="666">
        <v>1800</v>
      </c>
      <c r="N2581" s="665">
        <v>1</v>
      </c>
      <c r="O2581" s="748">
        <v>1</v>
      </c>
      <c r="P2581" s="666">
        <v>1800</v>
      </c>
      <c r="Q2581" s="681">
        <v>1</v>
      </c>
      <c r="R2581" s="665">
        <v>1</v>
      </c>
      <c r="S2581" s="681">
        <v>1</v>
      </c>
      <c r="T2581" s="748">
        <v>1</v>
      </c>
      <c r="U2581" s="704">
        <v>1</v>
      </c>
    </row>
    <row r="2582" spans="1:21" ht="14.4" customHeight="1" x14ac:dyDescent="0.3">
      <c r="A2582" s="664">
        <v>21</v>
      </c>
      <c r="B2582" s="665" t="s">
        <v>545</v>
      </c>
      <c r="C2582" s="665" t="s">
        <v>4757</v>
      </c>
      <c r="D2582" s="746" t="s">
        <v>7219</v>
      </c>
      <c r="E2582" s="747" t="s">
        <v>4792</v>
      </c>
      <c r="F2582" s="665" t="s">
        <v>4754</v>
      </c>
      <c r="G2582" s="665" t="s">
        <v>4949</v>
      </c>
      <c r="H2582" s="665" t="s">
        <v>546</v>
      </c>
      <c r="I2582" s="665" t="s">
        <v>4950</v>
      </c>
      <c r="J2582" s="665" t="s">
        <v>4951</v>
      </c>
      <c r="K2582" s="665" t="s">
        <v>4952</v>
      </c>
      <c r="L2582" s="666">
        <v>1267.1300000000001</v>
      </c>
      <c r="M2582" s="666">
        <v>2534.2600000000002</v>
      </c>
      <c r="N2582" s="665">
        <v>2</v>
      </c>
      <c r="O2582" s="748">
        <v>2</v>
      </c>
      <c r="P2582" s="666">
        <v>2534.2600000000002</v>
      </c>
      <c r="Q2582" s="681">
        <v>1</v>
      </c>
      <c r="R2582" s="665">
        <v>2</v>
      </c>
      <c r="S2582" s="681">
        <v>1</v>
      </c>
      <c r="T2582" s="748">
        <v>2</v>
      </c>
      <c r="U2582" s="704">
        <v>1</v>
      </c>
    </row>
    <row r="2583" spans="1:21" ht="14.4" customHeight="1" x14ac:dyDescent="0.3">
      <c r="A2583" s="664">
        <v>21</v>
      </c>
      <c r="B2583" s="665" t="s">
        <v>545</v>
      </c>
      <c r="C2583" s="665" t="s">
        <v>4757</v>
      </c>
      <c r="D2583" s="746" t="s">
        <v>7219</v>
      </c>
      <c r="E2583" s="747" t="s">
        <v>4792</v>
      </c>
      <c r="F2583" s="665" t="s">
        <v>4754</v>
      </c>
      <c r="G2583" s="665" t="s">
        <v>4949</v>
      </c>
      <c r="H2583" s="665" t="s">
        <v>546</v>
      </c>
      <c r="I2583" s="665" t="s">
        <v>5039</v>
      </c>
      <c r="J2583" s="665" t="s">
        <v>5040</v>
      </c>
      <c r="K2583" s="665" t="s">
        <v>5041</v>
      </c>
      <c r="L2583" s="666">
        <v>1000</v>
      </c>
      <c r="M2583" s="666">
        <v>3000</v>
      </c>
      <c r="N2583" s="665">
        <v>3</v>
      </c>
      <c r="O2583" s="748">
        <v>2</v>
      </c>
      <c r="P2583" s="666">
        <v>1000</v>
      </c>
      <c r="Q2583" s="681">
        <v>0.33333333333333331</v>
      </c>
      <c r="R2583" s="665">
        <v>1</v>
      </c>
      <c r="S2583" s="681">
        <v>0.33333333333333331</v>
      </c>
      <c r="T2583" s="748">
        <v>1</v>
      </c>
      <c r="U2583" s="704">
        <v>0.5</v>
      </c>
    </row>
    <row r="2584" spans="1:21" ht="14.4" customHeight="1" x14ac:dyDescent="0.3">
      <c r="A2584" s="664">
        <v>21</v>
      </c>
      <c r="B2584" s="665" t="s">
        <v>545</v>
      </c>
      <c r="C2584" s="665" t="s">
        <v>4757</v>
      </c>
      <c r="D2584" s="746" t="s">
        <v>7219</v>
      </c>
      <c r="E2584" s="747" t="s">
        <v>4793</v>
      </c>
      <c r="F2584" s="665" t="s">
        <v>4752</v>
      </c>
      <c r="G2584" s="665" t="s">
        <v>4932</v>
      </c>
      <c r="H2584" s="665" t="s">
        <v>546</v>
      </c>
      <c r="I2584" s="665" t="s">
        <v>5151</v>
      </c>
      <c r="J2584" s="665" t="s">
        <v>5152</v>
      </c>
      <c r="K2584" s="665" t="s">
        <v>5153</v>
      </c>
      <c r="L2584" s="666">
        <v>51.21</v>
      </c>
      <c r="M2584" s="666">
        <v>51.21</v>
      </c>
      <c r="N2584" s="665">
        <v>1</v>
      </c>
      <c r="O2584" s="748">
        <v>1</v>
      </c>
      <c r="P2584" s="666">
        <v>51.21</v>
      </c>
      <c r="Q2584" s="681">
        <v>1</v>
      </c>
      <c r="R2584" s="665">
        <v>1</v>
      </c>
      <c r="S2584" s="681">
        <v>1</v>
      </c>
      <c r="T2584" s="748">
        <v>1</v>
      </c>
      <c r="U2584" s="704">
        <v>1</v>
      </c>
    </row>
    <row r="2585" spans="1:21" ht="14.4" customHeight="1" x14ac:dyDescent="0.3">
      <c r="A2585" s="664">
        <v>21</v>
      </c>
      <c r="B2585" s="665" t="s">
        <v>545</v>
      </c>
      <c r="C2585" s="665" t="s">
        <v>4757</v>
      </c>
      <c r="D2585" s="746" t="s">
        <v>7219</v>
      </c>
      <c r="E2585" s="747" t="s">
        <v>4794</v>
      </c>
      <c r="F2585" s="665" t="s">
        <v>4754</v>
      </c>
      <c r="G2585" s="665" t="s">
        <v>4949</v>
      </c>
      <c r="H2585" s="665" t="s">
        <v>546</v>
      </c>
      <c r="I2585" s="665" t="s">
        <v>5039</v>
      </c>
      <c r="J2585" s="665" t="s">
        <v>5040</v>
      </c>
      <c r="K2585" s="665" t="s">
        <v>5041</v>
      </c>
      <c r="L2585" s="666">
        <v>1000</v>
      </c>
      <c r="M2585" s="666">
        <v>1000</v>
      </c>
      <c r="N2585" s="665">
        <v>1</v>
      </c>
      <c r="O2585" s="748">
        <v>1</v>
      </c>
      <c r="P2585" s="666">
        <v>1000</v>
      </c>
      <c r="Q2585" s="681">
        <v>1</v>
      </c>
      <c r="R2585" s="665">
        <v>1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21</v>
      </c>
      <c r="B2586" s="665" t="s">
        <v>545</v>
      </c>
      <c r="C2586" s="665" t="s">
        <v>4757</v>
      </c>
      <c r="D2586" s="746" t="s">
        <v>7219</v>
      </c>
      <c r="E2586" s="747" t="s">
        <v>4795</v>
      </c>
      <c r="F2586" s="665" t="s">
        <v>4752</v>
      </c>
      <c r="G2586" s="665" t="s">
        <v>5553</v>
      </c>
      <c r="H2586" s="665" t="s">
        <v>546</v>
      </c>
      <c r="I2586" s="665" t="s">
        <v>5555</v>
      </c>
      <c r="J2586" s="665" t="s">
        <v>2113</v>
      </c>
      <c r="K2586" s="665" t="s">
        <v>5556</v>
      </c>
      <c r="L2586" s="666">
        <v>73.069999999999993</v>
      </c>
      <c r="M2586" s="666">
        <v>73.069999999999993</v>
      </c>
      <c r="N2586" s="665">
        <v>1</v>
      </c>
      <c r="O2586" s="748">
        <v>1</v>
      </c>
      <c r="P2586" s="666">
        <v>73.069999999999993</v>
      </c>
      <c r="Q2586" s="681">
        <v>1</v>
      </c>
      <c r="R2586" s="665">
        <v>1</v>
      </c>
      <c r="S2586" s="681">
        <v>1</v>
      </c>
      <c r="T2586" s="748">
        <v>1</v>
      </c>
      <c r="U2586" s="704">
        <v>1</v>
      </c>
    </row>
    <row r="2587" spans="1:21" ht="14.4" customHeight="1" x14ac:dyDescent="0.3">
      <c r="A2587" s="664">
        <v>21</v>
      </c>
      <c r="B2587" s="665" t="s">
        <v>545</v>
      </c>
      <c r="C2587" s="665" t="s">
        <v>4757</v>
      </c>
      <c r="D2587" s="746" t="s">
        <v>7219</v>
      </c>
      <c r="E2587" s="747" t="s">
        <v>4795</v>
      </c>
      <c r="F2587" s="665" t="s">
        <v>4752</v>
      </c>
      <c r="G2587" s="665" t="s">
        <v>4841</v>
      </c>
      <c r="H2587" s="665" t="s">
        <v>546</v>
      </c>
      <c r="I2587" s="665" t="s">
        <v>5267</v>
      </c>
      <c r="J2587" s="665" t="s">
        <v>692</v>
      </c>
      <c r="K2587" s="665" t="s">
        <v>5268</v>
      </c>
      <c r="L2587" s="666">
        <v>121.75</v>
      </c>
      <c r="M2587" s="666">
        <v>121.75</v>
      </c>
      <c r="N2587" s="665">
        <v>1</v>
      </c>
      <c r="O2587" s="748">
        <v>0.5</v>
      </c>
      <c r="P2587" s="666">
        <v>121.75</v>
      </c>
      <c r="Q2587" s="681">
        <v>1</v>
      </c>
      <c r="R2587" s="665">
        <v>1</v>
      </c>
      <c r="S2587" s="681">
        <v>1</v>
      </c>
      <c r="T2587" s="748">
        <v>0.5</v>
      </c>
      <c r="U2587" s="704">
        <v>1</v>
      </c>
    </row>
    <row r="2588" spans="1:21" ht="14.4" customHeight="1" x14ac:dyDescent="0.3">
      <c r="A2588" s="664">
        <v>21</v>
      </c>
      <c r="B2588" s="665" t="s">
        <v>545</v>
      </c>
      <c r="C2588" s="665" t="s">
        <v>4757</v>
      </c>
      <c r="D2588" s="746" t="s">
        <v>7219</v>
      </c>
      <c r="E2588" s="747" t="s">
        <v>4795</v>
      </c>
      <c r="F2588" s="665" t="s">
        <v>4752</v>
      </c>
      <c r="G2588" s="665" t="s">
        <v>4847</v>
      </c>
      <c r="H2588" s="665" t="s">
        <v>2238</v>
      </c>
      <c r="I2588" s="665" t="s">
        <v>2330</v>
      </c>
      <c r="J2588" s="665" t="s">
        <v>4572</v>
      </c>
      <c r="K2588" s="665" t="s">
        <v>4573</v>
      </c>
      <c r="L2588" s="666">
        <v>4.7</v>
      </c>
      <c r="M2588" s="666">
        <v>61.1</v>
      </c>
      <c r="N2588" s="665">
        <v>13</v>
      </c>
      <c r="O2588" s="748">
        <v>5.5</v>
      </c>
      <c r="P2588" s="666">
        <v>28.200000000000003</v>
      </c>
      <c r="Q2588" s="681">
        <v>0.46153846153846156</v>
      </c>
      <c r="R2588" s="665">
        <v>6</v>
      </c>
      <c r="S2588" s="681">
        <v>0.46153846153846156</v>
      </c>
      <c r="T2588" s="748">
        <v>2</v>
      </c>
      <c r="U2588" s="704">
        <v>0.36363636363636365</v>
      </c>
    </row>
    <row r="2589" spans="1:21" ht="14.4" customHeight="1" x14ac:dyDescent="0.3">
      <c r="A2589" s="664">
        <v>21</v>
      </c>
      <c r="B2589" s="665" t="s">
        <v>545</v>
      </c>
      <c r="C2589" s="665" t="s">
        <v>4757</v>
      </c>
      <c r="D2589" s="746" t="s">
        <v>7219</v>
      </c>
      <c r="E2589" s="747" t="s">
        <v>4795</v>
      </c>
      <c r="F2589" s="665" t="s">
        <v>4752</v>
      </c>
      <c r="G2589" s="665" t="s">
        <v>4847</v>
      </c>
      <c r="H2589" s="665" t="s">
        <v>2238</v>
      </c>
      <c r="I2589" s="665" t="s">
        <v>2456</v>
      </c>
      <c r="J2589" s="665" t="s">
        <v>4574</v>
      </c>
      <c r="K2589" s="665" t="s">
        <v>4575</v>
      </c>
      <c r="L2589" s="666">
        <v>9.4</v>
      </c>
      <c r="M2589" s="666">
        <v>300.80000000000007</v>
      </c>
      <c r="N2589" s="665">
        <v>32</v>
      </c>
      <c r="O2589" s="748">
        <v>16</v>
      </c>
      <c r="P2589" s="666">
        <v>159.80000000000004</v>
      </c>
      <c r="Q2589" s="681">
        <v>0.53125</v>
      </c>
      <c r="R2589" s="665">
        <v>17</v>
      </c>
      <c r="S2589" s="681">
        <v>0.53125</v>
      </c>
      <c r="T2589" s="748">
        <v>9.5</v>
      </c>
      <c r="U2589" s="704">
        <v>0.59375</v>
      </c>
    </row>
    <row r="2590" spans="1:21" ht="14.4" customHeight="1" x14ac:dyDescent="0.3">
      <c r="A2590" s="664">
        <v>21</v>
      </c>
      <c r="B2590" s="665" t="s">
        <v>545</v>
      </c>
      <c r="C2590" s="665" t="s">
        <v>4757</v>
      </c>
      <c r="D2590" s="746" t="s">
        <v>7219</v>
      </c>
      <c r="E2590" s="747" t="s">
        <v>4795</v>
      </c>
      <c r="F2590" s="665" t="s">
        <v>4752</v>
      </c>
      <c r="G2590" s="665" t="s">
        <v>4953</v>
      </c>
      <c r="H2590" s="665" t="s">
        <v>2238</v>
      </c>
      <c r="I2590" s="665" t="s">
        <v>2767</v>
      </c>
      <c r="J2590" s="665" t="s">
        <v>2539</v>
      </c>
      <c r="K2590" s="665" t="s">
        <v>4515</v>
      </c>
      <c r="L2590" s="666">
        <v>154.36000000000001</v>
      </c>
      <c r="M2590" s="666">
        <v>1697.96</v>
      </c>
      <c r="N2590" s="665">
        <v>11</v>
      </c>
      <c r="O2590" s="748">
        <v>6.5</v>
      </c>
      <c r="P2590" s="666">
        <v>1234.8800000000001</v>
      </c>
      <c r="Q2590" s="681">
        <v>0.72727272727272729</v>
      </c>
      <c r="R2590" s="665">
        <v>8</v>
      </c>
      <c r="S2590" s="681">
        <v>0.72727272727272729</v>
      </c>
      <c r="T2590" s="748">
        <v>5</v>
      </c>
      <c r="U2590" s="704">
        <v>0.76923076923076927</v>
      </c>
    </row>
    <row r="2591" spans="1:21" ht="14.4" customHeight="1" x14ac:dyDescent="0.3">
      <c r="A2591" s="664">
        <v>21</v>
      </c>
      <c r="B2591" s="665" t="s">
        <v>545</v>
      </c>
      <c r="C2591" s="665" t="s">
        <v>4757</v>
      </c>
      <c r="D2591" s="746" t="s">
        <v>7219</v>
      </c>
      <c r="E2591" s="747" t="s">
        <v>4795</v>
      </c>
      <c r="F2591" s="665" t="s">
        <v>4752</v>
      </c>
      <c r="G2591" s="665" t="s">
        <v>4953</v>
      </c>
      <c r="H2591" s="665" t="s">
        <v>2238</v>
      </c>
      <c r="I2591" s="665" t="s">
        <v>2538</v>
      </c>
      <c r="J2591" s="665" t="s">
        <v>2539</v>
      </c>
      <c r="K2591" s="665" t="s">
        <v>4514</v>
      </c>
      <c r="L2591" s="666">
        <v>225.06</v>
      </c>
      <c r="M2591" s="666">
        <v>225.06</v>
      </c>
      <c r="N2591" s="665">
        <v>1</v>
      </c>
      <c r="O2591" s="748">
        <v>0.5</v>
      </c>
      <c r="P2591" s="666">
        <v>225.06</v>
      </c>
      <c r="Q2591" s="681">
        <v>1</v>
      </c>
      <c r="R2591" s="665">
        <v>1</v>
      </c>
      <c r="S2591" s="681">
        <v>1</v>
      </c>
      <c r="T2591" s="748">
        <v>0.5</v>
      </c>
      <c r="U2591" s="704">
        <v>1</v>
      </c>
    </row>
    <row r="2592" spans="1:21" ht="14.4" customHeight="1" x14ac:dyDescent="0.3">
      <c r="A2592" s="664">
        <v>21</v>
      </c>
      <c r="B2592" s="665" t="s">
        <v>545</v>
      </c>
      <c r="C2592" s="665" t="s">
        <v>4757</v>
      </c>
      <c r="D2592" s="746" t="s">
        <v>7219</v>
      </c>
      <c r="E2592" s="747" t="s">
        <v>4795</v>
      </c>
      <c r="F2592" s="665" t="s">
        <v>4752</v>
      </c>
      <c r="G2592" s="665" t="s">
        <v>4850</v>
      </c>
      <c r="H2592" s="665" t="s">
        <v>546</v>
      </c>
      <c r="I2592" s="665" t="s">
        <v>4851</v>
      </c>
      <c r="J2592" s="665" t="s">
        <v>4852</v>
      </c>
      <c r="K2592" s="665" t="s">
        <v>4853</v>
      </c>
      <c r="L2592" s="666">
        <v>1540.82</v>
      </c>
      <c r="M2592" s="666">
        <v>33898.04</v>
      </c>
      <c r="N2592" s="665">
        <v>22</v>
      </c>
      <c r="O2592" s="748">
        <v>11</v>
      </c>
      <c r="P2592" s="666">
        <v>33898.04</v>
      </c>
      <c r="Q2592" s="681">
        <v>1</v>
      </c>
      <c r="R2592" s="665">
        <v>22</v>
      </c>
      <c r="S2592" s="681">
        <v>1</v>
      </c>
      <c r="T2592" s="748">
        <v>11</v>
      </c>
      <c r="U2592" s="704">
        <v>1</v>
      </c>
    </row>
    <row r="2593" spans="1:21" ht="14.4" customHeight="1" x14ac:dyDescent="0.3">
      <c r="A2593" s="664">
        <v>21</v>
      </c>
      <c r="B2593" s="665" t="s">
        <v>545</v>
      </c>
      <c r="C2593" s="665" t="s">
        <v>4757</v>
      </c>
      <c r="D2593" s="746" t="s">
        <v>7219</v>
      </c>
      <c r="E2593" s="747" t="s">
        <v>4795</v>
      </c>
      <c r="F2593" s="665" t="s">
        <v>4752</v>
      </c>
      <c r="G2593" s="665" t="s">
        <v>4854</v>
      </c>
      <c r="H2593" s="665" t="s">
        <v>2238</v>
      </c>
      <c r="I2593" s="665" t="s">
        <v>2281</v>
      </c>
      <c r="J2593" s="665" t="s">
        <v>2282</v>
      </c>
      <c r="K2593" s="665" t="s">
        <v>4455</v>
      </c>
      <c r="L2593" s="666">
        <v>35.11</v>
      </c>
      <c r="M2593" s="666">
        <v>35.11</v>
      </c>
      <c r="N2593" s="665">
        <v>1</v>
      </c>
      <c r="O2593" s="748">
        <v>0.5</v>
      </c>
      <c r="P2593" s="666">
        <v>35.11</v>
      </c>
      <c r="Q2593" s="681">
        <v>1</v>
      </c>
      <c r="R2593" s="665">
        <v>1</v>
      </c>
      <c r="S2593" s="681">
        <v>1</v>
      </c>
      <c r="T2593" s="748">
        <v>0.5</v>
      </c>
      <c r="U2593" s="704">
        <v>1</v>
      </c>
    </row>
    <row r="2594" spans="1:21" ht="14.4" customHeight="1" x14ac:dyDescent="0.3">
      <c r="A2594" s="664">
        <v>21</v>
      </c>
      <c r="B2594" s="665" t="s">
        <v>545</v>
      </c>
      <c r="C2594" s="665" t="s">
        <v>4757</v>
      </c>
      <c r="D2594" s="746" t="s">
        <v>7219</v>
      </c>
      <c r="E2594" s="747" t="s">
        <v>4795</v>
      </c>
      <c r="F2594" s="665" t="s">
        <v>4752</v>
      </c>
      <c r="G2594" s="665" t="s">
        <v>4824</v>
      </c>
      <c r="H2594" s="665" t="s">
        <v>546</v>
      </c>
      <c r="I2594" s="665" t="s">
        <v>962</v>
      </c>
      <c r="J2594" s="665" t="s">
        <v>4855</v>
      </c>
      <c r="K2594" s="665" t="s">
        <v>4856</v>
      </c>
      <c r="L2594" s="666">
        <v>0</v>
      </c>
      <c r="M2594" s="666">
        <v>0</v>
      </c>
      <c r="N2594" s="665">
        <v>1</v>
      </c>
      <c r="O2594" s="748">
        <v>0.5</v>
      </c>
      <c r="P2594" s="666">
        <v>0</v>
      </c>
      <c r="Q2594" s="681"/>
      <c r="R2594" s="665">
        <v>1</v>
      </c>
      <c r="S2594" s="681">
        <v>1</v>
      </c>
      <c r="T2594" s="748">
        <v>0.5</v>
      </c>
      <c r="U2594" s="704">
        <v>1</v>
      </c>
    </row>
    <row r="2595" spans="1:21" ht="14.4" customHeight="1" x14ac:dyDescent="0.3">
      <c r="A2595" s="664">
        <v>21</v>
      </c>
      <c r="B2595" s="665" t="s">
        <v>545</v>
      </c>
      <c r="C2595" s="665" t="s">
        <v>4757</v>
      </c>
      <c r="D2595" s="746" t="s">
        <v>7219</v>
      </c>
      <c r="E2595" s="747" t="s">
        <v>4795</v>
      </c>
      <c r="F2595" s="665" t="s">
        <v>4752</v>
      </c>
      <c r="G2595" s="665" t="s">
        <v>5357</v>
      </c>
      <c r="H2595" s="665" t="s">
        <v>546</v>
      </c>
      <c r="I2595" s="665" t="s">
        <v>5488</v>
      </c>
      <c r="J2595" s="665" t="s">
        <v>2693</v>
      </c>
      <c r="K2595" s="665" t="s">
        <v>4829</v>
      </c>
      <c r="L2595" s="666">
        <v>0</v>
      </c>
      <c r="M2595" s="666">
        <v>0</v>
      </c>
      <c r="N2595" s="665">
        <v>1</v>
      </c>
      <c r="O2595" s="748">
        <v>1</v>
      </c>
      <c r="P2595" s="666">
        <v>0</v>
      </c>
      <c r="Q2595" s="681"/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21</v>
      </c>
      <c r="B2596" s="665" t="s">
        <v>545</v>
      </c>
      <c r="C2596" s="665" t="s">
        <v>4757</v>
      </c>
      <c r="D2596" s="746" t="s">
        <v>7219</v>
      </c>
      <c r="E2596" s="747" t="s">
        <v>4795</v>
      </c>
      <c r="F2596" s="665" t="s">
        <v>4752</v>
      </c>
      <c r="G2596" s="665" t="s">
        <v>4954</v>
      </c>
      <c r="H2596" s="665" t="s">
        <v>546</v>
      </c>
      <c r="I2596" s="665" t="s">
        <v>2757</v>
      </c>
      <c r="J2596" s="665" t="s">
        <v>2758</v>
      </c>
      <c r="K2596" s="665" t="s">
        <v>4955</v>
      </c>
      <c r="L2596" s="666">
        <v>78.33</v>
      </c>
      <c r="M2596" s="666">
        <v>313.32</v>
      </c>
      <c r="N2596" s="665">
        <v>4</v>
      </c>
      <c r="O2596" s="748">
        <v>1</v>
      </c>
      <c r="P2596" s="666">
        <v>313.32</v>
      </c>
      <c r="Q2596" s="681">
        <v>1</v>
      </c>
      <c r="R2596" s="665">
        <v>4</v>
      </c>
      <c r="S2596" s="681">
        <v>1</v>
      </c>
      <c r="T2596" s="748">
        <v>1</v>
      </c>
      <c r="U2596" s="704">
        <v>1</v>
      </c>
    </row>
    <row r="2597" spans="1:21" ht="14.4" customHeight="1" x14ac:dyDescent="0.3">
      <c r="A2597" s="664">
        <v>21</v>
      </c>
      <c r="B2597" s="665" t="s">
        <v>545</v>
      </c>
      <c r="C2597" s="665" t="s">
        <v>4757</v>
      </c>
      <c r="D2597" s="746" t="s">
        <v>7219</v>
      </c>
      <c r="E2597" s="747" t="s">
        <v>4795</v>
      </c>
      <c r="F2597" s="665" t="s">
        <v>4752</v>
      </c>
      <c r="G2597" s="665" t="s">
        <v>4954</v>
      </c>
      <c r="H2597" s="665" t="s">
        <v>546</v>
      </c>
      <c r="I2597" s="665" t="s">
        <v>6764</v>
      </c>
      <c r="J2597" s="665" t="s">
        <v>2758</v>
      </c>
      <c r="K2597" s="665" t="s">
        <v>6765</v>
      </c>
      <c r="L2597" s="666">
        <v>391.67</v>
      </c>
      <c r="M2597" s="666">
        <v>391.67</v>
      </c>
      <c r="N2597" s="665">
        <v>1</v>
      </c>
      <c r="O2597" s="748">
        <v>0.5</v>
      </c>
      <c r="P2597" s="666">
        <v>391.67</v>
      </c>
      <c r="Q2597" s="681">
        <v>1</v>
      </c>
      <c r="R2597" s="665">
        <v>1</v>
      </c>
      <c r="S2597" s="681">
        <v>1</v>
      </c>
      <c r="T2597" s="748">
        <v>0.5</v>
      </c>
      <c r="U2597" s="704">
        <v>1</v>
      </c>
    </row>
    <row r="2598" spans="1:21" ht="14.4" customHeight="1" x14ac:dyDescent="0.3">
      <c r="A2598" s="664">
        <v>21</v>
      </c>
      <c r="B2598" s="665" t="s">
        <v>545</v>
      </c>
      <c r="C2598" s="665" t="s">
        <v>4757</v>
      </c>
      <c r="D2598" s="746" t="s">
        <v>7219</v>
      </c>
      <c r="E2598" s="747" t="s">
        <v>4795</v>
      </c>
      <c r="F2598" s="665" t="s">
        <v>4752</v>
      </c>
      <c r="G2598" s="665" t="s">
        <v>4857</v>
      </c>
      <c r="H2598" s="665" t="s">
        <v>2238</v>
      </c>
      <c r="I2598" s="665" t="s">
        <v>2389</v>
      </c>
      <c r="J2598" s="665" t="s">
        <v>2390</v>
      </c>
      <c r="K2598" s="665" t="s">
        <v>4463</v>
      </c>
      <c r="L2598" s="666">
        <v>42.57</v>
      </c>
      <c r="M2598" s="666">
        <v>212.85000000000002</v>
      </c>
      <c r="N2598" s="665">
        <v>5</v>
      </c>
      <c r="O2598" s="748">
        <v>2</v>
      </c>
      <c r="P2598" s="666">
        <v>127.71000000000001</v>
      </c>
      <c r="Q2598" s="681">
        <v>0.6</v>
      </c>
      <c r="R2598" s="665">
        <v>3</v>
      </c>
      <c r="S2598" s="681">
        <v>0.6</v>
      </c>
      <c r="T2598" s="748">
        <v>1</v>
      </c>
      <c r="U2598" s="704">
        <v>0.5</v>
      </c>
    </row>
    <row r="2599" spans="1:21" ht="14.4" customHeight="1" x14ac:dyDescent="0.3">
      <c r="A2599" s="664">
        <v>21</v>
      </c>
      <c r="B2599" s="665" t="s">
        <v>545</v>
      </c>
      <c r="C2599" s="665" t="s">
        <v>4757</v>
      </c>
      <c r="D2599" s="746" t="s">
        <v>7219</v>
      </c>
      <c r="E2599" s="747" t="s">
        <v>4795</v>
      </c>
      <c r="F2599" s="665" t="s">
        <v>4752</v>
      </c>
      <c r="G2599" s="665" t="s">
        <v>5358</v>
      </c>
      <c r="H2599" s="665" t="s">
        <v>2238</v>
      </c>
      <c r="I2599" s="665" t="s">
        <v>5359</v>
      </c>
      <c r="J2599" s="665" t="s">
        <v>5360</v>
      </c>
      <c r="K2599" s="665" t="s">
        <v>4455</v>
      </c>
      <c r="L2599" s="666">
        <v>69.16</v>
      </c>
      <c r="M2599" s="666">
        <v>138.32</v>
      </c>
      <c r="N2599" s="665">
        <v>2</v>
      </c>
      <c r="O2599" s="748">
        <v>1.5</v>
      </c>
      <c r="P2599" s="666">
        <v>69.16</v>
      </c>
      <c r="Q2599" s="681">
        <v>0.5</v>
      </c>
      <c r="R2599" s="665">
        <v>1</v>
      </c>
      <c r="S2599" s="681">
        <v>0.5</v>
      </c>
      <c r="T2599" s="748">
        <v>1</v>
      </c>
      <c r="U2599" s="704">
        <v>0.66666666666666663</v>
      </c>
    </row>
    <row r="2600" spans="1:21" ht="14.4" customHeight="1" x14ac:dyDescent="0.3">
      <c r="A2600" s="664">
        <v>21</v>
      </c>
      <c r="B2600" s="665" t="s">
        <v>545</v>
      </c>
      <c r="C2600" s="665" t="s">
        <v>4757</v>
      </c>
      <c r="D2600" s="746" t="s">
        <v>7219</v>
      </c>
      <c r="E2600" s="747" t="s">
        <v>4795</v>
      </c>
      <c r="F2600" s="665" t="s">
        <v>4752</v>
      </c>
      <c r="G2600" s="665" t="s">
        <v>5358</v>
      </c>
      <c r="H2600" s="665" t="s">
        <v>2238</v>
      </c>
      <c r="I2600" s="665" t="s">
        <v>6766</v>
      </c>
      <c r="J2600" s="665" t="s">
        <v>5360</v>
      </c>
      <c r="K2600" s="665" t="s">
        <v>6767</v>
      </c>
      <c r="L2600" s="666">
        <v>115.26</v>
      </c>
      <c r="M2600" s="666">
        <v>345.78000000000003</v>
      </c>
      <c r="N2600" s="665">
        <v>3</v>
      </c>
      <c r="O2600" s="748">
        <v>2.5</v>
      </c>
      <c r="P2600" s="666">
        <v>115.26</v>
      </c>
      <c r="Q2600" s="681">
        <v>0.33333333333333331</v>
      </c>
      <c r="R2600" s="665">
        <v>1</v>
      </c>
      <c r="S2600" s="681">
        <v>0.33333333333333331</v>
      </c>
      <c r="T2600" s="748">
        <v>1</v>
      </c>
      <c r="U2600" s="704">
        <v>0.4</v>
      </c>
    </row>
    <row r="2601" spans="1:21" ht="14.4" customHeight="1" x14ac:dyDescent="0.3">
      <c r="A2601" s="664">
        <v>21</v>
      </c>
      <c r="B2601" s="665" t="s">
        <v>545</v>
      </c>
      <c r="C2601" s="665" t="s">
        <v>4757</v>
      </c>
      <c r="D2601" s="746" t="s">
        <v>7219</v>
      </c>
      <c r="E2601" s="747" t="s">
        <v>4795</v>
      </c>
      <c r="F2601" s="665" t="s">
        <v>4752</v>
      </c>
      <c r="G2601" s="665" t="s">
        <v>5358</v>
      </c>
      <c r="H2601" s="665" t="s">
        <v>2238</v>
      </c>
      <c r="I2601" s="665" t="s">
        <v>5789</v>
      </c>
      <c r="J2601" s="665" t="s">
        <v>5360</v>
      </c>
      <c r="K2601" s="665" t="s">
        <v>4462</v>
      </c>
      <c r="L2601" s="666">
        <v>207.45</v>
      </c>
      <c r="M2601" s="666">
        <v>414.9</v>
      </c>
      <c r="N2601" s="665">
        <v>2</v>
      </c>
      <c r="O2601" s="748">
        <v>1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21</v>
      </c>
      <c r="B2602" s="665" t="s">
        <v>545</v>
      </c>
      <c r="C2602" s="665" t="s">
        <v>4757</v>
      </c>
      <c r="D2602" s="746" t="s">
        <v>7219</v>
      </c>
      <c r="E2602" s="747" t="s">
        <v>4795</v>
      </c>
      <c r="F2602" s="665" t="s">
        <v>4752</v>
      </c>
      <c r="G2602" s="665" t="s">
        <v>5358</v>
      </c>
      <c r="H2602" s="665" t="s">
        <v>546</v>
      </c>
      <c r="I2602" s="665" t="s">
        <v>582</v>
      </c>
      <c r="J2602" s="665" t="s">
        <v>572</v>
      </c>
      <c r="K2602" s="665" t="s">
        <v>4455</v>
      </c>
      <c r="L2602" s="666">
        <v>69.16</v>
      </c>
      <c r="M2602" s="666">
        <v>138.32</v>
      </c>
      <c r="N2602" s="665">
        <v>2</v>
      </c>
      <c r="O2602" s="748">
        <v>2</v>
      </c>
      <c r="P2602" s="666">
        <v>69.16</v>
      </c>
      <c r="Q2602" s="681">
        <v>0.5</v>
      </c>
      <c r="R2602" s="665">
        <v>1</v>
      </c>
      <c r="S2602" s="681">
        <v>0.5</v>
      </c>
      <c r="T2602" s="748">
        <v>1</v>
      </c>
      <c r="U2602" s="704">
        <v>0.5</v>
      </c>
    </row>
    <row r="2603" spans="1:21" ht="14.4" customHeight="1" x14ac:dyDescent="0.3">
      <c r="A2603" s="664">
        <v>21</v>
      </c>
      <c r="B2603" s="665" t="s">
        <v>545</v>
      </c>
      <c r="C2603" s="665" t="s">
        <v>4757</v>
      </c>
      <c r="D2603" s="746" t="s">
        <v>7219</v>
      </c>
      <c r="E2603" s="747" t="s">
        <v>4795</v>
      </c>
      <c r="F2603" s="665" t="s">
        <v>4752</v>
      </c>
      <c r="G2603" s="665" t="s">
        <v>5358</v>
      </c>
      <c r="H2603" s="665" t="s">
        <v>546</v>
      </c>
      <c r="I2603" s="665" t="s">
        <v>6768</v>
      </c>
      <c r="J2603" s="665" t="s">
        <v>6769</v>
      </c>
      <c r="K2603" s="665" t="s">
        <v>6770</v>
      </c>
      <c r="L2603" s="666">
        <v>0</v>
      </c>
      <c r="M2603" s="666">
        <v>0</v>
      </c>
      <c r="N2603" s="665">
        <v>1</v>
      </c>
      <c r="O2603" s="748">
        <v>0.5</v>
      </c>
      <c r="P2603" s="666">
        <v>0</v>
      </c>
      <c r="Q2603" s="681"/>
      <c r="R2603" s="665">
        <v>1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21</v>
      </c>
      <c r="B2604" s="665" t="s">
        <v>545</v>
      </c>
      <c r="C2604" s="665" t="s">
        <v>4757</v>
      </c>
      <c r="D2604" s="746" t="s">
        <v>7219</v>
      </c>
      <c r="E2604" s="747" t="s">
        <v>4795</v>
      </c>
      <c r="F2604" s="665" t="s">
        <v>4752</v>
      </c>
      <c r="G2604" s="665" t="s">
        <v>4859</v>
      </c>
      <c r="H2604" s="665" t="s">
        <v>546</v>
      </c>
      <c r="I2604" s="665" t="s">
        <v>4982</v>
      </c>
      <c r="J2604" s="665" t="s">
        <v>1414</v>
      </c>
      <c r="K2604" s="665" t="s">
        <v>4464</v>
      </c>
      <c r="L2604" s="666">
        <v>0</v>
      </c>
      <c r="M2604" s="666">
        <v>0</v>
      </c>
      <c r="N2604" s="665">
        <v>1</v>
      </c>
      <c r="O2604" s="748">
        <v>0.5</v>
      </c>
      <c r="P2604" s="666"/>
      <c r="Q2604" s="681"/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21</v>
      </c>
      <c r="B2605" s="665" t="s">
        <v>545</v>
      </c>
      <c r="C2605" s="665" t="s">
        <v>4757</v>
      </c>
      <c r="D2605" s="746" t="s">
        <v>7219</v>
      </c>
      <c r="E2605" s="747" t="s">
        <v>4795</v>
      </c>
      <c r="F2605" s="665" t="s">
        <v>4752</v>
      </c>
      <c r="G2605" s="665" t="s">
        <v>4861</v>
      </c>
      <c r="H2605" s="665" t="s">
        <v>546</v>
      </c>
      <c r="I2605" s="665" t="s">
        <v>706</v>
      </c>
      <c r="J2605" s="665" t="s">
        <v>4862</v>
      </c>
      <c r="K2605" s="665" t="s">
        <v>4863</v>
      </c>
      <c r="L2605" s="666">
        <v>37.61</v>
      </c>
      <c r="M2605" s="666">
        <v>37.61</v>
      </c>
      <c r="N2605" s="665">
        <v>1</v>
      </c>
      <c r="O2605" s="748">
        <v>1</v>
      </c>
      <c r="P2605" s="666">
        <v>37.61</v>
      </c>
      <c r="Q2605" s="681">
        <v>1</v>
      </c>
      <c r="R2605" s="665">
        <v>1</v>
      </c>
      <c r="S2605" s="681">
        <v>1</v>
      </c>
      <c r="T2605" s="748">
        <v>1</v>
      </c>
      <c r="U2605" s="704">
        <v>1</v>
      </c>
    </row>
    <row r="2606" spans="1:21" ht="14.4" customHeight="1" x14ac:dyDescent="0.3">
      <c r="A2606" s="664">
        <v>21</v>
      </c>
      <c r="B2606" s="665" t="s">
        <v>545</v>
      </c>
      <c r="C2606" s="665" t="s">
        <v>4757</v>
      </c>
      <c r="D2606" s="746" t="s">
        <v>7219</v>
      </c>
      <c r="E2606" s="747" t="s">
        <v>4795</v>
      </c>
      <c r="F2606" s="665" t="s">
        <v>4752</v>
      </c>
      <c r="G2606" s="665" t="s">
        <v>5496</v>
      </c>
      <c r="H2606" s="665" t="s">
        <v>546</v>
      </c>
      <c r="I2606" s="665" t="s">
        <v>935</v>
      </c>
      <c r="J2606" s="665" t="s">
        <v>5497</v>
      </c>
      <c r="K2606" s="665" t="s">
        <v>5498</v>
      </c>
      <c r="L2606" s="666">
        <v>23.72</v>
      </c>
      <c r="M2606" s="666">
        <v>142.32</v>
      </c>
      <c r="N2606" s="665">
        <v>6</v>
      </c>
      <c r="O2606" s="748">
        <v>1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21</v>
      </c>
      <c r="B2607" s="665" t="s">
        <v>545</v>
      </c>
      <c r="C2607" s="665" t="s">
        <v>4757</v>
      </c>
      <c r="D2607" s="746" t="s">
        <v>7219</v>
      </c>
      <c r="E2607" s="747" t="s">
        <v>4795</v>
      </c>
      <c r="F2607" s="665" t="s">
        <v>4752</v>
      </c>
      <c r="G2607" s="665" t="s">
        <v>4864</v>
      </c>
      <c r="H2607" s="665" t="s">
        <v>546</v>
      </c>
      <c r="I2607" s="665" t="s">
        <v>895</v>
      </c>
      <c r="J2607" s="665" t="s">
        <v>896</v>
      </c>
      <c r="K2607" s="665" t="s">
        <v>4865</v>
      </c>
      <c r="L2607" s="666">
        <v>36.54</v>
      </c>
      <c r="M2607" s="666">
        <v>255.78</v>
      </c>
      <c r="N2607" s="665">
        <v>7</v>
      </c>
      <c r="O2607" s="748">
        <v>4</v>
      </c>
      <c r="P2607" s="666">
        <v>146.16</v>
      </c>
      <c r="Q2607" s="681">
        <v>0.5714285714285714</v>
      </c>
      <c r="R2607" s="665">
        <v>4</v>
      </c>
      <c r="S2607" s="681">
        <v>0.5714285714285714</v>
      </c>
      <c r="T2607" s="748">
        <v>2.5</v>
      </c>
      <c r="U2607" s="704">
        <v>0.625</v>
      </c>
    </row>
    <row r="2608" spans="1:21" ht="14.4" customHeight="1" x14ac:dyDescent="0.3">
      <c r="A2608" s="664">
        <v>21</v>
      </c>
      <c r="B2608" s="665" t="s">
        <v>545</v>
      </c>
      <c r="C2608" s="665" t="s">
        <v>4757</v>
      </c>
      <c r="D2608" s="746" t="s">
        <v>7219</v>
      </c>
      <c r="E2608" s="747" t="s">
        <v>4795</v>
      </c>
      <c r="F2608" s="665" t="s">
        <v>4752</v>
      </c>
      <c r="G2608" s="665" t="s">
        <v>4864</v>
      </c>
      <c r="H2608" s="665" t="s">
        <v>546</v>
      </c>
      <c r="I2608" s="665" t="s">
        <v>1492</v>
      </c>
      <c r="J2608" s="665" t="s">
        <v>1493</v>
      </c>
      <c r="K2608" s="665" t="s">
        <v>4987</v>
      </c>
      <c r="L2608" s="666">
        <v>48.72</v>
      </c>
      <c r="M2608" s="666">
        <v>341.03999999999996</v>
      </c>
      <c r="N2608" s="665">
        <v>7</v>
      </c>
      <c r="O2608" s="748">
        <v>4</v>
      </c>
      <c r="P2608" s="666">
        <v>194.88</v>
      </c>
      <c r="Q2608" s="681">
        <v>0.57142857142857151</v>
      </c>
      <c r="R2608" s="665">
        <v>4</v>
      </c>
      <c r="S2608" s="681">
        <v>0.5714285714285714</v>
      </c>
      <c r="T2608" s="748">
        <v>2</v>
      </c>
      <c r="U2608" s="704">
        <v>0.5</v>
      </c>
    </row>
    <row r="2609" spans="1:21" ht="14.4" customHeight="1" x14ac:dyDescent="0.3">
      <c r="A2609" s="664">
        <v>21</v>
      </c>
      <c r="B2609" s="665" t="s">
        <v>545</v>
      </c>
      <c r="C2609" s="665" t="s">
        <v>4757</v>
      </c>
      <c r="D2609" s="746" t="s">
        <v>7219</v>
      </c>
      <c r="E2609" s="747" t="s">
        <v>4795</v>
      </c>
      <c r="F2609" s="665" t="s">
        <v>4752</v>
      </c>
      <c r="G2609" s="665" t="s">
        <v>4864</v>
      </c>
      <c r="H2609" s="665" t="s">
        <v>546</v>
      </c>
      <c r="I2609" s="665" t="s">
        <v>6030</v>
      </c>
      <c r="J2609" s="665" t="s">
        <v>4989</v>
      </c>
      <c r="K2609" s="665" t="s">
        <v>6031</v>
      </c>
      <c r="L2609" s="666">
        <v>121.8</v>
      </c>
      <c r="M2609" s="666">
        <v>121.8</v>
      </c>
      <c r="N2609" s="665">
        <v>1</v>
      </c>
      <c r="O2609" s="748">
        <v>1</v>
      </c>
      <c r="P2609" s="666">
        <v>121.8</v>
      </c>
      <c r="Q2609" s="681">
        <v>1</v>
      </c>
      <c r="R2609" s="665">
        <v>1</v>
      </c>
      <c r="S2609" s="681">
        <v>1</v>
      </c>
      <c r="T2609" s="748">
        <v>1</v>
      </c>
      <c r="U2609" s="704">
        <v>1</v>
      </c>
    </row>
    <row r="2610" spans="1:21" ht="14.4" customHeight="1" x14ac:dyDescent="0.3">
      <c r="A2610" s="664">
        <v>21</v>
      </c>
      <c r="B2610" s="665" t="s">
        <v>545</v>
      </c>
      <c r="C2610" s="665" t="s">
        <v>4757</v>
      </c>
      <c r="D2610" s="746" t="s">
        <v>7219</v>
      </c>
      <c r="E2610" s="747" t="s">
        <v>4795</v>
      </c>
      <c r="F2610" s="665" t="s">
        <v>4752</v>
      </c>
      <c r="G2610" s="665" t="s">
        <v>4864</v>
      </c>
      <c r="H2610" s="665" t="s">
        <v>546</v>
      </c>
      <c r="I2610" s="665" t="s">
        <v>6771</v>
      </c>
      <c r="J2610" s="665" t="s">
        <v>6772</v>
      </c>
      <c r="K2610" s="665" t="s">
        <v>6773</v>
      </c>
      <c r="L2610" s="666">
        <v>48.72</v>
      </c>
      <c r="M2610" s="666">
        <v>48.72</v>
      </c>
      <c r="N2610" s="665">
        <v>1</v>
      </c>
      <c r="O2610" s="748">
        <v>1</v>
      </c>
      <c r="P2610" s="666"/>
      <c r="Q2610" s="681">
        <v>0</v>
      </c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21</v>
      </c>
      <c r="B2611" s="665" t="s">
        <v>545</v>
      </c>
      <c r="C2611" s="665" t="s">
        <v>4757</v>
      </c>
      <c r="D2611" s="746" t="s">
        <v>7219</v>
      </c>
      <c r="E2611" s="747" t="s">
        <v>4795</v>
      </c>
      <c r="F2611" s="665" t="s">
        <v>4752</v>
      </c>
      <c r="G2611" s="665" t="s">
        <v>4864</v>
      </c>
      <c r="H2611" s="665" t="s">
        <v>546</v>
      </c>
      <c r="I2611" s="665" t="s">
        <v>6774</v>
      </c>
      <c r="J2611" s="665" t="s">
        <v>6775</v>
      </c>
      <c r="K2611" s="665" t="s">
        <v>6776</v>
      </c>
      <c r="L2611" s="666">
        <v>73.069999999999993</v>
      </c>
      <c r="M2611" s="666">
        <v>73.069999999999993</v>
      </c>
      <c r="N2611" s="665">
        <v>1</v>
      </c>
      <c r="O2611" s="748">
        <v>1</v>
      </c>
      <c r="P2611" s="666">
        <v>73.069999999999993</v>
      </c>
      <c r="Q2611" s="681">
        <v>1</v>
      </c>
      <c r="R2611" s="665">
        <v>1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21</v>
      </c>
      <c r="B2612" s="665" t="s">
        <v>545</v>
      </c>
      <c r="C2612" s="665" t="s">
        <v>4757</v>
      </c>
      <c r="D2612" s="746" t="s">
        <v>7219</v>
      </c>
      <c r="E2612" s="747" t="s">
        <v>4795</v>
      </c>
      <c r="F2612" s="665" t="s">
        <v>4752</v>
      </c>
      <c r="G2612" s="665" t="s">
        <v>4866</v>
      </c>
      <c r="H2612" s="665" t="s">
        <v>546</v>
      </c>
      <c r="I2612" s="665" t="s">
        <v>6344</v>
      </c>
      <c r="J2612" s="665" t="s">
        <v>766</v>
      </c>
      <c r="K2612" s="665" t="s">
        <v>5290</v>
      </c>
      <c r="L2612" s="666">
        <v>0</v>
      </c>
      <c r="M2612" s="666">
        <v>0</v>
      </c>
      <c r="N2612" s="665">
        <v>1</v>
      </c>
      <c r="O2612" s="748">
        <v>1</v>
      </c>
      <c r="P2612" s="666"/>
      <c r="Q2612" s="681"/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21</v>
      </c>
      <c r="B2613" s="665" t="s">
        <v>545</v>
      </c>
      <c r="C2613" s="665" t="s">
        <v>4757</v>
      </c>
      <c r="D2613" s="746" t="s">
        <v>7219</v>
      </c>
      <c r="E2613" s="747" t="s">
        <v>4795</v>
      </c>
      <c r="F2613" s="665" t="s">
        <v>4752</v>
      </c>
      <c r="G2613" s="665" t="s">
        <v>4866</v>
      </c>
      <c r="H2613" s="665" t="s">
        <v>546</v>
      </c>
      <c r="I2613" s="665" t="s">
        <v>6777</v>
      </c>
      <c r="J2613" s="665" t="s">
        <v>766</v>
      </c>
      <c r="K2613" s="665" t="s">
        <v>4867</v>
      </c>
      <c r="L2613" s="666">
        <v>0</v>
      </c>
      <c r="M2613" s="666">
        <v>0</v>
      </c>
      <c r="N2613" s="665">
        <v>1</v>
      </c>
      <c r="O2613" s="748">
        <v>1</v>
      </c>
      <c r="P2613" s="666"/>
      <c r="Q2613" s="681"/>
      <c r="R2613" s="665"/>
      <c r="S2613" s="681">
        <v>0</v>
      </c>
      <c r="T2613" s="748"/>
      <c r="U2613" s="704">
        <v>0</v>
      </c>
    </row>
    <row r="2614" spans="1:21" ht="14.4" customHeight="1" x14ac:dyDescent="0.3">
      <c r="A2614" s="664">
        <v>21</v>
      </c>
      <c r="B2614" s="665" t="s">
        <v>545</v>
      </c>
      <c r="C2614" s="665" t="s">
        <v>4757</v>
      </c>
      <c r="D2614" s="746" t="s">
        <v>7219</v>
      </c>
      <c r="E2614" s="747" t="s">
        <v>4795</v>
      </c>
      <c r="F2614" s="665" t="s">
        <v>4752</v>
      </c>
      <c r="G2614" s="665" t="s">
        <v>5054</v>
      </c>
      <c r="H2614" s="665" t="s">
        <v>546</v>
      </c>
      <c r="I2614" s="665" t="s">
        <v>1387</v>
      </c>
      <c r="J2614" s="665" t="s">
        <v>5055</v>
      </c>
      <c r="K2614" s="665" t="s">
        <v>5056</v>
      </c>
      <c r="L2614" s="666">
        <v>24.68</v>
      </c>
      <c r="M2614" s="666">
        <v>49.36</v>
      </c>
      <c r="N2614" s="665">
        <v>2</v>
      </c>
      <c r="O2614" s="748">
        <v>0.5</v>
      </c>
      <c r="P2614" s="666">
        <v>49.36</v>
      </c>
      <c r="Q2614" s="681">
        <v>1</v>
      </c>
      <c r="R2614" s="665">
        <v>2</v>
      </c>
      <c r="S2614" s="681">
        <v>1</v>
      </c>
      <c r="T2614" s="748">
        <v>0.5</v>
      </c>
      <c r="U2614" s="704">
        <v>1</v>
      </c>
    </row>
    <row r="2615" spans="1:21" ht="14.4" customHeight="1" x14ac:dyDescent="0.3">
      <c r="A2615" s="664">
        <v>21</v>
      </c>
      <c r="B2615" s="665" t="s">
        <v>545</v>
      </c>
      <c r="C2615" s="665" t="s">
        <v>4757</v>
      </c>
      <c r="D2615" s="746" t="s">
        <v>7219</v>
      </c>
      <c r="E2615" s="747" t="s">
        <v>4795</v>
      </c>
      <c r="F2615" s="665" t="s">
        <v>4752</v>
      </c>
      <c r="G2615" s="665" t="s">
        <v>4872</v>
      </c>
      <c r="H2615" s="665" t="s">
        <v>2238</v>
      </c>
      <c r="I2615" s="665" t="s">
        <v>2439</v>
      </c>
      <c r="J2615" s="665" t="s">
        <v>2440</v>
      </c>
      <c r="K2615" s="665" t="s">
        <v>4463</v>
      </c>
      <c r="L2615" s="666">
        <v>85.16</v>
      </c>
      <c r="M2615" s="666">
        <v>425.79999999999995</v>
      </c>
      <c r="N2615" s="665">
        <v>5</v>
      </c>
      <c r="O2615" s="748">
        <v>1.5</v>
      </c>
      <c r="P2615" s="666">
        <v>85.16</v>
      </c>
      <c r="Q2615" s="681">
        <v>0.2</v>
      </c>
      <c r="R2615" s="665">
        <v>1</v>
      </c>
      <c r="S2615" s="681">
        <v>0.2</v>
      </c>
      <c r="T2615" s="748">
        <v>0.5</v>
      </c>
      <c r="U2615" s="704">
        <v>0.33333333333333331</v>
      </c>
    </row>
    <row r="2616" spans="1:21" ht="14.4" customHeight="1" x14ac:dyDescent="0.3">
      <c r="A2616" s="664">
        <v>21</v>
      </c>
      <c r="B2616" s="665" t="s">
        <v>545</v>
      </c>
      <c r="C2616" s="665" t="s">
        <v>4757</v>
      </c>
      <c r="D2616" s="746" t="s">
        <v>7219</v>
      </c>
      <c r="E2616" s="747" t="s">
        <v>4795</v>
      </c>
      <c r="F2616" s="665" t="s">
        <v>4752</v>
      </c>
      <c r="G2616" s="665" t="s">
        <v>5914</v>
      </c>
      <c r="H2616" s="665" t="s">
        <v>546</v>
      </c>
      <c r="I2616" s="665" t="s">
        <v>5915</v>
      </c>
      <c r="J2616" s="665" t="s">
        <v>5916</v>
      </c>
      <c r="K2616" s="665" t="s">
        <v>5544</v>
      </c>
      <c r="L2616" s="666">
        <v>550.39</v>
      </c>
      <c r="M2616" s="666">
        <v>1651.17</v>
      </c>
      <c r="N2616" s="665">
        <v>3</v>
      </c>
      <c r="O2616" s="748">
        <v>1</v>
      </c>
      <c r="P2616" s="666"/>
      <c r="Q2616" s="681">
        <v>0</v>
      </c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21</v>
      </c>
      <c r="B2617" s="665" t="s">
        <v>545</v>
      </c>
      <c r="C2617" s="665" t="s">
        <v>4757</v>
      </c>
      <c r="D2617" s="746" t="s">
        <v>7219</v>
      </c>
      <c r="E2617" s="747" t="s">
        <v>4795</v>
      </c>
      <c r="F2617" s="665" t="s">
        <v>4752</v>
      </c>
      <c r="G2617" s="665" t="s">
        <v>4991</v>
      </c>
      <c r="H2617" s="665" t="s">
        <v>546</v>
      </c>
      <c r="I2617" s="665" t="s">
        <v>1247</v>
      </c>
      <c r="J2617" s="665" t="s">
        <v>5063</v>
      </c>
      <c r="K2617" s="665" t="s">
        <v>5064</v>
      </c>
      <c r="L2617" s="666">
        <v>484.75</v>
      </c>
      <c r="M2617" s="666">
        <v>969.5</v>
      </c>
      <c r="N2617" s="665">
        <v>2</v>
      </c>
      <c r="O2617" s="748">
        <v>1</v>
      </c>
      <c r="P2617" s="666">
        <v>969.5</v>
      </c>
      <c r="Q2617" s="681">
        <v>1</v>
      </c>
      <c r="R2617" s="665">
        <v>2</v>
      </c>
      <c r="S2617" s="681">
        <v>1</v>
      </c>
      <c r="T2617" s="748">
        <v>1</v>
      </c>
      <c r="U2617" s="704">
        <v>1</v>
      </c>
    </row>
    <row r="2618" spans="1:21" ht="14.4" customHeight="1" x14ac:dyDescent="0.3">
      <c r="A2618" s="664">
        <v>21</v>
      </c>
      <c r="B2618" s="665" t="s">
        <v>545</v>
      </c>
      <c r="C2618" s="665" t="s">
        <v>4757</v>
      </c>
      <c r="D2618" s="746" t="s">
        <v>7219</v>
      </c>
      <c r="E2618" s="747" t="s">
        <v>4795</v>
      </c>
      <c r="F2618" s="665" t="s">
        <v>4752</v>
      </c>
      <c r="G2618" s="665" t="s">
        <v>4991</v>
      </c>
      <c r="H2618" s="665" t="s">
        <v>546</v>
      </c>
      <c r="I2618" s="665" t="s">
        <v>1421</v>
      </c>
      <c r="J2618" s="665" t="s">
        <v>4995</v>
      </c>
      <c r="K2618" s="665" t="s">
        <v>4996</v>
      </c>
      <c r="L2618" s="666">
        <v>969.48</v>
      </c>
      <c r="M2618" s="666">
        <v>13572.720000000001</v>
      </c>
      <c r="N2618" s="665">
        <v>14</v>
      </c>
      <c r="O2618" s="748">
        <v>5</v>
      </c>
      <c r="P2618" s="666">
        <v>10664.28</v>
      </c>
      <c r="Q2618" s="681">
        <v>0.7857142857142857</v>
      </c>
      <c r="R2618" s="665">
        <v>11</v>
      </c>
      <c r="S2618" s="681">
        <v>0.7857142857142857</v>
      </c>
      <c r="T2618" s="748">
        <v>4</v>
      </c>
      <c r="U2618" s="704">
        <v>0.8</v>
      </c>
    </row>
    <row r="2619" spans="1:21" ht="14.4" customHeight="1" x14ac:dyDescent="0.3">
      <c r="A2619" s="664">
        <v>21</v>
      </c>
      <c r="B2619" s="665" t="s">
        <v>545</v>
      </c>
      <c r="C2619" s="665" t="s">
        <v>4757</v>
      </c>
      <c r="D2619" s="746" t="s">
        <v>7219</v>
      </c>
      <c r="E2619" s="747" t="s">
        <v>4795</v>
      </c>
      <c r="F2619" s="665" t="s">
        <v>4752</v>
      </c>
      <c r="G2619" s="665" t="s">
        <v>4991</v>
      </c>
      <c r="H2619" s="665" t="s">
        <v>546</v>
      </c>
      <c r="I2619" s="665" t="s">
        <v>6778</v>
      </c>
      <c r="J2619" s="665" t="s">
        <v>6779</v>
      </c>
      <c r="K2619" s="665" t="s">
        <v>6780</v>
      </c>
      <c r="L2619" s="666">
        <v>0</v>
      </c>
      <c r="M2619" s="666">
        <v>0</v>
      </c>
      <c r="N2619" s="665">
        <v>2</v>
      </c>
      <c r="O2619" s="748">
        <v>2</v>
      </c>
      <c r="P2619" s="666">
        <v>0</v>
      </c>
      <c r="Q2619" s="681"/>
      <c r="R2619" s="665">
        <v>2</v>
      </c>
      <c r="S2619" s="681">
        <v>1</v>
      </c>
      <c r="T2619" s="748">
        <v>2</v>
      </c>
      <c r="U2619" s="704">
        <v>1</v>
      </c>
    </row>
    <row r="2620" spans="1:21" ht="14.4" customHeight="1" x14ac:dyDescent="0.3">
      <c r="A2620" s="664">
        <v>21</v>
      </c>
      <c r="B2620" s="665" t="s">
        <v>545</v>
      </c>
      <c r="C2620" s="665" t="s">
        <v>4757</v>
      </c>
      <c r="D2620" s="746" t="s">
        <v>7219</v>
      </c>
      <c r="E2620" s="747" t="s">
        <v>4795</v>
      </c>
      <c r="F2620" s="665" t="s">
        <v>4752</v>
      </c>
      <c r="G2620" s="665" t="s">
        <v>4991</v>
      </c>
      <c r="H2620" s="665" t="s">
        <v>546</v>
      </c>
      <c r="I2620" s="665" t="s">
        <v>6781</v>
      </c>
      <c r="J2620" s="665" t="s">
        <v>6779</v>
      </c>
      <c r="K2620" s="665" t="s">
        <v>6782</v>
      </c>
      <c r="L2620" s="666">
        <v>0</v>
      </c>
      <c r="M2620" s="666">
        <v>0</v>
      </c>
      <c r="N2620" s="665">
        <v>1</v>
      </c>
      <c r="O2620" s="748">
        <v>1</v>
      </c>
      <c r="P2620" s="666">
        <v>0</v>
      </c>
      <c r="Q2620" s="681"/>
      <c r="R2620" s="665">
        <v>1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21</v>
      </c>
      <c r="B2621" s="665" t="s">
        <v>545</v>
      </c>
      <c r="C2621" s="665" t="s">
        <v>4757</v>
      </c>
      <c r="D2621" s="746" t="s">
        <v>7219</v>
      </c>
      <c r="E2621" s="747" t="s">
        <v>4795</v>
      </c>
      <c r="F2621" s="665" t="s">
        <v>4752</v>
      </c>
      <c r="G2621" s="665" t="s">
        <v>6783</v>
      </c>
      <c r="H2621" s="665" t="s">
        <v>546</v>
      </c>
      <c r="I2621" s="665" t="s">
        <v>6784</v>
      </c>
      <c r="J2621" s="665" t="s">
        <v>6785</v>
      </c>
      <c r="K2621" s="665" t="s">
        <v>6786</v>
      </c>
      <c r="L2621" s="666">
        <v>0</v>
      </c>
      <c r="M2621" s="666">
        <v>0</v>
      </c>
      <c r="N2621" s="665">
        <v>1</v>
      </c>
      <c r="O2621" s="748">
        <v>0.5</v>
      </c>
      <c r="P2621" s="666">
        <v>0</v>
      </c>
      <c r="Q2621" s="681"/>
      <c r="R2621" s="665">
        <v>1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21</v>
      </c>
      <c r="B2622" s="665" t="s">
        <v>545</v>
      </c>
      <c r="C2622" s="665" t="s">
        <v>4757</v>
      </c>
      <c r="D2622" s="746" t="s">
        <v>7219</v>
      </c>
      <c r="E2622" s="747" t="s">
        <v>4795</v>
      </c>
      <c r="F2622" s="665" t="s">
        <v>4752</v>
      </c>
      <c r="G2622" s="665" t="s">
        <v>6783</v>
      </c>
      <c r="H2622" s="665" t="s">
        <v>546</v>
      </c>
      <c r="I2622" s="665" t="s">
        <v>6787</v>
      </c>
      <c r="J2622" s="665" t="s">
        <v>6785</v>
      </c>
      <c r="K2622" s="665" t="s">
        <v>6788</v>
      </c>
      <c r="L2622" s="666">
        <v>0</v>
      </c>
      <c r="M2622" s="666">
        <v>0</v>
      </c>
      <c r="N2622" s="665">
        <v>2</v>
      </c>
      <c r="O2622" s="748">
        <v>1</v>
      </c>
      <c r="P2622" s="666">
        <v>0</v>
      </c>
      <c r="Q2622" s="681"/>
      <c r="R2622" s="665">
        <v>2</v>
      </c>
      <c r="S2622" s="681">
        <v>1</v>
      </c>
      <c r="T2622" s="748">
        <v>1</v>
      </c>
      <c r="U2622" s="704">
        <v>1</v>
      </c>
    </row>
    <row r="2623" spans="1:21" ht="14.4" customHeight="1" x14ac:dyDescent="0.3">
      <c r="A2623" s="664">
        <v>21</v>
      </c>
      <c r="B2623" s="665" t="s">
        <v>545</v>
      </c>
      <c r="C2623" s="665" t="s">
        <v>4757</v>
      </c>
      <c r="D2623" s="746" t="s">
        <v>7219</v>
      </c>
      <c r="E2623" s="747" t="s">
        <v>4795</v>
      </c>
      <c r="F2623" s="665" t="s">
        <v>4752</v>
      </c>
      <c r="G2623" s="665" t="s">
        <v>5074</v>
      </c>
      <c r="H2623" s="665" t="s">
        <v>546</v>
      </c>
      <c r="I2623" s="665" t="s">
        <v>6789</v>
      </c>
      <c r="J2623" s="665" t="s">
        <v>6790</v>
      </c>
      <c r="K2623" s="665" t="s">
        <v>6791</v>
      </c>
      <c r="L2623" s="666">
        <v>69.16</v>
      </c>
      <c r="M2623" s="666">
        <v>69.16</v>
      </c>
      <c r="N2623" s="665">
        <v>1</v>
      </c>
      <c r="O2623" s="748">
        <v>0.5</v>
      </c>
      <c r="P2623" s="666">
        <v>69.16</v>
      </c>
      <c r="Q2623" s="681">
        <v>1</v>
      </c>
      <c r="R2623" s="665">
        <v>1</v>
      </c>
      <c r="S2623" s="681">
        <v>1</v>
      </c>
      <c r="T2623" s="748">
        <v>0.5</v>
      </c>
      <c r="U2623" s="704">
        <v>1</v>
      </c>
    </row>
    <row r="2624" spans="1:21" ht="14.4" customHeight="1" x14ac:dyDescent="0.3">
      <c r="A2624" s="664">
        <v>21</v>
      </c>
      <c r="B2624" s="665" t="s">
        <v>545</v>
      </c>
      <c r="C2624" s="665" t="s">
        <v>4757</v>
      </c>
      <c r="D2624" s="746" t="s">
        <v>7219</v>
      </c>
      <c r="E2624" s="747" t="s">
        <v>4795</v>
      </c>
      <c r="F2624" s="665" t="s">
        <v>4752</v>
      </c>
      <c r="G2624" s="665" t="s">
        <v>4873</v>
      </c>
      <c r="H2624" s="665" t="s">
        <v>546</v>
      </c>
      <c r="I2624" s="665" t="s">
        <v>872</v>
      </c>
      <c r="J2624" s="665" t="s">
        <v>873</v>
      </c>
      <c r="K2624" s="665" t="s">
        <v>6581</v>
      </c>
      <c r="L2624" s="666">
        <v>58.97</v>
      </c>
      <c r="M2624" s="666">
        <v>58.97</v>
      </c>
      <c r="N2624" s="665">
        <v>1</v>
      </c>
      <c r="O2624" s="748">
        <v>0.5</v>
      </c>
      <c r="P2624" s="666">
        <v>58.97</v>
      </c>
      <c r="Q2624" s="681">
        <v>1</v>
      </c>
      <c r="R2624" s="665">
        <v>1</v>
      </c>
      <c r="S2624" s="681">
        <v>1</v>
      </c>
      <c r="T2624" s="748">
        <v>0.5</v>
      </c>
      <c r="U2624" s="704">
        <v>1</v>
      </c>
    </row>
    <row r="2625" spans="1:21" ht="14.4" customHeight="1" x14ac:dyDescent="0.3">
      <c r="A2625" s="664">
        <v>21</v>
      </c>
      <c r="B2625" s="665" t="s">
        <v>545</v>
      </c>
      <c r="C2625" s="665" t="s">
        <v>4757</v>
      </c>
      <c r="D2625" s="746" t="s">
        <v>7219</v>
      </c>
      <c r="E2625" s="747" t="s">
        <v>4795</v>
      </c>
      <c r="F2625" s="665" t="s">
        <v>4752</v>
      </c>
      <c r="G2625" s="665" t="s">
        <v>4873</v>
      </c>
      <c r="H2625" s="665" t="s">
        <v>546</v>
      </c>
      <c r="I2625" s="665" t="s">
        <v>4997</v>
      </c>
      <c r="J2625" s="665" t="s">
        <v>4874</v>
      </c>
      <c r="K2625" s="665" t="s">
        <v>4998</v>
      </c>
      <c r="L2625" s="666">
        <v>0</v>
      </c>
      <c r="M2625" s="666">
        <v>0</v>
      </c>
      <c r="N2625" s="665">
        <v>1</v>
      </c>
      <c r="O2625" s="748">
        <v>1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21</v>
      </c>
      <c r="B2626" s="665" t="s">
        <v>545</v>
      </c>
      <c r="C2626" s="665" t="s">
        <v>4757</v>
      </c>
      <c r="D2626" s="746" t="s">
        <v>7219</v>
      </c>
      <c r="E2626" s="747" t="s">
        <v>4795</v>
      </c>
      <c r="F2626" s="665" t="s">
        <v>4752</v>
      </c>
      <c r="G2626" s="665" t="s">
        <v>4876</v>
      </c>
      <c r="H2626" s="665" t="s">
        <v>2238</v>
      </c>
      <c r="I2626" s="665" t="s">
        <v>2326</v>
      </c>
      <c r="J2626" s="665" t="s">
        <v>2327</v>
      </c>
      <c r="K2626" s="665" t="s">
        <v>4566</v>
      </c>
      <c r="L2626" s="666">
        <v>848.49</v>
      </c>
      <c r="M2626" s="666">
        <v>3393.96</v>
      </c>
      <c r="N2626" s="665">
        <v>4</v>
      </c>
      <c r="O2626" s="748">
        <v>1.5</v>
      </c>
      <c r="P2626" s="666">
        <v>3393.96</v>
      </c>
      <c r="Q2626" s="681">
        <v>1</v>
      </c>
      <c r="R2626" s="665">
        <v>4</v>
      </c>
      <c r="S2626" s="681">
        <v>1</v>
      </c>
      <c r="T2626" s="748">
        <v>1.5</v>
      </c>
      <c r="U2626" s="704">
        <v>1</v>
      </c>
    </row>
    <row r="2627" spans="1:21" ht="14.4" customHeight="1" x14ac:dyDescent="0.3">
      <c r="A2627" s="664">
        <v>21</v>
      </c>
      <c r="B2627" s="665" t="s">
        <v>545</v>
      </c>
      <c r="C2627" s="665" t="s">
        <v>4757</v>
      </c>
      <c r="D2627" s="746" t="s">
        <v>7219</v>
      </c>
      <c r="E2627" s="747" t="s">
        <v>4795</v>
      </c>
      <c r="F2627" s="665" t="s">
        <v>4752</v>
      </c>
      <c r="G2627" s="665" t="s">
        <v>4881</v>
      </c>
      <c r="H2627" s="665" t="s">
        <v>546</v>
      </c>
      <c r="I2627" s="665" t="s">
        <v>915</v>
      </c>
      <c r="J2627" s="665" t="s">
        <v>916</v>
      </c>
      <c r="K2627" s="665" t="s">
        <v>4882</v>
      </c>
      <c r="L2627" s="666">
        <v>107.27</v>
      </c>
      <c r="M2627" s="666">
        <v>12443.320000000003</v>
      </c>
      <c r="N2627" s="665">
        <v>116</v>
      </c>
      <c r="O2627" s="748">
        <v>34</v>
      </c>
      <c r="P2627" s="666">
        <v>8045.2500000000036</v>
      </c>
      <c r="Q2627" s="681">
        <v>0.64655172413793116</v>
      </c>
      <c r="R2627" s="665">
        <v>75</v>
      </c>
      <c r="S2627" s="681">
        <v>0.64655172413793105</v>
      </c>
      <c r="T2627" s="748">
        <v>22</v>
      </c>
      <c r="U2627" s="704">
        <v>0.6470588235294118</v>
      </c>
    </row>
    <row r="2628" spans="1:21" ht="14.4" customHeight="1" x14ac:dyDescent="0.3">
      <c r="A2628" s="664">
        <v>21</v>
      </c>
      <c r="B2628" s="665" t="s">
        <v>545</v>
      </c>
      <c r="C2628" s="665" t="s">
        <v>4757</v>
      </c>
      <c r="D2628" s="746" t="s">
        <v>7219</v>
      </c>
      <c r="E2628" s="747" t="s">
        <v>4795</v>
      </c>
      <c r="F2628" s="665" t="s">
        <v>4752</v>
      </c>
      <c r="G2628" s="665" t="s">
        <v>4881</v>
      </c>
      <c r="H2628" s="665" t="s">
        <v>546</v>
      </c>
      <c r="I2628" s="665" t="s">
        <v>4883</v>
      </c>
      <c r="J2628" s="665" t="s">
        <v>916</v>
      </c>
      <c r="K2628" s="665" t="s">
        <v>4882</v>
      </c>
      <c r="L2628" s="666">
        <v>107.27</v>
      </c>
      <c r="M2628" s="666">
        <v>2467.21</v>
      </c>
      <c r="N2628" s="665">
        <v>23</v>
      </c>
      <c r="O2628" s="748">
        <v>5.5</v>
      </c>
      <c r="P2628" s="666">
        <v>1072.7</v>
      </c>
      <c r="Q2628" s="681">
        <v>0.43478260869565216</v>
      </c>
      <c r="R2628" s="665">
        <v>10</v>
      </c>
      <c r="S2628" s="681">
        <v>0.43478260869565216</v>
      </c>
      <c r="T2628" s="748">
        <v>3</v>
      </c>
      <c r="U2628" s="704">
        <v>0.54545454545454541</v>
      </c>
    </row>
    <row r="2629" spans="1:21" ht="14.4" customHeight="1" x14ac:dyDescent="0.3">
      <c r="A2629" s="664">
        <v>21</v>
      </c>
      <c r="B2629" s="665" t="s">
        <v>545</v>
      </c>
      <c r="C2629" s="665" t="s">
        <v>4757</v>
      </c>
      <c r="D2629" s="746" t="s">
        <v>7219</v>
      </c>
      <c r="E2629" s="747" t="s">
        <v>4795</v>
      </c>
      <c r="F2629" s="665" t="s">
        <v>4752</v>
      </c>
      <c r="G2629" s="665" t="s">
        <v>5002</v>
      </c>
      <c r="H2629" s="665" t="s">
        <v>546</v>
      </c>
      <c r="I2629" s="665" t="s">
        <v>1379</v>
      </c>
      <c r="J2629" s="665" t="s">
        <v>6792</v>
      </c>
      <c r="K2629" s="665" t="s">
        <v>6793</v>
      </c>
      <c r="L2629" s="666">
        <v>0</v>
      </c>
      <c r="M2629" s="666">
        <v>0</v>
      </c>
      <c r="N2629" s="665">
        <v>1</v>
      </c>
      <c r="O2629" s="748">
        <v>1</v>
      </c>
      <c r="P2629" s="666"/>
      <c r="Q2629" s="681"/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21</v>
      </c>
      <c r="B2630" s="665" t="s">
        <v>545</v>
      </c>
      <c r="C2630" s="665" t="s">
        <v>4757</v>
      </c>
      <c r="D2630" s="746" t="s">
        <v>7219</v>
      </c>
      <c r="E2630" s="747" t="s">
        <v>4795</v>
      </c>
      <c r="F2630" s="665" t="s">
        <v>4752</v>
      </c>
      <c r="G2630" s="665" t="s">
        <v>6047</v>
      </c>
      <c r="H2630" s="665" t="s">
        <v>546</v>
      </c>
      <c r="I2630" s="665" t="s">
        <v>6048</v>
      </c>
      <c r="J2630" s="665" t="s">
        <v>6049</v>
      </c>
      <c r="K2630" s="665" t="s">
        <v>6050</v>
      </c>
      <c r="L2630" s="666">
        <v>79.64</v>
      </c>
      <c r="M2630" s="666">
        <v>79.64</v>
      </c>
      <c r="N2630" s="665">
        <v>1</v>
      </c>
      <c r="O2630" s="748">
        <v>0.5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21</v>
      </c>
      <c r="B2631" s="665" t="s">
        <v>545</v>
      </c>
      <c r="C2631" s="665" t="s">
        <v>4757</v>
      </c>
      <c r="D2631" s="746" t="s">
        <v>7219</v>
      </c>
      <c r="E2631" s="747" t="s">
        <v>4795</v>
      </c>
      <c r="F2631" s="665" t="s">
        <v>4752</v>
      </c>
      <c r="G2631" s="665" t="s">
        <v>4886</v>
      </c>
      <c r="H2631" s="665" t="s">
        <v>546</v>
      </c>
      <c r="I2631" s="665" t="s">
        <v>5185</v>
      </c>
      <c r="J2631" s="665" t="s">
        <v>782</v>
      </c>
      <c r="K2631" s="665" t="s">
        <v>5112</v>
      </c>
      <c r="L2631" s="666">
        <v>0</v>
      </c>
      <c r="M2631" s="666">
        <v>0</v>
      </c>
      <c r="N2631" s="665">
        <v>8</v>
      </c>
      <c r="O2631" s="748">
        <v>7.5</v>
      </c>
      <c r="P2631" s="666">
        <v>0</v>
      </c>
      <c r="Q2631" s="681"/>
      <c r="R2631" s="665">
        <v>6</v>
      </c>
      <c r="S2631" s="681">
        <v>0.75</v>
      </c>
      <c r="T2631" s="748">
        <v>6</v>
      </c>
      <c r="U2631" s="704">
        <v>0.8</v>
      </c>
    </row>
    <row r="2632" spans="1:21" ht="14.4" customHeight="1" x14ac:dyDescent="0.3">
      <c r="A2632" s="664">
        <v>21</v>
      </c>
      <c r="B2632" s="665" t="s">
        <v>545</v>
      </c>
      <c r="C2632" s="665" t="s">
        <v>4757</v>
      </c>
      <c r="D2632" s="746" t="s">
        <v>7219</v>
      </c>
      <c r="E2632" s="747" t="s">
        <v>4795</v>
      </c>
      <c r="F2632" s="665" t="s">
        <v>4752</v>
      </c>
      <c r="G2632" s="665" t="s">
        <v>4886</v>
      </c>
      <c r="H2632" s="665" t="s">
        <v>546</v>
      </c>
      <c r="I2632" s="665" t="s">
        <v>781</v>
      </c>
      <c r="J2632" s="665" t="s">
        <v>782</v>
      </c>
      <c r="K2632" s="665" t="s">
        <v>5607</v>
      </c>
      <c r="L2632" s="666">
        <v>55.01</v>
      </c>
      <c r="M2632" s="666">
        <v>55.01</v>
      </c>
      <c r="N2632" s="665">
        <v>1</v>
      </c>
      <c r="O2632" s="748">
        <v>0.5</v>
      </c>
      <c r="P2632" s="666">
        <v>55.01</v>
      </c>
      <c r="Q2632" s="681">
        <v>1</v>
      </c>
      <c r="R2632" s="665">
        <v>1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21</v>
      </c>
      <c r="B2633" s="665" t="s">
        <v>545</v>
      </c>
      <c r="C2633" s="665" t="s">
        <v>4757</v>
      </c>
      <c r="D2633" s="746" t="s">
        <v>7219</v>
      </c>
      <c r="E2633" s="747" t="s">
        <v>4795</v>
      </c>
      <c r="F2633" s="665" t="s">
        <v>4752</v>
      </c>
      <c r="G2633" s="665" t="s">
        <v>6377</v>
      </c>
      <c r="H2633" s="665" t="s">
        <v>546</v>
      </c>
      <c r="I2633" s="665" t="s">
        <v>1508</v>
      </c>
      <c r="J2633" s="665" t="s">
        <v>1509</v>
      </c>
      <c r="K2633" s="665" t="s">
        <v>6379</v>
      </c>
      <c r="L2633" s="666">
        <v>94.7</v>
      </c>
      <c r="M2633" s="666">
        <v>94.7</v>
      </c>
      <c r="N2633" s="665">
        <v>1</v>
      </c>
      <c r="O2633" s="748">
        <v>0.5</v>
      </c>
      <c r="P2633" s="666">
        <v>94.7</v>
      </c>
      <c r="Q2633" s="681">
        <v>1</v>
      </c>
      <c r="R2633" s="665">
        <v>1</v>
      </c>
      <c r="S2633" s="681">
        <v>1</v>
      </c>
      <c r="T2633" s="748">
        <v>0.5</v>
      </c>
      <c r="U2633" s="704">
        <v>1</v>
      </c>
    </row>
    <row r="2634" spans="1:21" ht="14.4" customHeight="1" x14ac:dyDescent="0.3">
      <c r="A2634" s="664">
        <v>21</v>
      </c>
      <c r="B2634" s="665" t="s">
        <v>545</v>
      </c>
      <c r="C2634" s="665" t="s">
        <v>4757</v>
      </c>
      <c r="D2634" s="746" t="s">
        <v>7219</v>
      </c>
      <c r="E2634" s="747" t="s">
        <v>4795</v>
      </c>
      <c r="F2634" s="665" t="s">
        <v>4752</v>
      </c>
      <c r="G2634" s="665" t="s">
        <v>6794</v>
      </c>
      <c r="H2634" s="665" t="s">
        <v>546</v>
      </c>
      <c r="I2634" s="665" t="s">
        <v>6795</v>
      </c>
      <c r="J2634" s="665" t="s">
        <v>2881</v>
      </c>
      <c r="K2634" s="665" t="s">
        <v>6796</v>
      </c>
      <c r="L2634" s="666">
        <v>0</v>
      </c>
      <c r="M2634" s="666">
        <v>0</v>
      </c>
      <c r="N2634" s="665">
        <v>1</v>
      </c>
      <c r="O2634" s="748">
        <v>0.5</v>
      </c>
      <c r="P2634" s="666">
        <v>0</v>
      </c>
      <c r="Q2634" s="681"/>
      <c r="R2634" s="665">
        <v>1</v>
      </c>
      <c r="S2634" s="681">
        <v>1</v>
      </c>
      <c r="T2634" s="748">
        <v>0.5</v>
      </c>
      <c r="U2634" s="704">
        <v>1</v>
      </c>
    </row>
    <row r="2635" spans="1:21" ht="14.4" customHeight="1" x14ac:dyDescent="0.3">
      <c r="A2635" s="664">
        <v>21</v>
      </c>
      <c r="B2635" s="665" t="s">
        <v>545</v>
      </c>
      <c r="C2635" s="665" t="s">
        <v>4757</v>
      </c>
      <c r="D2635" s="746" t="s">
        <v>7219</v>
      </c>
      <c r="E2635" s="747" t="s">
        <v>4795</v>
      </c>
      <c r="F2635" s="665" t="s">
        <v>4752</v>
      </c>
      <c r="G2635" s="665" t="s">
        <v>4797</v>
      </c>
      <c r="H2635" s="665" t="s">
        <v>546</v>
      </c>
      <c r="I2635" s="665" t="s">
        <v>2670</v>
      </c>
      <c r="J2635" s="665" t="s">
        <v>2671</v>
      </c>
      <c r="K2635" s="665" t="s">
        <v>4798</v>
      </c>
      <c r="L2635" s="666">
        <v>48.09</v>
      </c>
      <c r="M2635" s="666">
        <v>144.27000000000001</v>
      </c>
      <c r="N2635" s="665">
        <v>3</v>
      </c>
      <c r="O2635" s="748">
        <v>1.5</v>
      </c>
      <c r="P2635" s="666">
        <v>144.27000000000001</v>
      </c>
      <c r="Q2635" s="681">
        <v>1</v>
      </c>
      <c r="R2635" s="665">
        <v>3</v>
      </c>
      <c r="S2635" s="681">
        <v>1</v>
      </c>
      <c r="T2635" s="748">
        <v>1.5</v>
      </c>
      <c r="U2635" s="704">
        <v>1</v>
      </c>
    </row>
    <row r="2636" spans="1:21" ht="14.4" customHeight="1" x14ac:dyDescent="0.3">
      <c r="A2636" s="664">
        <v>21</v>
      </c>
      <c r="B2636" s="665" t="s">
        <v>545</v>
      </c>
      <c r="C2636" s="665" t="s">
        <v>4757</v>
      </c>
      <c r="D2636" s="746" t="s">
        <v>7219</v>
      </c>
      <c r="E2636" s="747" t="s">
        <v>4795</v>
      </c>
      <c r="F2636" s="665" t="s">
        <v>4752</v>
      </c>
      <c r="G2636" s="665" t="s">
        <v>4797</v>
      </c>
      <c r="H2636" s="665" t="s">
        <v>546</v>
      </c>
      <c r="I2636" s="665" t="s">
        <v>6261</v>
      </c>
      <c r="J2636" s="665" t="s">
        <v>6059</v>
      </c>
      <c r="K2636" s="665" t="s">
        <v>6262</v>
      </c>
      <c r="L2636" s="666">
        <v>0</v>
      </c>
      <c r="M2636" s="666">
        <v>0</v>
      </c>
      <c r="N2636" s="665">
        <v>2</v>
      </c>
      <c r="O2636" s="748">
        <v>0.5</v>
      </c>
      <c r="P2636" s="666">
        <v>0</v>
      </c>
      <c r="Q2636" s="681"/>
      <c r="R2636" s="665">
        <v>2</v>
      </c>
      <c r="S2636" s="681">
        <v>1</v>
      </c>
      <c r="T2636" s="748">
        <v>0.5</v>
      </c>
      <c r="U2636" s="704">
        <v>1</v>
      </c>
    </row>
    <row r="2637" spans="1:21" ht="14.4" customHeight="1" x14ac:dyDescent="0.3">
      <c r="A2637" s="664">
        <v>21</v>
      </c>
      <c r="B2637" s="665" t="s">
        <v>545</v>
      </c>
      <c r="C2637" s="665" t="s">
        <v>4757</v>
      </c>
      <c r="D2637" s="746" t="s">
        <v>7219</v>
      </c>
      <c r="E2637" s="747" t="s">
        <v>4795</v>
      </c>
      <c r="F2637" s="665" t="s">
        <v>4752</v>
      </c>
      <c r="G2637" s="665" t="s">
        <v>5084</v>
      </c>
      <c r="H2637" s="665" t="s">
        <v>546</v>
      </c>
      <c r="I2637" s="665" t="s">
        <v>709</v>
      </c>
      <c r="J2637" s="665" t="s">
        <v>710</v>
      </c>
      <c r="K2637" s="665" t="s">
        <v>5085</v>
      </c>
      <c r="L2637" s="666">
        <v>27.28</v>
      </c>
      <c r="M2637" s="666">
        <v>27.28</v>
      </c>
      <c r="N2637" s="665">
        <v>1</v>
      </c>
      <c r="O2637" s="748">
        <v>1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21</v>
      </c>
      <c r="B2638" s="665" t="s">
        <v>545</v>
      </c>
      <c r="C2638" s="665" t="s">
        <v>4757</v>
      </c>
      <c r="D2638" s="746" t="s">
        <v>7219</v>
      </c>
      <c r="E2638" s="747" t="s">
        <v>4795</v>
      </c>
      <c r="F2638" s="665" t="s">
        <v>4752</v>
      </c>
      <c r="G2638" s="665" t="s">
        <v>6797</v>
      </c>
      <c r="H2638" s="665" t="s">
        <v>546</v>
      </c>
      <c r="I2638" s="665" t="s">
        <v>6798</v>
      </c>
      <c r="J2638" s="665" t="s">
        <v>6799</v>
      </c>
      <c r="K2638" s="665" t="s">
        <v>5949</v>
      </c>
      <c r="L2638" s="666">
        <v>268.12</v>
      </c>
      <c r="M2638" s="666">
        <v>536.24</v>
      </c>
      <c r="N2638" s="665">
        <v>2</v>
      </c>
      <c r="O2638" s="748">
        <v>1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21</v>
      </c>
      <c r="B2639" s="665" t="s">
        <v>545</v>
      </c>
      <c r="C2639" s="665" t="s">
        <v>4757</v>
      </c>
      <c r="D2639" s="746" t="s">
        <v>7219</v>
      </c>
      <c r="E2639" s="747" t="s">
        <v>4795</v>
      </c>
      <c r="F2639" s="665" t="s">
        <v>4752</v>
      </c>
      <c r="G2639" s="665" t="s">
        <v>6800</v>
      </c>
      <c r="H2639" s="665" t="s">
        <v>546</v>
      </c>
      <c r="I2639" s="665" t="s">
        <v>6801</v>
      </c>
      <c r="J2639" s="665" t="s">
        <v>1963</v>
      </c>
      <c r="K2639" s="665" t="s">
        <v>6802</v>
      </c>
      <c r="L2639" s="666">
        <v>0</v>
      </c>
      <c r="M2639" s="666">
        <v>0</v>
      </c>
      <c r="N2639" s="665">
        <v>2</v>
      </c>
      <c r="O2639" s="748">
        <v>1</v>
      </c>
      <c r="P2639" s="666"/>
      <c r="Q2639" s="681"/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21</v>
      </c>
      <c r="B2640" s="665" t="s">
        <v>545</v>
      </c>
      <c r="C2640" s="665" t="s">
        <v>4757</v>
      </c>
      <c r="D2640" s="746" t="s">
        <v>7219</v>
      </c>
      <c r="E2640" s="747" t="s">
        <v>4795</v>
      </c>
      <c r="F2640" s="665" t="s">
        <v>4752</v>
      </c>
      <c r="G2640" s="665" t="s">
        <v>4827</v>
      </c>
      <c r="H2640" s="665" t="s">
        <v>546</v>
      </c>
      <c r="I2640" s="665" t="s">
        <v>5088</v>
      </c>
      <c r="J2640" s="665" t="s">
        <v>2158</v>
      </c>
      <c r="K2640" s="665" t="s">
        <v>4800</v>
      </c>
      <c r="L2640" s="666">
        <v>0</v>
      </c>
      <c r="M2640" s="666">
        <v>0</v>
      </c>
      <c r="N2640" s="665">
        <v>1</v>
      </c>
      <c r="O2640" s="748">
        <v>1</v>
      </c>
      <c r="P2640" s="666">
        <v>0</v>
      </c>
      <c r="Q2640" s="681"/>
      <c r="R2640" s="665">
        <v>1</v>
      </c>
      <c r="S2640" s="681">
        <v>1</v>
      </c>
      <c r="T2640" s="748">
        <v>1</v>
      </c>
      <c r="U2640" s="704">
        <v>1</v>
      </c>
    </row>
    <row r="2641" spans="1:21" ht="14.4" customHeight="1" x14ac:dyDescent="0.3">
      <c r="A2641" s="664">
        <v>21</v>
      </c>
      <c r="B2641" s="665" t="s">
        <v>545</v>
      </c>
      <c r="C2641" s="665" t="s">
        <v>4757</v>
      </c>
      <c r="D2641" s="746" t="s">
        <v>7219</v>
      </c>
      <c r="E2641" s="747" t="s">
        <v>4795</v>
      </c>
      <c r="F2641" s="665" t="s">
        <v>4752</v>
      </c>
      <c r="G2641" s="665" t="s">
        <v>4827</v>
      </c>
      <c r="H2641" s="665" t="s">
        <v>546</v>
      </c>
      <c r="I2641" s="665" t="s">
        <v>4828</v>
      </c>
      <c r="J2641" s="665" t="s">
        <v>2158</v>
      </c>
      <c r="K2641" s="665" t="s">
        <v>4829</v>
      </c>
      <c r="L2641" s="666">
        <v>98.75</v>
      </c>
      <c r="M2641" s="666">
        <v>98.75</v>
      </c>
      <c r="N2641" s="665">
        <v>1</v>
      </c>
      <c r="O2641" s="748">
        <v>0.5</v>
      </c>
      <c r="P2641" s="666">
        <v>98.75</v>
      </c>
      <c r="Q2641" s="681">
        <v>1</v>
      </c>
      <c r="R2641" s="665">
        <v>1</v>
      </c>
      <c r="S2641" s="681">
        <v>1</v>
      </c>
      <c r="T2641" s="748">
        <v>0.5</v>
      </c>
      <c r="U2641" s="704">
        <v>1</v>
      </c>
    </row>
    <row r="2642" spans="1:21" ht="14.4" customHeight="1" x14ac:dyDescent="0.3">
      <c r="A2642" s="664">
        <v>21</v>
      </c>
      <c r="B2642" s="665" t="s">
        <v>545</v>
      </c>
      <c r="C2642" s="665" t="s">
        <v>4757</v>
      </c>
      <c r="D2642" s="746" t="s">
        <v>7219</v>
      </c>
      <c r="E2642" s="747" t="s">
        <v>4795</v>
      </c>
      <c r="F2642" s="665" t="s">
        <v>4752</v>
      </c>
      <c r="G2642" s="665" t="s">
        <v>4827</v>
      </c>
      <c r="H2642" s="665" t="s">
        <v>546</v>
      </c>
      <c r="I2642" s="665" t="s">
        <v>5934</v>
      </c>
      <c r="J2642" s="665" t="s">
        <v>2158</v>
      </c>
      <c r="K2642" s="665" t="s">
        <v>5935</v>
      </c>
      <c r="L2642" s="666">
        <v>0</v>
      </c>
      <c r="M2642" s="666">
        <v>0</v>
      </c>
      <c r="N2642" s="665">
        <v>1</v>
      </c>
      <c r="O2642" s="748">
        <v>0.5</v>
      </c>
      <c r="P2642" s="666">
        <v>0</v>
      </c>
      <c r="Q2642" s="681"/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21</v>
      </c>
      <c r="B2643" s="665" t="s">
        <v>545</v>
      </c>
      <c r="C2643" s="665" t="s">
        <v>4757</v>
      </c>
      <c r="D2643" s="746" t="s">
        <v>7219</v>
      </c>
      <c r="E2643" s="747" t="s">
        <v>4795</v>
      </c>
      <c r="F2643" s="665" t="s">
        <v>4752</v>
      </c>
      <c r="G2643" s="665" t="s">
        <v>4827</v>
      </c>
      <c r="H2643" s="665" t="s">
        <v>546</v>
      </c>
      <c r="I2643" s="665" t="s">
        <v>2752</v>
      </c>
      <c r="J2643" s="665" t="s">
        <v>2158</v>
      </c>
      <c r="K2643" s="665" t="s">
        <v>4829</v>
      </c>
      <c r="L2643" s="666">
        <v>98.75</v>
      </c>
      <c r="M2643" s="666">
        <v>296.25</v>
      </c>
      <c r="N2643" s="665">
        <v>3</v>
      </c>
      <c r="O2643" s="748">
        <v>1.5</v>
      </c>
      <c r="P2643" s="666">
        <v>98.75</v>
      </c>
      <c r="Q2643" s="681">
        <v>0.33333333333333331</v>
      </c>
      <c r="R2643" s="665">
        <v>1</v>
      </c>
      <c r="S2643" s="681">
        <v>0.33333333333333331</v>
      </c>
      <c r="T2643" s="748">
        <v>1</v>
      </c>
      <c r="U2643" s="704">
        <v>0.66666666666666663</v>
      </c>
    </row>
    <row r="2644" spans="1:21" ht="14.4" customHeight="1" x14ac:dyDescent="0.3">
      <c r="A2644" s="664">
        <v>21</v>
      </c>
      <c r="B2644" s="665" t="s">
        <v>545</v>
      </c>
      <c r="C2644" s="665" t="s">
        <v>4757</v>
      </c>
      <c r="D2644" s="746" t="s">
        <v>7219</v>
      </c>
      <c r="E2644" s="747" t="s">
        <v>4795</v>
      </c>
      <c r="F2644" s="665" t="s">
        <v>4752</v>
      </c>
      <c r="G2644" s="665" t="s">
        <v>4827</v>
      </c>
      <c r="H2644" s="665" t="s">
        <v>546</v>
      </c>
      <c r="I2644" s="665" t="s">
        <v>6208</v>
      </c>
      <c r="J2644" s="665" t="s">
        <v>2158</v>
      </c>
      <c r="K2644" s="665" t="s">
        <v>4800</v>
      </c>
      <c r="L2644" s="666">
        <v>0</v>
      </c>
      <c r="M2644" s="666">
        <v>0</v>
      </c>
      <c r="N2644" s="665">
        <v>1</v>
      </c>
      <c r="O2644" s="748">
        <v>0.5</v>
      </c>
      <c r="P2644" s="666">
        <v>0</v>
      </c>
      <c r="Q2644" s="681"/>
      <c r="R2644" s="665">
        <v>1</v>
      </c>
      <c r="S2644" s="681">
        <v>1</v>
      </c>
      <c r="T2644" s="748">
        <v>0.5</v>
      </c>
      <c r="U2644" s="704">
        <v>1</v>
      </c>
    </row>
    <row r="2645" spans="1:21" ht="14.4" customHeight="1" x14ac:dyDescent="0.3">
      <c r="A2645" s="664">
        <v>21</v>
      </c>
      <c r="B2645" s="665" t="s">
        <v>545</v>
      </c>
      <c r="C2645" s="665" t="s">
        <v>4757</v>
      </c>
      <c r="D2645" s="746" t="s">
        <v>7219</v>
      </c>
      <c r="E2645" s="747" t="s">
        <v>4795</v>
      </c>
      <c r="F2645" s="665" t="s">
        <v>4752</v>
      </c>
      <c r="G2645" s="665" t="s">
        <v>4889</v>
      </c>
      <c r="H2645" s="665" t="s">
        <v>546</v>
      </c>
      <c r="I2645" s="665" t="s">
        <v>880</v>
      </c>
      <c r="J2645" s="665" t="s">
        <v>4891</v>
      </c>
      <c r="K2645" s="665" t="s">
        <v>4892</v>
      </c>
      <c r="L2645" s="666">
        <v>73.989999999999995</v>
      </c>
      <c r="M2645" s="666">
        <v>73.989999999999995</v>
      </c>
      <c r="N2645" s="665">
        <v>1</v>
      </c>
      <c r="O2645" s="748">
        <v>0.5</v>
      </c>
      <c r="P2645" s="666">
        <v>73.989999999999995</v>
      </c>
      <c r="Q2645" s="681">
        <v>1</v>
      </c>
      <c r="R2645" s="665">
        <v>1</v>
      </c>
      <c r="S2645" s="681">
        <v>1</v>
      </c>
      <c r="T2645" s="748">
        <v>0.5</v>
      </c>
      <c r="U2645" s="704">
        <v>1</v>
      </c>
    </row>
    <row r="2646" spans="1:21" ht="14.4" customHeight="1" x14ac:dyDescent="0.3">
      <c r="A2646" s="664">
        <v>21</v>
      </c>
      <c r="B2646" s="665" t="s">
        <v>545</v>
      </c>
      <c r="C2646" s="665" t="s">
        <v>4757</v>
      </c>
      <c r="D2646" s="746" t="s">
        <v>7219</v>
      </c>
      <c r="E2646" s="747" t="s">
        <v>4795</v>
      </c>
      <c r="F2646" s="665" t="s">
        <v>4752</v>
      </c>
      <c r="G2646" s="665" t="s">
        <v>4963</v>
      </c>
      <c r="H2646" s="665" t="s">
        <v>546</v>
      </c>
      <c r="I2646" s="665" t="s">
        <v>5094</v>
      </c>
      <c r="J2646" s="665" t="s">
        <v>1464</v>
      </c>
      <c r="K2646" s="665" t="s">
        <v>5095</v>
      </c>
      <c r="L2646" s="666">
        <v>0</v>
      </c>
      <c r="M2646" s="666">
        <v>0</v>
      </c>
      <c r="N2646" s="665">
        <v>3</v>
      </c>
      <c r="O2646" s="748">
        <v>1</v>
      </c>
      <c r="P2646" s="666">
        <v>0</v>
      </c>
      <c r="Q2646" s="681"/>
      <c r="R2646" s="665">
        <v>3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21</v>
      </c>
      <c r="B2647" s="665" t="s">
        <v>545</v>
      </c>
      <c r="C2647" s="665" t="s">
        <v>4757</v>
      </c>
      <c r="D2647" s="746" t="s">
        <v>7219</v>
      </c>
      <c r="E2647" s="747" t="s">
        <v>4795</v>
      </c>
      <c r="F2647" s="665" t="s">
        <v>4752</v>
      </c>
      <c r="G2647" s="665" t="s">
        <v>6607</v>
      </c>
      <c r="H2647" s="665" t="s">
        <v>546</v>
      </c>
      <c r="I2647" s="665" t="s">
        <v>6803</v>
      </c>
      <c r="J2647" s="665" t="s">
        <v>6687</v>
      </c>
      <c r="K2647" s="665" t="s">
        <v>6804</v>
      </c>
      <c r="L2647" s="666">
        <v>3161.19</v>
      </c>
      <c r="M2647" s="666">
        <v>9483.57</v>
      </c>
      <c r="N2647" s="665">
        <v>3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21</v>
      </c>
      <c r="B2648" s="665" t="s">
        <v>545</v>
      </c>
      <c r="C2648" s="665" t="s">
        <v>4757</v>
      </c>
      <c r="D2648" s="746" t="s">
        <v>7219</v>
      </c>
      <c r="E2648" s="747" t="s">
        <v>4795</v>
      </c>
      <c r="F2648" s="665" t="s">
        <v>4752</v>
      </c>
      <c r="G2648" s="665" t="s">
        <v>5011</v>
      </c>
      <c r="H2648" s="665" t="s">
        <v>2238</v>
      </c>
      <c r="I2648" s="665" t="s">
        <v>3690</v>
      </c>
      <c r="J2648" s="665" t="s">
        <v>2402</v>
      </c>
      <c r="K2648" s="665" t="s">
        <v>4608</v>
      </c>
      <c r="L2648" s="666">
        <v>0</v>
      </c>
      <c r="M2648" s="666">
        <v>0</v>
      </c>
      <c r="N2648" s="665">
        <v>1</v>
      </c>
      <c r="O2648" s="748">
        <v>1</v>
      </c>
      <c r="P2648" s="666">
        <v>0</v>
      </c>
      <c r="Q2648" s="681"/>
      <c r="R2648" s="665">
        <v>1</v>
      </c>
      <c r="S2648" s="681">
        <v>1</v>
      </c>
      <c r="T2648" s="748">
        <v>1</v>
      </c>
      <c r="U2648" s="704">
        <v>1</v>
      </c>
    </row>
    <row r="2649" spans="1:21" ht="14.4" customHeight="1" x14ac:dyDescent="0.3">
      <c r="A2649" s="664">
        <v>21</v>
      </c>
      <c r="B2649" s="665" t="s">
        <v>545</v>
      </c>
      <c r="C2649" s="665" t="s">
        <v>4757</v>
      </c>
      <c r="D2649" s="746" t="s">
        <v>7219</v>
      </c>
      <c r="E2649" s="747" t="s">
        <v>4795</v>
      </c>
      <c r="F2649" s="665" t="s">
        <v>4752</v>
      </c>
      <c r="G2649" s="665" t="s">
        <v>6805</v>
      </c>
      <c r="H2649" s="665" t="s">
        <v>2238</v>
      </c>
      <c r="I2649" s="665" t="s">
        <v>2271</v>
      </c>
      <c r="J2649" s="665" t="s">
        <v>4407</v>
      </c>
      <c r="K2649" s="665" t="s">
        <v>4409</v>
      </c>
      <c r="L2649" s="666">
        <v>115.27</v>
      </c>
      <c r="M2649" s="666">
        <v>691.62</v>
      </c>
      <c r="N2649" s="665">
        <v>6</v>
      </c>
      <c r="O2649" s="748">
        <v>2</v>
      </c>
      <c r="P2649" s="666">
        <v>230.54</v>
      </c>
      <c r="Q2649" s="681">
        <v>0.33333333333333331</v>
      </c>
      <c r="R2649" s="665">
        <v>2</v>
      </c>
      <c r="S2649" s="681">
        <v>0.33333333333333331</v>
      </c>
      <c r="T2649" s="748">
        <v>0.5</v>
      </c>
      <c r="U2649" s="704">
        <v>0.25</v>
      </c>
    </row>
    <row r="2650" spans="1:21" ht="14.4" customHeight="1" x14ac:dyDescent="0.3">
      <c r="A2650" s="664">
        <v>21</v>
      </c>
      <c r="B2650" s="665" t="s">
        <v>545</v>
      </c>
      <c r="C2650" s="665" t="s">
        <v>4757</v>
      </c>
      <c r="D2650" s="746" t="s">
        <v>7219</v>
      </c>
      <c r="E2650" s="747" t="s">
        <v>4795</v>
      </c>
      <c r="F2650" s="665" t="s">
        <v>4752</v>
      </c>
      <c r="G2650" s="665" t="s">
        <v>5012</v>
      </c>
      <c r="H2650" s="665" t="s">
        <v>546</v>
      </c>
      <c r="I2650" s="665" t="s">
        <v>5013</v>
      </c>
      <c r="J2650" s="665" t="s">
        <v>5014</v>
      </c>
      <c r="K2650" s="665" t="s">
        <v>5015</v>
      </c>
      <c r="L2650" s="666">
        <v>0</v>
      </c>
      <c r="M2650" s="666">
        <v>0</v>
      </c>
      <c r="N2650" s="665">
        <v>2</v>
      </c>
      <c r="O2650" s="748">
        <v>1</v>
      </c>
      <c r="P2650" s="666"/>
      <c r="Q2650" s="681"/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21</v>
      </c>
      <c r="B2651" s="665" t="s">
        <v>545</v>
      </c>
      <c r="C2651" s="665" t="s">
        <v>4757</v>
      </c>
      <c r="D2651" s="746" t="s">
        <v>7219</v>
      </c>
      <c r="E2651" s="747" t="s">
        <v>4795</v>
      </c>
      <c r="F2651" s="665" t="s">
        <v>4752</v>
      </c>
      <c r="G2651" s="665" t="s">
        <v>6693</v>
      </c>
      <c r="H2651" s="665" t="s">
        <v>546</v>
      </c>
      <c r="I2651" s="665" t="s">
        <v>6694</v>
      </c>
      <c r="J2651" s="665" t="s">
        <v>6695</v>
      </c>
      <c r="K2651" s="665" t="s">
        <v>6696</v>
      </c>
      <c r="L2651" s="666">
        <v>0</v>
      </c>
      <c r="M2651" s="666">
        <v>0</v>
      </c>
      <c r="N2651" s="665">
        <v>1</v>
      </c>
      <c r="O2651" s="748">
        <v>1</v>
      </c>
      <c r="P2651" s="666"/>
      <c r="Q2651" s="681"/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21</v>
      </c>
      <c r="B2652" s="665" t="s">
        <v>545</v>
      </c>
      <c r="C2652" s="665" t="s">
        <v>4757</v>
      </c>
      <c r="D2652" s="746" t="s">
        <v>7219</v>
      </c>
      <c r="E2652" s="747" t="s">
        <v>4795</v>
      </c>
      <c r="F2652" s="665" t="s">
        <v>4752</v>
      </c>
      <c r="G2652" s="665" t="s">
        <v>4896</v>
      </c>
      <c r="H2652" s="665" t="s">
        <v>546</v>
      </c>
      <c r="I2652" s="665" t="s">
        <v>604</v>
      </c>
      <c r="J2652" s="665" t="s">
        <v>605</v>
      </c>
      <c r="K2652" s="665" t="s">
        <v>4541</v>
      </c>
      <c r="L2652" s="666">
        <v>550.39</v>
      </c>
      <c r="M2652" s="666">
        <v>25317.940000000002</v>
      </c>
      <c r="N2652" s="665">
        <v>46</v>
      </c>
      <c r="O2652" s="748">
        <v>19</v>
      </c>
      <c r="P2652" s="666">
        <v>12108.58</v>
      </c>
      <c r="Q2652" s="681">
        <v>0.47826086956521735</v>
      </c>
      <c r="R2652" s="665">
        <v>22</v>
      </c>
      <c r="S2652" s="681">
        <v>0.47826086956521741</v>
      </c>
      <c r="T2652" s="748">
        <v>10</v>
      </c>
      <c r="U2652" s="704">
        <v>0.52631578947368418</v>
      </c>
    </row>
    <row r="2653" spans="1:21" ht="14.4" customHeight="1" x14ac:dyDescent="0.3">
      <c r="A2653" s="664">
        <v>21</v>
      </c>
      <c r="B2653" s="665" t="s">
        <v>545</v>
      </c>
      <c r="C2653" s="665" t="s">
        <v>4757</v>
      </c>
      <c r="D2653" s="746" t="s">
        <v>7219</v>
      </c>
      <c r="E2653" s="747" t="s">
        <v>4795</v>
      </c>
      <c r="F2653" s="665" t="s">
        <v>4752</v>
      </c>
      <c r="G2653" s="665" t="s">
        <v>4896</v>
      </c>
      <c r="H2653" s="665" t="s">
        <v>546</v>
      </c>
      <c r="I2653" s="665" t="s">
        <v>4897</v>
      </c>
      <c r="J2653" s="665" t="s">
        <v>605</v>
      </c>
      <c r="K2653" s="665" t="s">
        <v>4541</v>
      </c>
      <c r="L2653" s="666">
        <v>0</v>
      </c>
      <c r="M2653" s="666">
        <v>0</v>
      </c>
      <c r="N2653" s="665">
        <v>4</v>
      </c>
      <c r="O2653" s="748">
        <v>1.5</v>
      </c>
      <c r="P2653" s="666">
        <v>0</v>
      </c>
      <c r="Q2653" s="681"/>
      <c r="R2653" s="665">
        <v>4</v>
      </c>
      <c r="S2653" s="681">
        <v>1</v>
      </c>
      <c r="T2653" s="748">
        <v>1.5</v>
      </c>
      <c r="U2653" s="704">
        <v>1</v>
      </c>
    </row>
    <row r="2654" spans="1:21" ht="14.4" customHeight="1" x14ac:dyDescent="0.3">
      <c r="A2654" s="664">
        <v>21</v>
      </c>
      <c r="B2654" s="665" t="s">
        <v>545</v>
      </c>
      <c r="C2654" s="665" t="s">
        <v>4757</v>
      </c>
      <c r="D2654" s="746" t="s">
        <v>7219</v>
      </c>
      <c r="E2654" s="747" t="s">
        <v>4795</v>
      </c>
      <c r="F2654" s="665" t="s">
        <v>4752</v>
      </c>
      <c r="G2654" s="665" t="s">
        <v>4896</v>
      </c>
      <c r="H2654" s="665" t="s">
        <v>546</v>
      </c>
      <c r="I2654" s="665" t="s">
        <v>6075</v>
      </c>
      <c r="J2654" s="665" t="s">
        <v>605</v>
      </c>
      <c r="K2654" s="665" t="s">
        <v>6076</v>
      </c>
      <c r="L2654" s="666">
        <v>0</v>
      </c>
      <c r="M2654" s="666">
        <v>0</v>
      </c>
      <c r="N2654" s="665">
        <v>30</v>
      </c>
      <c r="O2654" s="748">
        <v>27</v>
      </c>
      <c r="P2654" s="666">
        <v>0</v>
      </c>
      <c r="Q2654" s="681"/>
      <c r="R2654" s="665">
        <v>15</v>
      </c>
      <c r="S2654" s="681">
        <v>0.5</v>
      </c>
      <c r="T2654" s="748">
        <v>14</v>
      </c>
      <c r="U2654" s="704">
        <v>0.51851851851851849</v>
      </c>
    </row>
    <row r="2655" spans="1:21" ht="14.4" customHeight="1" x14ac:dyDescent="0.3">
      <c r="A2655" s="664">
        <v>21</v>
      </c>
      <c r="B2655" s="665" t="s">
        <v>545</v>
      </c>
      <c r="C2655" s="665" t="s">
        <v>4757</v>
      </c>
      <c r="D2655" s="746" t="s">
        <v>7219</v>
      </c>
      <c r="E2655" s="747" t="s">
        <v>4795</v>
      </c>
      <c r="F2655" s="665" t="s">
        <v>4752</v>
      </c>
      <c r="G2655" s="665" t="s">
        <v>4896</v>
      </c>
      <c r="H2655" s="665" t="s">
        <v>546</v>
      </c>
      <c r="I2655" s="665" t="s">
        <v>5808</v>
      </c>
      <c r="J2655" s="665" t="s">
        <v>605</v>
      </c>
      <c r="K2655" s="665" t="s">
        <v>4540</v>
      </c>
      <c r="L2655" s="666">
        <v>550.39</v>
      </c>
      <c r="M2655" s="666">
        <v>1651.17</v>
      </c>
      <c r="N2655" s="665">
        <v>3</v>
      </c>
      <c r="O2655" s="748">
        <v>1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21</v>
      </c>
      <c r="B2656" s="665" t="s">
        <v>545</v>
      </c>
      <c r="C2656" s="665" t="s">
        <v>4757</v>
      </c>
      <c r="D2656" s="746" t="s">
        <v>7219</v>
      </c>
      <c r="E2656" s="747" t="s">
        <v>4795</v>
      </c>
      <c r="F2656" s="665" t="s">
        <v>4752</v>
      </c>
      <c r="G2656" s="665" t="s">
        <v>4896</v>
      </c>
      <c r="H2656" s="665" t="s">
        <v>546</v>
      </c>
      <c r="I2656" s="665" t="s">
        <v>6077</v>
      </c>
      <c r="J2656" s="665" t="s">
        <v>5249</v>
      </c>
      <c r="K2656" s="665" t="s">
        <v>6078</v>
      </c>
      <c r="L2656" s="666">
        <v>1651.18</v>
      </c>
      <c r="M2656" s="666">
        <v>1651.18</v>
      </c>
      <c r="N2656" s="665">
        <v>1</v>
      </c>
      <c r="O2656" s="748">
        <v>1</v>
      </c>
      <c r="P2656" s="666">
        <v>1651.18</v>
      </c>
      <c r="Q2656" s="681">
        <v>1</v>
      </c>
      <c r="R2656" s="665">
        <v>1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21</v>
      </c>
      <c r="B2657" s="665" t="s">
        <v>545</v>
      </c>
      <c r="C2657" s="665" t="s">
        <v>4757</v>
      </c>
      <c r="D2657" s="746" t="s">
        <v>7219</v>
      </c>
      <c r="E2657" s="747" t="s">
        <v>4795</v>
      </c>
      <c r="F2657" s="665" t="s">
        <v>4752</v>
      </c>
      <c r="G2657" s="665" t="s">
        <v>4896</v>
      </c>
      <c r="H2657" s="665" t="s">
        <v>2238</v>
      </c>
      <c r="I2657" s="665" t="s">
        <v>2572</v>
      </c>
      <c r="J2657" s="665" t="s">
        <v>2573</v>
      </c>
      <c r="K2657" s="665" t="s">
        <v>4540</v>
      </c>
      <c r="L2657" s="666">
        <v>550.39</v>
      </c>
      <c r="M2657" s="666">
        <v>89713.569999999949</v>
      </c>
      <c r="N2657" s="665">
        <v>163</v>
      </c>
      <c r="O2657" s="748">
        <v>54</v>
      </c>
      <c r="P2657" s="666">
        <v>54488.609999999964</v>
      </c>
      <c r="Q2657" s="681">
        <v>0.60736196319018398</v>
      </c>
      <c r="R2657" s="665">
        <v>99</v>
      </c>
      <c r="S2657" s="681">
        <v>0.6073619631901841</v>
      </c>
      <c r="T2657" s="748">
        <v>36</v>
      </c>
      <c r="U2657" s="704">
        <v>0.66666666666666663</v>
      </c>
    </row>
    <row r="2658" spans="1:21" ht="14.4" customHeight="1" x14ac:dyDescent="0.3">
      <c r="A2658" s="664">
        <v>21</v>
      </c>
      <c r="B2658" s="665" t="s">
        <v>545</v>
      </c>
      <c r="C2658" s="665" t="s">
        <v>4757</v>
      </c>
      <c r="D2658" s="746" t="s">
        <v>7219</v>
      </c>
      <c r="E2658" s="747" t="s">
        <v>4795</v>
      </c>
      <c r="F2658" s="665" t="s">
        <v>4752</v>
      </c>
      <c r="G2658" s="665" t="s">
        <v>4896</v>
      </c>
      <c r="H2658" s="665" t="s">
        <v>546</v>
      </c>
      <c r="I2658" s="665" t="s">
        <v>5248</v>
      </c>
      <c r="J2658" s="665" t="s">
        <v>5249</v>
      </c>
      <c r="K2658" s="665" t="s">
        <v>4540</v>
      </c>
      <c r="L2658" s="666">
        <v>550.39</v>
      </c>
      <c r="M2658" s="666">
        <v>2751.95</v>
      </c>
      <c r="N2658" s="665">
        <v>5</v>
      </c>
      <c r="O2658" s="748">
        <v>1.5</v>
      </c>
      <c r="P2658" s="666">
        <v>1651.17</v>
      </c>
      <c r="Q2658" s="681">
        <v>0.60000000000000009</v>
      </c>
      <c r="R2658" s="665">
        <v>3</v>
      </c>
      <c r="S2658" s="681">
        <v>0.6</v>
      </c>
      <c r="T2658" s="748">
        <v>0.5</v>
      </c>
      <c r="U2658" s="704">
        <v>0.33333333333333331</v>
      </c>
    </row>
    <row r="2659" spans="1:21" ht="14.4" customHeight="1" x14ac:dyDescent="0.3">
      <c r="A2659" s="664">
        <v>21</v>
      </c>
      <c r="B2659" s="665" t="s">
        <v>545</v>
      </c>
      <c r="C2659" s="665" t="s">
        <v>4757</v>
      </c>
      <c r="D2659" s="746" t="s">
        <v>7219</v>
      </c>
      <c r="E2659" s="747" t="s">
        <v>4795</v>
      </c>
      <c r="F2659" s="665" t="s">
        <v>4752</v>
      </c>
      <c r="G2659" s="665" t="s">
        <v>5401</v>
      </c>
      <c r="H2659" s="665" t="s">
        <v>2238</v>
      </c>
      <c r="I2659" s="665" t="s">
        <v>6611</v>
      </c>
      <c r="J2659" s="665" t="s">
        <v>4508</v>
      </c>
      <c r="K2659" s="665" t="s">
        <v>6612</v>
      </c>
      <c r="L2659" s="666">
        <v>0</v>
      </c>
      <c r="M2659" s="666">
        <v>0</v>
      </c>
      <c r="N2659" s="665">
        <v>2</v>
      </c>
      <c r="O2659" s="748">
        <v>1</v>
      </c>
      <c r="P2659" s="666">
        <v>0</v>
      </c>
      <c r="Q2659" s="681"/>
      <c r="R2659" s="665">
        <v>2</v>
      </c>
      <c r="S2659" s="681">
        <v>1</v>
      </c>
      <c r="T2659" s="748">
        <v>1</v>
      </c>
      <c r="U2659" s="704">
        <v>1</v>
      </c>
    </row>
    <row r="2660" spans="1:21" ht="14.4" customHeight="1" x14ac:dyDescent="0.3">
      <c r="A2660" s="664">
        <v>21</v>
      </c>
      <c r="B2660" s="665" t="s">
        <v>545</v>
      </c>
      <c r="C2660" s="665" t="s">
        <v>4757</v>
      </c>
      <c r="D2660" s="746" t="s">
        <v>7219</v>
      </c>
      <c r="E2660" s="747" t="s">
        <v>4795</v>
      </c>
      <c r="F2660" s="665" t="s">
        <v>4752</v>
      </c>
      <c r="G2660" s="665" t="s">
        <v>5401</v>
      </c>
      <c r="H2660" s="665" t="s">
        <v>2238</v>
      </c>
      <c r="I2660" s="665" t="s">
        <v>2526</v>
      </c>
      <c r="J2660" s="665" t="s">
        <v>2527</v>
      </c>
      <c r="K2660" s="665" t="s">
        <v>4506</v>
      </c>
      <c r="L2660" s="666">
        <v>46.07</v>
      </c>
      <c r="M2660" s="666">
        <v>46.07</v>
      </c>
      <c r="N2660" s="665">
        <v>1</v>
      </c>
      <c r="O2660" s="748">
        <v>0.5</v>
      </c>
      <c r="P2660" s="666">
        <v>46.07</v>
      </c>
      <c r="Q2660" s="681">
        <v>1</v>
      </c>
      <c r="R2660" s="665">
        <v>1</v>
      </c>
      <c r="S2660" s="681">
        <v>1</v>
      </c>
      <c r="T2660" s="748">
        <v>0.5</v>
      </c>
      <c r="U2660" s="704">
        <v>1</v>
      </c>
    </row>
    <row r="2661" spans="1:21" ht="14.4" customHeight="1" x14ac:dyDescent="0.3">
      <c r="A2661" s="664">
        <v>21</v>
      </c>
      <c r="B2661" s="665" t="s">
        <v>545</v>
      </c>
      <c r="C2661" s="665" t="s">
        <v>4757</v>
      </c>
      <c r="D2661" s="746" t="s">
        <v>7219</v>
      </c>
      <c r="E2661" s="747" t="s">
        <v>4795</v>
      </c>
      <c r="F2661" s="665" t="s">
        <v>4752</v>
      </c>
      <c r="G2661" s="665" t="s">
        <v>5163</v>
      </c>
      <c r="H2661" s="665" t="s">
        <v>546</v>
      </c>
      <c r="I2661" s="665" t="s">
        <v>754</v>
      </c>
      <c r="J2661" s="665" t="s">
        <v>755</v>
      </c>
      <c r="K2661" s="665" t="s">
        <v>5207</v>
      </c>
      <c r="L2661" s="666">
        <v>0</v>
      </c>
      <c r="M2661" s="666">
        <v>0</v>
      </c>
      <c r="N2661" s="665">
        <v>2</v>
      </c>
      <c r="O2661" s="748">
        <v>1</v>
      </c>
      <c r="P2661" s="666">
        <v>0</v>
      </c>
      <c r="Q2661" s="681"/>
      <c r="R2661" s="665">
        <v>1</v>
      </c>
      <c r="S2661" s="681">
        <v>0.5</v>
      </c>
      <c r="T2661" s="748">
        <v>0.5</v>
      </c>
      <c r="U2661" s="704">
        <v>0.5</v>
      </c>
    </row>
    <row r="2662" spans="1:21" ht="14.4" customHeight="1" x14ac:dyDescent="0.3">
      <c r="A2662" s="664">
        <v>21</v>
      </c>
      <c r="B2662" s="665" t="s">
        <v>545</v>
      </c>
      <c r="C2662" s="665" t="s">
        <v>4757</v>
      </c>
      <c r="D2662" s="746" t="s">
        <v>7219</v>
      </c>
      <c r="E2662" s="747" t="s">
        <v>4795</v>
      </c>
      <c r="F2662" s="665" t="s">
        <v>4752</v>
      </c>
      <c r="G2662" s="665" t="s">
        <v>5163</v>
      </c>
      <c r="H2662" s="665" t="s">
        <v>546</v>
      </c>
      <c r="I2662" s="665" t="s">
        <v>991</v>
      </c>
      <c r="J2662" s="665" t="s">
        <v>755</v>
      </c>
      <c r="K2662" s="665" t="s">
        <v>5164</v>
      </c>
      <c r="L2662" s="666">
        <v>0</v>
      </c>
      <c r="M2662" s="666">
        <v>0</v>
      </c>
      <c r="N2662" s="665">
        <v>2</v>
      </c>
      <c r="O2662" s="748">
        <v>1</v>
      </c>
      <c r="P2662" s="666">
        <v>0</v>
      </c>
      <c r="Q2662" s="681"/>
      <c r="R2662" s="665">
        <v>1</v>
      </c>
      <c r="S2662" s="681">
        <v>0.5</v>
      </c>
      <c r="T2662" s="748">
        <v>0.5</v>
      </c>
      <c r="U2662" s="704">
        <v>0.5</v>
      </c>
    </row>
    <row r="2663" spans="1:21" ht="14.4" customHeight="1" x14ac:dyDescent="0.3">
      <c r="A2663" s="664">
        <v>21</v>
      </c>
      <c r="B2663" s="665" t="s">
        <v>545</v>
      </c>
      <c r="C2663" s="665" t="s">
        <v>4757</v>
      </c>
      <c r="D2663" s="746" t="s">
        <v>7219</v>
      </c>
      <c r="E2663" s="747" t="s">
        <v>4795</v>
      </c>
      <c r="F2663" s="665" t="s">
        <v>4752</v>
      </c>
      <c r="G2663" s="665" t="s">
        <v>5404</v>
      </c>
      <c r="H2663" s="665" t="s">
        <v>2238</v>
      </c>
      <c r="I2663" s="665" t="s">
        <v>6806</v>
      </c>
      <c r="J2663" s="665" t="s">
        <v>2349</v>
      </c>
      <c r="K2663" s="665" t="s">
        <v>6807</v>
      </c>
      <c r="L2663" s="666">
        <v>46.73</v>
      </c>
      <c r="M2663" s="666">
        <v>93.46</v>
      </c>
      <c r="N2663" s="665">
        <v>2</v>
      </c>
      <c r="O2663" s="748">
        <v>1</v>
      </c>
      <c r="P2663" s="666"/>
      <c r="Q2663" s="681">
        <v>0</v>
      </c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21</v>
      </c>
      <c r="B2664" s="665" t="s">
        <v>545</v>
      </c>
      <c r="C2664" s="665" t="s">
        <v>4757</v>
      </c>
      <c r="D2664" s="746" t="s">
        <v>7219</v>
      </c>
      <c r="E2664" s="747" t="s">
        <v>4795</v>
      </c>
      <c r="F2664" s="665" t="s">
        <v>4752</v>
      </c>
      <c r="G2664" s="665" t="s">
        <v>6808</v>
      </c>
      <c r="H2664" s="665" t="s">
        <v>2238</v>
      </c>
      <c r="I2664" s="665" t="s">
        <v>3805</v>
      </c>
      <c r="J2664" s="665" t="s">
        <v>2261</v>
      </c>
      <c r="K2664" s="665" t="s">
        <v>4637</v>
      </c>
      <c r="L2664" s="666">
        <v>145.66999999999999</v>
      </c>
      <c r="M2664" s="666">
        <v>145.66999999999999</v>
      </c>
      <c r="N2664" s="665">
        <v>1</v>
      </c>
      <c r="O2664" s="748">
        <v>0.5</v>
      </c>
      <c r="P2664" s="666">
        <v>145.66999999999999</v>
      </c>
      <c r="Q2664" s="681">
        <v>1</v>
      </c>
      <c r="R2664" s="665">
        <v>1</v>
      </c>
      <c r="S2664" s="681">
        <v>1</v>
      </c>
      <c r="T2664" s="748">
        <v>0.5</v>
      </c>
      <c r="U2664" s="704">
        <v>1</v>
      </c>
    </row>
    <row r="2665" spans="1:21" ht="14.4" customHeight="1" x14ac:dyDescent="0.3">
      <c r="A2665" s="664">
        <v>21</v>
      </c>
      <c r="B2665" s="665" t="s">
        <v>545</v>
      </c>
      <c r="C2665" s="665" t="s">
        <v>4757</v>
      </c>
      <c r="D2665" s="746" t="s">
        <v>7219</v>
      </c>
      <c r="E2665" s="747" t="s">
        <v>4795</v>
      </c>
      <c r="F2665" s="665" t="s">
        <v>4752</v>
      </c>
      <c r="G2665" s="665" t="s">
        <v>5100</v>
      </c>
      <c r="H2665" s="665" t="s">
        <v>546</v>
      </c>
      <c r="I2665" s="665" t="s">
        <v>1025</v>
      </c>
      <c r="J2665" s="665" t="s">
        <v>1026</v>
      </c>
      <c r="K2665" s="665" t="s">
        <v>6613</v>
      </c>
      <c r="L2665" s="666">
        <v>0</v>
      </c>
      <c r="M2665" s="666">
        <v>0</v>
      </c>
      <c r="N2665" s="665">
        <v>2</v>
      </c>
      <c r="O2665" s="748">
        <v>1.5</v>
      </c>
      <c r="P2665" s="666">
        <v>0</v>
      </c>
      <c r="Q2665" s="681"/>
      <c r="R2665" s="665">
        <v>1</v>
      </c>
      <c r="S2665" s="681">
        <v>0.5</v>
      </c>
      <c r="T2665" s="748">
        <v>0.5</v>
      </c>
      <c r="U2665" s="704">
        <v>0.33333333333333331</v>
      </c>
    </row>
    <row r="2666" spans="1:21" ht="14.4" customHeight="1" x14ac:dyDescent="0.3">
      <c r="A2666" s="664">
        <v>21</v>
      </c>
      <c r="B2666" s="665" t="s">
        <v>545</v>
      </c>
      <c r="C2666" s="665" t="s">
        <v>4757</v>
      </c>
      <c r="D2666" s="746" t="s">
        <v>7219</v>
      </c>
      <c r="E2666" s="747" t="s">
        <v>4795</v>
      </c>
      <c r="F2666" s="665" t="s">
        <v>4752</v>
      </c>
      <c r="G2666" s="665" t="s">
        <v>5103</v>
      </c>
      <c r="H2666" s="665" t="s">
        <v>546</v>
      </c>
      <c r="I2666" s="665" t="s">
        <v>2947</v>
      </c>
      <c r="J2666" s="665" t="s">
        <v>2948</v>
      </c>
      <c r="K2666" s="665" t="s">
        <v>5635</v>
      </c>
      <c r="L2666" s="666">
        <v>256.67</v>
      </c>
      <c r="M2666" s="666">
        <v>256.67</v>
      </c>
      <c r="N2666" s="665">
        <v>1</v>
      </c>
      <c r="O2666" s="748">
        <v>1</v>
      </c>
      <c r="P2666" s="666">
        <v>256.67</v>
      </c>
      <c r="Q2666" s="681">
        <v>1</v>
      </c>
      <c r="R2666" s="665">
        <v>1</v>
      </c>
      <c r="S2666" s="681">
        <v>1</v>
      </c>
      <c r="T2666" s="748">
        <v>1</v>
      </c>
      <c r="U2666" s="704">
        <v>1</v>
      </c>
    </row>
    <row r="2667" spans="1:21" ht="14.4" customHeight="1" x14ac:dyDescent="0.3">
      <c r="A2667" s="664">
        <v>21</v>
      </c>
      <c r="B2667" s="665" t="s">
        <v>545</v>
      </c>
      <c r="C2667" s="665" t="s">
        <v>4757</v>
      </c>
      <c r="D2667" s="746" t="s">
        <v>7219</v>
      </c>
      <c r="E2667" s="747" t="s">
        <v>4795</v>
      </c>
      <c r="F2667" s="665" t="s">
        <v>4752</v>
      </c>
      <c r="G2667" s="665" t="s">
        <v>4898</v>
      </c>
      <c r="H2667" s="665" t="s">
        <v>546</v>
      </c>
      <c r="I2667" s="665" t="s">
        <v>6083</v>
      </c>
      <c r="J2667" s="665" t="s">
        <v>2063</v>
      </c>
      <c r="K2667" s="665" t="s">
        <v>4899</v>
      </c>
      <c r="L2667" s="666">
        <v>727.03</v>
      </c>
      <c r="M2667" s="666">
        <v>7270.2999999999993</v>
      </c>
      <c r="N2667" s="665">
        <v>10</v>
      </c>
      <c r="O2667" s="748">
        <v>4</v>
      </c>
      <c r="P2667" s="666">
        <v>7270.2999999999993</v>
      </c>
      <c r="Q2667" s="681">
        <v>1</v>
      </c>
      <c r="R2667" s="665">
        <v>10</v>
      </c>
      <c r="S2667" s="681">
        <v>1</v>
      </c>
      <c r="T2667" s="748">
        <v>4</v>
      </c>
      <c r="U2667" s="704">
        <v>1</v>
      </c>
    </row>
    <row r="2668" spans="1:21" ht="14.4" customHeight="1" x14ac:dyDescent="0.3">
      <c r="A2668" s="664">
        <v>21</v>
      </c>
      <c r="B2668" s="665" t="s">
        <v>545</v>
      </c>
      <c r="C2668" s="665" t="s">
        <v>4757</v>
      </c>
      <c r="D2668" s="746" t="s">
        <v>7219</v>
      </c>
      <c r="E2668" s="747" t="s">
        <v>4795</v>
      </c>
      <c r="F2668" s="665" t="s">
        <v>4752</v>
      </c>
      <c r="G2668" s="665" t="s">
        <v>4898</v>
      </c>
      <c r="H2668" s="665" t="s">
        <v>546</v>
      </c>
      <c r="I2668" s="665" t="s">
        <v>5107</v>
      </c>
      <c r="J2668" s="665" t="s">
        <v>5108</v>
      </c>
      <c r="K2668" s="665" t="s">
        <v>5109</v>
      </c>
      <c r="L2668" s="666">
        <v>0</v>
      </c>
      <c r="M2668" s="666">
        <v>0</v>
      </c>
      <c r="N2668" s="665">
        <v>1</v>
      </c>
      <c r="O2668" s="748">
        <v>0.5</v>
      </c>
      <c r="P2668" s="666">
        <v>0</v>
      </c>
      <c r="Q2668" s="681"/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21</v>
      </c>
      <c r="B2669" s="665" t="s">
        <v>545</v>
      </c>
      <c r="C2669" s="665" t="s">
        <v>4757</v>
      </c>
      <c r="D2669" s="746" t="s">
        <v>7219</v>
      </c>
      <c r="E2669" s="747" t="s">
        <v>4795</v>
      </c>
      <c r="F2669" s="665" t="s">
        <v>4752</v>
      </c>
      <c r="G2669" s="665" t="s">
        <v>6085</v>
      </c>
      <c r="H2669" s="665" t="s">
        <v>546</v>
      </c>
      <c r="I2669" s="665" t="s">
        <v>6809</v>
      </c>
      <c r="J2669" s="665" t="s">
        <v>6711</v>
      </c>
      <c r="K2669" s="665" t="s">
        <v>6810</v>
      </c>
      <c r="L2669" s="666">
        <v>0</v>
      </c>
      <c r="M2669" s="666">
        <v>0</v>
      </c>
      <c r="N2669" s="665">
        <v>1</v>
      </c>
      <c r="O2669" s="748">
        <v>0.5</v>
      </c>
      <c r="P2669" s="666">
        <v>0</v>
      </c>
      <c r="Q2669" s="681"/>
      <c r="R2669" s="665">
        <v>1</v>
      </c>
      <c r="S2669" s="681">
        <v>1</v>
      </c>
      <c r="T2669" s="748">
        <v>0.5</v>
      </c>
      <c r="U2669" s="704">
        <v>1</v>
      </c>
    </row>
    <row r="2670" spans="1:21" ht="14.4" customHeight="1" x14ac:dyDescent="0.3">
      <c r="A2670" s="664">
        <v>21</v>
      </c>
      <c r="B2670" s="665" t="s">
        <v>545</v>
      </c>
      <c r="C2670" s="665" t="s">
        <v>4757</v>
      </c>
      <c r="D2670" s="746" t="s">
        <v>7219</v>
      </c>
      <c r="E2670" s="747" t="s">
        <v>4795</v>
      </c>
      <c r="F2670" s="665" t="s">
        <v>4752</v>
      </c>
      <c r="G2670" s="665" t="s">
        <v>6085</v>
      </c>
      <c r="H2670" s="665" t="s">
        <v>546</v>
      </c>
      <c r="I2670" s="665" t="s">
        <v>6710</v>
      </c>
      <c r="J2670" s="665" t="s">
        <v>6711</v>
      </c>
      <c r="K2670" s="665" t="s">
        <v>6712</v>
      </c>
      <c r="L2670" s="666">
        <v>141.62</v>
      </c>
      <c r="M2670" s="666">
        <v>283.24</v>
      </c>
      <c r="N2670" s="665">
        <v>2</v>
      </c>
      <c r="O2670" s="748">
        <v>0.5</v>
      </c>
      <c r="P2670" s="666">
        <v>283.24</v>
      </c>
      <c r="Q2670" s="681">
        <v>1</v>
      </c>
      <c r="R2670" s="665">
        <v>2</v>
      </c>
      <c r="S2670" s="681">
        <v>1</v>
      </c>
      <c r="T2670" s="748">
        <v>0.5</v>
      </c>
      <c r="U2670" s="704">
        <v>1</v>
      </c>
    </row>
    <row r="2671" spans="1:21" ht="14.4" customHeight="1" x14ac:dyDescent="0.3">
      <c r="A2671" s="664">
        <v>21</v>
      </c>
      <c r="B2671" s="665" t="s">
        <v>545</v>
      </c>
      <c r="C2671" s="665" t="s">
        <v>4757</v>
      </c>
      <c r="D2671" s="746" t="s">
        <v>7219</v>
      </c>
      <c r="E2671" s="747" t="s">
        <v>4795</v>
      </c>
      <c r="F2671" s="665" t="s">
        <v>4752</v>
      </c>
      <c r="G2671" s="665" t="s">
        <v>6085</v>
      </c>
      <c r="H2671" s="665" t="s">
        <v>546</v>
      </c>
      <c r="I2671" s="665" t="s">
        <v>6811</v>
      </c>
      <c r="J2671" s="665" t="s">
        <v>6812</v>
      </c>
      <c r="K2671" s="665" t="s">
        <v>6813</v>
      </c>
      <c r="L2671" s="666">
        <v>0</v>
      </c>
      <c r="M2671" s="666">
        <v>0</v>
      </c>
      <c r="N2671" s="665">
        <v>1</v>
      </c>
      <c r="O2671" s="748">
        <v>0.5</v>
      </c>
      <c r="P2671" s="666">
        <v>0</v>
      </c>
      <c r="Q2671" s="681"/>
      <c r="R2671" s="665">
        <v>1</v>
      </c>
      <c r="S2671" s="681">
        <v>1</v>
      </c>
      <c r="T2671" s="748">
        <v>0.5</v>
      </c>
      <c r="U2671" s="704">
        <v>1</v>
      </c>
    </row>
    <row r="2672" spans="1:21" ht="14.4" customHeight="1" x14ac:dyDescent="0.3">
      <c r="A2672" s="664">
        <v>21</v>
      </c>
      <c r="B2672" s="665" t="s">
        <v>545</v>
      </c>
      <c r="C2672" s="665" t="s">
        <v>4757</v>
      </c>
      <c r="D2672" s="746" t="s">
        <v>7219</v>
      </c>
      <c r="E2672" s="747" t="s">
        <v>4795</v>
      </c>
      <c r="F2672" s="665" t="s">
        <v>4752</v>
      </c>
      <c r="G2672" s="665" t="s">
        <v>6085</v>
      </c>
      <c r="H2672" s="665" t="s">
        <v>546</v>
      </c>
      <c r="I2672" s="665" t="s">
        <v>6814</v>
      </c>
      <c r="J2672" s="665" t="s">
        <v>6711</v>
      </c>
      <c r="K2672" s="665" t="s">
        <v>6815</v>
      </c>
      <c r="L2672" s="666">
        <v>0</v>
      </c>
      <c r="M2672" s="666">
        <v>0</v>
      </c>
      <c r="N2672" s="665">
        <v>2</v>
      </c>
      <c r="O2672" s="748">
        <v>1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21</v>
      </c>
      <c r="B2673" s="665" t="s">
        <v>545</v>
      </c>
      <c r="C2673" s="665" t="s">
        <v>4757</v>
      </c>
      <c r="D2673" s="746" t="s">
        <v>7219</v>
      </c>
      <c r="E2673" s="747" t="s">
        <v>4795</v>
      </c>
      <c r="F2673" s="665" t="s">
        <v>4752</v>
      </c>
      <c r="G2673" s="665" t="s">
        <v>6085</v>
      </c>
      <c r="H2673" s="665" t="s">
        <v>546</v>
      </c>
      <c r="I2673" s="665" t="s">
        <v>6816</v>
      </c>
      <c r="J2673" s="665" t="s">
        <v>6817</v>
      </c>
      <c r="K2673" s="665" t="s">
        <v>6088</v>
      </c>
      <c r="L2673" s="666">
        <v>0</v>
      </c>
      <c r="M2673" s="666">
        <v>0</v>
      </c>
      <c r="N2673" s="665">
        <v>1</v>
      </c>
      <c r="O2673" s="748">
        <v>0.5</v>
      </c>
      <c r="P2673" s="666"/>
      <c r="Q2673" s="681"/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21</v>
      </c>
      <c r="B2674" s="665" t="s">
        <v>545</v>
      </c>
      <c r="C2674" s="665" t="s">
        <v>4757</v>
      </c>
      <c r="D2674" s="746" t="s">
        <v>7219</v>
      </c>
      <c r="E2674" s="747" t="s">
        <v>4795</v>
      </c>
      <c r="F2674" s="665" t="s">
        <v>4752</v>
      </c>
      <c r="G2674" s="665" t="s">
        <v>4802</v>
      </c>
      <c r="H2674" s="665" t="s">
        <v>546</v>
      </c>
      <c r="I2674" s="665" t="s">
        <v>994</v>
      </c>
      <c r="J2674" s="665" t="s">
        <v>4803</v>
      </c>
      <c r="K2674" s="665" t="s">
        <v>4804</v>
      </c>
      <c r="L2674" s="666">
        <v>53.57</v>
      </c>
      <c r="M2674" s="666">
        <v>4232.0300000000016</v>
      </c>
      <c r="N2674" s="665">
        <v>79</v>
      </c>
      <c r="O2674" s="748">
        <v>36</v>
      </c>
      <c r="P2674" s="666">
        <v>2999.9200000000014</v>
      </c>
      <c r="Q2674" s="681">
        <v>0.708860759493671</v>
      </c>
      <c r="R2674" s="665">
        <v>56</v>
      </c>
      <c r="S2674" s="681">
        <v>0.70886075949367089</v>
      </c>
      <c r="T2674" s="748">
        <v>25</v>
      </c>
      <c r="U2674" s="704">
        <v>0.69444444444444442</v>
      </c>
    </row>
    <row r="2675" spans="1:21" ht="14.4" customHeight="1" x14ac:dyDescent="0.3">
      <c r="A2675" s="664">
        <v>21</v>
      </c>
      <c r="B2675" s="665" t="s">
        <v>545</v>
      </c>
      <c r="C2675" s="665" t="s">
        <v>4757</v>
      </c>
      <c r="D2675" s="746" t="s">
        <v>7219</v>
      </c>
      <c r="E2675" s="747" t="s">
        <v>4795</v>
      </c>
      <c r="F2675" s="665" t="s">
        <v>4752</v>
      </c>
      <c r="G2675" s="665" t="s">
        <v>5113</v>
      </c>
      <c r="H2675" s="665" t="s">
        <v>546</v>
      </c>
      <c r="I2675" s="665" t="s">
        <v>6818</v>
      </c>
      <c r="J2675" s="665" t="s">
        <v>1340</v>
      </c>
      <c r="K2675" s="665" t="s">
        <v>6819</v>
      </c>
      <c r="L2675" s="666">
        <v>0</v>
      </c>
      <c r="M2675" s="666">
        <v>0</v>
      </c>
      <c r="N2675" s="665">
        <v>1</v>
      </c>
      <c r="O2675" s="748">
        <v>0.5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21</v>
      </c>
      <c r="B2676" s="665" t="s">
        <v>545</v>
      </c>
      <c r="C2676" s="665" t="s">
        <v>4757</v>
      </c>
      <c r="D2676" s="746" t="s">
        <v>7219</v>
      </c>
      <c r="E2676" s="747" t="s">
        <v>4795</v>
      </c>
      <c r="F2676" s="665" t="s">
        <v>4752</v>
      </c>
      <c r="G2676" s="665" t="s">
        <v>5119</v>
      </c>
      <c r="H2676" s="665" t="s">
        <v>546</v>
      </c>
      <c r="I2676" s="665" t="s">
        <v>2677</v>
      </c>
      <c r="J2676" s="665" t="s">
        <v>2678</v>
      </c>
      <c r="K2676" s="665" t="s">
        <v>5095</v>
      </c>
      <c r="L2676" s="666">
        <v>34.19</v>
      </c>
      <c r="M2676" s="666">
        <v>34.19</v>
      </c>
      <c r="N2676" s="665">
        <v>1</v>
      </c>
      <c r="O2676" s="748">
        <v>1</v>
      </c>
      <c r="P2676" s="666">
        <v>34.19</v>
      </c>
      <c r="Q2676" s="681">
        <v>1</v>
      </c>
      <c r="R2676" s="665">
        <v>1</v>
      </c>
      <c r="S2676" s="681">
        <v>1</v>
      </c>
      <c r="T2676" s="748">
        <v>1</v>
      </c>
      <c r="U2676" s="704">
        <v>1</v>
      </c>
    </row>
    <row r="2677" spans="1:21" ht="14.4" customHeight="1" x14ac:dyDescent="0.3">
      <c r="A2677" s="664">
        <v>21</v>
      </c>
      <c r="B2677" s="665" t="s">
        <v>545</v>
      </c>
      <c r="C2677" s="665" t="s">
        <v>4757</v>
      </c>
      <c r="D2677" s="746" t="s">
        <v>7219</v>
      </c>
      <c r="E2677" s="747" t="s">
        <v>4795</v>
      </c>
      <c r="F2677" s="665" t="s">
        <v>4752</v>
      </c>
      <c r="G2677" s="665" t="s">
        <v>5421</v>
      </c>
      <c r="H2677" s="665" t="s">
        <v>546</v>
      </c>
      <c r="I2677" s="665" t="s">
        <v>6820</v>
      </c>
      <c r="J2677" s="665" t="s">
        <v>1531</v>
      </c>
      <c r="K2677" s="665" t="s">
        <v>6821</v>
      </c>
      <c r="L2677" s="666">
        <v>94.84</v>
      </c>
      <c r="M2677" s="666">
        <v>94.84</v>
      </c>
      <c r="N2677" s="665">
        <v>1</v>
      </c>
      <c r="O2677" s="748">
        <v>0.5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21</v>
      </c>
      <c r="B2678" s="665" t="s">
        <v>545</v>
      </c>
      <c r="C2678" s="665" t="s">
        <v>4757</v>
      </c>
      <c r="D2678" s="746" t="s">
        <v>7219</v>
      </c>
      <c r="E2678" s="747" t="s">
        <v>4795</v>
      </c>
      <c r="F2678" s="665" t="s">
        <v>4752</v>
      </c>
      <c r="G2678" s="665" t="s">
        <v>5421</v>
      </c>
      <c r="H2678" s="665" t="s">
        <v>2238</v>
      </c>
      <c r="I2678" s="665" t="s">
        <v>6822</v>
      </c>
      <c r="J2678" s="665" t="s">
        <v>6823</v>
      </c>
      <c r="K2678" s="665" t="s">
        <v>6824</v>
      </c>
      <c r="L2678" s="666">
        <v>141.04</v>
      </c>
      <c r="M2678" s="666">
        <v>141.04</v>
      </c>
      <c r="N2678" s="665">
        <v>1</v>
      </c>
      <c r="O2678" s="748">
        <v>0.5</v>
      </c>
      <c r="P2678" s="666">
        <v>141.04</v>
      </c>
      <c r="Q2678" s="681">
        <v>1</v>
      </c>
      <c r="R2678" s="665">
        <v>1</v>
      </c>
      <c r="S2678" s="681">
        <v>1</v>
      </c>
      <c r="T2678" s="748">
        <v>0.5</v>
      </c>
      <c r="U2678" s="704">
        <v>1</v>
      </c>
    </row>
    <row r="2679" spans="1:21" ht="14.4" customHeight="1" x14ac:dyDescent="0.3">
      <c r="A2679" s="664">
        <v>21</v>
      </c>
      <c r="B2679" s="665" t="s">
        <v>545</v>
      </c>
      <c r="C2679" s="665" t="s">
        <v>4757</v>
      </c>
      <c r="D2679" s="746" t="s">
        <v>7219</v>
      </c>
      <c r="E2679" s="747" t="s">
        <v>4795</v>
      </c>
      <c r="F2679" s="665" t="s">
        <v>4752</v>
      </c>
      <c r="G2679" s="665" t="s">
        <v>5421</v>
      </c>
      <c r="H2679" s="665" t="s">
        <v>546</v>
      </c>
      <c r="I2679" s="665" t="s">
        <v>6825</v>
      </c>
      <c r="J2679" s="665" t="s">
        <v>1531</v>
      </c>
      <c r="K2679" s="665" t="s">
        <v>6826</v>
      </c>
      <c r="L2679" s="666">
        <v>0</v>
      </c>
      <c r="M2679" s="666">
        <v>0</v>
      </c>
      <c r="N2679" s="665">
        <v>1</v>
      </c>
      <c r="O2679" s="748">
        <v>0.5</v>
      </c>
      <c r="P2679" s="666">
        <v>0</v>
      </c>
      <c r="Q2679" s="681"/>
      <c r="R2679" s="665">
        <v>1</v>
      </c>
      <c r="S2679" s="681">
        <v>1</v>
      </c>
      <c r="T2679" s="748">
        <v>0.5</v>
      </c>
      <c r="U2679" s="704">
        <v>1</v>
      </c>
    </row>
    <row r="2680" spans="1:21" ht="14.4" customHeight="1" x14ac:dyDescent="0.3">
      <c r="A2680" s="664">
        <v>21</v>
      </c>
      <c r="B2680" s="665" t="s">
        <v>545</v>
      </c>
      <c r="C2680" s="665" t="s">
        <v>4757</v>
      </c>
      <c r="D2680" s="746" t="s">
        <v>7219</v>
      </c>
      <c r="E2680" s="747" t="s">
        <v>4795</v>
      </c>
      <c r="F2680" s="665" t="s">
        <v>4752</v>
      </c>
      <c r="G2680" s="665" t="s">
        <v>5421</v>
      </c>
      <c r="H2680" s="665" t="s">
        <v>546</v>
      </c>
      <c r="I2680" s="665" t="s">
        <v>5422</v>
      </c>
      <c r="J2680" s="665" t="s">
        <v>1531</v>
      </c>
      <c r="K2680" s="665" t="s">
        <v>5423</v>
      </c>
      <c r="L2680" s="666">
        <v>0</v>
      </c>
      <c r="M2680" s="666">
        <v>0</v>
      </c>
      <c r="N2680" s="665">
        <v>1</v>
      </c>
      <c r="O2680" s="748">
        <v>1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21</v>
      </c>
      <c r="B2681" s="665" t="s">
        <v>545</v>
      </c>
      <c r="C2681" s="665" t="s">
        <v>4757</v>
      </c>
      <c r="D2681" s="746" t="s">
        <v>7219</v>
      </c>
      <c r="E2681" s="747" t="s">
        <v>4795</v>
      </c>
      <c r="F2681" s="665" t="s">
        <v>4752</v>
      </c>
      <c r="G2681" s="665" t="s">
        <v>4805</v>
      </c>
      <c r="H2681" s="665" t="s">
        <v>2238</v>
      </c>
      <c r="I2681" s="665" t="s">
        <v>4806</v>
      </c>
      <c r="J2681" s="665" t="s">
        <v>2554</v>
      </c>
      <c r="K2681" s="665" t="s">
        <v>4446</v>
      </c>
      <c r="L2681" s="666">
        <v>543.39</v>
      </c>
      <c r="M2681" s="666">
        <v>20105.43</v>
      </c>
      <c r="N2681" s="665">
        <v>37</v>
      </c>
      <c r="O2681" s="748">
        <v>10</v>
      </c>
      <c r="P2681" s="666">
        <v>19018.650000000001</v>
      </c>
      <c r="Q2681" s="681">
        <v>0.94594594594594605</v>
      </c>
      <c r="R2681" s="665">
        <v>35</v>
      </c>
      <c r="S2681" s="681">
        <v>0.94594594594594594</v>
      </c>
      <c r="T2681" s="748">
        <v>9.5</v>
      </c>
      <c r="U2681" s="704">
        <v>0.95</v>
      </c>
    </row>
    <row r="2682" spans="1:21" ht="14.4" customHeight="1" x14ac:dyDescent="0.3">
      <c r="A2682" s="664">
        <v>21</v>
      </c>
      <c r="B2682" s="665" t="s">
        <v>545</v>
      </c>
      <c r="C2682" s="665" t="s">
        <v>4757</v>
      </c>
      <c r="D2682" s="746" t="s">
        <v>7219</v>
      </c>
      <c r="E2682" s="747" t="s">
        <v>4795</v>
      </c>
      <c r="F2682" s="665" t="s">
        <v>4752</v>
      </c>
      <c r="G2682" s="665" t="s">
        <v>4805</v>
      </c>
      <c r="H2682" s="665" t="s">
        <v>2238</v>
      </c>
      <c r="I2682" s="665" t="s">
        <v>4806</v>
      </c>
      <c r="J2682" s="665" t="s">
        <v>2554</v>
      </c>
      <c r="K2682" s="665" t="s">
        <v>4446</v>
      </c>
      <c r="L2682" s="666">
        <v>490.89</v>
      </c>
      <c r="M2682" s="666">
        <v>4418.01</v>
      </c>
      <c r="N2682" s="665">
        <v>9</v>
      </c>
      <c r="O2682" s="748">
        <v>3</v>
      </c>
      <c r="P2682" s="666">
        <v>4418.01</v>
      </c>
      <c r="Q2682" s="681">
        <v>1</v>
      </c>
      <c r="R2682" s="665">
        <v>9</v>
      </c>
      <c r="S2682" s="681">
        <v>1</v>
      </c>
      <c r="T2682" s="748">
        <v>3</v>
      </c>
      <c r="U2682" s="704">
        <v>1</v>
      </c>
    </row>
    <row r="2683" spans="1:21" ht="14.4" customHeight="1" x14ac:dyDescent="0.3">
      <c r="A2683" s="664">
        <v>21</v>
      </c>
      <c r="B2683" s="665" t="s">
        <v>545</v>
      </c>
      <c r="C2683" s="665" t="s">
        <v>4757</v>
      </c>
      <c r="D2683" s="746" t="s">
        <v>7219</v>
      </c>
      <c r="E2683" s="747" t="s">
        <v>4795</v>
      </c>
      <c r="F2683" s="665" t="s">
        <v>4752</v>
      </c>
      <c r="G2683" s="665" t="s">
        <v>4805</v>
      </c>
      <c r="H2683" s="665" t="s">
        <v>2238</v>
      </c>
      <c r="I2683" s="665" t="s">
        <v>3683</v>
      </c>
      <c r="J2683" s="665" t="s">
        <v>2554</v>
      </c>
      <c r="K2683" s="665" t="s">
        <v>4616</v>
      </c>
      <c r="L2683" s="666">
        <v>923.74</v>
      </c>
      <c r="M2683" s="666">
        <v>923.74</v>
      </c>
      <c r="N2683" s="665">
        <v>1</v>
      </c>
      <c r="O2683" s="748">
        <v>1</v>
      </c>
      <c r="P2683" s="666">
        <v>923.74</v>
      </c>
      <c r="Q2683" s="681">
        <v>1</v>
      </c>
      <c r="R2683" s="665">
        <v>1</v>
      </c>
      <c r="S2683" s="681">
        <v>1</v>
      </c>
      <c r="T2683" s="748">
        <v>1</v>
      </c>
      <c r="U2683" s="704">
        <v>1</v>
      </c>
    </row>
    <row r="2684" spans="1:21" ht="14.4" customHeight="1" x14ac:dyDescent="0.3">
      <c r="A2684" s="664">
        <v>21</v>
      </c>
      <c r="B2684" s="665" t="s">
        <v>545</v>
      </c>
      <c r="C2684" s="665" t="s">
        <v>4757</v>
      </c>
      <c r="D2684" s="746" t="s">
        <v>7219</v>
      </c>
      <c r="E2684" s="747" t="s">
        <v>4795</v>
      </c>
      <c r="F2684" s="665" t="s">
        <v>4752</v>
      </c>
      <c r="G2684" s="665" t="s">
        <v>4805</v>
      </c>
      <c r="H2684" s="665" t="s">
        <v>2238</v>
      </c>
      <c r="I2684" s="665" t="s">
        <v>5128</v>
      </c>
      <c r="J2684" s="665" t="s">
        <v>2308</v>
      </c>
      <c r="K2684" s="665" t="s">
        <v>4444</v>
      </c>
      <c r="L2684" s="666">
        <v>1385.62</v>
      </c>
      <c r="M2684" s="666">
        <v>26326.78</v>
      </c>
      <c r="N2684" s="665">
        <v>19</v>
      </c>
      <c r="O2684" s="748">
        <v>3.5</v>
      </c>
      <c r="P2684" s="666">
        <v>26326.78</v>
      </c>
      <c r="Q2684" s="681">
        <v>1</v>
      </c>
      <c r="R2684" s="665">
        <v>19</v>
      </c>
      <c r="S2684" s="681">
        <v>1</v>
      </c>
      <c r="T2684" s="748">
        <v>3.5</v>
      </c>
      <c r="U2684" s="704">
        <v>1</v>
      </c>
    </row>
    <row r="2685" spans="1:21" ht="14.4" customHeight="1" x14ac:dyDescent="0.3">
      <c r="A2685" s="664">
        <v>21</v>
      </c>
      <c r="B2685" s="665" t="s">
        <v>545</v>
      </c>
      <c r="C2685" s="665" t="s">
        <v>4757</v>
      </c>
      <c r="D2685" s="746" t="s">
        <v>7219</v>
      </c>
      <c r="E2685" s="747" t="s">
        <v>4795</v>
      </c>
      <c r="F2685" s="665" t="s">
        <v>4752</v>
      </c>
      <c r="G2685" s="665" t="s">
        <v>4805</v>
      </c>
      <c r="H2685" s="665" t="s">
        <v>2238</v>
      </c>
      <c r="I2685" s="665" t="s">
        <v>4908</v>
      </c>
      <c r="J2685" s="665" t="s">
        <v>2308</v>
      </c>
      <c r="K2685" s="665" t="s">
        <v>4445</v>
      </c>
      <c r="L2685" s="666">
        <v>2309.36</v>
      </c>
      <c r="M2685" s="666">
        <v>13856.16</v>
      </c>
      <c r="N2685" s="665">
        <v>6</v>
      </c>
      <c r="O2685" s="748">
        <v>1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21</v>
      </c>
      <c r="B2686" s="665" t="s">
        <v>545</v>
      </c>
      <c r="C2686" s="665" t="s">
        <v>4757</v>
      </c>
      <c r="D2686" s="746" t="s">
        <v>7219</v>
      </c>
      <c r="E2686" s="747" t="s">
        <v>4795</v>
      </c>
      <c r="F2686" s="665" t="s">
        <v>4752</v>
      </c>
      <c r="G2686" s="665" t="s">
        <v>4805</v>
      </c>
      <c r="H2686" s="665" t="s">
        <v>2238</v>
      </c>
      <c r="I2686" s="665" t="s">
        <v>3853</v>
      </c>
      <c r="J2686" s="665" t="s">
        <v>2554</v>
      </c>
      <c r="K2686" s="665" t="s">
        <v>5425</v>
      </c>
      <c r="L2686" s="666">
        <v>407.55</v>
      </c>
      <c r="M2686" s="666">
        <v>407.55</v>
      </c>
      <c r="N2686" s="665">
        <v>1</v>
      </c>
      <c r="O2686" s="748">
        <v>1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21</v>
      </c>
      <c r="B2687" s="665" t="s">
        <v>545</v>
      </c>
      <c r="C2687" s="665" t="s">
        <v>4757</v>
      </c>
      <c r="D2687" s="746" t="s">
        <v>7219</v>
      </c>
      <c r="E2687" s="747" t="s">
        <v>4795</v>
      </c>
      <c r="F2687" s="665" t="s">
        <v>4752</v>
      </c>
      <c r="G2687" s="665" t="s">
        <v>4805</v>
      </c>
      <c r="H2687" s="665" t="s">
        <v>2238</v>
      </c>
      <c r="I2687" s="665" t="s">
        <v>2550</v>
      </c>
      <c r="J2687" s="665" t="s">
        <v>2308</v>
      </c>
      <c r="K2687" s="665" t="s">
        <v>4444</v>
      </c>
      <c r="L2687" s="666">
        <v>1385.62</v>
      </c>
      <c r="M2687" s="666">
        <v>6928.0999999999995</v>
      </c>
      <c r="N2687" s="665">
        <v>5</v>
      </c>
      <c r="O2687" s="748">
        <v>2.5</v>
      </c>
      <c r="P2687" s="666">
        <v>6928.0999999999995</v>
      </c>
      <c r="Q2687" s="681">
        <v>1</v>
      </c>
      <c r="R2687" s="665">
        <v>5</v>
      </c>
      <c r="S2687" s="681">
        <v>1</v>
      </c>
      <c r="T2687" s="748">
        <v>2.5</v>
      </c>
      <c r="U2687" s="704">
        <v>1</v>
      </c>
    </row>
    <row r="2688" spans="1:21" ht="14.4" customHeight="1" x14ac:dyDescent="0.3">
      <c r="A2688" s="664">
        <v>21</v>
      </c>
      <c r="B2688" s="665" t="s">
        <v>545</v>
      </c>
      <c r="C2688" s="665" t="s">
        <v>4757</v>
      </c>
      <c r="D2688" s="746" t="s">
        <v>7219</v>
      </c>
      <c r="E2688" s="747" t="s">
        <v>4795</v>
      </c>
      <c r="F2688" s="665" t="s">
        <v>4752</v>
      </c>
      <c r="G2688" s="665" t="s">
        <v>6713</v>
      </c>
      <c r="H2688" s="665" t="s">
        <v>546</v>
      </c>
      <c r="I2688" s="665" t="s">
        <v>1164</v>
      </c>
      <c r="J2688" s="665" t="s">
        <v>1165</v>
      </c>
      <c r="K2688" s="665" t="s">
        <v>6714</v>
      </c>
      <c r="L2688" s="666">
        <v>32.76</v>
      </c>
      <c r="M2688" s="666">
        <v>32.76</v>
      </c>
      <c r="N2688" s="665">
        <v>1</v>
      </c>
      <c r="O2688" s="748">
        <v>1</v>
      </c>
      <c r="P2688" s="666">
        <v>32.76</v>
      </c>
      <c r="Q2688" s="681">
        <v>1</v>
      </c>
      <c r="R2688" s="665">
        <v>1</v>
      </c>
      <c r="S2688" s="681">
        <v>1</v>
      </c>
      <c r="T2688" s="748">
        <v>1</v>
      </c>
      <c r="U2688" s="704">
        <v>1</v>
      </c>
    </row>
    <row r="2689" spans="1:21" ht="14.4" customHeight="1" x14ac:dyDescent="0.3">
      <c r="A2689" s="664">
        <v>21</v>
      </c>
      <c r="B2689" s="665" t="s">
        <v>545</v>
      </c>
      <c r="C2689" s="665" t="s">
        <v>4757</v>
      </c>
      <c r="D2689" s="746" t="s">
        <v>7219</v>
      </c>
      <c r="E2689" s="747" t="s">
        <v>4795</v>
      </c>
      <c r="F2689" s="665" t="s">
        <v>4752</v>
      </c>
      <c r="G2689" s="665" t="s">
        <v>5646</v>
      </c>
      <c r="H2689" s="665" t="s">
        <v>2238</v>
      </c>
      <c r="I2689" s="665" t="s">
        <v>6220</v>
      </c>
      <c r="J2689" s="665" t="s">
        <v>611</v>
      </c>
      <c r="K2689" s="665" t="s">
        <v>6221</v>
      </c>
      <c r="L2689" s="666">
        <v>0</v>
      </c>
      <c r="M2689" s="666">
        <v>0</v>
      </c>
      <c r="N2689" s="665">
        <v>1</v>
      </c>
      <c r="O2689" s="748">
        <v>0.5</v>
      </c>
      <c r="P2689" s="666"/>
      <c r="Q2689" s="681"/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21</v>
      </c>
      <c r="B2690" s="665" t="s">
        <v>545</v>
      </c>
      <c r="C2690" s="665" t="s">
        <v>4757</v>
      </c>
      <c r="D2690" s="746" t="s">
        <v>7219</v>
      </c>
      <c r="E2690" s="747" t="s">
        <v>4795</v>
      </c>
      <c r="F2690" s="665" t="s">
        <v>4752</v>
      </c>
      <c r="G2690" s="665" t="s">
        <v>4909</v>
      </c>
      <c r="H2690" s="665" t="s">
        <v>546</v>
      </c>
      <c r="I2690" s="665" t="s">
        <v>3909</v>
      </c>
      <c r="J2690" s="665" t="s">
        <v>3910</v>
      </c>
      <c r="K2690" s="665" t="s">
        <v>3583</v>
      </c>
      <c r="L2690" s="666">
        <v>146.84</v>
      </c>
      <c r="M2690" s="666">
        <v>146.84</v>
      </c>
      <c r="N2690" s="665">
        <v>1</v>
      </c>
      <c r="O2690" s="748">
        <v>1</v>
      </c>
      <c r="P2690" s="666">
        <v>146.84</v>
      </c>
      <c r="Q2690" s="681">
        <v>1</v>
      </c>
      <c r="R2690" s="665">
        <v>1</v>
      </c>
      <c r="S2690" s="681">
        <v>1</v>
      </c>
      <c r="T2690" s="748">
        <v>1</v>
      </c>
      <c r="U2690" s="704">
        <v>1</v>
      </c>
    </row>
    <row r="2691" spans="1:21" ht="14.4" customHeight="1" x14ac:dyDescent="0.3">
      <c r="A2691" s="664">
        <v>21</v>
      </c>
      <c r="B2691" s="665" t="s">
        <v>545</v>
      </c>
      <c r="C2691" s="665" t="s">
        <v>4757</v>
      </c>
      <c r="D2691" s="746" t="s">
        <v>7219</v>
      </c>
      <c r="E2691" s="747" t="s">
        <v>4795</v>
      </c>
      <c r="F2691" s="665" t="s">
        <v>4752</v>
      </c>
      <c r="G2691" s="665" t="s">
        <v>6827</v>
      </c>
      <c r="H2691" s="665" t="s">
        <v>546</v>
      </c>
      <c r="I2691" s="665" t="s">
        <v>6828</v>
      </c>
      <c r="J2691" s="665" t="s">
        <v>6829</v>
      </c>
      <c r="K2691" s="665" t="s">
        <v>6830</v>
      </c>
      <c r="L2691" s="666">
        <v>84.45</v>
      </c>
      <c r="M2691" s="666">
        <v>253.35000000000002</v>
      </c>
      <c r="N2691" s="665">
        <v>3</v>
      </c>
      <c r="O2691" s="748">
        <v>2</v>
      </c>
      <c r="P2691" s="666">
        <v>253.35000000000002</v>
      </c>
      <c r="Q2691" s="681">
        <v>1</v>
      </c>
      <c r="R2691" s="665">
        <v>3</v>
      </c>
      <c r="S2691" s="681">
        <v>1</v>
      </c>
      <c r="T2691" s="748">
        <v>2</v>
      </c>
      <c r="U2691" s="704">
        <v>1</v>
      </c>
    </row>
    <row r="2692" spans="1:21" ht="14.4" customHeight="1" x14ac:dyDescent="0.3">
      <c r="A2692" s="664">
        <v>21</v>
      </c>
      <c r="B2692" s="665" t="s">
        <v>545</v>
      </c>
      <c r="C2692" s="665" t="s">
        <v>4757</v>
      </c>
      <c r="D2692" s="746" t="s">
        <v>7219</v>
      </c>
      <c r="E2692" s="747" t="s">
        <v>4795</v>
      </c>
      <c r="F2692" s="665" t="s">
        <v>4752</v>
      </c>
      <c r="G2692" s="665" t="s">
        <v>4969</v>
      </c>
      <c r="H2692" s="665" t="s">
        <v>546</v>
      </c>
      <c r="I2692" s="665" t="s">
        <v>5131</v>
      </c>
      <c r="J2692" s="665" t="s">
        <v>2697</v>
      </c>
      <c r="K2692" s="665" t="s">
        <v>4120</v>
      </c>
      <c r="L2692" s="666">
        <v>0</v>
      </c>
      <c r="M2692" s="666">
        <v>0</v>
      </c>
      <c r="N2692" s="665">
        <v>1</v>
      </c>
      <c r="O2692" s="748">
        <v>0.5</v>
      </c>
      <c r="P2692" s="666">
        <v>0</v>
      </c>
      <c r="Q2692" s="681"/>
      <c r="R2692" s="665">
        <v>1</v>
      </c>
      <c r="S2692" s="681">
        <v>1</v>
      </c>
      <c r="T2692" s="748">
        <v>0.5</v>
      </c>
      <c r="U2692" s="704">
        <v>1</v>
      </c>
    </row>
    <row r="2693" spans="1:21" ht="14.4" customHeight="1" x14ac:dyDescent="0.3">
      <c r="A2693" s="664">
        <v>21</v>
      </c>
      <c r="B2693" s="665" t="s">
        <v>545</v>
      </c>
      <c r="C2693" s="665" t="s">
        <v>4757</v>
      </c>
      <c r="D2693" s="746" t="s">
        <v>7219</v>
      </c>
      <c r="E2693" s="747" t="s">
        <v>4795</v>
      </c>
      <c r="F2693" s="665" t="s">
        <v>4752</v>
      </c>
      <c r="G2693" s="665" t="s">
        <v>4807</v>
      </c>
      <c r="H2693" s="665" t="s">
        <v>546</v>
      </c>
      <c r="I2693" s="665" t="s">
        <v>2108</v>
      </c>
      <c r="J2693" s="665" t="s">
        <v>797</v>
      </c>
      <c r="K2693" s="665" t="s">
        <v>4809</v>
      </c>
      <c r="L2693" s="666">
        <v>301.2</v>
      </c>
      <c r="M2693" s="666">
        <v>4819.1999999999989</v>
      </c>
      <c r="N2693" s="665">
        <v>16</v>
      </c>
      <c r="O2693" s="748">
        <v>4.5</v>
      </c>
      <c r="P2693" s="666">
        <v>1807.1999999999998</v>
      </c>
      <c r="Q2693" s="681">
        <v>0.37500000000000006</v>
      </c>
      <c r="R2693" s="665">
        <v>6</v>
      </c>
      <c r="S2693" s="681">
        <v>0.375</v>
      </c>
      <c r="T2693" s="748">
        <v>2.5</v>
      </c>
      <c r="U2693" s="704">
        <v>0.55555555555555558</v>
      </c>
    </row>
    <row r="2694" spans="1:21" ht="14.4" customHeight="1" x14ac:dyDescent="0.3">
      <c r="A2694" s="664">
        <v>21</v>
      </c>
      <c r="B2694" s="665" t="s">
        <v>545</v>
      </c>
      <c r="C2694" s="665" t="s">
        <v>4757</v>
      </c>
      <c r="D2694" s="746" t="s">
        <v>7219</v>
      </c>
      <c r="E2694" s="747" t="s">
        <v>4795</v>
      </c>
      <c r="F2694" s="665" t="s">
        <v>4752</v>
      </c>
      <c r="G2694" s="665" t="s">
        <v>4807</v>
      </c>
      <c r="H2694" s="665" t="s">
        <v>546</v>
      </c>
      <c r="I2694" s="665" t="s">
        <v>6103</v>
      </c>
      <c r="J2694" s="665" t="s">
        <v>5255</v>
      </c>
      <c r="K2694" s="665" t="s">
        <v>6104</v>
      </c>
      <c r="L2694" s="666">
        <v>201.73</v>
      </c>
      <c r="M2694" s="666">
        <v>1412.11</v>
      </c>
      <c r="N2694" s="665">
        <v>7</v>
      </c>
      <c r="O2694" s="748">
        <v>3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21</v>
      </c>
      <c r="B2695" s="665" t="s">
        <v>545</v>
      </c>
      <c r="C2695" s="665" t="s">
        <v>4757</v>
      </c>
      <c r="D2695" s="746" t="s">
        <v>7219</v>
      </c>
      <c r="E2695" s="747" t="s">
        <v>4795</v>
      </c>
      <c r="F2695" s="665" t="s">
        <v>4752</v>
      </c>
      <c r="G2695" s="665" t="s">
        <v>4807</v>
      </c>
      <c r="H2695" s="665" t="s">
        <v>546</v>
      </c>
      <c r="I2695" s="665" t="s">
        <v>5297</v>
      </c>
      <c r="J2695" s="665" t="s">
        <v>4972</v>
      </c>
      <c r="K2695" s="665" t="s">
        <v>5298</v>
      </c>
      <c r="L2695" s="666">
        <v>0</v>
      </c>
      <c r="M2695" s="666">
        <v>0</v>
      </c>
      <c r="N2695" s="665">
        <v>2</v>
      </c>
      <c r="O2695" s="748">
        <v>0.5</v>
      </c>
      <c r="P2695" s="666">
        <v>0</v>
      </c>
      <c r="Q2695" s="681"/>
      <c r="R2695" s="665">
        <v>2</v>
      </c>
      <c r="S2695" s="681">
        <v>1</v>
      </c>
      <c r="T2695" s="748">
        <v>0.5</v>
      </c>
      <c r="U2695" s="704">
        <v>1</v>
      </c>
    </row>
    <row r="2696" spans="1:21" ht="14.4" customHeight="1" x14ac:dyDescent="0.3">
      <c r="A2696" s="664">
        <v>21</v>
      </c>
      <c r="B2696" s="665" t="s">
        <v>545</v>
      </c>
      <c r="C2696" s="665" t="s">
        <v>4757</v>
      </c>
      <c r="D2696" s="746" t="s">
        <v>7219</v>
      </c>
      <c r="E2696" s="747" t="s">
        <v>4795</v>
      </c>
      <c r="F2696" s="665" t="s">
        <v>4752</v>
      </c>
      <c r="G2696" s="665" t="s">
        <v>4807</v>
      </c>
      <c r="H2696" s="665" t="s">
        <v>546</v>
      </c>
      <c r="I2696" s="665" t="s">
        <v>4838</v>
      </c>
      <c r="J2696" s="665" t="s">
        <v>797</v>
      </c>
      <c r="K2696" s="665" t="s">
        <v>4839</v>
      </c>
      <c r="L2696" s="666">
        <v>57.64</v>
      </c>
      <c r="M2696" s="666">
        <v>57.64</v>
      </c>
      <c r="N2696" s="665">
        <v>1</v>
      </c>
      <c r="O2696" s="748">
        <v>1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21</v>
      </c>
      <c r="B2697" s="665" t="s">
        <v>545</v>
      </c>
      <c r="C2697" s="665" t="s">
        <v>4757</v>
      </c>
      <c r="D2697" s="746" t="s">
        <v>7219</v>
      </c>
      <c r="E2697" s="747" t="s">
        <v>4795</v>
      </c>
      <c r="F2697" s="665" t="s">
        <v>4752</v>
      </c>
      <c r="G2697" s="665" t="s">
        <v>4807</v>
      </c>
      <c r="H2697" s="665" t="s">
        <v>546</v>
      </c>
      <c r="I2697" s="665" t="s">
        <v>4808</v>
      </c>
      <c r="J2697" s="665" t="s">
        <v>797</v>
      </c>
      <c r="K2697" s="665" t="s">
        <v>4809</v>
      </c>
      <c r="L2697" s="666">
        <v>185.26</v>
      </c>
      <c r="M2697" s="666">
        <v>2408.38</v>
      </c>
      <c r="N2697" s="665">
        <v>13</v>
      </c>
      <c r="O2697" s="748">
        <v>9.5</v>
      </c>
      <c r="P2697" s="666">
        <v>1667.34</v>
      </c>
      <c r="Q2697" s="681">
        <v>0.69230769230769229</v>
      </c>
      <c r="R2697" s="665">
        <v>9</v>
      </c>
      <c r="S2697" s="681">
        <v>0.69230769230769229</v>
      </c>
      <c r="T2697" s="748">
        <v>6.5</v>
      </c>
      <c r="U2697" s="704">
        <v>0.68421052631578949</v>
      </c>
    </row>
    <row r="2698" spans="1:21" ht="14.4" customHeight="1" x14ac:dyDescent="0.3">
      <c r="A2698" s="664">
        <v>21</v>
      </c>
      <c r="B2698" s="665" t="s">
        <v>545</v>
      </c>
      <c r="C2698" s="665" t="s">
        <v>4757</v>
      </c>
      <c r="D2698" s="746" t="s">
        <v>7219</v>
      </c>
      <c r="E2698" s="747" t="s">
        <v>4795</v>
      </c>
      <c r="F2698" s="665" t="s">
        <v>4752</v>
      </c>
      <c r="G2698" s="665" t="s">
        <v>4807</v>
      </c>
      <c r="H2698" s="665" t="s">
        <v>546</v>
      </c>
      <c r="I2698" s="665" t="s">
        <v>2192</v>
      </c>
      <c r="J2698" s="665" t="s">
        <v>797</v>
      </c>
      <c r="K2698" s="665" t="s">
        <v>4809</v>
      </c>
      <c r="L2698" s="666">
        <v>301.2</v>
      </c>
      <c r="M2698" s="666">
        <v>7228.7999999999984</v>
      </c>
      <c r="N2698" s="665">
        <v>24</v>
      </c>
      <c r="O2698" s="748">
        <v>12</v>
      </c>
      <c r="P2698" s="666">
        <v>3614.3999999999992</v>
      </c>
      <c r="Q2698" s="681">
        <v>0.5</v>
      </c>
      <c r="R2698" s="665">
        <v>12</v>
      </c>
      <c r="S2698" s="681">
        <v>0.5</v>
      </c>
      <c r="T2698" s="748">
        <v>6.5</v>
      </c>
      <c r="U2698" s="704">
        <v>0.54166666666666663</v>
      </c>
    </row>
    <row r="2699" spans="1:21" ht="14.4" customHeight="1" x14ac:dyDescent="0.3">
      <c r="A2699" s="664">
        <v>21</v>
      </c>
      <c r="B2699" s="665" t="s">
        <v>545</v>
      </c>
      <c r="C2699" s="665" t="s">
        <v>4757</v>
      </c>
      <c r="D2699" s="746" t="s">
        <v>7219</v>
      </c>
      <c r="E2699" s="747" t="s">
        <v>4795</v>
      </c>
      <c r="F2699" s="665" t="s">
        <v>4752</v>
      </c>
      <c r="G2699" s="665" t="s">
        <v>4807</v>
      </c>
      <c r="H2699" s="665" t="s">
        <v>546</v>
      </c>
      <c r="I2699" s="665" t="s">
        <v>2206</v>
      </c>
      <c r="J2699" s="665" t="s">
        <v>797</v>
      </c>
      <c r="K2699" s="665" t="s">
        <v>4839</v>
      </c>
      <c r="L2699" s="666">
        <v>93.71</v>
      </c>
      <c r="M2699" s="666">
        <v>187.42</v>
      </c>
      <c r="N2699" s="665">
        <v>2</v>
      </c>
      <c r="O2699" s="748">
        <v>1</v>
      </c>
      <c r="P2699" s="666">
        <v>187.42</v>
      </c>
      <c r="Q2699" s="681">
        <v>1</v>
      </c>
      <c r="R2699" s="665">
        <v>2</v>
      </c>
      <c r="S2699" s="681">
        <v>1</v>
      </c>
      <c r="T2699" s="748">
        <v>1</v>
      </c>
      <c r="U2699" s="704">
        <v>1</v>
      </c>
    </row>
    <row r="2700" spans="1:21" ht="14.4" customHeight="1" x14ac:dyDescent="0.3">
      <c r="A2700" s="664">
        <v>21</v>
      </c>
      <c r="B2700" s="665" t="s">
        <v>545</v>
      </c>
      <c r="C2700" s="665" t="s">
        <v>4757</v>
      </c>
      <c r="D2700" s="746" t="s">
        <v>7219</v>
      </c>
      <c r="E2700" s="747" t="s">
        <v>4795</v>
      </c>
      <c r="F2700" s="665" t="s">
        <v>4752</v>
      </c>
      <c r="G2700" s="665" t="s">
        <v>4810</v>
      </c>
      <c r="H2700" s="665" t="s">
        <v>2238</v>
      </c>
      <c r="I2700" s="665" t="s">
        <v>5213</v>
      </c>
      <c r="J2700" s="665" t="s">
        <v>4606</v>
      </c>
      <c r="K2700" s="665" t="s">
        <v>5214</v>
      </c>
      <c r="L2700" s="666">
        <v>0</v>
      </c>
      <c r="M2700" s="666">
        <v>0</v>
      </c>
      <c r="N2700" s="665">
        <v>1</v>
      </c>
      <c r="O2700" s="748">
        <v>1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21</v>
      </c>
      <c r="B2701" s="665" t="s">
        <v>545</v>
      </c>
      <c r="C2701" s="665" t="s">
        <v>4757</v>
      </c>
      <c r="D2701" s="746" t="s">
        <v>7219</v>
      </c>
      <c r="E2701" s="747" t="s">
        <v>4795</v>
      </c>
      <c r="F2701" s="665" t="s">
        <v>4752</v>
      </c>
      <c r="G2701" s="665" t="s">
        <v>4810</v>
      </c>
      <c r="H2701" s="665" t="s">
        <v>2238</v>
      </c>
      <c r="I2701" s="665" t="s">
        <v>4914</v>
      </c>
      <c r="J2701" s="665" t="s">
        <v>2567</v>
      </c>
      <c r="K2701" s="665" t="s">
        <v>2568</v>
      </c>
      <c r="L2701" s="666">
        <v>668.54</v>
      </c>
      <c r="M2701" s="666">
        <v>4011.24</v>
      </c>
      <c r="N2701" s="665">
        <v>6</v>
      </c>
      <c r="O2701" s="748">
        <v>3.5</v>
      </c>
      <c r="P2701" s="666">
        <v>2005.62</v>
      </c>
      <c r="Q2701" s="681">
        <v>0.5</v>
      </c>
      <c r="R2701" s="665">
        <v>3</v>
      </c>
      <c r="S2701" s="681">
        <v>0.5</v>
      </c>
      <c r="T2701" s="748">
        <v>2</v>
      </c>
      <c r="U2701" s="704">
        <v>0.5714285714285714</v>
      </c>
    </row>
    <row r="2702" spans="1:21" ht="14.4" customHeight="1" x14ac:dyDescent="0.3">
      <c r="A2702" s="664">
        <v>21</v>
      </c>
      <c r="B2702" s="665" t="s">
        <v>545</v>
      </c>
      <c r="C2702" s="665" t="s">
        <v>4757</v>
      </c>
      <c r="D2702" s="746" t="s">
        <v>7219</v>
      </c>
      <c r="E2702" s="747" t="s">
        <v>4795</v>
      </c>
      <c r="F2702" s="665" t="s">
        <v>4752</v>
      </c>
      <c r="G2702" s="665" t="s">
        <v>4810</v>
      </c>
      <c r="H2702" s="665" t="s">
        <v>546</v>
      </c>
      <c r="I2702" s="665" t="s">
        <v>5436</v>
      </c>
      <c r="J2702" s="665" t="s">
        <v>2567</v>
      </c>
      <c r="K2702" s="665" t="s">
        <v>5437</v>
      </c>
      <c r="L2702" s="666">
        <v>0</v>
      </c>
      <c r="M2702" s="666">
        <v>0</v>
      </c>
      <c r="N2702" s="665">
        <v>3</v>
      </c>
      <c r="O2702" s="748">
        <v>1.5</v>
      </c>
      <c r="P2702" s="666">
        <v>0</v>
      </c>
      <c r="Q2702" s="681"/>
      <c r="R2702" s="665">
        <v>3</v>
      </c>
      <c r="S2702" s="681">
        <v>1</v>
      </c>
      <c r="T2702" s="748">
        <v>1.5</v>
      </c>
      <c r="U2702" s="704">
        <v>1</v>
      </c>
    </row>
    <row r="2703" spans="1:21" ht="14.4" customHeight="1" x14ac:dyDescent="0.3">
      <c r="A2703" s="664">
        <v>21</v>
      </c>
      <c r="B2703" s="665" t="s">
        <v>545</v>
      </c>
      <c r="C2703" s="665" t="s">
        <v>4757</v>
      </c>
      <c r="D2703" s="746" t="s">
        <v>7219</v>
      </c>
      <c r="E2703" s="747" t="s">
        <v>4795</v>
      </c>
      <c r="F2703" s="665" t="s">
        <v>4752</v>
      </c>
      <c r="G2703" s="665" t="s">
        <v>4810</v>
      </c>
      <c r="H2703" s="665" t="s">
        <v>546</v>
      </c>
      <c r="I2703" s="665" t="s">
        <v>6831</v>
      </c>
      <c r="J2703" s="665" t="s">
        <v>2567</v>
      </c>
      <c r="K2703" s="665" t="s">
        <v>5437</v>
      </c>
      <c r="L2703" s="666">
        <v>0</v>
      </c>
      <c r="M2703" s="666">
        <v>0</v>
      </c>
      <c r="N2703" s="665">
        <v>36</v>
      </c>
      <c r="O2703" s="748">
        <v>21.5</v>
      </c>
      <c r="P2703" s="666">
        <v>0</v>
      </c>
      <c r="Q2703" s="681"/>
      <c r="R2703" s="665">
        <v>28</v>
      </c>
      <c r="S2703" s="681">
        <v>0.77777777777777779</v>
      </c>
      <c r="T2703" s="748">
        <v>16</v>
      </c>
      <c r="U2703" s="704">
        <v>0.7441860465116279</v>
      </c>
    </row>
    <row r="2704" spans="1:21" ht="14.4" customHeight="1" x14ac:dyDescent="0.3">
      <c r="A2704" s="664">
        <v>21</v>
      </c>
      <c r="B2704" s="665" t="s">
        <v>545</v>
      </c>
      <c r="C2704" s="665" t="s">
        <v>4757</v>
      </c>
      <c r="D2704" s="746" t="s">
        <v>7219</v>
      </c>
      <c r="E2704" s="747" t="s">
        <v>4795</v>
      </c>
      <c r="F2704" s="665" t="s">
        <v>4752</v>
      </c>
      <c r="G2704" s="665" t="s">
        <v>5442</v>
      </c>
      <c r="H2704" s="665" t="s">
        <v>546</v>
      </c>
      <c r="I2704" s="665" t="s">
        <v>731</v>
      </c>
      <c r="J2704" s="665" t="s">
        <v>5443</v>
      </c>
      <c r="K2704" s="665" t="s">
        <v>5444</v>
      </c>
      <c r="L2704" s="666">
        <v>0</v>
      </c>
      <c r="M2704" s="666">
        <v>0</v>
      </c>
      <c r="N2704" s="665">
        <v>1</v>
      </c>
      <c r="O2704" s="748">
        <v>1</v>
      </c>
      <c r="P2704" s="666">
        <v>0</v>
      </c>
      <c r="Q2704" s="681"/>
      <c r="R2704" s="665">
        <v>1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21</v>
      </c>
      <c r="B2705" s="665" t="s">
        <v>545</v>
      </c>
      <c r="C2705" s="665" t="s">
        <v>4757</v>
      </c>
      <c r="D2705" s="746" t="s">
        <v>7219</v>
      </c>
      <c r="E2705" s="747" t="s">
        <v>4795</v>
      </c>
      <c r="F2705" s="665" t="s">
        <v>4752</v>
      </c>
      <c r="G2705" s="665" t="s">
        <v>4915</v>
      </c>
      <c r="H2705" s="665" t="s">
        <v>546</v>
      </c>
      <c r="I2705" s="665" t="s">
        <v>2176</v>
      </c>
      <c r="J2705" s="665" t="s">
        <v>1505</v>
      </c>
      <c r="K2705" s="665" t="s">
        <v>5188</v>
      </c>
      <c r="L2705" s="666">
        <v>908.53</v>
      </c>
      <c r="M2705" s="666">
        <v>8176.7699999999995</v>
      </c>
      <c r="N2705" s="665">
        <v>9</v>
      </c>
      <c r="O2705" s="748">
        <v>5</v>
      </c>
      <c r="P2705" s="666">
        <v>8176.7699999999995</v>
      </c>
      <c r="Q2705" s="681">
        <v>1</v>
      </c>
      <c r="R2705" s="665">
        <v>9</v>
      </c>
      <c r="S2705" s="681">
        <v>1</v>
      </c>
      <c r="T2705" s="748">
        <v>5</v>
      </c>
      <c r="U2705" s="704">
        <v>1</v>
      </c>
    </row>
    <row r="2706" spans="1:21" ht="14.4" customHeight="1" x14ac:dyDescent="0.3">
      <c r="A2706" s="664">
        <v>21</v>
      </c>
      <c r="B2706" s="665" t="s">
        <v>545</v>
      </c>
      <c r="C2706" s="665" t="s">
        <v>4757</v>
      </c>
      <c r="D2706" s="746" t="s">
        <v>7219</v>
      </c>
      <c r="E2706" s="747" t="s">
        <v>4795</v>
      </c>
      <c r="F2706" s="665" t="s">
        <v>4752</v>
      </c>
      <c r="G2706" s="665" t="s">
        <v>4915</v>
      </c>
      <c r="H2706" s="665" t="s">
        <v>546</v>
      </c>
      <c r="I2706" s="665" t="s">
        <v>3217</v>
      </c>
      <c r="J2706" s="665" t="s">
        <v>2198</v>
      </c>
      <c r="K2706" s="665" t="s">
        <v>5942</v>
      </c>
      <c r="L2706" s="666">
        <v>291.85000000000002</v>
      </c>
      <c r="M2706" s="666">
        <v>291.85000000000002</v>
      </c>
      <c r="N2706" s="665">
        <v>1</v>
      </c>
      <c r="O2706" s="748">
        <v>1</v>
      </c>
      <c r="P2706" s="666">
        <v>291.85000000000002</v>
      </c>
      <c r="Q2706" s="681">
        <v>1</v>
      </c>
      <c r="R2706" s="665">
        <v>1</v>
      </c>
      <c r="S2706" s="681">
        <v>1</v>
      </c>
      <c r="T2706" s="748">
        <v>1</v>
      </c>
      <c r="U2706" s="704">
        <v>1</v>
      </c>
    </row>
    <row r="2707" spans="1:21" ht="14.4" customHeight="1" x14ac:dyDescent="0.3">
      <c r="A2707" s="664">
        <v>21</v>
      </c>
      <c r="B2707" s="665" t="s">
        <v>545</v>
      </c>
      <c r="C2707" s="665" t="s">
        <v>4757</v>
      </c>
      <c r="D2707" s="746" t="s">
        <v>7219</v>
      </c>
      <c r="E2707" s="747" t="s">
        <v>4795</v>
      </c>
      <c r="F2707" s="665" t="s">
        <v>4752</v>
      </c>
      <c r="G2707" s="665" t="s">
        <v>4915</v>
      </c>
      <c r="H2707" s="665" t="s">
        <v>546</v>
      </c>
      <c r="I2707" s="665" t="s">
        <v>2197</v>
      </c>
      <c r="J2707" s="665" t="s">
        <v>2198</v>
      </c>
      <c r="K2707" s="665" t="s">
        <v>5189</v>
      </c>
      <c r="L2707" s="666">
        <v>583.70000000000005</v>
      </c>
      <c r="M2707" s="666">
        <v>2334.8000000000002</v>
      </c>
      <c r="N2707" s="665">
        <v>4</v>
      </c>
      <c r="O2707" s="748">
        <v>2</v>
      </c>
      <c r="P2707" s="666">
        <v>2334.8000000000002</v>
      </c>
      <c r="Q2707" s="681">
        <v>1</v>
      </c>
      <c r="R2707" s="665">
        <v>4</v>
      </c>
      <c r="S2707" s="681">
        <v>1</v>
      </c>
      <c r="T2707" s="748">
        <v>2</v>
      </c>
      <c r="U2707" s="704">
        <v>1</v>
      </c>
    </row>
    <row r="2708" spans="1:21" ht="14.4" customHeight="1" x14ac:dyDescent="0.3">
      <c r="A2708" s="664">
        <v>21</v>
      </c>
      <c r="B2708" s="665" t="s">
        <v>545</v>
      </c>
      <c r="C2708" s="665" t="s">
        <v>4757</v>
      </c>
      <c r="D2708" s="746" t="s">
        <v>7219</v>
      </c>
      <c r="E2708" s="747" t="s">
        <v>4795</v>
      </c>
      <c r="F2708" s="665" t="s">
        <v>4752</v>
      </c>
      <c r="G2708" s="665" t="s">
        <v>4915</v>
      </c>
      <c r="H2708" s="665" t="s">
        <v>546</v>
      </c>
      <c r="I2708" s="665" t="s">
        <v>5217</v>
      </c>
      <c r="J2708" s="665" t="s">
        <v>1505</v>
      </c>
      <c r="K2708" s="665" t="s">
        <v>5218</v>
      </c>
      <c r="L2708" s="666">
        <v>0</v>
      </c>
      <c r="M2708" s="666">
        <v>0</v>
      </c>
      <c r="N2708" s="665">
        <v>1</v>
      </c>
      <c r="O2708" s="748">
        <v>1</v>
      </c>
      <c r="P2708" s="666">
        <v>0</v>
      </c>
      <c r="Q2708" s="681"/>
      <c r="R2708" s="665">
        <v>1</v>
      </c>
      <c r="S2708" s="681">
        <v>1</v>
      </c>
      <c r="T2708" s="748">
        <v>1</v>
      </c>
      <c r="U2708" s="704">
        <v>1</v>
      </c>
    </row>
    <row r="2709" spans="1:21" ht="14.4" customHeight="1" x14ac:dyDescent="0.3">
      <c r="A2709" s="664">
        <v>21</v>
      </c>
      <c r="B2709" s="665" t="s">
        <v>545</v>
      </c>
      <c r="C2709" s="665" t="s">
        <v>4757</v>
      </c>
      <c r="D2709" s="746" t="s">
        <v>7219</v>
      </c>
      <c r="E2709" s="747" t="s">
        <v>4795</v>
      </c>
      <c r="F2709" s="665" t="s">
        <v>4752</v>
      </c>
      <c r="G2709" s="665" t="s">
        <v>4915</v>
      </c>
      <c r="H2709" s="665" t="s">
        <v>546</v>
      </c>
      <c r="I2709" s="665" t="s">
        <v>6832</v>
      </c>
      <c r="J2709" s="665" t="s">
        <v>3401</v>
      </c>
      <c r="K2709" s="665" t="s">
        <v>6833</v>
      </c>
      <c r="L2709" s="666">
        <v>0</v>
      </c>
      <c r="M2709" s="666">
        <v>0</v>
      </c>
      <c r="N2709" s="665">
        <v>1</v>
      </c>
      <c r="O2709" s="748">
        <v>1</v>
      </c>
      <c r="P2709" s="666">
        <v>0</v>
      </c>
      <c r="Q2709" s="681"/>
      <c r="R2709" s="665">
        <v>1</v>
      </c>
      <c r="S2709" s="681">
        <v>1</v>
      </c>
      <c r="T2709" s="748">
        <v>1</v>
      </c>
      <c r="U2709" s="704">
        <v>1</v>
      </c>
    </row>
    <row r="2710" spans="1:21" ht="14.4" customHeight="1" x14ac:dyDescent="0.3">
      <c r="A2710" s="664">
        <v>21</v>
      </c>
      <c r="B2710" s="665" t="s">
        <v>545</v>
      </c>
      <c r="C2710" s="665" t="s">
        <v>4757</v>
      </c>
      <c r="D2710" s="746" t="s">
        <v>7219</v>
      </c>
      <c r="E2710" s="747" t="s">
        <v>4795</v>
      </c>
      <c r="F2710" s="665" t="s">
        <v>4752</v>
      </c>
      <c r="G2710" s="665" t="s">
        <v>4811</v>
      </c>
      <c r="H2710" s="665" t="s">
        <v>546</v>
      </c>
      <c r="I2710" s="665" t="s">
        <v>4812</v>
      </c>
      <c r="J2710" s="665" t="s">
        <v>4813</v>
      </c>
      <c r="K2710" s="665" t="s">
        <v>4814</v>
      </c>
      <c r="L2710" s="666">
        <v>2146.12</v>
      </c>
      <c r="M2710" s="666">
        <v>4292.24</v>
      </c>
      <c r="N2710" s="665">
        <v>2</v>
      </c>
      <c r="O2710" s="748">
        <v>2</v>
      </c>
      <c r="P2710" s="666">
        <v>2146.12</v>
      </c>
      <c r="Q2710" s="681">
        <v>0.5</v>
      </c>
      <c r="R2710" s="665">
        <v>1</v>
      </c>
      <c r="S2710" s="681">
        <v>0.5</v>
      </c>
      <c r="T2710" s="748">
        <v>1</v>
      </c>
      <c r="U2710" s="704">
        <v>0.5</v>
      </c>
    </row>
    <row r="2711" spans="1:21" ht="14.4" customHeight="1" x14ac:dyDescent="0.3">
      <c r="A2711" s="664">
        <v>21</v>
      </c>
      <c r="B2711" s="665" t="s">
        <v>545</v>
      </c>
      <c r="C2711" s="665" t="s">
        <v>4757</v>
      </c>
      <c r="D2711" s="746" t="s">
        <v>7219</v>
      </c>
      <c r="E2711" s="747" t="s">
        <v>4795</v>
      </c>
      <c r="F2711" s="665" t="s">
        <v>4752</v>
      </c>
      <c r="G2711" s="665" t="s">
        <v>4811</v>
      </c>
      <c r="H2711" s="665" t="s">
        <v>546</v>
      </c>
      <c r="I2711" s="665" t="s">
        <v>5305</v>
      </c>
      <c r="J2711" s="665" t="s">
        <v>5306</v>
      </c>
      <c r="K2711" s="665" t="s">
        <v>5307</v>
      </c>
      <c r="L2711" s="666">
        <v>0</v>
      </c>
      <c r="M2711" s="666">
        <v>0</v>
      </c>
      <c r="N2711" s="665">
        <v>1</v>
      </c>
      <c r="O2711" s="748">
        <v>1</v>
      </c>
      <c r="P2711" s="666"/>
      <c r="Q2711" s="681"/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21</v>
      </c>
      <c r="B2712" s="665" t="s">
        <v>545</v>
      </c>
      <c r="C2712" s="665" t="s">
        <v>4757</v>
      </c>
      <c r="D2712" s="746" t="s">
        <v>7219</v>
      </c>
      <c r="E2712" s="747" t="s">
        <v>4795</v>
      </c>
      <c r="F2712" s="665" t="s">
        <v>4752</v>
      </c>
      <c r="G2712" s="665" t="s">
        <v>5141</v>
      </c>
      <c r="H2712" s="665" t="s">
        <v>2238</v>
      </c>
      <c r="I2712" s="665" t="s">
        <v>3696</v>
      </c>
      <c r="J2712" s="665" t="s">
        <v>3697</v>
      </c>
      <c r="K2712" s="665" t="s">
        <v>4603</v>
      </c>
      <c r="L2712" s="666">
        <v>57.64</v>
      </c>
      <c r="M2712" s="666">
        <v>57.64</v>
      </c>
      <c r="N2712" s="665">
        <v>1</v>
      </c>
      <c r="O2712" s="748">
        <v>0.5</v>
      </c>
      <c r="P2712" s="666">
        <v>57.64</v>
      </c>
      <c r="Q2712" s="681">
        <v>1</v>
      </c>
      <c r="R2712" s="665">
        <v>1</v>
      </c>
      <c r="S2712" s="681">
        <v>1</v>
      </c>
      <c r="T2712" s="748">
        <v>0.5</v>
      </c>
      <c r="U2712" s="704">
        <v>1</v>
      </c>
    </row>
    <row r="2713" spans="1:21" ht="14.4" customHeight="1" x14ac:dyDescent="0.3">
      <c r="A2713" s="664">
        <v>21</v>
      </c>
      <c r="B2713" s="665" t="s">
        <v>545</v>
      </c>
      <c r="C2713" s="665" t="s">
        <v>4757</v>
      </c>
      <c r="D2713" s="746" t="s">
        <v>7219</v>
      </c>
      <c r="E2713" s="747" t="s">
        <v>4795</v>
      </c>
      <c r="F2713" s="665" t="s">
        <v>4752</v>
      </c>
      <c r="G2713" s="665" t="s">
        <v>5141</v>
      </c>
      <c r="H2713" s="665" t="s">
        <v>2238</v>
      </c>
      <c r="I2713" s="665" t="s">
        <v>6448</v>
      </c>
      <c r="J2713" s="665" t="s">
        <v>2570</v>
      </c>
      <c r="K2713" s="665" t="s">
        <v>6449</v>
      </c>
      <c r="L2713" s="666">
        <v>0</v>
      </c>
      <c r="M2713" s="666">
        <v>0</v>
      </c>
      <c r="N2713" s="665">
        <v>1</v>
      </c>
      <c r="O2713" s="748">
        <v>1</v>
      </c>
      <c r="P2713" s="666">
        <v>0</v>
      </c>
      <c r="Q2713" s="681"/>
      <c r="R2713" s="665">
        <v>1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21</v>
      </c>
      <c r="B2714" s="665" t="s">
        <v>545</v>
      </c>
      <c r="C2714" s="665" t="s">
        <v>4757</v>
      </c>
      <c r="D2714" s="746" t="s">
        <v>7219</v>
      </c>
      <c r="E2714" s="747" t="s">
        <v>4795</v>
      </c>
      <c r="F2714" s="665" t="s">
        <v>4752</v>
      </c>
      <c r="G2714" s="665" t="s">
        <v>5141</v>
      </c>
      <c r="H2714" s="665" t="s">
        <v>2238</v>
      </c>
      <c r="I2714" s="665" t="s">
        <v>6834</v>
      </c>
      <c r="J2714" s="665" t="s">
        <v>3697</v>
      </c>
      <c r="K2714" s="665" t="s">
        <v>6835</v>
      </c>
      <c r="L2714" s="666">
        <v>0</v>
      </c>
      <c r="M2714" s="666">
        <v>0</v>
      </c>
      <c r="N2714" s="665">
        <v>1</v>
      </c>
      <c r="O2714" s="748">
        <v>0.5</v>
      </c>
      <c r="P2714" s="666"/>
      <c r="Q2714" s="681"/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21</v>
      </c>
      <c r="B2715" s="665" t="s">
        <v>545</v>
      </c>
      <c r="C2715" s="665" t="s">
        <v>4757</v>
      </c>
      <c r="D2715" s="746" t="s">
        <v>7219</v>
      </c>
      <c r="E2715" s="747" t="s">
        <v>4795</v>
      </c>
      <c r="F2715" s="665" t="s">
        <v>4752</v>
      </c>
      <c r="G2715" s="665" t="s">
        <v>5027</v>
      </c>
      <c r="H2715" s="665" t="s">
        <v>2238</v>
      </c>
      <c r="I2715" s="665" t="s">
        <v>2352</v>
      </c>
      <c r="J2715" s="665" t="s">
        <v>2353</v>
      </c>
      <c r="K2715" s="665" t="s">
        <v>4455</v>
      </c>
      <c r="L2715" s="666">
        <v>48.27</v>
      </c>
      <c r="M2715" s="666">
        <v>48.27</v>
      </c>
      <c r="N2715" s="665">
        <v>1</v>
      </c>
      <c r="O2715" s="748">
        <v>1</v>
      </c>
      <c r="P2715" s="666">
        <v>48.27</v>
      </c>
      <c r="Q2715" s="681">
        <v>1</v>
      </c>
      <c r="R2715" s="665">
        <v>1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21</v>
      </c>
      <c r="B2716" s="665" t="s">
        <v>545</v>
      </c>
      <c r="C2716" s="665" t="s">
        <v>4757</v>
      </c>
      <c r="D2716" s="746" t="s">
        <v>7219</v>
      </c>
      <c r="E2716" s="747" t="s">
        <v>4795</v>
      </c>
      <c r="F2716" s="665" t="s">
        <v>4752</v>
      </c>
      <c r="G2716" s="665" t="s">
        <v>5028</v>
      </c>
      <c r="H2716" s="665" t="s">
        <v>2238</v>
      </c>
      <c r="I2716" s="665" t="s">
        <v>3782</v>
      </c>
      <c r="J2716" s="665" t="s">
        <v>3783</v>
      </c>
      <c r="K2716" s="665" t="s">
        <v>4633</v>
      </c>
      <c r="L2716" s="666">
        <v>181.94</v>
      </c>
      <c r="M2716" s="666">
        <v>545.81999999999994</v>
      </c>
      <c r="N2716" s="665">
        <v>3</v>
      </c>
      <c r="O2716" s="748">
        <v>1</v>
      </c>
      <c r="P2716" s="666"/>
      <c r="Q2716" s="681">
        <v>0</v>
      </c>
      <c r="R2716" s="665"/>
      <c r="S2716" s="681">
        <v>0</v>
      </c>
      <c r="T2716" s="748"/>
      <c r="U2716" s="704">
        <v>0</v>
      </c>
    </row>
    <row r="2717" spans="1:21" ht="14.4" customHeight="1" x14ac:dyDescent="0.3">
      <c r="A2717" s="664">
        <v>21</v>
      </c>
      <c r="B2717" s="665" t="s">
        <v>545</v>
      </c>
      <c r="C2717" s="665" t="s">
        <v>4757</v>
      </c>
      <c r="D2717" s="746" t="s">
        <v>7219</v>
      </c>
      <c r="E2717" s="747" t="s">
        <v>4795</v>
      </c>
      <c r="F2717" s="665" t="s">
        <v>4752</v>
      </c>
      <c r="G2717" s="665" t="s">
        <v>5028</v>
      </c>
      <c r="H2717" s="665" t="s">
        <v>2238</v>
      </c>
      <c r="I2717" s="665" t="s">
        <v>3840</v>
      </c>
      <c r="J2717" s="665" t="s">
        <v>3783</v>
      </c>
      <c r="K2717" s="665" t="s">
        <v>4634</v>
      </c>
      <c r="L2717" s="666">
        <v>545.82000000000005</v>
      </c>
      <c r="M2717" s="666">
        <v>545.82000000000005</v>
      </c>
      <c r="N2717" s="665">
        <v>1</v>
      </c>
      <c r="O2717" s="748">
        <v>1</v>
      </c>
      <c r="P2717" s="666"/>
      <c r="Q2717" s="681">
        <v>0</v>
      </c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21</v>
      </c>
      <c r="B2718" s="665" t="s">
        <v>545</v>
      </c>
      <c r="C2718" s="665" t="s">
        <v>4757</v>
      </c>
      <c r="D2718" s="746" t="s">
        <v>7219</v>
      </c>
      <c r="E2718" s="747" t="s">
        <v>4795</v>
      </c>
      <c r="F2718" s="665" t="s">
        <v>4752</v>
      </c>
      <c r="G2718" s="665" t="s">
        <v>5029</v>
      </c>
      <c r="H2718" s="665" t="s">
        <v>2238</v>
      </c>
      <c r="I2718" s="665" t="s">
        <v>6836</v>
      </c>
      <c r="J2718" s="665" t="s">
        <v>6837</v>
      </c>
      <c r="K2718" s="665" t="s">
        <v>6838</v>
      </c>
      <c r="L2718" s="666">
        <v>87.41</v>
      </c>
      <c r="M2718" s="666">
        <v>87.41</v>
      </c>
      <c r="N2718" s="665">
        <v>1</v>
      </c>
      <c r="O2718" s="748">
        <v>1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21</v>
      </c>
      <c r="B2719" s="665" t="s">
        <v>545</v>
      </c>
      <c r="C2719" s="665" t="s">
        <v>4757</v>
      </c>
      <c r="D2719" s="746" t="s">
        <v>7219</v>
      </c>
      <c r="E2719" s="747" t="s">
        <v>4795</v>
      </c>
      <c r="F2719" s="665" t="s">
        <v>4752</v>
      </c>
      <c r="G2719" s="665" t="s">
        <v>4815</v>
      </c>
      <c r="H2719" s="665" t="s">
        <v>546</v>
      </c>
      <c r="I2719" s="665" t="s">
        <v>1930</v>
      </c>
      <c r="J2719" s="665" t="s">
        <v>1931</v>
      </c>
      <c r="K2719" s="665" t="s">
        <v>1756</v>
      </c>
      <c r="L2719" s="666">
        <v>108.44</v>
      </c>
      <c r="M2719" s="666">
        <v>3686.9600000000009</v>
      </c>
      <c r="N2719" s="665">
        <v>34</v>
      </c>
      <c r="O2719" s="748">
        <v>19.5</v>
      </c>
      <c r="P2719" s="666">
        <v>2385.6800000000007</v>
      </c>
      <c r="Q2719" s="681">
        <v>0.6470588235294118</v>
      </c>
      <c r="R2719" s="665">
        <v>22</v>
      </c>
      <c r="S2719" s="681">
        <v>0.6470588235294118</v>
      </c>
      <c r="T2719" s="748">
        <v>12</v>
      </c>
      <c r="U2719" s="704">
        <v>0.61538461538461542</v>
      </c>
    </row>
    <row r="2720" spans="1:21" ht="14.4" customHeight="1" x14ac:dyDescent="0.3">
      <c r="A2720" s="664">
        <v>21</v>
      </c>
      <c r="B2720" s="665" t="s">
        <v>545</v>
      </c>
      <c r="C2720" s="665" t="s">
        <v>4757</v>
      </c>
      <c r="D2720" s="746" t="s">
        <v>7219</v>
      </c>
      <c r="E2720" s="747" t="s">
        <v>4795</v>
      </c>
      <c r="F2720" s="665" t="s">
        <v>4752</v>
      </c>
      <c r="G2720" s="665" t="s">
        <v>6733</v>
      </c>
      <c r="H2720" s="665" t="s">
        <v>546</v>
      </c>
      <c r="I2720" s="665" t="s">
        <v>6839</v>
      </c>
      <c r="J2720" s="665" t="s">
        <v>6735</v>
      </c>
      <c r="K2720" s="665" t="s">
        <v>6840</v>
      </c>
      <c r="L2720" s="666">
        <v>0</v>
      </c>
      <c r="M2720" s="666">
        <v>0</v>
      </c>
      <c r="N2720" s="665">
        <v>2</v>
      </c>
      <c r="O2720" s="748">
        <v>0.5</v>
      </c>
      <c r="P2720" s="666">
        <v>0</v>
      </c>
      <c r="Q2720" s="681"/>
      <c r="R2720" s="665">
        <v>2</v>
      </c>
      <c r="S2720" s="681">
        <v>1</v>
      </c>
      <c r="T2720" s="748">
        <v>0.5</v>
      </c>
      <c r="U2720" s="704">
        <v>1</v>
      </c>
    </row>
    <row r="2721" spans="1:21" ht="14.4" customHeight="1" x14ac:dyDescent="0.3">
      <c r="A2721" s="664">
        <v>21</v>
      </c>
      <c r="B2721" s="665" t="s">
        <v>545</v>
      </c>
      <c r="C2721" s="665" t="s">
        <v>4757</v>
      </c>
      <c r="D2721" s="746" t="s">
        <v>7219</v>
      </c>
      <c r="E2721" s="747" t="s">
        <v>4795</v>
      </c>
      <c r="F2721" s="665" t="s">
        <v>4752</v>
      </c>
      <c r="G2721" s="665" t="s">
        <v>5818</v>
      </c>
      <c r="H2721" s="665" t="s">
        <v>546</v>
      </c>
      <c r="I2721" s="665" t="s">
        <v>1100</v>
      </c>
      <c r="J2721" s="665" t="s">
        <v>5819</v>
      </c>
      <c r="K2721" s="665" t="s">
        <v>4921</v>
      </c>
      <c r="L2721" s="666">
        <v>0</v>
      </c>
      <c r="M2721" s="666">
        <v>0</v>
      </c>
      <c r="N2721" s="665">
        <v>17</v>
      </c>
      <c r="O2721" s="748">
        <v>9</v>
      </c>
      <c r="P2721" s="666">
        <v>0</v>
      </c>
      <c r="Q2721" s="681"/>
      <c r="R2721" s="665">
        <v>17</v>
      </c>
      <c r="S2721" s="681">
        <v>1</v>
      </c>
      <c r="T2721" s="748">
        <v>9</v>
      </c>
      <c r="U2721" s="704">
        <v>1</v>
      </c>
    </row>
    <row r="2722" spans="1:21" ht="14.4" customHeight="1" x14ac:dyDescent="0.3">
      <c r="A2722" s="664">
        <v>21</v>
      </c>
      <c r="B2722" s="665" t="s">
        <v>545</v>
      </c>
      <c r="C2722" s="665" t="s">
        <v>4757</v>
      </c>
      <c r="D2722" s="746" t="s">
        <v>7219</v>
      </c>
      <c r="E2722" s="747" t="s">
        <v>4795</v>
      </c>
      <c r="F2722" s="665" t="s">
        <v>4752</v>
      </c>
      <c r="G2722" s="665" t="s">
        <v>4922</v>
      </c>
      <c r="H2722" s="665" t="s">
        <v>2238</v>
      </c>
      <c r="I2722" s="665" t="s">
        <v>6458</v>
      </c>
      <c r="J2722" s="665" t="s">
        <v>4468</v>
      </c>
      <c r="K2722" s="665" t="s">
        <v>5639</v>
      </c>
      <c r="L2722" s="666">
        <v>0</v>
      </c>
      <c r="M2722" s="666">
        <v>0</v>
      </c>
      <c r="N2722" s="665">
        <v>1</v>
      </c>
      <c r="O2722" s="748">
        <v>0.5</v>
      </c>
      <c r="P2722" s="666"/>
      <c r="Q2722" s="681"/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21</v>
      </c>
      <c r="B2723" s="665" t="s">
        <v>545</v>
      </c>
      <c r="C2723" s="665" t="s">
        <v>4757</v>
      </c>
      <c r="D2723" s="746" t="s">
        <v>7219</v>
      </c>
      <c r="E2723" s="747" t="s">
        <v>4795</v>
      </c>
      <c r="F2723" s="665" t="s">
        <v>4752</v>
      </c>
      <c r="G2723" s="665" t="s">
        <v>6280</v>
      </c>
      <c r="H2723" s="665" t="s">
        <v>546</v>
      </c>
      <c r="I2723" s="665" t="s">
        <v>6281</v>
      </c>
      <c r="J2723" s="665" t="s">
        <v>6282</v>
      </c>
      <c r="K2723" s="665" t="s">
        <v>6283</v>
      </c>
      <c r="L2723" s="666">
        <v>453.8</v>
      </c>
      <c r="M2723" s="666">
        <v>1361.4</v>
      </c>
      <c r="N2723" s="665">
        <v>3</v>
      </c>
      <c r="O2723" s="748">
        <v>1.5</v>
      </c>
      <c r="P2723" s="666">
        <v>1361.4</v>
      </c>
      <c r="Q2723" s="681">
        <v>1</v>
      </c>
      <c r="R2723" s="665">
        <v>3</v>
      </c>
      <c r="S2723" s="681">
        <v>1</v>
      </c>
      <c r="T2723" s="748">
        <v>1.5</v>
      </c>
      <c r="U2723" s="704">
        <v>1</v>
      </c>
    </row>
    <row r="2724" spans="1:21" ht="14.4" customHeight="1" x14ac:dyDescent="0.3">
      <c r="A2724" s="664">
        <v>21</v>
      </c>
      <c r="B2724" s="665" t="s">
        <v>545</v>
      </c>
      <c r="C2724" s="665" t="s">
        <v>4757</v>
      </c>
      <c r="D2724" s="746" t="s">
        <v>7219</v>
      </c>
      <c r="E2724" s="747" t="s">
        <v>4795</v>
      </c>
      <c r="F2724" s="665" t="s">
        <v>4752</v>
      </c>
      <c r="G2724" s="665" t="s">
        <v>6841</v>
      </c>
      <c r="H2724" s="665" t="s">
        <v>546</v>
      </c>
      <c r="I2724" s="665" t="s">
        <v>6842</v>
      </c>
      <c r="J2724" s="665" t="s">
        <v>2869</v>
      </c>
      <c r="K2724" s="665" t="s">
        <v>6843</v>
      </c>
      <c r="L2724" s="666">
        <v>0</v>
      </c>
      <c r="M2724" s="666">
        <v>0</v>
      </c>
      <c r="N2724" s="665">
        <v>1</v>
      </c>
      <c r="O2724" s="748">
        <v>0.5</v>
      </c>
      <c r="P2724" s="666">
        <v>0</v>
      </c>
      <c r="Q2724" s="681"/>
      <c r="R2724" s="665">
        <v>1</v>
      </c>
      <c r="S2724" s="681">
        <v>1</v>
      </c>
      <c r="T2724" s="748">
        <v>0.5</v>
      </c>
      <c r="U2724" s="704">
        <v>1</v>
      </c>
    </row>
    <row r="2725" spans="1:21" ht="14.4" customHeight="1" x14ac:dyDescent="0.3">
      <c r="A2725" s="664">
        <v>21</v>
      </c>
      <c r="B2725" s="665" t="s">
        <v>545</v>
      </c>
      <c r="C2725" s="665" t="s">
        <v>4757</v>
      </c>
      <c r="D2725" s="746" t="s">
        <v>7219</v>
      </c>
      <c r="E2725" s="747" t="s">
        <v>4795</v>
      </c>
      <c r="F2725" s="665" t="s">
        <v>4752</v>
      </c>
      <c r="G2725" s="665" t="s">
        <v>6841</v>
      </c>
      <c r="H2725" s="665" t="s">
        <v>546</v>
      </c>
      <c r="I2725" s="665" t="s">
        <v>3611</v>
      </c>
      <c r="J2725" s="665" t="s">
        <v>2869</v>
      </c>
      <c r="K2725" s="665" t="s">
        <v>5400</v>
      </c>
      <c r="L2725" s="666">
        <v>0</v>
      </c>
      <c r="M2725" s="666">
        <v>0</v>
      </c>
      <c r="N2725" s="665">
        <v>1</v>
      </c>
      <c r="O2725" s="748">
        <v>0.5</v>
      </c>
      <c r="P2725" s="666">
        <v>0</v>
      </c>
      <c r="Q2725" s="681"/>
      <c r="R2725" s="665">
        <v>1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21</v>
      </c>
      <c r="B2726" s="665" t="s">
        <v>545</v>
      </c>
      <c r="C2726" s="665" t="s">
        <v>4757</v>
      </c>
      <c r="D2726" s="746" t="s">
        <v>7219</v>
      </c>
      <c r="E2726" s="747" t="s">
        <v>4795</v>
      </c>
      <c r="F2726" s="665" t="s">
        <v>4752</v>
      </c>
      <c r="G2726" s="665" t="s">
        <v>6841</v>
      </c>
      <c r="H2726" s="665" t="s">
        <v>546</v>
      </c>
      <c r="I2726" s="665" t="s">
        <v>6844</v>
      </c>
      <c r="J2726" s="665" t="s">
        <v>2869</v>
      </c>
      <c r="K2726" s="665" t="s">
        <v>6845</v>
      </c>
      <c r="L2726" s="666">
        <v>0</v>
      </c>
      <c r="M2726" s="666">
        <v>0</v>
      </c>
      <c r="N2726" s="665">
        <v>5</v>
      </c>
      <c r="O2726" s="748">
        <v>3.5</v>
      </c>
      <c r="P2726" s="666">
        <v>0</v>
      </c>
      <c r="Q2726" s="681"/>
      <c r="R2726" s="665">
        <v>4</v>
      </c>
      <c r="S2726" s="681">
        <v>0.8</v>
      </c>
      <c r="T2726" s="748">
        <v>3</v>
      </c>
      <c r="U2726" s="704">
        <v>0.8571428571428571</v>
      </c>
    </row>
    <row r="2727" spans="1:21" ht="14.4" customHeight="1" x14ac:dyDescent="0.3">
      <c r="A2727" s="664">
        <v>21</v>
      </c>
      <c r="B2727" s="665" t="s">
        <v>545</v>
      </c>
      <c r="C2727" s="665" t="s">
        <v>4757</v>
      </c>
      <c r="D2727" s="746" t="s">
        <v>7219</v>
      </c>
      <c r="E2727" s="747" t="s">
        <v>4795</v>
      </c>
      <c r="F2727" s="665" t="s">
        <v>4752</v>
      </c>
      <c r="G2727" s="665" t="s">
        <v>4816</v>
      </c>
      <c r="H2727" s="665" t="s">
        <v>546</v>
      </c>
      <c r="I2727" s="665" t="s">
        <v>861</v>
      </c>
      <c r="J2727" s="665" t="s">
        <v>4817</v>
      </c>
      <c r="K2727" s="665" t="s">
        <v>4800</v>
      </c>
      <c r="L2727" s="666">
        <v>0</v>
      </c>
      <c r="M2727" s="666">
        <v>0</v>
      </c>
      <c r="N2727" s="665">
        <v>22</v>
      </c>
      <c r="O2727" s="748">
        <v>8.5</v>
      </c>
      <c r="P2727" s="666">
        <v>0</v>
      </c>
      <c r="Q2727" s="681"/>
      <c r="R2727" s="665">
        <v>10</v>
      </c>
      <c r="S2727" s="681">
        <v>0.45454545454545453</v>
      </c>
      <c r="T2727" s="748">
        <v>3.5</v>
      </c>
      <c r="U2727" s="704">
        <v>0.41176470588235292</v>
      </c>
    </row>
    <row r="2728" spans="1:21" ht="14.4" customHeight="1" x14ac:dyDescent="0.3">
      <c r="A2728" s="664">
        <v>21</v>
      </c>
      <c r="B2728" s="665" t="s">
        <v>545</v>
      </c>
      <c r="C2728" s="665" t="s">
        <v>4757</v>
      </c>
      <c r="D2728" s="746" t="s">
        <v>7219</v>
      </c>
      <c r="E2728" s="747" t="s">
        <v>4795</v>
      </c>
      <c r="F2728" s="665" t="s">
        <v>4752</v>
      </c>
      <c r="G2728" s="665" t="s">
        <v>4932</v>
      </c>
      <c r="H2728" s="665" t="s">
        <v>546</v>
      </c>
      <c r="I2728" s="665" t="s">
        <v>2103</v>
      </c>
      <c r="J2728" s="665" t="s">
        <v>2104</v>
      </c>
      <c r="K2728" s="665" t="s">
        <v>4933</v>
      </c>
      <c r="L2728" s="666">
        <v>31.42</v>
      </c>
      <c r="M2728" s="666">
        <v>31.42</v>
      </c>
      <c r="N2728" s="665">
        <v>1</v>
      </c>
      <c r="O2728" s="748">
        <v>1</v>
      </c>
      <c r="P2728" s="666">
        <v>31.42</v>
      </c>
      <c r="Q2728" s="681">
        <v>1</v>
      </c>
      <c r="R2728" s="665">
        <v>1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21</v>
      </c>
      <c r="B2729" s="665" t="s">
        <v>545</v>
      </c>
      <c r="C2729" s="665" t="s">
        <v>4757</v>
      </c>
      <c r="D2729" s="746" t="s">
        <v>7219</v>
      </c>
      <c r="E2729" s="747" t="s">
        <v>4795</v>
      </c>
      <c r="F2729" s="665" t="s">
        <v>4752</v>
      </c>
      <c r="G2729" s="665" t="s">
        <v>5738</v>
      </c>
      <c r="H2729" s="665" t="s">
        <v>2238</v>
      </c>
      <c r="I2729" s="665" t="s">
        <v>5739</v>
      </c>
      <c r="J2729" s="665" t="s">
        <v>5740</v>
      </c>
      <c r="K2729" s="665" t="s">
        <v>4460</v>
      </c>
      <c r="L2729" s="666">
        <v>0</v>
      </c>
      <c r="M2729" s="666">
        <v>0</v>
      </c>
      <c r="N2729" s="665">
        <v>7</v>
      </c>
      <c r="O2729" s="748">
        <v>7</v>
      </c>
      <c r="P2729" s="666">
        <v>0</v>
      </c>
      <c r="Q2729" s="681"/>
      <c r="R2729" s="665">
        <v>6</v>
      </c>
      <c r="S2729" s="681">
        <v>0.8571428571428571</v>
      </c>
      <c r="T2729" s="748">
        <v>6</v>
      </c>
      <c r="U2729" s="704">
        <v>0.8571428571428571</v>
      </c>
    </row>
    <row r="2730" spans="1:21" ht="14.4" customHeight="1" x14ac:dyDescent="0.3">
      <c r="A2730" s="664">
        <v>21</v>
      </c>
      <c r="B2730" s="665" t="s">
        <v>545</v>
      </c>
      <c r="C2730" s="665" t="s">
        <v>4757</v>
      </c>
      <c r="D2730" s="746" t="s">
        <v>7219</v>
      </c>
      <c r="E2730" s="747" t="s">
        <v>4795</v>
      </c>
      <c r="F2730" s="665" t="s">
        <v>4752</v>
      </c>
      <c r="G2730" s="665" t="s">
        <v>5738</v>
      </c>
      <c r="H2730" s="665" t="s">
        <v>2238</v>
      </c>
      <c r="I2730" s="665" t="s">
        <v>5741</v>
      </c>
      <c r="J2730" s="665" t="s">
        <v>5740</v>
      </c>
      <c r="K2730" s="665" t="s">
        <v>5430</v>
      </c>
      <c r="L2730" s="666">
        <v>492.3</v>
      </c>
      <c r="M2730" s="666">
        <v>2953.8</v>
      </c>
      <c r="N2730" s="665">
        <v>6</v>
      </c>
      <c r="O2730" s="748">
        <v>6</v>
      </c>
      <c r="P2730" s="666">
        <v>1969.2</v>
      </c>
      <c r="Q2730" s="681">
        <v>0.66666666666666663</v>
      </c>
      <c r="R2730" s="665">
        <v>4</v>
      </c>
      <c r="S2730" s="681">
        <v>0.66666666666666663</v>
      </c>
      <c r="T2730" s="748">
        <v>4</v>
      </c>
      <c r="U2730" s="704">
        <v>0.66666666666666663</v>
      </c>
    </row>
    <row r="2731" spans="1:21" ht="14.4" customHeight="1" x14ac:dyDescent="0.3">
      <c r="A2731" s="664">
        <v>21</v>
      </c>
      <c r="B2731" s="665" t="s">
        <v>545</v>
      </c>
      <c r="C2731" s="665" t="s">
        <v>4757</v>
      </c>
      <c r="D2731" s="746" t="s">
        <v>7219</v>
      </c>
      <c r="E2731" s="747" t="s">
        <v>4795</v>
      </c>
      <c r="F2731" s="665" t="s">
        <v>4752</v>
      </c>
      <c r="G2731" s="665" t="s">
        <v>5738</v>
      </c>
      <c r="H2731" s="665" t="s">
        <v>2238</v>
      </c>
      <c r="I2731" s="665" t="s">
        <v>5741</v>
      </c>
      <c r="J2731" s="665" t="s">
        <v>5740</v>
      </c>
      <c r="K2731" s="665" t="s">
        <v>5430</v>
      </c>
      <c r="L2731" s="666">
        <v>502.31</v>
      </c>
      <c r="M2731" s="666">
        <v>24613.189999999995</v>
      </c>
      <c r="N2731" s="665">
        <v>49</v>
      </c>
      <c r="O2731" s="748">
        <v>38</v>
      </c>
      <c r="P2731" s="666">
        <v>16073.919999999995</v>
      </c>
      <c r="Q2731" s="681">
        <v>0.65306122448979587</v>
      </c>
      <c r="R2731" s="665">
        <v>32</v>
      </c>
      <c r="S2731" s="681">
        <v>0.65306122448979587</v>
      </c>
      <c r="T2731" s="748">
        <v>25</v>
      </c>
      <c r="U2731" s="704">
        <v>0.65789473684210531</v>
      </c>
    </row>
    <row r="2732" spans="1:21" ht="14.4" customHeight="1" x14ac:dyDescent="0.3">
      <c r="A2732" s="664">
        <v>21</v>
      </c>
      <c r="B2732" s="665" t="s">
        <v>545</v>
      </c>
      <c r="C2732" s="665" t="s">
        <v>4757</v>
      </c>
      <c r="D2732" s="746" t="s">
        <v>7219</v>
      </c>
      <c r="E2732" s="747" t="s">
        <v>4795</v>
      </c>
      <c r="F2732" s="665" t="s">
        <v>4752</v>
      </c>
      <c r="G2732" s="665" t="s">
        <v>5827</v>
      </c>
      <c r="H2732" s="665" t="s">
        <v>546</v>
      </c>
      <c r="I2732" s="665" t="s">
        <v>6846</v>
      </c>
      <c r="J2732" s="665" t="s">
        <v>2994</v>
      </c>
      <c r="K2732" s="665" t="s">
        <v>6847</v>
      </c>
      <c r="L2732" s="666">
        <v>0</v>
      </c>
      <c r="M2732" s="666">
        <v>0</v>
      </c>
      <c r="N2732" s="665">
        <v>1</v>
      </c>
      <c r="O2732" s="748">
        <v>0.5</v>
      </c>
      <c r="P2732" s="666">
        <v>0</v>
      </c>
      <c r="Q2732" s="681"/>
      <c r="R2732" s="665">
        <v>1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21</v>
      </c>
      <c r="B2733" s="665" t="s">
        <v>545</v>
      </c>
      <c r="C2733" s="665" t="s">
        <v>4757</v>
      </c>
      <c r="D2733" s="746" t="s">
        <v>7219</v>
      </c>
      <c r="E2733" s="747" t="s">
        <v>4795</v>
      </c>
      <c r="F2733" s="665" t="s">
        <v>4752</v>
      </c>
      <c r="G2733" s="665" t="s">
        <v>5827</v>
      </c>
      <c r="H2733" s="665" t="s">
        <v>546</v>
      </c>
      <c r="I2733" s="665" t="s">
        <v>6848</v>
      </c>
      <c r="J2733" s="665" t="s">
        <v>2994</v>
      </c>
      <c r="K2733" s="665" t="s">
        <v>6849</v>
      </c>
      <c r="L2733" s="666">
        <v>0</v>
      </c>
      <c r="M2733" s="666">
        <v>0</v>
      </c>
      <c r="N2733" s="665">
        <v>1</v>
      </c>
      <c r="O2733" s="748">
        <v>0.5</v>
      </c>
      <c r="P2733" s="666">
        <v>0</v>
      </c>
      <c r="Q2733" s="681"/>
      <c r="R2733" s="665">
        <v>1</v>
      </c>
      <c r="S2733" s="681">
        <v>1</v>
      </c>
      <c r="T2733" s="748">
        <v>0.5</v>
      </c>
      <c r="U2733" s="704">
        <v>1</v>
      </c>
    </row>
    <row r="2734" spans="1:21" ht="14.4" customHeight="1" x14ac:dyDescent="0.3">
      <c r="A2734" s="664">
        <v>21</v>
      </c>
      <c r="B2734" s="665" t="s">
        <v>545</v>
      </c>
      <c r="C2734" s="665" t="s">
        <v>4757</v>
      </c>
      <c r="D2734" s="746" t="s">
        <v>7219</v>
      </c>
      <c r="E2734" s="747" t="s">
        <v>4795</v>
      </c>
      <c r="F2734" s="665" t="s">
        <v>4752</v>
      </c>
      <c r="G2734" s="665" t="s">
        <v>5827</v>
      </c>
      <c r="H2734" s="665" t="s">
        <v>546</v>
      </c>
      <c r="I2734" s="665" t="s">
        <v>6850</v>
      </c>
      <c r="J2734" s="665" t="s">
        <v>2994</v>
      </c>
      <c r="K2734" s="665" t="s">
        <v>6851</v>
      </c>
      <c r="L2734" s="666">
        <v>0</v>
      </c>
      <c r="M2734" s="666">
        <v>0</v>
      </c>
      <c r="N2734" s="665">
        <v>2</v>
      </c>
      <c r="O2734" s="748">
        <v>1.5</v>
      </c>
      <c r="P2734" s="666">
        <v>0</v>
      </c>
      <c r="Q2734" s="681"/>
      <c r="R2734" s="665">
        <v>2</v>
      </c>
      <c r="S2734" s="681">
        <v>1</v>
      </c>
      <c r="T2734" s="748">
        <v>1.5</v>
      </c>
      <c r="U2734" s="704">
        <v>1</v>
      </c>
    </row>
    <row r="2735" spans="1:21" ht="14.4" customHeight="1" x14ac:dyDescent="0.3">
      <c r="A2735" s="664">
        <v>21</v>
      </c>
      <c r="B2735" s="665" t="s">
        <v>545</v>
      </c>
      <c r="C2735" s="665" t="s">
        <v>4757</v>
      </c>
      <c r="D2735" s="746" t="s">
        <v>7219</v>
      </c>
      <c r="E2735" s="747" t="s">
        <v>4795</v>
      </c>
      <c r="F2735" s="665" t="s">
        <v>4752</v>
      </c>
      <c r="G2735" s="665" t="s">
        <v>5746</v>
      </c>
      <c r="H2735" s="665" t="s">
        <v>546</v>
      </c>
      <c r="I2735" s="665" t="s">
        <v>2944</v>
      </c>
      <c r="J2735" s="665" t="s">
        <v>5747</v>
      </c>
      <c r="K2735" s="665" t="s">
        <v>4401</v>
      </c>
      <c r="L2735" s="666">
        <v>77.13</v>
      </c>
      <c r="M2735" s="666">
        <v>154.26</v>
      </c>
      <c r="N2735" s="665">
        <v>2</v>
      </c>
      <c r="O2735" s="748">
        <v>1</v>
      </c>
      <c r="P2735" s="666"/>
      <c r="Q2735" s="681">
        <v>0</v>
      </c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21</v>
      </c>
      <c r="B2736" s="665" t="s">
        <v>545</v>
      </c>
      <c r="C2736" s="665" t="s">
        <v>4757</v>
      </c>
      <c r="D2736" s="746" t="s">
        <v>7219</v>
      </c>
      <c r="E2736" s="747" t="s">
        <v>4795</v>
      </c>
      <c r="F2736" s="665" t="s">
        <v>4752</v>
      </c>
      <c r="G2736" s="665" t="s">
        <v>4936</v>
      </c>
      <c r="H2736" s="665" t="s">
        <v>546</v>
      </c>
      <c r="I2736" s="665" t="s">
        <v>2907</v>
      </c>
      <c r="J2736" s="665" t="s">
        <v>2908</v>
      </c>
      <c r="K2736" s="665" t="s">
        <v>4686</v>
      </c>
      <c r="L2736" s="666">
        <v>140.94999999999999</v>
      </c>
      <c r="M2736" s="666">
        <v>563.79999999999995</v>
      </c>
      <c r="N2736" s="665">
        <v>4</v>
      </c>
      <c r="O2736" s="748">
        <v>2.5</v>
      </c>
      <c r="P2736" s="666">
        <v>281.89999999999998</v>
      </c>
      <c r="Q2736" s="681">
        <v>0.5</v>
      </c>
      <c r="R2736" s="665">
        <v>2</v>
      </c>
      <c r="S2736" s="681">
        <v>0.5</v>
      </c>
      <c r="T2736" s="748">
        <v>1</v>
      </c>
      <c r="U2736" s="704">
        <v>0.4</v>
      </c>
    </row>
    <row r="2737" spans="1:21" ht="14.4" customHeight="1" x14ac:dyDescent="0.3">
      <c r="A2737" s="664">
        <v>21</v>
      </c>
      <c r="B2737" s="665" t="s">
        <v>545</v>
      </c>
      <c r="C2737" s="665" t="s">
        <v>4757</v>
      </c>
      <c r="D2737" s="746" t="s">
        <v>7219</v>
      </c>
      <c r="E2737" s="747" t="s">
        <v>4795</v>
      </c>
      <c r="F2737" s="665" t="s">
        <v>4752</v>
      </c>
      <c r="G2737" s="665" t="s">
        <v>4818</v>
      </c>
      <c r="H2737" s="665" t="s">
        <v>546</v>
      </c>
      <c r="I2737" s="665" t="s">
        <v>5465</v>
      </c>
      <c r="J2737" s="665" t="s">
        <v>1217</v>
      </c>
      <c r="K2737" s="665" t="s">
        <v>5466</v>
      </c>
      <c r="L2737" s="666">
        <v>0</v>
      </c>
      <c r="M2737" s="666">
        <v>0</v>
      </c>
      <c r="N2737" s="665">
        <v>1</v>
      </c>
      <c r="O2737" s="748">
        <v>0.5</v>
      </c>
      <c r="P2737" s="666">
        <v>0</v>
      </c>
      <c r="Q2737" s="681"/>
      <c r="R2737" s="665">
        <v>1</v>
      </c>
      <c r="S2737" s="681">
        <v>1</v>
      </c>
      <c r="T2737" s="748">
        <v>0.5</v>
      </c>
      <c r="U2737" s="704">
        <v>1</v>
      </c>
    </row>
    <row r="2738" spans="1:21" ht="14.4" customHeight="1" x14ac:dyDescent="0.3">
      <c r="A2738" s="664">
        <v>21</v>
      </c>
      <c r="B2738" s="665" t="s">
        <v>545</v>
      </c>
      <c r="C2738" s="665" t="s">
        <v>4757</v>
      </c>
      <c r="D2738" s="746" t="s">
        <v>7219</v>
      </c>
      <c r="E2738" s="747" t="s">
        <v>4795</v>
      </c>
      <c r="F2738" s="665" t="s">
        <v>4752</v>
      </c>
      <c r="G2738" s="665" t="s">
        <v>4818</v>
      </c>
      <c r="H2738" s="665" t="s">
        <v>546</v>
      </c>
      <c r="I2738" s="665" t="s">
        <v>1797</v>
      </c>
      <c r="J2738" s="665" t="s">
        <v>1798</v>
      </c>
      <c r="K2738" s="665" t="s">
        <v>5317</v>
      </c>
      <c r="L2738" s="666">
        <v>50.32</v>
      </c>
      <c r="M2738" s="666">
        <v>603.84</v>
      </c>
      <c r="N2738" s="665">
        <v>12</v>
      </c>
      <c r="O2738" s="748">
        <v>2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21</v>
      </c>
      <c r="B2739" s="665" t="s">
        <v>545</v>
      </c>
      <c r="C2739" s="665" t="s">
        <v>4757</v>
      </c>
      <c r="D2739" s="746" t="s">
        <v>7219</v>
      </c>
      <c r="E2739" s="747" t="s">
        <v>4795</v>
      </c>
      <c r="F2739" s="665" t="s">
        <v>4752</v>
      </c>
      <c r="G2739" s="665" t="s">
        <v>4818</v>
      </c>
      <c r="H2739" s="665" t="s">
        <v>546</v>
      </c>
      <c r="I2739" s="665" t="s">
        <v>4978</v>
      </c>
      <c r="J2739" s="665" t="s">
        <v>1798</v>
      </c>
      <c r="K2739" s="665" t="s">
        <v>4979</v>
      </c>
      <c r="L2739" s="666">
        <v>100.62</v>
      </c>
      <c r="M2739" s="666">
        <v>3722.94</v>
      </c>
      <c r="N2739" s="665">
        <v>37</v>
      </c>
      <c r="O2739" s="748">
        <v>11.5</v>
      </c>
      <c r="P2739" s="666">
        <v>1308.06</v>
      </c>
      <c r="Q2739" s="681">
        <v>0.35135135135135132</v>
      </c>
      <c r="R2739" s="665">
        <v>13</v>
      </c>
      <c r="S2739" s="681">
        <v>0.35135135135135137</v>
      </c>
      <c r="T2739" s="748">
        <v>5.5</v>
      </c>
      <c r="U2739" s="704">
        <v>0.47826086956521741</v>
      </c>
    </row>
    <row r="2740" spans="1:21" ht="14.4" customHeight="1" x14ac:dyDescent="0.3">
      <c r="A2740" s="664">
        <v>21</v>
      </c>
      <c r="B2740" s="665" t="s">
        <v>545</v>
      </c>
      <c r="C2740" s="665" t="s">
        <v>4757</v>
      </c>
      <c r="D2740" s="746" t="s">
        <v>7219</v>
      </c>
      <c r="E2740" s="747" t="s">
        <v>4795</v>
      </c>
      <c r="F2740" s="665" t="s">
        <v>4752</v>
      </c>
      <c r="G2740" s="665" t="s">
        <v>4818</v>
      </c>
      <c r="H2740" s="665" t="s">
        <v>546</v>
      </c>
      <c r="I2740" s="665" t="s">
        <v>6118</v>
      </c>
      <c r="J2740" s="665" t="s">
        <v>1798</v>
      </c>
      <c r="K2740" s="665" t="s">
        <v>6119</v>
      </c>
      <c r="L2740" s="666">
        <v>100.62</v>
      </c>
      <c r="M2740" s="666">
        <v>905.58</v>
      </c>
      <c r="N2740" s="665">
        <v>9</v>
      </c>
      <c r="O2740" s="748">
        <v>4.5</v>
      </c>
      <c r="P2740" s="666">
        <v>503.1</v>
      </c>
      <c r="Q2740" s="681">
        <v>0.55555555555555558</v>
      </c>
      <c r="R2740" s="665">
        <v>5</v>
      </c>
      <c r="S2740" s="681">
        <v>0.55555555555555558</v>
      </c>
      <c r="T2740" s="748">
        <v>3.5</v>
      </c>
      <c r="U2740" s="704">
        <v>0.77777777777777779</v>
      </c>
    </row>
    <row r="2741" spans="1:21" ht="14.4" customHeight="1" x14ac:dyDescent="0.3">
      <c r="A2741" s="664">
        <v>21</v>
      </c>
      <c r="B2741" s="665" t="s">
        <v>545</v>
      </c>
      <c r="C2741" s="665" t="s">
        <v>4757</v>
      </c>
      <c r="D2741" s="746" t="s">
        <v>7219</v>
      </c>
      <c r="E2741" s="747" t="s">
        <v>4795</v>
      </c>
      <c r="F2741" s="665" t="s">
        <v>4752</v>
      </c>
      <c r="G2741" s="665" t="s">
        <v>4818</v>
      </c>
      <c r="H2741" s="665" t="s">
        <v>546</v>
      </c>
      <c r="I2741" s="665" t="s">
        <v>6852</v>
      </c>
      <c r="J2741" s="665" t="s">
        <v>6853</v>
      </c>
      <c r="K2741" s="665" t="s">
        <v>4979</v>
      </c>
      <c r="L2741" s="666">
        <v>0</v>
      </c>
      <c r="M2741" s="666">
        <v>0</v>
      </c>
      <c r="N2741" s="665">
        <v>1</v>
      </c>
      <c r="O2741" s="748">
        <v>0.5</v>
      </c>
      <c r="P2741" s="666"/>
      <c r="Q2741" s="681"/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21</v>
      </c>
      <c r="B2742" s="665" t="s">
        <v>545</v>
      </c>
      <c r="C2742" s="665" t="s">
        <v>4757</v>
      </c>
      <c r="D2742" s="746" t="s">
        <v>7219</v>
      </c>
      <c r="E2742" s="747" t="s">
        <v>4795</v>
      </c>
      <c r="F2742" s="665" t="s">
        <v>4752</v>
      </c>
      <c r="G2742" s="665" t="s">
        <v>4818</v>
      </c>
      <c r="H2742" s="665" t="s">
        <v>546</v>
      </c>
      <c r="I2742" s="665" t="s">
        <v>6120</v>
      </c>
      <c r="J2742" s="665" t="s">
        <v>1798</v>
      </c>
      <c r="K2742" s="665" t="s">
        <v>5317</v>
      </c>
      <c r="L2742" s="666">
        <v>0</v>
      </c>
      <c r="M2742" s="666">
        <v>0</v>
      </c>
      <c r="N2742" s="665">
        <v>6</v>
      </c>
      <c r="O2742" s="748">
        <v>0.5</v>
      </c>
      <c r="P2742" s="666"/>
      <c r="Q2742" s="681"/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21</v>
      </c>
      <c r="B2743" s="665" t="s">
        <v>545</v>
      </c>
      <c r="C2743" s="665" t="s">
        <v>4757</v>
      </c>
      <c r="D2743" s="746" t="s">
        <v>7219</v>
      </c>
      <c r="E2743" s="747" t="s">
        <v>4795</v>
      </c>
      <c r="F2743" s="665" t="s">
        <v>4752</v>
      </c>
      <c r="G2743" s="665" t="s">
        <v>5159</v>
      </c>
      <c r="H2743" s="665" t="s">
        <v>546</v>
      </c>
      <c r="I2743" s="665" t="s">
        <v>1257</v>
      </c>
      <c r="J2743" s="665" t="s">
        <v>1258</v>
      </c>
      <c r="K2743" s="665" t="s">
        <v>5834</v>
      </c>
      <c r="L2743" s="666">
        <v>271.94</v>
      </c>
      <c r="M2743" s="666">
        <v>815.81999999999994</v>
      </c>
      <c r="N2743" s="665">
        <v>3</v>
      </c>
      <c r="O2743" s="748">
        <v>1.5</v>
      </c>
      <c r="P2743" s="666">
        <v>543.88</v>
      </c>
      <c r="Q2743" s="681">
        <v>0.66666666666666674</v>
      </c>
      <c r="R2743" s="665">
        <v>2</v>
      </c>
      <c r="S2743" s="681">
        <v>0.66666666666666663</v>
      </c>
      <c r="T2743" s="748">
        <v>0.5</v>
      </c>
      <c r="U2743" s="704">
        <v>0.33333333333333331</v>
      </c>
    </row>
    <row r="2744" spans="1:21" ht="14.4" customHeight="1" x14ac:dyDescent="0.3">
      <c r="A2744" s="664">
        <v>21</v>
      </c>
      <c r="B2744" s="665" t="s">
        <v>545</v>
      </c>
      <c r="C2744" s="665" t="s">
        <v>4757</v>
      </c>
      <c r="D2744" s="746" t="s">
        <v>7219</v>
      </c>
      <c r="E2744" s="747" t="s">
        <v>4795</v>
      </c>
      <c r="F2744" s="665" t="s">
        <v>4752</v>
      </c>
      <c r="G2744" s="665" t="s">
        <v>5159</v>
      </c>
      <c r="H2744" s="665" t="s">
        <v>546</v>
      </c>
      <c r="I2744" s="665" t="s">
        <v>6131</v>
      </c>
      <c r="J2744" s="665" t="s">
        <v>5963</v>
      </c>
      <c r="K2744" s="665" t="s">
        <v>5954</v>
      </c>
      <c r="L2744" s="666">
        <v>151.62</v>
      </c>
      <c r="M2744" s="666">
        <v>303.24</v>
      </c>
      <c r="N2744" s="665">
        <v>2</v>
      </c>
      <c r="O2744" s="748">
        <v>0.5</v>
      </c>
      <c r="P2744" s="666">
        <v>303.24</v>
      </c>
      <c r="Q2744" s="681">
        <v>1</v>
      </c>
      <c r="R2744" s="665">
        <v>2</v>
      </c>
      <c r="S2744" s="681">
        <v>1</v>
      </c>
      <c r="T2744" s="748">
        <v>0.5</v>
      </c>
      <c r="U2744" s="704">
        <v>1</v>
      </c>
    </row>
    <row r="2745" spans="1:21" ht="14.4" customHeight="1" x14ac:dyDescent="0.3">
      <c r="A2745" s="664">
        <v>21</v>
      </c>
      <c r="B2745" s="665" t="s">
        <v>545</v>
      </c>
      <c r="C2745" s="665" t="s">
        <v>4757</v>
      </c>
      <c r="D2745" s="746" t="s">
        <v>7219</v>
      </c>
      <c r="E2745" s="747" t="s">
        <v>4795</v>
      </c>
      <c r="F2745" s="665" t="s">
        <v>4752</v>
      </c>
      <c r="G2745" s="665" t="s">
        <v>4942</v>
      </c>
      <c r="H2745" s="665" t="s">
        <v>546</v>
      </c>
      <c r="I2745" s="665" t="s">
        <v>5174</v>
      </c>
      <c r="J2745" s="665" t="s">
        <v>1978</v>
      </c>
      <c r="K2745" s="665" t="s">
        <v>4463</v>
      </c>
      <c r="L2745" s="666">
        <v>0</v>
      </c>
      <c r="M2745" s="666">
        <v>0</v>
      </c>
      <c r="N2745" s="665">
        <v>3</v>
      </c>
      <c r="O2745" s="748">
        <v>1.5</v>
      </c>
      <c r="P2745" s="666">
        <v>0</v>
      </c>
      <c r="Q2745" s="681"/>
      <c r="R2745" s="665">
        <v>2</v>
      </c>
      <c r="S2745" s="681">
        <v>0.66666666666666663</v>
      </c>
      <c r="T2745" s="748">
        <v>1</v>
      </c>
      <c r="U2745" s="704">
        <v>0.66666666666666663</v>
      </c>
    </row>
    <row r="2746" spans="1:21" ht="14.4" customHeight="1" x14ac:dyDescent="0.3">
      <c r="A2746" s="664">
        <v>21</v>
      </c>
      <c r="B2746" s="665" t="s">
        <v>545</v>
      </c>
      <c r="C2746" s="665" t="s">
        <v>4757</v>
      </c>
      <c r="D2746" s="746" t="s">
        <v>7219</v>
      </c>
      <c r="E2746" s="747" t="s">
        <v>4795</v>
      </c>
      <c r="F2746" s="665" t="s">
        <v>4752</v>
      </c>
      <c r="G2746" s="665" t="s">
        <v>4942</v>
      </c>
      <c r="H2746" s="665" t="s">
        <v>546</v>
      </c>
      <c r="I2746" s="665" t="s">
        <v>1977</v>
      </c>
      <c r="J2746" s="665" t="s">
        <v>1978</v>
      </c>
      <c r="K2746" s="665" t="s">
        <v>4945</v>
      </c>
      <c r="L2746" s="666">
        <v>0</v>
      </c>
      <c r="M2746" s="666">
        <v>0</v>
      </c>
      <c r="N2746" s="665">
        <v>1</v>
      </c>
      <c r="O2746" s="748">
        <v>1</v>
      </c>
      <c r="P2746" s="666">
        <v>0</v>
      </c>
      <c r="Q2746" s="681"/>
      <c r="R2746" s="665">
        <v>1</v>
      </c>
      <c r="S2746" s="681">
        <v>1</v>
      </c>
      <c r="T2746" s="748">
        <v>1</v>
      </c>
      <c r="U2746" s="704">
        <v>1</v>
      </c>
    </row>
    <row r="2747" spans="1:21" ht="14.4" customHeight="1" x14ac:dyDescent="0.3">
      <c r="A2747" s="664">
        <v>21</v>
      </c>
      <c r="B2747" s="665" t="s">
        <v>545</v>
      </c>
      <c r="C2747" s="665" t="s">
        <v>4757</v>
      </c>
      <c r="D2747" s="746" t="s">
        <v>7219</v>
      </c>
      <c r="E2747" s="747" t="s">
        <v>4795</v>
      </c>
      <c r="F2747" s="665" t="s">
        <v>4752</v>
      </c>
      <c r="G2747" s="665" t="s">
        <v>6528</v>
      </c>
      <c r="H2747" s="665" t="s">
        <v>2238</v>
      </c>
      <c r="I2747" s="665" t="s">
        <v>6529</v>
      </c>
      <c r="J2747" s="665" t="s">
        <v>6530</v>
      </c>
      <c r="K2747" s="665" t="s">
        <v>6531</v>
      </c>
      <c r="L2747" s="666">
        <v>1179.5</v>
      </c>
      <c r="M2747" s="666">
        <v>2359</v>
      </c>
      <c r="N2747" s="665">
        <v>2</v>
      </c>
      <c r="O2747" s="748">
        <v>1</v>
      </c>
      <c r="P2747" s="666">
        <v>2359</v>
      </c>
      <c r="Q2747" s="681">
        <v>1</v>
      </c>
      <c r="R2747" s="665">
        <v>2</v>
      </c>
      <c r="S2747" s="681">
        <v>1</v>
      </c>
      <c r="T2747" s="748">
        <v>1</v>
      </c>
      <c r="U2747" s="704">
        <v>1</v>
      </c>
    </row>
    <row r="2748" spans="1:21" ht="14.4" customHeight="1" x14ac:dyDescent="0.3">
      <c r="A2748" s="664">
        <v>21</v>
      </c>
      <c r="B2748" s="665" t="s">
        <v>545</v>
      </c>
      <c r="C2748" s="665" t="s">
        <v>4757</v>
      </c>
      <c r="D2748" s="746" t="s">
        <v>7219</v>
      </c>
      <c r="E2748" s="747" t="s">
        <v>4795</v>
      </c>
      <c r="F2748" s="665" t="s">
        <v>4752</v>
      </c>
      <c r="G2748" s="665" t="s">
        <v>6854</v>
      </c>
      <c r="H2748" s="665" t="s">
        <v>546</v>
      </c>
      <c r="I2748" s="665" t="s">
        <v>6855</v>
      </c>
      <c r="J2748" s="665" t="s">
        <v>6856</v>
      </c>
      <c r="K2748" s="665" t="s">
        <v>6857</v>
      </c>
      <c r="L2748" s="666">
        <v>256.67</v>
      </c>
      <c r="M2748" s="666">
        <v>256.67</v>
      </c>
      <c r="N2748" s="665">
        <v>1</v>
      </c>
      <c r="O2748" s="748">
        <v>1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21</v>
      </c>
      <c r="B2749" s="665" t="s">
        <v>545</v>
      </c>
      <c r="C2749" s="665" t="s">
        <v>4757</v>
      </c>
      <c r="D2749" s="746" t="s">
        <v>7219</v>
      </c>
      <c r="E2749" s="747" t="s">
        <v>4795</v>
      </c>
      <c r="F2749" s="665" t="s">
        <v>4752</v>
      </c>
      <c r="G2749" s="665" t="s">
        <v>4820</v>
      </c>
      <c r="H2749" s="665" t="s">
        <v>2238</v>
      </c>
      <c r="I2749" s="665" t="s">
        <v>3788</v>
      </c>
      <c r="J2749" s="665" t="s">
        <v>2315</v>
      </c>
      <c r="K2749" s="665" t="s">
        <v>4605</v>
      </c>
      <c r="L2749" s="666">
        <v>133.94</v>
      </c>
      <c r="M2749" s="666">
        <v>1473.3400000000001</v>
      </c>
      <c r="N2749" s="665">
        <v>11</v>
      </c>
      <c r="O2749" s="748">
        <v>3.5</v>
      </c>
      <c r="P2749" s="666">
        <v>267.88</v>
      </c>
      <c r="Q2749" s="681">
        <v>0.1818181818181818</v>
      </c>
      <c r="R2749" s="665">
        <v>2</v>
      </c>
      <c r="S2749" s="681">
        <v>0.18181818181818182</v>
      </c>
      <c r="T2749" s="748">
        <v>2</v>
      </c>
      <c r="U2749" s="704">
        <v>0.5714285714285714</v>
      </c>
    </row>
    <row r="2750" spans="1:21" ht="14.4" customHeight="1" x14ac:dyDescent="0.3">
      <c r="A2750" s="664">
        <v>21</v>
      </c>
      <c r="B2750" s="665" t="s">
        <v>545</v>
      </c>
      <c r="C2750" s="665" t="s">
        <v>4757</v>
      </c>
      <c r="D2750" s="746" t="s">
        <v>7219</v>
      </c>
      <c r="E2750" s="747" t="s">
        <v>4795</v>
      </c>
      <c r="F2750" s="665" t="s">
        <v>4753</v>
      </c>
      <c r="G2750" s="665" t="s">
        <v>5036</v>
      </c>
      <c r="H2750" s="665" t="s">
        <v>546</v>
      </c>
      <c r="I2750" s="665" t="s">
        <v>5037</v>
      </c>
      <c r="J2750" s="665" t="s">
        <v>4771</v>
      </c>
      <c r="K2750" s="665"/>
      <c r="L2750" s="666">
        <v>0</v>
      </c>
      <c r="M2750" s="666">
        <v>0</v>
      </c>
      <c r="N2750" s="665">
        <v>2</v>
      </c>
      <c r="O2750" s="748">
        <v>2</v>
      </c>
      <c r="P2750" s="666">
        <v>0</v>
      </c>
      <c r="Q2750" s="681"/>
      <c r="R2750" s="665">
        <v>2</v>
      </c>
      <c r="S2750" s="681">
        <v>1</v>
      </c>
      <c r="T2750" s="748">
        <v>2</v>
      </c>
      <c r="U2750" s="704">
        <v>1</v>
      </c>
    </row>
    <row r="2751" spans="1:21" ht="14.4" customHeight="1" x14ac:dyDescent="0.3">
      <c r="A2751" s="664">
        <v>21</v>
      </c>
      <c r="B2751" s="665" t="s">
        <v>545</v>
      </c>
      <c r="C2751" s="665" t="s">
        <v>4757</v>
      </c>
      <c r="D2751" s="746" t="s">
        <v>7219</v>
      </c>
      <c r="E2751" s="747" t="s">
        <v>4795</v>
      </c>
      <c r="F2751" s="665" t="s">
        <v>4753</v>
      </c>
      <c r="G2751" s="665" t="s">
        <v>5036</v>
      </c>
      <c r="H2751" s="665" t="s">
        <v>546</v>
      </c>
      <c r="I2751" s="665" t="s">
        <v>6858</v>
      </c>
      <c r="J2751" s="665" t="s">
        <v>4771</v>
      </c>
      <c r="K2751" s="665"/>
      <c r="L2751" s="666">
        <v>0</v>
      </c>
      <c r="M2751" s="666">
        <v>0</v>
      </c>
      <c r="N2751" s="665">
        <v>2</v>
      </c>
      <c r="O2751" s="748">
        <v>2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21</v>
      </c>
      <c r="B2752" s="665" t="s">
        <v>545</v>
      </c>
      <c r="C2752" s="665" t="s">
        <v>4757</v>
      </c>
      <c r="D2752" s="746" t="s">
        <v>7219</v>
      </c>
      <c r="E2752" s="747" t="s">
        <v>4795</v>
      </c>
      <c r="F2752" s="665" t="s">
        <v>4754</v>
      </c>
      <c r="G2752" s="665" t="s">
        <v>5036</v>
      </c>
      <c r="H2752" s="665" t="s">
        <v>546</v>
      </c>
      <c r="I2752" s="665" t="s">
        <v>5616</v>
      </c>
      <c r="J2752" s="665" t="s">
        <v>4771</v>
      </c>
      <c r="K2752" s="665"/>
      <c r="L2752" s="666">
        <v>0</v>
      </c>
      <c r="M2752" s="666">
        <v>0</v>
      </c>
      <c r="N2752" s="665">
        <v>1</v>
      </c>
      <c r="O2752" s="748">
        <v>1</v>
      </c>
      <c r="P2752" s="666">
        <v>0</v>
      </c>
      <c r="Q2752" s="681"/>
      <c r="R2752" s="665">
        <v>1</v>
      </c>
      <c r="S2752" s="681">
        <v>1</v>
      </c>
      <c r="T2752" s="748">
        <v>1</v>
      </c>
      <c r="U2752" s="704">
        <v>1</v>
      </c>
    </row>
    <row r="2753" spans="1:21" ht="14.4" customHeight="1" x14ac:dyDescent="0.3">
      <c r="A2753" s="664">
        <v>21</v>
      </c>
      <c r="B2753" s="665" t="s">
        <v>545</v>
      </c>
      <c r="C2753" s="665" t="s">
        <v>4757</v>
      </c>
      <c r="D2753" s="746" t="s">
        <v>7219</v>
      </c>
      <c r="E2753" s="747" t="s">
        <v>4795</v>
      </c>
      <c r="F2753" s="665" t="s">
        <v>4754</v>
      </c>
      <c r="G2753" s="665" t="s">
        <v>5844</v>
      </c>
      <c r="H2753" s="665" t="s">
        <v>546</v>
      </c>
      <c r="I2753" s="665" t="s">
        <v>5889</v>
      </c>
      <c r="J2753" s="665" t="s">
        <v>5861</v>
      </c>
      <c r="K2753" s="665" t="s">
        <v>5890</v>
      </c>
      <c r="L2753" s="666">
        <v>741</v>
      </c>
      <c r="M2753" s="666">
        <v>1482</v>
      </c>
      <c r="N2753" s="665">
        <v>2</v>
      </c>
      <c r="O2753" s="748">
        <v>1</v>
      </c>
      <c r="P2753" s="666"/>
      <c r="Q2753" s="681">
        <v>0</v>
      </c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21</v>
      </c>
      <c r="B2754" s="665" t="s">
        <v>545</v>
      </c>
      <c r="C2754" s="665" t="s">
        <v>4757</v>
      </c>
      <c r="D2754" s="746" t="s">
        <v>7219</v>
      </c>
      <c r="E2754" s="747" t="s">
        <v>4795</v>
      </c>
      <c r="F2754" s="665" t="s">
        <v>4754</v>
      </c>
      <c r="G2754" s="665" t="s">
        <v>5844</v>
      </c>
      <c r="H2754" s="665" t="s">
        <v>546</v>
      </c>
      <c r="I2754" s="665" t="s">
        <v>5973</v>
      </c>
      <c r="J2754" s="665" t="s">
        <v>5852</v>
      </c>
      <c r="K2754" s="665" t="s">
        <v>5974</v>
      </c>
      <c r="L2754" s="666">
        <v>1512.58</v>
      </c>
      <c r="M2754" s="666">
        <v>13613.22</v>
      </c>
      <c r="N2754" s="665">
        <v>9</v>
      </c>
      <c r="O2754" s="748">
        <v>4</v>
      </c>
      <c r="P2754" s="666">
        <v>9075.48</v>
      </c>
      <c r="Q2754" s="681">
        <v>0.66666666666666663</v>
      </c>
      <c r="R2754" s="665">
        <v>6</v>
      </c>
      <c r="S2754" s="681">
        <v>0.66666666666666663</v>
      </c>
      <c r="T2754" s="748">
        <v>2.5</v>
      </c>
      <c r="U2754" s="704">
        <v>0.625</v>
      </c>
    </row>
    <row r="2755" spans="1:21" ht="14.4" customHeight="1" x14ac:dyDescent="0.3">
      <c r="A2755" s="664">
        <v>21</v>
      </c>
      <c r="B2755" s="665" t="s">
        <v>545</v>
      </c>
      <c r="C2755" s="665" t="s">
        <v>4757</v>
      </c>
      <c r="D2755" s="746" t="s">
        <v>7219</v>
      </c>
      <c r="E2755" s="747" t="s">
        <v>4795</v>
      </c>
      <c r="F2755" s="665" t="s">
        <v>4754</v>
      </c>
      <c r="G2755" s="665" t="s">
        <v>5844</v>
      </c>
      <c r="H2755" s="665" t="s">
        <v>546</v>
      </c>
      <c r="I2755" s="665" t="s">
        <v>5975</v>
      </c>
      <c r="J2755" s="665" t="s">
        <v>5976</v>
      </c>
      <c r="K2755" s="665" t="s">
        <v>5977</v>
      </c>
      <c r="L2755" s="666">
        <v>1512.05</v>
      </c>
      <c r="M2755" s="666">
        <v>6048.2</v>
      </c>
      <c r="N2755" s="665">
        <v>4</v>
      </c>
      <c r="O2755" s="748">
        <v>1</v>
      </c>
      <c r="P2755" s="666">
        <v>3024.1</v>
      </c>
      <c r="Q2755" s="681">
        <v>0.5</v>
      </c>
      <c r="R2755" s="665">
        <v>2</v>
      </c>
      <c r="S2755" s="681">
        <v>0.5</v>
      </c>
      <c r="T2755" s="748">
        <v>0.5</v>
      </c>
      <c r="U2755" s="704">
        <v>0.5</v>
      </c>
    </row>
    <row r="2756" spans="1:21" ht="14.4" customHeight="1" x14ac:dyDescent="0.3">
      <c r="A2756" s="664">
        <v>21</v>
      </c>
      <c r="B2756" s="665" t="s">
        <v>545</v>
      </c>
      <c r="C2756" s="665" t="s">
        <v>4757</v>
      </c>
      <c r="D2756" s="746" t="s">
        <v>7219</v>
      </c>
      <c r="E2756" s="747" t="s">
        <v>4795</v>
      </c>
      <c r="F2756" s="665" t="s">
        <v>4754</v>
      </c>
      <c r="G2756" s="665" t="s">
        <v>5844</v>
      </c>
      <c r="H2756" s="665" t="s">
        <v>546</v>
      </c>
      <c r="I2756" s="665" t="s">
        <v>5848</v>
      </c>
      <c r="J2756" s="665" t="s">
        <v>5849</v>
      </c>
      <c r="K2756" s="665" t="s">
        <v>5850</v>
      </c>
      <c r="L2756" s="666">
        <v>1600</v>
      </c>
      <c r="M2756" s="666">
        <v>12800</v>
      </c>
      <c r="N2756" s="665">
        <v>8</v>
      </c>
      <c r="O2756" s="748">
        <v>3</v>
      </c>
      <c r="P2756" s="666">
        <v>6400</v>
      </c>
      <c r="Q2756" s="681">
        <v>0.5</v>
      </c>
      <c r="R2756" s="665">
        <v>4</v>
      </c>
      <c r="S2756" s="681">
        <v>0.5</v>
      </c>
      <c r="T2756" s="748">
        <v>1.5</v>
      </c>
      <c r="U2756" s="704">
        <v>0.5</v>
      </c>
    </row>
    <row r="2757" spans="1:21" ht="14.4" customHeight="1" x14ac:dyDescent="0.3">
      <c r="A2757" s="664">
        <v>21</v>
      </c>
      <c r="B2757" s="665" t="s">
        <v>545</v>
      </c>
      <c r="C2757" s="665" t="s">
        <v>4757</v>
      </c>
      <c r="D2757" s="746" t="s">
        <v>7219</v>
      </c>
      <c r="E2757" s="747" t="s">
        <v>4795</v>
      </c>
      <c r="F2757" s="665" t="s">
        <v>4754</v>
      </c>
      <c r="G2757" s="665" t="s">
        <v>5844</v>
      </c>
      <c r="H2757" s="665" t="s">
        <v>546</v>
      </c>
      <c r="I2757" s="665" t="s">
        <v>6543</v>
      </c>
      <c r="J2757" s="665" t="s">
        <v>6544</v>
      </c>
      <c r="K2757" s="665" t="s">
        <v>5890</v>
      </c>
      <c r="L2757" s="666">
        <v>800</v>
      </c>
      <c r="M2757" s="666">
        <v>2400</v>
      </c>
      <c r="N2757" s="665">
        <v>3</v>
      </c>
      <c r="O2757" s="748">
        <v>1</v>
      </c>
      <c r="P2757" s="666">
        <v>2400</v>
      </c>
      <c r="Q2757" s="681">
        <v>1</v>
      </c>
      <c r="R2757" s="665">
        <v>3</v>
      </c>
      <c r="S2757" s="681">
        <v>1</v>
      </c>
      <c r="T2757" s="748">
        <v>1</v>
      </c>
      <c r="U2757" s="704">
        <v>1</v>
      </c>
    </row>
    <row r="2758" spans="1:21" ht="14.4" customHeight="1" x14ac:dyDescent="0.3">
      <c r="A2758" s="664">
        <v>21</v>
      </c>
      <c r="B2758" s="665" t="s">
        <v>545</v>
      </c>
      <c r="C2758" s="665" t="s">
        <v>4757</v>
      </c>
      <c r="D2758" s="746" t="s">
        <v>7219</v>
      </c>
      <c r="E2758" s="747" t="s">
        <v>4795</v>
      </c>
      <c r="F2758" s="665" t="s">
        <v>4754</v>
      </c>
      <c r="G2758" s="665" t="s">
        <v>5844</v>
      </c>
      <c r="H2758" s="665" t="s">
        <v>546</v>
      </c>
      <c r="I2758" s="665" t="s">
        <v>6859</v>
      </c>
      <c r="J2758" s="665" t="s">
        <v>5852</v>
      </c>
      <c r="K2758" s="665" t="s">
        <v>6860</v>
      </c>
      <c r="L2758" s="666">
        <v>1600</v>
      </c>
      <c r="M2758" s="666">
        <v>4800</v>
      </c>
      <c r="N2758" s="665">
        <v>3</v>
      </c>
      <c r="O2758" s="748">
        <v>1</v>
      </c>
      <c r="P2758" s="666">
        <v>4800</v>
      </c>
      <c r="Q2758" s="681">
        <v>1</v>
      </c>
      <c r="R2758" s="665">
        <v>3</v>
      </c>
      <c r="S2758" s="681">
        <v>1</v>
      </c>
      <c r="T2758" s="748">
        <v>1</v>
      </c>
      <c r="U2758" s="704">
        <v>1</v>
      </c>
    </row>
    <row r="2759" spans="1:21" ht="14.4" customHeight="1" x14ac:dyDescent="0.3">
      <c r="A2759" s="664">
        <v>21</v>
      </c>
      <c r="B2759" s="665" t="s">
        <v>545</v>
      </c>
      <c r="C2759" s="665" t="s">
        <v>4757</v>
      </c>
      <c r="D2759" s="746" t="s">
        <v>7219</v>
      </c>
      <c r="E2759" s="747" t="s">
        <v>4795</v>
      </c>
      <c r="F2759" s="665" t="s">
        <v>4754</v>
      </c>
      <c r="G2759" s="665" t="s">
        <v>5769</v>
      </c>
      <c r="H2759" s="665" t="s">
        <v>546</v>
      </c>
      <c r="I2759" s="665" t="s">
        <v>5770</v>
      </c>
      <c r="J2759" s="665" t="s">
        <v>5771</v>
      </c>
      <c r="K2759" s="665" t="s">
        <v>5772</v>
      </c>
      <c r="L2759" s="666">
        <v>1800</v>
      </c>
      <c r="M2759" s="666">
        <v>19800</v>
      </c>
      <c r="N2759" s="665">
        <v>11</v>
      </c>
      <c r="O2759" s="748">
        <v>9</v>
      </c>
      <c r="P2759" s="666">
        <v>9000</v>
      </c>
      <c r="Q2759" s="681">
        <v>0.45454545454545453</v>
      </c>
      <c r="R2759" s="665">
        <v>5</v>
      </c>
      <c r="S2759" s="681">
        <v>0.45454545454545453</v>
      </c>
      <c r="T2759" s="748">
        <v>4.5</v>
      </c>
      <c r="U2759" s="704">
        <v>0.5</v>
      </c>
    </row>
    <row r="2760" spans="1:21" ht="14.4" customHeight="1" x14ac:dyDescent="0.3">
      <c r="A2760" s="664">
        <v>21</v>
      </c>
      <c r="B2760" s="665" t="s">
        <v>545</v>
      </c>
      <c r="C2760" s="665" t="s">
        <v>4757</v>
      </c>
      <c r="D2760" s="746" t="s">
        <v>7219</v>
      </c>
      <c r="E2760" s="747" t="s">
        <v>4795</v>
      </c>
      <c r="F2760" s="665" t="s">
        <v>4754</v>
      </c>
      <c r="G2760" s="665" t="s">
        <v>5769</v>
      </c>
      <c r="H2760" s="665" t="s">
        <v>546</v>
      </c>
      <c r="I2760" s="665" t="s">
        <v>6861</v>
      </c>
      <c r="J2760" s="665" t="s">
        <v>6862</v>
      </c>
      <c r="K2760" s="665" t="s">
        <v>6155</v>
      </c>
      <c r="L2760" s="666">
        <v>1698.8</v>
      </c>
      <c r="M2760" s="666">
        <v>1698.8</v>
      </c>
      <c r="N2760" s="665">
        <v>1</v>
      </c>
      <c r="O2760" s="748">
        <v>1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21</v>
      </c>
      <c r="B2761" s="665" t="s">
        <v>545</v>
      </c>
      <c r="C2761" s="665" t="s">
        <v>4757</v>
      </c>
      <c r="D2761" s="746" t="s">
        <v>7219</v>
      </c>
      <c r="E2761" s="747" t="s">
        <v>4795</v>
      </c>
      <c r="F2761" s="665" t="s">
        <v>4754</v>
      </c>
      <c r="G2761" s="665" t="s">
        <v>4949</v>
      </c>
      <c r="H2761" s="665" t="s">
        <v>546</v>
      </c>
      <c r="I2761" s="665" t="s">
        <v>5039</v>
      </c>
      <c r="J2761" s="665" t="s">
        <v>5040</v>
      </c>
      <c r="K2761" s="665" t="s">
        <v>5041</v>
      </c>
      <c r="L2761" s="666">
        <v>1000</v>
      </c>
      <c r="M2761" s="666">
        <v>20000</v>
      </c>
      <c r="N2761" s="665">
        <v>20</v>
      </c>
      <c r="O2761" s="748">
        <v>19</v>
      </c>
      <c r="P2761" s="666">
        <v>8000</v>
      </c>
      <c r="Q2761" s="681">
        <v>0.4</v>
      </c>
      <c r="R2761" s="665">
        <v>8</v>
      </c>
      <c r="S2761" s="681">
        <v>0.4</v>
      </c>
      <c r="T2761" s="748">
        <v>8</v>
      </c>
      <c r="U2761" s="704">
        <v>0.42105263157894735</v>
      </c>
    </row>
    <row r="2762" spans="1:21" ht="14.4" customHeight="1" x14ac:dyDescent="0.3">
      <c r="A2762" s="664">
        <v>21</v>
      </c>
      <c r="B2762" s="665" t="s">
        <v>545</v>
      </c>
      <c r="C2762" s="665" t="s">
        <v>4757</v>
      </c>
      <c r="D2762" s="746" t="s">
        <v>7219</v>
      </c>
      <c r="E2762" s="747" t="s">
        <v>4796</v>
      </c>
      <c r="F2762" s="665" t="s">
        <v>4752</v>
      </c>
      <c r="G2762" s="665" t="s">
        <v>4953</v>
      </c>
      <c r="H2762" s="665" t="s">
        <v>2238</v>
      </c>
      <c r="I2762" s="665" t="s">
        <v>2767</v>
      </c>
      <c r="J2762" s="665" t="s">
        <v>2539</v>
      </c>
      <c r="K2762" s="665" t="s">
        <v>4515</v>
      </c>
      <c r="L2762" s="666">
        <v>154.36000000000001</v>
      </c>
      <c r="M2762" s="666">
        <v>154.36000000000001</v>
      </c>
      <c r="N2762" s="665">
        <v>1</v>
      </c>
      <c r="O2762" s="748">
        <v>1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21</v>
      </c>
      <c r="B2763" s="665" t="s">
        <v>545</v>
      </c>
      <c r="C2763" s="665" t="s">
        <v>4757</v>
      </c>
      <c r="D2763" s="746" t="s">
        <v>7219</v>
      </c>
      <c r="E2763" s="747" t="s">
        <v>4796</v>
      </c>
      <c r="F2763" s="665" t="s">
        <v>4752</v>
      </c>
      <c r="G2763" s="665" t="s">
        <v>4824</v>
      </c>
      <c r="H2763" s="665" t="s">
        <v>546</v>
      </c>
      <c r="I2763" s="665" t="s">
        <v>962</v>
      </c>
      <c r="J2763" s="665" t="s">
        <v>4855</v>
      </c>
      <c r="K2763" s="665" t="s">
        <v>4856</v>
      </c>
      <c r="L2763" s="666">
        <v>0</v>
      </c>
      <c r="M2763" s="666">
        <v>0</v>
      </c>
      <c r="N2763" s="665">
        <v>5</v>
      </c>
      <c r="O2763" s="748">
        <v>2.5</v>
      </c>
      <c r="P2763" s="666">
        <v>0</v>
      </c>
      <c r="Q2763" s="681"/>
      <c r="R2763" s="665">
        <v>3</v>
      </c>
      <c r="S2763" s="681">
        <v>0.6</v>
      </c>
      <c r="T2763" s="748">
        <v>1.5</v>
      </c>
      <c r="U2763" s="704">
        <v>0.6</v>
      </c>
    </row>
    <row r="2764" spans="1:21" ht="14.4" customHeight="1" x14ac:dyDescent="0.3">
      <c r="A2764" s="664">
        <v>21</v>
      </c>
      <c r="B2764" s="665" t="s">
        <v>545</v>
      </c>
      <c r="C2764" s="665" t="s">
        <v>4757</v>
      </c>
      <c r="D2764" s="746" t="s">
        <v>7219</v>
      </c>
      <c r="E2764" s="747" t="s">
        <v>4796</v>
      </c>
      <c r="F2764" s="665" t="s">
        <v>4752</v>
      </c>
      <c r="G2764" s="665" t="s">
        <v>5358</v>
      </c>
      <c r="H2764" s="665" t="s">
        <v>2238</v>
      </c>
      <c r="I2764" s="665" t="s">
        <v>5359</v>
      </c>
      <c r="J2764" s="665" t="s">
        <v>5360</v>
      </c>
      <c r="K2764" s="665" t="s">
        <v>4455</v>
      </c>
      <c r="L2764" s="666">
        <v>69.16</v>
      </c>
      <c r="M2764" s="666">
        <v>69.16</v>
      </c>
      <c r="N2764" s="665">
        <v>1</v>
      </c>
      <c r="O2764" s="748">
        <v>0.5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21</v>
      </c>
      <c r="B2765" s="665" t="s">
        <v>545</v>
      </c>
      <c r="C2765" s="665" t="s">
        <v>4757</v>
      </c>
      <c r="D2765" s="746" t="s">
        <v>7219</v>
      </c>
      <c r="E2765" s="747" t="s">
        <v>4796</v>
      </c>
      <c r="F2765" s="665" t="s">
        <v>4752</v>
      </c>
      <c r="G2765" s="665" t="s">
        <v>5358</v>
      </c>
      <c r="H2765" s="665" t="s">
        <v>546</v>
      </c>
      <c r="I2765" s="665" t="s">
        <v>582</v>
      </c>
      <c r="J2765" s="665" t="s">
        <v>572</v>
      </c>
      <c r="K2765" s="665" t="s">
        <v>4455</v>
      </c>
      <c r="L2765" s="666">
        <v>69.16</v>
      </c>
      <c r="M2765" s="666">
        <v>69.16</v>
      </c>
      <c r="N2765" s="665">
        <v>1</v>
      </c>
      <c r="O2765" s="748">
        <v>0.5</v>
      </c>
      <c r="P2765" s="666">
        <v>69.16</v>
      </c>
      <c r="Q2765" s="681">
        <v>1</v>
      </c>
      <c r="R2765" s="665">
        <v>1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21</v>
      </c>
      <c r="B2766" s="665" t="s">
        <v>545</v>
      </c>
      <c r="C2766" s="665" t="s">
        <v>4757</v>
      </c>
      <c r="D2766" s="746" t="s">
        <v>7219</v>
      </c>
      <c r="E2766" s="747" t="s">
        <v>4796</v>
      </c>
      <c r="F2766" s="665" t="s">
        <v>4752</v>
      </c>
      <c r="G2766" s="665" t="s">
        <v>5358</v>
      </c>
      <c r="H2766" s="665" t="s">
        <v>546</v>
      </c>
      <c r="I2766" s="665" t="s">
        <v>2852</v>
      </c>
      <c r="J2766" s="665" t="s">
        <v>572</v>
      </c>
      <c r="K2766" s="665" t="s">
        <v>6767</v>
      </c>
      <c r="L2766" s="666">
        <v>115.26</v>
      </c>
      <c r="M2766" s="666">
        <v>115.26</v>
      </c>
      <c r="N2766" s="665">
        <v>1</v>
      </c>
      <c r="O2766" s="748">
        <v>0.5</v>
      </c>
      <c r="P2766" s="666"/>
      <c r="Q2766" s="681">
        <v>0</v>
      </c>
      <c r="R2766" s="665"/>
      <c r="S2766" s="681">
        <v>0</v>
      </c>
      <c r="T2766" s="748"/>
      <c r="U2766" s="704">
        <v>0</v>
      </c>
    </row>
    <row r="2767" spans="1:21" ht="14.4" customHeight="1" x14ac:dyDescent="0.3">
      <c r="A2767" s="664">
        <v>21</v>
      </c>
      <c r="B2767" s="665" t="s">
        <v>545</v>
      </c>
      <c r="C2767" s="665" t="s">
        <v>4757</v>
      </c>
      <c r="D2767" s="746" t="s">
        <v>7219</v>
      </c>
      <c r="E2767" s="747" t="s">
        <v>4796</v>
      </c>
      <c r="F2767" s="665" t="s">
        <v>4752</v>
      </c>
      <c r="G2767" s="665" t="s">
        <v>4859</v>
      </c>
      <c r="H2767" s="665" t="s">
        <v>546</v>
      </c>
      <c r="I2767" s="665" t="s">
        <v>1413</v>
      </c>
      <c r="J2767" s="665" t="s">
        <v>1414</v>
      </c>
      <c r="K2767" s="665" t="s">
        <v>4860</v>
      </c>
      <c r="L2767" s="666">
        <v>344</v>
      </c>
      <c r="M2767" s="666">
        <v>4816</v>
      </c>
      <c r="N2767" s="665">
        <v>14</v>
      </c>
      <c r="O2767" s="748">
        <v>6.5</v>
      </c>
      <c r="P2767" s="666">
        <v>2752</v>
      </c>
      <c r="Q2767" s="681">
        <v>0.5714285714285714</v>
      </c>
      <c r="R2767" s="665">
        <v>8</v>
      </c>
      <c r="S2767" s="681">
        <v>0.5714285714285714</v>
      </c>
      <c r="T2767" s="748">
        <v>4</v>
      </c>
      <c r="U2767" s="704">
        <v>0.61538461538461542</v>
      </c>
    </row>
    <row r="2768" spans="1:21" ht="14.4" customHeight="1" x14ac:dyDescent="0.3">
      <c r="A2768" s="664">
        <v>21</v>
      </c>
      <c r="B2768" s="665" t="s">
        <v>545</v>
      </c>
      <c r="C2768" s="665" t="s">
        <v>4757</v>
      </c>
      <c r="D2768" s="746" t="s">
        <v>7219</v>
      </c>
      <c r="E2768" s="747" t="s">
        <v>4796</v>
      </c>
      <c r="F2768" s="665" t="s">
        <v>4752</v>
      </c>
      <c r="G2768" s="665" t="s">
        <v>4864</v>
      </c>
      <c r="H2768" s="665" t="s">
        <v>546</v>
      </c>
      <c r="I2768" s="665" t="s">
        <v>895</v>
      </c>
      <c r="J2768" s="665" t="s">
        <v>896</v>
      </c>
      <c r="K2768" s="665" t="s">
        <v>4865</v>
      </c>
      <c r="L2768" s="666">
        <v>36.54</v>
      </c>
      <c r="M2768" s="666">
        <v>73.08</v>
      </c>
      <c r="N2768" s="665">
        <v>2</v>
      </c>
      <c r="O2768" s="748">
        <v>1.5</v>
      </c>
      <c r="P2768" s="666">
        <v>36.54</v>
      </c>
      <c r="Q2768" s="681">
        <v>0.5</v>
      </c>
      <c r="R2768" s="665">
        <v>1</v>
      </c>
      <c r="S2768" s="681">
        <v>0.5</v>
      </c>
      <c r="T2768" s="748">
        <v>0.5</v>
      </c>
      <c r="U2768" s="704">
        <v>0.33333333333333331</v>
      </c>
    </row>
    <row r="2769" spans="1:21" ht="14.4" customHeight="1" x14ac:dyDescent="0.3">
      <c r="A2769" s="664">
        <v>21</v>
      </c>
      <c r="B2769" s="665" t="s">
        <v>545</v>
      </c>
      <c r="C2769" s="665" t="s">
        <v>4757</v>
      </c>
      <c r="D2769" s="746" t="s">
        <v>7219</v>
      </c>
      <c r="E2769" s="747" t="s">
        <v>4796</v>
      </c>
      <c r="F2769" s="665" t="s">
        <v>4752</v>
      </c>
      <c r="G2769" s="665" t="s">
        <v>5054</v>
      </c>
      <c r="H2769" s="665" t="s">
        <v>546</v>
      </c>
      <c r="I2769" s="665" t="s">
        <v>1387</v>
      </c>
      <c r="J2769" s="665" t="s">
        <v>5055</v>
      </c>
      <c r="K2769" s="665" t="s">
        <v>5056</v>
      </c>
      <c r="L2769" s="666">
        <v>24.68</v>
      </c>
      <c r="M2769" s="666">
        <v>24.68</v>
      </c>
      <c r="N2769" s="665">
        <v>1</v>
      </c>
      <c r="O2769" s="748">
        <v>0.5</v>
      </c>
      <c r="P2769" s="666">
        <v>24.68</v>
      </c>
      <c r="Q2769" s="681">
        <v>1</v>
      </c>
      <c r="R2769" s="665">
        <v>1</v>
      </c>
      <c r="S2769" s="681">
        <v>1</v>
      </c>
      <c r="T2769" s="748">
        <v>0.5</v>
      </c>
      <c r="U2769" s="704">
        <v>1</v>
      </c>
    </row>
    <row r="2770" spans="1:21" ht="14.4" customHeight="1" x14ac:dyDescent="0.3">
      <c r="A2770" s="664">
        <v>21</v>
      </c>
      <c r="B2770" s="665" t="s">
        <v>545</v>
      </c>
      <c r="C2770" s="665" t="s">
        <v>4757</v>
      </c>
      <c r="D2770" s="746" t="s">
        <v>7219</v>
      </c>
      <c r="E2770" s="747" t="s">
        <v>4796</v>
      </c>
      <c r="F2770" s="665" t="s">
        <v>4752</v>
      </c>
      <c r="G2770" s="665" t="s">
        <v>6190</v>
      </c>
      <c r="H2770" s="665" t="s">
        <v>546</v>
      </c>
      <c r="I2770" s="665" t="s">
        <v>6863</v>
      </c>
      <c r="J2770" s="665" t="s">
        <v>6864</v>
      </c>
      <c r="K2770" s="665" t="s">
        <v>6865</v>
      </c>
      <c r="L2770" s="666">
        <v>668.54</v>
      </c>
      <c r="M2770" s="666">
        <v>6685.4</v>
      </c>
      <c r="N2770" s="665">
        <v>10</v>
      </c>
      <c r="O2770" s="748">
        <v>3</v>
      </c>
      <c r="P2770" s="666">
        <v>5348.32</v>
      </c>
      <c r="Q2770" s="681">
        <v>0.8</v>
      </c>
      <c r="R2770" s="665">
        <v>8</v>
      </c>
      <c r="S2770" s="681">
        <v>0.8</v>
      </c>
      <c r="T2770" s="748">
        <v>2</v>
      </c>
      <c r="U2770" s="704">
        <v>0.66666666666666663</v>
      </c>
    </row>
    <row r="2771" spans="1:21" ht="14.4" customHeight="1" x14ac:dyDescent="0.3">
      <c r="A2771" s="664">
        <v>21</v>
      </c>
      <c r="B2771" s="665" t="s">
        <v>545</v>
      </c>
      <c r="C2771" s="665" t="s">
        <v>4757</v>
      </c>
      <c r="D2771" s="746" t="s">
        <v>7219</v>
      </c>
      <c r="E2771" s="747" t="s">
        <v>4796</v>
      </c>
      <c r="F2771" s="665" t="s">
        <v>4752</v>
      </c>
      <c r="G2771" s="665" t="s">
        <v>6190</v>
      </c>
      <c r="H2771" s="665" t="s">
        <v>2238</v>
      </c>
      <c r="I2771" s="665" t="s">
        <v>6866</v>
      </c>
      <c r="J2771" s="665" t="s">
        <v>6192</v>
      </c>
      <c r="K2771" s="665" t="s">
        <v>6865</v>
      </c>
      <c r="L2771" s="666">
        <v>668.54</v>
      </c>
      <c r="M2771" s="666">
        <v>1337.08</v>
      </c>
      <c r="N2771" s="665">
        <v>2</v>
      </c>
      <c r="O2771" s="748">
        <v>1</v>
      </c>
      <c r="P2771" s="666">
        <v>1337.08</v>
      </c>
      <c r="Q2771" s="681">
        <v>1</v>
      </c>
      <c r="R2771" s="665">
        <v>2</v>
      </c>
      <c r="S2771" s="681">
        <v>1</v>
      </c>
      <c r="T2771" s="748">
        <v>1</v>
      </c>
      <c r="U2771" s="704">
        <v>1</v>
      </c>
    </row>
    <row r="2772" spans="1:21" ht="14.4" customHeight="1" x14ac:dyDescent="0.3">
      <c r="A2772" s="664">
        <v>21</v>
      </c>
      <c r="B2772" s="665" t="s">
        <v>545</v>
      </c>
      <c r="C2772" s="665" t="s">
        <v>4757</v>
      </c>
      <c r="D2772" s="746" t="s">
        <v>7219</v>
      </c>
      <c r="E2772" s="747" t="s">
        <v>4796</v>
      </c>
      <c r="F2772" s="665" t="s">
        <v>4752</v>
      </c>
      <c r="G2772" s="665" t="s">
        <v>6867</v>
      </c>
      <c r="H2772" s="665" t="s">
        <v>546</v>
      </c>
      <c r="I2772" s="665" t="s">
        <v>769</v>
      </c>
      <c r="J2772" s="665" t="s">
        <v>6868</v>
      </c>
      <c r="K2772" s="665" t="s">
        <v>6869</v>
      </c>
      <c r="L2772" s="666">
        <v>23.61</v>
      </c>
      <c r="M2772" s="666">
        <v>47.22</v>
      </c>
      <c r="N2772" s="665">
        <v>2</v>
      </c>
      <c r="O2772" s="748">
        <v>1</v>
      </c>
      <c r="P2772" s="666">
        <v>47.22</v>
      </c>
      <c r="Q2772" s="681">
        <v>1</v>
      </c>
      <c r="R2772" s="665">
        <v>2</v>
      </c>
      <c r="S2772" s="681">
        <v>1</v>
      </c>
      <c r="T2772" s="748">
        <v>1</v>
      </c>
      <c r="U2772" s="704">
        <v>1</v>
      </c>
    </row>
    <row r="2773" spans="1:21" ht="14.4" customHeight="1" x14ac:dyDescent="0.3">
      <c r="A2773" s="664">
        <v>21</v>
      </c>
      <c r="B2773" s="665" t="s">
        <v>545</v>
      </c>
      <c r="C2773" s="665" t="s">
        <v>4757</v>
      </c>
      <c r="D2773" s="746" t="s">
        <v>7219</v>
      </c>
      <c r="E2773" s="747" t="s">
        <v>4796</v>
      </c>
      <c r="F2773" s="665" t="s">
        <v>4752</v>
      </c>
      <c r="G2773" s="665" t="s">
        <v>4895</v>
      </c>
      <c r="H2773" s="665" t="s">
        <v>2238</v>
      </c>
      <c r="I2773" s="665" t="s">
        <v>3785</v>
      </c>
      <c r="J2773" s="665" t="s">
        <v>4687</v>
      </c>
      <c r="K2773" s="665" t="s">
        <v>3787</v>
      </c>
      <c r="L2773" s="666">
        <v>366.31</v>
      </c>
      <c r="M2773" s="666">
        <v>366.31</v>
      </c>
      <c r="N2773" s="665">
        <v>1</v>
      </c>
      <c r="O2773" s="748">
        <v>0.5</v>
      </c>
      <c r="P2773" s="666"/>
      <c r="Q2773" s="681">
        <v>0</v>
      </c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21</v>
      </c>
      <c r="B2774" s="665" t="s">
        <v>545</v>
      </c>
      <c r="C2774" s="665" t="s">
        <v>4757</v>
      </c>
      <c r="D2774" s="746" t="s">
        <v>7219</v>
      </c>
      <c r="E2774" s="747" t="s">
        <v>4796</v>
      </c>
      <c r="F2774" s="665" t="s">
        <v>4752</v>
      </c>
      <c r="G2774" s="665" t="s">
        <v>4895</v>
      </c>
      <c r="H2774" s="665" t="s">
        <v>2238</v>
      </c>
      <c r="I2774" s="665" t="s">
        <v>2474</v>
      </c>
      <c r="J2774" s="665" t="s">
        <v>4561</v>
      </c>
      <c r="K2774" s="665" t="s">
        <v>2476</v>
      </c>
      <c r="L2774" s="666">
        <v>219.78</v>
      </c>
      <c r="M2774" s="666">
        <v>219.78</v>
      </c>
      <c r="N2774" s="665">
        <v>1</v>
      </c>
      <c r="O2774" s="748">
        <v>0.5</v>
      </c>
      <c r="P2774" s="666">
        <v>219.78</v>
      </c>
      <c r="Q2774" s="681">
        <v>1</v>
      </c>
      <c r="R2774" s="665">
        <v>1</v>
      </c>
      <c r="S2774" s="681">
        <v>1</v>
      </c>
      <c r="T2774" s="748">
        <v>0.5</v>
      </c>
      <c r="U2774" s="704">
        <v>1</v>
      </c>
    </row>
    <row r="2775" spans="1:21" ht="14.4" customHeight="1" x14ac:dyDescent="0.3">
      <c r="A2775" s="664">
        <v>21</v>
      </c>
      <c r="B2775" s="665" t="s">
        <v>545</v>
      </c>
      <c r="C2775" s="665" t="s">
        <v>4757</v>
      </c>
      <c r="D2775" s="746" t="s">
        <v>7219</v>
      </c>
      <c r="E2775" s="747" t="s">
        <v>4796</v>
      </c>
      <c r="F2775" s="665" t="s">
        <v>4752</v>
      </c>
      <c r="G2775" s="665" t="s">
        <v>4807</v>
      </c>
      <c r="H2775" s="665" t="s">
        <v>546</v>
      </c>
      <c r="I2775" s="665" t="s">
        <v>4838</v>
      </c>
      <c r="J2775" s="665" t="s">
        <v>797</v>
      </c>
      <c r="K2775" s="665" t="s">
        <v>4839</v>
      </c>
      <c r="L2775" s="666">
        <v>57.64</v>
      </c>
      <c r="M2775" s="666">
        <v>57.64</v>
      </c>
      <c r="N2775" s="665">
        <v>1</v>
      </c>
      <c r="O2775" s="748">
        <v>0.5</v>
      </c>
      <c r="P2775" s="666">
        <v>57.64</v>
      </c>
      <c r="Q2775" s="681">
        <v>1</v>
      </c>
      <c r="R2775" s="665">
        <v>1</v>
      </c>
      <c r="S2775" s="681">
        <v>1</v>
      </c>
      <c r="T2775" s="748">
        <v>0.5</v>
      </c>
      <c r="U2775" s="704">
        <v>1</v>
      </c>
    </row>
    <row r="2776" spans="1:21" ht="14.4" customHeight="1" x14ac:dyDescent="0.3">
      <c r="A2776" s="664">
        <v>21</v>
      </c>
      <c r="B2776" s="665" t="s">
        <v>545</v>
      </c>
      <c r="C2776" s="665" t="s">
        <v>4757</v>
      </c>
      <c r="D2776" s="746" t="s">
        <v>7219</v>
      </c>
      <c r="E2776" s="747" t="s">
        <v>4796</v>
      </c>
      <c r="F2776" s="665" t="s">
        <v>4752</v>
      </c>
      <c r="G2776" s="665" t="s">
        <v>4807</v>
      </c>
      <c r="H2776" s="665" t="s">
        <v>546</v>
      </c>
      <c r="I2776" s="665" t="s">
        <v>4808</v>
      </c>
      <c r="J2776" s="665" t="s">
        <v>797</v>
      </c>
      <c r="K2776" s="665" t="s">
        <v>4809</v>
      </c>
      <c r="L2776" s="666">
        <v>185.26</v>
      </c>
      <c r="M2776" s="666">
        <v>370.52</v>
      </c>
      <c r="N2776" s="665">
        <v>2</v>
      </c>
      <c r="O2776" s="748">
        <v>1.5</v>
      </c>
      <c r="P2776" s="666"/>
      <c r="Q2776" s="681">
        <v>0</v>
      </c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21</v>
      </c>
      <c r="B2777" s="665" t="s">
        <v>545</v>
      </c>
      <c r="C2777" s="665" t="s">
        <v>4757</v>
      </c>
      <c r="D2777" s="746" t="s">
        <v>7219</v>
      </c>
      <c r="E2777" s="747" t="s">
        <v>4796</v>
      </c>
      <c r="F2777" s="665" t="s">
        <v>4752</v>
      </c>
      <c r="G2777" s="665" t="s">
        <v>4810</v>
      </c>
      <c r="H2777" s="665" t="s">
        <v>2238</v>
      </c>
      <c r="I2777" s="665" t="s">
        <v>3820</v>
      </c>
      <c r="J2777" s="665" t="s">
        <v>4606</v>
      </c>
      <c r="K2777" s="665" t="s">
        <v>4607</v>
      </c>
      <c r="L2777" s="666">
        <v>668.54</v>
      </c>
      <c r="M2777" s="666">
        <v>668.54</v>
      </c>
      <c r="N2777" s="665">
        <v>1</v>
      </c>
      <c r="O2777" s="748">
        <v>0.5</v>
      </c>
      <c r="P2777" s="666">
        <v>668.54</v>
      </c>
      <c r="Q2777" s="681">
        <v>1</v>
      </c>
      <c r="R2777" s="665">
        <v>1</v>
      </c>
      <c r="S2777" s="681">
        <v>1</v>
      </c>
      <c r="T2777" s="748">
        <v>0.5</v>
      </c>
      <c r="U2777" s="704">
        <v>1</v>
      </c>
    </row>
    <row r="2778" spans="1:21" ht="14.4" customHeight="1" x14ac:dyDescent="0.3">
      <c r="A2778" s="664">
        <v>21</v>
      </c>
      <c r="B2778" s="665" t="s">
        <v>545</v>
      </c>
      <c r="C2778" s="665" t="s">
        <v>4757</v>
      </c>
      <c r="D2778" s="746" t="s">
        <v>7219</v>
      </c>
      <c r="E2778" s="747" t="s">
        <v>4796</v>
      </c>
      <c r="F2778" s="665" t="s">
        <v>4752</v>
      </c>
      <c r="G2778" s="665" t="s">
        <v>4810</v>
      </c>
      <c r="H2778" s="665" t="s">
        <v>2238</v>
      </c>
      <c r="I2778" s="665" t="s">
        <v>2566</v>
      </c>
      <c r="J2778" s="665" t="s">
        <v>2567</v>
      </c>
      <c r="K2778" s="665" t="s">
        <v>2568</v>
      </c>
      <c r="L2778" s="666">
        <v>668.54</v>
      </c>
      <c r="M2778" s="666">
        <v>3342.7</v>
      </c>
      <c r="N2778" s="665">
        <v>5</v>
      </c>
      <c r="O2778" s="748">
        <v>3.5</v>
      </c>
      <c r="P2778" s="666">
        <v>3342.7</v>
      </c>
      <c r="Q2778" s="681">
        <v>1</v>
      </c>
      <c r="R2778" s="665">
        <v>5</v>
      </c>
      <c r="S2778" s="681">
        <v>1</v>
      </c>
      <c r="T2778" s="748">
        <v>3.5</v>
      </c>
      <c r="U2778" s="704">
        <v>1</v>
      </c>
    </row>
    <row r="2779" spans="1:21" ht="14.4" customHeight="1" x14ac:dyDescent="0.3">
      <c r="A2779" s="664">
        <v>21</v>
      </c>
      <c r="B2779" s="665" t="s">
        <v>545</v>
      </c>
      <c r="C2779" s="665" t="s">
        <v>4757</v>
      </c>
      <c r="D2779" s="746" t="s">
        <v>7219</v>
      </c>
      <c r="E2779" s="747" t="s">
        <v>4796</v>
      </c>
      <c r="F2779" s="665" t="s">
        <v>4752</v>
      </c>
      <c r="G2779" s="665" t="s">
        <v>4810</v>
      </c>
      <c r="H2779" s="665" t="s">
        <v>2238</v>
      </c>
      <c r="I2779" s="665" t="s">
        <v>4914</v>
      </c>
      <c r="J2779" s="665" t="s">
        <v>2567</v>
      </c>
      <c r="K2779" s="665" t="s">
        <v>2568</v>
      </c>
      <c r="L2779" s="666">
        <v>668.54</v>
      </c>
      <c r="M2779" s="666">
        <v>2674.16</v>
      </c>
      <c r="N2779" s="665">
        <v>4</v>
      </c>
      <c r="O2779" s="748">
        <v>3</v>
      </c>
      <c r="P2779" s="666">
        <v>2674.16</v>
      </c>
      <c r="Q2779" s="681">
        <v>1</v>
      </c>
      <c r="R2779" s="665">
        <v>4</v>
      </c>
      <c r="S2779" s="681">
        <v>1</v>
      </c>
      <c r="T2779" s="748">
        <v>3</v>
      </c>
      <c r="U2779" s="704">
        <v>1</v>
      </c>
    </row>
    <row r="2780" spans="1:21" ht="14.4" customHeight="1" x14ac:dyDescent="0.3">
      <c r="A2780" s="664">
        <v>21</v>
      </c>
      <c r="B2780" s="665" t="s">
        <v>545</v>
      </c>
      <c r="C2780" s="665" t="s">
        <v>4757</v>
      </c>
      <c r="D2780" s="746" t="s">
        <v>7219</v>
      </c>
      <c r="E2780" s="747" t="s">
        <v>4796</v>
      </c>
      <c r="F2780" s="665" t="s">
        <v>4752</v>
      </c>
      <c r="G2780" s="665" t="s">
        <v>5141</v>
      </c>
      <c r="H2780" s="665" t="s">
        <v>2238</v>
      </c>
      <c r="I2780" s="665" t="s">
        <v>5142</v>
      </c>
      <c r="J2780" s="665" t="s">
        <v>2570</v>
      </c>
      <c r="K2780" s="665" t="s">
        <v>5143</v>
      </c>
      <c r="L2780" s="666">
        <v>28.81</v>
      </c>
      <c r="M2780" s="666">
        <v>57.62</v>
      </c>
      <c r="N2780" s="665">
        <v>2</v>
      </c>
      <c r="O2780" s="748">
        <v>0.5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21</v>
      </c>
      <c r="B2781" s="665" t="s">
        <v>545</v>
      </c>
      <c r="C2781" s="665" t="s">
        <v>4757</v>
      </c>
      <c r="D2781" s="746" t="s">
        <v>7219</v>
      </c>
      <c r="E2781" s="747" t="s">
        <v>4796</v>
      </c>
      <c r="F2781" s="665" t="s">
        <v>4752</v>
      </c>
      <c r="G2781" s="665" t="s">
        <v>4923</v>
      </c>
      <c r="H2781" s="665" t="s">
        <v>546</v>
      </c>
      <c r="I2781" s="665" t="s">
        <v>6870</v>
      </c>
      <c r="J2781" s="665" t="s">
        <v>1726</v>
      </c>
      <c r="K2781" s="665" t="s">
        <v>6871</v>
      </c>
      <c r="L2781" s="666">
        <v>27.87</v>
      </c>
      <c r="M2781" s="666">
        <v>27.87</v>
      </c>
      <c r="N2781" s="665">
        <v>1</v>
      </c>
      <c r="O2781" s="748">
        <v>1</v>
      </c>
      <c r="P2781" s="666">
        <v>27.87</v>
      </c>
      <c r="Q2781" s="681">
        <v>1</v>
      </c>
      <c r="R2781" s="665">
        <v>1</v>
      </c>
      <c r="S2781" s="681">
        <v>1</v>
      </c>
      <c r="T2781" s="748">
        <v>1</v>
      </c>
      <c r="U2781" s="704">
        <v>1</v>
      </c>
    </row>
    <row r="2782" spans="1:21" ht="14.4" customHeight="1" x14ac:dyDescent="0.3">
      <c r="A2782" s="664">
        <v>21</v>
      </c>
      <c r="B2782" s="665" t="s">
        <v>545</v>
      </c>
      <c r="C2782" s="665" t="s">
        <v>4757</v>
      </c>
      <c r="D2782" s="746" t="s">
        <v>7219</v>
      </c>
      <c r="E2782" s="747" t="s">
        <v>4796</v>
      </c>
      <c r="F2782" s="665" t="s">
        <v>4752</v>
      </c>
      <c r="G2782" s="665" t="s">
        <v>6476</v>
      </c>
      <c r="H2782" s="665" t="s">
        <v>2238</v>
      </c>
      <c r="I2782" s="665" t="s">
        <v>6477</v>
      </c>
      <c r="J2782" s="665" t="s">
        <v>6478</v>
      </c>
      <c r="K2782" s="665" t="s">
        <v>6479</v>
      </c>
      <c r="L2782" s="666">
        <v>25382.1</v>
      </c>
      <c r="M2782" s="666">
        <v>329967.3</v>
      </c>
      <c r="N2782" s="665">
        <v>13</v>
      </c>
      <c r="O2782" s="748">
        <v>6.5</v>
      </c>
      <c r="P2782" s="666">
        <v>329967.3</v>
      </c>
      <c r="Q2782" s="681">
        <v>1</v>
      </c>
      <c r="R2782" s="665">
        <v>13</v>
      </c>
      <c r="S2782" s="681">
        <v>1</v>
      </c>
      <c r="T2782" s="748">
        <v>6.5</v>
      </c>
      <c r="U2782" s="704">
        <v>1</v>
      </c>
    </row>
    <row r="2783" spans="1:21" ht="14.4" customHeight="1" x14ac:dyDescent="0.3">
      <c r="A2783" s="664">
        <v>21</v>
      </c>
      <c r="B2783" s="665" t="s">
        <v>545</v>
      </c>
      <c r="C2783" s="665" t="s">
        <v>4757</v>
      </c>
      <c r="D2783" s="746" t="s">
        <v>7219</v>
      </c>
      <c r="E2783" s="747" t="s">
        <v>4796</v>
      </c>
      <c r="F2783" s="665" t="s">
        <v>4752</v>
      </c>
      <c r="G2783" s="665" t="s">
        <v>6476</v>
      </c>
      <c r="H2783" s="665" t="s">
        <v>2238</v>
      </c>
      <c r="I2783" s="665" t="s">
        <v>3865</v>
      </c>
      <c r="J2783" s="665" t="s">
        <v>3866</v>
      </c>
      <c r="K2783" s="665" t="s">
        <v>4681</v>
      </c>
      <c r="L2783" s="666">
        <v>14213.98</v>
      </c>
      <c r="M2783" s="666">
        <v>42641.94</v>
      </c>
      <c r="N2783" s="665">
        <v>3</v>
      </c>
      <c r="O2783" s="748">
        <v>1</v>
      </c>
      <c r="P2783" s="666">
        <v>42641.94</v>
      </c>
      <c r="Q2783" s="681">
        <v>1</v>
      </c>
      <c r="R2783" s="665">
        <v>3</v>
      </c>
      <c r="S2783" s="681">
        <v>1</v>
      </c>
      <c r="T2783" s="748">
        <v>1</v>
      </c>
      <c r="U2783" s="704">
        <v>1</v>
      </c>
    </row>
    <row r="2784" spans="1:21" ht="14.4" customHeight="1" x14ac:dyDescent="0.3">
      <c r="A2784" s="664">
        <v>21</v>
      </c>
      <c r="B2784" s="665" t="s">
        <v>545</v>
      </c>
      <c r="C2784" s="665" t="s">
        <v>4757</v>
      </c>
      <c r="D2784" s="746" t="s">
        <v>7219</v>
      </c>
      <c r="E2784" s="747" t="s">
        <v>4796</v>
      </c>
      <c r="F2784" s="665" t="s">
        <v>4752</v>
      </c>
      <c r="G2784" s="665" t="s">
        <v>6476</v>
      </c>
      <c r="H2784" s="665" t="s">
        <v>2238</v>
      </c>
      <c r="I2784" s="665" t="s">
        <v>6480</v>
      </c>
      <c r="J2784" s="665" t="s">
        <v>6481</v>
      </c>
      <c r="K2784" s="665" t="s">
        <v>6482</v>
      </c>
      <c r="L2784" s="666">
        <v>10152.84</v>
      </c>
      <c r="M2784" s="666">
        <v>60917.039999999994</v>
      </c>
      <c r="N2784" s="665">
        <v>6</v>
      </c>
      <c r="O2784" s="748">
        <v>3</v>
      </c>
      <c r="P2784" s="666">
        <v>60917.039999999994</v>
      </c>
      <c r="Q2784" s="681">
        <v>1</v>
      </c>
      <c r="R2784" s="665">
        <v>6</v>
      </c>
      <c r="S2784" s="681">
        <v>1</v>
      </c>
      <c r="T2784" s="748">
        <v>3</v>
      </c>
      <c r="U2784" s="704">
        <v>1</v>
      </c>
    </row>
    <row r="2785" spans="1:21" ht="14.4" customHeight="1" x14ac:dyDescent="0.3">
      <c r="A2785" s="664">
        <v>21</v>
      </c>
      <c r="B2785" s="665" t="s">
        <v>545</v>
      </c>
      <c r="C2785" s="665" t="s">
        <v>4757</v>
      </c>
      <c r="D2785" s="746" t="s">
        <v>7219</v>
      </c>
      <c r="E2785" s="747" t="s">
        <v>4796</v>
      </c>
      <c r="F2785" s="665" t="s">
        <v>4752</v>
      </c>
      <c r="G2785" s="665" t="s">
        <v>6476</v>
      </c>
      <c r="H2785" s="665" t="s">
        <v>2238</v>
      </c>
      <c r="I2785" s="665" t="s">
        <v>6872</v>
      </c>
      <c r="J2785" s="665" t="s">
        <v>3866</v>
      </c>
      <c r="K2785" s="665" t="s">
        <v>4681</v>
      </c>
      <c r="L2785" s="666">
        <v>0</v>
      </c>
      <c r="M2785" s="666">
        <v>0</v>
      </c>
      <c r="N2785" s="665">
        <v>2</v>
      </c>
      <c r="O2785" s="748">
        <v>0.5</v>
      </c>
      <c r="P2785" s="666">
        <v>0</v>
      </c>
      <c r="Q2785" s="681"/>
      <c r="R2785" s="665">
        <v>2</v>
      </c>
      <c r="S2785" s="681">
        <v>1</v>
      </c>
      <c r="T2785" s="748">
        <v>0.5</v>
      </c>
      <c r="U2785" s="704">
        <v>1</v>
      </c>
    </row>
    <row r="2786" spans="1:21" ht="14.4" customHeight="1" x14ac:dyDescent="0.3">
      <c r="A2786" s="664">
        <v>21</v>
      </c>
      <c r="B2786" s="665" t="s">
        <v>545</v>
      </c>
      <c r="C2786" s="665" t="s">
        <v>4757</v>
      </c>
      <c r="D2786" s="746" t="s">
        <v>7219</v>
      </c>
      <c r="E2786" s="747" t="s">
        <v>4796</v>
      </c>
      <c r="F2786" s="665" t="s">
        <v>4752</v>
      </c>
      <c r="G2786" s="665" t="s">
        <v>6476</v>
      </c>
      <c r="H2786" s="665" t="s">
        <v>2238</v>
      </c>
      <c r="I2786" s="665" t="s">
        <v>6873</v>
      </c>
      <c r="J2786" s="665" t="s">
        <v>6481</v>
      </c>
      <c r="K2786" s="665" t="s">
        <v>6482</v>
      </c>
      <c r="L2786" s="666">
        <v>0</v>
      </c>
      <c r="M2786" s="666">
        <v>0</v>
      </c>
      <c r="N2786" s="665">
        <v>1</v>
      </c>
      <c r="O2786" s="748">
        <v>0.5</v>
      </c>
      <c r="P2786" s="666">
        <v>0</v>
      </c>
      <c r="Q2786" s="681"/>
      <c r="R2786" s="665">
        <v>1</v>
      </c>
      <c r="S2786" s="681">
        <v>1</v>
      </c>
      <c r="T2786" s="748">
        <v>0.5</v>
      </c>
      <c r="U2786" s="704">
        <v>1</v>
      </c>
    </row>
    <row r="2787" spans="1:21" ht="14.4" customHeight="1" x14ac:dyDescent="0.3">
      <c r="A2787" s="664">
        <v>21</v>
      </c>
      <c r="B2787" s="665" t="s">
        <v>545</v>
      </c>
      <c r="C2787" s="665" t="s">
        <v>4757</v>
      </c>
      <c r="D2787" s="746" t="s">
        <v>7219</v>
      </c>
      <c r="E2787" s="747" t="s">
        <v>4796</v>
      </c>
      <c r="F2787" s="665" t="s">
        <v>4752</v>
      </c>
      <c r="G2787" s="665" t="s">
        <v>6476</v>
      </c>
      <c r="H2787" s="665" t="s">
        <v>546</v>
      </c>
      <c r="I2787" s="665" t="s">
        <v>6874</v>
      </c>
      <c r="J2787" s="665" t="s">
        <v>6875</v>
      </c>
      <c r="K2787" s="665" t="s">
        <v>6482</v>
      </c>
      <c r="L2787" s="666">
        <v>10152.84</v>
      </c>
      <c r="M2787" s="666">
        <v>30458.52</v>
      </c>
      <c r="N2787" s="665">
        <v>3</v>
      </c>
      <c r="O2787" s="748">
        <v>1.5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21</v>
      </c>
      <c r="B2788" s="665" t="s">
        <v>545</v>
      </c>
      <c r="C2788" s="665" t="s">
        <v>4757</v>
      </c>
      <c r="D2788" s="746" t="s">
        <v>7219</v>
      </c>
      <c r="E2788" s="747" t="s">
        <v>4796</v>
      </c>
      <c r="F2788" s="665" t="s">
        <v>4752</v>
      </c>
      <c r="G2788" s="665" t="s">
        <v>6476</v>
      </c>
      <c r="H2788" s="665" t="s">
        <v>546</v>
      </c>
      <c r="I2788" s="665" t="s">
        <v>6876</v>
      </c>
      <c r="J2788" s="665" t="s">
        <v>6877</v>
      </c>
      <c r="K2788" s="665" t="s">
        <v>6479</v>
      </c>
      <c r="L2788" s="666">
        <v>25382.1</v>
      </c>
      <c r="M2788" s="666">
        <v>50764.2</v>
      </c>
      <c r="N2788" s="665">
        <v>2</v>
      </c>
      <c r="O2788" s="748">
        <v>1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21</v>
      </c>
      <c r="B2789" s="665" t="s">
        <v>545</v>
      </c>
      <c r="C2789" s="665" t="s">
        <v>4757</v>
      </c>
      <c r="D2789" s="746" t="s">
        <v>7219</v>
      </c>
      <c r="E2789" s="747" t="s">
        <v>4796</v>
      </c>
      <c r="F2789" s="665" t="s">
        <v>4752</v>
      </c>
      <c r="G2789" s="665" t="s">
        <v>6476</v>
      </c>
      <c r="H2789" s="665" t="s">
        <v>546</v>
      </c>
      <c r="I2789" s="665" t="s">
        <v>6878</v>
      </c>
      <c r="J2789" s="665" t="s">
        <v>6877</v>
      </c>
      <c r="K2789" s="665" t="s">
        <v>6479</v>
      </c>
      <c r="L2789" s="666">
        <v>25382.1</v>
      </c>
      <c r="M2789" s="666">
        <v>25382.1</v>
      </c>
      <c r="N2789" s="665">
        <v>1</v>
      </c>
      <c r="O2789" s="748">
        <v>0.5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21</v>
      </c>
      <c r="B2790" s="665" t="s">
        <v>545</v>
      </c>
      <c r="C2790" s="665" t="s">
        <v>4757</v>
      </c>
      <c r="D2790" s="746" t="s">
        <v>7219</v>
      </c>
      <c r="E2790" s="747" t="s">
        <v>4796</v>
      </c>
      <c r="F2790" s="665" t="s">
        <v>4752</v>
      </c>
      <c r="G2790" s="665" t="s">
        <v>5751</v>
      </c>
      <c r="H2790" s="665" t="s">
        <v>546</v>
      </c>
      <c r="I2790" s="665" t="s">
        <v>6879</v>
      </c>
      <c r="J2790" s="665" t="s">
        <v>3435</v>
      </c>
      <c r="K2790" s="665" t="s">
        <v>6880</v>
      </c>
      <c r="L2790" s="666">
        <v>90.1</v>
      </c>
      <c r="M2790" s="666">
        <v>90.1</v>
      </c>
      <c r="N2790" s="665">
        <v>1</v>
      </c>
      <c r="O2790" s="748">
        <v>0.5</v>
      </c>
      <c r="P2790" s="666">
        <v>90.1</v>
      </c>
      <c r="Q2790" s="681">
        <v>1</v>
      </c>
      <c r="R2790" s="665">
        <v>1</v>
      </c>
      <c r="S2790" s="681">
        <v>1</v>
      </c>
      <c r="T2790" s="748">
        <v>0.5</v>
      </c>
      <c r="U2790" s="704">
        <v>1</v>
      </c>
    </row>
    <row r="2791" spans="1:21" ht="14.4" customHeight="1" x14ac:dyDescent="0.3">
      <c r="A2791" s="664">
        <v>21</v>
      </c>
      <c r="B2791" s="665" t="s">
        <v>545</v>
      </c>
      <c r="C2791" s="665" t="s">
        <v>4757</v>
      </c>
      <c r="D2791" s="746" t="s">
        <v>7219</v>
      </c>
      <c r="E2791" s="747" t="s">
        <v>4796</v>
      </c>
      <c r="F2791" s="665" t="s">
        <v>4752</v>
      </c>
      <c r="G2791" s="665" t="s">
        <v>4942</v>
      </c>
      <c r="H2791" s="665" t="s">
        <v>546</v>
      </c>
      <c r="I2791" s="665" t="s">
        <v>5479</v>
      </c>
      <c r="J2791" s="665" t="s">
        <v>1978</v>
      </c>
      <c r="K2791" s="665" t="s">
        <v>4913</v>
      </c>
      <c r="L2791" s="666">
        <v>0</v>
      </c>
      <c r="M2791" s="666">
        <v>0</v>
      </c>
      <c r="N2791" s="665">
        <v>1</v>
      </c>
      <c r="O2791" s="748">
        <v>1</v>
      </c>
      <c r="P2791" s="666">
        <v>0</v>
      </c>
      <c r="Q2791" s="681"/>
      <c r="R2791" s="665">
        <v>1</v>
      </c>
      <c r="S2791" s="681">
        <v>1</v>
      </c>
      <c r="T2791" s="748">
        <v>1</v>
      </c>
      <c r="U2791" s="704">
        <v>1</v>
      </c>
    </row>
    <row r="2792" spans="1:21" ht="14.4" customHeight="1" x14ac:dyDescent="0.3">
      <c r="A2792" s="664">
        <v>21</v>
      </c>
      <c r="B2792" s="665" t="s">
        <v>545</v>
      </c>
      <c r="C2792" s="665" t="s">
        <v>4757</v>
      </c>
      <c r="D2792" s="746" t="s">
        <v>7219</v>
      </c>
      <c r="E2792" s="747" t="s">
        <v>4796</v>
      </c>
      <c r="F2792" s="665" t="s">
        <v>4754</v>
      </c>
      <c r="G2792" s="665" t="s">
        <v>4949</v>
      </c>
      <c r="H2792" s="665" t="s">
        <v>546</v>
      </c>
      <c r="I2792" s="665" t="s">
        <v>5039</v>
      </c>
      <c r="J2792" s="665" t="s">
        <v>5040</v>
      </c>
      <c r="K2792" s="665" t="s">
        <v>5041</v>
      </c>
      <c r="L2792" s="666">
        <v>1000</v>
      </c>
      <c r="M2792" s="666">
        <v>1000</v>
      </c>
      <c r="N2792" s="665">
        <v>1</v>
      </c>
      <c r="O2792" s="748">
        <v>1</v>
      </c>
      <c r="P2792" s="666"/>
      <c r="Q2792" s="681">
        <v>0</v>
      </c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21</v>
      </c>
      <c r="B2793" s="665" t="s">
        <v>545</v>
      </c>
      <c r="C2793" s="665" t="s">
        <v>4757</v>
      </c>
      <c r="D2793" s="746" t="s">
        <v>7219</v>
      </c>
      <c r="E2793" s="747" t="s">
        <v>4764</v>
      </c>
      <c r="F2793" s="665" t="s">
        <v>4752</v>
      </c>
      <c r="G2793" s="665" t="s">
        <v>5553</v>
      </c>
      <c r="H2793" s="665" t="s">
        <v>546</v>
      </c>
      <c r="I2793" s="665" t="s">
        <v>2112</v>
      </c>
      <c r="J2793" s="665" t="s">
        <v>2113</v>
      </c>
      <c r="K2793" s="665" t="s">
        <v>5554</v>
      </c>
      <c r="L2793" s="666">
        <v>24.35</v>
      </c>
      <c r="M2793" s="666">
        <v>146.1</v>
      </c>
      <c r="N2793" s="665">
        <v>6</v>
      </c>
      <c r="O2793" s="748">
        <v>3</v>
      </c>
      <c r="P2793" s="666">
        <v>121.75</v>
      </c>
      <c r="Q2793" s="681">
        <v>0.83333333333333337</v>
      </c>
      <c r="R2793" s="665">
        <v>5</v>
      </c>
      <c r="S2793" s="681">
        <v>0.83333333333333337</v>
      </c>
      <c r="T2793" s="748">
        <v>2.5</v>
      </c>
      <c r="U2793" s="704">
        <v>0.83333333333333337</v>
      </c>
    </row>
    <row r="2794" spans="1:21" ht="14.4" customHeight="1" x14ac:dyDescent="0.3">
      <c r="A2794" s="664">
        <v>21</v>
      </c>
      <c r="B2794" s="665" t="s">
        <v>545</v>
      </c>
      <c r="C2794" s="665" t="s">
        <v>4757</v>
      </c>
      <c r="D2794" s="746" t="s">
        <v>7219</v>
      </c>
      <c r="E2794" s="747" t="s">
        <v>4764</v>
      </c>
      <c r="F2794" s="665" t="s">
        <v>4752</v>
      </c>
      <c r="G2794" s="665" t="s">
        <v>4841</v>
      </c>
      <c r="H2794" s="665" t="s">
        <v>546</v>
      </c>
      <c r="I2794" s="665" t="s">
        <v>5198</v>
      </c>
      <c r="J2794" s="665" t="s">
        <v>725</v>
      </c>
      <c r="K2794" s="665" t="s">
        <v>4844</v>
      </c>
      <c r="L2794" s="666">
        <v>0</v>
      </c>
      <c r="M2794" s="666">
        <v>0</v>
      </c>
      <c r="N2794" s="665">
        <v>1</v>
      </c>
      <c r="O2794" s="748">
        <v>0.5</v>
      </c>
      <c r="P2794" s="666">
        <v>0</v>
      </c>
      <c r="Q2794" s="681"/>
      <c r="R2794" s="665">
        <v>1</v>
      </c>
      <c r="S2794" s="681">
        <v>1</v>
      </c>
      <c r="T2794" s="748">
        <v>0.5</v>
      </c>
      <c r="U2794" s="704">
        <v>1</v>
      </c>
    </row>
    <row r="2795" spans="1:21" ht="14.4" customHeight="1" x14ac:dyDescent="0.3">
      <c r="A2795" s="664">
        <v>21</v>
      </c>
      <c r="B2795" s="665" t="s">
        <v>545</v>
      </c>
      <c r="C2795" s="665" t="s">
        <v>4757</v>
      </c>
      <c r="D2795" s="746" t="s">
        <v>7219</v>
      </c>
      <c r="E2795" s="747" t="s">
        <v>4764</v>
      </c>
      <c r="F2795" s="665" t="s">
        <v>4752</v>
      </c>
      <c r="G2795" s="665" t="s">
        <v>4841</v>
      </c>
      <c r="H2795" s="665" t="s">
        <v>546</v>
      </c>
      <c r="I2795" s="665" t="s">
        <v>5350</v>
      </c>
      <c r="J2795" s="665" t="s">
        <v>725</v>
      </c>
      <c r="K2795" s="665" t="s">
        <v>5351</v>
      </c>
      <c r="L2795" s="666">
        <v>0</v>
      </c>
      <c r="M2795" s="666">
        <v>0</v>
      </c>
      <c r="N2795" s="665">
        <v>1</v>
      </c>
      <c r="O2795" s="748">
        <v>1</v>
      </c>
      <c r="P2795" s="666"/>
      <c r="Q2795" s="681"/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21</v>
      </c>
      <c r="B2796" s="665" t="s">
        <v>545</v>
      </c>
      <c r="C2796" s="665" t="s">
        <v>4757</v>
      </c>
      <c r="D2796" s="746" t="s">
        <v>7219</v>
      </c>
      <c r="E2796" s="747" t="s">
        <v>4764</v>
      </c>
      <c r="F2796" s="665" t="s">
        <v>4752</v>
      </c>
      <c r="G2796" s="665" t="s">
        <v>4841</v>
      </c>
      <c r="H2796" s="665" t="s">
        <v>546</v>
      </c>
      <c r="I2796" s="665" t="s">
        <v>5267</v>
      </c>
      <c r="J2796" s="665" t="s">
        <v>692</v>
      </c>
      <c r="K2796" s="665" t="s">
        <v>5268</v>
      </c>
      <c r="L2796" s="666">
        <v>121.75</v>
      </c>
      <c r="M2796" s="666">
        <v>121.75</v>
      </c>
      <c r="N2796" s="665">
        <v>1</v>
      </c>
      <c r="O2796" s="748">
        <v>1</v>
      </c>
      <c r="P2796" s="666">
        <v>121.75</v>
      </c>
      <c r="Q2796" s="681">
        <v>1</v>
      </c>
      <c r="R2796" s="665">
        <v>1</v>
      </c>
      <c r="S2796" s="681">
        <v>1</v>
      </c>
      <c r="T2796" s="748">
        <v>1</v>
      </c>
      <c r="U2796" s="704">
        <v>1</v>
      </c>
    </row>
    <row r="2797" spans="1:21" ht="14.4" customHeight="1" x14ac:dyDescent="0.3">
      <c r="A2797" s="664">
        <v>21</v>
      </c>
      <c r="B2797" s="665" t="s">
        <v>545</v>
      </c>
      <c r="C2797" s="665" t="s">
        <v>4757</v>
      </c>
      <c r="D2797" s="746" t="s">
        <v>7219</v>
      </c>
      <c r="E2797" s="747" t="s">
        <v>4764</v>
      </c>
      <c r="F2797" s="665" t="s">
        <v>4752</v>
      </c>
      <c r="G2797" s="665" t="s">
        <v>4847</v>
      </c>
      <c r="H2797" s="665" t="s">
        <v>2238</v>
      </c>
      <c r="I2797" s="665" t="s">
        <v>2412</v>
      </c>
      <c r="J2797" s="665" t="s">
        <v>4568</v>
      </c>
      <c r="K2797" s="665" t="s">
        <v>4569</v>
      </c>
      <c r="L2797" s="666">
        <v>14.11</v>
      </c>
      <c r="M2797" s="666">
        <v>14.11</v>
      </c>
      <c r="N2797" s="665">
        <v>1</v>
      </c>
      <c r="O2797" s="748">
        <v>0.5</v>
      </c>
      <c r="P2797" s="666">
        <v>14.11</v>
      </c>
      <c r="Q2797" s="681">
        <v>1</v>
      </c>
      <c r="R2797" s="665">
        <v>1</v>
      </c>
      <c r="S2797" s="681">
        <v>1</v>
      </c>
      <c r="T2797" s="748">
        <v>0.5</v>
      </c>
      <c r="U2797" s="704">
        <v>1</v>
      </c>
    </row>
    <row r="2798" spans="1:21" ht="14.4" customHeight="1" x14ac:dyDescent="0.3">
      <c r="A2798" s="664">
        <v>21</v>
      </c>
      <c r="B2798" s="665" t="s">
        <v>545</v>
      </c>
      <c r="C2798" s="665" t="s">
        <v>4757</v>
      </c>
      <c r="D2798" s="746" t="s">
        <v>7219</v>
      </c>
      <c r="E2798" s="747" t="s">
        <v>4764</v>
      </c>
      <c r="F2798" s="665" t="s">
        <v>4752</v>
      </c>
      <c r="G2798" s="665" t="s">
        <v>4847</v>
      </c>
      <c r="H2798" s="665" t="s">
        <v>2238</v>
      </c>
      <c r="I2798" s="665" t="s">
        <v>2330</v>
      </c>
      <c r="J2798" s="665" t="s">
        <v>4572</v>
      </c>
      <c r="K2798" s="665" t="s">
        <v>4573</v>
      </c>
      <c r="L2798" s="666">
        <v>4.7</v>
      </c>
      <c r="M2798" s="666">
        <v>56.400000000000013</v>
      </c>
      <c r="N2798" s="665">
        <v>12</v>
      </c>
      <c r="O2798" s="748">
        <v>7</v>
      </c>
      <c r="P2798" s="666">
        <v>51.70000000000001</v>
      </c>
      <c r="Q2798" s="681">
        <v>0.91666666666666663</v>
      </c>
      <c r="R2798" s="665">
        <v>11</v>
      </c>
      <c r="S2798" s="681">
        <v>0.91666666666666663</v>
      </c>
      <c r="T2798" s="748">
        <v>6</v>
      </c>
      <c r="U2798" s="704">
        <v>0.8571428571428571</v>
      </c>
    </row>
    <row r="2799" spans="1:21" ht="14.4" customHeight="1" x14ac:dyDescent="0.3">
      <c r="A2799" s="664">
        <v>21</v>
      </c>
      <c r="B2799" s="665" t="s">
        <v>545</v>
      </c>
      <c r="C2799" s="665" t="s">
        <v>4757</v>
      </c>
      <c r="D2799" s="746" t="s">
        <v>7219</v>
      </c>
      <c r="E2799" s="747" t="s">
        <v>4764</v>
      </c>
      <c r="F2799" s="665" t="s">
        <v>4752</v>
      </c>
      <c r="G2799" s="665" t="s">
        <v>4847</v>
      </c>
      <c r="H2799" s="665" t="s">
        <v>2238</v>
      </c>
      <c r="I2799" s="665" t="s">
        <v>2456</v>
      </c>
      <c r="J2799" s="665" t="s">
        <v>4574</v>
      </c>
      <c r="K2799" s="665" t="s">
        <v>4575</v>
      </c>
      <c r="L2799" s="666">
        <v>9.4</v>
      </c>
      <c r="M2799" s="666">
        <v>65.8</v>
      </c>
      <c r="N2799" s="665">
        <v>7</v>
      </c>
      <c r="O2799" s="748">
        <v>2</v>
      </c>
      <c r="P2799" s="666">
        <v>47</v>
      </c>
      <c r="Q2799" s="681">
        <v>0.7142857142857143</v>
      </c>
      <c r="R2799" s="665">
        <v>5</v>
      </c>
      <c r="S2799" s="681">
        <v>0.7142857142857143</v>
      </c>
      <c r="T2799" s="748">
        <v>1</v>
      </c>
      <c r="U2799" s="704">
        <v>0.5</v>
      </c>
    </row>
    <row r="2800" spans="1:21" ht="14.4" customHeight="1" x14ac:dyDescent="0.3">
      <c r="A2800" s="664">
        <v>21</v>
      </c>
      <c r="B2800" s="665" t="s">
        <v>545</v>
      </c>
      <c r="C2800" s="665" t="s">
        <v>4757</v>
      </c>
      <c r="D2800" s="746" t="s">
        <v>7219</v>
      </c>
      <c r="E2800" s="747" t="s">
        <v>4764</v>
      </c>
      <c r="F2800" s="665" t="s">
        <v>4752</v>
      </c>
      <c r="G2800" s="665" t="s">
        <v>5045</v>
      </c>
      <c r="H2800" s="665" t="s">
        <v>546</v>
      </c>
      <c r="I2800" s="665" t="s">
        <v>6881</v>
      </c>
      <c r="J2800" s="665" t="s">
        <v>6882</v>
      </c>
      <c r="K2800" s="665" t="s">
        <v>5639</v>
      </c>
      <c r="L2800" s="666">
        <v>0</v>
      </c>
      <c r="M2800" s="666">
        <v>0</v>
      </c>
      <c r="N2800" s="665">
        <v>1</v>
      </c>
      <c r="O2800" s="748">
        <v>0.5</v>
      </c>
      <c r="P2800" s="666">
        <v>0</v>
      </c>
      <c r="Q2800" s="681"/>
      <c r="R2800" s="665">
        <v>1</v>
      </c>
      <c r="S2800" s="681">
        <v>1</v>
      </c>
      <c r="T2800" s="748">
        <v>0.5</v>
      </c>
      <c r="U2800" s="704">
        <v>1</v>
      </c>
    </row>
    <row r="2801" spans="1:21" ht="14.4" customHeight="1" x14ac:dyDescent="0.3">
      <c r="A2801" s="664">
        <v>21</v>
      </c>
      <c r="B2801" s="665" t="s">
        <v>545</v>
      </c>
      <c r="C2801" s="665" t="s">
        <v>4757</v>
      </c>
      <c r="D2801" s="746" t="s">
        <v>7219</v>
      </c>
      <c r="E2801" s="747" t="s">
        <v>4764</v>
      </c>
      <c r="F2801" s="665" t="s">
        <v>4752</v>
      </c>
      <c r="G2801" s="665" t="s">
        <v>4953</v>
      </c>
      <c r="H2801" s="665" t="s">
        <v>2238</v>
      </c>
      <c r="I2801" s="665" t="s">
        <v>2767</v>
      </c>
      <c r="J2801" s="665" t="s">
        <v>2539</v>
      </c>
      <c r="K2801" s="665" t="s">
        <v>4515</v>
      </c>
      <c r="L2801" s="666">
        <v>154.36000000000001</v>
      </c>
      <c r="M2801" s="666">
        <v>463.08000000000004</v>
      </c>
      <c r="N2801" s="665">
        <v>3</v>
      </c>
      <c r="O2801" s="748">
        <v>2.5</v>
      </c>
      <c r="P2801" s="666">
        <v>308.72000000000003</v>
      </c>
      <c r="Q2801" s="681">
        <v>0.66666666666666663</v>
      </c>
      <c r="R2801" s="665">
        <v>2</v>
      </c>
      <c r="S2801" s="681">
        <v>0.66666666666666663</v>
      </c>
      <c r="T2801" s="748">
        <v>2</v>
      </c>
      <c r="U2801" s="704">
        <v>0.8</v>
      </c>
    </row>
    <row r="2802" spans="1:21" ht="14.4" customHeight="1" x14ac:dyDescent="0.3">
      <c r="A2802" s="664">
        <v>21</v>
      </c>
      <c r="B2802" s="665" t="s">
        <v>545</v>
      </c>
      <c r="C2802" s="665" t="s">
        <v>4757</v>
      </c>
      <c r="D2802" s="746" t="s">
        <v>7219</v>
      </c>
      <c r="E2802" s="747" t="s">
        <v>4764</v>
      </c>
      <c r="F2802" s="665" t="s">
        <v>4752</v>
      </c>
      <c r="G2802" s="665" t="s">
        <v>5570</v>
      </c>
      <c r="H2802" s="665" t="s">
        <v>546</v>
      </c>
      <c r="I2802" s="665" t="s">
        <v>5775</v>
      </c>
      <c r="J2802" s="665" t="s">
        <v>5776</v>
      </c>
      <c r="K2802" s="665" t="s">
        <v>5777</v>
      </c>
      <c r="L2802" s="666">
        <v>513.70000000000005</v>
      </c>
      <c r="M2802" s="666">
        <v>1541.1000000000001</v>
      </c>
      <c r="N2802" s="665">
        <v>3</v>
      </c>
      <c r="O2802" s="748">
        <v>1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21</v>
      </c>
      <c r="B2803" s="665" t="s">
        <v>545</v>
      </c>
      <c r="C2803" s="665" t="s">
        <v>4757</v>
      </c>
      <c r="D2803" s="746" t="s">
        <v>7219</v>
      </c>
      <c r="E2803" s="747" t="s">
        <v>4764</v>
      </c>
      <c r="F2803" s="665" t="s">
        <v>4752</v>
      </c>
      <c r="G2803" s="665" t="s">
        <v>4850</v>
      </c>
      <c r="H2803" s="665" t="s">
        <v>546</v>
      </c>
      <c r="I2803" s="665" t="s">
        <v>4851</v>
      </c>
      <c r="J2803" s="665" t="s">
        <v>4852</v>
      </c>
      <c r="K2803" s="665" t="s">
        <v>4853</v>
      </c>
      <c r="L2803" s="666">
        <v>1540.82</v>
      </c>
      <c r="M2803" s="666">
        <v>15408.199999999999</v>
      </c>
      <c r="N2803" s="665">
        <v>10</v>
      </c>
      <c r="O2803" s="748">
        <v>6</v>
      </c>
      <c r="P2803" s="666">
        <v>15408.199999999999</v>
      </c>
      <c r="Q2803" s="681">
        <v>1</v>
      </c>
      <c r="R2803" s="665">
        <v>10</v>
      </c>
      <c r="S2803" s="681">
        <v>1</v>
      </c>
      <c r="T2803" s="748">
        <v>6</v>
      </c>
      <c r="U2803" s="704">
        <v>1</v>
      </c>
    </row>
    <row r="2804" spans="1:21" ht="14.4" customHeight="1" x14ac:dyDescent="0.3">
      <c r="A2804" s="664">
        <v>21</v>
      </c>
      <c r="B2804" s="665" t="s">
        <v>545</v>
      </c>
      <c r="C2804" s="665" t="s">
        <v>4757</v>
      </c>
      <c r="D2804" s="746" t="s">
        <v>7219</v>
      </c>
      <c r="E2804" s="747" t="s">
        <v>4764</v>
      </c>
      <c r="F2804" s="665" t="s">
        <v>4752</v>
      </c>
      <c r="G2804" s="665" t="s">
        <v>5352</v>
      </c>
      <c r="H2804" s="665" t="s">
        <v>2238</v>
      </c>
      <c r="I2804" s="665" t="s">
        <v>2341</v>
      </c>
      <c r="J2804" s="665" t="s">
        <v>3718</v>
      </c>
      <c r="K2804" s="665" t="s">
        <v>4487</v>
      </c>
      <c r="L2804" s="666">
        <v>117.73</v>
      </c>
      <c r="M2804" s="666">
        <v>117.73</v>
      </c>
      <c r="N2804" s="665">
        <v>1</v>
      </c>
      <c r="O2804" s="748">
        <v>0.5</v>
      </c>
      <c r="P2804" s="666">
        <v>117.73</v>
      </c>
      <c r="Q2804" s="681">
        <v>1</v>
      </c>
      <c r="R2804" s="665">
        <v>1</v>
      </c>
      <c r="S2804" s="681">
        <v>1</v>
      </c>
      <c r="T2804" s="748">
        <v>0.5</v>
      </c>
      <c r="U2804" s="704">
        <v>1</v>
      </c>
    </row>
    <row r="2805" spans="1:21" ht="14.4" customHeight="1" x14ac:dyDescent="0.3">
      <c r="A2805" s="664">
        <v>21</v>
      </c>
      <c r="B2805" s="665" t="s">
        <v>545</v>
      </c>
      <c r="C2805" s="665" t="s">
        <v>4757</v>
      </c>
      <c r="D2805" s="746" t="s">
        <v>7219</v>
      </c>
      <c r="E2805" s="747" t="s">
        <v>4764</v>
      </c>
      <c r="F2805" s="665" t="s">
        <v>4752</v>
      </c>
      <c r="G2805" s="665" t="s">
        <v>5579</v>
      </c>
      <c r="H2805" s="665" t="s">
        <v>2238</v>
      </c>
      <c r="I2805" s="665" t="s">
        <v>6004</v>
      </c>
      <c r="J2805" s="665" t="s">
        <v>6005</v>
      </c>
      <c r="K2805" s="665" t="s">
        <v>4585</v>
      </c>
      <c r="L2805" s="666">
        <v>206.88</v>
      </c>
      <c r="M2805" s="666">
        <v>1241.28</v>
      </c>
      <c r="N2805" s="665">
        <v>6</v>
      </c>
      <c r="O2805" s="748">
        <v>2</v>
      </c>
      <c r="P2805" s="666">
        <v>620.64</v>
      </c>
      <c r="Q2805" s="681">
        <v>0.5</v>
      </c>
      <c r="R2805" s="665">
        <v>3</v>
      </c>
      <c r="S2805" s="681">
        <v>0.5</v>
      </c>
      <c r="T2805" s="748">
        <v>1</v>
      </c>
      <c r="U2805" s="704">
        <v>0.5</v>
      </c>
    </row>
    <row r="2806" spans="1:21" ht="14.4" customHeight="1" x14ac:dyDescent="0.3">
      <c r="A2806" s="664">
        <v>21</v>
      </c>
      <c r="B2806" s="665" t="s">
        <v>545</v>
      </c>
      <c r="C2806" s="665" t="s">
        <v>4757</v>
      </c>
      <c r="D2806" s="746" t="s">
        <v>7219</v>
      </c>
      <c r="E2806" s="747" t="s">
        <v>4764</v>
      </c>
      <c r="F2806" s="665" t="s">
        <v>4752</v>
      </c>
      <c r="G2806" s="665" t="s">
        <v>4854</v>
      </c>
      <c r="H2806" s="665" t="s">
        <v>2238</v>
      </c>
      <c r="I2806" s="665" t="s">
        <v>6669</v>
      </c>
      <c r="J2806" s="665" t="s">
        <v>2282</v>
      </c>
      <c r="K2806" s="665" t="s">
        <v>4462</v>
      </c>
      <c r="L2806" s="666">
        <v>105.32</v>
      </c>
      <c r="M2806" s="666">
        <v>105.32</v>
      </c>
      <c r="N2806" s="665">
        <v>1</v>
      </c>
      <c r="O2806" s="748">
        <v>1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21</v>
      </c>
      <c r="B2807" s="665" t="s">
        <v>545</v>
      </c>
      <c r="C2807" s="665" t="s">
        <v>4757</v>
      </c>
      <c r="D2807" s="746" t="s">
        <v>7219</v>
      </c>
      <c r="E2807" s="747" t="s">
        <v>4764</v>
      </c>
      <c r="F2807" s="665" t="s">
        <v>4752</v>
      </c>
      <c r="G2807" s="665" t="s">
        <v>4824</v>
      </c>
      <c r="H2807" s="665" t="s">
        <v>546</v>
      </c>
      <c r="I2807" s="665" t="s">
        <v>962</v>
      </c>
      <c r="J2807" s="665" t="s">
        <v>4855</v>
      </c>
      <c r="K2807" s="665" t="s">
        <v>4856</v>
      </c>
      <c r="L2807" s="666">
        <v>0</v>
      </c>
      <c r="M2807" s="666">
        <v>0</v>
      </c>
      <c r="N2807" s="665">
        <v>2</v>
      </c>
      <c r="O2807" s="748">
        <v>1.5</v>
      </c>
      <c r="P2807" s="666">
        <v>0</v>
      </c>
      <c r="Q2807" s="681"/>
      <c r="R2807" s="665">
        <v>1</v>
      </c>
      <c r="S2807" s="681">
        <v>0.5</v>
      </c>
      <c r="T2807" s="748">
        <v>0.5</v>
      </c>
      <c r="U2807" s="704">
        <v>0.33333333333333331</v>
      </c>
    </row>
    <row r="2808" spans="1:21" ht="14.4" customHeight="1" x14ac:dyDescent="0.3">
      <c r="A2808" s="664">
        <v>21</v>
      </c>
      <c r="B2808" s="665" t="s">
        <v>545</v>
      </c>
      <c r="C2808" s="665" t="s">
        <v>4757</v>
      </c>
      <c r="D2808" s="746" t="s">
        <v>7219</v>
      </c>
      <c r="E2808" s="747" t="s">
        <v>4764</v>
      </c>
      <c r="F2808" s="665" t="s">
        <v>4752</v>
      </c>
      <c r="G2808" s="665" t="s">
        <v>4824</v>
      </c>
      <c r="H2808" s="665" t="s">
        <v>546</v>
      </c>
      <c r="I2808" s="665" t="s">
        <v>966</v>
      </c>
      <c r="J2808" s="665" t="s">
        <v>967</v>
      </c>
      <c r="K2808" s="665" t="s">
        <v>4437</v>
      </c>
      <c r="L2808" s="666">
        <v>0</v>
      </c>
      <c r="M2808" s="666">
        <v>0</v>
      </c>
      <c r="N2808" s="665">
        <v>1</v>
      </c>
      <c r="O2808" s="748">
        <v>1</v>
      </c>
      <c r="P2808" s="666">
        <v>0</v>
      </c>
      <c r="Q2808" s="681"/>
      <c r="R2808" s="665">
        <v>1</v>
      </c>
      <c r="S2808" s="681">
        <v>1</v>
      </c>
      <c r="T2808" s="748">
        <v>1</v>
      </c>
      <c r="U2808" s="704">
        <v>1</v>
      </c>
    </row>
    <row r="2809" spans="1:21" ht="14.4" customHeight="1" x14ac:dyDescent="0.3">
      <c r="A2809" s="664">
        <v>21</v>
      </c>
      <c r="B2809" s="665" t="s">
        <v>545</v>
      </c>
      <c r="C2809" s="665" t="s">
        <v>4757</v>
      </c>
      <c r="D2809" s="746" t="s">
        <v>7219</v>
      </c>
      <c r="E2809" s="747" t="s">
        <v>4764</v>
      </c>
      <c r="F2809" s="665" t="s">
        <v>4752</v>
      </c>
      <c r="G2809" s="665" t="s">
        <v>5900</v>
      </c>
      <c r="H2809" s="665" t="s">
        <v>2238</v>
      </c>
      <c r="I2809" s="665" t="s">
        <v>5901</v>
      </c>
      <c r="J2809" s="665" t="s">
        <v>5902</v>
      </c>
      <c r="K2809" s="665" t="s">
        <v>5903</v>
      </c>
      <c r="L2809" s="666">
        <v>754.04</v>
      </c>
      <c r="M2809" s="666">
        <v>2262.12</v>
      </c>
      <c r="N2809" s="665">
        <v>3</v>
      </c>
      <c r="O2809" s="748">
        <v>1</v>
      </c>
      <c r="P2809" s="666">
        <v>2262.12</v>
      </c>
      <c r="Q2809" s="681">
        <v>1</v>
      </c>
      <c r="R2809" s="665">
        <v>3</v>
      </c>
      <c r="S2809" s="681">
        <v>1</v>
      </c>
      <c r="T2809" s="748">
        <v>1</v>
      </c>
      <c r="U2809" s="704">
        <v>1</v>
      </c>
    </row>
    <row r="2810" spans="1:21" ht="14.4" customHeight="1" x14ac:dyDescent="0.3">
      <c r="A2810" s="664">
        <v>21</v>
      </c>
      <c r="B2810" s="665" t="s">
        <v>545</v>
      </c>
      <c r="C2810" s="665" t="s">
        <v>4757</v>
      </c>
      <c r="D2810" s="746" t="s">
        <v>7219</v>
      </c>
      <c r="E2810" s="747" t="s">
        <v>4764</v>
      </c>
      <c r="F2810" s="665" t="s">
        <v>4752</v>
      </c>
      <c r="G2810" s="665" t="s">
        <v>5900</v>
      </c>
      <c r="H2810" s="665" t="s">
        <v>2238</v>
      </c>
      <c r="I2810" s="665" t="s">
        <v>6670</v>
      </c>
      <c r="J2810" s="665" t="s">
        <v>6671</v>
      </c>
      <c r="K2810" s="665" t="s">
        <v>6672</v>
      </c>
      <c r="L2810" s="666">
        <v>1131.06</v>
      </c>
      <c r="M2810" s="666">
        <v>3393.18</v>
      </c>
      <c r="N2810" s="665">
        <v>3</v>
      </c>
      <c r="O2810" s="748">
        <v>1</v>
      </c>
      <c r="P2810" s="666">
        <v>3393.18</v>
      </c>
      <c r="Q2810" s="681">
        <v>1</v>
      </c>
      <c r="R2810" s="665">
        <v>3</v>
      </c>
      <c r="S2810" s="681">
        <v>1</v>
      </c>
      <c r="T2810" s="748">
        <v>1</v>
      </c>
      <c r="U2810" s="704">
        <v>1</v>
      </c>
    </row>
    <row r="2811" spans="1:21" ht="14.4" customHeight="1" x14ac:dyDescent="0.3">
      <c r="A2811" s="664">
        <v>21</v>
      </c>
      <c r="B2811" s="665" t="s">
        <v>545</v>
      </c>
      <c r="C2811" s="665" t="s">
        <v>4757</v>
      </c>
      <c r="D2811" s="746" t="s">
        <v>7219</v>
      </c>
      <c r="E2811" s="747" t="s">
        <v>4764</v>
      </c>
      <c r="F2811" s="665" t="s">
        <v>4752</v>
      </c>
      <c r="G2811" s="665" t="s">
        <v>5900</v>
      </c>
      <c r="H2811" s="665" t="s">
        <v>2238</v>
      </c>
      <c r="I2811" s="665" t="s">
        <v>6883</v>
      </c>
      <c r="J2811" s="665" t="s">
        <v>6884</v>
      </c>
      <c r="K2811" s="665" t="s">
        <v>6885</v>
      </c>
      <c r="L2811" s="666">
        <v>1508.08</v>
      </c>
      <c r="M2811" s="666">
        <v>4524.24</v>
      </c>
      <c r="N2811" s="665">
        <v>3</v>
      </c>
      <c r="O2811" s="748">
        <v>1</v>
      </c>
      <c r="P2811" s="666">
        <v>4524.24</v>
      </c>
      <c r="Q2811" s="681">
        <v>1</v>
      </c>
      <c r="R2811" s="665">
        <v>3</v>
      </c>
      <c r="S2811" s="681">
        <v>1</v>
      </c>
      <c r="T2811" s="748">
        <v>1</v>
      </c>
      <c r="U2811" s="704">
        <v>1</v>
      </c>
    </row>
    <row r="2812" spans="1:21" ht="14.4" customHeight="1" x14ac:dyDescent="0.3">
      <c r="A2812" s="664">
        <v>21</v>
      </c>
      <c r="B2812" s="665" t="s">
        <v>545</v>
      </c>
      <c r="C2812" s="665" t="s">
        <v>4757</v>
      </c>
      <c r="D2812" s="746" t="s">
        <v>7219</v>
      </c>
      <c r="E2812" s="747" t="s">
        <v>4764</v>
      </c>
      <c r="F2812" s="665" t="s">
        <v>4752</v>
      </c>
      <c r="G2812" s="665" t="s">
        <v>6012</v>
      </c>
      <c r="H2812" s="665" t="s">
        <v>2238</v>
      </c>
      <c r="I2812" s="665" t="s">
        <v>6013</v>
      </c>
      <c r="J2812" s="665" t="s">
        <v>2312</v>
      </c>
      <c r="K2812" s="665" t="s">
        <v>6014</v>
      </c>
      <c r="L2812" s="666">
        <v>0</v>
      </c>
      <c r="M2812" s="666">
        <v>0</v>
      </c>
      <c r="N2812" s="665">
        <v>1</v>
      </c>
      <c r="O2812" s="748">
        <v>0.5</v>
      </c>
      <c r="P2812" s="666">
        <v>0</v>
      </c>
      <c r="Q2812" s="681"/>
      <c r="R2812" s="665">
        <v>1</v>
      </c>
      <c r="S2812" s="681">
        <v>1</v>
      </c>
      <c r="T2812" s="748">
        <v>0.5</v>
      </c>
      <c r="U2812" s="704">
        <v>1</v>
      </c>
    </row>
    <row r="2813" spans="1:21" ht="14.4" customHeight="1" x14ac:dyDescent="0.3">
      <c r="A2813" s="664">
        <v>21</v>
      </c>
      <c r="B2813" s="665" t="s">
        <v>545</v>
      </c>
      <c r="C2813" s="665" t="s">
        <v>4757</v>
      </c>
      <c r="D2813" s="746" t="s">
        <v>7219</v>
      </c>
      <c r="E2813" s="747" t="s">
        <v>4764</v>
      </c>
      <c r="F2813" s="665" t="s">
        <v>4752</v>
      </c>
      <c r="G2813" s="665" t="s">
        <v>6012</v>
      </c>
      <c r="H2813" s="665" t="s">
        <v>2238</v>
      </c>
      <c r="I2813" s="665" t="s">
        <v>6015</v>
      </c>
      <c r="J2813" s="665" t="s">
        <v>2312</v>
      </c>
      <c r="K2813" s="665" t="s">
        <v>6016</v>
      </c>
      <c r="L2813" s="666">
        <v>138.31</v>
      </c>
      <c r="M2813" s="666">
        <v>138.31</v>
      </c>
      <c r="N2813" s="665">
        <v>1</v>
      </c>
      <c r="O2813" s="748">
        <v>1</v>
      </c>
      <c r="P2813" s="666">
        <v>138.31</v>
      </c>
      <c r="Q2813" s="681">
        <v>1</v>
      </c>
      <c r="R2813" s="665">
        <v>1</v>
      </c>
      <c r="S2813" s="681">
        <v>1</v>
      </c>
      <c r="T2813" s="748">
        <v>1</v>
      </c>
      <c r="U2813" s="704">
        <v>1</v>
      </c>
    </row>
    <row r="2814" spans="1:21" ht="14.4" customHeight="1" x14ac:dyDescent="0.3">
      <c r="A2814" s="664">
        <v>21</v>
      </c>
      <c r="B2814" s="665" t="s">
        <v>545</v>
      </c>
      <c r="C2814" s="665" t="s">
        <v>4757</v>
      </c>
      <c r="D2814" s="746" t="s">
        <v>7219</v>
      </c>
      <c r="E2814" s="747" t="s">
        <v>4764</v>
      </c>
      <c r="F2814" s="665" t="s">
        <v>4752</v>
      </c>
      <c r="G2814" s="665" t="s">
        <v>6012</v>
      </c>
      <c r="H2814" s="665" t="s">
        <v>2238</v>
      </c>
      <c r="I2814" s="665" t="s">
        <v>2311</v>
      </c>
      <c r="J2814" s="665" t="s">
        <v>2312</v>
      </c>
      <c r="K2814" s="665" t="s">
        <v>4463</v>
      </c>
      <c r="L2814" s="666">
        <v>69.16</v>
      </c>
      <c r="M2814" s="666">
        <v>69.16</v>
      </c>
      <c r="N2814" s="665">
        <v>1</v>
      </c>
      <c r="O2814" s="748">
        <v>0.5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21</v>
      </c>
      <c r="B2815" s="665" t="s">
        <v>545</v>
      </c>
      <c r="C2815" s="665" t="s">
        <v>4757</v>
      </c>
      <c r="D2815" s="746" t="s">
        <v>7219</v>
      </c>
      <c r="E2815" s="747" t="s">
        <v>4764</v>
      </c>
      <c r="F2815" s="665" t="s">
        <v>4752</v>
      </c>
      <c r="G2815" s="665" t="s">
        <v>5780</v>
      </c>
      <c r="H2815" s="665" t="s">
        <v>546</v>
      </c>
      <c r="I2815" s="665" t="s">
        <v>789</v>
      </c>
      <c r="J2815" s="665" t="s">
        <v>790</v>
      </c>
      <c r="K2815" s="665" t="s">
        <v>5781</v>
      </c>
      <c r="L2815" s="666">
        <v>0</v>
      </c>
      <c r="M2815" s="666">
        <v>0</v>
      </c>
      <c r="N2815" s="665">
        <v>2</v>
      </c>
      <c r="O2815" s="748">
        <v>0.5</v>
      </c>
      <c r="P2815" s="666">
        <v>0</v>
      </c>
      <c r="Q2815" s="681"/>
      <c r="R2815" s="665">
        <v>2</v>
      </c>
      <c r="S2815" s="681">
        <v>1</v>
      </c>
      <c r="T2815" s="748">
        <v>0.5</v>
      </c>
      <c r="U2815" s="704">
        <v>1</v>
      </c>
    </row>
    <row r="2816" spans="1:21" ht="14.4" customHeight="1" x14ac:dyDescent="0.3">
      <c r="A2816" s="664">
        <v>21</v>
      </c>
      <c r="B2816" s="665" t="s">
        <v>545</v>
      </c>
      <c r="C2816" s="665" t="s">
        <v>4757</v>
      </c>
      <c r="D2816" s="746" t="s">
        <v>7219</v>
      </c>
      <c r="E2816" s="747" t="s">
        <v>4764</v>
      </c>
      <c r="F2816" s="665" t="s">
        <v>4752</v>
      </c>
      <c r="G2816" s="665" t="s">
        <v>4954</v>
      </c>
      <c r="H2816" s="665" t="s">
        <v>546</v>
      </c>
      <c r="I2816" s="665" t="s">
        <v>5489</v>
      </c>
      <c r="J2816" s="665" t="s">
        <v>5490</v>
      </c>
      <c r="K2816" s="665" t="s">
        <v>4955</v>
      </c>
      <c r="L2816" s="666">
        <v>78.33</v>
      </c>
      <c r="M2816" s="666">
        <v>156.66</v>
      </c>
      <c r="N2816" s="665">
        <v>2</v>
      </c>
      <c r="O2816" s="748">
        <v>1</v>
      </c>
      <c r="P2816" s="666">
        <v>156.66</v>
      </c>
      <c r="Q2816" s="681">
        <v>1</v>
      </c>
      <c r="R2816" s="665">
        <v>2</v>
      </c>
      <c r="S2816" s="681">
        <v>1</v>
      </c>
      <c r="T2816" s="748">
        <v>1</v>
      </c>
      <c r="U2816" s="704">
        <v>1</v>
      </c>
    </row>
    <row r="2817" spans="1:21" ht="14.4" customHeight="1" x14ac:dyDescent="0.3">
      <c r="A2817" s="664">
        <v>21</v>
      </c>
      <c r="B2817" s="665" t="s">
        <v>545</v>
      </c>
      <c r="C2817" s="665" t="s">
        <v>4757</v>
      </c>
      <c r="D2817" s="746" t="s">
        <v>7219</v>
      </c>
      <c r="E2817" s="747" t="s">
        <v>4764</v>
      </c>
      <c r="F2817" s="665" t="s">
        <v>4752</v>
      </c>
      <c r="G2817" s="665" t="s">
        <v>4857</v>
      </c>
      <c r="H2817" s="665" t="s">
        <v>2238</v>
      </c>
      <c r="I2817" s="665" t="s">
        <v>6184</v>
      </c>
      <c r="J2817" s="665" t="s">
        <v>2467</v>
      </c>
      <c r="K2817" s="665" t="s">
        <v>4487</v>
      </c>
      <c r="L2817" s="666">
        <v>132</v>
      </c>
      <c r="M2817" s="666">
        <v>132</v>
      </c>
      <c r="N2817" s="665">
        <v>1</v>
      </c>
      <c r="O2817" s="748">
        <v>0.5</v>
      </c>
      <c r="P2817" s="666">
        <v>132</v>
      </c>
      <c r="Q2817" s="681">
        <v>1</v>
      </c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21</v>
      </c>
      <c r="B2818" s="665" t="s">
        <v>545</v>
      </c>
      <c r="C2818" s="665" t="s">
        <v>4757</v>
      </c>
      <c r="D2818" s="746" t="s">
        <v>7219</v>
      </c>
      <c r="E2818" s="747" t="s">
        <v>4764</v>
      </c>
      <c r="F2818" s="665" t="s">
        <v>4752</v>
      </c>
      <c r="G2818" s="665" t="s">
        <v>4857</v>
      </c>
      <c r="H2818" s="665" t="s">
        <v>2238</v>
      </c>
      <c r="I2818" s="665" t="s">
        <v>2389</v>
      </c>
      <c r="J2818" s="665" t="s">
        <v>2390</v>
      </c>
      <c r="K2818" s="665" t="s">
        <v>4463</v>
      </c>
      <c r="L2818" s="666">
        <v>42.57</v>
      </c>
      <c r="M2818" s="666">
        <v>297.99</v>
      </c>
      <c r="N2818" s="665">
        <v>7</v>
      </c>
      <c r="O2818" s="748">
        <v>2</v>
      </c>
      <c r="P2818" s="666">
        <v>170.28</v>
      </c>
      <c r="Q2818" s="681">
        <v>0.5714285714285714</v>
      </c>
      <c r="R2818" s="665">
        <v>4</v>
      </c>
      <c r="S2818" s="681">
        <v>0.5714285714285714</v>
      </c>
      <c r="T2818" s="748">
        <v>1.5</v>
      </c>
      <c r="U2818" s="704">
        <v>0.75</v>
      </c>
    </row>
    <row r="2819" spans="1:21" ht="14.4" customHeight="1" x14ac:dyDescent="0.3">
      <c r="A2819" s="664">
        <v>21</v>
      </c>
      <c r="B2819" s="665" t="s">
        <v>545</v>
      </c>
      <c r="C2819" s="665" t="s">
        <v>4757</v>
      </c>
      <c r="D2819" s="746" t="s">
        <v>7219</v>
      </c>
      <c r="E2819" s="747" t="s">
        <v>4764</v>
      </c>
      <c r="F2819" s="665" t="s">
        <v>4752</v>
      </c>
      <c r="G2819" s="665" t="s">
        <v>4857</v>
      </c>
      <c r="H2819" s="665" t="s">
        <v>2238</v>
      </c>
      <c r="I2819" s="665" t="s">
        <v>2466</v>
      </c>
      <c r="J2819" s="665" t="s">
        <v>2467</v>
      </c>
      <c r="K2819" s="665" t="s">
        <v>4487</v>
      </c>
      <c r="L2819" s="666">
        <v>132</v>
      </c>
      <c r="M2819" s="666">
        <v>132</v>
      </c>
      <c r="N2819" s="665">
        <v>1</v>
      </c>
      <c r="O2819" s="748">
        <v>0.5</v>
      </c>
      <c r="P2819" s="666">
        <v>132</v>
      </c>
      <c r="Q2819" s="681">
        <v>1</v>
      </c>
      <c r="R2819" s="665">
        <v>1</v>
      </c>
      <c r="S2819" s="681">
        <v>1</v>
      </c>
      <c r="T2819" s="748">
        <v>0.5</v>
      </c>
      <c r="U2819" s="704">
        <v>1</v>
      </c>
    </row>
    <row r="2820" spans="1:21" ht="14.4" customHeight="1" x14ac:dyDescent="0.3">
      <c r="A2820" s="664">
        <v>21</v>
      </c>
      <c r="B2820" s="665" t="s">
        <v>545</v>
      </c>
      <c r="C2820" s="665" t="s">
        <v>4757</v>
      </c>
      <c r="D2820" s="746" t="s">
        <v>7219</v>
      </c>
      <c r="E2820" s="747" t="s">
        <v>4764</v>
      </c>
      <c r="F2820" s="665" t="s">
        <v>4752</v>
      </c>
      <c r="G2820" s="665" t="s">
        <v>4857</v>
      </c>
      <c r="H2820" s="665" t="s">
        <v>2238</v>
      </c>
      <c r="I2820" s="665" t="s">
        <v>4858</v>
      </c>
      <c r="J2820" s="665" t="s">
        <v>2467</v>
      </c>
      <c r="K2820" s="665" t="s">
        <v>4582</v>
      </c>
      <c r="L2820" s="666">
        <v>264</v>
      </c>
      <c r="M2820" s="666">
        <v>264</v>
      </c>
      <c r="N2820" s="665">
        <v>1</v>
      </c>
      <c r="O2820" s="748">
        <v>0.5</v>
      </c>
      <c r="P2820" s="666">
        <v>264</v>
      </c>
      <c r="Q2820" s="681">
        <v>1</v>
      </c>
      <c r="R2820" s="665">
        <v>1</v>
      </c>
      <c r="S2820" s="681">
        <v>1</v>
      </c>
      <c r="T2820" s="748">
        <v>0.5</v>
      </c>
      <c r="U2820" s="704">
        <v>1</v>
      </c>
    </row>
    <row r="2821" spans="1:21" ht="14.4" customHeight="1" x14ac:dyDescent="0.3">
      <c r="A2821" s="664">
        <v>21</v>
      </c>
      <c r="B2821" s="665" t="s">
        <v>545</v>
      </c>
      <c r="C2821" s="665" t="s">
        <v>4757</v>
      </c>
      <c r="D2821" s="746" t="s">
        <v>7219</v>
      </c>
      <c r="E2821" s="747" t="s">
        <v>4764</v>
      </c>
      <c r="F2821" s="665" t="s">
        <v>4752</v>
      </c>
      <c r="G2821" s="665" t="s">
        <v>4857</v>
      </c>
      <c r="H2821" s="665" t="s">
        <v>2238</v>
      </c>
      <c r="I2821" s="665" t="s">
        <v>4858</v>
      </c>
      <c r="J2821" s="665" t="s">
        <v>2467</v>
      </c>
      <c r="K2821" s="665" t="s">
        <v>4582</v>
      </c>
      <c r="L2821" s="666">
        <v>170.32</v>
      </c>
      <c r="M2821" s="666">
        <v>340.64</v>
      </c>
      <c r="N2821" s="665">
        <v>2</v>
      </c>
      <c r="O2821" s="748">
        <v>1</v>
      </c>
      <c r="P2821" s="666">
        <v>340.64</v>
      </c>
      <c r="Q2821" s="681">
        <v>1</v>
      </c>
      <c r="R2821" s="665">
        <v>2</v>
      </c>
      <c r="S2821" s="681">
        <v>1</v>
      </c>
      <c r="T2821" s="748">
        <v>1</v>
      </c>
      <c r="U2821" s="704">
        <v>1</v>
      </c>
    </row>
    <row r="2822" spans="1:21" ht="14.4" customHeight="1" x14ac:dyDescent="0.3">
      <c r="A2822" s="664">
        <v>21</v>
      </c>
      <c r="B2822" s="665" t="s">
        <v>545</v>
      </c>
      <c r="C2822" s="665" t="s">
        <v>4757</v>
      </c>
      <c r="D2822" s="746" t="s">
        <v>7219</v>
      </c>
      <c r="E2822" s="747" t="s">
        <v>4764</v>
      </c>
      <c r="F2822" s="665" t="s">
        <v>4752</v>
      </c>
      <c r="G2822" s="665" t="s">
        <v>6886</v>
      </c>
      <c r="H2822" s="665" t="s">
        <v>546</v>
      </c>
      <c r="I2822" s="665" t="s">
        <v>6887</v>
      </c>
      <c r="J2822" s="665" t="s">
        <v>6888</v>
      </c>
      <c r="K2822" s="665" t="s">
        <v>6889</v>
      </c>
      <c r="L2822" s="666">
        <v>694.46</v>
      </c>
      <c r="M2822" s="666">
        <v>4861.22</v>
      </c>
      <c r="N2822" s="665">
        <v>7</v>
      </c>
      <c r="O2822" s="748">
        <v>2</v>
      </c>
      <c r="P2822" s="666">
        <v>4861.22</v>
      </c>
      <c r="Q2822" s="681">
        <v>1</v>
      </c>
      <c r="R2822" s="665">
        <v>7</v>
      </c>
      <c r="S2822" s="681">
        <v>1</v>
      </c>
      <c r="T2822" s="748">
        <v>2</v>
      </c>
      <c r="U2822" s="704">
        <v>1</v>
      </c>
    </row>
    <row r="2823" spans="1:21" ht="14.4" customHeight="1" x14ac:dyDescent="0.3">
      <c r="A2823" s="664">
        <v>21</v>
      </c>
      <c r="B2823" s="665" t="s">
        <v>545</v>
      </c>
      <c r="C2823" s="665" t="s">
        <v>4757</v>
      </c>
      <c r="D2823" s="746" t="s">
        <v>7219</v>
      </c>
      <c r="E2823" s="747" t="s">
        <v>4764</v>
      </c>
      <c r="F2823" s="665" t="s">
        <v>4752</v>
      </c>
      <c r="G2823" s="665" t="s">
        <v>4859</v>
      </c>
      <c r="H2823" s="665" t="s">
        <v>546</v>
      </c>
      <c r="I2823" s="665" t="s">
        <v>1413</v>
      </c>
      <c r="J2823" s="665" t="s">
        <v>1414</v>
      </c>
      <c r="K2823" s="665" t="s">
        <v>4860</v>
      </c>
      <c r="L2823" s="666">
        <v>344</v>
      </c>
      <c r="M2823" s="666">
        <v>688</v>
      </c>
      <c r="N2823" s="665">
        <v>2</v>
      </c>
      <c r="O2823" s="748">
        <v>1.5</v>
      </c>
      <c r="P2823" s="666">
        <v>688</v>
      </c>
      <c r="Q2823" s="681">
        <v>1</v>
      </c>
      <c r="R2823" s="665">
        <v>2</v>
      </c>
      <c r="S2823" s="681">
        <v>1</v>
      </c>
      <c r="T2823" s="748">
        <v>1.5</v>
      </c>
      <c r="U2823" s="704">
        <v>1</v>
      </c>
    </row>
    <row r="2824" spans="1:21" ht="14.4" customHeight="1" x14ac:dyDescent="0.3">
      <c r="A2824" s="664">
        <v>21</v>
      </c>
      <c r="B2824" s="665" t="s">
        <v>545</v>
      </c>
      <c r="C2824" s="665" t="s">
        <v>4757</v>
      </c>
      <c r="D2824" s="746" t="s">
        <v>7219</v>
      </c>
      <c r="E2824" s="747" t="s">
        <v>4764</v>
      </c>
      <c r="F2824" s="665" t="s">
        <v>4752</v>
      </c>
      <c r="G2824" s="665" t="s">
        <v>4859</v>
      </c>
      <c r="H2824" s="665" t="s">
        <v>546</v>
      </c>
      <c r="I2824" s="665" t="s">
        <v>4982</v>
      </c>
      <c r="J2824" s="665" t="s">
        <v>1414</v>
      </c>
      <c r="K2824" s="665" t="s">
        <v>4464</v>
      </c>
      <c r="L2824" s="666">
        <v>0</v>
      </c>
      <c r="M2824" s="666">
        <v>0</v>
      </c>
      <c r="N2824" s="665">
        <v>9</v>
      </c>
      <c r="O2824" s="748">
        <v>2.5</v>
      </c>
      <c r="P2824" s="666">
        <v>0</v>
      </c>
      <c r="Q2824" s="681"/>
      <c r="R2824" s="665">
        <v>9</v>
      </c>
      <c r="S2824" s="681">
        <v>1</v>
      </c>
      <c r="T2824" s="748">
        <v>2.5</v>
      </c>
      <c r="U2824" s="704">
        <v>1</v>
      </c>
    </row>
    <row r="2825" spans="1:21" ht="14.4" customHeight="1" x14ac:dyDescent="0.3">
      <c r="A2825" s="664">
        <v>21</v>
      </c>
      <c r="B2825" s="665" t="s">
        <v>545</v>
      </c>
      <c r="C2825" s="665" t="s">
        <v>4757</v>
      </c>
      <c r="D2825" s="746" t="s">
        <v>7219</v>
      </c>
      <c r="E2825" s="747" t="s">
        <v>4764</v>
      </c>
      <c r="F2825" s="665" t="s">
        <v>4752</v>
      </c>
      <c r="G2825" s="665" t="s">
        <v>4859</v>
      </c>
      <c r="H2825" s="665" t="s">
        <v>546</v>
      </c>
      <c r="I2825" s="665" t="s">
        <v>5199</v>
      </c>
      <c r="J2825" s="665" t="s">
        <v>1414</v>
      </c>
      <c r="K2825" s="665" t="s">
        <v>5200</v>
      </c>
      <c r="L2825" s="666">
        <v>0</v>
      </c>
      <c r="M2825" s="666">
        <v>0</v>
      </c>
      <c r="N2825" s="665">
        <v>1</v>
      </c>
      <c r="O2825" s="748">
        <v>1</v>
      </c>
      <c r="P2825" s="666">
        <v>0</v>
      </c>
      <c r="Q2825" s="681"/>
      <c r="R2825" s="665">
        <v>1</v>
      </c>
      <c r="S2825" s="681">
        <v>1</v>
      </c>
      <c r="T2825" s="748">
        <v>1</v>
      </c>
      <c r="U2825" s="704">
        <v>1</v>
      </c>
    </row>
    <row r="2826" spans="1:21" ht="14.4" customHeight="1" x14ac:dyDescent="0.3">
      <c r="A2826" s="664">
        <v>21</v>
      </c>
      <c r="B2826" s="665" t="s">
        <v>545</v>
      </c>
      <c r="C2826" s="665" t="s">
        <v>4757</v>
      </c>
      <c r="D2826" s="746" t="s">
        <v>7219</v>
      </c>
      <c r="E2826" s="747" t="s">
        <v>4764</v>
      </c>
      <c r="F2826" s="665" t="s">
        <v>4752</v>
      </c>
      <c r="G2826" s="665" t="s">
        <v>4861</v>
      </c>
      <c r="H2826" s="665" t="s">
        <v>546</v>
      </c>
      <c r="I2826" s="665" t="s">
        <v>6330</v>
      </c>
      <c r="J2826" s="665" t="s">
        <v>4862</v>
      </c>
      <c r="K2826" s="665" t="s">
        <v>6331</v>
      </c>
      <c r="L2826" s="666">
        <v>0</v>
      </c>
      <c r="M2826" s="666">
        <v>0</v>
      </c>
      <c r="N2826" s="665">
        <v>2</v>
      </c>
      <c r="O2826" s="748">
        <v>1</v>
      </c>
      <c r="P2826" s="666">
        <v>0</v>
      </c>
      <c r="Q2826" s="681"/>
      <c r="R2826" s="665">
        <v>2</v>
      </c>
      <c r="S2826" s="681">
        <v>1</v>
      </c>
      <c r="T2826" s="748">
        <v>1</v>
      </c>
      <c r="U2826" s="704">
        <v>1</v>
      </c>
    </row>
    <row r="2827" spans="1:21" ht="14.4" customHeight="1" x14ac:dyDescent="0.3">
      <c r="A2827" s="664">
        <v>21</v>
      </c>
      <c r="B2827" s="665" t="s">
        <v>545</v>
      </c>
      <c r="C2827" s="665" t="s">
        <v>4757</v>
      </c>
      <c r="D2827" s="746" t="s">
        <v>7219</v>
      </c>
      <c r="E2827" s="747" t="s">
        <v>4764</v>
      </c>
      <c r="F2827" s="665" t="s">
        <v>4752</v>
      </c>
      <c r="G2827" s="665" t="s">
        <v>4864</v>
      </c>
      <c r="H2827" s="665" t="s">
        <v>546</v>
      </c>
      <c r="I2827" s="665" t="s">
        <v>5590</v>
      </c>
      <c r="J2827" s="665" t="s">
        <v>5591</v>
      </c>
      <c r="K2827" s="665" t="s">
        <v>832</v>
      </c>
      <c r="L2827" s="666">
        <v>73.069999999999993</v>
      </c>
      <c r="M2827" s="666">
        <v>73.069999999999993</v>
      </c>
      <c r="N2827" s="665">
        <v>1</v>
      </c>
      <c r="O2827" s="748">
        <v>0.5</v>
      </c>
      <c r="P2827" s="666">
        <v>73.069999999999993</v>
      </c>
      <c r="Q2827" s="681">
        <v>1</v>
      </c>
      <c r="R2827" s="665">
        <v>1</v>
      </c>
      <c r="S2827" s="681">
        <v>1</v>
      </c>
      <c r="T2827" s="748">
        <v>0.5</v>
      </c>
      <c r="U2827" s="704">
        <v>1</v>
      </c>
    </row>
    <row r="2828" spans="1:21" ht="14.4" customHeight="1" x14ac:dyDescent="0.3">
      <c r="A2828" s="664">
        <v>21</v>
      </c>
      <c r="B2828" s="665" t="s">
        <v>545</v>
      </c>
      <c r="C2828" s="665" t="s">
        <v>4757</v>
      </c>
      <c r="D2828" s="746" t="s">
        <v>7219</v>
      </c>
      <c r="E2828" s="747" t="s">
        <v>4764</v>
      </c>
      <c r="F2828" s="665" t="s">
        <v>4752</v>
      </c>
      <c r="G2828" s="665" t="s">
        <v>4864</v>
      </c>
      <c r="H2828" s="665" t="s">
        <v>546</v>
      </c>
      <c r="I2828" s="665" t="s">
        <v>6890</v>
      </c>
      <c r="J2828" s="665" t="s">
        <v>5591</v>
      </c>
      <c r="K2828" s="665" t="s">
        <v>913</v>
      </c>
      <c r="L2828" s="666">
        <v>243.59</v>
      </c>
      <c r="M2828" s="666">
        <v>487.18</v>
      </c>
      <c r="N2828" s="665">
        <v>2</v>
      </c>
      <c r="O2828" s="748">
        <v>0.5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21</v>
      </c>
      <c r="B2829" s="665" t="s">
        <v>545</v>
      </c>
      <c r="C2829" s="665" t="s">
        <v>4757</v>
      </c>
      <c r="D2829" s="746" t="s">
        <v>7219</v>
      </c>
      <c r="E2829" s="747" t="s">
        <v>4764</v>
      </c>
      <c r="F2829" s="665" t="s">
        <v>4752</v>
      </c>
      <c r="G2829" s="665" t="s">
        <v>4866</v>
      </c>
      <c r="H2829" s="665" t="s">
        <v>546</v>
      </c>
      <c r="I2829" s="665" t="s">
        <v>765</v>
      </c>
      <c r="J2829" s="665" t="s">
        <v>766</v>
      </c>
      <c r="K2829" s="665" t="s">
        <v>4867</v>
      </c>
      <c r="L2829" s="666">
        <v>91.11</v>
      </c>
      <c r="M2829" s="666">
        <v>182.22</v>
      </c>
      <c r="N2829" s="665">
        <v>2</v>
      </c>
      <c r="O2829" s="748">
        <v>2</v>
      </c>
      <c r="P2829" s="666">
        <v>91.11</v>
      </c>
      <c r="Q2829" s="681">
        <v>0.5</v>
      </c>
      <c r="R2829" s="665">
        <v>1</v>
      </c>
      <c r="S2829" s="681">
        <v>0.5</v>
      </c>
      <c r="T2829" s="748">
        <v>1</v>
      </c>
      <c r="U2829" s="704">
        <v>0.5</v>
      </c>
    </row>
    <row r="2830" spans="1:21" ht="14.4" customHeight="1" x14ac:dyDescent="0.3">
      <c r="A2830" s="664">
        <v>21</v>
      </c>
      <c r="B2830" s="665" t="s">
        <v>545</v>
      </c>
      <c r="C2830" s="665" t="s">
        <v>4757</v>
      </c>
      <c r="D2830" s="746" t="s">
        <v>7219</v>
      </c>
      <c r="E2830" s="747" t="s">
        <v>4764</v>
      </c>
      <c r="F2830" s="665" t="s">
        <v>4752</v>
      </c>
      <c r="G2830" s="665" t="s">
        <v>4866</v>
      </c>
      <c r="H2830" s="665" t="s">
        <v>546</v>
      </c>
      <c r="I2830" s="665" t="s">
        <v>1033</v>
      </c>
      <c r="J2830" s="665" t="s">
        <v>766</v>
      </c>
      <c r="K2830" s="665" t="s">
        <v>5367</v>
      </c>
      <c r="L2830" s="666">
        <v>45.56</v>
      </c>
      <c r="M2830" s="666">
        <v>45.56</v>
      </c>
      <c r="N2830" s="665">
        <v>1</v>
      </c>
      <c r="O2830" s="748">
        <v>1</v>
      </c>
      <c r="P2830" s="666"/>
      <c r="Q2830" s="681">
        <v>0</v>
      </c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21</v>
      </c>
      <c r="B2831" s="665" t="s">
        <v>545</v>
      </c>
      <c r="C2831" s="665" t="s">
        <v>4757</v>
      </c>
      <c r="D2831" s="746" t="s">
        <v>7219</v>
      </c>
      <c r="E2831" s="747" t="s">
        <v>4764</v>
      </c>
      <c r="F2831" s="665" t="s">
        <v>4752</v>
      </c>
      <c r="G2831" s="665" t="s">
        <v>4866</v>
      </c>
      <c r="H2831" s="665" t="s">
        <v>546</v>
      </c>
      <c r="I2831" s="665" t="s">
        <v>6344</v>
      </c>
      <c r="J2831" s="665" t="s">
        <v>766</v>
      </c>
      <c r="K2831" s="665" t="s">
        <v>5290</v>
      </c>
      <c r="L2831" s="666">
        <v>0</v>
      </c>
      <c r="M2831" s="666">
        <v>0</v>
      </c>
      <c r="N2831" s="665">
        <v>3</v>
      </c>
      <c r="O2831" s="748">
        <v>1</v>
      </c>
      <c r="P2831" s="666">
        <v>0</v>
      </c>
      <c r="Q2831" s="681"/>
      <c r="R2831" s="665">
        <v>3</v>
      </c>
      <c r="S2831" s="681">
        <v>1</v>
      </c>
      <c r="T2831" s="748">
        <v>1</v>
      </c>
      <c r="U2831" s="704">
        <v>1</v>
      </c>
    </row>
    <row r="2832" spans="1:21" ht="14.4" customHeight="1" x14ac:dyDescent="0.3">
      <c r="A2832" s="664">
        <v>21</v>
      </c>
      <c r="B2832" s="665" t="s">
        <v>545</v>
      </c>
      <c r="C2832" s="665" t="s">
        <v>4757</v>
      </c>
      <c r="D2832" s="746" t="s">
        <v>7219</v>
      </c>
      <c r="E2832" s="747" t="s">
        <v>4764</v>
      </c>
      <c r="F2832" s="665" t="s">
        <v>4752</v>
      </c>
      <c r="G2832" s="665" t="s">
        <v>5054</v>
      </c>
      <c r="H2832" s="665" t="s">
        <v>546</v>
      </c>
      <c r="I2832" s="665" t="s">
        <v>1387</v>
      </c>
      <c r="J2832" s="665" t="s">
        <v>5055</v>
      </c>
      <c r="K2832" s="665" t="s">
        <v>5056</v>
      </c>
      <c r="L2832" s="666">
        <v>24.68</v>
      </c>
      <c r="M2832" s="666">
        <v>98.72</v>
      </c>
      <c r="N2832" s="665">
        <v>4</v>
      </c>
      <c r="O2832" s="748">
        <v>1.5</v>
      </c>
      <c r="P2832" s="666">
        <v>49.36</v>
      </c>
      <c r="Q2832" s="681">
        <v>0.5</v>
      </c>
      <c r="R2832" s="665">
        <v>2</v>
      </c>
      <c r="S2832" s="681">
        <v>0.5</v>
      </c>
      <c r="T2832" s="748">
        <v>1</v>
      </c>
      <c r="U2832" s="704">
        <v>0.66666666666666663</v>
      </c>
    </row>
    <row r="2833" spans="1:21" ht="14.4" customHeight="1" x14ac:dyDescent="0.3">
      <c r="A2833" s="664">
        <v>21</v>
      </c>
      <c r="B2833" s="665" t="s">
        <v>545</v>
      </c>
      <c r="C2833" s="665" t="s">
        <v>4757</v>
      </c>
      <c r="D2833" s="746" t="s">
        <v>7219</v>
      </c>
      <c r="E2833" s="747" t="s">
        <v>4764</v>
      </c>
      <c r="F2833" s="665" t="s">
        <v>4752</v>
      </c>
      <c r="G2833" s="665" t="s">
        <v>4868</v>
      </c>
      <c r="H2833" s="665" t="s">
        <v>546</v>
      </c>
      <c r="I2833" s="665" t="s">
        <v>6033</v>
      </c>
      <c r="J2833" s="665" t="s">
        <v>6034</v>
      </c>
      <c r="K2833" s="665" t="s">
        <v>5331</v>
      </c>
      <c r="L2833" s="666">
        <v>0</v>
      </c>
      <c r="M2833" s="666">
        <v>0</v>
      </c>
      <c r="N2833" s="665">
        <v>3</v>
      </c>
      <c r="O2833" s="748">
        <v>1.5</v>
      </c>
      <c r="P2833" s="666">
        <v>0</v>
      </c>
      <c r="Q2833" s="681"/>
      <c r="R2833" s="665">
        <v>3</v>
      </c>
      <c r="S2833" s="681">
        <v>1</v>
      </c>
      <c r="T2833" s="748">
        <v>1.5</v>
      </c>
      <c r="U2833" s="704">
        <v>1</v>
      </c>
    </row>
    <row r="2834" spans="1:21" ht="14.4" customHeight="1" x14ac:dyDescent="0.3">
      <c r="A2834" s="664">
        <v>21</v>
      </c>
      <c r="B2834" s="665" t="s">
        <v>545</v>
      </c>
      <c r="C2834" s="665" t="s">
        <v>4757</v>
      </c>
      <c r="D2834" s="746" t="s">
        <v>7219</v>
      </c>
      <c r="E2834" s="747" t="s">
        <v>4764</v>
      </c>
      <c r="F2834" s="665" t="s">
        <v>4752</v>
      </c>
      <c r="G2834" s="665" t="s">
        <v>6677</v>
      </c>
      <c r="H2834" s="665" t="s">
        <v>546</v>
      </c>
      <c r="I2834" s="665" t="s">
        <v>6891</v>
      </c>
      <c r="J2834" s="665" t="s">
        <v>6679</v>
      </c>
      <c r="K2834" s="665" t="s">
        <v>4921</v>
      </c>
      <c r="L2834" s="666">
        <v>0</v>
      </c>
      <c r="M2834" s="666">
        <v>0</v>
      </c>
      <c r="N2834" s="665">
        <v>3</v>
      </c>
      <c r="O2834" s="748">
        <v>1</v>
      </c>
      <c r="P2834" s="666">
        <v>0</v>
      </c>
      <c r="Q2834" s="681"/>
      <c r="R2834" s="665">
        <v>3</v>
      </c>
      <c r="S2834" s="681">
        <v>1</v>
      </c>
      <c r="T2834" s="748">
        <v>1</v>
      </c>
      <c r="U2834" s="704">
        <v>1</v>
      </c>
    </row>
    <row r="2835" spans="1:21" ht="14.4" customHeight="1" x14ac:dyDescent="0.3">
      <c r="A2835" s="664">
        <v>21</v>
      </c>
      <c r="B2835" s="665" t="s">
        <v>545</v>
      </c>
      <c r="C2835" s="665" t="s">
        <v>4757</v>
      </c>
      <c r="D2835" s="746" t="s">
        <v>7219</v>
      </c>
      <c r="E2835" s="747" t="s">
        <v>4764</v>
      </c>
      <c r="F2835" s="665" t="s">
        <v>4752</v>
      </c>
      <c r="G2835" s="665" t="s">
        <v>6347</v>
      </c>
      <c r="H2835" s="665" t="s">
        <v>546</v>
      </c>
      <c r="I2835" s="665" t="s">
        <v>6892</v>
      </c>
      <c r="J2835" s="665" t="s">
        <v>6349</v>
      </c>
      <c r="K2835" s="665" t="s">
        <v>6893</v>
      </c>
      <c r="L2835" s="666">
        <v>0</v>
      </c>
      <c r="M2835" s="666">
        <v>0</v>
      </c>
      <c r="N2835" s="665">
        <v>1</v>
      </c>
      <c r="O2835" s="748">
        <v>1</v>
      </c>
      <c r="P2835" s="666">
        <v>0</v>
      </c>
      <c r="Q2835" s="681"/>
      <c r="R2835" s="665">
        <v>1</v>
      </c>
      <c r="S2835" s="681">
        <v>1</v>
      </c>
      <c r="T2835" s="748">
        <v>1</v>
      </c>
      <c r="U2835" s="704">
        <v>1</v>
      </c>
    </row>
    <row r="2836" spans="1:21" ht="14.4" customHeight="1" x14ac:dyDescent="0.3">
      <c r="A2836" s="664">
        <v>21</v>
      </c>
      <c r="B2836" s="665" t="s">
        <v>545</v>
      </c>
      <c r="C2836" s="665" t="s">
        <v>4757</v>
      </c>
      <c r="D2836" s="746" t="s">
        <v>7219</v>
      </c>
      <c r="E2836" s="747" t="s">
        <v>4764</v>
      </c>
      <c r="F2836" s="665" t="s">
        <v>4752</v>
      </c>
      <c r="G2836" s="665" t="s">
        <v>4991</v>
      </c>
      <c r="H2836" s="665" t="s">
        <v>546</v>
      </c>
      <c r="I2836" s="665" t="s">
        <v>5792</v>
      </c>
      <c r="J2836" s="665" t="s">
        <v>5072</v>
      </c>
      <c r="K2836" s="665" t="s">
        <v>5793</v>
      </c>
      <c r="L2836" s="666">
        <v>969.48</v>
      </c>
      <c r="M2836" s="666">
        <v>2908.44</v>
      </c>
      <c r="N2836" s="665">
        <v>3</v>
      </c>
      <c r="O2836" s="748">
        <v>1</v>
      </c>
      <c r="P2836" s="666">
        <v>2908.44</v>
      </c>
      <c r="Q2836" s="681">
        <v>1</v>
      </c>
      <c r="R2836" s="665">
        <v>3</v>
      </c>
      <c r="S2836" s="681">
        <v>1</v>
      </c>
      <c r="T2836" s="748">
        <v>1</v>
      </c>
      <c r="U2836" s="704">
        <v>1</v>
      </c>
    </row>
    <row r="2837" spans="1:21" ht="14.4" customHeight="1" x14ac:dyDescent="0.3">
      <c r="A2837" s="664">
        <v>21</v>
      </c>
      <c r="B2837" s="665" t="s">
        <v>545</v>
      </c>
      <c r="C2837" s="665" t="s">
        <v>4757</v>
      </c>
      <c r="D2837" s="746" t="s">
        <v>7219</v>
      </c>
      <c r="E2837" s="747" t="s">
        <v>4764</v>
      </c>
      <c r="F2837" s="665" t="s">
        <v>4752</v>
      </c>
      <c r="G2837" s="665" t="s">
        <v>4991</v>
      </c>
      <c r="H2837" s="665" t="s">
        <v>546</v>
      </c>
      <c r="I2837" s="665" t="s">
        <v>6894</v>
      </c>
      <c r="J2837" s="665" t="s">
        <v>6895</v>
      </c>
      <c r="K2837" s="665" t="s">
        <v>6896</v>
      </c>
      <c r="L2837" s="666">
        <v>1454.23</v>
      </c>
      <c r="M2837" s="666">
        <v>4362.6900000000005</v>
      </c>
      <c r="N2837" s="665">
        <v>3</v>
      </c>
      <c r="O2837" s="748">
        <v>1</v>
      </c>
      <c r="P2837" s="666">
        <v>4362.6900000000005</v>
      </c>
      <c r="Q2837" s="681">
        <v>1</v>
      </c>
      <c r="R2837" s="665">
        <v>3</v>
      </c>
      <c r="S2837" s="681">
        <v>1</v>
      </c>
      <c r="T2837" s="748">
        <v>1</v>
      </c>
      <c r="U2837" s="704">
        <v>1</v>
      </c>
    </row>
    <row r="2838" spans="1:21" ht="14.4" customHeight="1" x14ac:dyDescent="0.3">
      <c r="A2838" s="664">
        <v>21</v>
      </c>
      <c r="B2838" s="665" t="s">
        <v>545</v>
      </c>
      <c r="C2838" s="665" t="s">
        <v>4757</v>
      </c>
      <c r="D2838" s="746" t="s">
        <v>7219</v>
      </c>
      <c r="E2838" s="747" t="s">
        <v>4764</v>
      </c>
      <c r="F2838" s="665" t="s">
        <v>4752</v>
      </c>
      <c r="G2838" s="665" t="s">
        <v>4991</v>
      </c>
      <c r="H2838" s="665" t="s">
        <v>546</v>
      </c>
      <c r="I2838" s="665" t="s">
        <v>5794</v>
      </c>
      <c r="J2838" s="665" t="s">
        <v>5069</v>
      </c>
      <c r="K2838" s="665" t="s">
        <v>5795</v>
      </c>
      <c r="L2838" s="666">
        <v>1938.97</v>
      </c>
      <c r="M2838" s="666">
        <v>5816.91</v>
      </c>
      <c r="N2838" s="665">
        <v>3</v>
      </c>
      <c r="O2838" s="748">
        <v>1</v>
      </c>
      <c r="P2838" s="666">
        <v>5816.91</v>
      </c>
      <c r="Q2838" s="681">
        <v>1</v>
      </c>
      <c r="R2838" s="665">
        <v>3</v>
      </c>
      <c r="S2838" s="681">
        <v>1</v>
      </c>
      <c r="T2838" s="748">
        <v>1</v>
      </c>
      <c r="U2838" s="704">
        <v>1</v>
      </c>
    </row>
    <row r="2839" spans="1:21" ht="14.4" customHeight="1" x14ac:dyDescent="0.3">
      <c r="A2839" s="664">
        <v>21</v>
      </c>
      <c r="B2839" s="665" t="s">
        <v>545</v>
      </c>
      <c r="C2839" s="665" t="s">
        <v>4757</v>
      </c>
      <c r="D2839" s="746" t="s">
        <v>7219</v>
      </c>
      <c r="E2839" s="747" t="s">
        <v>4764</v>
      </c>
      <c r="F2839" s="665" t="s">
        <v>4752</v>
      </c>
      <c r="G2839" s="665" t="s">
        <v>4991</v>
      </c>
      <c r="H2839" s="665" t="s">
        <v>546</v>
      </c>
      <c r="I2839" s="665" t="s">
        <v>1587</v>
      </c>
      <c r="J2839" s="665" t="s">
        <v>1588</v>
      </c>
      <c r="K2839" s="665" t="s">
        <v>4992</v>
      </c>
      <c r="L2839" s="666">
        <v>5322.08</v>
      </c>
      <c r="M2839" s="666">
        <v>47898.720000000001</v>
      </c>
      <c r="N2839" s="665">
        <v>9</v>
      </c>
      <c r="O2839" s="748">
        <v>5</v>
      </c>
      <c r="P2839" s="666">
        <v>37254.559999999998</v>
      </c>
      <c r="Q2839" s="681">
        <v>0.77777777777777768</v>
      </c>
      <c r="R2839" s="665">
        <v>7</v>
      </c>
      <c r="S2839" s="681">
        <v>0.77777777777777779</v>
      </c>
      <c r="T2839" s="748">
        <v>4</v>
      </c>
      <c r="U2839" s="704">
        <v>0.8</v>
      </c>
    </row>
    <row r="2840" spans="1:21" ht="14.4" customHeight="1" x14ac:dyDescent="0.3">
      <c r="A2840" s="664">
        <v>21</v>
      </c>
      <c r="B2840" s="665" t="s">
        <v>545</v>
      </c>
      <c r="C2840" s="665" t="s">
        <v>4757</v>
      </c>
      <c r="D2840" s="746" t="s">
        <v>7219</v>
      </c>
      <c r="E2840" s="747" t="s">
        <v>4764</v>
      </c>
      <c r="F2840" s="665" t="s">
        <v>4752</v>
      </c>
      <c r="G2840" s="665" t="s">
        <v>4991</v>
      </c>
      <c r="H2840" s="665" t="s">
        <v>546</v>
      </c>
      <c r="I2840" s="665" t="s">
        <v>1580</v>
      </c>
      <c r="J2840" s="665" t="s">
        <v>4993</v>
      </c>
      <c r="K2840" s="665" t="s">
        <v>4994</v>
      </c>
      <c r="L2840" s="666">
        <v>1454.23</v>
      </c>
      <c r="M2840" s="666">
        <v>4362.6900000000005</v>
      </c>
      <c r="N2840" s="665">
        <v>3</v>
      </c>
      <c r="O2840" s="748">
        <v>1</v>
      </c>
      <c r="P2840" s="666">
        <v>4362.6900000000005</v>
      </c>
      <c r="Q2840" s="681">
        <v>1</v>
      </c>
      <c r="R2840" s="665">
        <v>3</v>
      </c>
      <c r="S2840" s="681">
        <v>1</v>
      </c>
      <c r="T2840" s="748">
        <v>1</v>
      </c>
      <c r="U2840" s="704">
        <v>1</v>
      </c>
    </row>
    <row r="2841" spans="1:21" ht="14.4" customHeight="1" x14ac:dyDescent="0.3">
      <c r="A2841" s="664">
        <v>21</v>
      </c>
      <c r="B2841" s="665" t="s">
        <v>545</v>
      </c>
      <c r="C2841" s="665" t="s">
        <v>4757</v>
      </c>
      <c r="D2841" s="746" t="s">
        <v>7219</v>
      </c>
      <c r="E2841" s="747" t="s">
        <v>4764</v>
      </c>
      <c r="F2841" s="665" t="s">
        <v>4752</v>
      </c>
      <c r="G2841" s="665" t="s">
        <v>4991</v>
      </c>
      <c r="H2841" s="665" t="s">
        <v>546</v>
      </c>
      <c r="I2841" s="665" t="s">
        <v>1247</v>
      </c>
      <c r="J2841" s="665" t="s">
        <v>5063</v>
      </c>
      <c r="K2841" s="665" t="s">
        <v>5064</v>
      </c>
      <c r="L2841" s="666">
        <v>484.75</v>
      </c>
      <c r="M2841" s="666">
        <v>4362.75</v>
      </c>
      <c r="N2841" s="665">
        <v>9</v>
      </c>
      <c r="O2841" s="748">
        <v>3</v>
      </c>
      <c r="P2841" s="666">
        <v>4362.75</v>
      </c>
      <c r="Q2841" s="681">
        <v>1</v>
      </c>
      <c r="R2841" s="665">
        <v>9</v>
      </c>
      <c r="S2841" s="681">
        <v>1</v>
      </c>
      <c r="T2841" s="748">
        <v>3</v>
      </c>
      <c r="U2841" s="704">
        <v>1</v>
      </c>
    </row>
    <row r="2842" spans="1:21" ht="14.4" customHeight="1" x14ac:dyDescent="0.3">
      <c r="A2842" s="664">
        <v>21</v>
      </c>
      <c r="B2842" s="665" t="s">
        <v>545</v>
      </c>
      <c r="C2842" s="665" t="s">
        <v>4757</v>
      </c>
      <c r="D2842" s="746" t="s">
        <v>7219</v>
      </c>
      <c r="E2842" s="747" t="s">
        <v>4764</v>
      </c>
      <c r="F2842" s="665" t="s">
        <v>4752</v>
      </c>
      <c r="G2842" s="665" t="s">
        <v>4991</v>
      </c>
      <c r="H2842" s="665" t="s">
        <v>546</v>
      </c>
      <c r="I2842" s="665" t="s">
        <v>1421</v>
      </c>
      <c r="J2842" s="665" t="s">
        <v>4995</v>
      </c>
      <c r="K2842" s="665" t="s">
        <v>4996</v>
      </c>
      <c r="L2842" s="666">
        <v>969.48</v>
      </c>
      <c r="M2842" s="666">
        <v>2908.44</v>
      </c>
      <c r="N2842" s="665">
        <v>3</v>
      </c>
      <c r="O2842" s="748">
        <v>1</v>
      </c>
      <c r="P2842" s="666">
        <v>2908.44</v>
      </c>
      <c r="Q2842" s="681">
        <v>1</v>
      </c>
      <c r="R2842" s="665">
        <v>3</v>
      </c>
      <c r="S2842" s="681">
        <v>1</v>
      </c>
      <c r="T2842" s="748">
        <v>1</v>
      </c>
      <c r="U2842" s="704">
        <v>1</v>
      </c>
    </row>
    <row r="2843" spans="1:21" ht="14.4" customHeight="1" x14ac:dyDescent="0.3">
      <c r="A2843" s="664">
        <v>21</v>
      </c>
      <c r="B2843" s="665" t="s">
        <v>545</v>
      </c>
      <c r="C2843" s="665" t="s">
        <v>4757</v>
      </c>
      <c r="D2843" s="746" t="s">
        <v>7219</v>
      </c>
      <c r="E2843" s="747" t="s">
        <v>4764</v>
      </c>
      <c r="F2843" s="665" t="s">
        <v>4752</v>
      </c>
      <c r="G2843" s="665" t="s">
        <v>4991</v>
      </c>
      <c r="H2843" s="665" t="s">
        <v>546</v>
      </c>
      <c r="I2843" s="665" t="s">
        <v>5796</v>
      </c>
      <c r="J2843" s="665" t="s">
        <v>5797</v>
      </c>
      <c r="K2843" s="665" t="s">
        <v>5602</v>
      </c>
      <c r="L2843" s="666">
        <v>484.75</v>
      </c>
      <c r="M2843" s="666">
        <v>969.5</v>
      </c>
      <c r="N2843" s="665">
        <v>2</v>
      </c>
      <c r="O2843" s="748">
        <v>1</v>
      </c>
      <c r="P2843" s="666">
        <v>969.5</v>
      </c>
      <c r="Q2843" s="681">
        <v>1</v>
      </c>
      <c r="R2843" s="665">
        <v>2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21</v>
      </c>
      <c r="B2844" s="665" t="s">
        <v>545</v>
      </c>
      <c r="C2844" s="665" t="s">
        <v>4757</v>
      </c>
      <c r="D2844" s="746" t="s">
        <v>7219</v>
      </c>
      <c r="E2844" s="747" t="s">
        <v>4764</v>
      </c>
      <c r="F2844" s="665" t="s">
        <v>4752</v>
      </c>
      <c r="G2844" s="665" t="s">
        <v>4991</v>
      </c>
      <c r="H2844" s="665" t="s">
        <v>546</v>
      </c>
      <c r="I2844" s="665" t="s">
        <v>6897</v>
      </c>
      <c r="J2844" s="665" t="s">
        <v>5797</v>
      </c>
      <c r="K2844" s="665" t="s">
        <v>6187</v>
      </c>
      <c r="L2844" s="666">
        <v>0</v>
      </c>
      <c r="M2844" s="666">
        <v>0</v>
      </c>
      <c r="N2844" s="665">
        <v>2</v>
      </c>
      <c r="O2844" s="748">
        <v>1</v>
      </c>
      <c r="P2844" s="666">
        <v>0</v>
      </c>
      <c r="Q2844" s="681"/>
      <c r="R2844" s="665">
        <v>2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21</v>
      </c>
      <c r="B2845" s="665" t="s">
        <v>545</v>
      </c>
      <c r="C2845" s="665" t="s">
        <v>4757</v>
      </c>
      <c r="D2845" s="746" t="s">
        <v>7219</v>
      </c>
      <c r="E2845" s="747" t="s">
        <v>4764</v>
      </c>
      <c r="F2845" s="665" t="s">
        <v>4752</v>
      </c>
      <c r="G2845" s="665" t="s">
        <v>4991</v>
      </c>
      <c r="H2845" s="665" t="s">
        <v>546</v>
      </c>
      <c r="I2845" s="665" t="s">
        <v>6898</v>
      </c>
      <c r="J2845" s="665" t="s">
        <v>6895</v>
      </c>
      <c r="K2845" s="665" t="s">
        <v>6899</v>
      </c>
      <c r="L2845" s="666">
        <v>0</v>
      </c>
      <c r="M2845" s="666">
        <v>0</v>
      </c>
      <c r="N2845" s="665">
        <v>1</v>
      </c>
      <c r="O2845" s="748">
        <v>1</v>
      </c>
      <c r="P2845" s="666">
        <v>0</v>
      </c>
      <c r="Q2845" s="681"/>
      <c r="R2845" s="665">
        <v>1</v>
      </c>
      <c r="S2845" s="681">
        <v>1</v>
      </c>
      <c r="T2845" s="748">
        <v>1</v>
      </c>
      <c r="U2845" s="704">
        <v>1</v>
      </c>
    </row>
    <row r="2846" spans="1:21" ht="14.4" customHeight="1" x14ac:dyDescent="0.3">
      <c r="A2846" s="664">
        <v>21</v>
      </c>
      <c r="B2846" s="665" t="s">
        <v>545</v>
      </c>
      <c r="C2846" s="665" t="s">
        <v>4757</v>
      </c>
      <c r="D2846" s="746" t="s">
        <v>7219</v>
      </c>
      <c r="E2846" s="747" t="s">
        <v>4764</v>
      </c>
      <c r="F2846" s="665" t="s">
        <v>4752</v>
      </c>
      <c r="G2846" s="665" t="s">
        <v>5238</v>
      </c>
      <c r="H2846" s="665" t="s">
        <v>546</v>
      </c>
      <c r="I2846" s="665" t="s">
        <v>5389</v>
      </c>
      <c r="J2846" s="665" t="s">
        <v>3968</v>
      </c>
      <c r="K2846" s="665" t="s">
        <v>5390</v>
      </c>
      <c r="L2846" s="666">
        <v>2991.23</v>
      </c>
      <c r="M2846" s="666">
        <v>5982.46</v>
      </c>
      <c r="N2846" s="665">
        <v>2</v>
      </c>
      <c r="O2846" s="748">
        <v>1</v>
      </c>
      <c r="P2846" s="666">
        <v>5982.46</v>
      </c>
      <c r="Q2846" s="681">
        <v>1</v>
      </c>
      <c r="R2846" s="665">
        <v>2</v>
      </c>
      <c r="S2846" s="681">
        <v>1</v>
      </c>
      <c r="T2846" s="748">
        <v>1</v>
      </c>
      <c r="U2846" s="704">
        <v>1</v>
      </c>
    </row>
    <row r="2847" spans="1:21" ht="14.4" customHeight="1" x14ac:dyDescent="0.3">
      <c r="A2847" s="664">
        <v>21</v>
      </c>
      <c r="B2847" s="665" t="s">
        <v>545</v>
      </c>
      <c r="C2847" s="665" t="s">
        <v>4757</v>
      </c>
      <c r="D2847" s="746" t="s">
        <v>7219</v>
      </c>
      <c r="E2847" s="747" t="s">
        <v>4764</v>
      </c>
      <c r="F2847" s="665" t="s">
        <v>4752</v>
      </c>
      <c r="G2847" s="665" t="s">
        <v>4873</v>
      </c>
      <c r="H2847" s="665" t="s">
        <v>546</v>
      </c>
      <c r="I2847" s="665" t="s">
        <v>6360</v>
      </c>
      <c r="J2847" s="665" t="s">
        <v>869</v>
      </c>
      <c r="K2847" s="665" t="s">
        <v>4998</v>
      </c>
      <c r="L2847" s="666">
        <v>0</v>
      </c>
      <c r="M2847" s="666">
        <v>0</v>
      </c>
      <c r="N2847" s="665">
        <v>1</v>
      </c>
      <c r="O2847" s="748">
        <v>0.5</v>
      </c>
      <c r="P2847" s="666"/>
      <c r="Q2847" s="681"/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21</v>
      </c>
      <c r="B2848" s="665" t="s">
        <v>545</v>
      </c>
      <c r="C2848" s="665" t="s">
        <v>4757</v>
      </c>
      <c r="D2848" s="746" t="s">
        <v>7219</v>
      </c>
      <c r="E2848" s="747" t="s">
        <v>4764</v>
      </c>
      <c r="F2848" s="665" t="s">
        <v>4752</v>
      </c>
      <c r="G2848" s="665" t="s">
        <v>4873</v>
      </c>
      <c r="H2848" s="665" t="s">
        <v>546</v>
      </c>
      <c r="I2848" s="665" t="s">
        <v>1040</v>
      </c>
      <c r="J2848" s="665" t="s">
        <v>4874</v>
      </c>
      <c r="K2848" s="665" t="s">
        <v>4875</v>
      </c>
      <c r="L2848" s="666">
        <v>63.7</v>
      </c>
      <c r="M2848" s="666">
        <v>191.10000000000002</v>
      </c>
      <c r="N2848" s="665">
        <v>3</v>
      </c>
      <c r="O2848" s="748">
        <v>1</v>
      </c>
      <c r="P2848" s="666">
        <v>191.10000000000002</v>
      </c>
      <c r="Q2848" s="681">
        <v>1</v>
      </c>
      <c r="R2848" s="665">
        <v>3</v>
      </c>
      <c r="S2848" s="681">
        <v>1</v>
      </c>
      <c r="T2848" s="748">
        <v>1</v>
      </c>
      <c r="U2848" s="704">
        <v>1</v>
      </c>
    </row>
    <row r="2849" spans="1:21" ht="14.4" customHeight="1" x14ac:dyDescent="0.3">
      <c r="A2849" s="664">
        <v>21</v>
      </c>
      <c r="B2849" s="665" t="s">
        <v>545</v>
      </c>
      <c r="C2849" s="665" t="s">
        <v>4757</v>
      </c>
      <c r="D2849" s="746" t="s">
        <v>7219</v>
      </c>
      <c r="E2849" s="747" t="s">
        <v>4764</v>
      </c>
      <c r="F2849" s="665" t="s">
        <v>4752</v>
      </c>
      <c r="G2849" s="665" t="s">
        <v>4881</v>
      </c>
      <c r="H2849" s="665" t="s">
        <v>546</v>
      </c>
      <c r="I2849" s="665" t="s">
        <v>915</v>
      </c>
      <c r="J2849" s="665" t="s">
        <v>916</v>
      </c>
      <c r="K2849" s="665" t="s">
        <v>4882</v>
      </c>
      <c r="L2849" s="666">
        <v>107.27</v>
      </c>
      <c r="M2849" s="666">
        <v>1394.5100000000002</v>
      </c>
      <c r="N2849" s="665">
        <v>13</v>
      </c>
      <c r="O2849" s="748">
        <v>4</v>
      </c>
      <c r="P2849" s="666">
        <v>858.16000000000008</v>
      </c>
      <c r="Q2849" s="681">
        <v>0.61538461538461531</v>
      </c>
      <c r="R2849" s="665">
        <v>8</v>
      </c>
      <c r="S2849" s="681">
        <v>0.61538461538461542</v>
      </c>
      <c r="T2849" s="748">
        <v>2</v>
      </c>
      <c r="U2849" s="704">
        <v>0.5</v>
      </c>
    </row>
    <row r="2850" spans="1:21" ht="14.4" customHeight="1" x14ac:dyDescent="0.3">
      <c r="A2850" s="664">
        <v>21</v>
      </c>
      <c r="B2850" s="665" t="s">
        <v>545</v>
      </c>
      <c r="C2850" s="665" t="s">
        <v>4757</v>
      </c>
      <c r="D2850" s="746" t="s">
        <v>7219</v>
      </c>
      <c r="E2850" s="747" t="s">
        <v>4764</v>
      </c>
      <c r="F2850" s="665" t="s">
        <v>4752</v>
      </c>
      <c r="G2850" s="665" t="s">
        <v>4881</v>
      </c>
      <c r="H2850" s="665" t="s">
        <v>546</v>
      </c>
      <c r="I2850" s="665" t="s">
        <v>4883</v>
      </c>
      <c r="J2850" s="665" t="s">
        <v>916</v>
      </c>
      <c r="K2850" s="665" t="s">
        <v>4882</v>
      </c>
      <c r="L2850" s="666">
        <v>107.27</v>
      </c>
      <c r="M2850" s="666">
        <v>214.54</v>
      </c>
      <c r="N2850" s="665">
        <v>2</v>
      </c>
      <c r="O2850" s="748">
        <v>0.5</v>
      </c>
      <c r="P2850" s="666">
        <v>214.54</v>
      </c>
      <c r="Q2850" s="681">
        <v>1</v>
      </c>
      <c r="R2850" s="665">
        <v>2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21</v>
      </c>
      <c r="B2851" s="665" t="s">
        <v>545</v>
      </c>
      <c r="C2851" s="665" t="s">
        <v>4757</v>
      </c>
      <c r="D2851" s="746" t="s">
        <v>7219</v>
      </c>
      <c r="E2851" s="747" t="s">
        <v>4764</v>
      </c>
      <c r="F2851" s="665" t="s">
        <v>4752</v>
      </c>
      <c r="G2851" s="665" t="s">
        <v>5002</v>
      </c>
      <c r="H2851" s="665" t="s">
        <v>546</v>
      </c>
      <c r="I2851" s="665" t="s">
        <v>6195</v>
      </c>
      <c r="J2851" s="665" t="s">
        <v>5004</v>
      </c>
      <c r="K2851" s="665" t="s">
        <v>5561</v>
      </c>
      <c r="L2851" s="666">
        <v>0</v>
      </c>
      <c r="M2851" s="666">
        <v>0</v>
      </c>
      <c r="N2851" s="665">
        <v>3</v>
      </c>
      <c r="O2851" s="748">
        <v>0.5</v>
      </c>
      <c r="P2851" s="666"/>
      <c r="Q2851" s="681"/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21</v>
      </c>
      <c r="B2852" s="665" t="s">
        <v>545</v>
      </c>
      <c r="C2852" s="665" t="s">
        <v>4757</v>
      </c>
      <c r="D2852" s="746" t="s">
        <v>7219</v>
      </c>
      <c r="E2852" s="747" t="s">
        <v>4764</v>
      </c>
      <c r="F2852" s="665" t="s">
        <v>4752</v>
      </c>
      <c r="G2852" s="665" t="s">
        <v>4886</v>
      </c>
      <c r="H2852" s="665" t="s">
        <v>546</v>
      </c>
      <c r="I2852" s="665" t="s">
        <v>1096</v>
      </c>
      <c r="J2852" s="665" t="s">
        <v>1097</v>
      </c>
      <c r="K2852" s="665" t="s">
        <v>4888</v>
      </c>
      <c r="L2852" s="666">
        <v>33</v>
      </c>
      <c r="M2852" s="666">
        <v>66</v>
      </c>
      <c r="N2852" s="665">
        <v>2</v>
      </c>
      <c r="O2852" s="748">
        <v>1.5</v>
      </c>
      <c r="P2852" s="666">
        <v>33</v>
      </c>
      <c r="Q2852" s="681">
        <v>0.5</v>
      </c>
      <c r="R2852" s="665">
        <v>1</v>
      </c>
      <c r="S2852" s="681">
        <v>0.5</v>
      </c>
      <c r="T2852" s="748">
        <v>1</v>
      </c>
      <c r="U2852" s="704">
        <v>0.66666666666666663</v>
      </c>
    </row>
    <row r="2853" spans="1:21" ht="14.4" customHeight="1" x14ac:dyDescent="0.3">
      <c r="A2853" s="664">
        <v>21</v>
      </c>
      <c r="B2853" s="665" t="s">
        <v>545</v>
      </c>
      <c r="C2853" s="665" t="s">
        <v>4757</v>
      </c>
      <c r="D2853" s="746" t="s">
        <v>7219</v>
      </c>
      <c r="E2853" s="747" t="s">
        <v>4764</v>
      </c>
      <c r="F2853" s="665" t="s">
        <v>4752</v>
      </c>
      <c r="G2853" s="665" t="s">
        <v>4886</v>
      </c>
      <c r="H2853" s="665" t="s">
        <v>546</v>
      </c>
      <c r="I2853" s="665" t="s">
        <v>4887</v>
      </c>
      <c r="J2853" s="665" t="s">
        <v>1097</v>
      </c>
      <c r="K2853" s="665" t="s">
        <v>4888</v>
      </c>
      <c r="L2853" s="666">
        <v>33</v>
      </c>
      <c r="M2853" s="666">
        <v>33</v>
      </c>
      <c r="N2853" s="665">
        <v>1</v>
      </c>
      <c r="O2853" s="748">
        <v>1</v>
      </c>
      <c r="P2853" s="666"/>
      <c r="Q2853" s="681">
        <v>0</v>
      </c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21</v>
      </c>
      <c r="B2854" s="665" t="s">
        <v>545</v>
      </c>
      <c r="C2854" s="665" t="s">
        <v>4757</v>
      </c>
      <c r="D2854" s="746" t="s">
        <v>7219</v>
      </c>
      <c r="E2854" s="747" t="s">
        <v>4764</v>
      </c>
      <c r="F2854" s="665" t="s">
        <v>4752</v>
      </c>
      <c r="G2854" s="665" t="s">
        <v>5608</v>
      </c>
      <c r="H2854" s="665" t="s">
        <v>546</v>
      </c>
      <c r="I2854" s="665" t="s">
        <v>6900</v>
      </c>
      <c r="J2854" s="665" t="s">
        <v>6901</v>
      </c>
      <c r="K2854" s="665" t="s">
        <v>5610</v>
      </c>
      <c r="L2854" s="666">
        <v>0</v>
      </c>
      <c r="M2854" s="666">
        <v>0</v>
      </c>
      <c r="N2854" s="665">
        <v>1</v>
      </c>
      <c r="O2854" s="748">
        <v>0.5</v>
      </c>
      <c r="P2854" s="666">
        <v>0</v>
      </c>
      <c r="Q2854" s="681"/>
      <c r="R2854" s="665">
        <v>1</v>
      </c>
      <c r="S2854" s="681">
        <v>1</v>
      </c>
      <c r="T2854" s="748">
        <v>0.5</v>
      </c>
      <c r="U2854" s="704">
        <v>1</v>
      </c>
    </row>
    <row r="2855" spans="1:21" ht="14.4" customHeight="1" x14ac:dyDescent="0.3">
      <c r="A2855" s="664">
        <v>21</v>
      </c>
      <c r="B2855" s="665" t="s">
        <v>545</v>
      </c>
      <c r="C2855" s="665" t="s">
        <v>4757</v>
      </c>
      <c r="D2855" s="746" t="s">
        <v>7219</v>
      </c>
      <c r="E2855" s="747" t="s">
        <v>4764</v>
      </c>
      <c r="F2855" s="665" t="s">
        <v>4752</v>
      </c>
      <c r="G2855" s="665" t="s">
        <v>4825</v>
      </c>
      <c r="H2855" s="665" t="s">
        <v>546</v>
      </c>
      <c r="I2855" s="665" t="s">
        <v>5086</v>
      </c>
      <c r="J2855" s="665" t="s">
        <v>1085</v>
      </c>
      <c r="K2855" s="665" t="s">
        <v>5087</v>
      </c>
      <c r="L2855" s="666">
        <v>0</v>
      </c>
      <c r="M2855" s="666">
        <v>0</v>
      </c>
      <c r="N2855" s="665">
        <v>1</v>
      </c>
      <c r="O2855" s="748">
        <v>0.5</v>
      </c>
      <c r="P2855" s="666">
        <v>0</v>
      </c>
      <c r="Q2855" s="681"/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21</v>
      </c>
      <c r="B2856" s="665" t="s">
        <v>545</v>
      </c>
      <c r="C2856" s="665" t="s">
        <v>4757</v>
      </c>
      <c r="D2856" s="746" t="s">
        <v>7219</v>
      </c>
      <c r="E2856" s="747" t="s">
        <v>4764</v>
      </c>
      <c r="F2856" s="665" t="s">
        <v>4752</v>
      </c>
      <c r="G2856" s="665" t="s">
        <v>4825</v>
      </c>
      <c r="H2856" s="665" t="s">
        <v>546</v>
      </c>
      <c r="I2856" s="665" t="s">
        <v>1968</v>
      </c>
      <c r="J2856" s="665" t="s">
        <v>1085</v>
      </c>
      <c r="K2856" s="665" t="s">
        <v>5204</v>
      </c>
      <c r="L2856" s="666">
        <v>0</v>
      </c>
      <c r="M2856" s="666">
        <v>0</v>
      </c>
      <c r="N2856" s="665">
        <v>7</v>
      </c>
      <c r="O2856" s="748">
        <v>3</v>
      </c>
      <c r="P2856" s="666">
        <v>0</v>
      </c>
      <c r="Q2856" s="681"/>
      <c r="R2856" s="665">
        <v>7</v>
      </c>
      <c r="S2856" s="681">
        <v>1</v>
      </c>
      <c r="T2856" s="748">
        <v>3</v>
      </c>
      <c r="U2856" s="704">
        <v>1</v>
      </c>
    </row>
    <row r="2857" spans="1:21" ht="14.4" customHeight="1" x14ac:dyDescent="0.3">
      <c r="A2857" s="664">
        <v>21</v>
      </c>
      <c r="B2857" s="665" t="s">
        <v>545</v>
      </c>
      <c r="C2857" s="665" t="s">
        <v>4757</v>
      </c>
      <c r="D2857" s="746" t="s">
        <v>7219</v>
      </c>
      <c r="E2857" s="747" t="s">
        <v>4764</v>
      </c>
      <c r="F2857" s="665" t="s">
        <v>4752</v>
      </c>
      <c r="G2857" s="665" t="s">
        <v>5620</v>
      </c>
      <c r="H2857" s="665" t="s">
        <v>546</v>
      </c>
      <c r="I2857" s="665" t="s">
        <v>5621</v>
      </c>
      <c r="J2857" s="665" t="s">
        <v>5622</v>
      </c>
      <c r="K2857" s="665" t="s">
        <v>5623</v>
      </c>
      <c r="L2857" s="666">
        <v>76.180000000000007</v>
      </c>
      <c r="M2857" s="666">
        <v>76.180000000000007</v>
      </c>
      <c r="N2857" s="665">
        <v>1</v>
      </c>
      <c r="O2857" s="748">
        <v>0.5</v>
      </c>
      <c r="P2857" s="666">
        <v>76.180000000000007</v>
      </c>
      <c r="Q2857" s="681">
        <v>1</v>
      </c>
      <c r="R2857" s="665">
        <v>1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21</v>
      </c>
      <c r="B2858" s="665" t="s">
        <v>545</v>
      </c>
      <c r="C2858" s="665" t="s">
        <v>4757</v>
      </c>
      <c r="D2858" s="746" t="s">
        <v>7219</v>
      </c>
      <c r="E2858" s="747" t="s">
        <v>4764</v>
      </c>
      <c r="F2858" s="665" t="s">
        <v>4752</v>
      </c>
      <c r="G2858" s="665" t="s">
        <v>5205</v>
      </c>
      <c r="H2858" s="665" t="s">
        <v>546</v>
      </c>
      <c r="I2858" s="665" t="s">
        <v>6064</v>
      </c>
      <c r="J2858" s="665" t="s">
        <v>6065</v>
      </c>
      <c r="K2858" s="665" t="s">
        <v>6066</v>
      </c>
      <c r="L2858" s="666">
        <v>0</v>
      </c>
      <c r="M2858" s="666">
        <v>0</v>
      </c>
      <c r="N2858" s="665">
        <v>1</v>
      </c>
      <c r="O2858" s="748">
        <v>1</v>
      </c>
      <c r="P2858" s="666">
        <v>0</v>
      </c>
      <c r="Q2858" s="681"/>
      <c r="R2858" s="665">
        <v>1</v>
      </c>
      <c r="S2858" s="681">
        <v>1</v>
      </c>
      <c r="T2858" s="748">
        <v>1</v>
      </c>
      <c r="U2858" s="704">
        <v>1</v>
      </c>
    </row>
    <row r="2859" spans="1:21" ht="14.4" customHeight="1" x14ac:dyDescent="0.3">
      <c r="A2859" s="664">
        <v>21</v>
      </c>
      <c r="B2859" s="665" t="s">
        <v>545</v>
      </c>
      <c r="C2859" s="665" t="s">
        <v>4757</v>
      </c>
      <c r="D2859" s="746" t="s">
        <v>7219</v>
      </c>
      <c r="E2859" s="747" t="s">
        <v>4764</v>
      </c>
      <c r="F2859" s="665" t="s">
        <v>4752</v>
      </c>
      <c r="G2859" s="665" t="s">
        <v>4889</v>
      </c>
      <c r="H2859" s="665" t="s">
        <v>546</v>
      </c>
      <c r="I2859" s="665" t="s">
        <v>880</v>
      </c>
      <c r="J2859" s="665" t="s">
        <v>4891</v>
      </c>
      <c r="K2859" s="665" t="s">
        <v>4892</v>
      </c>
      <c r="L2859" s="666">
        <v>73.989999999999995</v>
      </c>
      <c r="M2859" s="666">
        <v>73.989999999999995</v>
      </c>
      <c r="N2859" s="665">
        <v>1</v>
      </c>
      <c r="O2859" s="748">
        <v>1</v>
      </c>
      <c r="P2859" s="666">
        <v>73.989999999999995</v>
      </c>
      <c r="Q2859" s="681">
        <v>1</v>
      </c>
      <c r="R2859" s="665">
        <v>1</v>
      </c>
      <c r="S2859" s="681">
        <v>1</v>
      </c>
      <c r="T2859" s="748">
        <v>1</v>
      </c>
      <c r="U2859" s="704">
        <v>1</v>
      </c>
    </row>
    <row r="2860" spans="1:21" ht="14.4" customHeight="1" x14ac:dyDescent="0.3">
      <c r="A2860" s="664">
        <v>21</v>
      </c>
      <c r="B2860" s="665" t="s">
        <v>545</v>
      </c>
      <c r="C2860" s="665" t="s">
        <v>4757</v>
      </c>
      <c r="D2860" s="746" t="s">
        <v>7219</v>
      </c>
      <c r="E2860" s="747" t="s">
        <v>4764</v>
      </c>
      <c r="F2860" s="665" t="s">
        <v>4752</v>
      </c>
      <c r="G2860" s="665" t="s">
        <v>4889</v>
      </c>
      <c r="H2860" s="665" t="s">
        <v>546</v>
      </c>
      <c r="I2860" s="665" t="s">
        <v>5089</v>
      </c>
      <c r="J2860" s="665" t="s">
        <v>5090</v>
      </c>
      <c r="K2860" s="665" t="s">
        <v>5091</v>
      </c>
      <c r="L2860" s="666">
        <v>0</v>
      </c>
      <c r="M2860" s="666">
        <v>0</v>
      </c>
      <c r="N2860" s="665">
        <v>3</v>
      </c>
      <c r="O2860" s="748">
        <v>2</v>
      </c>
      <c r="P2860" s="666">
        <v>0</v>
      </c>
      <c r="Q2860" s="681"/>
      <c r="R2860" s="665">
        <v>3</v>
      </c>
      <c r="S2860" s="681">
        <v>1</v>
      </c>
      <c r="T2860" s="748">
        <v>2</v>
      </c>
      <c r="U2860" s="704">
        <v>1</v>
      </c>
    </row>
    <row r="2861" spans="1:21" ht="14.4" customHeight="1" x14ac:dyDescent="0.3">
      <c r="A2861" s="664">
        <v>21</v>
      </c>
      <c r="B2861" s="665" t="s">
        <v>545</v>
      </c>
      <c r="C2861" s="665" t="s">
        <v>4757</v>
      </c>
      <c r="D2861" s="746" t="s">
        <v>7219</v>
      </c>
      <c r="E2861" s="747" t="s">
        <v>4764</v>
      </c>
      <c r="F2861" s="665" t="s">
        <v>4752</v>
      </c>
      <c r="G2861" s="665" t="s">
        <v>4889</v>
      </c>
      <c r="H2861" s="665" t="s">
        <v>546</v>
      </c>
      <c r="I2861" s="665" t="s">
        <v>4890</v>
      </c>
      <c r="J2861" s="665" t="s">
        <v>4891</v>
      </c>
      <c r="K2861" s="665" t="s">
        <v>4892</v>
      </c>
      <c r="L2861" s="666">
        <v>0</v>
      </c>
      <c r="M2861" s="666">
        <v>0</v>
      </c>
      <c r="N2861" s="665">
        <v>1</v>
      </c>
      <c r="O2861" s="748">
        <v>1</v>
      </c>
      <c r="P2861" s="666">
        <v>0</v>
      </c>
      <c r="Q2861" s="681"/>
      <c r="R2861" s="665">
        <v>1</v>
      </c>
      <c r="S2861" s="681">
        <v>1</v>
      </c>
      <c r="T2861" s="748">
        <v>1</v>
      </c>
      <c r="U2861" s="704">
        <v>1</v>
      </c>
    </row>
    <row r="2862" spans="1:21" ht="14.4" customHeight="1" x14ac:dyDescent="0.3">
      <c r="A2862" s="664">
        <v>21</v>
      </c>
      <c r="B2862" s="665" t="s">
        <v>545</v>
      </c>
      <c r="C2862" s="665" t="s">
        <v>4757</v>
      </c>
      <c r="D2862" s="746" t="s">
        <v>7219</v>
      </c>
      <c r="E2862" s="747" t="s">
        <v>4764</v>
      </c>
      <c r="F2862" s="665" t="s">
        <v>4752</v>
      </c>
      <c r="G2862" s="665" t="s">
        <v>5292</v>
      </c>
      <c r="H2862" s="665" t="s">
        <v>546</v>
      </c>
      <c r="I2862" s="665" t="s">
        <v>2019</v>
      </c>
      <c r="J2862" s="665" t="s">
        <v>2020</v>
      </c>
      <c r="K2862" s="665" t="s">
        <v>4585</v>
      </c>
      <c r="L2862" s="666">
        <v>2950.43</v>
      </c>
      <c r="M2862" s="666">
        <v>17702.579999999998</v>
      </c>
      <c r="N2862" s="665">
        <v>6</v>
      </c>
      <c r="O2862" s="748">
        <v>1.5</v>
      </c>
      <c r="P2862" s="666">
        <v>8851.2899999999991</v>
      </c>
      <c r="Q2862" s="681">
        <v>0.5</v>
      </c>
      <c r="R2862" s="665">
        <v>3</v>
      </c>
      <c r="S2862" s="681">
        <v>0.5</v>
      </c>
      <c r="T2862" s="748">
        <v>0.5</v>
      </c>
      <c r="U2862" s="704">
        <v>0.33333333333333331</v>
      </c>
    </row>
    <row r="2863" spans="1:21" ht="14.4" customHeight="1" x14ac:dyDescent="0.3">
      <c r="A2863" s="664">
        <v>21</v>
      </c>
      <c r="B2863" s="665" t="s">
        <v>545</v>
      </c>
      <c r="C2863" s="665" t="s">
        <v>4757</v>
      </c>
      <c r="D2863" s="746" t="s">
        <v>7219</v>
      </c>
      <c r="E2863" s="747" t="s">
        <v>4764</v>
      </c>
      <c r="F2863" s="665" t="s">
        <v>4752</v>
      </c>
      <c r="G2863" s="665" t="s">
        <v>5292</v>
      </c>
      <c r="H2863" s="665" t="s">
        <v>546</v>
      </c>
      <c r="I2863" s="665" t="s">
        <v>6605</v>
      </c>
      <c r="J2863" s="665" t="s">
        <v>2020</v>
      </c>
      <c r="K2863" s="665" t="s">
        <v>6606</v>
      </c>
      <c r="L2863" s="666">
        <v>0</v>
      </c>
      <c r="M2863" s="666">
        <v>0</v>
      </c>
      <c r="N2863" s="665">
        <v>2</v>
      </c>
      <c r="O2863" s="748">
        <v>1</v>
      </c>
      <c r="P2863" s="666">
        <v>0</v>
      </c>
      <c r="Q2863" s="681"/>
      <c r="R2863" s="665">
        <v>1</v>
      </c>
      <c r="S2863" s="681">
        <v>0.5</v>
      </c>
      <c r="T2863" s="748">
        <v>0.5</v>
      </c>
      <c r="U2863" s="704">
        <v>0.5</v>
      </c>
    </row>
    <row r="2864" spans="1:21" ht="14.4" customHeight="1" x14ac:dyDescent="0.3">
      <c r="A2864" s="664">
        <v>21</v>
      </c>
      <c r="B2864" s="665" t="s">
        <v>545</v>
      </c>
      <c r="C2864" s="665" t="s">
        <v>4757</v>
      </c>
      <c r="D2864" s="746" t="s">
        <v>7219</v>
      </c>
      <c r="E2864" s="747" t="s">
        <v>4764</v>
      </c>
      <c r="F2864" s="665" t="s">
        <v>4752</v>
      </c>
      <c r="G2864" s="665" t="s">
        <v>6607</v>
      </c>
      <c r="H2864" s="665" t="s">
        <v>546</v>
      </c>
      <c r="I2864" s="665" t="s">
        <v>6689</v>
      </c>
      <c r="J2864" s="665" t="s">
        <v>6687</v>
      </c>
      <c r="K2864" s="665" t="s">
        <v>6688</v>
      </c>
      <c r="L2864" s="666">
        <v>3161.19</v>
      </c>
      <c r="M2864" s="666">
        <v>6322.38</v>
      </c>
      <c r="N2864" s="665">
        <v>2</v>
      </c>
      <c r="O2864" s="748">
        <v>0.5</v>
      </c>
      <c r="P2864" s="666">
        <v>6322.38</v>
      </c>
      <c r="Q2864" s="681">
        <v>1</v>
      </c>
      <c r="R2864" s="665">
        <v>2</v>
      </c>
      <c r="S2864" s="681">
        <v>1</v>
      </c>
      <c r="T2864" s="748">
        <v>0.5</v>
      </c>
      <c r="U2864" s="704">
        <v>1</v>
      </c>
    </row>
    <row r="2865" spans="1:21" ht="14.4" customHeight="1" x14ac:dyDescent="0.3">
      <c r="A2865" s="664">
        <v>21</v>
      </c>
      <c r="B2865" s="665" t="s">
        <v>545</v>
      </c>
      <c r="C2865" s="665" t="s">
        <v>4757</v>
      </c>
      <c r="D2865" s="746" t="s">
        <v>7219</v>
      </c>
      <c r="E2865" s="747" t="s">
        <v>4764</v>
      </c>
      <c r="F2865" s="665" t="s">
        <v>4752</v>
      </c>
      <c r="G2865" s="665" t="s">
        <v>6607</v>
      </c>
      <c r="H2865" s="665" t="s">
        <v>546</v>
      </c>
      <c r="I2865" s="665" t="s">
        <v>6902</v>
      </c>
      <c r="J2865" s="665" t="s">
        <v>6687</v>
      </c>
      <c r="K2865" s="665" t="s">
        <v>6688</v>
      </c>
      <c r="L2865" s="666">
        <v>3161.19</v>
      </c>
      <c r="M2865" s="666">
        <v>6322.38</v>
      </c>
      <c r="N2865" s="665">
        <v>2</v>
      </c>
      <c r="O2865" s="748">
        <v>1</v>
      </c>
      <c r="P2865" s="666">
        <v>6322.38</v>
      </c>
      <c r="Q2865" s="681">
        <v>1</v>
      </c>
      <c r="R2865" s="665">
        <v>2</v>
      </c>
      <c r="S2865" s="681">
        <v>1</v>
      </c>
      <c r="T2865" s="748">
        <v>1</v>
      </c>
      <c r="U2865" s="704">
        <v>1</v>
      </c>
    </row>
    <row r="2866" spans="1:21" ht="14.4" customHeight="1" x14ac:dyDescent="0.3">
      <c r="A2866" s="664">
        <v>21</v>
      </c>
      <c r="B2866" s="665" t="s">
        <v>545</v>
      </c>
      <c r="C2866" s="665" t="s">
        <v>4757</v>
      </c>
      <c r="D2866" s="746" t="s">
        <v>7219</v>
      </c>
      <c r="E2866" s="747" t="s">
        <v>4764</v>
      </c>
      <c r="F2866" s="665" t="s">
        <v>4752</v>
      </c>
      <c r="G2866" s="665" t="s">
        <v>4799</v>
      </c>
      <c r="H2866" s="665" t="s">
        <v>546</v>
      </c>
      <c r="I2866" s="665" t="s">
        <v>3559</v>
      </c>
      <c r="J2866" s="665" t="s">
        <v>3332</v>
      </c>
      <c r="K2866" s="665" t="s">
        <v>4800</v>
      </c>
      <c r="L2866" s="666">
        <v>111.07</v>
      </c>
      <c r="M2866" s="666">
        <v>111.07</v>
      </c>
      <c r="N2866" s="665">
        <v>1</v>
      </c>
      <c r="O2866" s="748">
        <v>1</v>
      </c>
      <c r="P2866" s="666">
        <v>111.07</v>
      </c>
      <c r="Q2866" s="681">
        <v>1</v>
      </c>
      <c r="R2866" s="665">
        <v>1</v>
      </c>
      <c r="S2866" s="681">
        <v>1</v>
      </c>
      <c r="T2866" s="748">
        <v>1</v>
      </c>
      <c r="U2866" s="704">
        <v>1</v>
      </c>
    </row>
    <row r="2867" spans="1:21" ht="14.4" customHeight="1" x14ac:dyDescent="0.3">
      <c r="A2867" s="664">
        <v>21</v>
      </c>
      <c r="B2867" s="665" t="s">
        <v>545</v>
      </c>
      <c r="C2867" s="665" t="s">
        <v>4757</v>
      </c>
      <c r="D2867" s="746" t="s">
        <v>7219</v>
      </c>
      <c r="E2867" s="747" t="s">
        <v>4764</v>
      </c>
      <c r="F2867" s="665" t="s">
        <v>4752</v>
      </c>
      <c r="G2867" s="665" t="s">
        <v>5096</v>
      </c>
      <c r="H2867" s="665" t="s">
        <v>546</v>
      </c>
      <c r="I2867" s="665" t="s">
        <v>761</v>
      </c>
      <c r="J2867" s="665" t="s">
        <v>762</v>
      </c>
      <c r="K2867" s="665" t="s">
        <v>5097</v>
      </c>
      <c r="L2867" s="666">
        <v>760.22</v>
      </c>
      <c r="M2867" s="666">
        <v>760.22</v>
      </c>
      <c r="N2867" s="665">
        <v>1</v>
      </c>
      <c r="O2867" s="748">
        <v>0.5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21</v>
      </c>
      <c r="B2868" s="665" t="s">
        <v>545</v>
      </c>
      <c r="C2868" s="665" t="s">
        <v>4757</v>
      </c>
      <c r="D2868" s="746" t="s">
        <v>7219</v>
      </c>
      <c r="E2868" s="747" t="s">
        <v>4764</v>
      </c>
      <c r="F2868" s="665" t="s">
        <v>4752</v>
      </c>
      <c r="G2868" s="665" t="s">
        <v>4895</v>
      </c>
      <c r="H2868" s="665" t="s">
        <v>2238</v>
      </c>
      <c r="I2868" s="665" t="s">
        <v>3785</v>
      </c>
      <c r="J2868" s="665" t="s">
        <v>4687</v>
      </c>
      <c r="K2868" s="665" t="s">
        <v>3787</v>
      </c>
      <c r="L2868" s="666">
        <v>366.31</v>
      </c>
      <c r="M2868" s="666">
        <v>366.31</v>
      </c>
      <c r="N2868" s="665">
        <v>1</v>
      </c>
      <c r="O2868" s="748">
        <v>1</v>
      </c>
      <c r="P2868" s="666">
        <v>366.31</v>
      </c>
      <c r="Q2868" s="681">
        <v>1</v>
      </c>
      <c r="R2868" s="665">
        <v>1</v>
      </c>
      <c r="S2868" s="681">
        <v>1</v>
      </c>
      <c r="T2868" s="748">
        <v>1</v>
      </c>
      <c r="U2868" s="704">
        <v>1</v>
      </c>
    </row>
    <row r="2869" spans="1:21" ht="14.4" customHeight="1" x14ac:dyDescent="0.3">
      <c r="A2869" s="664">
        <v>21</v>
      </c>
      <c r="B2869" s="665" t="s">
        <v>545</v>
      </c>
      <c r="C2869" s="665" t="s">
        <v>4757</v>
      </c>
      <c r="D2869" s="746" t="s">
        <v>7219</v>
      </c>
      <c r="E2869" s="747" t="s">
        <v>4764</v>
      </c>
      <c r="F2869" s="665" t="s">
        <v>4752</v>
      </c>
      <c r="G2869" s="665" t="s">
        <v>5012</v>
      </c>
      <c r="H2869" s="665" t="s">
        <v>546</v>
      </c>
      <c r="I2869" s="665" t="s">
        <v>5013</v>
      </c>
      <c r="J2869" s="665" t="s">
        <v>5014</v>
      </c>
      <c r="K2869" s="665" t="s">
        <v>5015</v>
      </c>
      <c r="L2869" s="666">
        <v>0</v>
      </c>
      <c r="M2869" s="666">
        <v>0</v>
      </c>
      <c r="N2869" s="665">
        <v>3</v>
      </c>
      <c r="O2869" s="748">
        <v>1</v>
      </c>
      <c r="P2869" s="666"/>
      <c r="Q2869" s="681"/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21</v>
      </c>
      <c r="B2870" s="665" t="s">
        <v>545</v>
      </c>
      <c r="C2870" s="665" t="s">
        <v>4757</v>
      </c>
      <c r="D2870" s="746" t="s">
        <v>7219</v>
      </c>
      <c r="E2870" s="747" t="s">
        <v>4764</v>
      </c>
      <c r="F2870" s="665" t="s">
        <v>4752</v>
      </c>
      <c r="G2870" s="665" t="s">
        <v>4896</v>
      </c>
      <c r="H2870" s="665" t="s">
        <v>546</v>
      </c>
      <c r="I2870" s="665" t="s">
        <v>604</v>
      </c>
      <c r="J2870" s="665" t="s">
        <v>605</v>
      </c>
      <c r="K2870" s="665" t="s">
        <v>4541</v>
      </c>
      <c r="L2870" s="666">
        <v>550.39</v>
      </c>
      <c r="M2870" s="666">
        <v>2751.95</v>
      </c>
      <c r="N2870" s="665">
        <v>5</v>
      </c>
      <c r="O2870" s="748">
        <v>2</v>
      </c>
      <c r="P2870" s="666">
        <v>2751.95</v>
      </c>
      <c r="Q2870" s="681">
        <v>1</v>
      </c>
      <c r="R2870" s="665">
        <v>5</v>
      </c>
      <c r="S2870" s="681">
        <v>1</v>
      </c>
      <c r="T2870" s="748">
        <v>2</v>
      </c>
      <c r="U2870" s="704">
        <v>1</v>
      </c>
    </row>
    <row r="2871" spans="1:21" ht="14.4" customHeight="1" x14ac:dyDescent="0.3">
      <c r="A2871" s="664">
        <v>21</v>
      </c>
      <c r="B2871" s="665" t="s">
        <v>545</v>
      </c>
      <c r="C2871" s="665" t="s">
        <v>4757</v>
      </c>
      <c r="D2871" s="746" t="s">
        <v>7219</v>
      </c>
      <c r="E2871" s="747" t="s">
        <v>4764</v>
      </c>
      <c r="F2871" s="665" t="s">
        <v>4752</v>
      </c>
      <c r="G2871" s="665" t="s">
        <v>4896</v>
      </c>
      <c r="H2871" s="665" t="s">
        <v>546</v>
      </c>
      <c r="I2871" s="665" t="s">
        <v>4897</v>
      </c>
      <c r="J2871" s="665" t="s">
        <v>605</v>
      </c>
      <c r="K2871" s="665" t="s">
        <v>4541</v>
      </c>
      <c r="L2871" s="666">
        <v>0</v>
      </c>
      <c r="M2871" s="666">
        <v>0</v>
      </c>
      <c r="N2871" s="665">
        <v>2</v>
      </c>
      <c r="O2871" s="748">
        <v>1</v>
      </c>
      <c r="P2871" s="666">
        <v>0</v>
      </c>
      <c r="Q2871" s="681"/>
      <c r="R2871" s="665">
        <v>2</v>
      </c>
      <c r="S2871" s="681">
        <v>1</v>
      </c>
      <c r="T2871" s="748">
        <v>1</v>
      </c>
      <c r="U2871" s="704">
        <v>1</v>
      </c>
    </row>
    <row r="2872" spans="1:21" ht="14.4" customHeight="1" x14ac:dyDescent="0.3">
      <c r="A2872" s="664">
        <v>21</v>
      </c>
      <c r="B2872" s="665" t="s">
        <v>545</v>
      </c>
      <c r="C2872" s="665" t="s">
        <v>4757</v>
      </c>
      <c r="D2872" s="746" t="s">
        <v>7219</v>
      </c>
      <c r="E2872" s="747" t="s">
        <v>4764</v>
      </c>
      <c r="F2872" s="665" t="s">
        <v>4752</v>
      </c>
      <c r="G2872" s="665" t="s">
        <v>4896</v>
      </c>
      <c r="H2872" s="665" t="s">
        <v>546</v>
      </c>
      <c r="I2872" s="665" t="s">
        <v>5808</v>
      </c>
      <c r="J2872" s="665" t="s">
        <v>605</v>
      </c>
      <c r="K2872" s="665" t="s">
        <v>4540</v>
      </c>
      <c r="L2872" s="666">
        <v>550.39</v>
      </c>
      <c r="M2872" s="666">
        <v>13209.36</v>
      </c>
      <c r="N2872" s="665">
        <v>24</v>
      </c>
      <c r="O2872" s="748">
        <v>7.5</v>
      </c>
      <c r="P2872" s="666">
        <v>9907.02</v>
      </c>
      <c r="Q2872" s="681">
        <v>0.75</v>
      </c>
      <c r="R2872" s="665">
        <v>18</v>
      </c>
      <c r="S2872" s="681">
        <v>0.75</v>
      </c>
      <c r="T2872" s="748">
        <v>5.5</v>
      </c>
      <c r="U2872" s="704">
        <v>0.73333333333333328</v>
      </c>
    </row>
    <row r="2873" spans="1:21" ht="14.4" customHeight="1" x14ac:dyDescent="0.3">
      <c r="A2873" s="664">
        <v>21</v>
      </c>
      <c r="B2873" s="665" t="s">
        <v>545</v>
      </c>
      <c r="C2873" s="665" t="s">
        <v>4757</v>
      </c>
      <c r="D2873" s="746" t="s">
        <v>7219</v>
      </c>
      <c r="E2873" s="747" t="s">
        <v>4764</v>
      </c>
      <c r="F2873" s="665" t="s">
        <v>4752</v>
      </c>
      <c r="G2873" s="665" t="s">
        <v>4896</v>
      </c>
      <c r="H2873" s="665" t="s">
        <v>546</v>
      </c>
      <c r="I2873" s="665" t="s">
        <v>6077</v>
      </c>
      <c r="J2873" s="665" t="s">
        <v>5249</v>
      </c>
      <c r="K2873" s="665" t="s">
        <v>6078</v>
      </c>
      <c r="L2873" s="666">
        <v>1651.18</v>
      </c>
      <c r="M2873" s="666">
        <v>8255.9</v>
      </c>
      <c r="N2873" s="665">
        <v>5</v>
      </c>
      <c r="O2873" s="748">
        <v>5</v>
      </c>
      <c r="P2873" s="666">
        <v>8255.9</v>
      </c>
      <c r="Q2873" s="681">
        <v>1</v>
      </c>
      <c r="R2873" s="665">
        <v>5</v>
      </c>
      <c r="S2873" s="681">
        <v>1</v>
      </c>
      <c r="T2873" s="748">
        <v>5</v>
      </c>
      <c r="U2873" s="704">
        <v>1</v>
      </c>
    </row>
    <row r="2874" spans="1:21" ht="14.4" customHeight="1" x14ac:dyDescent="0.3">
      <c r="A2874" s="664">
        <v>21</v>
      </c>
      <c r="B2874" s="665" t="s">
        <v>545</v>
      </c>
      <c r="C2874" s="665" t="s">
        <v>4757</v>
      </c>
      <c r="D2874" s="746" t="s">
        <v>7219</v>
      </c>
      <c r="E2874" s="747" t="s">
        <v>4764</v>
      </c>
      <c r="F2874" s="665" t="s">
        <v>4752</v>
      </c>
      <c r="G2874" s="665" t="s">
        <v>4896</v>
      </c>
      <c r="H2874" s="665" t="s">
        <v>2238</v>
      </c>
      <c r="I2874" s="665" t="s">
        <v>2572</v>
      </c>
      <c r="J2874" s="665" t="s">
        <v>2573</v>
      </c>
      <c r="K2874" s="665" t="s">
        <v>4540</v>
      </c>
      <c r="L2874" s="666">
        <v>550.39</v>
      </c>
      <c r="M2874" s="666">
        <v>6604.68</v>
      </c>
      <c r="N2874" s="665">
        <v>12</v>
      </c>
      <c r="O2874" s="748">
        <v>4</v>
      </c>
      <c r="P2874" s="666">
        <v>6604.68</v>
      </c>
      <c r="Q2874" s="681">
        <v>1</v>
      </c>
      <c r="R2874" s="665">
        <v>12</v>
      </c>
      <c r="S2874" s="681">
        <v>1</v>
      </c>
      <c r="T2874" s="748">
        <v>4</v>
      </c>
      <c r="U2874" s="704">
        <v>1</v>
      </c>
    </row>
    <row r="2875" spans="1:21" ht="14.4" customHeight="1" x14ac:dyDescent="0.3">
      <c r="A2875" s="664">
        <v>21</v>
      </c>
      <c r="B2875" s="665" t="s">
        <v>545</v>
      </c>
      <c r="C2875" s="665" t="s">
        <v>4757</v>
      </c>
      <c r="D2875" s="746" t="s">
        <v>7219</v>
      </c>
      <c r="E2875" s="747" t="s">
        <v>4764</v>
      </c>
      <c r="F2875" s="665" t="s">
        <v>4752</v>
      </c>
      <c r="G2875" s="665" t="s">
        <v>5632</v>
      </c>
      <c r="H2875" s="665" t="s">
        <v>546</v>
      </c>
      <c r="I2875" s="665" t="s">
        <v>6903</v>
      </c>
      <c r="J2875" s="665" t="s">
        <v>5634</v>
      </c>
      <c r="K2875" s="665" t="s">
        <v>4867</v>
      </c>
      <c r="L2875" s="666">
        <v>0</v>
      </c>
      <c r="M2875" s="666">
        <v>0</v>
      </c>
      <c r="N2875" s="665">
        <v>8</v>
      </c>
      <c r="O2875" s="748">
        <v>2</v>
      </c>
      <c r="P2875" s="666">
        <v>0</v>
      </c>
      <c r="Q2875" s="681"/>
      <c r="R2875" s="665">
        <v>3</v>
      </c>
      <c r="S2875" s="681">
        <v>0.375</v>
      </c>
      <c r="T2875" s="748">
        <v>1</v>
      </c>
      <c r="U2875" s="704">
        <v>0.5</v>
      </c>
    </row>
    <row r="2876" spans="1:21" ht="14.4" customHeight="1" x14ac:dyDescent="0.3">
      <c r="A2876" s="664">
        <v>21</v>
      </c>
      <c r="B2876" s="665" t="s">
        <v>545</v>
      </c>
      <c r="C2876" s="665" t="s">
        <v>4757</v>
      </c>
      <c r="D2876" s="746" t="s">
        <v>7219</v>
      </c>
      <c r="E2876" s="747" t="s">
        <v>4764</v>
      </c>
      <c r="F2876" s="665" t="s">
        <v>4752</v>
      </c>
      <c r="G2876" s="665" t="s">
        <v>5878</v>
      </c>
      <c r="H2876" s="665" t="s">
        <v>546</v>
      </c>
      <c r="I2876" s="665" t="s">
        <v>6904</v>
      </c>
      <c r="J2876" s="665" t="s">
        <v>3727</v>
      </c>
      <c r="K2876" s="665" t="s">
        <v>6905</v>
      </c>
      <c r="L2876" s="666">
        <v>0</v>
      </c>
      <c r="M2876" s="666">
        <v>0</v>
      </c>
      <c r="N2876" s="665">
        <v>1</v>
      </c>
      <c r="O2876" s="748">
        <v>1</v>
      </c>
      <c r="P2876" s="666"/>
      <c r="Q2876" s="681"/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21</v>
      </c>
      <c r="B2877" s="665" t="s">
        <v>545</v>
      </c>
      <c r="C2877" s="665" t="s">
        <v>4757</v>
      </c>
      <c r="D2877" s="746" t="s">
        <v>7219</v>
      </c>
      <c r="E2877" s="747" t="s">
        <v>4764</v>
      </c>
      <c r="F2877" s="665" t="s">
        <v>4752</v>
      </c>
      <c r="G2877" s="665" t="s">
        <v>5401</v>
      </c>
      <c r="H2877" s="665" t="s">
        <v>2238</v>
      </c>
      <c r="I2877" s="665" t="s">
        <v>2563</v>
      </c>
      <c r="J2877" s="665" t="s">
        <v>2564</v>
      </c>
      <c r="K2877" s="665" t="s">
        <v>4507</v>
      </c>
      <c r="L2877" s="666">
        <v>79.03</v>
      </c>
      <c r="M2877" s="666">
        <v>316.12</v>
      </c>
      <c r="N2877" s="665">
        <v>4</v>
      </c>
      <c r="O2877" s="748">
        <v>3</v>
      </c>
      <c r="P2877" s="666">
        <v>237.09</v>
      </c>
      <c r="Q2877" s="681">
        <v>0.75</v>
      </c>
      <c r="R2877" s="665">
        <v>3</v>
      </c>
      <c r="S2877" s="681">
        <v>0.75</v>
      </c>
      <c r="T2877" s="748">
        <v>2.5</v>
      </c>
      <c r="U2877" s="704">
        <v>0.83333333333333337</v>
      </c>
    </row>
    <row r="2878" spans="1:21" ht="14.4" customHeight="1" x14ac:dyDescent="0.3">
      <c r="A2878" s="664">
        <v>21</v>
      </c>
      <c r="B2878" s="665" t="s">
        <v>545</v>
      </c>
      <c r="C2878" s="665" t="s">
        <v>4757</v>
      </c>
      <c r="D2878" s="746" t="s">
        <v>7219</v>
      </c>
      <c r="E2878" s="747" t="s">
        <v>4764</v>
      </c>
      <c r="F2878" s="665" t="s">
        <v>4752</v>
      </c>
      <c r="G2878" s="665" t="s">
        <v>5401</v>
      </c>
      <c r="H2878" s="665" t="s">
        <v>2238</v>
      </c>
      <c r="I2878" s="665" t="s">
        <v>3765</v>
      </c>
      <c r="J2878" s="665" t="s">
        <v>4654</v>
      </c>
      <c r="K2878" s="665" t="s">
        <v>4655</v>
      </c>
      <c r="L2878" s="666">
        <v>59.27</v>
      </c>
      <c r="M2878" s="666">
        <v>59.27</v>
      </c>
      <c r="N2878" s="665">
        <v>1</v>
      </c>
      <c r="O2878" s="748">
        <v>1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21</v>
      </c>
      <c r="B2879" s="665" t="s">
        <v>545</v>
      </c>
      <c r="C2879" s="665" t="s">
        <v>4757</v>
      </c>
      <c r="D2879" s="746" t="s">
        <v>7219</v>
      </c>
      <c r="E2879" s="747" t="s">
        <v>4764</v>
      </c>
      <c r="F2879" s="665" t="s">
        <v>4752</v>
      </c>
      <c r="G2879" s="665" t="s">
        <v>5401</v>
      </c>
      <c r="H2879" s="665" t="s">
        <v>2238</v>
      </c>
      <c r="I2879" s="665" t="s">
        <v>6611</v>
      </c>
      <c r="J2879" s="665" t="s">
        <v>4508</v>
      </c>
      <c r="K2879" s="665" t="s">
        <v>6612</v>
      </c>
      <c r="L2879" s="666">
        <v>0</v>
      </c>
      <c r="M2879" s="666">
        <v>0</v>
      </c>
      <c r="N2879" s="665">
        <v>1</v>
      </c>
      <c r="O2879" s="748">
        <v>1</v>
      </c>
      <c r="P2879" s="666"/>
      <c r="Q2879" s="681"/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21</v>
      </c>
      <c r="B2880" s="665" t="s">
        <v>545</v>
      </c>
      <c r="C2880" s="665" t="s">
        <v>4757</v>
      </c>
      <c r="D2880" s="746" t="s">
        <v>7219</v>
      </c>
      <c r="E2880" s="747" t="s">
        <v>4764</v>
      </c>
      <c r="F2880" s="665" t="s">
        <v>4752</v>
      </c>
      <c r="G2880" s="665" t="s">
        <v>5401</v>
      </c>
      <c r="H2880" s="665" t="s">
        <v>2238</v>
      </c>
      <c r="I2880" s="665" t="s">
        <v>6906</v>
      </c>
      <c r="J2880" s="665" t="s">
        <v>4656</v>
      </c>
      <c r="K2880" s="665" t="s">
        <v>6907</v>
      </c>
      <c r="L2880" s="666">
        <v>0</v>
      </c>
      <c r="M2880" s="666">
        <v>0</v>
      </c>
      <c r="N2880" s="665">
        <v>1</v>
      </c>
      <c r="O2880" s="748">
        <v>1</v>
      </c>
      <c r="P2880" s="666"/>
      <c r="Q2880" s="681"/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21</v>
      </c>
      <c r="B2881" s="665" t="s">
        <v>545</v>
      </c>
      <c r="C2881" s="665" t="s">
        <v>4757</v>
      </c>
      <c r="D2881" s="746" t="s">
        <v>7219</v>
      </c>
      <c r="E2881" s="747" t="s">
        <v>4764</v>
      </c>
      <c r="F2881" s="665" t="s">
        <v>4752</v>
      </c>
      <c r="G2881" s="665" t="s">
        <v>5163</v>
      </c>
      <c r="H2881" s="665" t="s">
        <v>546</v>
      </c>
      <c r="I2881" s="665" t="s">
        <v>991</v>
      </c>
      <c r="J2881" s="665" t="s">
        <v>755</v>
      </c>
      <c r="K2881" s="665" t="s">
        <v>5164</v>
      </c>
      <c r="L2881" s="666">
        <v>0</v>
      </c>
      <c r="M2881" s="666">
        <v>0</v>
      </c>
      <c r="N2881" s="665">
        <v>4</v>
      </c>
      <c r="O2881" s="748">
        <v>2</v>
      </c>
      <c r="P2881" s="666">
        <v>0</v>
      </c>
      <c r="Q2881" s="681"/>
      <c r="R2881" s="665">
        <v>4</v>
      </c>
      <c r="S2881" s="681">
        <v>1</v>
      </c>
      <c r="T2881" s="748">
        <v>2</v>
      </c>
      <c r="U2881" s="704">
        <v>1</v>
      </c>
    </row>
    <row r="2882" spans="1:21" ht="14.4" customHeight="1" x14ac:dyDescent="0.3">
      <c r="A2882" s="664">
        <v>21</v>
      </c>
      <c r="B2882" s="665" t="s">
        <v>545</v>
      </c>
      <c r="C2882" s="665" t="s">
        <v>4757</v>
      </c>
      <c r="D2882" s="746" t="s">
        <v>7219</v>
      </c>
      <c r="E2882" s="747" t="s">
        <v>4764</v>
      </c>
      <c r="F2882" s="665" t="s">
        <v>4752</v>
      </c>
      <c r="G2882" s="665" t="s">
        <v>5100</v>
      </c>
      <c r="H2882" s="665" t="s">
        <v>546</v>
      </c>
      <c r="I2882" s="665" t="s">
        <v>785</v>
      </c>
      <c r="J2882" s="665" t="s">
        <v>5101</v>
      </c>
      <c r="K2882" s="665" t="s">
        <v>5102</v>
      </c>
      <c r="L2882" s="666">
        <v>0</v>
      </c>
      <c r="M2882" s="666">
        <v>0</v>
      </c>
      <c r="N2882" s="665">
        <v>21</v>
      </c>
      <c r="O2882" s="748">
        <v>11.5</v>
      </c>
      <c r="P2882" s="666">
        <v>0</v>
      </c>
      <c r="Q2882" s="681"/>
      <c r="R2882" s="665">
        <v>14</v>
      </c>
      <c r="S2882" s="681">
        <v>0.66666666666666663</v>
      </c>
      <c r="T2882" s="748">
        <v>8</v>
      </c>
      <c r="U2882" s="704">
        <v>0.69565217391304346</v>
      </c>
    </row>
    <row r="2883" spans="1:21" ht="14.4" customHeight="1" x14ac:dyDescent="0.3">
      <c r="A2883" s="664">
        <v>21</v>
      </c>
      <c r="B2883" s="665" t="s">
        <v>545</v>
      </c>
      <c r="C2883" s="665" t="s">
        <v>4757</v>
      </c>
      <c r="D2883" s="746" t="s">
        <v>7219</v>
      </c>
      <c r="E2883" s="747" t="s">
        <v>4764</v>
      </c>
      <c r="F2883" s="665" t="s">
        <v>4752</v>
      </c>
      <c r="G2883" s="665" t="s">
        <v>5100</v>
      </c>
      <c r="H2883" s="665" t="s">
        <v>546</v>
      </c>
      <c r="I2883" s="665" t="s">
        <v>5512</v>
      </c>
      <c r="J2883" s="665" t="s">
        <v>5101</v>
      </c>
      <c r="K2883" s="665" t="s">
        <v>5513</v>
      </c>
      <c r="L2883" s="666">
        <v>0</v>
      </c>
      <c r="M2883" s="666">
        <v>0</v>
      </c>
      <c r="N2883" s="665">
        <v>7</v>
      </c>
      <c r="O2883" s="748">
        <v>4</v>
      </c>
      <c r="P2883" s="666">
        <v>0</v>
      </c>
      <c r="Q2883" s="681"/>
      <c r="R2883" s="665">
        <v>3</v>
      </c>
      <c r="S2883" s="681">
        <v>0.42857142857142855</v>
      </c>
      <c r="T2883" s="748">
        <v>2</v>
      </c>
      <c r="U2883" s="704">
        <v>0.5</v>
      </c>
    </row>
    <row r="2884" spans="1:21" ht="14.4" customHeight="1" x14ac:dyDescent="0.3">
      <c r="A2884" s="664">
        <v>21</v>
      </c>
      <c r="B2884" s="665" t="s">
        <v>545</v>
      </c>
      <c r="C2884" s="665" t="s">
        <v>4757</v>
      </c>
      <c r="D2884" s="746" t="s">
        <v>7219</v>
      </c>
      <c r="E2884" s="747" t="s">
        <v>4764</v>
      </c>
      <c r="F2884" s="665" t="s">
        <v>4752</v>
      </c>
      <c r="G2884" s="665" t="s">
        <v>4898</v>
      </c>
      <c r="H2884" s="665" t="s">
        <v>546</v>
      </c>
      <c r="I2884" s="665" t="s">
        <v>6908</v>
      </c>
      <c r="J2884" s="665" t="s">
        <v>5108</v>
      </c>
      <c r="K2884" s="665" t="s">
        <v>6909</v>
      </c>
      <c r="L2884" s="666">
        <v>0</v>
      </c>
      <c r="M2884" s="666">
        <v>0</v>
      </c>
      <c r="N2884" s="665">
        <v>3</v>
      </c>
      <c r="O2884" s="748">
        <v>0.5</v>
      </c>
      <c r="P2884" s="666">
        <v>0</v>
      </c>
      <c r="Q2884" s="681"/>
      <c r="R2884" s="665">
        <v>3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21</v>
      </c>
      <c r="B2885" s="665" t="s">
        <v>545</v>
      </c>
      <c r="C2885" s="665" t="s">
        <v>4757</v>
      </c>
      <c r="D2885" s="746" t="s">
        <v>7219</v>
      </c>
      <c r="E2885" s="747" t="s">
        <v>4764</v>
      </c>
      <c r="F2885" s="665" t="s">
        <v>4752</v>
      </c>
      <c r="G2885" s="665" t="s">
        <v>6085</v>
      </c>
      <c r="H2885" s="665" t="s">
        <v>546</v>
      </c>
      <c r="I2885" s="665" t="s">
        <v>6910</v>
      </c>
      <c r="J2885" s="665" t="s">
        <v>6711</v>
      </c>
      <c r="K2885" s="665" t="s">
        <v>6911</v>
      </c>
      <c r="L2885" s="666">
        <v>0</v>
      </c>
      <c r="M2885" s="666">
        <v>0</v>
      </c>
      <c r="N2885" s="665">
        <v>1</v>
      </c>
      <c r="O2885" s="748">
        <v>0.5</v>
      </c>
      <c r="P2885" s="666"/>
      <c r="Q2885" s="681"/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21</v>
      </c>
      <c r="B2886" s="665" t="s">
        <v>545</v>
      </c>
      <c r="C2886" s="665" t="s">
        <v>4757</v>
      </c>
      <c r="D2886" s="746" t="s">
        <v>7219</v>
      </c>
      <c r="E2886" s="747" t="s">
        <v>4764</v>
      </c>
      <c r="F2886" s="665" t="s">
        <v>4752</v>
      </c>
      <c r="G2886" s="665" t="s">
        <v>6085</v>
      </c>
      <c r="H2886" s="665" t="s">
        <v>546</v>
      </c>
      <c r="I2886" s="665" t="s">
        <v>6912</v>
      </c>
      <c r="J2886" s="665" t="s">
        <v>6711</v>
      </c>
      <c r="K2886" s="665" t="s">
        <v>6913</v>
      </c>
      <c r="L2886" s="666">
        <v>0</v>
      </c>
      <c r="M2886" s="666">
        <v>0</v>
      </c>
      <c r="N2886" s="665">
        <v>1</v>
      </c>
      <c r="O2886" s="748">
        <v>0.5</v>
      </c>
      <c r="P2886" s="666"/>
      <c r="Q2886" s="681"/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21</v>
      </c>
      <c r="B2887" s="665" t="s">
        <v>545</v>
      </c>
      <c r="C2887" s="665" t="s">
        <v>4757</v>
      </c>
      <c r="D2887" s="746" t="s">
        <v>7219</v>
      </c>
      <c r="E2887" s="747" t="s">
        <v>4764</v>
      </c>
      <c r="F2887" s="665" t="s">
        <v>4752</v>
      </c>
      <c r="G2887" s="665" t="s">
        <v>4802</v>
      </c>
      <c r="H2887" s="665" t="s">
        <v>546</v>
      </c>
      <c r="I2887" s="665" t="s">
        <v>994</v>
      </c>
      <c r="J2887" s="665" t="s">
        <v>4803</v>
      </c>
      <c r="K2887" s="665" t="s">
        <v>4804</v>
      </c>
      <c r="L2887" s="666">
        <v>53.57</v>
      </c>
      <c r="M2887" s="666">
        <v>1660.6700000000005</v>
      </c>
      <c r="N2887" s="665">
        <v>31</v>
      </c>
      <c r="O2887" s="748">
        <v>13.5</v>
      </c>
      <c r="P2887" s="666">
        <v>1392.8200000000004</v>
      </c>
      <c r="Q2887" s="681">
        <v>0.83870967741935476</v>
      </c>
      <c r="R2887" s="665">
        <v>26</v>
      </c>
      <c r="S2887" s="681">
        <v>0.83870967741935487</v>
      </c>
      <c r="T2887" s="748">
        <v>12</v>
      </c>
      <c r="U2887" s="704">
        <v>0.88888888888888884</v>
      </c>
    </row>
    <row r="2888" spans="1:21" ht="14.4" customHeight="1" x14ac:dyDescent="0.3">
      <c r="A2888" s="664">
        <v>21</v>
      </c>
      <c r="B2888" s="665" t="s">
        <v>545</v>
      </c>
      <c r="C2888" s="665" t="s">
        <v>4757</v>
      </c>
      <c r="D2888" s="746" t="s">
        <v>7219</v>
      </c>
      <c r="E2888" s="747" t="s">
        <v>4764</v>
      </c>
      <c r="F2888" s="665" t="s">
        <v>4752</v>
      </c>
      <c r="G2888" s="665" t="s">
        <v>5113</v>
      </c>
      <c r="H2888" s="665" t="s">
        <v>546</v>
      </c>
      <c r="I2888" s="665" t="s">
        <v>5415</v>
      </c>
      <c r="J2888" s="665" t="s">
        <v>816</v>
      </c>
      <c r="K2888" s="665" t="s">
        <v>5416</v>
      </c>
      <c r="L2888" s="666">
        <v>0</v>
      </c>
      <c r="M2888" s="666">
        <v>0</v>
      </c>
      <c r="N2888" s="665">
        <v>3</v>
      </c>
      <c r="O2888" s="748">
        <v>1</v>
      </c>
      <c r="P2888" s="666">
        <v>0</v>
      </c>
      <c r="Q2888" s="681"/>
      <c r="R2888" s="665">
        <v>3</v>
      </c>
      <c r="S2888" s="681">
        <v>1</v>
      </c>
      <c r="T2888" s="748">
        <v>1</v>
      </c>
      <c r="U2888" s="704">
        <v>1</v>
      </c>
    </row>
    <row r="2889" spans="1:21" ht="14.4" customHeight="1" x14ac:dyDescent="0.3">
      <c r="A2889" s="664">
        <v>21</v>
      </c>
      <c r="B2889" s="665" t="s">
        <v>545</v>
      </c>
      <c r="C2889" s="665" t="s">
        <v>4757</v>
      </c>
      <c r="D2889" s="746" t="s">
        <v>7219</v>
      </c>
      <c r="E2889" s="747" t="s">
        <v>4764</v>
      </c>
      <c r="F2889" s="665" t="s">
        <v>4752</v>
      </c>
      <c r="G2889" s="665" t="s">
        <v>4904</v>
      </c>
      <c r="H2889" s="665" t="s">
        <v>2238</v>
      </c>
      <c r="I2889" s="665" t="s">
        <v>2256</v>
      </c>
      <c r="J2889" s="665" t="s">
        <v>4577</v>
      </c>
      <c r="K2889" s="665" t="s">
        <v>4578</v>
      </c>
      <c r="L2889" s="666">
        <v>0</v>
      </c>
      <c r="M2889" s="666">
        <v>0</v>
      </c>
      <c r="N2889" s="665">
        <v>1</v>
      </c>
      <c r="O2889" s="748">
        <v>0.5</v>
      </c>
      <c r="P2889" s="666">
        <v>0</v>
      </c>
      <c r="Q2889" s="681"/>
      <c r="R2889" s="665">
        <v>1</v>
      </c>
      <c r="S2889" s="681">
        <v>1</v>
      </c>
      <c r="T2889" s="748">
        <v>0.5</v>
      </c>
      <c r="U2889" s="704">
        <v>1</v>
      </c>
    </row>
    <row r="2890" spans="1:21" ht="14.4" customHeight="1" x14ac:dyDescent="0.3">
      <c r="A2890" s="664">
        <v>21</v>
      </c>
      <c r="B2890" s="665" t="s">
        <v>545</v>
      </c>
      <c r="C2890" s="665" t="s">
        <v>4757</v>
      </c>
      <c r="D2890" s="746" t="s">
        <v>7219</v>
      </c>
      <c r="E2890" s="747" t="s">
        <v>4764</v>
      </c>
      <c r="F2890" s="665" t="s">
        <v>4752</v>
      </c>
      <c r="G2890" s="665" t="s">
        <v>4905</v>
      </c>
      <c r="H2890" s="665" t="s">
        <v>546</v>
      </c>
      <c r="I2890" s="665" t="s">
        <v>4966</v>
      </c>
      <c r="J2890" s="665" t="s">
        <v>2074</v>
      </c>
      <c r="K2890" s="665" t="s">
        <v>4967</v>
      </c>
      <c r="L2890" s="666">
        <v>0</v>
      </c>
      <c r="M2890" s="666">
        <v>0</v>
      </c>
      <c r="N2890" s="665">
        <v>2</v>
      </c>
      <c r="O2890" s="748">
        <v>0.5</v>
      </c>
      <c r="P2890" s="666"/>
      <c r="Q2890" s="681"/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21</v>
      </c>
      <c r="B2891" s="665" t="s">
        <v>545</v>
      </c>
      <c r="C2891" s="665" t="s">
        <v>4757</v>
      </c>
      <c r="D2891" s="746" t="s">
        <v>7219</v>
      </c>
      <c r="E2891" s="747" t="s">
        <v>4764</v>
      </c>
      <c r="F2891" s="665" t="s">
        <v>4752</v>
      </c>
      <c r="G2891" s="665" t="s">
        <v>4805</v>
      </c>
      <c r="H2891" s="665" t="s">
        <v>2238</v>
      </c>
      <c r="I2891" s="665" t="s">
        <v>5424</v>
      </c>
      <c r="J2891" s="665" t="s">
        <v>2554</v>
      </c>
      <c r="K2891" s="665" t="s">
        <v>5425</v>
      </c>
      <c r="L2891" s="666">
        <v>407.55</v>
      </c>
      <c r="M2891" s="666">
        <v>1222.6500000000001</v>
      </c>
      <c r="N2891" s="665">
        <v>3</v>
      </c>
      <c r="O2891" s="748">
        <v>1</v>
      </c>
      <c r="P2891" s="666">
        <v>1222.6500000000001</v>
      </c>
      <c r="Q2891" s="681">
        <v>1</v>
      </c>
      <c r="R2891" s="665">
        <v>3</v>
      </c>
      <c r="S2891" s="681">
        <v>1</v>
      </c>
      <c r="T2891" s="748">
        <v>1</v>
      </c>
      <c r="U2891" s="704">
        <v>1</v>
      </c>
    </row>
    <row r="2892" spans="1:21" ht="14.4" customHeight="1" x14ac:dyDescent="0.3">
      <c r="A2892" s="664">
        <v>21</v>
      </c>
      <c r="B2892" s="665" t="s">
        <v>545</v>
      </c>
      <c r="C2892" s="665" t="s">
        <v>4757</v>
      </c>
      <c r="D2892" s="746" t="s">
        <v>7219</v>
      </c>
      <c r="E2892" s="747" t="s">
        <v>4764</v>
      </c>
      <c r="F2892" s="665" t="s">
        <v>4752</v>
      </c>
      <c r="G2892" s="665" t="s">
        <v>4805</v>
      </c>
      <c r="H2892" s="665" t="s">
        <v>2238</v>
      </c>
      <c r="I2892" s="665" t="s">
        <v>4968</v>
      </c>
      <c r="J2892" s="665" t="s">
        <v>2554</v>
      </c>
      <c r="K2892" s="665" t="s">
        <v>4615</v>
      </c>
      <c r="L2892" s="666">
        <v>815.1</v>
      </c>
      <c r="M2892" s="666">
        <v>5705.7000000000007</v>
      </c>
      <c r="N2892" s="665">
        <v>7</v>
      </c>
      <c r="O2892" s="748">
        <v>2.5</v>
      </c>
      <c r="P2892" s="666">
        <v>815.1</v>
      </c>
      <c r="Q2892" s="681">
        <v>0.14285714285714285</v>
      </c>
      <c r="R2892" s="665">
        <v>1</v>
      </c>
      <c r="S2892" s="681">
        <v>0.14285714285714285</v>
      </c>
      <c r="T2892" s="748">
        <v>0.5</v>
      </c>
      <c r="U2892" s="704">
        <v>0.2</v>
      </c>
    </row>
    <row r="2893" spans="1:21" ht="14.4" customHeight="1" x14ac:dyDescent="0.3">
      <c r="A2893" s="664">
        <v>21</v>
      </c>
      <c r="B2893" s="665" t="s">
        <v>545</v>
      </c>
      <c r="C2893" s="665" t="s">
        <v>4757</v>
      </c>
      <c r="D2893" s="746" t="s">
        <v>7219</v>
      </c>
      <c r="E2893" s="747" t="s">
        <v>4764</v>
      </c>
      <c r="F2893" s="665" t="s">
        <v>4752</v>
      </c>
      <c r="G2893" s="665" t="s">
        <v>4805</v>
      </c>
      <c r="H2893" s="665" t="s">
        <v>2238</v>
      </c>
      <c r="I2893" s="665" t="s">
        <v>3683</v>
      </c>
      <c r="J2893" s="665" t="s">
        <v>2554</v>
      </c>
      <c r="K2893" s="665" t="s">
        <v>4616</v>
      </c>
      <c r="L2893" s="666">
        <v>923.74</v>
      </c>
      <c r="M2893" s="666">
        <v>6466.18</v>
      </c>
      <c r="N2893" s="665">
        <v>7</v>
      </c>
      <c r="O2893" s="748">
        <v>3</v>
      </c>
      <c r="P2893" s="666">
        <v>6466.18</v>
      </c>
      <c r="Q2893" s="681">
        <v>1</v>
      </c>
      <c r="R2893" s="665">
        <v>7</v>
      </c>
      <c r="S2893" s="681">
        <v>1</v>
      </c>
      <c r="T2893" s="748">
        <v>3</v>
      </c>
      <c r="U2893" s="704">
        <v>1</v>
      </c>
    </row>
    <row r="2894" spans="1:21" ht="14.4" customHeight="1" x14ac:dyDescent="0.3">
      <c r="A2894" s="664">
        <v>21</v>
      </c>
      <c r="B2894" s="665" t="s">
        <v>545</v>
      </c>
      <c r="C2894" s="665" t="s">
        <v>4757</v>
      </c>
      <c r="D2894" s="746" t="s">
        <v>7219</v>
      </c>
      <c r="E2894" s="747" t="s">
        <v>4764</v>
      </c>
      <c r="F2894" s="665" t="s">
        <v>4752</v>
      </c>
      <c r="G2894" s="665" t="s">
        <v>4805</v>
      </c>
      <c r="H2894" s="665" t="s">
        <v>2238</v>
      </c>
      <c r="I2894" s="665" t="s">
        <v>5128</v>
      </c>
      <c r="J2894" s="665" t="s">
        <v>2308</v>
      </c>
      <c r="K2894" s="665" t="s">
        <v>4444</v>
      </c>
      <c r="L2894" s="666">
        <v>1385.62</v>
      </c>
      <c r="M2894" s="666">
        <v>20784.299999999996</v>
      </c>
      <c r="N2894" s="665">
        <v>15</v>
      </c>
      <c r="O2894" s="748">
        <v>4.5</v>
      </c>
      <c r="P2894" s="666">
        <v>8313.7199999999993</v>
      </c>
      <c r="Q2894" s="681">
        <v>0.40000000000000008</v>
      </c>
      <c r="R2894" s="665">
        <v>6</v>
      </c>
      <c r="S2894" s="681">
        <v>0.4</v>
      </c>
      <c r="T2894" s="748">
        <v>1.5</v>
      </c>
      <c r="U2894" s="704">
        <v>0.33333333333333331</v>
      </c>
    </row>
    <row r="2895" spans="1:21" ht="14.4" customHeight="1" x14ac:dyDescent="0.3">
      <c r="A2895" s="664">
        <v>21</v>
      </c>
      <c r="B2895" s="665" t="s">
        <v>545</v>
      </c>
      <c r="C2895" s="665" t="s">
        <v>4757</v>
      </c>
      <c r="D2895" s="746" t="s">
        <v>7219</v>
      </c>
      <c r="E2895" s="747" t="s">
        <v>4764</v>
      </c>
      <c r="F2895" s="665" t="s">
        <v>4752</v>
      </c>
      <c r="G2895" s="665" t="s">
        <v>4805</v>
      </c>
      <c r="H2895" s="665" t="s">
        <v>2238</v>
      </c>
      <c r="I2895" s="665" t="s">
        <v>2307</v>
      </c>
      <c r="J2895" s="665" t="s">
        <v>2308</v>
      </c>
      <c r="K2895" s="665" t="s">
        <v>4447</v>
      </c>
      <c r="L2895" s="666">
        <v>1847.49</v>
      </c>
      <c r="M2895" s="666">
        <v>14779.920000000002</v>
      </c>
      <c r="N2895" s="665">
        <v>8</v>
      </c>
      <c r="O2895" s="748">
        <v>2.5</v>
      </c>
      <c r="P2895" s="666">
        <v>9237.4500000000007</v>
      </c>
      <c r="Q2895" s="681">
        <v>0.625</v>
      </c>
      <c r="R2895" s="665">
        <v>5</v>
      </c>
      <c r="S2895" s="681">
        <v>0.625</v>
      </c>
      <c r="T2895" s="748">
        <v>1.5</v>
      </c>
      <c r="U2895" s="704">
        <v>0.6</v>
      </c>
    </row>
    <row r="2896" spans="1:21" ht="14.4" customHeight="1" x14ac:dyDescent="0.3">
      <c r="A2896" s="664">
        <v>21</v>
      </c>
      <c r="B2896" s="665" t="s">
        <v>545</v>
      </c>
      <c r="C2896" s="665" t="s">
        <v>4757</v>
      </c>
      <c r="D2896" s="746" t="s">
        <v>7219</v>
      </c>
      <c r="E2896" s="747" t="s">
        <v>4764</v>
      </c>
      <c r="F2896" s="665" t="s">
        <v>4752</v>
      </c>
      <c r="G2896" s="665" t="s">
        <v>4805</v>
      </c>
      <c r="H2896" s="665" t="s">
        <v>2238</v>
      </c>
      <c r="I2896" s="665" t="s">
        <v>4908</v>
      </c>
      <c r="J2896" s="665" t="s">
        <v>2308</v>
      </c>
      <c r="K2896" s="665" t="s">
        <v>4445</v>
      </c>
      <c r="L2896" s="666">
        <v>2309.36</v>
      </c>
      <c r="M2896" s="666">
        <v>6928.08</v>
      </c>
      <c r="N2896" s="665">
        <v>3</v>
      </c>
      <c r="O2896" s="748">
        <v>1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21</v>
      </c>
      <c r="B2897" s="665" t="s">
        <v>545</v>
      </c>
      <c r="C2897" s="665" t="s">
        <v>4757</v>
      </c>
      <c r="D2897" s="746" t="s">
        <v>7219</v>
      </c>
      <c r="E2897" s="747" t="s">
        <v>4764</v>
      </c>
      <c r="F2897" s="665" t="s">
        <v>4752</v>
      </c>
      <c r="G2897" s="665" t="s">
        <v>4805</v>
      </c>
      <c r="H2897" s="665" t="s">
        <v>2238</v>
      </c>
      <c r="I2897" s="665" t="s">
        <v>2550</v>
      </c>
      <c r="J2897" s="665" t="s">
        <v>2308</v>
      </c>
      <c r="K2897" s="665" t="s">
        <v>4444</v>
      </c>
      <c r="L2897" s="666">
        <v>1385.62</v>
      </c>
      <c r="M2897" s="666">
        <v>5542.48</v>
      </c>
      <c r="N2897" s="665">
        <v>4</v>
      </c>
      <c r="O2897" s="748">
        <v>1.5</v>
      </c>
      <c r="P2897" s="666">
        <v>1385.62</v>
      </c>
      <c r="Q2897" s="681">
        <v>0.25</v>
      </c>
      <c r="R2897" s="665">
        <v>1</v>
      </c>
      <c r="S2897" s="681">
        <v>0.25</v>
      </c>
      <c r="T2897" s="748">
        <v>0.5</v>
      </c>
      <c r="U2897" s="704">
        <v>0.33333333333333331</v>
      </c>
    </row>
    <row r="2898" spans="1:21" ht="14.4" customHeight="1" x14ac:dyDescent="0.3">
      <c r="A2898" s="664">
        <v>21</v>
      </c>
      <c r="B2898" s="665" t="s">
        <v>545</v>
      </c>
      <c r="C2898" s="665" t="s">
        <v>4757</v>
      </c>
      <c r="D2898" s="746" t="s">
        <v>7219</v>
      </c>
      <c r="E2898" s="747" t="s">
        <v>4764</v>
      </c>
      <c r="F2898" s="665" t="s">
        <v>4752</v>
      </c>
      <c r="G2898" s="665" t="s">
        <v>4805</v>
      </c>
      <c r="H2898" s="665" t="s">
        <v>2238</v>
      </c>
      <c r="I2898" s="665" t="s">
        <v>2553</v>
      </c>
      <c r="J2898" s="665" t="s">
        <v>2554</v>
      </c>
      <c r="K2898" s="665" t="s">
        <v>4446</v>
      </c>
      <c r="L2898" s="666">
        <v>543.39</v>
      </c>
      <c r="M2898" s="666">
        <v>1630.17</v>
      </c>
      <c r="N2898" s="665">
        <v>3</v>
      </c>
      <c r="O2898" s="748">
        <v>1</v>
      </c>
      <c r="P2898" s="666">
        <v>1630.17</v>
      </c>
      <c r="Q2898" s="681">
        <v>1</v>
      </c>
      <c r="R2898" s="665">
        <v>3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21</v>
      </c>
      <c r="B2899" s="665" t="s">
        <v>545</v>
      </c>
      <c r="C2899" s="665" t="s">
        <v>4757</v>
      </c>
      <c r="D2899" s="746" t="s">
        <v>7219</v>
      </c>
      <c r="E2899" s="747" t="s">
        <v>4764</v>
      </c>
      <c r="F2899" s="665" t="s">
        <v>4752</v>
      </c>
      <c r="G2899" s="665" t="s">
        <v>5646</v>
      </c>
      <c r="H2899" s="665" t="s">
        <v>2238</v>
      </c>
      <c r="I2899" s="665" t="s">
        <v>6220</v>
      </c>
      <c r="J2899" s="665" t="s">
        <v>611</v>
      </c>
      <c r="K2899" s="665" t="s">
        <v>6221</v>
      </c>
      <c r="L2899" s="666">
        <v>0</v>
      </c>
      <c r="M2899" s="666">
        <v>0</v>
      </c>
      <c r="N2899" s="665">
        <v>6</v>
      </c>
      <c r="O2899" s="748">
        <v>3</v>
      </c>
      <c r="P2899" s="666"/>
      <c r="Q2899" s="681"/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21</v>
      </c>
      <c r="B2900" s="665" t="s">
        <v>545</v>
      </c>
      <c r="C2900" s="665" t="s">
        <v>4757</v>
      </c>
      <c r="D2900" s="746" t="s">
        <v>7219</v>
      </c>
      <c r="E2900" s="747" t="s">
        <v>4764</v>
      </c>
      <c r="F2900" s="665" t="s">
        <v>4752</v>
      </c>
      <c r="G2900" s="665" t="s">
        <v>5646</v>
      </c>
      <c r="H2900" s="665" t="s">
        <v>546</v>
      </c>
      <c r="I2900" s="665" t="s">
        <v>1751</v>
      </c>
      <c r="J2900" s="665" t="s">
        <v>611</v>
      </c>
      <c r="K2900" s="665" t="s">
        <v>5647</v>
      </c>
      <c r="L2900" s="666">
        <v>36.54</v>
      </c>
      <c r="M2900" s="666">
        <v>146.16</v>
      </c>
      <c r="N2900" s="665">
        <v>4</v>
      </c>
      <c r="O2900" s="748">
        <v>1.5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21</v>
      </c>
      <c r="B2901" s="665" t="s">
        <v>545</v>
      </c>
      <c r="C2901" s="665" t="s">
        <v>4757</v>
      </c>
      <c r="D2901" s="746" t="s">
        <v>7219</v>
      </c>
      <c r="E2901" s="747" t="s">
        <v>4764</v>
      </c>
      <c r="F2901" s="665" t="s">
        <v>4752</v>
      </c>
      <c r="G2901" s="665" t="s">
        <v>4807</v>
      </c>
      <c r="H2901" s="665" t="s">
        <v>546</v>
      </c>
      <c r="I2901" s="665" t="s">
        <v>796</v>
      </c>
      <c r="J2901" s="665" t="s">
        <v>797</v>
      </c>
      <c r="K2901" s="665" t="s">
        <v>4839</v>
      </c>
      <c r="L2901" s="666">
        <v>93.71</v>
      </c>
      <c r="M2901" s="666">
        <v>93.71</v>
      </c>
      <c r="N2901" s="665">
        <v>1</v>
      </c>
      <c r="O2901" s="748">
        <v>0.5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21</v>
      </c>
      <c r="B2902" s="665" t="s">
        <v>545</v>
      </c>
      <c r="C2902" s="665" t="s">
        <v>4757</v>
      </c>
      <c r="D2902" s="746" t="s">
        <v>7219</v>
      </c>
      <c r="E2902" s="747" t="s">
        <v>4764</v>
      </c>
      <c r="F2902" s="665" t="s">
        <v>4752</v>
      </c>
      <c r="G2902" s="665" t="s">
        <v>4807</v>
      </c>
      <c r="H2902" s="665" t="s">
        <v>546</v>
      </c>
      <c r="I2902" s="665" t="s">
        <v>2108</v>
      </c>
      <c r="J2902" s="665" t="s">
        <v>797</v>
      </c>
      <c r="K2902" s="665" t="s">
        <v>4809</v>
      </c>
      <c r="L2902" s="666">
        <v>301.2</v>
      </c>
      <c r="M2902" s="666">
        <v>1506</v>
      </c>
      <c r="N2902" s="665">
        <v>5</v>
      </c>
      <c r="O2902" s="748">
        <v>3.5</v>
      </c>
      <c r="P2902" s="666">
        <v>602.4</v>
      </c>
      <c r="Q2902" s="681">
        <v>0.39999999999999997</v>
      </c>
      <c r="R2902" s="665">
        <v>2</v>
      </c>
      <c r="S2902" s="681">
        <v>0.4</v>
      </c>
      <c r="T2902" s="748">
        <v>1.5</v>
      </c>
      <c r="U2902" s="704">
        <v>0.42857142857142855</v>
      </c>
    </row>
    <row r="2903" spans="1:21" ht="14.4" customHeight="1" x14ac:dyDescent="0.3">
      <c r="A2903" s="664">
        <v>21</v>
      </c>
      <c r="B2903" s="665" t="s">
        <v>545</v>
      </c>
      <c r="C2903" s="665" t="s">
        <v>4757</v>
      </c>
      <c r="D2903" s="746" t="s">
        <v>7219</v>
      </c>
      <c r="E2903" s="747" t="s">
        <v>4764</v>
      </c>
      <c r="F2903" s="665" t="s">
        <v>4752</v>
      </c>
      <c r="G2903" s="665" t="s">
        <v>4807</v>
      </c>
      <c r="H2903" s="665" t="s">
        <v>546</v>
      </c>
      <c r="I2903" s="665" t="s">
        <v>5431</v>
      </c>
      <c r="J2903" s="665" t="s">
        <v>5255</v>
      </c>
      <c r="K2903" s="665" t="s">
        <v>5432</v>
      </c>
      <c r="L2903" s="666">
        <v>0</v>
      </c>
      <c r="M2903" s="666">
        <v>0</v>
      </c>
      <c r="N2903" s="665">
        <v>5</v>
      </c>
      <c r="O2903" s="748">
        <v>1.5</v>
      </c>
      <c r="P2903" s="666">
        <v>0</v>
      </c>
      <c r="Q2903" s="681"/>
      <c r="R2903" s="665">
        <v>1</v>
      </c>
      <c r="S2903" s="681">
        <v>0.2</v>
      </c>
      <c r="T2903" s="748">
        <v>0.5</v>
      </c>
      <c r="U2903" s="704">
        <v>0.33333333333333331</v>
      </c>
    </row>
    <row r="2904" spans="1:21" ht="14.4" customHeight="1" x14ac:dyDescent="0.3">
      <c r="A2904" s="664">
        <v>21</v>
      </c>
      <c r="B2904" s="665" t="s">
        <v>545</v>
      </c>
      <c r="C2904" s="665" t="s">
        <v>4757</v>
      </c>
      <c r="D2904" s="746" t="s">
        <v>7219</v>
      </c>
      <c r="E2904" s="747" t="s">
        <v>4764</v>
      </c>
      <c r="F2904" s="665" t="s">
        <v>4752</v>
      </c>
      <c r="G2904" s="665" t="s">
        <v>4807</v>
      </c>
      <c r="H2904" s="665" t="s">
        <v>546</v>
      </c>
      <c r="I2904" s="665" t="s">
        <v>6103</v>
      </c>
      <c r="J2904" s="665" t="s">
        <v>5255</v>
      </c>
      <c r="K2904" s="665" t="s">
        <v>6104</v>
      </c>
      <c r="L2904" s="666">
        <v>201.73</v>
      </c>
      <c r="M2904" s="666">
        <v>1008.6499999999999</v>
      </c>
      <c r="N2904" s="665">
        <v>5</v>
      </c>
      <c r="O2904" s="748">
        <v>3</v>
      </c>
      <c r="P2904" s="666">
        <v>605.18999999999994</v>
      </c>
      <c r="Q2904" s="681">
        <v>0.6</v>
      </c>
      <c r="R2904" s="665">
        <v>3</v>
      </c>
      <c r="S2904" s="681">
        <v>0.6</v>
      </c>
      <c r="T2904" s="748">
        <v>2</v>
      </c>
      <c r="U2904" s="704">
        <v>0.66666666666666663</v>
      </c>
    </row>
    <row r="2905" spans="1:21" ht="14.4" customHeight="1" x14ac:dyDescent="0.3">
      <c r="A2905" s="664">
        <v>21</v>
      </c>
      <c r="B2905" s="665" t="s">
        <v>545</v>
      </c>
      <c r="C2905" s="665" t="s">
        <v>4757</v>
      </c>
      <c r="D2905" s="746" t="s">
        <v>7219</v>
      </c>
      <c r="E2905" s="747" t="s">
        <v>4764</v>
      </c>
      <c r="F2905" s="665" t="s">
        <v>4752</v>
      </c>
      <c r="G2905" s="665" t="s">
        <v>4807</v>
      </c>
      <c r="H2905" s="665" t="s">
        <v>546</v>
      </c>
      <c r="I2905" s="665" t="s">
        <v>5254</v>
      </c>
      <c r="J2905" s="665" t="s">
        <v>5255</v>
      </c>
      <c r="K2905" s="665" t="s">
        <v>4839</v>
      </c>
      <c r="L2905" s="666">
        <v>57.64</v>
      </c>
      <c r="M2905" s="666">
        <v>345.84000000000003</v>
      </c>
      <c r="N2905" s="665">
        <v>6</v>
      </c>
      <c r="O2905" s="748">
        <v>1</v>
      </c>
      <c r="P2905" s="666">
        <v>172.92000000000002</v>
      </c>
      <c r="Q2905" s="681">
        <v>0.5</v>
      </c>
      <c r="R2905" s="665">
        <v>3</v>
      </c>
      <c r="S2905" s="681">
        <v>0.5</v>
      </c>
      <c r="T2905" s="748">
        <v>0.5</v>
      </c>
      <c r="U2905" s="704">
        <v>0.5</v>
      </c>
    </row>
    <row r="2906" spans="1:21" ht="14.4" customHeight="1" x14ac:dyDescent="0.3">
      <c r="A2906" s="664">
        <v>21</v>
      </c>
      <c r="B2906" s="665" t="s">
        <v>545</v>
      </c>
      <c r="C2906" s="665" t="s">
        <v>4757</v>
      </c>
      <c r="D2906" s="746" t="s">
        <v>7219</v>
      </c>
      <c r="E2906" s="747" t="s">
        <v>4764</v>
      </c>
      <c r="F2906" s="665" t="s">
        <v>4752</v>
      </c>
      <c r="G2906" s="665" t="s">
        <v>4807</v>
      </c>
      <c r="H2906" s="665" t="s">
        <v>546</v>
      </c>
      <c r="I2906" s="665" t="s">
        <v>4838</v>
      </c>
      <c r="J2906" s="665" t="s">
        <v>797</v>
      </c>
      <c r="K2906" s="665" t="s">
        <v>4839</v>
      </c>
      <c r="L2906" s="666">
        <v>57.64</v>
      </c>
      <c r="M2906" s="666">
        <v>403.48</v>
      </c>
      <c r="N2906" s="665">
        <v>7</v>
      </c>
      <c r="O2906" s="748">
        <v>1.5</v>
      </c>
      <c r="P2906" s="666">
        <v>403.48</v>
      </c>
      <c r="Q2906" s="681">
        <v>1</v>
      </c>
      <c r="R2906" s="665">
        <v>7</v>
      </c>
      <c r="S2906" s="681">
        <v>1</v>
      </c>
      <c r="T2906" s="748">
        <v>1.5</v>
      </c>
      <c r="U2906" s="704">
        <v>1</v>
      </c>
    </row>
    <row r="2907" spans="1:21" ht="14.4" customHeight="1" x14ac:dyDescent="0.3">
      <c r="A2907" s="664">
        <v>21</v>
      </c>
      <c r="B2907" s="665" t="s">
        <v>545</v>
      </c>
      <c r="C2907" s="665" t="s">
        <v>4757</v>
      </c>
      <c r="D2907" s="746" t="s">
        <v>7219</v>
      </c>
      <c r="E2907" s="747" t="s">
        <v>4764</v>
      </c>
      <c r="F2907" s="665" t="s">
        <v>4752</v>
      </c>
      <c r="G2907" s="665" t="s">
        <v>4807</v>
      </c>
      <c r="H2907" s="665" t="s">
        <v>546</v>
      </c>
      <c r="I2907" s="665" t="s">
        <v>4808</v>
      </c>
      <c r="J2907" s="665" t="s">
        <v>797</v>
      </c>
      <c r="K2907" s="665" t="s">
        <v>4809</v>
      </c>
      <c r="L2907" s="666">
        <v>185.26</v>
      </c>
      <c r="M2907" s="666">
        <v>1111.56</v>
      </c>
      <c r="N2907" s="665">
        <v>6</v>
      </c>
      <c r="O2907" s="748">
        <v>4</v>
      </c>
      <c r="P2907" s="666">
        <v>926.3</v>
      </c>
      <c r="Q2907" s="681">
        <v>0.83333333333333337</v>
      </c>
      <c r="R2907" s="665">
        <v>5</v>
      </c>
      <c r="S2907" s="681">
        <v>0.83333333333333337</v>
      </c>
      <c r="T2907" s="748">
        <v>3.5</v>
      </c>
      <c r="U2907" s="704">
        <v>0.875</v>
      </c>
    </row>
    <row r="2908" spans="1:21" ht="14.4" customHeight="1" x14ac:dyDescent="0.3">
      <c r="A2908" s="664">
        <v>21</v>
      </c>
      <c r="B2908" s="665" t="s">
        <v>545</v>
      </c>
      <c r="C2908" s="665" t="s">
        <v>4757</v>
      </c>
      <c r="D2908" s="746" t="s">
        <v>7219</v>
      </c>
      <c r="E2908" s="747" t="s">
        <v>4764</v>
      </c>
      <c r="F2908" s="665" t="s">
        <v>4752</v>
      </c>
      <c r="G2908" s="665" t="s">
        <v>4807</v>
      </c>
      <c r="H2908" s="665" t="s">
        <v>546</v>
      </c>
      <c r="I2908" s="665" t="s">
        <v>6914</v>
      </c>
      <c r="J2908" s="665" t="s">
        <v>6915</v>
      </c>
      <c r="K2908" s="665" t="s">
        <v>6916</v>
      </c>
      <c r="L2908" s="666">
        <v>0</v>
      </c>
      <c r="M2908" s="666">
        <v>0</v>
      </c>
      <c r="N2908" s="665">
        <v>2</v>
      </c>
      <c r="O2908" s="748">
        <v>1</v>
      </c>
      <c r="P2908" s="666"/>
      <c r="Q2908" s="681"/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21</v>
      </c>
      <c r="B2909" s="665" t="s">
        <v>545</v>
      </c>
      <c r="C2909" s="665" t="s">
        <v>4757</v>
      </c>
      <c r="D2909" s="746" t="s">
        <v>7219</v>
      </c>
      <c r="E2909" s="747" t="s">
        <v>4764</v>
      </c>
      <c r="F2909" s="665" t="s">
        <v>4752</v>
      </c>
      <c r="G2909" s="665" t="s">
        <v>4807</v>
      </c>
      <c r="H2909" s="665" t="s">
        <v>546</v>
      </c>
      <c r="I2909" s="665" t="s">
        <v>2192</v>
      </c>
      <c r="J2909" s="665" t="s">
        <v>797</v>
      </c>
      <c r="K2909" s="665" t="s">
        <v>4809</v>
      </c>
      <c r="L2909" s="666">
        <v>301.2</v>
      </c>
      <c r="M2909" s="666">
        <v>602.4</v>
      </c>
      <c r="N2909" s="665">
        <v>2</v>
      </c>
      <c r="O2909" s="748">
        <v>1</v>
      </c>
      <c r="P2909" s="666">
        <v>602.4</v>
      </c>
      <c r="Q2909" s="681">
        <v>1</v>
      </c>
      <c r="R2909" s="665">
        <v>2</v>
      </c>
      <c r="S2909" s="681">
        <v>1</v>
      </c>
      <c r="T2909" s="748">
        <v>1</v>
      </c>
      <c r="U2909" s="704">
        <v>1</v>
      </c>
    </row>
    <row r="2910" spans="1:21" ht="14.4" customHeight="1" x14ac:dyDescent="0.3">
      <c r="A2910" s="664">
        <v>21</v>
      </c>
      <c r="B2910" s="665" t="s">
        <v>545</v>
      </c>
      <c r="C2910" s="665" t="s">
        <v>4757</v>
      </c>
      <c r="D2910" s="746" t="s">
        <v>7219</v>
      </c>
      <c r="E2910" s="747" t="s">
        <v>4764</v>
      </c>
      <c r="F2910" s="665" t="s">
        <v>4752</v>
      </c>
      <c r="G2910" s="665" t="s">
        <v>4807</v>
      </c>
      <c r="H2910" s="665" t="s">
        <v>546</v>
      </c>
      <c r="I2910" s="665" t="s">
        <v>2206</v>
      </c>
      <c r="J2910" s="665" t="s">
        <v>797</v>
      </c>
      <c r="K2910" s="665" t="s">
        <v>4839</v>
      </c>
      <c r="L2910" s="666">
        <v>93.71</v>
      </c>
      <c r="M2910" s="666">
        <v>93.71</v>
      </c>
      <c r="N2910" s="665">
        <v>1</v>
      </c>
      <c r="O2910" s="748">
        <v>0.5</v>
      </c>
      <c r="P2910" s="666">
        <v>93.71</v>
      </c>
      <c r="Q2910" s="681">
        <v>1</v>
      </c>
      <c r="R2910" s="665">
        <v>1</v>
      </c>
      <c r="S2910" s="681">
        <v>1</v>
      </c>
      <c r="T2910" s="748">
        <v>0.5</v>
      </c>
      <c r="U2910" s="704">
        <v>1</v>
      </c>
    </row>
    <row r="2911" spans="1:21" ht="14.4" customHeight="1" x14ac:dyDescent="0.3">
      <c r="A2911" s="664">
        <v>21</v>
      </c>
      <c r="B2911" s="665" t="s">
        <v>545</v>
      </c>
      <c r="C2911" s="665" t="s">
        <v>4757</v>
      </c>
      <c r="D2911" s="746" t="s">
        <v>7219</v>
      </c>
      <c r="E2911" s="747" t="s">
        <v>4764</v>
      </c>
      <c r="F2911" s="665" t="s">
        <v>4752</v>
      </c>
      <c r="G2911" s="665" t="s">
        <v>4810</v>
      </c>
      <c r="H2911" s="665" t="s">
        <v>2238</v>
      </c>
      <c r="I2911" s="665" t="s">
        <v>4914</v>
      </c>
      <c r="J2911" s="665" t="s">
        <v>2567</v>
      </c>
      <c r="K2911" s="665" t="s">
        <v>2568</v>
      </c>
      <c r="L2911" s="666">
        <v>668.54</v>
      </c>
      <c r="M2911" s="666">
        <v>21393.279999999999</v>
      </c>
      <c r="N2911" s="665">
        <v>32</v>
      </c>
      <c r="O2911" s="748">
        <v>14.5</v>
      </c>
      <c r="P2911" s="666">
        <v>17382.04</v>
      </c>
      <c r="Q2911" s="681">
        <v>0.81250000000000011</v>
      </c>
      <c r="R2911" s="665">
        <v>26</v>
      </c>
      <c r="S2911" s="681">
        <v>0.8125</v>
      </c>
      <c r="T2911" s="748">
        <v>12.5</v>
      </c>
      <c r="U2911" s="704">
        <v>0.86206896551724133</v>
      </c>
    </row>
    <row r="2912" spans="1:21" ht="14.4" customHeight="1" x14ac:dyDescent="0.3">
      <c r="A2912" s="664">
        <v>21</v>
      </c>
      <c r="B2912" s="665" t="s">
        <v>545</v>
      </c>
      <c r="C2912" s="665" t="s">
        <v>4757</v>
      </c>
      <c r="D2912" s="746" t="s">
        <v>7219</v>
      </c>
      <c r="E2912" s="747" t="s">
        <v>4764</v>
      </c>
      <c r="F2912" s="665" t="s">
        <v>4752</v>
      </c>
      <c r="G2912" s="665" t="s">
        <v>4810</v>
      </c>
      <c r="H2912" s="665" t="s">
        <v>546</v>
      </c>
      <c r="I2912" s="665" t="s">
        <v>5132</v>
      </c>
      <c r="J2912" s="665" t="s">
        <v>2567</v>
      </c>
      <c r="K2912" s="665" t="s">
        <v>5133</v>
      </c>
      <c r="L2912" s="666">
        <v>0</v>
      </c>
      <c r="M2912" s="666">
        <v>0</v>
      </c>
      <c r="N2912" s="665">
        <v>6</v>
      </c>
      <c r="O2912" s="748">
        <v>2.5</v>
      </c>
      <c r="P2912" s="666">
        <v>0</v>
      </c>
      <c r="Q2912" s="681"/>
      <c r="R2912" s="665">
        <v>4</v>
      </c>
      <c r="S2912" s="681">
        <v>0.66666666666666663</v>
      </c>
      <c r="T2912" s="748">
        <v>1.5</v>
      </c>
      <c r="U2912" s="704">
        <v>0.6</v>
      </c>
    </row>
    <row r="2913" spans="1:21" ht="14.4" customHeight="1" x14ac:dyDescent="0.3">
      <c r="A2913" s="664">
        <v>21</v>
      </c>
      <c r="B2913" s="665" t="s">
        <v>545</v>
      </c>
      <c r="C2913" s="665" t="s">
        <v>4757</v>
      </c>
      <c r="D2913" s="746" t="s">
        <v>7219</v>
      </c>
      <c r="E2913" s="747" t="s">
        <v>4764</v>
      </c>
      <c r="F2913" s="665" t="s">
        <v>4752</v>
      </c>
      <c r="G2913" s="665" t="s">
        <v>6225</v>
      </c>
      <c r="H2913" s="665" t="s">
        <v>546</v>
      </c>
      <c r="I2913" s="665" t="s">
        <v>3120</v>
      </c>
      <c r="J2913" s="665" t="s">
        <v>6226</v>
      </c>
      <c r="K2913" s="665" t="s">
        <v>5181</v>
      </c>
      <c r="L2913" s="666">
        <v>18.809999999999999</v>
      </c>
      <c r="M2913" s="666">
        <v>37.619999999999997</v>
      </c>
      <c r="N2913" s="665">
        <v>2</v>
      </c>
      <c r="O2913" s="748">
        <v>0.5</v>
      </c>
      <c r="P2913" s="666">
        <v>37.619999999999997</v>
      </c>
      <c r="Q2913" s="681">
        <v>1</v>
      </c>
      <c r="R2913" s="665">
        <v>2</v>
      </c>
      <c r="S2913" s="681">
        <v>1</v>
      </c>
      <c r="T2913" s="748">
        <v>0.5</v>
      </c>
      <c r="U2913" s="704">
        <v>1</v>
      </c>
    </row>
    <row r="2914" spans="1:21" ht="14.4" customHeight="1" x14ac:dyDescent="0.3">
      <c r="A2914" s="664">
        <v>21</v>
      </c>
      <c r="B2914" s="665" t="s">
        <v>545</v>
      </c>
      <c r="C2914" s="665" t="s">
        <v>4757</v>
      </c>
      <c r="D2914" s="746" t="s">
        <v>7219</v>
      </c>
      <c r="E2914" s="747" t="s">
        <v>4764</v>
      </c>
      <c r="F2914" s="665" t="s">
        <v>4752</v>
      </c>
      <c r="G2914" s="665" t="s">
        <v>4915</v>
      </c>
      <c r="H2914" s="665" t="s">
        <v>546</v>
      </c>
      <c r="I2914" s="665" t="s">
        <v>3400</v>
      </c>
      <c r="J2914" s="665" t="s">
        <v>3401</v>
      </c>
      <c r="K2914" s="665" t="s">
        <v>6716</v>
      </c>
      <c r="L2914" s="666">
        <v>3354.59</v>
      </c>
      <c r="M2914" s="666">
        <v>6709.18</v>
      </c>
      <c r="N2914" s="665">
        <v>2</v>
      </c>
      <c r="O2914" s="748">
        <v>1</v>
      </c>
      <c r="P2914" s="666">
        <v>6709.18</v>
      </c>
      <c r="Q2914" s="681">
        <v>1</v>
      </c>
      <c r="R2914" s="665">
        <v>2</v>
      </c>
      <c r="S2914" s="681">
        <v>1</v>
      </c>
      <c r="T2914" s="748">
        <v>1</v>
      </c>
      <c r="U2914" s="704">
        <v>1</v>
      </c>
    </row>
    <row r="2915" spans="1:21" ht="14.4" customHeight="1" x14ac:dyDescent="0.3">
      <c r="A2915" s="664">
        <v>21</v>
      </c>
      <c r="B2915" s="665" t="s">
        <v>545</v>
      </c>
      <c r="C2915" s="665" t="s">
        <v>4757</v>
      </c>
      <c r="D2915" s="746" t="s">
        <v>7219</v>
      </c>
      <c r="E2915" s="747" t="s">
        <v>4764</v>
      </c>
      <c r="F2915" s="665" t="s">
        <v>4752</v>
      </c>
      <c r="G2915" s="665" t="s">
        <v>4915</v>
      </c>
      <c r="H2915" s="665" t="s">
        <v>546</v>
      </c>
      <c r="I2915" s="665" t="s">
        <v>2176</v>
      </c>
      <c r="J2915" s="665" t="s">
        <v>1505</v>
      </c>
      <c r="K2915" s="665" t="s">
        <v>5188</v>
      </c>
      <c r="L2915" s="666">
        <v>908.53</v>
      </c>
      <c r="M2915" s="666">
        <v>9085.2999999999993</v>
      </c>
      <c r="N2915" s="665">
        <v>10</v>
      </c>
      <c r="O2915" s="748">
        <v>3</v>
      </c>
      <c r="P2915" s="666">
        <v>5451.18</v>
      </c>
      <c r="Q2915" s="681">
        <v>0.60000000000000009</v>
      </c>
      <c r="R2915" s="665">
        <v>6</v>
      </c>
      <c r="S2915" s="681">
        <v>0.6</v>
      </c>
      <c r="T2915" s="748">
        <v>2</v>
      </c>
      <c r="U2915" s="704">
        <v>0.66666666666666663</v>
      </c>
    </row>
    <row r="2916" spans="1:21" ht="14.4" customHeight="1" x14ac:dyDescent="0.3">
      <c r="A2916" s="664">
        <v>21</v>
      </c>
      <c r="B2916" s="665" t="s">
        <v>545</v>
      </c>
      <c r="C2916" s="665" t="s">
        <v>4757</v>
      </c>
      <c r="D2916" s="746" t="s">
        <v>7219</v>
      </c>
      <c r="E2916" s="747" t="s">
        <v>4764</v>
      </c>
      <c r="F2916" s="665" t="s">
        <v>4752</v>
      </c>
      <c r="G2916" s="665" t="s">
        <v>4915</v>
      </c>
      <c r="H2916" s="665" t="s">
        <v>546</v>
      </c>
      <c r="I2916" s="665" t="s">
        <v>2197</v>
      </c>
      <c r="J2916" s="665" t="s">
        <v>2198</v>
      </c>
      <c r="K2916" s="665" t="s">
        <v>5189</v>
      </c>
      <c r="L2916" s="666">
        <v>583.70000000000005</v>
      </c>
      <c r="M2916" s="666">
        <v>583.70000000000005</v>
      </c>
      <c r="N2916" s="665">
        <v>1</v>
      </c>
      <c r="O2916" s="748">
        <v>1</v>
      </c>
      <c r="P2916" s="666">
        <v>583.70000000000005</v>
      </c>
      <c r="Q2916" s="681">
        <v>1</v>
      </c>
      <c r="R2916" s="665">
        <v>1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21</v>
      </c>
      <c r="B2917" s="665" t="s">
        <v>545</v>
      </c>
      <c r="C2917" s="665" t="s">
        <v>4757</v>
      </c>
      <c r="D2917" s="746" t="s">
        <v>7219</v>
      </c>
      <c r="E2917" s="747" t="s">
        <v>4764</v>
      </c>
      <c r="F2917" s="665" t="s">
        <v>4752</v>
      </c>
      <c r="G2917" s="665" t="s">
        <v>4915</v>
      </c>
      <c r="H2917" s="665" t="s">
        <v>546</v>
      </c>
      <c r="I2917" s="665" t="s">
        <v>2179</v>
      </c>
      <c r="J2917" s="665" t="s">
        <v>2180</v>
      </c>
      <c r="K2917" s="665" t="s">
        <v>5136</v>
      </c>
      <c r="L2917" s="666">
        <v>1677.3</v>
      </c>
      <c r="M2917" s="666">
        <v>5031.8999999999996</v>
      </c>
      <c r="N2917" s="665">
        <v>3</v>
      </c>
      <c r="O2917" s="748">
        <v>1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21</v>
      </c>
      <c r="B2918" s="665" t="s">
        <v>545</v>
      </c>
      <c r="C2918" s="665" t="s">
        <v>4757</v>
      </c>
      <c r="D2918" s="746" t="s">
        <v>7219</v>
      </c>
      <c r="E2918" s="747" t="s">
        <v>4764</v>
      </c>
      <c r="F2918" s="665" t="s">
        <v>4752</v>
      </c>
      <c r="G2918" s="665" t="s">
        <v>4915</v>
      </c>
      <c r="H2918" s="665" t="s">
        <v>546</v>
      </c>
      <c r="I2918" s="665" t="s">
        <v>5445</v>
      </c>
      <c r="J2918" s="665" t="s">
        <v>2198</v>
      </c>
      <c r="K2918" s="665" t="s">
        <v>5446</v>
      </c>
      <c r="L2918" s="666">
        <v>0</v>
      </c>
      <c r="M2918" s="666">
        <v>0</v>
      </c>
      <c r="N2918" s="665">
        <v>2</v>
      </c>
      <c r="O2918" s="748">
        <v>1</v>
      </c>
      <c r="P2918" s="666">
        <v>0</v>
      </c>
      <c r="Q2918" s="681"/>
      <c r="R2918" s="665">
        <v>2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21</v>
      </c>
      <c r="B2919" s="665" t="s">
        <v>545</v>
      </c>
      <c r="C2919" s="665" t="s">
        <v>4757</v>
      </c>
      <c r="D2919" s="746" t="s">
        <v>7219</v>
      </c>
      <c r="E2919" s="747" t="s">
        <v>4764</v>
      </c>
      <c r="F2919" s="665" t="s">
        <v>4752</v>
      </c>
      <c r="G2919" s="665" t="s">
        <v>4915</v>
      </c>
      <c r="H2919" s="665" t="s">
        <v>546</v>
      </c>
      <c r="I2919" s="665" t="s">
        <v>5137</v>
      </c>
      <c r="J2919" s="665" t="s">
        <v>1505</v>
      </c>
      <c r="K2919" s="665" t="s">
        <v>5138</v>
      </c>
      <c r="L2919" s="666">
        <v>0</v>
      </c>
      <c r="M2919" s="666">
        <v>0</v>
      </c>
      <c r="N2919" s="665">
        <v>2</v>
      </c>
      <c r="O2919" s="748">
        <v>1</v>
      </c>
      <c r="P2919" s="666">
        <v>0</v>
      </c>
      <c r="Q2919" s="681"/>
      <c r="R2919" s="665">
        <v>2</v>
      </c>
      <c r="S2919" s="681">
        <v>1</v>
      </c>
      <c r="T2919" s="748">
        <v>1</v>
      </c>
      <c r="U2919" s="704">
        <v>1</v>
      </c>
    </row>
    <row r="2920" spans="1:21" ht="14.4" customHeight="1" x14ac:dyDescent="0.3">
      <c r="A2920" s="664">
        <v>21</v>
      </c>
      <c r="B2920" s="665" t="s">
        <v>545</v>
      </c>
      <c r="C2920" s="665" t="s">
        <v>4757</v>
      </c>
      <c r="D2920" s="746" t="s">
        <v>7219</v>
      </c>
      <c r="E2920" s="747" t="s">
        <v>4764</v>
      </c>
      <c r="F2920" s="665" t="s">
        <v>4752</v>
      </c>
      <c r="G2920" s="665" t="s">
        <v>4915</v>
      </c>
      <c r="H2920" s="665" t="s">
        <v>546</v>
      </c>
      <c r="I2920" s="665" t="s">
        <v>6917</v>
      </c>
      <c r="J2920" s="665" t="s">
        <v>1505</v>
      </c>
      <c r="K2920" s="665" t="s">
        <v>6918</v>
      </c>
      <c r="L2920" s="666">
        <v>0</v>
      </c>
      <c r="M2920" s="666">
        <v>0</v>
      </c>
      <c r="N2920" s="665">
        <v>3</v>
      </c>
      <c r="O2920" s="748">
        <v>1</v>
      </c>
      <c r="P2920" s="666">
        <v>0</v>
      </c>
      <c r="Q2920" s="681"/>
      <c r="R2920" s="665">
        <v>3</v>
      </c>
      <c r="S2920" s="681">
        <v>1</v>
      </c>
      <c r="T2920" s="748">
        <v>1</v>
      </c>
      <c r="U2920" s="704">
        <v>1</v>
      </c>
    </row>
    <row r="2921" spans="1:21" ht="14.4" customHeight="1" x14ac:dyDescent="0.3">
      <c r="A2921" s="664">
        <v>21</v>
      </c>
      <c r="B2921" s="665" t="s">
        <v>545</v>
      </c>
      <c r="C2921" s="665" t="s">
        <v>4757</v>
      </c>
      <c r="D2921" s="746" t="s">
        <v>7219</v>
      </c>
      <c r="E2921" s="747" t="s">
        <v>4764</v>
      </c>
      <c r="F2921" s="665" t="s">
        <v>4752</v>
      </c>
      <c r="G2921" s="665" t="s">
        <v>4915</v>
      </c>
      <c r="H2921" s="665" t="s">
        <v>546</v>
      </c>
      <c r="I2921" s="665" t="s">
        <v>5301</v>
      </c>
      <c r="J2921" s="665" t="s">
        <v>2180</v>
      </c>
      <c r="K2921" s="665" t="s">
        <v>5302</v>
      </c>
      <c r="L2921" s="666">
        <v>0</v>
      </c>
      <c r="M2921" s="666">
        <v>0</v>
      </c>
      <c r="N2921" s="665">
        <v>3</v>
      </c>
      <c r="O2921" s="748">
        <v>1</v>
      </c>
      <c r="P2921" s="666"/>
      <c r="Q2921" s="681"/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21</v>
      </c>
      <c r="B2922" s="665" t="s">
        <v>545</v>
      </c>
      <c r="C2922" s="665" t="s">
        <v>4757</v>
      </c>
      <c r="D2922" s="746" t="s">
        <v>7219</v>
      </c>
      <c r="E2922" s="747" t="s">
        <v>4764</v>
      </c>
      <c r="F2922" s="665" t="s">
        <v>4752</v>
      </c>
      <c r="G2922" s="665" t="s">
        <v>4915</v>
      </c>
      <c r="H2922" s="665" t="s">
        <v>546</v>
      </c>
      <c r="I2922" s="665" t="s">
        <v>5943</v>
      </c>
      <c r="J2922" s="665" t="s">
        <v>2198</v>
      </c>
      <c r="K2922" s="665" t="s">
        <v>5944</v>
      </c>
      <c r="L2922" s="666">
        <v>0</v>
      </c>
      <c r="M2922" s="666">
        <v>0</v>
      </c>
      <c r="N2922" s="665">
        <v>2</v>
      </c>
      <c r="O2922" s="748">
        <v>1</v>
      </c>
      <c r="P2922" s="666">
        <v>0</v>
      </c>
      <c r="Q2922" s="681"/>
      <c r="R2922" s="665">
        <v>2</v>
      </c>
      <c r="S2922" s="681">
        <v>1</v>
      </c>
      <c r="T2922" s="748">
        <v>1</v>
      </c>
      <c r="U2922" s="704">
        <v>1</v>
      </c>
    </row>
    <row r="2923" spans="1:21" ht="14.4" customHeight="1" x14ac:dyDescent="0.3">
      <c r="A2923" s="664">
        <v>21</v>
      </c>
      <c r="B2923" s="665" t="s">
        <v>545</v>
      </c>
      <c r="C2923" s="665" t="s">
        <v>4757</v>
      </c>
      <c r="D2923" s="746" t="s">
        <v>7219</v>
      </c>
      <c r="E2923" s="747" t="s">
        <v>4764</v>
      </c>
      <c r="F2923" s="665" t="s">
        <v>4752</v>
      </c>
      <c r="G2923" s="665" t="s">
        <v>4811</v>
      </c>
      <c r="H2923" s="665" t="s">
        <v>546</v>
      </c>
      <c r="I2923" s="665" t="s">
        <v>4812</v>
      </c>
      <c r="J2923" s="665" t="s">
        <v>4813</v>
      </c>
      <c r="K2923" s="665" t="s">
        <v>4814</v>
      </c>
      <c r="L2923" s="666">
        <v>2146.12</v>
      </c>
      <c r="M2923" s="666">
        <v>4292.24</v>
      </c>
      <c r="N2923" s="665">
        <v>2</v>
      </c>
      <c r="O2923" s="748">
        <v>1</v>
      </c>
      <c r="P2923" s="666">
        <v>4292.24</v>
      </c>
      <c r="Q2923" s="681">
        <v>1</v>
      </c>
      <c r="R2923" s="665">
        <v>2</v>
      </c>
      <c r="S2923" s="681">
        <v>1</v>
      </c>
      <c r="T2923" s="748">
        <v>1</v>
      </c>
      <c r="U2923" s="704">
        <v>1</v>
      </c>
    </row>
    <row r="2924" spans="1:21" ht="14.4" customHeight="1" x14ac:dyDescent="0.3">
      <c r="A2924" s="664">
        <v>21</v>
      </c>
      <c r="B2924" s="665" t="s">
        <v>545</v>
      </c>
      <c r="C2924" s="665" t="s">
        <v>4757</v>
      </c>
      <c r="D2924" s="746" t="s">
        <v>7219</v>
      </c>
      <c r="E2924" s="747" t="s">
        <v>4764</v>
      </c>
      <c r="F2924" s="665" t="s">
        <v>4752</v>
      </c>
      <c r="G2924" s="665" t="s">
        <v>4811</v>
      </c>
      <c r="H2924" s="665" t="s">
        <v>546</v>
      </c>
      <c r="I2924" s="665" t="s">
        <v>6919</v>
      </c>
      <c r="J2924" s="665" t="s">
        <v>5306</v>
      </c>
      <c r="K2924" s="665" t="s">
        <v>6920</v>
      </c>
      <c r="L2924" s="666">
        <v>0</v>
      </c>
      <c r="M2924" s="666">
        <v>0</v>
      </c>
      <c r="N2924" s="665">
        <v>1</v>
      </c>
      <c r="O2924" s="748">
        <v>1</v>
      </c>
      <c r="P2924" s="666">
        <v>0</v>
      </c>
      <c r="Q2924" s="681"/>
      <c r="R2924" s="665">
        <v>1</v>
      </c>
      <c r="S2924" s="681">
        <v>1</v>
      </c>
      <c r="T2924" s="748">
        <v>1</v>
      </c>
      <c r="U2924" s="704">
        <v>1</v>
      </c>
    </row>
    <row r="2925" spans="1:21" ht="14.4" customHeight="1" x14ac:dyDescent="0.3">
      <c r="A2925" s="664">
        <v>21</v>
      </c>
      <c r="B2925" s="665" t="s">
        <v>545</v>
      </c>
      <c r="C2925" s="665" t="s">
        <v>4757</v>
      </c>
      <c r="D2925" s="746" t="s">
        <v>7219</v>
      </c>
      <c r="E2925" s="747" t="s">
        <v>4764</v>
      </c>
      <c r="F2925" s="665" t="s">
        <v>4752</v>
      </c>
      <c r="G2925" s="665" t="s">
        <v>4811</v>
      </c>
      <c r="H2925" s="665" t="s">
        <v>546</v>
      </c>
      <c r="I2925" s="665" t="s">
        <v>6921</v>
      </c>
      <c r="J2925" s="665" t="s">
        <v>4813</v>
      </c>
      <c r="K2925" s="665" t="s">
        <v>6922</v>
      </c>
      <c r="L2925" s="666">
        <v>0</v>
      </c>
      <c r="M2925" s="666">
        <v>0</v>
      </c>
      <c r="N2925" s="665">
        <v>2</v>
      </c>
      <c r="O2925" s="748">
        <v>1</v>
      </c>
      <c r="P2925" s="666">
        <v>0</v>
      </c>
      <c r="Q2925" s="681"/>
      <c r="R2925" s="665">
        <v>2</v>
      </c>
      <c r="S2925" s="681">
        <v>1</v>
      </c>
      <c r="T2925" s="748">
        <v>1</v>
      </c>
      <c r="U2925" s="704">
        <v>1</v>
      </c>
    </row>
    <row r="2926" spans="1:21" ht="14.4" customHeight="1" x14ac:dyDescent="0.3">
      <c r="A2926" s="664">
        <v>21</v>
      </c>
      <c r="B2926" s="665" t="s">
        <v>545</v>
      </c>
      <c r="C2926" s="665" t="s">
        <v>4757</v>
      </c>
      <c r="D2926" s="746" t="s">
        <v>7219</v>
      </c>
      <c r="E2926" s="747" t="s">
        <v>4764</v>
      </c>
      <c r="F2926" s="665" t="s">
        <v>4752</v>
      </c>
      <c r="G2926" s="665" t="s">
        <v>5141</v>
      </c>
      <c r="H2926" s="665" t="s">
        <v>2238</v>
      </c>
      <c r="I2926" s="665" t="s">
        <v>6626</v>
      </c>
      <c r="J2926" s="665" t="s">
        <v>2570</v>
      </c>
      <c r="K2926" s="665" t="s">
        <v>6627</v>
      </c>
      <c r="L2926" s="666">
        <v>0</v>
      </c>
      <c r="M2926" s="666">
        <v>0</v>
      </c>
      <c r="N2926" s="665">
        <v>2</v>
      </c>
      <c r="O2926" s="748">
        <v>1</v>
      </c>
      <c r="P2926" s="666">
        <v>0</v>
      </c>
      <c r="Q2926" s="681"/>
      <c r="R2926" s="665">
        <v>2</v>
      </c>
      <c r="S2926" s="681">
        <v>1</v>
      </c>
      <c r="T2926" s="748">
        <v>1</v>
      </c>
      <c r="U2926" s="704">
        <v>1</v>
      </c>
    </row>
    <row r="2927" spans="1:21" ht="14.4" customHeight="1" x14ac:dyDescent="0.3">
      <c r="A2927" s="664">
        <v>21</v>
      </c>
      <c r="B2927" s="665" t="s">
        <v>545</v>
      </c>
      <c r="C2927" s="665" t="s">
        <v>4757</v>
      </c>
      <c r="D2927" s="746" t="s">
        <v>7219</v>
      </c>
      <c r="E2927" s="747" t="s">
        <v>4764</v>
      </c>
      <c r="F2927" s="665" t="s">
        <v>4752</v>
      </c>
      <c r="G2927" s="665" t="s">
        <v>5028</v>
      </c>
      <c r="H2927" s="665" t="s">
        <v>2238</v>
      </c>
      <c r="I2927" s="665" t="s">
        <v>2426</v>
      </c>
      <c r="J2927" s="665" t="s">
        <v>2427</v>
      </c>
      <c r="K2927" s="665" t="s">
        <v>4476</v>
      </c>
      <c r="L2927" s="666">
        <v>117.46</v>
      </c>
      <c r="M2927" s="666">
        <v>234.92</v>
      </c>
      <c r="N2927" s="665">
        <v>2</v>
      </c>
      <c r="O2927" s="748">
        <v>0.5</v>
      </c>
      <c r="P2927" s="666">
        <v>234.92</v>
      </c>
      <c r="Q2927" s="681">
        <v>1</v>
      </c>
      <c r="R2927" s="665">
        <v>2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21</v>
      </c>
      <c r="B2928" s="665" t="s">
        <v>545</v>
      </c>
      <c r="C2928" s="665" t="s">
        <v>4757</v>
      </c>
      <c r="D2928" s="746" t="s">
        <v>7219</v>
      </c>
      <c r="E2928" s="747" t="s">
        <v>4764</v>
      </c>
      <c r="F2928" s="665" t="s">
        <v>4752</v>
      </c>
      <c r="G2928" s="665" t="s">
        <v>4815</v>
      </c>
      <c r="H2928" s="665" t="s">
        <v>546</v>
      </c>
      <c r="I2928" s="665" t="s">
        <v>1930</v>
      </c>
      <c r="J2928" s="665" t="s">
        <v>1931</v>
      </c>
      <c r="K2928" s="665" t="s">
        <v>1756</v>
      </c>
      <c r="L2928" s="666">
        <v>108.44</v>
      </c>
      <c r="M2928" s="666">
        <v>1084.4000000000003</v>
      </c>
      <c r="N2928" s="665">
        <v>10</v>
      </c>
      <c r="O2928" s="748">
        <v>6.5</v>
      </c>
      <c r="P2928" s="666">
        <v>975.96000000000026</v>
      </c>
      <c r="Q2928" s="681">
        <v>0.9</v>
      </c>
      <c r="R2928" s="665">
        <v>9</v>
      </c>
      <c r="S2928" s="681">
        <v>0.9</v>
      </c>
      <c r="T2928" s="748">
        <v>6</v>
      </c>
      <c r="U2928" s="704">
        <v>0.92307692307692313</v>
      </c>
    </row>
    <row r="2929" spans="1:21" ht="14.4" customHeight="1" x14ac:dyDescent="0.3">
      <c r="A2929" s="664">
        <v>21</v>
      </c>
      <c r="B2929" s="665" t="s">
        <v>545</v>
      </c>
      <c r="C2929" s="665" t="s">
        <v>4757</v>
      </c>
      <c r="D2929" s="746" t="s">
        <v>7219</v>
      </c>
      <c r="E2929" s="747" t="s">
        <v>4764</v>
      </c>
      <c r="F2929" s="665" t="s">
        <v>4752</v>
      </c>
      <c r="G2929" s="665" t="s">
        <v>4918</v>
      </c>
      <c r="H2929" s="665" t="s">
        <v>546</v>
      </c>
      <c r="I2929" s="665" t="s">
        <v>3014</v>
      </c>
      <c r="J2929" s="665" t="s">
        <v>3015</v>
      </c>
      <c r="K2929" s="665" t="s">
        <v>2801</v>
      </c>
      <c r="L2929" s="666">
        <v>70.08</v>
      </c>
      <c r="M2929" s="666">
        <v>280.32</v>
      </c>
      <c r="N2929" s="665">
        <v>4</v>
      </c>
      <c r="O2929" s="748">
        <v>3</v>
      </c>
      <c r="P2929" s="666">
        <v>140.16</v>
      </c>
      <c r="Q2929" s="681">
        <v>0.5</v>
      </c>
      <c r="R2929" s="665">
        <v>2</v>
      </c>
      <c r="S2929" s="681">
        <v>0.5</v>
      </c>
      <c r="T2929" s="748">
        <v>1</v>
      </c>
      <c r="U2929" s="704">
        <v>0.33333333333333331</v>
      </c>
    </row>
    <row r="2930" spans="1:21" ht="14.4" customHeight="1" x14ac:dyDescent="0.3">
      <c r="A2930" s="664">
        <v>21</v>
      </c>
      <c r="B2930" s="665" t="s">
        <v>545</v>
      </c>
      <c r="C2930" s="665" t="s">
        <v>4757</v>
      </c>
      <c r="D2930" s="746" t="s">
        <v>7219</v>
      </c>
      <c r="E2930" s="747" t="s">
        <v>4764</v>
      </c>
      <c r="F2930" s="665" t="s">
        <v>4752</v>
      </c>
      <c r="G2930" s="665" t="s">
        <v>4918</v>
      </c>
      <c r="H2930" s="665" t="s">
        <v>546</v>
      </c>
      <c r="I2930" s="665" t="s">
        <v>3014</v>
      </c>
      <c r="J2930" s="665" t="s">
        <v>3015</v>
      </c>
      <c r="K2930" s="665" t="s">
        <v>2801</v>
      </c>
      <c r="L2930" s="666">
        <v>79.099999999999994</v>
      </c>
      <c r="M2930" s="666">
        <v>316.39999999999998</v>
      </c>
      <c r="N2930" s="665">
        <v>4</v>
      </c>
      <c r="O2930" s="748">
        <v>1.5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21</v>
      </c>
      <c r="B2931" s="665" t="s">
        <v>545</v>
      </c>
      <c r="C2931" s="665" t="s">
        <v>4757</v>
      </c>
      <c r="D2931" s="746" t="s">
        <v>7219</v>
      </c>
      <c r="E2931" s="747" t="s">
        <v>4764</v>
      </c>
      <c r="F2931" s="665" t="s">
        <v>4752</v>
      </c>
      <c r="G2931" s="665" t="s">
        <v>4919</v>
      </c>
      <c r="H2931" s="665" t="s">
        <v>546</v>
      </c>
      <c r="I2931" s="665" t="s">
        <v>636</v>
      </c>
      <c r="J2931" s="665" t="s">
        <v>5190</v>
      </c>
      <c r="K2931" s="665" t="s">
        <v>5191</v>
      </c>
      <c r="L2931" s="666">
        <v>24.78</v>
      </c>
      <c r="M2931" s="666">
        <v>3717</v>
      </c>
      <c r="N2931" s="665">
        <v>150</v>
      </c>
      <c r="O2931" s="748">
        <v>35.5</v>
      </c>
      <c r="P2931" s="666">
        <v>2403.66</v>
      </c>
      <c r="Q2931" s="681">
        <v>0.64666666666666661</v>
      </c>
      <c r="R2931" s="665">
        <v>97</v>
      </c>
      <c r="S2931" s="681">
        <v>0.64666666666666661</v>
      </c>
      <c r="T2931" s="748">
        <v>21.5</v>
      </c>
      <c r="U2931" s="704">
        <v>0.60563380281690138</v>
      </c>
    </row>
    <row r="2932" spans="1:21" ht="14.4" customHeight="1" x14ac:dyDescent="0.3">
      <c r="A2932" s="664">
        <v>21</v>
      </c>
      <c r="B2932" s="665" t="s">
        <v>545</v>
      </c>
      <c r="C2932" s="665" t="s">
        <v>4757</v>
      </c>
      <c r="D2932" s="746" t="s">
        <v>7219</v>
      </c>
      <c r="E2932" s="747" t="s">
        <v>4764</v>
      </c>
      <c r="F2932" s="665" t="s">
        <v>4752</v>
      </c>
      <c r="G2932" s="665" t="s">
        <v>4919</v>
      </c>
      <c r="H2932" s="665" t="s">
        <v>546</v>
      </c>
      <c r="I2932" s="665" t="s">
        <v>3106</v>
      </c>
      <c r="J2932" s="665" t="s">
        <v>4920</v>
      </c>
      <c r="K2932" s="665" t="s">
        <v>4921</v>
      </c>
      <c r="L2932" s="666">
        <v>99.11</v>
      </c>
      <c r="M2932" s="666">
        <v>198.22</v>
      </c>
      <c r="N2932" s="665">
        <v>2</v>
      </c>
      <c r="O2932" s="748">
        <v>1</v>
      </c>
      <c r="P2932" s="666">
        <v>198.22</v>
      </c>
      <c r="Q2932" s="681">
        <v>1</v>
      </c>
      <c r="R2932" s="665">
        <v>2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21</v>
      </c>
      <c r="B2933" s="665" t="s">
        <v>545</v>
      </c>
      <c r="C2933" s="665" t="s">
        <v>4757</v>
      </c>
      <c r="D2933" s="746" t="s">
        <v>7219</v>
      </c>
      <c r="E2933" s="747" t="s">
        <v>4764</v>
      </c>
      <c r="F2933" s="665" t="s">
        <v>4752</v>
      </c>
      <c r="G2933" s="665" t="s">
        <v>6733</v>
      </c>
      <c r="H2933" s="665" t="s">
        <v>546</v>
      </c>
      <c r="I2933" s="665" t="s">
        <v>6734</v>
      </c>
      <c r="J2933" s="665" t="s">
        <v>6735</v>
      </c>
      <c r="K2933" s="665" t="s">
        <v>6736</v>
      </c>
      <c r="L2933" s="666">
        <v>0</v>
      </c>
      <c r="M2933" s="666">
        <v>0</v>
      </c>
      <c r="N2933" s="665">
        <v>1</v>
      </c>
      <c r="O2933" s="748">
        <v>1</v>
      </c>
      <c r="P2933" s="666">
        <v>0</v>
      </c>
      <c r="Q2933" s="681"/>
      <c r="R2933" s="665">
        <v>1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21</v>
      </c>
      <c r="B2934" s="665" t="s">
        <v>545</v>
      </c>
      <c r="C2934" s="665" t="s">
        <v>4757</v>
      </c>
      <c r="D2934" s="746" t="s">
        <v>7219</v>
      </c>
      <c r="E2934" s="747" t="s">
        <v>4764</v>
      </c>
      <c r="F2934" s="665" t="s">
        <v>4752</v>
      </c>
      <c r="G2934" s="665" t="s">
        <v>6733</v>
      </c>
      <c r="H2934" s="665" t="s">
        <v>546</v>
      </c>
      <c r="I2934" s="665" t="s">
        <v>6923</v>
      </c>
      <c r="J2934" s="665" t="s">
        <v>6735</v>
      </c>
      <c r="K2934" s="665" t="s">
        <v>6924</v>
      </c>
      <c r="L2934" s="666">
        <v>0</v>
      </c>
      <c r="M2934" s="666">
        <v>0</v>
      </c>
      <c r="N2934" s="665">
        <v>1</v>
      </c>
      <c r="O2934" s="748">
        <v>0.5</v>
      </c>
      <c r="P2934" s="666"/>
      <c r="Q2934" s="681"/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21</v>
      </c>
      <c r="B2935" s="665" t="s">
        <v>545</v>
      </c>
      <c r="C2935" s="665" t="s">
        <v>4757</v>
      </c>
      <c r="D2935" s="746" t="s">
        <v>7219</v>
      </c>
      <c r="E2935" s="747" t="s">
        <v>4764</v>
      </c>
      <c r="F2935" s="665" t="s">
        <v>4752</v>
      </c>
      <c r="G2935" s="665" t="s">
        <v>5256</v>
      </c>
      <c r="H2935" s="665" t="s">
        <v>546</v>
      </c>
      <c r="I2935" s="665" t="s">
        <v>1126</v>
      </c>
      <c r="J2935" s="665" t="s">
        <v>1127</v>
      </c>
      <c r="K2935" s="665" t="s">
        <v>6111</v>
      </c>
      <c r="L2935" s="666">
        <v>181.04</v>
      </c>
      <c r="M2935" s="666">
        <v>181.04</v>
      </c>
      <c r="N2935" s="665">
        <v>1</v>
      </c>
      <c r="O2935" s="748">
        <v>1</v>
      </c>
      <c r="P2935" s="666"/>
      <c r="Q2935" s="681">
        <v>0</v>
      </c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21</v>
      </c>
      <c r="B2936" s="665" t="s">
        <v>545</v>
      </c>
      <c r="C2936" s="665" t="s">
        <v>4757</v>
      </c>
      <c r="D2936" s="746" t="s">
        <v>7219</v>
      </c>
      <c r="E2936" s="747" t="s">
        <v>4764</v>
      </c>
      <c r="F2936" s="665" t="s">
        <v>4752</v>
      </c>
      <c r="G2936" s="665" t="s">
        <v>6841</v>
      </c>
      <c r="H2936" s="665" t="s">
        <v>546</v>
      </c>
      <c r="I2936" s="665" t="s">
        <v>3611</v>
      </c>
      <c r="J2936" s="665" t="s">
        <v>2869</v>
      </c>
      <c r="K2936" s="665" t="s">
        <v>5400</v>
      </c>
      <c r="L2936" s="666">
        <v>0</v>
      </c>
      <c r="M2936" s="666">
        <v>0</v>
      </c>
      <c r="N2936" s="665">
        <v>1</v>
      </c>
      <c r="O2936" s="748">
        <v>1</v>
      </c>
      <c r="P2936" s="666">
        <v>0</v>
      </c>
      <c r="Q2936" s="681"/>
      <c r="R2936" s="665">
        <v>1</v>
      </c>
      <c r="S2936" s="681">
        <v>1</v>
      </c>
      <c r="T2936" s="748">
        <v>1</v>
      </c>
      <c r="U2936" s="704">
        <v>1</v>
      </c>
    </row>
    <row r="2937" spans="1:21" ht="14.4" customHeight="1" x14ac:dyDescent="0.3">
      <c r="A2937" s="664">
        <v>21</v>
      </c>
      <c r="B2937" s="665" t="s">
        <v>545</v>
      </c>
      <c r="C2937" s="665" t="s">
        <v>4757</v>
      </c>
      <c r="D2937" s="746" t="s">
        <v>7219</v>
      </c>
      <c r="E2937" s="747" t="s">
        <v>4764</v>
      </c>
      <c r="F2937" s="665" t="s">
        <v>4752</v>
      </c>
      <c r="G2937" s="665" t="s">
        <v>6737</v>
      </c>
      <c r="H2937" s="665" t="s">
        <v>2238</v>
      </c>
      <c r="I2937" s="665" t="s">
        <v>2470</v>
      </c>
      <c r="J2937" s="665" t="s">
        <v>4584</v>
      </c>
      <c r="K2937" s="665" t="s">
        <v>4585</v>
      </c>
      <c r="L2937" s="666">
        <v>79.48</v>
      </c>
      <c r="M2937" s="666">
        <v>397.4</v>
      </c>
      <c r="N2937" s="665">
        <v>5</v>
      </c>
      <c r="O2937" s="748">
        <v>1.5</v>
      </c>
      <c r="P2937" s="666">
        <v>397.4</v>
      </c>
      <c r="Q2937" s="681">
        <v>1</v>
      </c>
      <c r="R2937" s="665">
        <v>5</v>
      </c>
      <c r="S2937" s="681">
        <v>1</v>
      </c>
      <c r="T2937" s="748">
        <v>1.5</v>
      </c>
      <c r="U2937" s="704">
        <v>1</v>
      </c>
    </row>
    <row r="2938" spans="1:21" ht="14.4" customHeight="1" x14ac:dyDescent="0.3">
      <c r="A2938" s="664">
        <v>21</v>
      </c>
      <c r="B2938" s="665" t="s">
        <v>545</v>
      </c>
      <c r="C2938" s="665" t="s">
        <v>4757</v>
      </c>
      <c r="D2938" s="746" t="s">
        <v>7219</v>
      </c>
      <c r="E2938" s="747" t="s">
        <v>4764</v>
      </c>
      <c r="F2938" s="665" t="s">
        <v>4752</v>
      </c>
      <c r="G2938" s="665" t="s">
        <v>4816</v>
      </c>
      <c r="H2938" s="665" t="s">
        <v>546</v>
      </c>
      <c r="I2938" s="665" t="s">
        <v>861</v>
      </c>
      <c r="J2938" s="665" t="s">
        <v>4817</v>
      </c>
      <c r="K2938" s="665" t="s">
        <v>4800</v>
      </c>
      <c r="L2938" s="666">
        <v>0</v>
      </c>
      <c r="M2938" s="666">
        <v>0</v>
      </c>
      <c r="N2938" s="665">
        <v>43</v>
      </c>
      <c r="O2938" s="748">
        <v>12</v>
      </c>
      <c r="P2938" s="666">
        <v>0</v>
      </c>
      <c r="Q2938" s="681"/>
      <c r="R2938" s="665">
        <v>37</v>
      </c>
      <c r="S2938" s="681">
        <v>0.86046511627906974</v>
      </c>
      <c r="T2938" s="748">
        <v>10.5</v>
      </c>
      <c r="U2938" s="704">
        <v>0.875</v>
      </c>
    </row>
    <row r="2939" spans="1:21" ht="14.4" customHeight="1" x14ac:dyDescent="0.3">
      <c r="A2939" s="664">
        <v>21</v>
      </c>
      <c r="B2939" s="665" t="s">
        <v>545</v>
      </c>
      <c r="C2939" s="665" t="s">
        <v>4757</v>
      </c>
      <c r="D2939" s="746" t="s">
        <v>7219</v>
      </c>
      <c r="E2939" s="747" t="s">
        <v>4764</v>
      </c>
      <c r="F2939" s="665" t="s">
        <v>4752</v>
      </c>
      <c r="G2939" s="665" t="s">
        <v>4929</v>
      </c>
      <c r="H2939" s="665" t="s">
        <v>546</v>
      </c>
      <c r="I2939" s="665" t="s">
        <v>728</v>
      </c>
      <c r="J2939" s="665" t="s">
        <v>729</v>
      </c>
      <c r="K2939" s="665" t="s">
        <v>4931</v>
      </c>
      <c r="L2939" s="666">
        <v>42.08</v>
      </c>
      <c r="M2939" s="666">
        <v>126.24</v>
      </c>
      <c r="N2939" s="665">
        <v>3</v>
      </c>
      <c r="O2939" s="748">
        <v>1.5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21</v>
      </c>
      <c r="B2940" s="665" t="s">
        <v>545</v>
      </c>
      <c r="C2940" s="665" t="s">
        <v>4757</v>
      </c>
      <c r="D2940" s="746" t="s">
        <v>7219</v>
      </c>
      <c r="E2940" s="747" t="s">
        <v>4764</v>
      </c>
      <c r="F2940" s="665" t="s">
        <v>4752</v>
      </c>
      <c r="G2940" s="665" t="s">
        <v>4932</v>
      </c>
      <c r="H2940" s="665" t="s">
        <v>546</v>
      </c>
      <c r="I2940" s="665" t="s">
        <v>5458</v>
      </c>
      <c r="J2940" s="665" t="s">
        <v>5152</v>
      </c>
      <c r="K2940" s="665" t="s">
        <v>5459</v>
      </c>
      <c r="L2940" s="666">
        <v>25.6</v>
      </c>
      <c r="M2940" s="666">
        <v>25.6</v>
      </c>
      <c r="N2940" s="665">
        <v>1</v>
      </c>
      <c r="O2940" s="748">
        <v>1</v>
      </c>
      <c r="P2940" s="666">
        <v>25.6</v>
      </c>
      <c r="Q2940" s="681">
        <v>1</v>
      </c>
      <c r="R2940" s="665">
        <v>1</v>
      </c>
      <c r="S2940" s="681">
        <v>1</v>
      </c>
      <c r="T2940" s="748">
        <v>1</v>
      </c>
      <c r="U2940" s="704">
        <v>1</v>
      </c>
    </row>
    <row r="2941" spans="1:21" ht="14.4" customHeight="1" x14ac:dyDescent="0.3">
      <c r="A2941" s="664">
        <v>21</v>
      </c>
      <c r="B2941" s="665" t="s">
        <v>545</v>
      </c>
      <c r="C2941" s="665" t="s">
        <v>4757</v>
      </c>
      <c r="D2941" s="746" t="s">
        <v>7219</v>
      </c>
      <c r="E2941" s="747" t="s">
        <v>4764</v>
      </c>
      <c r="F2941" s="665" t="s">
        <v>4752</v>
      </c>
      <c r="G2941" s="665" t="s">
        <v>4932</v>
      </c>
      <c r="H2941" s="665" t="s">
        <v>546</v>
      </c>
      <c r="I2941" s="665" t="s">
        <v>5151</v>
      </c>
      <c r="J2941" s="665" t="s">
        <v>5152</v>
      </c>
      <c r="K2941" s="665" t="s">
        <v>5153</v>
      </c>
      <c r="L2941" s="666">
        <v>51.21</v>
      </c>
      <c r="M2941" s="666">
        <v>51.21</v>
      </c>
      <c r="N2941" s="665">
        <v>1</v>
      </c>
      <c r="O2941" s="748">
        <v>1</v>
      </c>
      <c r="P2941" s="666">
        <v>51.21</v>
      </c>
      <c r="Q2941" s="681">
        <v>1</v>
      </c>
      <c r="R2941" s="665">
        <v>1</v>
      </c>
      <c r="S2941" s="681">
        <v>1</v>
      </c>
      <c r="T2941" s="748">
        <v>1</v>
      </c>
      <c r="U2941" s="704">
        <v>1</v>
      </c>
    </row>
    <row r="2942" spans="1:21" ht="14.4" customHeight="1" x14ac:dyDescent="0.3">
      <c r="A2942" s="664">
        <v>21</v>
      </c>
      <c r="B2942" s="665" t="s">
        <v>545</v>
      </c>
      <c r="C2942" s="665" t="s">
        <v>4757</v>
      </c>
      <c r="D2942" s="746" t="s">
        <v>7219</v>
      </c>
      <c r="E2942" s="747" t="s">
        <v>4764</v>
      </c>
      <c r="F2942" s="665" t="s">
        <v>4752</v>
      </c>
      <c r="G2942" s="665" t="s">
        <v>5727</v>
      </c>
      <c r="H2942" s="665" t="s">
        <v>546</v>
      </c>
      <c r="I2942" s="665" t="s">
        <v>6740</v>
      </c>
      <c r="J2942" s="665" t="s">
        <v>5729</v>
      </c>
      <c r="K2942" s="665" t="s">
        <v>6741</v>
      </c>
      <c r="L2942" s="666">
        <v>0</v>
      </c>
      <c r="M2942" s="666">
        <v>0</v>
      </c>
      <c r="N2942" s="665">
        <v>3</v>
      </c>
      <c r="O2942" s="748">
        <v>1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21</v>
      </c>
      <c r="B2943" s="665" t="s">
        <v>545</v>
      </c>
      <c r="C2943" s="665" t="s">
        <v>4757</v>
      </c>
      <c r="D2943" s="746" t="s">
        <v>7219</v>
      </c>
      <c r="E2943" s="747" t="s">
        <v>4764</v>
      </c>
      <c r="F2943" s="665" t="s">
        <v>4752</v>
      </c>
      <c r="G2943" s="665" t="s">
        <v>5738</v>
      </c>
      <c r="H2943" s="665" t="s">
        <v>2238</v>
      </c>
      <c r="I2943" s="665" t="s">
        <v>5739</v>
      </c>
      <c r="J2943" s="665" t="s">
        <v>5740</v>
      </c>
      <c r="K2943" s="665" t="s">
        <v>4460</v>
      </c>
      <c r="L2943" s="666">
        <v>0</v>
      </c>
      <c r="M2943" s="666">
        <v>0</v>
      </c>
      <c r="N2943" s="665">
        <v>1</v>
      </c>
      <c r="O2943" s="748">
        <v>0.5</v>
      </c>
      <c r="P2943" s="666">
        <v>0</v>
      </c>
      <c r="Q2943" s="681"/>
      <c r="R2943" s="665">
        <v>1</v>
      </c>
      <c r="S2943" s="681">
        <v>1</v>
      </c>
      <c r="T2943" s="748">
        <v>0.5</v>
      </c>
      <c r="U2943" s="704">
        <v>1</v>
      </c>
    </row>
    <row r="2944" spans="1:21" ht="14.4" customHeight="1" x14ac:dyDescent="0.3">
      <c r="A2944" s="664">
        <v>21</v>
      </c>
      <c r="B2944" s="665" t="s">
        <v>545</v>
      </c>
      <c r="C2944" s="665" t="s">
        <v>4757</v>
      </c>
      <c r="D2944" s="746" t="s">
        <v>7219</v>
      </c>
      <c r="E2944" s="747" t="s">
        <v>4764</v>
      </c>
      <c r="F2944" s="665" t="s">
        <v>4752</v>
      </c>
      <c r="G2944" s="665" t="s">
        <v>5738</v>
      </c>
      <c r="H2944" s="665" t="s">
        <v>2238</v>
      </c>
      <c r="I2944" s="665" t="s">
        <v>5741</v>
      </c>
      <c r="J2944" s="665" t="s">
        <v>5740</v>
      </c>
      <c r="K2944" s="665" t="s">
        <v>5430</v>
      </c>
      <c r="L2944" s="666">
        <v>502.31</v>
      </c>
      <c r="M2944" s="666">
        <v>1004.62</v>
      </c>
      <c r="N2944" s="665">
        <v>2</v>
      </c>
      <c r="O2944" s="748">
        <v>1.5</v>
      </c>
      <c r="P2944" s="666">
        <v>502.31</v>
      </c>
      <c r="Q2944" s="681">
        <v>0.5</v>
      </c>
      <c r="R2944" s="665">
        <v>1</v>
      </c>
      <c r="S2944" s="681">
        <v>0.5</v>
      </c>
      <c r="T2944" s="748">
        <v>0.5</v>
      </c>
      <c r="U2944" s="704">
        <v>0.33333333333333331</v>
      </c>
    </row>
    <row r="2945" spans="1:21" ht="14.4" customHeight="1" x14ac:dyDescent="0.3">
      <c r="A2945" s="664">
        <v>21</v>
      </c>
      <c r="B2945" s="665" t="s">
        <v>545</v>
      </c>
      <c r="C2945" s="665" t="s">
        <v>4757</v>
      </c>
      <c r="D2945" s="746" t="s">
        <v>7219</v>
      </c>
      <c r="E2945" s="747" t="s">
        <v>4764</v>
      </c>
      <c r="F2945" s="665" t="s">
        <v>4752</v>
      </c>
      <c r="G2945" s="665" t="s">
        <v>5827</v>
      </c>
      <c r="H2945" s="665" t="s">
        <v>546</v>
      </c>
      <c r="I2945" s="665" t="s">
        <v>6925</v>
      </c>
      <c r="J2945" s="665" t="s">
        <v>5829</v>
      </c>
      <c r="K2945" s="665" t="s">
        <v>6926</v>
      </c>
      <c r="L2945" s="666">
        <v>0</v>
      </c>
      <c r="M2945" s="666">
        <v>0</v>
      </c>
      <c r="N2945" s="665">
        <v>1</v>
      </c>
      <c r="O2945" s="748">
        <v>0.5</v>
      </c>
      <c r="P2945" s="666">
        <v>0</v>
      </c>
      <c r="Q2945" s="681"/>
      <c r="R2945" s="665">
        <v>1</v>
      </c>
      <c r="S2945" s="681">
        <v>1</v>
      </c>
      <c r="T2945" s="748">
        <v>0.5</v>
      </c>
      <c r="U2945" s="704">
        <v>1</v>
      </c>
    </row>
    <row r="2946" spans="1:21" ht="14.4" customHeight="1" x14ac:dyDescent="0.3">
      <c r="A2946" s="664">
        <v>21</v>
      </c>
      <c r="B2946" s="665" t="s">
        <v>545</v>
      </c>
      <c r="C2946" s="665" t="s">
        <v>4757</v>
      </c>
      <c r="D2946" s="746" t="s">
        <v>7219</v>
      </c>
      <c r="E2946" s="747" t="s">
        <v>4764</v>
      </c>
      <c r="F2946" s="665" t="s">
        <v>4752</v>
      </c>
      <c r="G2946" s="665" t="s">
        <v>6927</v>
      </c>
      <c r="H2946" s="665" t="s">
        <v>546</v>
      </c>
      <c r="I2946" s="665" t="s">
        <v>6928</v>
      </c>
      <c r="J2946" s="665" t="s">
        <v>6929</v>
      </c>
      <c r="K2946" s="665" t="s">
        <v>6767</v>
      </c>
      <c r="L2946" s="666">
        <v>0</v>
      </c>
      <c r="M2946" s="666">
        <v>0</v>
      </c>
      <c r="N2946" s="665">
        <v>1</v>
      </c>
      <c r="O2946" s="748">
        <v>1</v>
      </c>
      <c r="P2946" s="666">
        <v>0</v>
      </c>
      <c r="Q2946" s="681"/>
      <c r="R2946" s="665">
        <v>1</v>
      </c>
      <c r="S2946" s="681">
        <v>1</v>
      </c>
      <c r="T2946" s="748">
        <v>1</v>
      </c>
      <c r="U2946" s="704">
        <v>1</v>
      </c>
    </row>
    <row r="2947" spans="1:21" ht="14.4" customHeight="1" x14ac:dyDescent="0.3">
      <c r="A2947" s="664">
        <v>21</v>
      </c>
      <c r="B2947" s="665" t="s">
        <v>545</v>
      </c>
      <c r="C2947" s="665" t="s">
        <v>4757</v>
      </c>
      <c r="D2947" s="746" t="s">
        <v>7219</v>
      </c>
      <c r="E2947" s="747" t="s">
        <v>4764</v>
      </c>
      <c r="F2947" s="665" t="s">
        <v>4752</v>
      </c>
      <c r="G2947" s="665" t="s">
        <v>4936</v>
      </c>
      <c r="H2947" s="665" t="s">
        <v>546</v>
      </c>
      <c r="I2947" s="665" t="s">
        <v>2951</v>
      </c>
      <c r="J2947" s="665" t="s">
        <v>900</v>
      </c>
      <c r="K2947" s="665" t="s">
        <v>4940</v>
      </c>
      <c r="L2947" s="666">
        <v>156.61000000000001</v>
      </c>
      <c r="M2947" s="666">
        <v>469.83000000000004</v>
      </c>
      <c r="N2947" s="665">
        <v>3</v>
      </c>
      <c r="O2947" s="748">
        <v>2.5</v>
      </c>
      <c r="P2947" s="666">
        <v>156.61000000000001</v>
      </c>
      <c r="Q2947" s="681">
        <v>0.33333333333333331</v>
      </c>
      <c r="R2947" s="665">
        <v>1</v>
      </c>
      <c r="S2947" s="681">
        <v>0.33333333333333331</v>
      </c>
      <c r="T2947" s="748">
        <v>0.5</v>
      </c>
      <c r="U2947" s="704">
        <v>0.2</v>
      </c>
    </row>
    <row r="2948" spans="1:21" ht="14.4" customHeight="1" x14ac:dyDescent="0.3">
      <c r="A2948" s="664">
        <v>21</v>
      </c>
      <c r="B2948" s="665" t="s">
        <v>545</v>
      </c>
      <c r="C2948" s="665" t="s">
        <v>4757</v>
      </c>
      <c r="D2948" s="746" t="s">
        <v>7219</v>
      </c>
      <c r="E2948" s="747" t="s">
        <v>4764</v>
      </c>
      <c r="F2948" s="665" t="s">
        <v>4752</v>
      </c>
      <c r="G2948" s="665" t="s">
        <v>4936</v>
      </c>
      <c r="H2948" s="665" t="s">
        <v>546</v>
      </c>
      <c r="I2948" s="665" t="s">
        <v>3150</v>
      </c>
      <c r="J2948" s="665" t="s">
        <v>1525</v>
      </c>
      <c r="K2948" s="665" t="s">
        <v>5748</v>
      </c>
      <c r="L2948" s="666">
        <v>300.68</v>
      </c>
      <c r="M2948" s="666">
        <v>1202.72</v>
      </c>
      <c r="N2948" s="665">
        <v>4</v>
      </c>
      <c r="O2948" s="748">
        <v>2</v>
      </c>
      <c r="P2948" s="666"/>
      <c r="Q2948" s="681">
        <v>0</v>
      </c>
      <c r="R2948" s="665"/>
      <c r="S2948" s="681">
        <v>0</v>
      </c>
      <c r="T2948" s="748"/>
      <c r="U2948" s="704">
        <v>0</v>
      </c>
    </row>
    <row r="2949" spans="1:21" ht="14.4" customHeight="1" x14ac:dyDescent="0.3">
      <c r="A2949" s="664">
        <v>21</v>
      </c>
      <c r="B2949" s="665" t="s">
        <v>545</v>
      </c>
      <c r="C2949" s="665" t="s">
        <v>4757</v>
      </c>
      <c r="D2949" s="746" t="s">
        <v>7219</v>
      </c>
      <c r="E2949" s="747" t="s">
        <v>4764</v>
      </c>
      <c r="F2949" s="665" t="s">
        <v>4752</v>
      </c>
      <c r="G2949" s="665" t="s">
        <v>4818</v>
      </c>
      <c r="H2949" s="665" t="s">
        <v>546</v>
      </c>
      <c r="I2949" s="665" t="s">
        <v>5465</v>
      </c>
      <c r="J2949" s="665" t="s">
        <v>1217</v>
      </c>
      <c r="K2949" s="665" t="s">
        <v>5466</v>
      </c>
      <c r="L2949" s="666">
        <v>0</v>
      </c>
      <c r="M2949" s="666">
        <v>0</v>
      </c>
      <c r="N2949" s="665">
        <v>5</v>
      </c>
      <c r="O2949" s="748">
        <v>1</v>
      </c>
      <c r="P2949" s="666">
        <v>0</v>
      </c>
      <c r="Q2949" s="681"/>
      <c r="R2949" s="665">
        <v>5</v>
      </c>
      <c r="S2949" s="681">
        <v>1</v>
      </c>
      <c r="T2949" s="748">
        <v>1</v>
      </c>
      <c r="U2949" s="704">
        <v>1</v>
      </c>
    </row>
    <row r="2950" spans="1:21" ht="14.4" customHeight="1" x14ac:dyDescent="0.3">
      <c r="A2950" s="664">
        <v>21</v>
      </c>
      <c r="B2950" s="665" t="s">
        <v>545</v>
      </c>
      <c r="C2950" s="665" t="s">
        <v>4757</v>
      </c>
      <c r="D2950" s="746" t="s">
        <v>7219</v>
      </c>
      <c r="E2950" s="747" t="s">
        <v>4764</v>
      </c>
      <c r="F2950" s="665" t="s">
        <v>4752</v>
      </c>
      <c r="G2950" s="665" t="s">
        <v>4818</v>
      </c>
      <c r="H2950" s="665" t="s">
        <v>546</v>
      </c>
      <c r="I2950" s="665" t="s">
        <v>1797</v>
      </c>
      <c r="J2950" s="665" t="s">
        <v>1798</v>
      </c>
      <c r="K2950" s="665" t="s">
        <v>5317</v>
      </c>
      <c r="L2950" s="666">
        <v>50.32</v>
      </c>
      <c r="M2950" s="666">
        <v>50.32</v>
      </c>
      <c r="N2950" s="665">
        <v>1</v>
      </c>
      <c r="O2950" s="748">
        <v>1</v>
      </c>
      <c r="P2950" s="666">
        <v>50.32</v>
      </c>
      <c r="Q2950" s="681">
        <v>1</v>
      </c>
      <c r="R2950" s="665">
        <v>1</v>
      </c>
      <c r="S2950" s="681">
        <v>1</v>
      </c>
      <c r="T2950" s="748">
        <v>1</v>
      </c>
      <c r="U2950" s="704">
        <v>1</v>
      </c>
    </row>
    <row r="2951" spans="1:21" ht="14.4" customHeight="1" x14ac:dyDescent="0.3">
      <c r="A2951" s="664">
        <v>21</v>
      </c>
      <c r="B2951" s="665" t="s">
        <v>545</v>
      </c>
      <c r="C2951" s="665" t="s">
        <v>4757</v>
      </c>
      <c r="D2951" s="746" t="s">
        <v>7219</v>
      </c>
      <c r="E2951" s="747" t="s">
        <v>4764</v>
      </c>
      <c r="F2951" s="665" t="s">
        <v>4752</v>
      </c>
      <c r="G2951" s="665" t="s">
        <v>4818</v>
      </c>
      <c r="H2951" s="665" t="s">
        <v>546</v>
      </c>
      <c r="I2951" s="665" t="s">
        <v>4978</v>
      </c>
      <c r="J2951" s="665" t="s">
        <v>1798</v>
      </c>
      <c r="K2951" s="665" t="s">
        <v>4979</v>
      </c>
      <c r="L2951" s="666">
        <v>100.62</v>
      </c>
      <c r="M2951" s="666">
        <v>6339.0600000000013</v>
      </c>
      <c r="N2951" s="665">
        <v>63</v>
      </c>
      <c r="O2951" s="748">
        <v>20</v>
      </c>
      <c r="P2951" s="666">
        <v>4024.8000000000006</v>
      </c>
      <c r="Q2951" s="681">
        <v>0.63492063492063489</v>
      </c>
      <c r="R2951" s="665">
        <v>40</v>
      </c>
      <c r="S2951" s="681">
        <v>0.63492063492063489</v>
      </c>
      <c r="T2951" s="748">
        <v>13</v>
      </c>
      <c r="U2951" s="704">
        <v>0.65</v>
      </c>
    </row>
    <row r="2952" spans="1:21" ht="14.4" customHeight="1" x14ac:dyDescent="0.3">
      <c r="A2952" s="664">
        <v>21</v>
      </c>
      <c r="B2952" s="665" t="s">
        <v>545</v>
      </c>
      <c r="C2952" s="665" t="s">
        <v>4757</v>
      </c>
      <c r="D2952" s="746" t="s">
        <v>7219</v>
      </c>
      <c r="E2952" s="747" t="s">
        <v>4764</v>
      </c>
      <c r="F2952" s="665" t="s">
        <v>4752</v>
      </c>
      <c r="G2952" s="665" t="s">
        <v>4818</v>
      </c>
      <c r="H2952" s="665" t="s">
        <v>546</v>
      </c>
      <c r="I2952" s="665" t="s">
        <v>5749</v>
      </c>
      <c r="J2952" s="665" t="s">
        <v>1955</v>
      </c>
      <c r="K2952" s="665" t="s">
        <v>5750</v>
      </c>
      <c r="L2952" s="666">
        <v>299.83999999999997</v>
      </c>
      <c r="M2952" s="666">
        <v>599.67999999999995</v>
      </c>
      <c r="N2952" s="665">
        <v>2</v>
      </c>
      <c r="O2952" s="748">
        <v>0.5</v>
      </c>
      <c r="P2952" s="666">
        <v>599.67999999999995</v>
      </c>
      <c r="Q2952" s="681">
        <v>1</v>
      </c>
      <c r="R2952" s="665">
        <v>2</v>
      </c>
      <c r="S2952" s="681">
        <v>1</v>
      </c>
      <c r="T2952" s="748">
        <v>0.5</v>
      </c>
      <c r="U2952" s="704">
        <v>1</v>
      </c>
    </row>
    <row r="2953" spans="1:21" ht="14.4" customHeight="1" x14ac:dyDescent="0.3">
      <c r="A2953" s="664">
        <v>21</v>
      </c>
      <c r="B2953" s="665" t="s">
        <v>545</v>
      </c>
      <c r="C2953" s="665" t="s">
        <v>4757</v>
      </c>
      <c r="D2953" s="746" t="s">
        <v>7219</v>
      </c>
      <c r="E2953" s="747" t="s">
        <v>4764</v>
      </c>
      <c r="F2953" s="665" t="s">
        <v>4752</v>
      </c>
      <c r="G2953" s="665" t="s">
        <v>4818</v>
      </c>
      <c r="H2953" s="665" t="s">
        <v>546</v>
      </c>
      <c r="I2953" s="665" t="s">
        <v>5467</v>
      </c>
      <c r="J2953" s="665" t="s">
        <v>1798</v>
      </c>
      <c r="K2953" s="665" t="s">
        <v>5468</v>
      </c>
      <c r="L2953" s="666">
        <v>83.86</v>
      </c>
      <c r="M2953" s="666">
        <v>83.86</v>
      </c>
      <c r="N2953" s="665">
        <v>1</v>
      </c>
      <c r="O2953" s="748">
        <v>1</v>
      </c>
      <c r="P2953" s="666">
        <v>83.86</v>
      </c>
      <c r="Q2953" s="681">
        <v>1</v>
      </c>
      <c r="R2953" s="665">
        <v>1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21</v>
      </c>
      <c r="B2954" s="665" t="s">
        <v>545</v>
      </c>
      <c r="C2954" s="665" t="s">
        <v>4757</v>
      </c>
      <c r="D2954" s="746" t="s">
        <v>7219</v>
      </c>
      <c r="E2954" s="747" t="s">
        <v>4764</v>
      </c>
      <c r="F2954" s="665" t="s">
        <v>4752</v>
      </c>
      <c r="G2954" s="665" t="s">
        <v>5225</v>
      </c>
      <c r="H2954" s="665" t="s">
        <v>546</v>
      </c>
      <c r="I2954" s="665" t="s">
        <v>5226</v>
      </c>
      <c r="J2954" s="665" t="s">
        <v>3187</v>
      </c>
      <c r="K2954" s="665" t="s">
        <v>5227</v>
      </c>
      <c r="L2954" s="666">
        <v>0</v>
      </c>
      <c r="M2954" s="666">
        <v>0</v>
      </c>
      <c r="N2954" s="665">
        <v>5</v>
      </c>
      <c r="O2954" s="748">
        <v>1</v>
      </c>
      <c r="P2954" s="666">
        <v>0</v>
      </c>
      <c r="Q2954" s="681"/>
      <c r="R2954" s="665">
        <v>5</v>
      </c>
      <c r="S2954" s="681">
        <v>1</v>
      </c>
      <c r="T2954" s="748">
        <v>1</v>
      </c>
      <c r="U2954" s="704">
        <v>1</v>
      </c>
    </row>
    <row r="2955" spans="1:21" ht="14.4" customHeight="1" x14ac:dyDescent="0.3">
      <c r="A2955" s="664">
        <v>21</v>
      </c>
      <c r="B2955" s="665" t="s">
        <v>545</v>
      </c>
      <c r="C2955" s="665" t="s">
        <v>4757</v>
      </c>
      <c r="D2955" s="746" t="s">
        <v>7219</v>
      </c>
      <c r="E2955" s="747" t="s">
        <v>4764</v>
      </c>
      <c r="F2955" s="665" t="s">
        <v>4752</v>
      </c>
      <c r="G2955" s="665" t="s">
        <v>5225</v>
      </c>
      <c r="H2955" s="665" t="s">
        <v>546</v>
      </c>
      <c r="I2955" s="665" t="s">
        <v>6493</v>
      </c>
      <c r="J2955" s="665" t="s">
        <v>6494</v>
      </c>
      <c r="K2955" s="665" t="s">
        <v>6495</v>
      </c>
      <c r="L2955" s="666">
        <v>42.57</v>
      </c>
      <c r="M2955" s="666">
        <v>297.99</v>
      </c>
      <c r="N2955" s="665">
        <v>7</v>
      </c>
      <c r="O2955" s="748">
        <v>5.5</v>
      </c>
      <c r="P2955" s="666">
        <v>127.71000000000001</v>
      </c>
      <c r="Q2955" s="681">
        <v>0.4285714285714286</v>
      </c>
      <c r="R2955" s="665">
        <v>3</v>
      </c>
      <c r="S2955" s="681">
        <v>0.42857142857142855</v>
      </c>
      <c r="T2955" s="748">
        <v>3</v>
      </c>
      <c r="U2955" s="704">
        <v>0.54545454545454541</v>
      </c>
    </row>
    <row r="2956" spans="1:21" ht="14.4" customHeight="1" x14ac:dyDescent="0.3">
      <c r="A2956" s="664">
        <v>21</v>
      </c>
      <c r="B2956" s="665" t="s">
        <v>545</v>
      </c>
      <c r="C2956" s="665" t="s">
        <v>4757</v>
      </c>
      <c r="D2956" s="746" t="s">
        <v>7219</v>
      </c>
      <c r="E2956" s="747" t="s">
        <v>4764</v>
      </c>
      <c r="F2956" s="665" t="s">
        <v>4752</v>
      </c>
      <c r="G2956" s="665" t="s">
        <v>6747</v>
      </c>
      <c r="H2956" s="665" t="s">
        <v>546</v>
      </c>
      <c r="I2956" s="665" t="s">
        <v>6930</v>
      </c>
      <c r="J2956" s="665" t="s">
        <v>6931</v>
      </c>
      <c r="K2956" s="665" t="s">
        <v>6932</v>
      </c>
      <c r="L2956" s="666">
        <v>468.21</v>
      </c>
      <c r="M2956" s="666">
        <v>468.21</v>
      </c>
      <c r="N2956" s="665">
        <v>1</v>
      </c>
      <c r="O2956" s="748">
        <v>1</v>
      </c>
      <c r="P2956" s="666">
        <v>468.21</v>
      </c>
      <c r="Q2956" s="681">
        <v>1</v>
      </c>
      <c r="R2956" s="665">
        <v>1</v>
      </c>
      <c r="S2956" s="681">
        <v>1</v>
      </c>
      <c r="T2956" s="748">
        <v>1</v>
      </c>
      <c r="U2956" s="704">
        <v>1</v>
      </c>
    </row>
    <row r="2957" spans="1:21" ht="14.4" customHeight="1" x14ac:dyDescent="0.3">
      <c r="A2957" s="664">
        <v>21</v>
      </c>
      <c r="B2957" s="665" t="s">
        <v>545</v>
      </c>
      <c r="C2957" s="665" t="s">
        <v>4757</v>
      </c>
      <c r="D2957" s="746" t="s">
        <v>7219</v>
      </c>
      <c r="E2957" s="747" t="s">
        <v>4764</v>
      </c>
      <c r="F2957" s="665" t="s">
        <v>4752</v>
      </c>
      <c r="G2957" s="665" t="s">
        <v>5159</v>
      </c>
      <c r="H2957" s="665" t="s">
        <v>546</v>
      </c>
      <c r="I2957" s="665" t="s">
        <v>1257</v>
      </c>
      <c r="J2957" s="665" t="s">
        <v>1258</v>
      </c>
      <c r="K2957" s="665" t="s">
        <v>5834</v>
      </c>
      <c r="L2957" s="666">
        <v>271.94</v>
      </c>
      <c r="M2957" s="666">
        <v>543.88</v>
      </c>
      <c r="N2957" s="665">
        <v>2</v>
      </c>
      <c r="O2957" s="748">
        <v>1</v>
      </c>
      <c r="P2957" s="666">
        <v>543.88</v>
      </c>
      <c r="Q2957" s="681">
        <v>1</v>
      </c>
      <c r="R2957" s="665">
        <v>2</v>
      </c>
      <c r="S2957" s="681">
        <v>1</v>
      </c>
      <c r="T2957" s="748">
        <v>1</v>
      </c>
      <c r="U2957" s="704">
        <v>1</v>
      </c>
    </row>
    <row r="2958" spans="1:21" ht="14.4" customHeight="1" x14ac:dyDescent="0.3">
      <c r="A2958" s="664">
        <v>21</v>
      </c>
      <c r="B2958" s="665" t="s">
        <v>545</v>
      </c>
      <c r="C2958" s="665" t="s">
        <v>4757</v>
      </c>
      <c r="D2958" s="746" t="s">
        <v>7219</v>
      </c>
      <c r="E2958" s="747" t="s">
        <v>4764</v>
      </c>
      <c r="F2958" s="665" t="s">
        <v>4752</v>
      </c>
      <c r="G2958" s="665" t="s">
        <v>5159</v>
      </c>
      <c r="H2958" s="665" t="s">
        <v>546</v>
      </c>
      <c r="I2958" s="665" t="s">
        <v>6933</v>
      </c>
      <c r="J2958" s="665" t="s">
        <v>1258</v>
      </c>
      <c r="K2958" s="665" t="s">
        <v>6934</v>
      </c>
      <c r="L2958" s="666">
        <v>0</v>
      </c>
      <c r="M2958" s="666">
        <v>0</v>
      </c>
      <c r="N2958" s="665">
        <v>2</v>
      </c>
      <c r="O2958" s="748">
        <v>1</v>
      </c>
      <c r="P2958" s="666"/>
      <c r="Q2958" s="681"/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21</v>
      </c>
      <c r="B2959" s="665" t="s">
        <v>545</v>
      </c>
      <c r="C2959" s="665" t="s">
        <v>4757</v>
      </c>
      <c r="D2959" s="746" t="s">
        <v>7219</v>
      </c>
      <c r="E2959" s="747" t="s">
        <v>4764</v>
      </c>
      <c r="F2959" s="665" t="s">
        <v>4752</v>
      </c>
      <c r="G2959" s="665" t="s">
        <v>5159</v>
      </c>
      <c r="H2959" s="665" t="s">
        <v>546</v>
      </c>
      <c r="I2959" s="665" t="s">
        <v>973</v>
      </c>
      <c r="J2959" s="665" t="s">
        <v>5161</v>
      </c>
      <c r="K2959" s="665" t="s">
        <v>5954</v>
      </c>
      <c r="L2959" s="666">
        <v>151.62</v>
      </c>
      <c r="M2959" s="666">
        <v>303.24</v>
      </c>
      <c r="N2959" s="665">
        <v>2</v>
      </c>
      <c r="O2959" s="748">
        <v>2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21</v>
      </c>
      <c r="B2960" s="665" t="s">
        <v>545</v>
      </c>
      <c r="C2960" s="665" t="s">
        <v>4757</v>
      </c>
      <c r="D2960" s="746" t="s">
        <v>7219</v>
      </c>
      <c r="E2960" s="747" t="s">
        <v>4764</v>
      </c>
      <c r="F2960" s="665" t="s">
        <v>4752</v>
      </c>
      <c r="G2960" s="665" t="s">
        <v>5159</v>
      </c>
      <c r="H2960" s="665" t="s">
        <v>546</v>
      </c>
      <c r="I2960" s="665" t="s">
        <v>5160</v>
      </c>
      <c r="J2960" s="665" t="s">
        <v>5161</v>
      </c>
      <c r="K2960" s="665" t="s">
        <v>5162</v>
      </c>
      <c r="L2960" s="666">
        <v>0</v>
      </c>
      <c r="M2960" s="666">
        <v>0</v>
      </c>
      <c r="N2960" s="665">
        <v>2</v>
      </c>
      <c r="O2960" s="748">
        <v>0.5</v>
      </c>
      <c r="P2960" s="666">
        <v>0</v>
      </c>
      <c r="Q2960" s="681"/>
      <c r="R2960" s="665">
        <v>2</v>
      </c>
      <c r="S2960" s="681">
        <v>1</v>
      </c>
      <c r="T2960" s="748">
        <v>0.5</v>
      </c>
      <c r="U2960" s="704">
        <v>1</v>
      </c>
    </row>
    <row r="2961" spans="1:21" ht="14.4" customHeight="1" x14ac:dyDescent="0.3">
      <c r="A2961" s="664">
        <v>21</v>
      </c>
      <c r="B2961" s="665" t="s">
        <v>545</v>
      </c>
      <c r="C2961" s="665" t="s">
        <v>4757</v>
      </c>
      <c r="D2961" s="746" t="s">
        <v>7219</v>
      </c>
      <c r="E2961" s="747" t="s">
        <v>4764</v>
      </c>
      <c r="F2961" s="665" t="s">
        <v>4752</v>
      </c>
      <c r="G2961" s="665" t="s">
        <v>5159</v>
      </c>
      <c r="H2961" s="665" t="s">
        <v>546</v>
      </c>
      <c r="I2961" s="665" t="s">
        <v>5955</v>
      </c>
      <c r="J2961" s="665" t="s">
        <v>5474</v>
      </c>
      <c r="K2961" s="665" t="s">
        <v>5956</v>
      </c>
      <c r="L2961" s="666">
        <v>0</v>
      </c>
      <c r="M2961" s="666">
        <v>0</v>
      </c>
      <c r="N2961" s="665">
        <v>1</v>
      </c>
      <c r="O2961" s="748">
        <v>0.5</v>
      </c>
      <c r="P2961" s="666">
        <v>0</v>
      </c>
      <c r="Q2961" s="681"/>
      <c r="R2961" s="665">
        <v>1</v>
      </c>
      <c r="S2961" s="681">
        <v>1</v>
      </c>
      <c r="T2961" s="748">
        <v>0.5</v>
      </c>
      <c r="U2961" s="704">
        <v>1</v>
      </c>
    </row>
    <row r="2962" spans="1:21" ht="14.4" customHeight="1" x14ac:dyDescent="0.3">
      <c r="A2962" s="664">
        <v>21</v>
      </c>
      <c r="B2962" s="665" t="s">
        <v>545</v>
      </c>
      <c r="C2962" s="665" t="s">
        <v>4757</v>
      </c>
      <c r="D2962" s="746" t="s">
        <v>7219</v>
      </c>
      <c r="E2962" s="747" t="s">
        <v>4764</v>
      </c>
      <c r="F2962" s="665" t="s">
        <v>4752</v>
      </c>
      <c r="G2962" s="665" t="s">
        <v>5159</v>
      </c>
      <c r="H2962" s="665" t="s">
        <v>546</v>
      </c>
      <c r="I2962" s="665" t="s">
        <v>5957</v>
      </c>
      <c r="J2962" s="665" t="s">
        <v>5161</v>
      </c>
      <c r="K2962" s="665" t="s">
        <v>5958</v>
      </c>
      <c r="L2962" s="666">
        <v>0</v>
      </c>
      <c r="M2962" s="666">
        <v>0</v>
      </c>
      <c r="N2962" s="665">
        <v>3</v>
      </c>
      <c r="O2962" s="748">
        <v>1.5</v>
      </c>
      <c r="P2962" s="666">
        <v>0</v>
      </c>
      <c r="Q2962" s="681"/>
      <c r="R2962" s="665">
        <v>3</v>
      </c>
      <c r="S2962" s="681">
        <v>1</v>
      </c>
      <c r="T2962" s="748">
        <v>1.5</v>
      </c>
      <c r="U2962" s="704">
        <v>1</v>
      </c>
    </row>
    <row r="2963" spans="1:21" ht="14.4" customHeight="1" x14ac:dyDescent="0.3">
      <c r="A2963" s="664">
        <v>21</v>
      </c>
      <c r="B2963" s="665" t="s">
        <v>545</v>
      </c>
      <c r="C2963" s="665" t="s">
        <v>4757</v>
      </c>
      <c r="D2963" s="746" t="s">
        <v>7219</v>
      </c>
      <c r="E2963" s="747" t="s">
        <v>4764</v>
      </c>
      <c r="F2963" s="665" t="s">
        <v>4752</v>
      </c>
      <c r="G2963" s="665" t="s">
        <v>5159</v>
      </c>
      <c r="H2963" s="665" t="s">
        <v>546</v>
      </c>
      <c r="I2963" s="665" t="s">
        <v>6935</v>
      </c>
      <c r="J2963" s="665" t="s">
        <v>5161</v>
      </c>
      <c r="K2963" s="665" t="s">
        <v>5958</v>
      </c>
      <c r="L2963" s="666">
        <v>0</v>
      </c>
      <c r="M2963" s="666">
        <v>0</v>
      </c>
      <c r="N2963" s="665">
        <v>1</v>
      </c>
      <c r="O2963" s="748">
        <v>0.5</v>
      </c>
      <c r="P2963" s="666">
        <v>0</v>
      </c>
      <c r="Q2963" s="681"/>
      <c r="R2963" s="665">
        <v>1</v>
      </c>
      <c r="S2963" s="681">
        <v>1</v>
      </c>
      <c r="T2963" s="748">
        <v>0.5</v>
      </c>
      <c r="U2963" s="704">
        <v>1</v>
      </c>
    </row>
    <row r="2964" spans="1:21" ht="14.4" customHeight="1" x14ac:dyDescent="0.3">
      <c r="A2964" s="664">
        <v>21</v>
      </c>
      <c r="B2964" s="665" t="s">
        <v>545</v>
      </c>
      <c r="C2964" s="665" t="s">
        <v>4757</v>
      </c>
      <c r="D2964" s="746" t="s">
        <v>7219</v>
      </c>
      <c r="E2964" s="747" t="s">
        <v>4764</v>
      </c>
      <c r="F2964" s="665" t="s">
        <v>4752</v>
      </c>
      <c r="G2964" s="665" t="s">
        <v>5159</v>
      </c>
      <c r="H2964" s="665" t="s">
        <v>546</v>
      </c>
      <c r="I2964" s="665" t="s">
        <v>5962</v>
      </c>
      <c r="J2964" s="665" t="s">
        <v>5963</v>
      </c>
      <c r="K2964" s="665" t="s">
        <v>5958</v>
      </c>
      <c r="L2964" s="666">
        <v>0</v>
      </c>
      <c r="M2964" s="666">
        <v>0</v>
      </c>
      <c r="N2964" s="665">
        <v>7</v>
      </c>
      <c r="O2964" s="748">
        <v>3.5</v>
      </c>
      <c r="P2964" s="666">
        <v>0</v>
      </c>
      <c r="Q2964" s="681"/>
      <c r="R2964" s="665">
        <v>4</v>
      </c>
      <c r="S2964" s="681">
        <v>0.5714285714285714</v>
      </c>
      <c r="T2964" s="748">
        <v>1.5</v>
      </c>
      <c r="U2964" s="704">
        <v>0.42857142857142855</v>
      </c>
    </row>
    <row r="2965" spans="1:21" ht="14.4" customHeight="1" x14ac:dyDescent="0.3">
      <c r="A2965" s="664">
        <v>21</v>
      </c>
      <c r="B2965" s="665" t="s">
        <v>545</v>
      </c>
      <c r="C2965" s="665" t="s">
        <v>4757</v>
      </c>
      <c r="D2965" s="746" t="s">
        <v>7219</v>
      </c>
      <c r="E2965" s="747" t="s">
        <v>4764</v>
      </c>
      <c r="F2965" s="665" t="s">
        <v>4752</v>
      </c>
      <c r="G2965" s="665" t="s">
        <v>5159</v>
      </c>
      <c r="H2965" s="665" t="s">
        <v>546</v>
      </c>
      <c r="I2965" s="665" t="s">
        <v>6936</v>
      </c>
      <c r="J2965" s="665" t="s">
        <v>6133</v>
      </c>
      <c r="K2965" s="665" t="s">
        <v>5966</v>
      </c>
      <c r="L2965" s="666">
        <v>0</v>
      </c>
      <c r="M2965" s="666">
        <v>0</v>
      </c>
      <c r="N2965" s="665">
        <v>1</v>
      </c>
      <c r="O2965" s="748">
        <v>0.5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21</v>
      </c>
      <c r="B2966" s="665" t="s">
        <v>545</v>
      </c>
      <c r="C2966" s="665" t="s">
        <v>4757</v>
      </c>
      <c r="D2966" s="746" t="s">
        <v>7219</v>
      </c>
      <c r="E2966" s="747" t="s">
        <v>4764</v>
      </c>
      <c r="F2966" s="665" t="s">
        <v>4752</v>
      </c>
      <c r="G2966" s="665" t="s">
        <v>5159</v>
      </c>
      <c r="H2966" s="665" t="s">
        <v>546</v>
      </c>
      <c r="I2966" s="665" t="s">
        <v>6937</v>
      </c>
      <c r="J2966" s="665" t="s">
        <v>5963</v>
      </c>
      <c r="K2966" s="665" t="s">
        <v>6938</v>
      </c>
      <c r="L2966" s="666">
        <v>0</v>
      </c>
      <c r="M2966" s="666">
        <v>0</v>
      </c>
      <c r="N2966" s="665">
        <v>2</v>
      </c>
      <c r="O2966" s="748">
        <v>1</v>
      </c>
      <c r="P2966" s="666"/>
      <c r="Q2966" s="681"/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21</v>
      </c>
      <c r="B2967" s="665" t="s">
        <v>545</v>
      </c>
      <c r="C2967" s="665" t="s">
        <v>4757</v>
      </c>
      <c r="D2967" s="746" t="s">
        <v>7219</v>
      </c>
      <c r="E2967" s="747" t="s">
        <v>4764</v>
      </c>
      <c r="F2967" s="665" t="s">
        <v>4752</v>
      </c>
      <c r="G2967" s="665" t="s">
        <v>4942</v>
      </c>
      <c r="H2967" s="665" t="s">
        <v>546</v>
      </c>
      <c r="I2967" s="665" t="s">
        <v>6939</v>
      </c>
      <c r="J2967" s="665" t="s">
        <v>4944</v>
      </c>
      <c r="K2967" s="665" t="s">
        <v>5841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21</v>
      </c>
      <c r="B2968" s="665" t="s">
        <v>545</v>
      </c>
      <c r="C2968" s="665" t="s">
        <v>4757</v>
      </c>
      <c r="D2968" s="746" t="s">
        <v>7219</v>
      </c>
      <c r="E2968" s="747" t="s">
        <v>4764</v>
      </c>
      <c r="F2968" s="665" t="s">
        <v>4752</v>
      </c>
      <c r="G2968" s="665" t="s">
        <v>4942</v>
      </c>
      <c r="H2968" s="665" t="s">
        <v>546</v>
      </c>
      <c r="I2968" s="665" t="s">
        <v>6940</v>
      </c>
      <c r="J2968" s="665" t="s">
        <v>4944</v>
      </c>
      <c r="K2968" s="665" t="s">
        <v>5841</v>
      </c>
      <c r="L2968" s="666">
        <v>0</v>
      </c>
      <c r="M2968" s="666">
        <v>0</v>
      </c>
      <c r="N2968" s="665">
        <v>1</v>
      </c>
      <c r="O2968" s="748">
        <v>0.5</v>
      </c>
      <c r="P2968" s="666"/>
      <c r="Q2968" s="681"/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21</v>
      </c>
      <c r="B2969" s="665" t="s">
        <v>545</v>
      </c>
      <c r="C2969" s="665" t="s">
        <v>4757</v>
      </c>
      <c r="D2969" s="746" t="s">
        <v>7219</v>
      </c>
      <c r="E2969" s="747" t="s">
        <v>4764</v>
      </c>
      <c r="F2969" s="665" t="s">
        <v>4752</v>
      </c>
      <c r="G2969" s="665" t="s">
        <v>4942</v>
      </c>
      <c r="H2969" s="665" t="s">
        <v>546</v>
      </c>
      <c r="I2969" s="665" t="s">
        <v>5763</v>
      </c>
      <c r="J2969" s="665" t="s">
        <v>5478</v>
      </c>
      <c r="K2969" s="665" t="s">
        <v>5035</v>
      </c>
      <c r="L2969" s="666">
        <v>0</v>
      </c>
      <c r="M2969" s="666">
        <v>0</v>
      </c>
      <c r="N2969" s="665">
        <v>1</v>
      </c>
      <c r="O2969" s="748">
        <v>1</v>
      </c>
      <c r="P2969" s="666">
        <v>0</v>
      </c>
      <c r="Q2969" s="681"/>
      <c r="R2969" s="665">
        <v>1</v>
      </c>
      <c r="S2969" s="681">
        <v>1</v>
      </c>
      <c r="T2969" s="748">
        <v>1</v>
      </c>
      <c r="U2969" s="704">
        <v>1</v>
      </c>
    </row>
    <row r="2970" spans="1:21" ht="14.4" customHeight="1" x14ac:dyDescent="0.3">
      <c r="A2970" s="664">
        <v>21</v>
      </c>
      <c r="B2970" s="665" t="s">
        <v>545</v>
      </c>
      <c r="C2970" s="665" t="s">
        <v>4757</v>
      </c>
      <c r="D2970" s="746" t="s">
        <v>7219</v>
      </c>
      <c r="E2970" s="747" t="s">
        <v>4764</v>
      </c>
      <c r="F2970" s="665" t="s">
        <v>4752</v>
      </c>
      <c r="G2970" s="665" t="s">
        <v>4942</v>
      </c>
      <c r="H2970" s="665" t="s">
        <v>546</v>
      </c>
      <c r="I2970" s="665" t="s">
        <v>4946</v>
      </c>
      <c r="J2970" s="665" t="s">
        <v>4947</v>
      </c>
      <c r="K2970" s="665" t="s">
        <v>4945</v>
      </c>
      <c r="L2970" s="666">
        <v>0</v>
      </c>
      <c r="M2970" s="666">
        <v>0</v>
      </c>
      <c r="N2970" s="665">
        <v>1</v>
      </c>
      <c r="O2970" s="748">
        <v>1</v>
      </c>
      <c r="P2970" s="666"/>
      <c r="Q2970" s="681"/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21</v>
      </c>
      <c r="B2971" s="665" t="s">
        <v>545</v>
      </c>
      <c r="C2971" s="665" t="s">
        <v>4757</v>
      </c>
      <c r="D2971" s="746" t="s">
        <v>7219</v>
      </c>
      <c r="E2971" s="747" t="s">
        <v>4764</v>
      </c>
      <c r="F2971" s="665" t="s">
        <v>4752</v>
      </c>
      <c r="G2971" s="665" t="s">
        <v>4942</v>
      </c>
      <c r="H2971" s="665" t="s">
        <v>546</v>
      </c>
      <c r="I2971" s="665" t="s">
        <v>5971</v>
      </c>
      <c r="J2971" s="665" t="s">
        <v>5840</v>
      </c>
      <c r="K2971" s="665" t="s">
        <v>5035</v>
      </c>
      <c r="L2971" s="666">
        <v>0</v>
      </c>
      <c r="M2971" s="666">
        <v>0</v>
      </c>
      <c r="N2971" s="665">
        <v>1</v>
      </c>
      <c r="O2971" s="748">
        <v>1</v>
      </c>
      <c r="P2971" s="666">
        <v>0</v>
      </c>
      <c r="Q2971" s="681"/>
      <c r="R2971" s="665">
        <v>1</v>
      </c>
      <c r="S2971" s="681">
        <v>1</v>
      </c>
      <c r="T2971" s="748">
        <v>1</v>
      </c>
      <c r="U2971" s="704">
        <v>1</v>
      </c>
    </row>
    <row r="2972" spans="1:21" ht="14.4" customHeight="1" x14ac:dyDescent="0.3">
      <c r="A2972" s="664">
        <v>21</v>
      </c>
      <c r="B2972" s="665" t="s">
        <v>545</v>
      </c>
      <c r="C2972" s="665" t="s">
        <v>4757</v>
      </c>
      <c r="D2972" s="746" t="s">
        <v>7219</v>
      </c>
      <c r="E2972" s="747" t="s">
        <v>4764</v>
      </c>
      <c r="F2972" s="665" t="s">
        <v>4752</v>
      </c>
      <c r="G2972" s="665" t="s">
        <v>4942</v>
      </c>
      <c r="H2972" s="665" t="s">
        <v>546</v>
      </c>
      <c r="I2972" s="665" t="s">
        <v>5839</v>
      </c>
      <c r="J2972" s="665" t="s">
        <v>5840</v>
      </c>
      <c r="K2972" s="665" t="s">
        <v>5841</v>
      </c>
      <c r="L2972" s="666">
        <v>0</v>
      </c>
      <c r="M2972" s="666">
        <v>0</v>
      </c>
      <c r="N2972" s="665">
        <v>1</v>
      </c>
      <c r="O2972" s="748">
        <v>1</v>
      </c>
      <c r="P2972" s="666">
        <v>0</v>
      </c>
      <c r="Q2972" s="681"/>
      <c r="R2972" s="665">
        <v>1</v>
      </c>
      <c r="S2972" s="681">
        <v>1</v>
      </c>
      <c r="T2972" s="748">
        <v>1</v>
      </c>
      <c r="U2972" s="704">
        <v>1</v>
      </c>
    </row>
    <row r="2973" spans="1:21" ht="14.4" customHeight="1" x14ac:dyDescent="0.3">
      <c r="A2973" s="664">
        <v>21</v>
      </c>
      <c r="B2973" s="665" t="s">
        <v>545</v>
      </c>
      <c r="C2973" s="665" t="s">
        <v>4757</v>
      </c>
      <c r="D2973" s="746" t="s">
        <v>7219</v>
      </c>
      <c r="E2973" s="747" t="s">
        <v>4764</v>
      </c>
      <c r="F2973" s="665" t="s">
        <v>4752</v>
      </c>
      <c r="G2973" s="665" t="s">
        <v>4942</v>
      </c>
      <c r="H2973" s="665" t="s">
        <v>546</v>
      </c>
      <c r="I2973" s="665" t="s">
        <v>6136</v>
      </c>
      <c r="J2973" s="665" t="s">
        <v>4947</v>
      </c>
      <c r="K2973" s="665" t="s">
        <v>4463</v>
      </c>
      <c r="L2973" s="666">
        <v>0</v>
      </c>
      <c r="M2973" s="666">
        <v>0</v>
      </c>
      <c r="N2973" s="665">
        <v>2</v>
      </c>
      <c r="O2973" s="748">
        <v>1</v>
      </c>
      <c r="P2973" s="666">
        <v>0</v>
      </c>
      <c r="Q2973" s="681"/>
      <c r="R2973" s="665">
        <v>1</v>
      </c>
      <c r="S2973" s="681">
        <v>0.5</v>
      </c>
      <c r="T2973" s="748">
        <v>0.5</v>
      </c>
      <c r="U2973" s="704">
        <v>0.5</v>
      </c>
    </row>
    <row r="2974" spans="1:21" ht="14.4" customHeight="1" x14ac:dyDescent="0.3">
      <c r="A2974" s="664">
        <v>21</v>
      </c>
      <c r="B2974" s="665" t="s">
        <v>545</v>
      </c>
      <c r="C2974" s="665" t="s">
        <v>4757</v>
      </c>
      <c r="D2974" s="746" t="s">
        <v>7219</v>
      </c>
      <c r="E2974" s="747" t="s">
        <v>4764</v>
      </c>
      <c r="F2974" s="665" t="s">
        <v>4752</v>
      </c>
      <c r="G2974" s="665" t="s">
        <v>4942</v>
      </c>
      <c r="H2974" s="665" t="s">
        <v>546</v>
      </c>
      <c r="I2974" s="665" t="s">
        <v>5479</v>
      </c>
      <c r="J2974" s="665" t="s">
        <v>1978</v>
      </c>
      <c r="K2974" s="665" t="s">
        <v>4913</v>
      </c>
      <c r="L2974" s="666">
        <v>0</v>
      </c>
      <c r="M2974" s="666">
        <v>0</v>
      </c>
      <c r="N2974" s="665">
        <v>1</v>
      </c>
      <c r="O2974" s="748">
        <v>1</v>
      </c>
      <c r="P2974" s="666">
        <v>0</v>
      </c>
      <c r="Q2974" s="681"/>
      <c r="R2974" s="665">
        <v>1</v>
      </c>
      <c r="S2974" s="681">
        <v>1</v>
      </c>
      <c r="T2974" s="748">
        <v>1</v>
      </c>
      <c r="U2974" s="704">
        <v>1</v>
      </c>
    </row>
    <row r="2975" spans="1:21" ht="14.4" customHeight="1" x14ac:dyDescent="0.3">
      <c r="A2975" s="664">
        <v>21</v>
      </c>
      <c r="B2975" s="665" t="s">
        <v>545</v>
      </c>
      <c r="C2975" s="665" t="s">
        <v>4757</v>
      </c>
      <c r="D2975" s="746" t="s">
        <v>7219</v>
      </c>
      <c r="E2975" s="747" t="s">
        <v>4764</v>
      </c>
      <c r="F2975" s="665" t="s">
        <v>4752</v>
      </c>
      <c r="G2975" s="665" t="s">
        <v>4942</v>
      </c>
      <c r="H2975" s="665" t="s">
        <v>546</v>
      </c>
      <c r="I2975" s="665" t="s">
        <v>6941</v>
      </c>
      <c r="J2975" s="665" t="s">
        <v>5478</v>
      </c>
      <c r="K2975" s="665" t="s">
        <v>4945</v>
      </c>
      <c r="L2975" s="666">
        <v>0</v>
      </c>
      <c r="M2975" s="666">
        <v>0</v>
      </c>
      <c r="N2975" s="665">
        <v>2</v>
      </c>
      <c r="O2975" s="748">
        <v>1</v>
      </c>
      <c r="P2975" s="666"/>
      <c r="Q2975" s="681"/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21</v>
      </c>
      <c r="B2976" s="665" t="s">
        <v>545</v>
      </c>
      <c r="C2976" s="665" t="s">
        <v>4757</v>
      </c>
      <c r="D2976" s="746" t="s">
        <v>7219</v>
      </c>
      <c r="E2976" s="747" t="s">
        <v>4764</v>
      </c>
      <c r="F2976" s="665" t="s">
        <v>4752</v>
      </c>
      <c r="G2976" s="665" t="s">
        <v>4942</v>
      </c>
      <c r="H2976" s="665" t="s">
        <v>546</v>
      </c>
      <c r="I2976" s="665" t="s">
        <v>6519</v>
      </c>
      <c r="J2976" s="665" t="s">
        <v>4947</v>
      </c>
      <c r="K2976" s="665" t="s">
        <v>4638</v>
      </c>
      <c r="L2976" s="666">
        <v>0</v>
      </c>
      <c r="M2976" s="666">
        <v>0</v>
      </c>
      <c r="N2976" s="665">
        <v>1</v>
      </c>
      <c r="O2976" s="748">
        <v>0.5</v>
      </c>
      <c r="P2976" s="666">
        <v>0</v>
      </c>
      <c r="Q2976" s="681"/>
      <c r="R2976" s="665">
        <v>1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21</v>
      </c>
      <c r="B2977" s="665" t="s">
        <v>545</v>
      </c>
      <c r="C2977" s="665" t="s">
        <v>4757</v>
      </c>
      <c r="D2977" s="746" t="s">
        <v>7219</v>
      </c>
      <c r="E2977" s="747" t="s">
        <v>4764</v>
      </c>
      <c r="F2977" s="665" t="s">
        <v>4752</v>
      </c>
      <c r="G2977" s="665" t="s">
        <v>6755</v>
      </c>
      <c r="H2977" s="665" t="s">
        <v>546</v>
      </c>
      <c r="I2977" s="665" t="s">
        <v>4229</v>
      </c>
      <c r="J2977" s="665" t="s">
        <v>4230</v>
      </c>
      <c r="K2977" s="665" t="s">
        <v>6756</v>
      </c>
      <c r="L2977" s="666">
        <v>88751.16</v>
      </c>
      <c r="M2977" s="666">
        <v>355004.64</v>
      </c>
      <c r="N2977" s="665">
        <v>4</v>
      </c>
      <c r="O2977" s="748">
        <v>4</v>
      </c>
      <c r="P2977" s="666">
        <v>177502.32</v>
      </c>
      <c r="Q2977" s="681">
        <v>0.5</v>
      </c>
      <c r="R2977" s="665">
        <v>2</v>
      </c>
      <c r="S2977" s="681">
        <v>0.5</v>
      </c>
      <c r="T2977" s="748">
        <v>2</v>
      </c>
      <c r="U2977" s="704">
        <v>0.5</v>
      </c>
    </row>
    <row r="2978" spans="1:21" ht="14.4" customHeight="1" x14ac:dyDescent="0.3">
      <c r="A2978" s="664">
        <v>21</v>
      </c>
      <c r="B2978" s="665" t="s">
        <v>545</v>
      </c>
      <c r="C2978" s="665" t="s">
        <v>4757</v>
      </c>
      <c r="D2978" s="746" t="s">
        <v>7219</v>
      </c>
      <c r="E2978" s="747" t="s">
        <v>4764</v>
      </c>
      <c r="F2978" s="665" t="s">
        <v>4752</v>
      </c>
      <c r="G2978" s="665" t="s">
        <v>6537</v>
      </c>
      <c r="H2978" s="665" t="s">
        <v>546</v>
      </c>
      <c r="I2978" s="665" t="s">
        <v>6942</v>
      </c>
      <c r="J2978" s="665" t="s">
        <v>6943</v>
      </c>
      <c r="K2978" s="665" t="s">
        <v>6944</v>
      </c>
      <c r="L2978" s="666">
        <v>0</v>
      </c>
      <c r="M2978" s="666">
        <v>0</v>
      </c>
      <c r="N2978" s="665">
        <v>2</v>
      </c>
      <c r="O2978" s="748">
        <v>0.5</v>
      </c>
      <c r="P2978" s="666">
        <v>0</v>
      </c>
      <c r="Q2978" s="681"/>
      <c r="R2978" s="665">
        <v>2</v>
      </c>
      <c r="S2978" s="681">
        <v>1</v>
      </c>
      <c r="T2978" s="748">
        <v>0.5</v>
      </c>
      <c r="U2978" s="704">
        <v>1</v>
      </c>
    </row>
    <row r="2979" spans="1:21" ht="14.4" customHeight="1" x14ac:dyDescent="0.3">
      <c r="A2979" s="664">
        <v>21</v>
      </c>
      <c r="B2979" s="665" t="s">
        <v>545</v>
      </c>
      <c r="C2979" s="665" t="s">
        <v>4757</v>
      </c>
      <c r="D2979" s="746" t="s">
        <v>7219</v>
      </c>
      <c r="E2979" s="747" t="s">
        <v>4764</v>
      </c>
      <c r="F2979" s="665" t="s">
        <v>4752</v>
      </c>
      <c r="G2979" s="665" t="s">
        <v>6757</v>
      </c>
      <c r="H2979" s="665" t="s">
        <v>546</v>
      </c>
      <c r="I2979" s="665" t="s">
        <v>6758</v>
      </c>
      <c r="J2979" s="665" t="s">
        <v>6759</v>
      </c>
      <c r="K2979" s="665" t="s">
        <v>6760</v>
      </c>
      <c r="L2979" s="666">
        <v>48620.91</v>
      </c>
      <c r="M2979" s="666">
        <v>972418.20000000007</v>
      </c>
      <c r="N2979" s="665">
        <v>20</v>
      </c>
      <c r="O2979" s="748">
        <v>4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21</v>
      </c>
      <c r="B2980" s="665" t="s">
        <v>545</v>
      </c>
      <c r="C2980" s="665" t="s">
        <v>4757</v>
      </c>
      <c r="D2980" s="746" t="s">
        <v>7219</v>
      </c>
      <c r="E2980" s="747" t="s">
        <v>4764</v>
      </c>
      <c r="F2980" s="665" t="s">
        <v>4753</v>
      </c>
      <c r="G2980" s="665" t="s">
        <v>5036</v>
      </c>
      <c r="H2980" s="665" t="s">
        <v>546</v>
      </c>
      <c r="I2980" s="665" t="s">
        <v>5037</v>
      </c>
      <c r="J2980" s="665" t="s">
        <v>4771</v>
      </c>
      <c r="K2980" s="665"/>
      <c r="L2980" s="666">
        <v>0</v>
      </c>
      <c r="M2980" s="666">
        <v>0</v>
      </c>
      <c r="N2980" s="665">
        <v>7</v>
      </c>
      <c r="O2980" s="748">
        <v>7</v>
      </c>
      <c r="P2980" s="666">
        <v>0</v>
      </c>
      <c r="Q2980" s="681"/>
      <c r="R2980" s="665">
        <v>7</v>
      </c>
      <c r="S2980" s="681">
        <v>1</v>
      </c>
      <c r="T2980" s="748">
        <v>7</v>
      </c>
      <c r="U2980" s="704">
        <v>1</v>
      </c>
    </row>
    <row r="2981" spans="1:21" ht="14.4" customHeight="1" x14ac:dyDescent="0.3">
      <c r="A2981" s="664">
        <v>21</v>
      </c>
      <c r="B2981" s="665" t="s">
        <v>545</v>
      </c>
      <c r="C2981" s="665" t="s">
        <v>4757</v>
      </c>
      <c r="D2981" s="746" t="s">
        <v>7219</v>
      </c>
      <c r="E2981" s="747" t="s">
        <v>4764</v>
      </c>
      <c r="F2981" s="665" t="s">
        <v>4753</v>
      </c>
      <c r="G2981" s="665" t="s">
        <v>5036</v>
      </c>
      <c r="H2981" s="665" t="s">
        <v>546</v>
      </c>
      <c r="I2981" s="665" t="s">
        <v>6945</v>
      </c>
      <c r="J2981" s="665" t="s">
        <v>4771</v>
      </c>
      <c r="K2981" s="665"/>
      <c r="L2981" s="666">
        <v>0</v>
      </c>
      <c r="M2981" s="666">
        <v>0</v>
      </c>
      <c r="N2981" s="665">
        <v>2</v>
      </c>
      <c r="O2981" s="748">
        <v>1.5</v>
      </c>
      <c r="P2981" s="666">
        <v>0</v>
      </c>
      <c r="Q2981" s="681"/>
      <c r="R2981" s="665">
        <v>2</v>
      </c>
      <c r="S2981" s="681">
        <v>1</v>
      </c>
      <c r="T2981" s="748">
        <v>1.5</v>
      </c>
      <c r="U2981" s="704">
        <v>1</v>
      </c>
    </row>
    <row r="2982" spans="1:21" ht="14.4" customHeight="1" x14ac:dyDescent="0.3">
      <c r="A2982" s="664">
        <v>21</v>
      </c>
      <c r="B2982" s="665" t="s">
        <v>545</v>
      </c>
      <c r="C2982" s="665" t="s">
        <v>4757</v>
      </c>
      <c r="D2982" s="746" t="s">
        <v>7219</v>
      </c>
      <c r="E2982" s="747" t="s">
        <v>4764</v>
      </c>
      <c r="F2982" s="665" t="s">
        <v>4754</v>
      </c>
      <c r="G2982" s="665" t="s">
        <v>4949</v>
      </c>
      <c r="H2982" s="665" t="s">
        <v>546</v>
      </c>
      <c r="I2982" s="665" t="s">
        <v>4950</v>
      </c>
      <c r="J2982" s="665" t="s">
        <v>4951</v>
      </c>
      <c r="K2982" s="665" t="s">
        <v>4952</v>
      </c>
      <c r="L2982" s="666">
        <v>1267.1300000000001</v>
      </c>
      <c r="M2982" s="666">
        <v>16472.690000000002</v>
      </c>
      <c r="N2982" s="665">
        <v>13</v>
      </c>
      <c r="O2982" s="748">
        <v>13</v>
      </c>
      <c r="P2982" s="666">
        <v>12671.300000000003</v>
      </c>
      <c r="Q2982" s="681">
        <v>0.76923076923076927</v>
      </c>
      <c r="R2982" s="665">
        <v>10</v>
      </c>
      <c r="S2982" s="681">
        <v>0.76923076923076927</v>
      </c>
      <c r="T2982" s="748">
        <v>10</v>
      </c>
      <c r="U2982" s="704">
        <v>0.76923076923076927</v>
      </c>
    </row>
    <row r="2983" spans="1:21" ht="14.4" customHeight="1" x14ac:dyDescent="0.3">
      <c r="A2983" s="664">
        <v>21</v>
      </c>
      <c r="B2983" s="665" t="s">
        <v>545</v>
      </c>
      <c r="C2983" s="665" t="s">
        <v>4757</v>
      </c>
      <c r="D2983" s="746" t="s">
        <v>7219</v>
      </c>
      <c r="E2983" s="747" t="s">
        <v>4764</v>
      </c>
      <c r="F2983" s="665" t="s">
        <v>4754</v>
      </c>
      <c r="G2983" s="665" t="s">
        <v>4949</v>
      </c>
      <c r="H2983" s="665" t="s">
        <v>546</v>
      </c>
      <c r="I2983" s="665" t="s">
        <v>5039</v>
      </c>
      <c r="J2983" s="665" t="s">
        <v>5040</v>
      </c>
      <c r="K2983" s="665" t="s">
        <v>5041</v>
      </c>
      <c r="L2983" s="666">
        <v>1000</v>
      </c>
      <c r="M2983" s="666">
        <v>2000</v>
      </c>
      <c r="N2983" s="665">
        <v>2</v>
      </c>
      <c r="O2983" s="748">
        <v>2</v>
      </c>
      <c r="P2983" s="666">
        <v>1000</v>
      </c>
      <c r="Q2983" s="681">
        <v>0.5</v>
      </c>
      <c r="R2983" s="665">
        <v>1</v>
      </c>
      <c r="S2983" s="681">
        <v>0.5</v>
      </c>
      <c r="T2983" s="748">
        <v>1</v>
      </c>
      <c r="U2983" s="704">
        <v>0.5</v>
      </c>
    </row>
    <row r="2984" spans="1:21" ht="14.4" customHeight="1" x14ac:dyDescent="0.3">
      <c r="A2984" s="664">
        <v>21</v>
      </c>
      <c r="B2984" s="665" t="s">
        <v>545</v>
      </c>
      <c r="C2984" s="665" t="s">
        <v>4757</v>
      </c>
      <c r="D2984" s="746" t="s">
        <v>7219</v>
      </c>
      <c r="E2984" s="747" t="s">
        <v>4769</v>
      </c>
      <c r="F2984" s="665" t="s">
        <v>4752</v>
      </c>
      <c r="G2984" s="665" t="s">
        <v>5553</v>
      </c>
      <c r="H2984" s="665" t="s">
        <v>546</v>
      </c>
      <c r="I2984" s="665" t="s">
        <v>5555</v>
      </c>
      <c r="J2984" s="665" t="s">
        <v>2113</v>
      </c>
      <c r="K2984" s="665" t="s">
        <v>5556</v>
      </c>
      <c r="L2984" s="666">
        <v>73.069999999999993</v>
      </c>
      <c r="M2984" s="666">
        <v>146.13999999999999</v>
      </c>
      <c r="N2984" s="665">
        <v>2</v>
      </c>
      <c r="O2984" s="748">
        <v>0.5</v>
      </c>
      <c r="P2984" s="666">
        <v>146.13999999999999</v>
      </c>
      <c r="Q2984" s="681">
        <v>1</v>
      </c>
      <c r="R2984" s="665">
        <v>2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21</v>
      </c>
      <c r="B2985" s="665" t="s">
        <v>545</v>
      </c>
      <c r="C2985" s="665" t="s">
        <v>4757</v>
      </c>
      <c r="D2985" s="746" t="s">
        <v>7219</v>
      </c>
      <c r="E2985" s="747" t="s">
        <v>4769</v>
      </c>
      <c r="F2985" s="665" t="s">
        <v>4752</v>
      </c>
      <c r="G2985" s="665" t="s">
        <v>5553</v>
      </c>
      <c r="H2985" s="665" t="s">
        <v>546</v>
      </c>
      <c r="I2985" s="665" t="s">
        <v>6946</v>
      </c>
      <c r="J2985" s="665" t="s">
        <v>6947</v>
      </c>
      <c r="K2985" s="665" t="s">
        <v>6948</v>
      </c>
      <c r="L2985" s="666">
        <v>0</v>
      </c>
      <c r="M2985" s="666">
        <v>0</v>
      </c>
      <c r="N2985" s="665">
        <v>2</v>
      </c>
      <c r="O2985" s="748">
        <v>1</v>
      </c>
      <c r="P2985" s="666"/>
      <c r="Q2985" s="681"/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21</v>
      </c>
      <c r="B2986" s="665" t="s">
        <v>545</v>
      </c>
      <c r="C2986" s="665" t="s">
        <v>4757</v>
      </c>
      <c r="D2986" s="746" t="s">
        <v>7219</v>
      </c>
      <c r="E2986" s="747" t="s">
        <v>4769</v>
      </c>
      <c r="F2986" s="665" t="s">
        <v>4752</v>
      </c>
      <c r="G2986" s="665" t="s">
        <v>6293</v>
      </c>
      <c r="H2986" s="665" t="s">
        <v>546</v>
      </c>
      <c r="I2986" s="665" t="s">
        <v>1480</v>
      </c>
      <c r="J2986" s="665" t="s">
        <v>1481</v>
      </c>
      <c r="K2986" s="665" t="s">
        <v>6551</v>
      </c>
      <c r="L2986" s="666">
        <v>263.26</v>
      </c>
      <c r="M2986" s="666">
        <v>1842.82</v>
      </c>
      <c r="N2986" s="665">
        <v>7</v>
      </c>
      <c r="O2986" s="748">
        <v>2</v>
      </c>
      <c r="P2986" s="666">
        <v>1842.82</v>
      </c>
      <c r="Q2986" s="681">
        <v>1</v>
      </c>
      <c r="R2986" s="665">
        <v>7</v>
      </c>
      <c r="S2986" s="681">
        <v>1</v>
      </c>
      <c r="T2986" s="748">
        <v>2</v>
      </c>
      <c r="U2986" s="704">
        <v>1</v>
      </c>
    </row>
    <row r="2987" spans="1:21" ht="14.4" customHeight="1" x14ac:dyDescent="0.3">
      <c r="A2987" s="664">
        <v>21</v>
      </c>
      <c r="B2987" s="665" t="s">
        <v>545</v>
      </c>
      <c r="C2987" s="665" t="s">
        <v>4757</v>
      </c>
      <c r="D2987" s="746" t="s">
        <v>7219</v>
      </c>
      <c r="E2987" s="747" t="s">
        <v>4769</v>
      </c>
      <c r="F2987" s="665" t="s">
        <v>4752</v>
      </c>
      <c r="G2987" s="665" t="s">
        <v>4841</v>
      </c>
      <c r="H2987" s="665" t="s">
        <v>546</v>
      </c>
      <c r="I2987" s="665" t="s">
        <v>5198</v>
      </c>
      <c r="J2987" s="665" t="s">
        <v>725</v>
      </c>
      <c r="K2987" s="665" t="s">
        <v>4844</v>
      </c>
      <c r="L2987" s="666">
        <v>0</v>
      </c>
      <c r="M2987" s="666">
        <v>0</v>
      </c>
      <c r="N2987" s="665">
        <v>1</v>
      </c>
      <c r="O2987" s="748">
        <v>0.5</v>
      </c>
      <c r="P2987" s="666">
        <v>0</v>
      </c>
      <c r="Q2987" s="681"/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21</v>
      </c>
      <c r="B2988" s="665" t="s">
        <v>545</v>
      </c>
      <c r="C2988" s="665" t="s">
        <v>4757</v>
      </c>
      <c r="D2988" s="746" t="s">
        <v>7219</v>
      </c>
      <c r="E2988" s="747" t="s">
        <v>4769</v>
      </c>
      <c r="F2988" s="665" t="s">
        <v>4752</v>
      </c>
      <c r="G2988" s="665" t="s">
        <v>4841</v>
      </c>
      <c r="H2988" s="665" t="s">
        <v>546</v>
      </c>
      <c r="I2988" s="665" t="s">
        <v>6949</v>
      </c>
      <c r="J2988" s="665" t="s">
        <v>6950</v>
      </c>
      <c r="K2988" s="665" t="s">
        <v>4844</v>
      </c>
      <c r="L2988" s="666">
        <v>72.55</v>
      </c>
      <c r="M2988" s="666">
        <v>72.55</v>
      </c>
      <c r="N2988" s="665">
        <v>1</v>
      </c>
      <c r="O2988" s="748">
        <v>0.5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21</v>
      </c>
      <c r="B2989" s="665" t="s">
        <v>545</v>
      </c>
      <c r="C2989" s="665" t="s">
        <v>4757</v>
      </c>
      <c r="D2989" s="746" t="s">
        <v>7219</v>
      </c>
      <c r="E2989" s="747" t="s">
        <v>4769</v>
      </c>
      <c r="F2989" s="665" t="s">
        <v>4752</v>
      </c>
      <c r="G2989" s="665" t="s">
        <v>4841</v>
      </c>
      <c r="H2989" s="665" t="s">
        <v>546</v>
      </c>
      <c r="I2989" s="665" t="s">
        <v>6171</v>
      </c>
      <c r="J2989" s="665" t="s">
        <v>692</v>
      </c>
      <c r="K2989" s="665" t="s">
        <v>6172</v>
      </c>
      <c r="L2989" s="666">
        <v>0</v>
      </c>
      <c r="M2989" s="666">
        <v>0</v>
      </c>
      <c r="N2989" s="665">
        <v>1</v>
      </c>
      <c r="O2989" s="748">
        <v>0.5</v>
      </c>
      <c r="P2989" s="666">
        <v>0</v>
      </c>
      <c r="Q2989" s="681"/>
      <c r="R2989" s="665">
        <v>1</v>
      </c>
      <c r="S2989" s="681">
        <v>1</v>
      </c>
      <c r="T2989" s="748">
        <v>0.5</v>
      </c>
      <c r="U2989" s="704">
        <v>1</v>
      </c>
    </row>
    <row r="2990" spans="1:21" ht="14.4" customHeight="1" x14ac:dyDescent="0.3">
      <c r="A2990" s="664">
        <v>21</v>
      </c>
      <c r="B2990" s="665" t="s">
        <v>545</v>
      </c>
      <c r="C2990" s="665" t="s">
        <v>4757</v>
      </c>
      <c r="D2990" s="746" t="s">
        <v>7219</v>
      </c>
      <c r="E2990" s="747" t="s">
        <v>4769</v>
      </c>
      <c r="F2990" s="665" t="s">
        <v>4752</v>
      </c>
      <c r="G2990" s="665" t="s">
        <v>4841</v>
      </c>
      <c r="H2990" s="665" t="s">
        <v>546</v>
      </c>
      <c r="I2990" s="665" t="s">
        <v>724</v>
      </c>
      <c r="J2990" s="665" t="s">
        <v>725</v>
      </c>
      <c r="K2990" s="665" t="s">
        <v>4846</v>
      </c>
      <c r="L2990" s="666">
        <v>36.270000000000003</v>
      </c>
      <c r="M2990" s="666">
        <v>36.270000000000003</v>
      </c>
      <c r="N2990" s="665">
        <v>1</v>
      </c>
      <c r="O2990" s="748">
        <v>1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21</v>
      </c>
      <c r="B2991" s="665" t="s">
        <v>545</v>
      </c>
      <c r="C2991" s="665" t="s">
        <v>4757</v>
      </c>
      <c r="D2991" s="746" t="s">
        <v>7219</v>
      </c>
      <c r="E2991" s="747" t="s">
        <v>4769</v>
      </c>
      <c r="F2991" s="665" t="s">
        <v>4752</v>
      </c>
      <c r="G2991" s="665" t="s">
        <v>4841</v>
      </c>
      <c r="H2991" s="665" t="s">
        <v>546</v>
      </c>
      <c r="I2991" s="665" t="s">
        <v>6951</v>
      </c>
      <c r="J2991" s="665" t="s">
        <v>6950</v>
      </c>
      <c r="K2991" s="665" t="s">
        <v>4846</v>
      </c>
      <c r="L2991" s="666">
        <v>42.86</v>
      </c>
      <c r="M2991" s="666">
        <v>42.86</v>
      </c>
      <c r="N2991" s="665">
        <v>1</v>
      </c>
      <c r="O2991" s="748">
        <v>0.5</v>
      </c>
      <c r="P2991" s="666"/>
      <c r="Q2991" s="681">
        <v>0</v>
      </c>
      <c r="R2991" s="665"/>
      <c r="S2991" s="681">
        <v>0</v>
      </c>
      <c r="T2991" s="748"/>
      <c r="U2991" s="704">
        <v>0</v>
      </c>
    </row>
    <row r="2992" spans="1:21" ht="14.4" customHeight="1" x14ac:dyDescent="0.3">
      <c r="A2992" s="664">
        <v>21</v>
      </c>
      <c r="B2992" s="665" t="s">
        <v>545</v>
      </c>
      <c r="C2992" s="665" t="s">
        <v>4757</v>
      </c>
      <c r="D2992" s="746" t="s">
        <v>7219</v>
      </c>
      <c r="E2992" s="747" t="s">
        <v>4769</v>
      </c>
      <c r="F2992" s="665" t="s">
        <v>4752</v>
      </c>
      <c r="G2992" s="665" t="s">
        <v>4841</v>
      </c>
      <c r="H2992" s="665" t="s">
        <v>546</v>
      </c>
      <c r="I2992" s="665" t="s">
        <v>5350</v>
      </c>
      <c r="J2992" s="665" t="s">
        <v>725</v>
      </c>
      <c r="K2992" s="665" t="s">
        <v>5351</v>
      </c>
      <c r="L2992" s="666">
        <v>0</v>
      </c>
      <c r="M2992" s="666">
        <v>0</v>
      </c>
      <c r="N2992" s="665">
        <v>5</v>
      </c>
      <c r="O2992" s="748">
        <v>4</v>
      </c>
      <c r="P2992" s="666">
        <v>0</v>
      </c>
      <c r="Q2992" s="681"/>
      <c r="R2992" s="665">
        <v>4</v>
      </c>
      <c r="S2992" s="681">
        <v>0.8</v>
      </c>
      <c r="T2992" s="748">
        <v>3.5</v>
      </c>
      <c r="U2992" s="704">
        <v>0.875</v>
      </c>
    </row>
    <row r="2993" spans="1:21" ht="14.4" customHeight="1" x14ac:dyDescent="0.3">
      <c r="A2993" s="664">
        <v>21</v>
      </c>
      <c r="B2993" s="665" t="s">
        <v>545</v>
      </c>
      <c r="C2993" s="665" t="s">
        <v>4757</v>
      </c>
      <c r="D2993" s="746" t="s">
        <v>7219</v>
      </c>
      <c r="E2993" s="747" t="s">
        <v>4769</v>
      </c>
      <c r="F2993" s="665" t="s">
        <v>4752</v>
      </c>
      <c r="G2993" s="665" t="s">
        <v>4847</v>
      </c>
      <c r="H2993" s="665" t="s">
        <v>2238</v>
      </c>
      <c r="I2993" s="665" t="s">
        <v>2330</v>
      </c>
      <c r="J2993" s="665" t="s">
        <v>4572</v>
      </c>
      <c r="K2993" s="665" t="s">
        <v>4573</v>
      </c>
      <c r="L2993" s="666">
        <v>4.7</v>
      </c>
      <c r="M2993" s="666">
        <v>4.7</v>
      </c>
      <c r="N2993" s="665">
        <v>1</v>
      </c>
      <c r="O2993" s="748">
        <v>0.5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21</v>
      </c>
      <c r="B2994" s="665" t="s">
        <v>545</v>
      </c>
      <c r="C2994" s="665" t="s">
        <v>4757</v>
      </c>
      <c r="D2994" s="746" t="s">
        <v>7219</v>
      </c>
      <c r="E2994" s="747" t="s">
        <v>4769</v>
      </c>
      <c r="F2994" s="665" t="s">
        <v>4752</v>
      </c>
      <c r="G2994" s="665" t="s">
        <v>4847</v>
      </c>
      <c r="H2994" s="665" t="s">
        <v>2238</v>
      </c>
      <c r="I2994" s="665" t="s">
        <v>2456</v>
      </c>
      <c r="J2994" s="665" t="s">
        <v>4574</v>
      </c>
      <c r="K2994" s="665" t="s">
        <v>4575</v>
      </c>
      <c r="L2994" s="666">
        <v>9.4</v>
      </c>
      <c r="M2994" s="666">
        <v>28.200000000000003</v>
      </c>
      <c r="N2994" s="665">
        <v>3</v>
      </c>
      <c r="O2994" s="748">
        <v>2</v>
      </c>
      <c r="P2994" s="666">
        <v>18.8</v>
      </c>
      <c r="Q2994" s="681">
        <v>0.66666666666666663</v>
      </c>
      <c r="R2994" s="665">
        <v>2</v>
      </c>
      <c r="S2994" s="681">
        <v>0.66666666666666663</v>
      </c>
      <c r="T2994" s="748">
        <v>1</v>
      </c>
      <c r="U2994" s="704">
        <v>0.5</v>
      </c>
    </row>
    <row r="2995" spans="1:21" ht="14.4" customHeight="1" x14ac:dyDescent="0.3">
      <c r="A2995" s="664">
        <v>21</v>
      </c>
      <c r="B2995" s="665" t="s">
        <v>545</v>
      </c>
      <c r="C2995" s="665" t="s">
        <v>4757</v>
      </c>
      <c r="D2995" s="746" t="s">
        <v>7219</v>
      </c>
      <c r="E2995" s="747" t="s">
        <v>4769</v>
      </c>
      <c r="F2995" s="665" t="s">
        <v>4752</v>
      </c>
      <c r="G2995" s="665" t="s">
        <v>5269</v>
      </c>
      <c r="H2995" s="665" t="s">
        <v>546</v>
      </c>
      <c r="I2995" s="665" t="s">
        <v>1546</v>
      </c>
      <c r="J2995" s="665" t="s">
        <v>5270</v>
      </c>
      <c r="K2995" s="665" t="s">
        <v>5271</v>
      </c>
      <c r="L2995" s="666">
        <v>55.77</v>
      </c>
      <c r="M2995" s="666">
        <v>55.77</v>
      </c>
      <c r="N2995" s="665">
        <v>1</v>
      </c>
      <c r="O2995" s="748">
        <v>0.5</v>
      </c>
      <c r="P2995" s="666">
        <v>55.77</v>
      </c>
      <c r="Q2995" s="681">
        <v>1</v>
      </c>
      <c r="R2995" s="665">
        <v>1</v>
      </c>
      <c r="S2995" s="681">
        <v>1</v>
      </c>
      <c r="T2995" s="748">
        <v>0.5</v>
      </c>
      <c r="U2995" s="704">
        <v>1</v>
      </c>
    </row>
    <row r="2996" spans="1:21" ht="14.4" customHeight="1" x14ac:dyDescent="0.3">
      <c r="A2996" s="664">
        <v>21</v>
      </c>
      <c r="B2996" s="665" t="s">
        <v>545</v>
      </c>
      <c r="C2996" s="665" t="s">
        <v>4757</v>
      </c>
      <c r="D2996" s="746" t="s">
        <v>7219</v>
      </c>
      <c r="E2996" s="747" t="s">
        <v>4769</v>
      </c>
      <c r="F2996" s="665" t="s">
        <v>4752</v>
      </c>
      <c r="G2996" s="665" t="s">
        <v>5045</v>
      </c>
      <c r="H2996" s="665" t="s">
        <v>546</v>
      </c>
      <c r="I2996" s="665" t="s">
        <v>6952</v>
      </c>
      <c r="J2996" s="665" t="s">
        <v>1131</v>
      </c>
      <c r="K2996" s="665" t="s">
        <v>6714</v>
      </c>
      <c r="L2996" s="666">
        <v>0</v>
      </c>
      <c r="M2996" s="666">
        <v>0</v>
      </c>
      <c r="N2996" s="665">
        <v>1</v>
      </c>
      <c r="O2996" s="748">
        <v>1</v>
      </c>
      <c r="P2996" s="666"/>
      <c r="Q2996" s="681"/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21</v>
      </c>
      <c r="B2997" s="665" t="s">
        <v>545</v>
      </c>
      <c r="C2997" s="665" t="s">
        <v>4757</v>
      </c>
      <c r="D2997" s="746" t="s">
        <v>7219</v>
      </c>
      <c r="E2997" s="747" t="s">
        <v>4769</v>
      </c>
      <c r="F2997" s="665" t="s">
        <v>4752</v>
      </c>
      <c r="G2997" s="665" t="s">
        <v>5045</v>
      </c>
      <c r="H2997" s="665" t="s">
        <v>546</v>
      </c>
      <c r="I2997" s="665" t="s">
        <v>6552</v>
      </c>
      <c r="J2997" s="665" t="s">
        <v>6553</v>
      </c>
      <c r="K2997" s="665" t="s">
        <v>5968</v>
      </c>
      <c r="L2997" s="666">
        <v>186.55</v>
      </c>
      <c r="M2997" s="666">
        <v>186.55</v>
      </c>
      <c r="N2997" s="665">
        <v>1</v>
      </c>
      <c r="O2997" s="748">
        <v>0.5</v>
      </c>
      <c r="P2997" s="666">
        <v>186.55</v>
      </c>
      <c r="Q2997" s="681">
        <v>1</v>
      </c>
      <c r="R2997" s="665">
        <v>1</v>
      </c>
      <c r="S2997" s="681">
        <v>1</v>
      </c>
      <c r="T2997" s="748">
        <v>0.5</v>
      </c>
      <c r="U2997" s="704">
        <v>1</v>
      </c>
    </row>
    <row r="2998" spans="1:21" ht="14.4" customHeight="1" x14ac:dyDescent="0.3">
      <c r="A2998" s="664">
        <v>21</v>
      </c>
      <c r="B2998" s="665" t="s">
        <v>545</v>
      </c>
      <c r="C2998" s="665" t="s">
        <v>4757</v>
      </c>
      <c r="D2998" s="746" t="s">
        <v>7219</v>
      </c>
      <c r="E2998" s="747" t="s">
        <v>4769</v>
      </c>
      <c r="F2998" s="665" t="s">
        <v>4752</v>
      </c>
      <c r="G2998" s="665" t="s">
        <v>5045</v>
      </c>
      <c r="H2998" s="665" t="s">
        <v>546</v>
      </c>
      <c r="I2998" s="665" t="s">
        <v>6953</v>
      </c>
      <c r="J2998" s="665" t="s">
        <v>1135</v>
      </c>
      <c r="K2998" s="665" t="s">
        <v>6954</v>
      </c>
      <c r="L2998" s="666">
        <v>0</v>
      </c>
      <c r="M2998" s="666">
        <v>0</v>
      </c>
      <c r="N2998" s="665">
        <v>1</v>
      </c>
      <c r="O2998" s="748">
        <v>0.5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21</v>
      </c>
      <c r="B2999" s="665" t="s">
        <v>545</v>
      </c>
      <c r="C2999" s="665" t="s">
        <v>4757</v>
      </c>
      <c r="D2999" s="746" t="s">
        <v>7219</v>
      </c>
      <c r="E2999" s="747" t="s">
        <v>4769</v>
      </c>
      <c r="F2999" s="665" t="s">
        <v>4752</v>
      </c>
      <c r="G2999" s="665" t="s">
        <v>5045</v>
      </c>
      <c r="H2999" s="665" t="s">
        <v>546</v>
      </c>
      <c r="I2999" s="665" t="s">
        <v>6662</v>
      </c>
      <c r="J2999" s="665" t="s">
        <v>1135</v>
      </c>
      <c r="K2999" s="665" t="s">
        <v>5968</v>
      </c>
      <c r="L2999" s="666">
        <v>0</v>
      </c>
      <c r="M2999" s="666">
        <v>0</v>
      </c>
      <c r="N2999" s="665">
        <v>3</v>
      </c>
      <c r="O2999" s="748">
        <v>1.5</v>
      </c>
      <c r="P2999" s="666">
        <v>0</v>
      </c>
      <c r="Q2999" s="681"/>
      <c r="R2999" s="665">
        <v>1</v>
      </c>
      <c r="S2999" s="681">
        <v>0.33333333333333331</v>
      </c>
      <c r="T2999" s="748">
        <v>0.5</v>
      </c>
      <c r="U2999" s="704">
        <v>0.33333333333333331</v>
      </c>
    </row>
    <row r="3000" spans="1:21" ht="14.4" customHeight="1" x14ac:dyDescent="0.3">
      <c r="A3000" s="664">
        <v>21</v>
      </c>
      <c r="B3000" s="665" t="s">
        <v>545</v>
      </c>
      <c r="C3000" s="665" t="s">
        <v>4757</v>
      </c>
      <c r="D3000" s="746" t="s">
        <v>7219</v>
      </c>
      <c r="E3000" s="747" t="s">
        <v>4769</v>
      </c>
      <c r="F3000" s="665" t="s">
        <v>4752</v>
      </c>
      <c r="G3000" s="665" t="s">
        <v>5045</v>
      </c>
      <c r="H3000" s="665" t="s">
        <v>546</v>
      </c>
      <c r="I3000" s="665" t="s">
        <v>6955</v>
      </c>
      <c r="J3000" s="665" t="s">
        <v>1135</v>
      </c>
      <c r="K3000" s="665" t="s">
        <v>5968</v>
      </c>
      <c r="L3000" s="666">
        <v>0</v>
      </c>
      <c r="M3000" s="666">
        <v>0</v>
      </c>
      <c r="N3000" s="665">
        <v>3</v>
      </c>
      <c r="O3000" s="748">
        <v>1</v>
      </c>
      <c r="P3000" s="666"/>
      <c r="Q3000" s="681"/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21</v>
      </c>
      <c r="B3001" s="665" t="s">
        <v>545</v>
      </c>
      <c r="C3001" s="665" t="s">
        <v>4757</v>
      </c>
      <c r="D3001" s="746" t="s">
        <v>7219</v>
      </c>
      <c r="E3001" s="747" t="s">
        <v>4769</v>
      </c>
      <c r="F3001" s="665" t="s">
        <v>4752</v>
      </c>
      <c r="G3001" s="665" t="s">
        <v>5045</v>
      </c>
      <c r="H3001" s="665" t="s">
        <v>546</v>
      </c>
      <c r="I3001" s="665" t="s">
        <v>6956</v>
      </c>
      <c r="J3001" s="665" t="s">
        <v>1131</v>
      </c>
      <c r="K3001" s="665" t="s">
        <v>6957</v>
      </c>
      <c r="L3001" s="666">
        <v>0</v>
      </c>
      <c r="M3001" s="666">
        <v>0</v>
      </c>
      <c r="N3001" s="665">
        <v>2</v>
      </c>
      <c r="O3001" s="748">
        <v>1</v>
      </c>
      <c r="P3001" s="666">
        <v>0</v>
      </c>
      <c r="Q3001" s="681"/>
      <c r="R3001" s="665">
        <v>2</v>
      </c>
      <c r="S3001" s="681">
        <v>1</v>
      </c>
      <c r="T3001" s="748">
        <v>1</v>
      </c>
      <c r="U3001" s="704">
        <v>1</v>
      </c>
    </row>
    <row r="3002" spans="1:21" ht="14.4" customHeight="1" x14ac:dyDescent="0.3">
      <c r="A3002" s="664">
        <v>21</v>
      </c>
      <c r="B3002" s="665" t="s">
        <v>545</v>
      </c>
      <c r="C3002" s="665" t="s">
        <v>4757</v>
      </c>
      <c r="D3002" s="746" t="s">
        <v>7219</v>
      </c>
      <c r="E3002" s="747" t="s">
        <v>4769</v>
      </c>
      <c r="F3002" s="665" t="s">
        <v>4752</v>
      </c>
      <c r="G3002" s="665" t="s">
        <v>4953</v>
      </c>
      <c r="H3002" s="665" t="s">
        <v>2238</v>
      </c>
      <c r="I3002" s="665" t="s">
        <v>2767</v>
      </c>
      <c r="J3002" s="665" t="s">
        <v>2539</v>
      </c>
      <c r="K3002" s="665" t="s">
        <v>4515</v>
      </c>
      <c r="L3002" s="666">
        <v>154.36000000000001</v>
      </c>
      <c r="M3002" s="666">
        <v>308.72000000000003</v>
      </c>
      <c r="N3002" s="665">
        <v>2</v>
      </c>
      <c r="O3002" s="748">
        <v>2</v>
      </c>
      <c r="P3002" s="666">
        <v>154.36000000000001</v>
      </c>
      <c r="Q3002" s="681">
        <v>0.5</v>
      </c>
      <c r="R3002" s="665">
        <v>1</v>
      </c>
      <c r="S3002" s="681">
        <v>0.5</v>
      </c>
      <c r="T3002" s="748">
        <v>1</v>
      </c>
      <c r="U3002" s="704">
        <v>0.5</v>
      </c>
    </row>
    <row r="3003" spans="1:21" ht="14.4" customHeight="1" x14ac:dyDescent="0.3">
      <c r="A3003" s="664">
        <v>21</v>
      </c>
      <c r="B3003" s="665" t="s">
        <v>545</v>
      </c>
      <c r="C3003" s="665" t="s">
        <v>4757</v>
      </c>
      <c r="D3003" s="746" t="s">
        <v>7219</v>
      </c>
      <c r="E3003" s="747" t="s">
        <v>4769</v>
      </c>
      <c r="F3003" s="665" t="s">
        <v>4752</v>
      </c>
      <c r="G3003" s="665" t="s">
        <v>4953</v>
      </c>
      <c r="H3003" s="665" t="s">
        <v>2238</v>
      </c>
      <c r="I3003" s="665" t="s">
        <v>2538</v>
      </c>
      <c r="J3003" s="665" t="s">
        <v>2539</v>
      </c>
      <c r="K3003" s="665" t="s">
        <v>4514</v>
      </c>
      <c r="L3003" s="666">
        <v>225.06</v>
      </c>
      <c r="M3003" s="666">
        <v>225.06</v>
      </c>
      <c r="N3003" s="665">
        <v>1</v>
      </c>
      <c r="O3003" s="748">
        <v>0.5</v>
      </c>
      <c r="P3003" s="666">
        <v>225.06</v>
      </c>
      <c r="Q3003" s="681">
        <v>1</v>
      </c>
      <c r="R3003" s="665">
        <v>1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21</v>
      </c>
      <c r="B3004" s="665" t="s">
        <v>545</v>
      </c>
      <c r="C3004" s="665" t="s">
        <v>4757</v>
      </c>
      <c r="D3004" s="746" t="s">
        <v>7219</v>
      </c>
      <c r="E3004" s="747" t="s">
        <v>4769</v>
      </c>
      <c r="F3004" s="665" t="s">
        <v>4752</v>
      </c>
      <c r="G3004" s="665" t="s">
        <v>4850</v>
      </c>
      <c r="H3004" s="665" t="s">
        <v>546</v>
      </c>
      <c r="I3004" s="665" t="s">
        <v>4851</v>
      </c>
      <c r="J3004" s="665" t="s">
        <v>4852</v>
      </c>
      <c r="K3004" s="665" t="s">
        <v>4853</v>
      </c>
      <c r="L3004" s="666">
        <v>1540.82</v>
      </c>
      <c r="M3004" s="666">
        <v>7704.0999999999995</v>
      </c>
      <c r="N3004" s="665">
        <v>5</v>
      </c>
      <c r="O3004" s="748">
        <v>1.5</v>
      </c>
      <c r="P3004" s="666">
        <v>7704.0999999999995</v>
      </c>
      <c r="Q3004" s="681">
        <v>1</v>
      </c>
      <c r="R3004" s="665">
        <v>5</v>
      </c>
      <c r="S3004" s="681">
        <v>1</v>
      </c>
      <c r="T3004" s="748">
        <v>1.5</v>
      </c>
      <c r="U3004" s="704">
        <v>1</v>
      </c>
    </row>
    <row r="3005" spans="1:21" ht="14.4" customHeight="1" x14ac:dyDescent="0.3">
      <c r="A3005" s="664">
        <v>21</v>
      </c>
      <c r="B3005" s="665" t="s">
        <v>545</v>
      </c>
      <c r="C3005" s="665" t="s">
        <v>4757</v>
      </c>
      <c r="D3005" s="746" t="s">
        <v>7219</v>
      </c>
      <c r="E3005" s="747" t="s">
        <v>4769</v>
      </c>
      <c r="F3005" s="665" t="s">
        <v>4752</v>
      </c>
      <c r="G3005" s="665" t="s">
        <v>5356</v>
      </c>
      <c r="H3005" s="665" t="s">
        <v>2238</v>
      </c>
      <c r="I3005" s="665" t="s">
        <v>6958</v>
      </c>
      <c r="J3005" s="665" t="s">
        <v>2285</v>
      </c>
      <c r="K3005" s="665" t="s">
        <v>6959</v>
      </c>
      <c r="L3005" s="666">
        <v>229.38</v>
      </c>
      <c r="M3005" s="666">
        <v>229.38</v>
      </c>
      <c r="N3005" s="665">
        <v>1</v>
      </c>
      <c r="O3005" s="748">
        <v>0.5</v>
      </c>
      <c r="P3005" s="666">
        <v>229.38</v>
      </c>
      <c r="Q3005" s="681">
        <v>1</v>
      </c>
      <c r="R3005" s="665">
        <v>1</v>
      </c>
      <c r="S3005" s="681">
        <v>1</v>
      </c>
      <c r="T3005" s="748">
        <v>0.5</v>
      </c>
      <c r="U3005" s="704">
        <v>1</v>
      </c>
    </row>
    <row r="3006" spans="1:21" ht="14.4" customHeight="1" x14ac:dyDescent="0.3">
      <c r="A3006" s="664">
        <v>21</v>
      </c>
      <c r="B3006" s="665" t="s">
        <v>545</v>
      </c>
      <c r="C3006" s="665" t="s">
        <v>4757</v>
      </c>
      <c r="D3006" s="746" t="s">
        <v>7219</v>
      </c>
      <c r="E3006" s="747" t="s">
        <v>4769</v>
      </c>
      <c r="F3006" s="665" t="s">
        <v>4752</v>
      </c>
      <c r="G3006" s="665" t="s">
        <v>4854</v>
      </c>
      <c r="H3006" s="665" t="s">
        <v>2238</v>
      </c>
      <c r="I3006" s="665" t="s">
        <v>6669</v>
      </c>
      <c r="J3006" s="665" t="s">
        <v>2282</v>
      </c>
      <c r="K3006" s="665" t="s">
        <v>4462</v>
      </c>
      <c r="L3006" s="666">
        <v>105.32</v>
      </c>
      <c r="M3006" s="666">
        <v>526.59999999999991</v>
      </c>
      <c r="N3006" s="665">
        <v>5</v>
      </c>
      <c r="O3006" s="748">
        <v>2.5</v>
      </c>
      <c r="P3006" s="666">
        <v>315.95999999999998</v>
      </c>
      <c r="Q3006" s="681">
        <v>0.60000000000000009</v>
      </c>
      <c r="R3006" s="665">
        <v>3</v>
      </c>
      <c r="S3006" s="681">
        <v>0.6</v>
      </c>
      <c r="T3006" s="748">
        <v>1.5</v>
      </c>
      <c r="U3006" s="704">
        <v>0.6</v>
      </c>
    </row>
    <row r="3007" spans="1:21" ht="14.4" customHeight="1" x14ac:dyDescent="0.3">
      <c r="A3007" s="664">
        <v>21</v>
      </c>
      <c r="B3007" s="665" t="s">
        <v>545</v>
      </c>
      <c r="C3007" s="665" t="s">
        <v>4757</v>
      </c>
      <c r="D3007" s="746" t="s">
        <v>7219</v>
      </c>
      <c r="E3007" s="747" t="s">
        <v>4769</v>
      </c>
      <c r="F3007" s="665" t="s">
        <v>4752</v>
      </c>
      <c r="G3007" s="665" t="s">
        <v>4824</v>
      </c>
      <c r="H3007" s="665" t="s">
        <v>546</v>
      </c>
      <c r="I3007" s="665" t="s">
        <v>962</v>
      </c>
      <c r="J3007" s="665" t="s">
        <v>4855</v>
      </c>
      <c r="K3007" s="665" t="s">
        <v>4856</v>
      </c>
      <c r="L3007" s="666">
        <v>0</v>
      </c>
      <c r="M3007" s="666">
        <v>0</v>
      </c>
      <c r="N3007" s="665">
        <v>6</v>
      </c>
      <c r="O3007" s="748">
        <v>0.5</v>
      </c>
      <c r="P3007" s="666">
        <v>0</v>
      </c>
      <c r="Q3007" s="681"/>
      <c r="R3007" s="665">
        <v>6</v>
      </c>
      <c r="S3007" s="681">
        <v>1</v>
      </c>
      <c r="T3007" s="748">
        <v>0.5</v>
      </c>
      <c r="U3007" s="704">
        <v>1</v>
      </c>
    </row>
    <row r="3008" spans="1:21" ht="14.4" customHeight="1" x14ac:dyDescent="0.3">
      <c r="A3008" s="664">
        <v>21</v>
      </c>
      <c r="B3008" s="665" t="s">
        <v>545</v>
      </c>
      <c r="C3008" s="665" t="s">
        <v>4757</v>
      </c>
      <c r="D3008" s="746" t="s">
        <v>7219</v>
      </c>
      <c r="E3008" s="747" t="s">
        <v>4769</v>
      </c>
      <c r="F3008" s="665" t="s">
        <v>4752</v>
      </c>
      <c r="G3008" s="665" t="s">
        <v>4824</v>
      </c>
      <c r="H3008" s="665" t="s">
        <v>546</v>
      </c>
      <c r="I3008" s="665" t="s">
        <v>6315</v>
      </c>
      <c r="J3008" s="665" t="s">
        <v>967</v>
      </c>
      <c r="K3008" s="665" t="s">
        <v>4437</v>
      </c>
      <c r="L3008" s="666">
        <v>0</v>
      </c>
      <c r="M3008" s="666">
        <v>0</v>
      </c>
      <c r="N3008" s="665">
        <v>5</v>
      </c>
      <c r="O3008" s="748">
        <v>1.5</v>
      </c>
      <c r="P3008" s="666">
        <v>0</v>
      </c>
      <c r="Q3008" s="681"/>
      <c r="R3008" s="665">
        <v>1</v>
      </c>
      <c r="S3008" s="681">
        <v>0.2</v>
      </c>
      <c r="T3008" s="748">
        <v>1</v>
      </c>
      <c r="U3008" s="704">
        <v>0.66666666666666663</v>
      </c>
    </row>
    <row r="3009" spans="1:21" ht="14.4" customHeight="1" x14ac:dyDescent="0.3">
      <c r="A3009" s="664">
        <v>21</v>
      </c>
      <c r="B3009" s="665" t="s">
        <v>545</v>
      </c>
      <c r="C3009" s="665" t="s">
        <v>4757</v>
      </c>
      <c r="D3009" s="746" t="s">
        <v>7219</v>
      </c>
      <c r="E3009" s="747" t="s">
        <v>4769</v>
      </c>
      <c r="F3009" s="665" t="s">
        <v>4752</v>
      </c>
      <c r="G3009" s="665" t="s">
        <v>4824</v>
      </c>
      <c r="H3009" s="665" t="s">
        <v>546</v>
      </c>
      <c r="I3009" s="665" t="s">
        <v>5487</v>
      </c>
      <c r="J3009" s="665" t="s">
        <v>967</v>
      </c>
      <c r="K3009" s="665" t="s">
        <v>4437</v>
      </c>
      <c r="L3009" s="666">
        <v>0</v>
      </c>
      <c r="M3009" s="666">
        <v>0</v>
      </c>
      <c r="N3009" s="665">
        <v>6</v>
      </c>
      <c r="O3009" s="748">
        <v>0.5</v>
      </c>
      <c r="P3009" s="666"/>
      <c r="Q3009" s="681"/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21</v>
      </c>
      <c r="B3010" s="665" t="s">
        <v>545</v>
      </c>
      <c r="C3010" s="665" t="s">
        <v>4757</v>
      </c>
      <c r="D3010" s="746" t="s">
        <v>7219</v>
      </c>
      <c r="E3010" s="747" t="s">
        <v>4769</v>
      </c>
      <c r="F3010" s="665" t="s">
        <v>4752</v>
      </c>
      <c r="G3010" s="665" t="s">
        <v>5900</v>
      </c>
      <c r="H3010" s="665" t="s">
        <v>2238</v>
      </c>
      <c r="I3010" s="665" t="s">
        <v>5901</v>
      </c>
      <c r="J3010" s="665" t="s">
        <v>5902</v>
      </c>
      <c r="K3010" s="665" t="s">
        <v>5903</v>
      </c>
      <c r="L3010" s="666">
        <v>754.04</v>
      </c>
      <c r="M3010" s="666">
        <v>1508.08</v>
      </c>
      <c r="N3010" s="665">
        <v>2</v>
      </c>
      <c r="O3010" s="748">
        <v>2</v>
      </c>
      <c r="P3010" s="666">
        <v>1508.08</v>
      </c>
      <c r="Q3010" s="681">
        <v>1</v>
      </c>
      <c r="R3010" s="665">
        <v>2</v>
      </c>
      <c r="S3010" s="681">
        <v>1</v>
      </c>
      <c r="T3010" s="748">
        <v>2</v>
      </c>
      <c r="U3010" s="704">
        <v>1</v>
      </c>
    </row>
    <row r="3011" spans="1:21" ht="14.4" customHeight="1" x14ac:dyDescent="0.3">
      <c r="A3011" s="664">
        <v>21</v>
      </c>
      <c r="B3011" s="665" t="s">
        <v>545</v>
      </c>
      <c r="C3011" s="665" t="s">
        <v>4757</v>
      </c>
      <c r="D3011" s="746" t="s">
        <v>7219</v>
      </c>
      <c r="E3011" s="747" t="s">
        <v>4769</v>
      </c>
      <c r="F3011" s="665" t="s">
        <v>4752</v>
      </c>
      <c r="G3011" s="665" t="s">
        <v>5900</v>
      </c>
      <c r="H3011" s="665" t="s">
        <v>2238</v>
      </c>
      <c r="I3011" s="665" t="s">
        <v>6670</v>
      </c>
      <c r="J3011" s="665" t="s">
        <v>6671</v>
      </c>
      <c r="K3011" s="665" t="s">
        <v>6672</v>
      </c>
      <c r="L3011" s="666">
        <v>1131.06</v>
      </c>
      <c r="M3011" s="666">
        <v>4524.24</v>
      </c>
      <c r="N3011" s="665">
        <v>4</v>
      </c>
      <c r="O3011" s="748">
        <v>2</v>
      </c>
      <c r="P3011" s="666">
        <v>4524.24</v>
      </c>
      <c r="Q3011" s="681">
        <v>1</v>
      </c>
      <c r="R3011" s="665">
        <v>4</v>
      </c>
      <c r="S3011" s="681">
        <v>1</v>
      </c>
      <c r="T3011" s="748">
        <v>2</v>
      </c>
      <c r="U3011" s="704">
        <v>1</v>
      </c>
    </row>
    <row r="3012" spans="1:21" ht="14.4" customHeight="1" x14ac:dyDescent="0.3">
      <c r="A3012" s="664">
        <v>21</v>
      </c>
      <c r="B3012" s="665" t="s">
        <v>545</v>
      </c>
      <c r="C3012" s="665" t="s">
        <v>4757</v>
      </c>
      <c r="D3012" s="746" t="s">
        <v>7219</v>
      </c>
      <c r="E3012" s="747" t="s">
        <v>4769</v>
      </c>
      <c r="F3012" s="665" t="s">
        <v>4752</v>
      </c>
      <c r="G3012" s="665" t="s">
        <v>6012</v>
      </c>
      <c r="H3012" s="665" t="s">
        <v>2238</v>
      </c>
      <c r="I3012" s="665" t="s">
        <v>6015</v>
      </c>
      <c r="J3012" s="665" t="s">
        <v>2312</v>
      </c>
      <c r="K3012" s="665" t="s">
        <v>6016</v>
      </c>
      <c r="L3012" s="666">
        <v>138.31</v>
      </c>
      <c r="M3012" s="666">
        <v>138.31</v>
      </c>
      <c r="N3012" s="665">
        <v>1</v>
      </c>
      <c r="O3012" s="748">
        <v>0.5</v>
      </c>
      <c r="P3012" s="666">
        <v>138.31</v>
      </c>
      <c r="Q3012" s="681">
        <v>1</v>
      </c>
      <c r="R3012" s="665">
        <v>1</v>
      </c>
      <c r="S3012" s="681">
        <v>1</v>
      </c>
      <c r="T3012" s="748">
        <v>0.5</v>
      </c>
      <c r="U3012" s="704">
        <v>1</v>
      </c>
    </row>
    <row r="3013" spans="1:21" ht="14.4" customHeight="1" x14ac:dyDescent="0.3">
      <c r="A3013" s="664">
        <v>21</v>
      </c>
      <c r="B3013" s="665" t="s">
        <v>545</v>
      </c>
      <c r="C3013" s="665" t="s">
        <v>4757</v>
      </c>
      <c r="D3013" s="746" t="s">
        <v>7219</v>
      </c>
      <c r="E3013" s="747" t="s">
        <v>4769</v>
      </c>
      <c r="F3013" s="665" t="s">
        <v>4752</v>
      </c>
      <c r="G3013" s="665" t="s">
        <v>6012</v>
      </c>
      <c r="H3013" s="665" t="s">
        <v>2238</v>
      </c>
      <c r="I3013" s="665" t="s">
        <v>6960</v>
      </c>
      <c r="J3013" s="665" t="s">
        <v>2312</v>
      </c>
      <c r="K3013" s="665" t="s">
        <v>6312</v>
      </c>
      <c r="L3013" s="666">
        <v>207.45</v>
      </c>
      <c r="M3013" s="666">
        <v>414.9</v>
      </c>
      <c r="N3013" s="665">
        <v>2</v>
      </c>
      <c r="O3013" s="748">
        <v>1</v>
      </c>
      <c r="P3013" s="666">
        <v>207.45</v>
      </c>
      <c r="Q3013" s="681">
        <v>0.5</v>
      </c>
      <c r="R3013" s="665">
        <v>1</v>
      </c>
      <c r="S3013" s="681">
        <v>0.5</v>
      </c>
      <c r="T3013" s="748">
        <v>0.5</v>
      </c>
      <c r="U3013" s="704">
        <v>0.5</v>
      </c>
    </row>
    <row r="3014" spans="1:21" ht="14.4" customHeight="1" x14ac:dyDescent="0.3">
      <c r="A3014" s="664">
        <v>21</v>
      </c>
      <c r="B3014" s="665" t="s">
        <v>545</v>
      </c>
      <c r="C3014" s="665" t="s">
        <v>4757</v>
      </c>
      <c r="D3014" s="746" t="s">
        <v>7219</v>
      </c>
      <c r="E3014" s="747" t="s">
        <v>4769</v>
      </c>
      <c r="F3014" s="665" t="s">
        <v>4752</v>
      </c>
      <c r="G3014" s="665" t="s">
        <v>4954</v>
      </c>
      <c r="H3014" s="665" t="s">
        <v>546</v>
      </c>
      <c r="I3014" s="665" t="s">
        <v>5489</v>
      </c>
      <c r="J3014" s="665" t="s">
        <v>5490</v>
      </c>
      <c r="K3014" s="665" t="s">
        <v>4955</v>
      </c>
      <c r="L3014" s="666">
        <v>78.33</v>
      </c>
      <c r="M3014" s="666">
        <v>78.33</v>
      </c>
      <c r="N3014" s="665">
        <v>1</v>
      </c>
      <c r="O3014" s="748">
        <v>0.5</v>
      </c>
      <c r="P3014" s="666">
        <v>78.33</v>
      </c>
      <c r="Q3014" s="681">
        <v>1</v>
      </c>
      <c r="R3014" s="665">
        <v>1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21</v>
      </c>
      <c r="B3015" s="665" t="s">
        <v>545</v>
      </c>
      <c r="C3015" s="665" t="s">
        <v>4757</v>
      </c>
      <c r="D3015" s="746" t="s">
        <v>7219</v>
      </c>
      <c r="E3015" s="747" t="s">
        <v>4769</v>
      </c>
      <c r="F3015" s="665" t="s">
        <v>4752</v>
      </c>
      <c r="G3015" s="665" t="s">
        <v>4857</v>
      </c>
      <c r="H3015" s="665" t="s">
        <v>2238</v>
      </c>
      <c r="I3015" s="665" t="s">
        <v>6184</v>
      </c>
      <c r="J3015" s="665" t="s">
        <v>2467</v>
      </c>
      <c r="K3015" s="665" t="s">
        <v>4487</v>
      </c>
      <c r="L3015" s="666">
        <v>85.16</v>
      </c>
      <c r="M3015" s="666">
        <v>510.96</v>
      </c>
      <c r="N3015" s="665">
        <v>6</v>
      </c>
      <c r="O3015" s="748">
        <v>0.5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21</v>
      </c>
      <c r="B3016" s="665" t="s">
        <v>545</v>
      </c>
      <c r="C3016" s="665" t="s">
        <v>4757</v>
      </c>
      <c r="D3016" s="746" t="s">
        <v>7219</v>
      </c>
      <c r="E3016" s="747" t="s">
        <v>4769</v>
      </c>
      <c r="F3016" s="665" t="s">
        <v>4752</v>
      </c>
      <c r="G3016" s="665" t="s">
        <v>4857</v>
      </c>
      <c r="H3016" s="665" t="s">
        <v>2238</v>
      </c>
      <c r="I3016" s="665" t="s">
        <v>2389</v>
      </c>
      <c r="J3016" s="665" t="s">
        <v>2390</v>
      </c>
      <c r="K3016" s="665" t="s">
        <v>4463</v>
      </c>
      <c r="L3016" s="666">
        <v>65.989999999999995</v>
      </c>
      <c r="M3016" s="666">
        <v>65.989999999999995</v>
      </c>
      <c r="N3016" s="665">
        <v>1</v>
      </c>
      <c r="O3016" s="748">
        <v>0.5</v>
      </c>
      <c r="P3016" s="666">
        <v>65.989999999999995</v>
      </c>
      <c r="Q3016" s="681">
        <v>1</v>
      </c>
      <c r="R3016" s="665">
        <v>1</v>
      </c>
      <c r="S3016" s="681">
        <v>1</v>
      </c>
      <c r="T3016" s="748">
        <v>0.5</v>
      </c>
      <c r="U3016" s="704">
        <v>1</v>
      </c>
    </row>
    <row r="3017" spans="1:21" ht="14.4" customHeight="1" x14ac:dyDescent="0.3">
      <c r="A3017" s="664">
        <v>21</v>
      </c>
      <c r="B3017" s="665" t="s">
        <v>545</v>
      </c>
      <c r="C3017" s="665" t="s">
        <v>4757</v>
      </c>
      <c r="D3017" s="746" t="s">
        <v>7219</v>
      </c>
      <c r="E3017" s="747" t="s">
        <v>4769</v>
      </c>
      <c r="F3017" s="665" t="s">
        <v>4752</v>
      </c>
      <c r="G3017" s="665" t="s">
        <v>4857</v>
      </c>
      <c r="H3017" s="665" t="s">
        <v>2238</v>
      </c>
      <c r="I3017" s="665" t="s">
        <v>2466</v>
      </c>
      <c r="J3017" s="665" t="s">
        <v>2467</v>
      </c>
      <c r="K3017" s="665" t="s">
        <v>4487</v>
      </c>
      <c r="L3017" s="666">
        <v>85.16</v>
      </c>
      <c r="M3017" s="666">
        <v>85.16</v>
      </c>
      <c r="N3017" s="665">
        <v>1</v>
      </c>
      <c r="O3017" s="748">
        <v>0.5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21</v>
      </c>
      <c r="B3018" s="665" t="s">
        <v>545</v>
      </c>
      <c r="C3018" s="665" t="s">
        <v>4757</v>
      </c>
      <c r="D3018" s="746" t="s">
        <v>7219</v>
      </c>
      <c r="E3018" s="747" t="s">
        <v>4769</v>
      </c>
      <c r="F3018" s="665" t="s">
        <v>4752</v>
      </c>
      <c r="G3018" s="665" t="s">
        <v>4857</v>
      </c>
      <c r="H3018" s="665" t="s">
        <v>2238</v>
      </c>
      <c r="I3018" s="665" t="s">
        <v>2466</v>
      </c>
      <c r="J3018" s="665" t="s">
        <v>2467</v>
      </c>
      <c r="K3018" s="665" t="s">
        <v>4487</v>
      </c>
      <c r="L3018" s="666">
        <v>132</v>
      </c>
      <c r="M3018" s="666">
        <v>396</v>
      </c>
      <c r="N3018" s="665">
        <v>3</v>
      </c>
      <c r="O3018" s="748">
        <v>0.5</v>
      </c>
      <c r="P3018" s="666"/>
      <c r="Q3018" s="681">
        <v>0</v>
      </c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21</v>
      </c>
      <c r="B3019" s="665" t="s">
        <v>545</v>
      </c>
      <c r="C3019" s="665" t="s">
        <v>4757</v>
      </c>
      <c r="D3019" s="746" t="s">
        <v>7219</v>
      </c>
      <c r="E3019" s="747" t="s">
        <v>4769</v>
      </c>
      <c r="F3019" s="665" t="s">
        <v>4752</v>
      </c>
      <c r="G3019" s="665" t="s">
        <v>4857</v>
      </c>
      <c r="H3019" s="665" t="s">
        <v>2238</v>
      </c>
      <c r="I3019" s="665" t="s">
        <v>4858</v>
      </c>
      <c r="J3019" s="665" t="s">
        <v>2467</v>
      </c>
      <c r="K3019" s="665" t="s">
        <v>4582</v>
      </c>
      <c r="L3019" s="666">
        <v>264</v>
      </c>
      <c r="M3019" s="666">
        <v>1056</v>
      </c>
      <c r="N3019" s="665">
        <v>4</v>
      </c>
      <c r="O3019" s="748">
        <v>2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21</v>
      </c>
      <c r="B3020" s="665" t="s">
        <v>545</v>
      </c>
      <c r="C3020" s="665" t="s">
        <v>4757</v>
      </c>
      <c r="D3020" s="746" t="s">
        <v>7219</v>
      </c>
      <c r="E3020" s="747" t="s">
        <v>4769</v>
      </c>
      <c r="F3020" s="665" t="s">
        <v>4752</v>
      </c>
      <c r="G3020" s="665" t="s">
        <v>4859</v>
      </c>
      <c r="H3020" s="665" t="s">
        <v>546</v>
      </c>
      <c r="I3020" s="665" t="s">
        <v>4982</v>
      </c>
      <c r="J3020" s="665" t="s">
        <v>1414</v>
      </c>
      <c r="K3020" s="665" t="s">
        <v>4464</v>
      </c>
      <c r="L3020" s="666">
        <v>0</v>
      </c>
      <c r="M3020" s="666">
        <v>0</v>
      </c>
      <c r="N3020" s="665">
        <v>4</v>
      </c>
      <c r="O3020" s="748">
        <v>1.5</v>
      </c>
      <c r="P3020" s="666">
        <v>0</v>
      </c>
      <c r="Q3020" s="681"/>
      <c r="R3020" s="665">
        <v>1</v>
      </c>
      <c r="S3020" s="681">
        <v>0.25</v>
      </c>
      <c r="T3020" s="748">
        <v>1</v>
      </c>
      <c r="U3020" s="704">
        <v>0.66666666666666663</v>
      </c>
    </row>
    <row r="3021" spans="1:21" ht="14.4" customHeight="1" x14ac:dyDescent="0.3">
      <c r="A3021" s="664">
        <v>21</v>
      </c>
      <c r="B3021" s="665" t="s">
        <v>545</v>
      </c>
      <c r="C3021" s="665" t="s">
        <v>4757</v>
      </c>
      <c r="D3021" s="746" t="s">
        <v>7219</v>
      </c>
      <c r="E3021" s="747" t="s">
        <v>4769</v>
      </c>
      <c r="F3021" s="665" t="s">
        <v>4752</v>
      </c>
      <c r="G3021" s="665" t="s">
        <v>4859</v>
      </c>
      <c r="H3021" s="665" t="s">
        <v>546</v>
      </c>
      <c r="I3021" s="665" t="s">
        <v>5199</v>
      </c>
      <c r="J3021" s="665" t="s">
        <v>1414</v>
      </c>
      <c r="K3021" s="665" t="s">
        <v>5200</v>
      </c>
      <c r="L3021" s="666">
        <v>0</v>
      </c>
      <c r="M3021" s="666">
        <v>0</v>
      </c>
      <c r="N3021" s="665">
        <v>1</v>
      </c>
      <c r="O3021" s="748">
        <v>0.5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21</v>
      </c>
      <c r="B3022" s="665" t="s">
        <v>545</v>
      </c>
      <c r="C3022" s="665" t="s">
        <v>4757</v>
      </c>
      <c r="D3022" s="746" t="s">
        <v>7219</v>
      </c>
      <c r="E3022" s="747" t="s">
        <v>4769</v>
      </c>
      <c r="F3022" s="665" t="s">
        <v>4752</v>
      </c>
      <c r="G3022" s="665" t="s">
        <v>4861</v>
      </c>
      <c r="H3022" s="665" t="s">
        <v>546</v>
      </c>
      <c r="I3022" s="665" t="s">
        <v>703</v>
      </c>
      <c r="J3022" s="665" t="s">
        <v>4985</v>
      </c>
      <c r="K3022" s="665" t="s">
        <v>4986</v>
      </c>
      <c r="L3022" s="666">
        <v>18.809999999999999</v>
      </c>
      <c r="M3022" s="666">
        <v>94.05</v>
      </c>
      <c r="N3022" s="665">
        <v>5</v>
      </c>
      <c r="O3022" s="748">
        <v>3</v>
      </c>
      <c r="P3022" s="666">
        <v>94.05</v>
      </c>
      <c r="Q3022" s="681">
        <v>1</v>
      </c>
      <c r="R3022" s="665">
        <v>5</v>
      </c>
      <c r="S3022" s="681">
        <v>1</v>
      </c>
      <c r="T3022" s="748">
        <v>3</v>
      </c>
      <c r="U3022" s="704">
        <v>1</v>
      </c>
    </row>
    <row r="3023" spans="1:21" ht="14.4" customHeight="1" x14ac:dyDescent="0.3">
      <c r="A3023" s="664">
        <v>21</v>
      </c>
      <c r="B3023" s="665" t="s">
        <v>545</v>
      </c>
      <c r="C3023" s="665" t="s">
        <v>4757</v>
      </c>
      <c r="D3023" s="746" t="s">
        <v>7219</v>
      </c>
      <c r="E3023" s="747" t="s">
        <v>4769</v>
      </c>
      <c r="F3023" s="665" t="s">
        <v>4752</v>
      </c>
      <c r="G3023" s="665" t="s">
        <v>5054</v>
      </c>
      <c r="H3023" s="665" t="s">
        <v>546</v>
      </c>
      <c r="I3023" s="665" t="s">
        <v>1387</v>
      </c>
      <c r="J3023" s="665" t="s">
        <v>5055</v>
      </c>
      <c r="K3023" s="665" t="s">
        <v>5056</v>
      </c>
      <c r="L3023" s="666">
        <v>29.13</v>
      </c>
      <c r="M3023" s="666">
        <v>58.26</v>
      </c>
      <c r="N3023" s="665">
        <v>2</v>
      </c>
      <c r="O3023" s="748">
        <v>0.5</v>
      </c>
      <c r="P3023" s="666">
        <v>58.26</v>
      </c>
      <c r="Q3023" s="681">
        <v>1</v>
      </c>
      <c r="R3023" s="665">
        <v>2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21</v>
      </c>
      <c r="B3024" s="665" t="s">
        <v>545</v>
      </c>
      <c r="C3024" s="665" t="s">
        <v>4757</v>
      </c>
      <c r="D3024" s="746" t="s">
        <v>7219</v>
      </c>
      <c r="E3024" s="747" t="s">
        <v>4769</v>
      </c>
      <c r="F3024" s="665" t="s">
        <v>4752</v>
      </c>
      <c r="G3024" s="665" t="s">
        <v>5054</v>
      </c>
      <c r="H3024" s="665" t="s">
        <v>546</v>
      </c>
      <c r="I3024" s="665" t="s">
        <v>1387</v>
      </c>
      <c r="J3024" s="665" t="s">
        <v>5055</v>
      </c>
      <c r="K3024" s="665" t="s">
        <v>5056</v>
      </c>
      <c r="L3024" s="666">
        <v>24.68</v>
      </c>
      <c r="M3024" s="666">
        <v>74.039999999999992</v>
      </c>
      <c r="N3024" s="665">
        <v>3</v>
      </c>
      <c r="O3024" s="748">
        <v>0.5</v>
      </c>
      <c r="P3024" s="666">
        <v>74.039999999999992</v>
      </c>
      <c r="Q3024" s="681">
        <v>1</v>
      </c>
      <c r="R3024" s="665">
        <v>3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21</v>
      </c>
      <c r="B3025" s="665" t="s">
        <v>545</v>
      </c>
      <c r="C3025" s="665" t="s">
        <v>4757</v>
      </c>
      <c r="D3025" s="746" t="s">
        <v>7219</v>
      </c>
      <c r="E3025" s="747" t="s">
        <v>4769</v>
      </c>
      <c r="F3025" s="665" t="s">
        <v>4752</v>
      </c>
      <c r="G3025" s="665" t="s">
        <v>4958</v>
      </c>
      <c r="H3025" s="665" t="s">
        <v>546</v>
      </c>
      <c r="I3025" s="665" t="s">
        <v>4959</v>
      </c>
      <c r="J3025" s="665" t="s">
        <v>4960</v>
      </c>
      <c r="K3025" s="665" t="s">
        <v>4961</v>
      </c>
      <c r="L3025" s="666">
        <v>923.74</v>
      </c>
      <c r="M3025" s="666">
        <v>20322.280000000002</v>
      </c>
      <c r="N3025" s="665">
        <v>22</v>
      </c>
      <c r="O3025" s="748">
        <v>3.5</v>
      </c>
      <c r="P3025" s="666">
        <v>20322.280000000002</v>
      </c>
      <c r="Q3025" s="681">
        <v>1</v>
      </c>
      <c r="R3025" s="665">
        <v>22</v>
      </c>
      <c r="S3025" s="681">
        <v>1</v>
      </c>
      <c r="T3025" s="748">
        <v>3.5</v>
      </c>
      <c r="U3025" s="704">
        <v>1</v>
      </c>
    </row>
    <row r="3026" spans="1:21" ht="14.4" customHeight="1" x14ac:dyDescent="0.3">
      <c r="A3026" s="664">
        <v>21</v>
      </c>
      <c r="B3026" s="665" t="s">
        <v>545</v>
      </c>
      <c r="C3026" s="665" t="s">
        <v>4757</v>
      </c>
      <c r="D3026" s="746" t="s">
        <v>7219</v>
      </c>
      <c r="E3026" s="747" t="s">
        <v>4769</v>
      </c>
      <c r="F3026" s="665" t="s">
        <v>4752</v>
      </c>
      <c r="G3026" s="665" t="s">
        <v>4871</v>
      </c>
      <c r="H3026" s="665" t="s">
        <v>546</v>
      </c>
      <c r="I3026" s="665" t="s">
        <v>5374</v>
      </c>
      <c r="J3026" s="665" t="s">
        <v>1051</v>
      </c>
      <c r="K3026" s="665" t="s">
        <v>5375</v>
      </c>
      <c r="L3026" s="666">
        <v>0</v>
      </c>
      <c r="M3026" s="666">
        <v>0</v>
      </c>
      <c r="N3026" s="665">
        <v>3</v>
      </c>
      <c r="O3026" s="748">
        <v>2.5</v>
      </c>
      <c r="P3026" s="666">
        <v>0</v>
      </c>
      <c r="Q3026" s="681"/>
      <c r="R3026" s="665">
        <v>2</v>
      </c>
      <c r="S3026" s="681">
        <v>0.66666666666666663</v>
      </c>
      <c r="T3026" s="748">
        <v>1.5</v>
      </c>
      <c r="U3026" s="704">
        <v>0.6</v>
      </c>
    </row>
    <row r="3027" spans="1:21" ht="14.4" customHeight="1" x14ac:dyDescent="0.3">
      <c r="A3027" s="664">
        <v>21</v>
      </c>
      <c r="B3027" s="665" t="s">
        <v>545</v>
      </c>
      <c r="C3027" s="665" t="s">
        <v>4757</v>
      </c>
      <c r="D3027" s="746" t="s">
        <v>7219</v>
      </c>
      <c r="E3027" s="747" t="s">
        <v>4769</v>
      </c>
      <c r="F3027" s="665" t="s">
        <v>4752</v>
      </c>
      <c r="G3027" s="665" t="s">
        <v>5380</v>
      </c>
      <c r="H3027" s="665" t="s">
        <v>2238</v>
      </c>
      <c r="I3027" s="665" t="s">
        <v>3700</v>
      </c>
      <c r="J3027" s="665" t="s">
        <v>3701</v>
      </c>
      <c r="K3027" s="665" t="s">
        <v>4641</v>
      </c>
      <c r="L3027" s="666">
        <v>185.34</v>
      </c>
      <c r="M3027" s="666">
        <v>370.68</v>
      </c>
      <c r="N3027" s="665">
        <v>2</v>
      </c>
      <c r="O3027" s="748">
        <v>0.5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21</v>
      </c>
      <c r="B3028" s="665" t="s">
        <v>545</v>
      </c>
      <c r="C3028" s="665" t="s">
        <v>4757</v>
      </c>
      <c r="D3028" s="746" t="s">
        <v>7219</v>
      </c>
      <c r="E3028" s="747" t="s">
        <v>4769</v>
      </c>
      <c r="F3028" s="665" t="s">
        <v>4752</v>
      </c>
      <c r="G3028" s="665" t="s">
        <v>4991</v>
      </c>
      <c r="H3028" s="665" t="s">
        <v>546</v>
      </c>
      <c r="I3028" s="665" t="s">
        <v>1587</v>
      </c>
      <c r="J3028" s="665" t="s">
        <v>1588</v>
      </c>
      <c r="K3028" s="665" t="s">
        <v>4992</v>
      </c>
      <c r="L3028" s="666">
        <v>5322.08</v>
      </c>
      <c r="M3028" s="666">
        <v>37254.560000000005</v>
      </c>
      <c r="N3028" s="665">
        <v>7</v>
      </c>
      <c r="O3028" s="748">
        <v>5</v>
      </c>
      <c r="P3028" s="666">
        <v>31932.480000000003</v>
      </c>
      <c r="Q3028" s="681">
        <v>0.8571428571428571</v>
      </c>
      <c r="R3028" s="665">
        <v>6</v>
      </c>
      <c r="S3028" s="681">
        <v>0.8571428571428571</v>
      </c>
      <c r="T3028" s="748">
        <v>4</v>
      </c>
      <c r="U3028" s="704">
        <v>0.8</v>
      </c>
    </row>
    <row r="3029" spans="1:21" ht="14.4" customHeight="1" x14ac:dyDescent="0.3">
      <c r="A3029" s="664">
        <v>21</v>
      </c>
      <c r="B3029" s="665" t="s">
        <v>545</v>
      </c>
      <c r="C3029" s="665" t="s">
        <v>4757</v>
      </c>
      <c r="D3029" s="746" t="s">
        <v>7219</v>
      </c>
      <c r="E3029" s="747" t="s">
        <v>4769</v>
      </c>
      <c r="F3029" s="665" t="s">
        <v>4752</v>
      </c>
      <c r="G3029" s="665" t="s">
        <v>4991</v>
      </c>
      <c r="H3029" s="665" t="s">
        <v>546</v>
      </c>
      <c r="I3029" s="665" t="s">
        <v>6681</v>
      </c>
      <c r="J3029" s="665" t="s">
        <v>6682</v>
      </c>
      <c r="K3029" s="665" t="s">
        <v>6683</v>
      </c>
      <c r="L3029" s="666">
        <v>5322.08</v>
      </c>
      <c r="M3029" s="666">
        <v>21288.32</v>
      </c>
      <c r="N3029" s="665">
        <v>4</v>
      </c>
      <c r="O3029" s="748">
        <v>3</v>
      </c>
      <c r="P3029" s="666">
        <v>21288.32</v>
      </c>
      <c r="Q3029" s="681">
        <v>1</v>
      </c>
      <c r="R3029" s="665">
        <v>4</v>
      </c>
      <c r="S3029" s="681">
        <v>1</v>
      </c>
      <c r="T3029" s="748">
        <v>3</v>
      </c>
      <c r="U3029" s="704">
        <v>1</v>
      </c>
    </row>
    <row r="3030" spans="1:21" ht="14.4" customHeight="1" x14ac:dyDescent="0.3">
      <c r="A3030" s="664">
        <v>21</v>
      </c>
      <c r="B3030" s="665" t="s">
        <v>545</v>
      </c>
      <c r="C3030" s="665" t="s">
        <v>4757</v>
      </c>
      <c r="D3030" s="746" t="s">
        <v>7219</v>
      </c>
      <c r="E3030" s="747" t="s">
        <v>4769</v>
      </c>
      <c r="F3030" s="665" t="s">
        <v>4752</v>
      </c>
      <c r="G3030" s="665" t="s">
        <v>4991</v>
      </c>
      <c r="H3030" s="665" t="s">
        <v>546</v>
      </c>
      <c r="I3030" s="665" t="s">
        <v>6961</v>
      </c>
      <c r="J3030" s="665" t="s">
        <v>5066</v>
      </c>
      <c r="K3030" s="665" t="s">
        <v>6962</v>
      </c>
      <c r="L3030" s="666">
        <v>0</v>
      </c>
      <c r="M3030" s="666">
        <v>0</v>
      </c>
      <c r="N3030" s="665">
        <v>3</v>
      </c>
      <c r="O3030" s="748">
        <v>1</v>
      </c>
      <c r="P3030" s="666">
        <v>0</v>
      </c>
      <c r="Q3030" s="681"/>
      <c r="R3030" s="665">
        <v>3</v>
      </c>
      <c r="S3030" s="681">
        <v>1</v>
      </c>
      <c r="T3030" s="748">
        <v>1</v>
      </c>
      <c r="U3030" s="704">
        <v>1</v>
      </c>
    </row>
    <row r="3031" spans="1:21" ht="14.4" customHeight="1" x14ac:dyDescent="0.3">
      <c r="A3031" s="664">
        <v>21</v>
      </c>
      <c r="B3031" s="665" t="s">
        <v>545</v>
      </c>
      <c r="C3031" s="665" t="s">
        <v>4757</v>
      </c>
      <c r="D3031" s="746" t="s">
        <v>7219</v>
      </c>
      <c r="E3031" s="747" t="s">
        <v>4769</v>
      </c>
      <c r="F3031" s="665" t="s">
        <v>4752</v>
      </c>
      <c r="G3031" s="665" t="s">
        <v>4991</v>
      </c>
      <c r="H3031" s="665" t="s">
        <v>546</v>
      </c>
      <c r="I3031" s="665" t="s">
        <v>1783</v>
      </c>
      <c r="J3031" s="665" t="s">
        <v>5061</v>
      </c>
      <c r="K3031" s="665" t="s">
        <v>5062</v>
      </c>
      <c r="L3031" s="666">
        <v>1938.97</v>
      </c>
      <c r="M3031" s="666">
        <v>50413.219999999994</v>
      </c>
      <c r="N3031" s="665">
        <v>26</v>
      </c>
      <c r="O3031" s="748">
        <v>5</v>
      </c>
      <c r="P3031" s="666">
        <v>50413.219999999994</v>
      </c>
      <c r="Q3031" s="681">
        <v>1</v>
      </c>
      <c r="R3031" s="665">
        <v>26</v>
      </c>
      <c r="S3031" s="681">
        <v>1</v>
      </c>
      <c r="T3031" s="748">
        <v>5</v>
      </c>
      <c r="U3031" s="704">
        <v>1</v>
      </c>
    </row>
    <row r="3032" spans="1:21" ht="14.4" customHeight="1" x14ac:dyDescent="0.3">
      <c r="A3032" s="664">
        <v>21</v>
      </c>
      <c r="B3032" s="665" t="s">
        <v>545</v>
      </c>
      <c r="C3032" s="665" t="s">
        <v>4757</v>
      </c>
      <c r="D3032" s="746" t="s">
        <v>7219</v>
      </c>
      <c r="E3032" s="747" t="s">
        <v>4769</v>
      </c>
      <c r="F3032" s="665" t="s">
        <v>4752</v>
      </c>
      <c r="G3032" s="665" t="s">
        <v>4991</v>
      </c>
      <c r="H3032" s="665" t="s">
        <v>546</v>
      </c>
      <c r="I3032" s="665" t="s">
        <v>1247</v>
      </c>
      <c r="J3032" s="665" t="s">
        <v>5063</v>
      </c>
      <c r="K3032" s="665" t="s">
        <v>5064</v>
      </c>
      <c r="L3032" s="666">
        <v>484.75</v>
      </c>
      <c r="M3032" s="666">
        <v>969.5</v>
      </c>
      <c r="N3032" s="665">
        <v>2</v>
      </c>
      <c r="O3032" s="748">
        <v>1</v>
      </c>
      <c r="P3032" s="666">
        <v>969.5</v>
      </c>
      <c r="Q3032" s="681">
        <v>1</v>
      </c>
      <c r="R3032" s="665">
        <v>2</v>
      </c>
      <c r="S3032" s="681">
        <v>1</v>
      </c>
      <c r="T3032" s="748">
        <v>1</v>
      </c>
      <c r="U3032" s="704">
        <v>1</v>
      </c>
    </row>
    <row r="3033" spans="1:21" ht="14.4" customHeight="1" x14ac:dyDescent="0.3">
      <c r="A3033" s="664">
        <v>21</v>
      </c>
      <c r="B3033" s="665" t="s">
        <v>545</v>
      </c>
      <c r="C3033" s="665" t="s">
        <v>4757</v>
      </c>
      <c r="D3033" s="746" t="s">
        <v>7219</v>
      </c>
      <c r="E3033" s="747" t="s">
        <v>4769</v>
      </c>
      <c r="F3033" s="665" t="s">
        <v>4752</v>
      </c>
      <c r="G3033" s="665" t="s">
        <v>4991</v>
      </c>
      <c r="H3033" s="665" t="s">
        <v>546</v>
      </c>
      <c r="I3033" s="665" t="s">
        <v>1421</v>
      </c>
      <c r="J3033" s="665" t="s">
        <v>4995</v>
      </c>
      <c r="K3033" s="665" t="s">
        <v>4996</v>
      </c>
      <c r="L3033" s="666">
        <v>969.48</v>
      </c>
      <c r="M3033" s="666">
        <v>28114.92</v>
      </c>
      <c r="N3033" s="665">
        <v>29</v>
      </c>
      <c r="O3033" s="748">
        <v>6</v>
      </c>
      <c r="P3033" s="666">
        <v>28114.92</v>
      </c>
      <c r="Q3033" s="681">
        <v>1</v>
      </c>
      <c r="R3033" s="665">
        <v>29</v>
      </c>
      <c r="S3033" s="681">
        <v>1</v>
      </c>
      <c r="T3033" s="748">
        <v>6</v>
      </c>
      <c r="U3033" s="704">
        <v>1</v>
      </c>
    </row>
    <row r="3034" spans="1:21" ht="14.4" customHeight="1" x14ac:dyDescent="0.3">
      <c r="A3034" s="664">
        <v>21</v>
      </c>
      <c r="B3034" s="665" t="s">
        <v>545</v>
      </c>
      <c r="C3034" s="665" t="s">
        <v>4757</v>
      </c>
      <c r="D3034" s="746" t="s">
        <v>7219</v>
      </c>
      <c r="E3034" s="747" t="s">
        <v>4769</v>
      </c>
      <c r="F3034" s="665" t="s">
        <v>4752</v>
      </c>
      <c r="G3034" s="665" t="s">
        <v>4991</v>
      </c>
      <c r="H3034" s="665" t="s">
        <v>546</v>
      </c>
      <c r="I3034" s="665" t="s">
        <v>6963</v>
      </c>
      <c r="J3034" s="665" t="s">
        <v>6964</v>
      </c>
      <c r="K3034" s="665" t="s">
        <v>6965</v>
      </c>
      <c r="L3034" s="666">
        <v>5322.08</v>
      </c>
      <c r="M3034" s="666">
        <v>42576.639999999999</v>
      </c>
      <c r="N3034" s="665">
        <v>8</v>
      </c>
      <c r="O3034" s="748">
        <v>4</v>
      </c>
      <c r="P3034" s="666">
        <v>42576.639999999999</v>
      </c>
      <c r="Q3034" s="681">
        <v>1</v>
      </c>
      <c r="R3034" s="665">
        <v>8</v>
      </c>
      <c r="S3034" s="681">
        <v>1</v>
      </c>
      <c r="T3034" s="748">
        <v>4</v>
      </c>
      <c r="U3034" s="704">
        <v>1</v>
      </c>
    </row>
    <row r="3035" spans="1:21" ht="14.4" customHeight="1" x14ac:dyDescent="0.3">
      <c r="A3035" s="664">
        <v>21</v>
      </c>
      <c r="B3035" s="665" t="s">
        <v>545</v>
      </c>
      <c r="C3035" s="665" t="s">
        <v>4757</v>
      </c>
      <c r="D3035" s="746" t="s">
        <v>7219</v>
      </c>
      <c r="E3035" s="747" t="s">
        <v>4769</v>
      </c>
      <c r="F3035" s="665" t="s">
        <v>4752</v>
      </c>
      <c r="G3035" s="665" t="s">
        <v>4991</v>
      </c>
      <c r="H3035" s="665" t="s">
        <v>546</v>
      </c>
      <c r="I3035" s="665" t="s">
        <v>6966</v>
      </c>
      <c r="J3035" s="665" t="s">
        <v>5797</v>
      </c>
      <c r="K3035" s="665" t="s">
        <v>6967</v>
      </c>
      <c r="L3035" s="666">
        <v>0</v>
      </c>
      <c r="M3035" s="666">
        <v>0</v>
      </c>
      <c r="N3035" s="665">
        <v>4</v>
      </c>
      <c r="O3035" s="748">
        <v>3</v>
      </c>
      <c r="P3035" s="666">
        <v>0</v>
      </c>
      <c r="Q3035" s="681"/>
      <c r="R3035" s="665">
        <v>4</v>
      </c>
      <c r="S3035" s="681">
        <v>1</v>
      </c>
      <c r="T3035" s="748">
        <v>3</v>
      </c>
      <c r="U3035" s="704">
        <v>1</v>
      </c>
    </row>
    <row r="3036" spans="1:21" ht="14.4" customHeight="1" x14ac:dyDescent="0.3">
      <c r="A3036" s="664">
        <v>21</v>
      </c>
      <c r="B3036" s="665" t="s">
        <v>545</v>
      </c>
      <c r="C3036" s="665" t="s">
        <v>4757</v>
      </c>
      <c r="D3036" s="746" t="s">
        <v>7219</v>
      </c>
      <c r="E3036" s="747" t="s">
        <v>4769</v>
      </c>
      <c r="F3036" s="665" t="s">
        <v>4752</v>
      </c>
      <c r="G3036" s="665" t="s">
        <v>4991</v>
      </c>
      <c r="H3036" s="665" t="s">
        <v>546</v>
      </c>
      <c r="I3036" s="665" t="s">
        <v>6968</v>
      </c>
      <c r="J3036" s="665" t="s">
        <v>5072</v>
      </c>
      <c r="K3036" s="665" t="s">
        <v>6969</v>
      </c>
      <c r="L3036" s="666">
        <v>0</v>
      </c>
      <c r="M3036" s="666">
        <v>0</v>
      </c>
      <c r="N3036" s="665">
        <v>1</v>
      </c>
      <c r="O3036" s="748">
        <v>1</v>
      </c>
      <c r="P3036" s="666">
        <v>0</v>
      </c>
      <c r="Q3036" s="681"/>
      <c r="R3036" s="665">
        <v>1</v>
      </c>
      <c r="S3036" s="681">
        <v>1</v>
      </c>
      <c r="T3036" s="748">
        <v>1</v>
      </c>
      <c r="U3036" s="704">
        <v>1</v>
      </c>
    </row>
    <row r="3037" spans="1:21" ht="14.4" customHeight="1" x14ac:dyDescent="0.3">
      <c r="A3037" s="664">
        <v>21</v>
      </c>
      <c r="B3037" s="665" t="s">
        <v>545</v>
      </c>
      <c r="C3037" s="665" t="s">
        <v>4757</v>
      </c>
      <c r="D3037" s="746" t="s">
        <v>7219</v>
      </c>
      <c r="E3037" s="747" t="s">
        <v>4769</v>
      </c>
      <c r="F3037" s="665" t="s">
        <v>4752</v>
      </c>
      <c r="G3037" s="665" t="s">
        <v>5238</v>
      </c>
      <c r="H3037" s="665" t="s">
        <v>546</v>
      </c>
      <c r="I3037" s="665" t="s">
        <v>6970</v>
      </c>
      <c r="J3037" s="665" t="s">
        <v>3968</v>
      </c>
      <c r="K3037" s="665" t="s">
        <v>6971</v>
      </c>
      <c r="L3037" s="666">
        <v>0</v>
      </c>
      <c r="M3037" s="666">
        <v>0</v>
      </c>
      <c r="N3037" s="665">
        <v>1</v>
      </c>
      <c r="O3037" s="748">
        <v>0.5</v>
      </c>
      <c r="P3037" s="666">
        <v>0</v>
      </c>
      <c r="Q3037" s="681"/>
      <c r="R3037" s="665">
        <v>1</v>
      </c>
      <c r="S3037" s="681">
        <v>1</v>
      </c>
      <c r="T3037" s="748">
        <v>0.5</v>
      </c>
      <c r="U3037" s="704">
        <v>1</v>
      </c>
    </row>
    <row r="3038" spans="1:21" ht="14.4" customHeight="1" x14ac:dyDescent="0.3">
      <c r="A3038" s="664">
        <v>21</v>
      </c>
      <c r="B3038" s="665" t="s">
        <v>545</v>
      </c>
      <c r="C3038" s="665" t="s">
        <v>4757</v>
      </c>
      <c r="D3038" s="746" t="s">
        <v>7219</v>
      </c>
      <c r="E3038" s="747" t="s">
        <v>4769</v>
      </c>
      <c r="F3038" s="665" t="s">
        <v>4752</v>
      </c>
      <c r="G3038" s="665" t="s">
        <v>5238</v>
      </c>
      <c r="H3038" s="665" t="s">
        <v>546</v>
      </c>
      <c r="I3038" s="665" t="s">
        <v>5389</v>
      </c>
      <c r="J3038" s="665" t="s">
        <v>3968</v>
      </c>
      <c r="K3038" s="665" t="s">
        <v>5390</v>
      </c>
      <c r="L3038" s="666">
        <v>2991.23</v>
      </c>
      <c r="M3038" s="666">
        <v>5982.46</v>
      </c>
      <c r="N3038" s="665">
        <v>2</v>
      </c>
      <c r="O3038" s="748">
        <v>1</v>
      </c>
      <c r="P3038" s="666">
        <v>5982.46</v>
      </c>
      <c r="Q3038" s="681">
        <v>1</v>
      </c>
      <c r="R3038" s="665">
        <v>2</v>
      </c>
      <c r="S3038" s="681">
        <v>1</v>
      </c>
      <c r="T3038" s="748">
        <v>1</v>
      </c>
      <c r="U3038" s="704">
        <v>1</v>
      </c>
    </row>
    <row r="3039" spans="1:21" ht="14.4" customHeight="1" x14ac:dyDescent="0.3">
      <c r="A3039" s="664">
        <v>21</v>
      </c>
      <c r="B3039" s="665" t="s">
        <v>545</v>
      </c>
      <c r="C3039" s="665" t="s">
        <v>4757</v>
      </c>
      <c r="D3039" s="746" t="s">
        <v>7219</v>
      </c>
      <c r="E3039" s="747" t="s">
        <v>4769</v>
      </c>
      <c r="F3039" s="665" t="s">
        <v>4752</v>
      </c>
      <c r="G3039" s="665" t="s">
        <v>6972</v>
      </c>
      <c r="H3039" s="665" t="s">
        <v>546</v>
      </c>
      <c r="I3039" s="665" t="s">
        <v>6973</v>
      </c>
      <c r="J3039" s="665" t="s">
        <v>1780</v>
      </c>
      <c r="K3039" s="665" t="s">
        <v>6974</v>
      </c>
      <c r="L3039" s="666">
        <v>0</v>
      </c>
      <c r="M3039" s="666">
        <v>0</v>
      </c>
      <c r="N3039" s="665">
        <v>2</v>
      </c>
      <c r="O3039" s="748">
        <v>0.5</v>
      </c>
      <c r="P3039" s="666"/>
      <c r="Q3039" s="681"/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21</v>
      </c>
      <c r="B3040" s="665" t="s">
        <v>545</v>
      </c>
      <c r="C3040" s="665" t="s">
        <v>4757</v>
      </c>
      <c r="D3040" s="746" t="s">
        <v>7219</v>
      </c>
      <c r="E3040" s="747" t="s">
        <v>4769</v>
      </c>
      <c r="F3040" s="665" t="s">
        <v>4752</v>
      </c>
      <c r="G3040" s="665" t="s">
        <v>6972</v>
      </c>
      <c r="H3040" s="665" t="s">
        <v>546</v>
      </c>
      <c r="I3040" s="665" t="s">
        <v>6975</v>
      </c>
      <c r="J3040" s="665" t="s">
        <v>1780</v>
      </c>
      <c r="K3040" s="665" t="s">
        <v>5430</v>
      </c>
      <c r="L3040" s="666">
        <v>0</v>
      </c>
      <c r="M3040" s="666">
        <v>0</v>
      </c>
      <c r="N3040" s="665">
        <v>4</v>
      </c>
      <c r="O3040" s="748">
        <v>0.5</v>
      </c>
      <c r="P3040" s="666"/>
      <c r="Q3040" s="681"/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21</v>
      </c>
      <c r="B3041" s="665" t="s">
        <v>545</v>
      </c>
      <c r="C3041" s="665" t="s">
        <v>4757</v>
      </c>
      <c r="D3041" s="746" t="s">
        <v>7219</v>
      </c>
      <c r="E3041" s="747" t="s">
        <v>4769</v>
      </c>
      <c r="F3041" s="665" t="s">
        <v>4752</v>
      </c>
      <c r="G3041" s="665" t="s">
        <v>4873</v>
      </c>
      <c r="H3041" s="665" t="s">
        <v>546</v>
      </c>
      <c r="I3041" s="665" t="s">
        <v>6360</v>
      </c>
      <c r="J3041" s="665" t="s">
        <v>869</v>
      </c>
      <c r="K3041" s="665" t="s">
        <v>4998</v>
      </c>
      <c r="L3041" s="666">
        <v>0</v>
      </c>
      <c r="M3041" s="666">
        <v>0</v>
      </c>
      <c r="N3041" s="665">
        <v>4</v>
      </c>
      <c r="O3041" s="748">
        <v>1.5</v>
      </c>
      <c r="P3041" s="666">
        <v>0</v>
      </c>
      <c r="Q3041" s="681"/>
      <c r="R3041" s="665">
        <v>1</v>
      </c>
      <c r="S3041" s="681">
        <v>0.25</v>
      </c>
      <c r="T3041" s="748">
        <v>1</v>
      </c>
      <c r="U3041" s="704">
        <v>0.66666666666666663</v>
      </c>
    </row>
    <row r="3042" spans="1:21" ht="14.4" customHeight="1" x14ac:dyDescent="0.3">
      <c r="A3042" s="664">
        <v>21</v>
      </c>
      <c r="B3042" s="665" t="s">
        <v>545</v>
      </c>
      <c r="C3042" s="665" t="s">
        <v>4757</v>
      </c>
      <c r="D3042" s="746" t="s">
        <v>7219</v>
      </c>
      <c r="E3042" s="747" t="s">
        <v>4769</v>
      </c>
      <c r="F3042" s="665" t="s">
        <v>4752</v>
      </c>
      <c r="G3042" s="665" t="s">
        <v>4873</v>
      </c>
      <c r="H3042" s="665" t="s">
        <v>546</v>
      </c>
      <c r="I3042" s="665" t="s">
        <v>868</v>
      </c>
      <c r="J3042" s="665" t="s">
        <v>869</v>
      </c>
      <c r="K3042" s="665" t="s">
        <v>4875</v>
      </c>
      <c r="L3042" s="666">
        <v>63.7</v>
      </c>
      <c r="M3042" s="666">
        <v>445.9</v>
      </c>
      <c r="N3042" s="665">
        <v>7</v>
      </c>
      <c r="O3042" s="748">
        <v>4.5</v>
      </c>
      <c r="P3042" s="666">
        <v>318.5</v>
      </c>
      <c r="Q3042" s="681">
        <v>0.7142857142857143</v>
      </c>
      <c r="R3042" s="665">
        <v>5</v>
      </c>
      <c r="S3042" s="681">
        <v>0.7142857142857143</v>
      </c>
      <c r="T3042" s="748">
        <v>3.5</v>
      </c>
      <c r="U3042" s="704">
        <v>0.77777777777777779</v>
      </c>
    </row>
    <row r="3043" spans="1:21" ht="14.4" customHeight="1" x14ac:dyDescent="0.3">
      <c r="A3043" s="664">
        <v>21</v>
      </c>
      <c r="B3043" s="665" t="s">
        <v>545</v>
      </c>
      <c r="C3043" s="665" t="s">
        <v>4757</v>
      </c>
      <c r="D3043" s="746" t="s">
        <v>7219</v>
      </c>
      <c r="E3043" s="747" t="s">
        <v>4769</v>
      </c>
      <c r="F3043" s="665" t="s">
        <v>4752</v>
      </c>
      <c r="G3043" s="665" t="s">
        <v>4873</v>
      </c>
      <c r="H3043" s="665" t="s">
        <v>546</v>
      </c>
      <c r="I3043" s="665" t="s">
        <v>868</v>
      </c>
      <c r="J3043" s="665" t="s">
        <v>869</v>
      </c>
      <c r="K3043" s="665" t="s">
        <v>4875</v>
      </c>
      <c r="L3043" s="666">
        <v>42.51</v>
      </c>
      <c r="M3043" s="666">
        <v>85.02</v>
      </c>
      <c r="N3043" s="665">
        <v>2</v>
      </c>
      <c r="O3043" s="748">
        <v>1.5</v>
      </c>
      <c r="P3043" s="666">
        <v>85.02</v>
      </c>
      <c r="Q3043" s="681">
        <v>1</v>
      </c>
      <c r="R3043" s="665">
        <v>2</v>
      </c>
      <c r="S3043" s="681">
        <v>1</v>
      </c>
      <c r="T3043" s="748">
        <v>1.5</v>
      </c>
      <c r="U3043" s="704">
        <v>1</v>
      </c>
    </row>
    <row r="3044" spans="1:21" ht="14.4" customHeight="1" x14ac:dyDescent="0.3">
      <c r="A3044" s="664">
        <v>21</v>
      </c>
      <c r="B3044" s="665" t="s">
        <v>545</v>
      </c>
      <c r="C3044" s="665" t="s">
        <v>4757</v>
      </c>
      <c r="D3044" s="746" t="s">
        <v>7219</v>
      </c>
      <c r="E3044" s="747" t="s">
        <v>4769</v>
      </c>
      <c r="F3044" s="665" t="s">
        <v>4752</v>
      </c>
      <c r="G3044" s="665" t="s">
        <v>4873</v>
      </c>
      <c r="H3044" s="665" t="s">
        <v>546</v>
      </c>
      <c r="I3044" s="665" t="s">
        <v>2194</v>
      </c>
      <c r="J3044" s="665" t="s">
        <v>869</v>
      </c>
      <c r="K3044" s="665" t="s">
        <v>6684</v>
      </c>
      <c r="L3044" s="666">
        <v>127.39</v>
      </c>
      <c r="M3044" s="666">
        <v>382.17</v>
      </c>
      <c r="N3044" s="665">
        <v>3</v>
      </c>
      <c r="O3044" s="748">
        <v>2</v>
      </c>
      <c r="P3044" s="666">
        <v>254.78</v>
      </c>
      <c r="Q3044" s="681">
        <v>0.66666666666666663</v>
      </c>
      <c r="R3044" s="665">
        <v>2</v>
      </c>
      <c r="S3044" s="681">
        <v>0.66666666666666663</v>
      </c>
      <c r="T3044" s="748">
        <v>1</v>
      </c>
      <c r="U3044" s="704">
        <v>0.5</v>
      </c>
    </row>
    <row r="3045" spans="1:21" ht="14.4" customHeight="1" x14ac:dyDescent="0.3">
      <c r="A3045" s="664">
        <v>21</v>
      </c>
      <c r="B3045" s="665" t="s">
        <v>545</v>
      </c>
      <c r="C3045" s="665" t="s">
        <v>4757</v>
      </c>
      <c r="D3045" s="746" t="s">
        <v>7219</v>
      </c>
      <c r="E3045" s="747" t="s">
        <v>4769</v>
      </c>
      <c r="F3045" s="665" t="s">
        <v>4752</v>
      </c>
      <c r="G3045" s="665" t="s">
        <v>4876</v>
      </c>
      <c r="H3045" s="665" t="s">
        <v>2238</v>
      </c>
      <c r="I3045" s="665" t="s">
        <v>2322</v>
      </c>
      <c r="J3045" s="665" t="s">
        <v>2327</v>
      </c>
      <c r="K3045" s="665" t="s">
        <v>4565</v>
      </c>
      <c r="L3045" s="666">
        <v>424.24</v>
      </c>
      <c r="M3045" s="666">
        <v>2121.1999999999998</v>
      </c>
      <c r="N3045" s="665">
        <v>5</v>
      </c>
      <c r="O3045" s="748">
        <v>1</v>
      </c>
      <c r="P3045" s="666">
        <v>848.48</v>
      </c>
      <c r="Q3045" s="681">
        <v>0.4</v>
      </c>
      <c r="R3045" s="665">
        <v>2</v>
      </c>
      <c r="S3045" s="681">
        <v>0.4</v>
      </c>
      <c r="T3045" s="748">
        <v>0.5</v>
      </c>
      <c r="U3045" s="704">
        <v>0.5</v>
      </c>
    </row>
    <row r="3046" spans="1:21" ht="14.4" customHeight="1" x14ac:dyDescent="0.3">
      <c r="A3046" s="664">
        <v>21</v>
      </c>
      <c r="B3046" s="665" t="s">
        <v>545</v>
      </c>
      <c r="C3046" s="665" t="s">
        <v>4757</v>
      </c>
      <c r="D3046" s="746" t="s">
        <v>7219</v>
      </c>
      <c r="E3046" s="747" t="s">
        <v>4769</v>
      </c>
      <c r="F3046" s="665" t="s">
        <v>4752</v>
      </c>
      <c r="G3046" s="665" t="s">
        <v>4876</v>
      </c>
      <c r="H3046" s="665" t="s">
        <v>2238</v>
      </c>
      <c r="I3046" s="665" t="s">
        <v>2326</v>
      </c>
      <c r="J3046" s="665" t="s">
        <v>2327</v>
      </c>
      <c r="K3046" s="665" t="s">
        <v>4566</v>
      </c>
      <c r="L3046" s="666">
        <v>848.49</v>
      </c>
      <c r="M3046" s="666">
        <v>5939.43</v>
      </c>
      <c r="N3046" s="665">
        <v>7</v>
      </c>
      <c r="O3046" s="748">
        <v>3.5</v>
      </c>
      <c r="P3046" s="666">
        <v>5090.9400000000005</v>
      </c>
      <c r="Q3046" s="681">
        <v>0.85714285714285721</v>
      </c>
      <c r="R3046" s="665">
        <v>6</v>
      </c>
      <c r="S3046" s="681">
        <v>0.8571428571428571</v>
      </c>
      <c r="T3046" s="748">
        <v>3</v>
      </c>
      <c r="U3046" s="704">
        <v>0.8571428571428571</v>
      </c>
    </row>
    <row r="3047" spans="1:21" ht="14.4" customHeight="1" x14ac:dyDescent="0.3">
      <c r="A3047" s="664">
        <v>21</v>
      </c>
      <c r="B3047" s="665" t="s">
        <v>545</v>
      </c>
      <c r="C3047" s="665" t="s">
        <v>4757</v>
      </c>
      <c r="D3047" s="746" t="s">
        <v>7219</v>
      </c>
      <c r="E3047" s="747" t="s">
        <v>4769</v>
      </c>
      <c r="F3047" s="665" t="s">
        <v>4752</v>
      </c>
      <c r="G3047" s="665" t="s">
        <v>4881</v>
      </c>
      <c r="H3047" s="665" t="s">
        <v>546</v>
      </c>
      <c r="I3047" s="665" t="s">
        <v>915</v>
      </c>
      <c r="J3047" s="665" t="s">
        <v>916</v>
      </c>
      <c r="K3047" s="665" t="s">
        <v>4882</v>
      </c>
      <c r="L3047" s="666">
        <v>107.27</v>
      </c>
      <c r="M3047" s="666">
        <v>2896.29</v>
      </c>
      <c r="N3047" s="665">
        <v>27</v>
      </c>
      <c r="O3047" s="748">
        <v>11.5</v>
      </c>
      <c r="P3047" s="666">
        <v>2038.1299999999999</v>
      </c>
      <c r="Q3047" s="681">
        <v>0.70370370370370372</v>
      </c>
      <c r="R3047" s="665">
        <v>19</v>
      </c>
      <c r="S3047" s="681">
        <v>0.70370370370370372</v>
      </c>
      <c r="T3047" s="748">
        <v>9</v>
      </c>
      <c r="U3047" s="704">
        <v>0.78260869565217395</v>
      </c>
    </row>
    <row r="3048" spans="1:21" ht="14.4" customHeight="1" x14ac:dyDescent="0.3">
      <c r="A3048" s="664">
        <v>21</v>
      </c>
      <c r="B3048" s="665" t="s">
        <v>545</v>
      </c>
      <c r="C3048" s="665" t="s">
        <v>4757</v>
      </c>
      <c r="D3048" s="746" t="s">
        <v>7219</v>
      </c>
      <c r="E3048" s="747" t="s">
        <v>4769</v>
      </c>
      <c r="F3048" s="665" t="s">
        <v>4752</v>
      </c>
      <c r="G3048" s="665" t="s">
        <v>4881</v>
      </c>
      <c r="H3048" s="665" t="s">
        <v>546</v>
      </c>
      <c r="I3048" s="665" t="s">
        <v>4883</v>
      </c>
      <c r="J3048" s="665" t="s">
        <v>916</v>
      </c>
      <c r="K3048" s="665" t="s">
        <v>4882</v>
      </c>
      <c r="L3048" s="666">
        <v>107.27</v>
      </c>
      <c r="M3048" s="666">
        <v>536.35</v>
      </c>
      <c r="N3048" s="665">
        <v>5</v>
      </c>
      <c r="O3048" s="748">
        <v>2.5</v>
      </c>
      <c r="P3048" s="666">
        <v>429.08</v>
      </c>
      <c r="Q3048" s="681">
        <v>0.79999999999999993</v>
      </c>
      <c r="R3048" s="665">
        <v>4</v>
      </c>
      <c r="S3048" s="681">
        <v>0.8</v>
      </c>
      <c r="T3048" s="748">
        <v>1.5</v>
      </c>
      <c r="U3048" s="704">
        <v>0.6</v>
      </c>
    </row>
    <row r="3049" spans="1:21" ht="14.4" customHeight="1" x14ac:dyDescent="0.3">
      <c r="A3049" s="664">
        <v>21</v>
      </c>
      <c r="B3049" s="665" t="s">
        <v>545</v>
      </c>
      <c r="C3049" s="665" t="s">
        <v>4757</v>
      </c>
      <c r="D3049" s="746" t="s">
        <v>7219</v>
      </c>
      <c r="E3049" s="747" t="s">
        <v>4769</v>
      </c>
      <c r="F3049" s="665" t="s">
        <v>4752</v>
      </c>
      <c r="G3049" s="665" t="s">
        <v>4884</v>
      </c>
      <c r="H3049" s="665" t="s">
        <v>546</v>
      </c>
      <c r="I3049" s="665" t="s">
        <v>2964</v>
      </c>
      <c r="J3049" s="665" t="s">
        <v>2965</v>
      </c>
      <c r="K3049" s="665" t="s">
        <v>4885</v>
      </c>
      <c r="L3049" s="666">
        <v>50.64</v>
      </c>
      <c r="M3049" s="666">
        <v>405.12</v>
      </c>
      <c r="N3049" s="665">
        <v>8</v>
      </c>
      <c r="O3049" s="748">
        <v>2.5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21</v>
      </c>
      <c r="B3050" s="665" t="s">
        <v>545</v>
      </c>
      <c r="C3050" s="665" t="s">
        <v>4757</v>
      </c>
      <c r="D3050" s="746" t="s">
        <v>7219</v>
      </c>
      <c r="E3050" s="747" t="s">
        <v>4769</v>
      </c>
      <c r="F3050" s="665" t="s">
        <v>4752</v>
      </c>
      <c r="G3050" s="665" t="s">
        <v>4884</v>
      </c>
      <c r="H3050" s="665" t="s">
        <v>546</v>
      </c>
      <c r="I3050" s="665" t="s">
        <v>5392</v>
      </c>
      <c r="J3050" s="665" t="s">
        <v>2965</v>
      </c>
      <c r="K3050" s="665" t="s">
        <v>5393</v>
      </c>
      <c r="L3050" s="666">
        <v>0</v>
      </c>
      <c r="M3050" s="666">
        <v>0</v>
      </c>
      <c r="N3050" s="665">
        <v>3</v>
      </c>
      <c r="O3050" s="748">
        <v>1.5</v>
      </c>
      <c r="P3050" s="666"/>
      <c r="Q3050" s="681"/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21</v>
      </c>
      <c r="B3051" s="665" t="s">
        <v>545</v>
      </c>
      <c r="C3051" s="665" t="s">
        <v>4757</v>
      </c>
      <c r="D3051" s="746" t="s">
        <v>7219</v>
      </c>
      <c r="E3051" s="747" t="s">
        <v>4769</v>
      </c>
      <c r="F3051" s="665" t="s">
        <v>4752</v>
      </c>
      <c r="G3051" s="665" t="s">
        <v>5182</v>
      </c>
      <c r="H3051" s="665" t="s">
        <v>546</v>
      </c>
      <c r="I3051" s="665" t="s">
        <v>3639</v>
      </c>
      <c r="J3051" s="665" t="s">
        <v>3640</v>
      </c>
      <c r="K3051" s="665" t="s">
        <v>6976</v>
      </c>
      <c r="L3051" s="666">
        <v>908.53</v>
      </c>
      <c r="M3051" s="666">
        <v>2725.59</v>
      </c>
      <c r="N3051" s="665">
        <v>3</v>
      </c>
      <c r="O3051" s="748">
        <v>2</v>
      </c>
      <c r="P3051" s="666">
        <v>2725.59</v>
      </c>
      <c r="Q3051" s="681">
        <v>1</v>
      </c>
      <c r="R3051" s="665">
        <v>3</v>
      </c>
      <c r="S3051" s="681">
        <v>1</v>
      </c>
      <c r="T3051" s="748">
        <v>2</v>
      </c>
      <c r="U3051" s="704">
        <v>1</v>
      </c>
    </row>
    <row r="3052" spans="1:21" ht="14.4" customHeight="1" x14ac:dyDescent="0.3">
      <c r="A3052" s="664">
        <v>21</v>
      </c>
      <c r="B3052" s="665" t="s">
        <v>545</v>
      </c>
      <c r="C3052" s="665" t="s">
        <v>4757</v>
      </c>
      <c r="D3052" s="746" t="s">
        <v>7219</v>
      </c>
      <c r="E3052" s="747" t="s">
        <v>4769</v>
      </c>
      <c r="F3052" s="665" t="s">
        <v>4752</v>
      </c>
      <c r="G3052" s="665" t="s">
        <v>5182</v>
      </c>
      <c r="H3052" s="665" t="s">
        <v>546</v>
      </c>
      <c r="I3052" s="665" t="s">
        <v>6977</v>
      </c>
      <c r="J3052" s="665" t="s">
        <v>6978</v>
      </c>
      <c r="K3052" s="665" t="s">
        <v>6979</v>
      </c>
      <c r="L3052" s="666">
        <v>3354.59</v>
      </c>
      <c r="M3052" s="666">
        <v>20127.54</v>
      </c>
      <c r="N3052" s="665">
        <v>6</v>
      </c>
      <c r="O3052" s="748">
        <v>1</v>
      </c>
      <c r="P3052" s="666">
        <v>20127.54</v>
      </c>
      <c r="Q3052" s="681">
        <v>1</v>
      </c>
      <c r="R3052" s="665">
        <v>6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21</v>
      </c>
      <c r="B3053" s="665" t="s">
        <v>545</v>
      </c>
      <c r="C3053" s="665" t="s">
        <v>4757</v>
      </c>
      <c r="D3053" s="746" t="s">
        <v>7219</v>
      </c>
      <c r="E3053" s="747" t="s">
        <v>4769</v>
      </c>
      <c r="F3053" s="665" t="s">
        <v>4752</v>
      </c>
      <c r="G3053" s="665" t="s">
        <v>5182</v>
      </c>
      <c r="H3053" s="665" t="s">
        <v>546</v>
      </c>
      <c r="I3053" s="665" t="s">
        <v>6980</v>
      </c>
      <c r="J3053" s="665" t="s">
        <v>6978</v>
      </c>
      <c r="K3053" s="665" t="s">
        <v>6981</v>
      </c>
      <c r="L3053" s="666">
        <v>0</v>
      </c>
      <c r="M3053" s="666">
        <v>0</v>
      </c>
      <c r="N3053" s="665">
        <v>1</v>
      </c>
      <c r="O3053" s="748">
        <v>1</v>
      </c>
      <c r="P3053" s="666">
        <v>0</v>
      </c>
      <c r="Q3053" s="681"/>
      <c r="R3053" s="665">
        <v>1</v>
      </c>
      <c r="S3053" s="681">
        <v>1</v>
      </c>
      <c r="T3053" s="748">
        <v>1</v>
      </c>
      <c r="U3053" s="704">
        <v>1</v>
      </c>
    </row>
    <row r="3054" spans="1:21" ht="14.4" customHeight="1" x14ac:dyDescent="0.3">
      <c r="A3054" s="664">
        <v>21</v>
      </c>
      <c r="B3054" s="665" t="s">
        <v>545</v>
      </c>
      <c r="C3054" s="665" t="s">
        <v>4757</v>
      </c>
      <c r="D3054" s="746" t="s">
        <v>7219</v>
      </c>
      <c r="E3054" s="747" t="s">
        <v>4769</v>
      </c>
      <c r="F3054" s="665" t="s">
        <v>4752</v>
      </c>
      <c r="G3054" s="665" t="s">
        <v>5082</v>
      </c>
      <c r="H3054" s="665" t="s">
        <v>546</v>
      </c>
      <c r="I3054" s="665" t="s">
        <v>3153</v>
      </c>
      <c r="J3054" s="665" t="s">
        <v>3154</v>
      </c>
      <c r="K3054" s="665" t="s">
        <v>5083</v>
      </c>
      <c r="L3054" s="666">
        <v>0</v>
      </c>
      <c r="M3054" s="666">
        <v>0</v>
      </c>
      <c r="N3054" s="665">
        <v>1</v>
      </c>
      <c r="O3054" s="748">
        <v>1</v>
      </c>
      <c r="P3054" s="666"/>
      <c r="Q3054" s="681"/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21</v>
      </c>
      <c r="B3055" s="665" t="s">
        <v>545</v>
      </c>
      <c r="C3055" s="665" t="s">
        <v>4757</v>
      </c>
      <c r="D3055" s="746" t="s">
        <v>7219</v>
      </c>
      <c r="E3055" s="747" t="s">
        <v>4769</v>
      </c>
      <c r="F3055" s="665" t="s">
        <v>4752</v>
      </c>
      <c r="G3055" s="665" t="s">
        <v>4886</v>
      </c>
      <c r="H3055" s="665" t="s">
        <v>546</v>
      </c>
      <c r="I3055" s="665" t="s">
        <v>5185</v>
      </c>
      <c r="J3055" s="665" t="s">
        <v>782</v>
      </c>
      <c r="K3055" s="665" t="s">
        <v>5112</v>
      </c>
      <c r="L3055" s="666">
        <v>0</v>
      </c>
      <c r="M3055" s="666">
        <v>0</v>
      </c>
      <c r="N3055" s="665">
        <v>3</v>
      </c>
      <c r="O3055" s="748">
        <v>1</v>
      </c>
      <c r="P3055" s="666"/>
      <c r="Q3055" s="681"/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21</v>
      </c>
      <c r="B3056" s="665" t="s">
        <v>545</v>
      </c>
      <c r="C3056" s="665" t="s">
        <v>4757</v>
      </c>
      <c r="D3056" s="746" t="s">
        <v>7219</v>
      </c>
      <c r="E3056" s="747" t="s">
        <v>4769</v>
      </c>
      <c r="F3056" s="665" t="s">
        <v>4752</v>
      </c>
      <c r="G3056" s="665" t="s">
        <v>4886</v>
      </c>
      <c r="H3056" s="665" t="s">
        <v>546</v>
      </c>
      <c r="I3056" s="665" t="s">
        <v>781</v>
      </c>
      <c r="J3056" s="665" t="s">
        <v>782</v>
      </c>
      <c r="K3056" s="665" t="s">
        <v>5607</v>
      </c>
      <c r="L3056" s="666">
        <v>55.01</v>
      </c>
      <c r="M3056" s="666">
        <v>165.03</v>
      </c>
      <c r="N3056" s="665">
        <v>3</v>
      </c>
      <c r="O3056" s="748">
        <v>2</v>
      </c>
      <c r="P3056" s="666">
        <v>165.03</v>
      </c>
      <c r="Q3056" s="681">
        <v>1</v>
      </c>
      <c r="R3056" s="665">
        <v>3</v>
      </c>
      <c r="S3056" s="681">
        <v>1</v>
      </c>
      <c r="T3056" s="748">
        <v>2</v>
      </c>
      <c r="U3056" s="704">
        <v>1</v>
      </c>
    </row>
    <row r="3057" spans="1:21" ht="14.4" customHeight="1" x14ac:dyDescent="0.3">
      <c r="A3057" s="664">
        <v>21</v>
      </c>
      <c r="B3057" s="665" t="s">
        <v>545</v>
      </c>
      <c r="C3057" s="665" t="s">
        <v>4757</v>
      </c>
      <c r="D3057" s="746" t="s">
        <v>7219</v>
      </c>
      <c r="E3057" s="747" t="s">
        <v>4769</v>
      </c>
      <c r="F3057" s="665" t="s">
        <v>4752</v>
      </c>
      <c r="G3057" s="665" t="s">
        <v>6377</v>
      </c>
      <c r="H3057" s="665" t="s">
        <v>546</v>
      </c>
      <c r="I3057" s="665" t="s">
        <v>1508</v>
      </c>
      <c r="J3057" s="665" t="s">
        <v>1509</v>
      </c>
      <c r="K3057" s="665" t="s">
        <v>6379</v>
      </c>
      <c r="L3057" s="666">
        <v>34.6</v>
      </c>
      <c r="M3057" s="666">
        <v>34.6</v>
      </c>
      <c r="N3057" s="665">
        <v>1</v>
      </c>
      <c r="O3057" s="748">
        <v>0.5</v>
      </c>
      <c r="P3057" s="666">
        <v>34.6</v>
      </c>
      <c r="Q3057" s="681">
        <v>1</v>
      </c>
      <c r="R3057" s="665">
        <v>1</v>
      </c>
      <c r="S3057" s="681">
        <v>1</v>
      </c>
      <c r="T3057" s="748">
        <v>0.5</v>
      </c>
      <c r="U3057" s="704">
        <v>1</v>
      </c>
    </row>
    <row r="3058" spans="1:21" ht="14.4" customHeight="1" x14ac:dyDescent="0.3">
      <c r="A3058" s="664">
        <v>21</v>
      </c>
      <c r="B3058" s="665" t="s">
        <v>545</v>
      </c>
      <c r="C3058" s="665" t="s">
        <v>4757</v>
      </c>
      <c r="D3058" s="746" t="s">
        <v>7219</v>
      </c>
      <c r="E3058" s="747" t="s">
        <v>4769</v>
      </c>
      <c r="F3058" s="665" t="s">
        <v>4752</v>
      </c>
      <c r="G3058" s="665" t="s">
        <v>6582</v>
      </c>
      <c r="H3058" s="665" t="s">
        <v>546</v>
      </c>
      <c r="I3058" s="665" t="s">
        <v>1029</v>
      </c>
      <c r="J3058" s="665" t="s">
        <v>1030</v>
      </c>
      <c r="K3058" s="665" t="s">
        <v>6982</v>
      </c>
      <c r="L3058" s="666">
        <v>45.86</v>
      </c>
      <c r="M3058" s="666">
        <v>137.57999999999998</v>
      </c>
      <c r="N3058" s="665">
        <v>3</v>
      </c>
      <c r="O3058" s="748">
        <v>0.5</v>
      </c>
      <c r="P3058" s="666">
        <v>137.57999999999998</v>
      </c>
      <c r="Q3058" s="681">
        <v>1</v>
      </c>
      <c r="R3058" s="665">
        <v>3</v>
      </c>
      <c r="S3058" s="681">
        <v>1</v>
      </c>
      <c r="T3058" s="748">
        <v>0.5</v>
      </c>
      <c r="U3058" s="704">
        <v>1</v>
      </c>
    </row>
    <row r="3059" spans="1:21" ht="14.4" customHeight="1" x14ac:dyDescent="0.3">
      <c r="A3059" s="664">
        <v>21</v>
      </c>
      <c r="B3059" s="665" t="s">
        <v>545</v>
      </c>
      <c r="C3059" s="665" t="s">
        <v>4757</v>
      </c>
      <c r="D3059" s="746" t="s">
        <v>7219</v>
      </c>
      <c r="E3059" s="747" t="s">
        <v>4769</v>
      </c>
      <c r="F3059" s="665" t="s">
        <v>4752</v>
      </c>
      <c r="G3059" s="665" t="s">
        <v>5286</v>
      </c>
      <c r="H3059" s="665" t="s">
        <v>546</v>
      </c>
      <c r="I3059" s="665" t="s">
        <v>1273</v>
      </c>
      <c r="J3059" s="665" t="s">
        <v>1274</v>
      </c>
      <c r="K3059" s="665" t="s">
        <v>1275</v>
      </c>
      <c r="L3059" s="666">
        <v>60.9</v>
      </c>
      <c r="M3059" s="666">
        <v>121.8</v>
      </c>
      <c r="N3059" s="665">
        <v>2</v>
      </c>
      <c r="O3059" s="748">
        <v>1</v>
      </c>
      <c r="P3059" s="666">
        <v>121.8</v>
      </c>
      <c r="Q3059" s="681">
        <v>1</v>
      </c>
      <c r="R3059" s="665">
        <v>2</v>
      </c>
      <c r="S3059" s="681">
        <v>1</v>
      </c>
      <c r="T3059" s="748">
        <v>1</v>
      </c>
      <c r="U3059" s="704">
        <v>1</v>
      </c>
    </row>
    <row r="3060" spans="1:21" ht="14.4" customHeight="1" x14ac:dyDescent="0.3">
      <c r="A3060" s="664">
        <v>21</v>
      </c>
      <c r="B3060" s="665" t="s">
        <v>545</v>
      </c>
      <c r="C3060" s="665" t="s">
        <v>4757</v>
      </c>
      <c r="D3060" s="746" t="s">
        <v>7219</v>
      </c>
      <c r="E3060" s="747" t="s">
        <v>4769</v>
      </c>
      <c r="F3060" s="665" t="s">
        <v>4752</v>
      </c>
      <c r="G3060" s="665" t="s">
        <v>4797</v>
      </c>
      <c r="H3060" s="665" t="s">
        <v>546</v>
      </c>
      <c r="I3060" s="665" t="s">
        <v>2670</v>
      </c>
      <c r="J3060" s="665" t="s">
        <v>2671</v>
      </c>
      <c r="K3060" s="665" t="s">
        <v>4798</v>
      </c>
      <c r="L3060" s="666">
        <v>48.09</v>
      </c>
      <c r="M3060" s="666">
        <v>96.18</v>
      </c>
      <c r="N3060" s="665">
        <v>2</v>
      </c>
      <c r="O3060" s="748">
        <v>1.5</v>
      </c>
      <c r="P3060" s="666"/>
      <c r="Q3060" s="681">
        <v>0</v>
      </c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21</v>
      </c>
      <c r="B3061" s="665" t="s">
        <v>545</v>
      </c>
      <c r="C3061" s="665" t="s">
        <v>4757</v>
      </c>
      <c r="D3061" s="746" t="s">
        <v>7219</v>
      </c>
      <c r="E3061" s="747" t="s">
        <v>4769</v>
      </c>
      <c r="F3061" s="665" t="s">
        <v>4752</v>
      </c>
      <c r="G3061" s="665" t="s">
        <v>4797</v>
      </c>
      <c r="H3061" s="665" t="s">
        <v>546</v>
      </c>
      <c r="I3061" s="665" t="s">
        <v>2715</v>
      </c>
      <c r="J3061" s="665" t="s">
        <v>2671</v>
      </c>
      <c r="K3061" s="665" t="s">
        <v>5203</v>
      </c>
      <c r="L3061" s="666">
        <v>55.58</v>
      </c>
      <c r="M3061" s="666">
        <v>55.58</v>
      </c>
      <c r="N3061" s="665">
        <v>1</v>
      </c>
      <c r="O3061" s="748">
        <v>0.5</v>
      </c>
      <c r="P3061" s="666"/>
      <c r="Q3061" s="681">
        <v>0</v>
      </c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21</v>
      </c>
      <c r="B3062" s="665" t="s">
        <v>545</v>
      </c>
      <c r="C3062" s="665" t="s">
        <v>4757</v>
      </c>
      <c r="D3062" s="746" t="s">
        <v>7219</v>
      </c>
      <c r="E3062" s="747" t="s">
        <v>4769</v>
      </c>
      <c r="F3062" s="665" t="s">
        <v>4752</v>
      </c>
      <c r="G3062" s="665" t="s">
        <v>5084</v>
      </c>
      <c r="H3062" s="665" t="s">
        <v>546</v>
      </c>
      <c r="I3062" s="665" t="s">
        <v>709</v>
      </c>
      <c r="J3062" s="665" t="s">
        <v>710</v>
      </c>
      <c r="K3062" s="665" t="s">
        <v>5085</v>
      </c>
      <c r="L3062" s="666">
        <v>27.28</v>
      </c>
      <c r="M3062" s="666">
        <v>81.84</v>
      </c>
      <c r="N3062" s="665">
        <v>3</v>
      </c>
      <c r="O3062" s="748">
        <v>2</v>
      </c>
      <c r="P3062" s="666">
        <v>27.28</v>
      </c>
      <c r="Q3062" s="681">
        <v>0.33333333333333331</v>
      </c>
      <c r="R3062" s="665">
        <v>1</v>
      </c>
      <c r="S3062" s="681">
        <v>0.33333333333333331</v>
      </c>
      <c r="T3062" s="748">
        <v>1</v>
      </c>
      <c r="U3062" s="704">
        <v>0.5</v>
      </c>
    </row>
    <row r="3063" spans="1:21" ht="14.4" customHeight="1" x14ac:dyDescent="0.3">
      <c r="A3063" s="664">
        <v>21</v>
      </c>
      <c r="B3063" s="665" t="s">
        <v>545</v>
      </c>
      <c r="C3063" s="665" t="s">
        <v>4757</v>
      </c>
      <c r="D3063" s="746" t="s">
        <v>7219</v>
      </c>
      <c r="E3063" s="747" t="s">
        <v>4769</v>
      </c>
      <c r="F3063" s="665" t="s">
        <v>4752</v>
      </c>
      <c r="G3063" s="665" t="s">
        <v>4825</v>
      </c>
      <c r="H3063" s="665" t="s">
        <v>546</v>
      </c>
      <c r="I3063" s="665" t="s">
        <v>1968</v>
      </c>
      <c r="J3063" s="665" t="s">
        <v>1085</v>
      </c>
      <c r="K3063" s="665" t="s">
        <v>5204</v>
      </c>
      <c r="L3063" s="666">
        <v>0</v>
      </c>
      <c r="M3063" s="666">
        <v>0</v>
      </c>
      <c r="N3063" s="665">
        <v>1</v>
      </c>
      <c r="O3063" s="748">
        <v>1</v>
      </c>
      <c r="P3063" s="666"/>
      <c r="Q3063" s="681"/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21</v>
      </c>
      <c r="B3064" s="665" t="s">
        <v>545</v>
      </c>
      <c r="C3064" s="665" t="s">
        <v>4757</v>
      </c>
      <c r="D3064" s="746" t="s">
        <v>7219</v>
      </c>
      <c r="E3064" s="747" t="s">
        <v>4769</v>
      </c>
      <c r="F3064" s="665" t="s">
        <v>4752</v>
      </c>
      <c r="G3064" s="665" t="s">
        <v>6983</v>
      </c>
      <c r="H3064" s="665" t="s">
        <v>546</v>
      </c>
      <c r="I3064" s="665" t="s">
        <v>6984</v>
      </c>
      <c r="J3064" s="665" t="s">
        <v>6985</v>
      </c>
      <c r="K3064" s="665" t="s">
        <v>6986</v>
      </c>
      <c r="L3064" s="666">
        <v>0</v>
      </c>
      <c r="M3064" s="666">
        <v>0</v>
      </c>
      <c r="N3064" s="665">
        <v>1</v>
      </c>
      <c r="O3064" s="748">
        <v>1</v>
      </c>
      <c r="P3064" s="666"/>
      <c r="Q3064" s="681"/>
      <c r="R3064" s="665"/>
      <c r="S3064" s="681">
        <v>0</v>
      </c>
      <c r="T3064" s="748"/>
      <c r="U3064" s="704">
        <v>0</v>
      </c>
    </row>
    <row r="3065" spans="1:21" ht="14.4" customHeight="1" x14ac:dyDescent="0.3">
      <c r="A3065" s="664">
        <v>21</v>
      </c>
      <c r="B3065" s="665" t="s">
        <v>545</v>
      </c>
      <c r="C3065" s="665" t="s">
        <v>4757</v>
      </c>
      <c r="D3065" s="746" t="s">
        <v>7219</v>
      </c>
      <c r="E3065" s="747" t="s">
        <v>4769</v>
      </c>
      <c r="F3065" s="665" t="s">
        <v>4752</v>
      </c>
      <c r="G3065" s="665" t="s">
        <v>6596</v>
      </c>
      <c r="H3065" s="665" t="s">
        <v>546</v>
      </c>
      <c r="I3065" s="665" t="s">
        <v>3127</v>
      </c>
      <c r="J3065" s="665" t="s">
        <v>3128</v>
      </c>
      <c r="K3065" s="665" t="s">
        <v>6597</v>
      </c>
      <c r="L3065" s="666">
        <v>70.05</v>
      </c>
      <c r="M3065" s="666">
        <v>350.25</v>
      </c>
      <c r="N3065" s="665">
        <v>5</v>
      </c>
      <c r="O3065" s="748">
        <v>2</v>
      </c>
      <c r="P3065" s="666"/>
      <c r="Q3065" s="681">
        <v>0</v>
      </c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21</v>
      </c>
      <c r="B3066" s="665" t="s">
        <v>545</v>
      </c>
      <c r="C3066" s="665" t="s">
        <v>4757</v>
      </c>
      <c r="D3066" s="746" t="s">
        <v>7219</v>
      </c>
      <c r="E3066" s="747" t="s">
        <v>4769</v>
      </c>
      <c r="F3066" s="665" t="s">
        <v>4752</v>
      </c>
      <c r="G3066" s="665" t="s">
        <v>5205</v>
      </c>
      <c r="H3066" s="665" t="s">
        <v>546</v>
      </c>
      <c r="I3066" s="665" t="s">
        <v>2787</v>
      </c>
      <c r="J3066" s="665" t="s">
        <v>2788</v>
      </c>
      <c r="K3066" s="665" t="s">
        <v>5206</v>
      </c>
      <c r="L3066" s="666">
        <v>0</v>
      </c>
      <c r="M3066" s="666">
        <v>0</v>
      </c>
      <c r="N3066" s="665">
        <v>1</v>
      </c>
      <c r="O3066" s="748">
        <v>1</v>
      </c>
      <c r="P3066" s="666">
        <v>0</v>
      </c>
      <c r="Q3066" s="681"/>
      <c r="R3066" s="665">
        <v>1</v>
      </c>
      <c r="S3066" s="681">
        <v>1</v>
      </c>
      <c r="T3066" s="748">
        <v>1</v>
      </c>
      <c r="U3066" s="704">
        <v>1</v>
      </c>
    </row>
    <row r="3067" spans="1:21" ht="14.4" customHeight="1" x14ac:dyDescent="0.3">
      <c r="A3067" s="664">
        <v>21</v>
      </c>
      <c r="B3067" s="665" t="s">
        <v>545</v>
      </c>
      <c r="C3067" s="665" t="s">
        <v>4757</v>
      </c>
      <c r="D3067" s="746" t="s">
        <v>7219</v>
      </c>
      <c r="E3067" s="747" t="s">
        <v>4769</v>
      </c>
      <c r="F3067" s="665" t="s">
        <v>4752</v>
      </c>
      <c r="G3067" s="665" t="s">
        <v>4889</v>
      </c>
      <c r="H3067" s="665" t="s">
        <v>546</v>
      </c>
      <c r="I3067" s="665" t="s">
        <v>5089</v>
      </c>
      <c r="J3067" s="665" t="s">
        <v>5090</v>
      </c>
      <c r="K3067" s="665" t="s">
        <v>5091</v>
      </c>
      <c r="L3067" s="666">
        <v>0</v>
      </c>
      <c r="M3067" s="666">
        <v>0</v>
      </c>
      <c r="N3067" s="665">
        <v>1</v>
      </c>
      <c r="O3067" s="748">
        <v>0.5</v>
      </c>
      <c r="P3067" s="666">
        <v>0</v>
      </c>
      <c r="Q3067" s="681"/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21</v>
      </c>
      <c r="B3068" s="665" t="s">
        <v>545</v>
      </c>
      <c r="C3068" s="665" t="s">
        <v>4757</v>
      </c>
      <c r="D3068" s="746" t="s">
        <v>7219</v>
      </c>
      <c r="E3068" s="747" t="s">
        <v>4769</v>
      </c>
      <c r="F3068" s="665" t="s">
        <v>4752</v>
      </c>
      <c r="G3068" s="665" t="s">
        <v>5007</v>
      </c>
      <c r="H3068" s="665" t="s">
        <v>546</v>
      </c>
      <c r="I3068" s="665" t="s">
        <v>5092</v>
      </c>
      <c r="J3068" s="665" t="s">
        <v>5093</v>
      </c>
      <c r="K3068" s="665" t="s">
        <v>4551</v>
      </c>
      <c r="L3068" s="666">
        <v>0</v>
      </c>
      <c r="M3068" s="666">
        <v>0</v>
      </c>
      <c r="N3068" s="665">
        <v>1</v>
      </c>
      <c r="O3068" s="748">
        <v>0.5</v>
      </c>
      <c r="P3068" s="666">
        <v>0</v>
      </c>
      <c r="Q3068" s="681"/>
      <c r="R3068" s="665">
        <v>1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21</v>
      </c>
      <c r="B3069" s="665" t="s">
        <v>545</v>
      </c>
      <c r="C3069" s="665" t="s">
        <v>4757</v>
      </c>
      <c r="D3069" s="746" t="s">
        <v>7219</v>
      </c>
      <c r="E3069" s="747" t="s">
        <v>4769</v>
      </c>
      <c r="F3069" s="665" t="s">
        <v>4752</v>
      </c>
      <c r="G3069" s="665" t="s">
        <v>5007</v>
      </c>
      <c r="H3069" s="665" t="s">
        <v>546</v>
      </c>
      <c r="I3069" s="665" t="s">
        <v>5246</v>
      </c>
      <c r="J3069" s="665" t="s">
        <v>5093</v>
      </c>
      <c r="K3069" s="665" t="s">
        <v>5247</v>
      </c>
      <c r="L3069" s="666">
        <v>0</v>
      </c>
      <c r="M3069" s="666">
        <v>0</v>
      </c>
      <c r="N3069" s="665">
        <v>1</v>
      </c>
      <c r="O3069" s="748">
        <v>0.5</v>
      </c>
      <c r="P3069" s="666">
        <v>0</v>
      </c>
      <c r="Q3069" s="681"/>
      <c r="R3069" s="665">
        <v>1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21</v>
      </c>
      <c r="B3070" s="665" t="s">
        <v>545</v>
      </c>
      <c r="C3070" s="665" t="s">
        <v>4757</v>
      </c>
      <c r="D3070" s="746" t="s">
        <v>7219</v>
      </c>
      <c r="E3070" s="747" t="s">
        <v>4769</v>
      </c>
      <c r="F3070" s="665" t="s">
        <v>4752</v>
      </c>
      <c r="G3070" s="665" t="s">
        <v>5292</v>
      </c>
      <c r="H3070" s="665" t="s">
        <v>546</v>
      </c>
      <c r="I3070" s="665" t="s">
        <v>2019</v>
      </c>
      <c r="J3070" s="665" t="s">
        <v>2020</v>
      </c>
      <c r="K3070" s="665" t="s">
        <v>4585</v>
      </c>
      <c r="L3070" s="666">
        <v>2950.43</v>
      </c>
      <c r="M3070" s="666">
        <v>17702.579999999998</v>
      </c>
      <c r="N3070" s="665">
        <v>6</v>
      </c>
      <c r="O3070" s="748">
        <v>1.5</v>
      </c>
      <c r="P3070" s="666">
        <v>8851.2899999999991</v>
      </c>
      <c r="Q3070" s="681">
        <v>0.5</v>
      </c>
      <c r="R3070" s="665">
        <v>3</v>
      </c>
      <c r="S3070" s="681">
        <v>0.5</v>
      </c>
      <c r="T3070" s="748">
        <v>0.5</v>
      </c>
      <c r="U3070" s="704">
        <v>0.33333333333333331</v>
      </c>
    </row>
    <row r="3071" spans="1:21" ht="14.4" customHeight="1" x14ac:dyDescent="0.3">
      <c r="A3071" s="664">
        <v>21</v>
      </c>
      <c r="B3071" s="665" t="s">
        <v>545</v>
      </c>
      <c r="C3071" s="665" t="s">
        <v>4757</v>
      </c>
      <c r="D3071" s="746" t="s">
        <v>7219</v>
      </c>
      <c r="E3071" s="747" t="s">
        <v>4769</v>
      </c>
      <c r="F3071" s="665" t="s">
        <v>4752</v>
      </c>
      <c r="G3071" s="665" t="s">
        <v>5292</v>
      </c>
      <c r="H3071" s="665" t="s">
        <v>546</v>
      </c>
      <c r="I3071" s="665" t="s">
        <v>6605</v>
      </c>
      <c r="J3071" s="665" t="s">
        <v>2020</v>
      </c>
      <c r="K3071" s="665" t="s">
        <v>6606</v>
      </c>
      <c r="L3071" s="666">
        <v>0</v>
      </c>
      <c r="M3071" s="666">
        <v>0</v>
      </c>
      <c r="N3071" s="665">
        <v>6</v>
      </c>
      <c r="O3071" s="748">
        <v>4</v>
      </c>
      <c r="P3071" s="666">
        <v>0</v>
      </c>
      <c r="Q3071" s="681"/>
      <c r="R3071" s="665">
        <v>4</v>
      </c>
      <c r="S3071" s="681">
        <v>0.66666666666666663</v>
      </c>
      <c r="T3071" s="748">
        <v>2</v>
      </c>
      <c r="U3071" s="704">
        <v>0.5</v>
      </c>
    </row>
    <row r="3072" spans="1:21" ht="14.4" customHeight="1" x14ac:dyDescent="0.3">
      <c r="A3072" s="664">
        <v>21</v>
      </c>
      <c r="B3072" s="665" t="s">
        <v>545</v>
      </c>
      <c r="C3072" s="665" t="s">
        <v>4757</v>
      </c>
      <c r="D3072" s="746" t="s">
        <v>7219</v>
      </c>
      <c r="E3072" s="747" t="s">
        <v>4769</v>
      </c>
      <c r="F3072" s="665" t="s">
        <v>4752</v>
      </c>
      <c r="G3072" s="665" t="s">
        <v>4893</v>
      </c>
      <c r="H3072" s="665" t="s">
        <v>546</v>
      </c>
      <c r="I3072" s="665" t="s">
        <v>919</v>
      </c>
      <c r="J3072" s="665" t="s">
        <v>4894</v>
      </c>
      <c r="K3072" s="665" t="s">
        <v>2313</v>
      </c>
      <c r="L3072" s="666">
        <v>88.76</v>
      </c>
      <c r="M3072" s="666">
        <v>1508.92</v>
      </c>
      <c r="N3072" s="665">
        <v>17</v>
      </c>
      <c r="O3072" s="748">
        <v>2.5</v>
      </c>
      <c r="P3072" s="666">
        <v>1242.6400000000001</v>
      </c>
      <c r="Q3072" s="681">
        <v>0.82352941176470595</v>
      </c>
      <c r="R3072" s="665">
        <v>14</v>
      </c>
      <c r="S3072" s="681">
        <v>0.82352941176470584</v>
      </c>
      <c r="T3072" s="748">
        <v>2</v>
      </c>
      <c r="U3072" s="704">
        <v>0.8</v>
      </c>
    </row>
    <row r="3073" spans="1:21" ht="14.4" customHeight="1" x14ac:dyDescent="0.3">
      <c r="A3073" s="664">
        <v>21</v>
      </c>
      <c r="B3073" s="665" t="s">
        <v>545</v>
      </c>
      <c r="C3073" s="665" t="s">
        <v>4757</v>
      </c>
      <c r="D3073" s="746" t="s">
        <v>7219</v>
      </c>
      <c r="E3073" s="747" t="s">
        <v>4769</v>
      </c>
      <c r="F3073" s="665" t="s">
        <v>4752</v>
      </c>
      <c r="G3073" s="665" t="s">
        <v>6805</v>
      </c>
      <c r="H3073" s="665" t="s">
        <v>2238</v>
      </c>
      <c r="I3073" s="665" t="s">
        <v>2267</v>
      </c>
      <c r="J3073" s="665" t="s">
        <v>4407</v>
      </c>
      <c r="K3073" s="665" t="s">
        <v>4408</v>
      </c>
      <c r="L3073" s="666">
        <v>57.64</v>
      </c>
      <c r="M3073" s="666">
        <v>172.92000000000002</v>
      </c>
      <c r="N3073" s="665">
        <v>3</v>
      </c>
      <c r="O3073" s="748">
        <v>1</v>
      </c>
      <c r="P3073" s="666">
        <v>172.92000000000002</v>
      </c>
      <c r="Q3073" s="681">
        <v>1</v>
      </c>
      <c r="R3073" s="665">
        <v>3</v>
      </c>
      <c r="S3073" s="681">
        <v>1</v>
      </c>
      <c r="T3073" s="748">
        <v>1</v>
      </c>
      <c r="U3073" s="704">
        <v>1</v>
      </c>
    </row>
    <row r="3074" spans="1:21" ht="14.4" customHeight="1" x14ac:dyDescent="0.3">
      <c r="A3074" s="664">
        <v>21</v>
      </c>
      <c r="B3074" s="665" t="s">
        <v>545</v>
      </c>
      <c r="C3074" s="665" t="s">
        <v>4757</v>
      </c>
      <c r="D3074" s="746" t="s">
        <v>7219</v>
      </c>
      <c r="E3074" s="747" t="s">
        <v>4769</v>
      </c>
      <c r="F3074" s="665" t="s">
        <v>4752</v>
      </c>
      <c r="G3074" s="665" t="s">
        <v>6805</v>
      </c>
      <c r="H3074" s="665" t="s">
        <v>2238</v>
      </c>
      <c r="I3074" s="665" t="s">
        <v>2271</v>
      </c>
      <c r="J3074" s="665" t="s">
        <v>4407</v>
      </c>
      <c r="K3074" s="665" t="s">
        <v>4409</v>
      </c>
      <c r="L3074" s="666">
        <v>115.27</v>
      </c>
      <c r="M3074" s="666">
        <v>230.54</v>
      </c>
      <c r="N3074" s="665">
        <v>2</v>
      </c>
      <c r="O3074" s="748">
        <v>1.5</v>
      </c>
      <c r="P3074" s="666">
        <v>230.54</v>
      </c>
      <c r="Q3074" s="681">
        <v>1</v>
      </c>
      <c r="R3074" s="665">
        <v>2</v>
      </c>
      <c r="S3074" s="681">
        <v>1</v>
      </c>
      <c r="T3074" s="748">
        <v>1.5</v>
      </c>
      <c r="U3074" s="704">
        <v>1</v>
      </c>
    </row>
    <row r="3075" spans="1:21" ht="14.4" customHeight="1" x14ac:dyDescent="0.3">
      <c r="A3075" s="664">
        <v>21</v>
      </c>
      <c r="B3075" s="665" t="s">
        <v>545</v>
      </c>
      <c r="C3075" s="665" t="s">
        <v>4757</v>
      </c>
      <c r="D3075" s="746" t="s">
        <v>7219</v>
      </c>
      <c r="E3075" s="747" t="s">
        <v>4769</v>
      </c>
      <c r="F3075" s="665" t="s">
        <v>4752</v>
      </c>
      <c r="G3075" s="665" t="s">
        <v>5012</v>
      </c>
      <c r="H3075" s="665" t="s">
        <v>546</v>
      </c>
      <c r="I3075" s="665" t="s">
        <v>1058</v>
      </c>
      <c r="J3075" s="665" t="s">
        <v>1306</v>
      </c>
      <c r="K3075" s="665" t="s">
        <v>4566</v>
      </c>
      <c r="L3075" s="666">
        <v>0</v>
      </c>
      <c r="M3075" s="666">
        <v>0</v>
      </c>
      <c r="N3075" s="665">
        <v>2</v>
      </c>
      <c r="O3075" s="748">
        <v>1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21</v>
      </c>
      <c r="B3076" s="665" t="s">
        <v>545</v>
      </c>
      <c r="C3076" s="665" t="s">
        <v>4757</v>
      </c>
      <c r="D3076" s="746" t="s">
        <v>7219</v>
      </c>
      <c r="E3076" s="747" t="s">
        <v>4769</v>
      </c>
      <c r="F3076" s="665" t="s">
        <v>4752</v>
      </c>
      <c r="G3076" s="665" t="s">
        <v>6693</v>
      </c>
      <c r="H3076" s="665" t="s">
        <v>546</v>
      </c>
      <c r="I3076" s="665" t="s">
        <v>6987</v>
      </c>
      <c r="J3076" s="665" t="s">
        <v>6695</v>
      </c>
      <c r="K3076" s="665" t="s">
        <v>6988</v>
      </c>
      <c r="L3076" s="666">
        <v>0</v>
      </c>
      <c r="M3076" s="666">
        <v>0</v>
      </c>
      <c r="N3076" s="665">
        <v>2</v>
      </c>
      <c r="O3076" s="748">
        <v>1</v>
      </c>
      <c r="P3076" s="666">
        <v>0</v>
      </c>
      <c r="Q3076" s="681"/>
      <c r="R3076" s="665">
        <v>1</v>
      </c>
      <c r="S3076" s="681">
        <v>0.5</v>
      </c>
      <c r="T3076" s="748">
        <v>0.5</v>
      </c>
      <c r="U3076" s="704">
        <v>0.5</v>
      </c>
    </row>
    <row r="3077" spans="1:21" ht="14.4" customHeight="1" x14ac:dyDescent="0.3">
      <c r="A3077" s="664">
        <v>21</v>
      </c>
      <c r="B3077" s="665" t="s">
        <v>545</v>
      </c>
      <c r="C3077" s="665" t="s">
        <v>4757</v>
      </c>
      <c r="D3077" s="746" t="s">
        <v>7219</v>
      </c>
      <c r="E3077" s="747" t="s">
        <v>4769</v>
      </c>
      <c r="F3077" s="665" t="s">
        <v>4752</v>
      </c>
      <c r="G3077" s="665" t="s">
        <v>6693</v>
      </c>
      <c r="H3077" s="665" t="s">
        <v>546</v>
      </c>
      <c r="I3077" s="665" t="s">
        <v>6694</v>
      </c>
      <c r="J3077" s="665" t="s">
        <v>6695</v>
      </c>
      <c r="K3077" s="665" t="s">
        <v>6696</v>
      </c>
      <c r="L3077" s="666">
        <v>0</v>
      </c>
      <c r="M3077" s="666">
        <v>0</v>
      </c>
      <c r="N3077" s="665">
        <v>3</v>
      </c>
      <c r="O3077" s="748">
        <v>1.5</v>
      </c>
      <c r="P3077" s="666">
        <v>0</v>
      </c>
      <c r="Q3077" s="681"/>
      <c r="R3077" s="665">
        <v>3</v>
      </c>
      <c r="S3077" s="681">
        <v>1</v>
      </c>
      <c r="T3077" s="748">
        <v>1.5</v>
      </c>
      <c r="U3077" s="704">
        <v>1</v>
      </c>
    </row>
    <row r="3078" spans="1:21" ht="14.4" customHeight="1" x14ac:dyDescent="0.3">
      <c r="A3078" s="664">
        <v>21</v>
      </c>
      <c r="B3078" s="665" t="s">
        <v>545</v>
      </c>
      <c r="C3078" s="665" t="s">
        <v>4757</v>
      </c>
      <c r="D3078" s="746" t="s">
        <v>7219</v>
      </c>
      <c r="E3078" s="747" t="s">
        <v>4769</v>
      </c>
      <c r="F3078" s="665" t="s">
        <v>4752</v>
      </c>
      <c r="G3078" s="665" t="s">
        <v>4896</v>
      </c>
      <c r="H3078" s="665" t="s">
        <v>546</v>
      </c>
      <c r="I3078" s="665" t="s">
        <v>604</v>
      </c>
      <c r="J3078" s="665" t="s">
        <v>605</v>
      </c>
      <c r="K3078" s="665" t="s">
        <v>4541</v>
      </c>
      <c r="L3078" s="666">
        <v>550.39</v>
      </c>
      <c r="M3078" s="666">
        <v>8806.2400000000016</v>
      </c>
      <c r="N3078" s="665">
        <v>16</v>
      </c>
      <c r="O3078" s="748">
        <v>5</v>
      </c>
      <c r="P3078" s="666">
        <v>1651.17</v>
      </c>
      <c r="Q3078" s="681">
        <v>0.18749999999999997</v>
      </c>
      <c r="R3078" s="665">
        <v>3</v>
      </c>
      <c r="S3078" s="681">
        <v>0.1875</v>
      </c>
      <c r="T3078" s="748">
        <v>0.5</v>
      </c>
      <c r="U3078" s="704">
        <v>0.1</v>
      </c>
    </row>
    <row r="3079" spans="1:21" ht="14.4" customHeight="1" x14ac:dyDescent="0.3">
      <c r="A3079" s="664">
        <v>21</v>
      </c>
      <c r="B3079" s="665" t="s">
        <v>545</v>
      </c>
      <c r="C3079" s="665" t="s">
        <v>4757</v>
      </c>
      <c r="D3079" s="746" t="s">
        <v>7219</v>
      </c>
      <c r="E3079" s="747" t="s">
        <v>4769</v>
      </c>
      <c r="F3079" s="665" t="s">
        <v>4752</v>
      </c>
      <c r="G3079" s="665" t="s">
        <v>4896</v>
      </c>
      <c r="H3079" s="665" t="s">
        <v>546</v>
      </c>
      <c r="I3079" s="665" t="s">
        <v>5808</v>
      </c>
      <c r="J3079" s="665" t="s">
        <v>605</v>
      </c>
      <c r="K3079" s="665" t="s">
        <v>4540</v>
      </c>
      <c r="L3079" s="666">
        <v>550.39</v>
      </c>
      <c r="M3079" s="666">
        <v>3302.34</v>
      </c>
      <c r="N3079" s="665">
        <v>6</v>
      </c>
      <c r="O3079" s="748">
        <v>1.5</v>
      </c>
      <c r="P3079" s="666">
        <v>1651.17</v>
      </c>
      <c r="Q3079" s="681">
        <v>0.5</v>
      </c>
      <c r="R3079" s="665">
        <v>3</v>
      </c>
      <c r="S3079" s="681">
        <v>0.5</v>
      </c>
      <c r="T3079" s="748">
        <v>0.5</v>
      </c>
      <c r="U3079" s="704">
        <v>0.33333333333333331</v>
      </c>
    </row>
    <row r="3080" spans="1:21" ht="14.4" customHeight="1" x14ac:dyDescent="0.3">
      <c r="A3080" s="664">
        <v>21</v>
      </c>
      <c r="B3080" s="665" t="s">
        <v>545</v>
      </c>
      <c r="C3080" s="665" t="s">
        <v>4757</v>
      </c>
      <c r="D3080" s="746" t="s">
        <v>7219</v>
      </c>
      <c r="E3080" s="747" t="s">
        <v>4769</v>
      </c>
      <c r="F3080" s="665" t="s">
        <v>4752</v>
      </c>
      <c r="G3080" s="665" t="s">
        <v>4896</v>
      </c>
      <c r="H3080" s="665" t="s">
        <v>2238</v>
      </c>
      <c r="I3080" s="665" t="s">
        <v>2572</v>
      </c>
      <c r="J3080" s="665" t="s">
        <v>2573</v>
      </c>
      <c r="K3080" s="665" t="s">
        <v>4540</v>
      </c>
      <c r="L3080" s="666">
        <v>550.39</v>
      </c>
      <c r="M3080" s="666">
        <v>2201.56</v>
      </c>
      <c r="N3080" s="665">
        <v>4</v>
      </c>
      <c r="O3080" s="748">
        <v>2</v>
      </c>
      <c r="P3080" s="666">
        <v>2201.56</v>
      </c>
      <c r="Q3080" s="681">
        <v>1</v>
      </c>
      <c r="R3080" s="665">
        <v>4</v>
      </c>
      <c r="S3080" s="681">
        <v>1</v>
      </c>
      <c r="T3080" s="748">
        <v>2</v>
      </c>
      <c r="U3080" s="704">
        <v>1</v>
      </c>
    </row>
    <row r="3081" spans="1:21" ht="14.4" customHeight="1" x14ac:dyDescent="0.3">
      <c r="A3081" s="664">
        <v>21</v>
      </c>
      <c r="B3081" s="665" t="s">
        <v>545</v>
      </c>
      <c r="C3081" s="665" t="s">
        <v>4757</v>
      </c>
      <c r="D3081" s="746" t="s">
        <v>7219</v>
      </c>
      <c r="E3081" s="747" t="s">
        <v>4769</v>
      </c>
      <c r="F3081" s="665" t="s">
        <v>4752</v>
      </c>
      <c r="G3081" s="665" t="s">
        <v>5401</v>
      </c>
      <c r="H3081" s="665" t="s">
        <v>2238</v>
      </c>
      <c r="I3081" s="665" t="s">
        <v>2535</v>
      </c>
      <c r="J3081" s="665" t="s">
        <v>2536</v>
      </c>
      <c r="K3081" s="665" t="s">
        <v>4504</v>
      </c>
      <c r="L3081" s="666">
        <v>98.78</v>
      </c>
      <c r="M3081" s="666">
        <v>98.78</v>
      </c>
      <c r="N3081" s="665">
        <v>1</v>
      </c>
      <c r="O3081" s="748">
        <v>1</v>
      </c>
      <c r="P3081" s="666">
        <v>98.78</v>
      </c>
      <c r="Q3081" s="681">
        <v>1</v>
      </c>
      <c r="R3081" s="665">
        <v>1</v>
      </c>
      <c r="S3081" s="681">
        <v>1</v>
      </c>
      <c r="T3081" s="748">
        <v>1</v>
      </c>
      <c r="U3081" s="704">
        <v>1</v>
      </c>
    </row>
    <row r="3082" spans="1:21" ht="14.4" customHeight="1" x14ac:dyDescent="0.3">
      <c r="A3082" s="664">
        <v>21</v>
      </c>
      <c r="B3082" s="665" t="s">
        <v>545</v>
      </c>
      <c r="C3082" s="665" t="s">
        <v>4757</v>
      </c>
      <c r="D3082" s="746" t="s">
        <v>7219</v>
      </c>
      <c r="E3082" s="747" t="s">
        <v>4769</v>
      </c>
      <c r="F3082" s="665" t="s">
        <v>4752</v>
      </c>
      <c r="G3082" s="665" t="s">
        <v>5401</v>
      </c>
      <c r="H3082" s="665" t="s">
        <v>2238</v>
      </c>
      <c r="I3082" s="665" t="s">
        <v>2563</v>
      </c>
      <c r="J3082" s="665" t="s">
        <v>2564</v>
      </c>
      <c r="K3082" s="665" t="s">
        <v>4507</v>
      </c>
      <c r="L3082" s="666">
        <v>79.03</v>
      </c>
      <c r="M3082" s="666">
        <v>79.03</v>
      </c>
      <c r="N3082" s="665">
        <v>1</v>
      </c>
      <c r="O3082" s="748">
        <v>0.5</v>
      </c>
      <c r="P3082" s="666">
        <v>79.03</v>
      </c>
      <c r="Q3082" s="681">
        <v>1</v>
      </c>
      <c r="R3082" s="665">
        <v>1</v>
      </c>
      <c r="S3082" s="681">
        <v>1</v>
      </c>
      <c r="T3082" s="748">
        <v>0.5</v>
      </c>
      <c r="U3082" s="704">
        <v>1</v>
      </c>
    </row>
    <row r="3083" spans="1:21" ht="14.4" customHeight="1" x14ac:dyDescent="0.3">
      <c r="A3083" s="664">
        <v>21</v>
      </c>
      <c r="B3083" s="665" t="s">
        <v>545</v>
      </c>
      <c r="C3083" s="665" t="s">
        <v>4757</v>
      </c>
      <c r="D3083" s="746" t="s">
        <v>7219</v>
      </c>
      <c r="E3083" s="747" t="s">
        <v>4769</v>
      </c>
      <c r="F3083" s="665" t="s">
        <v>4752</v>
      </c>
      <c r="G3083" s="665" t="s">
        <v>5401</v>
      </c>
      <c r="H3083" s="665" t="s">
        <v>2238</v>
      </c>
      <c r="I3083" s="665" t="s">
        <v>3765</v>
      </c>
      <c r="J3083" s="665" t="s">
        <v>4654</v>
      </c>
      <c r="K3083" s="665" t="s">
        <v>4655</v>
      </c>
      <c r="L3083" s="666">
        <v>59.27</v>
      </c>
      <c r="M3083" s="666">
        <v>59.27</v>
      </c>
      <c r="N3083" s="665">
        <v>1</v>
      </c>
      <c r="O3083" s="748">
        <v>0.5</v>
      </c>
      <c r="P3083" s="666">
        <v>59.27</v>
      </c>
      <c r="Q3083" s="681">
        <v>1</v>
      </c>
      <c r="R3083" s="665">
        <v>1</v>
      </c>
      <c r="S3083" s="681">
        <v>1</v>
      </c>
      <c r="T3083" s="748">
        <v>0.5</v>
      </c>
      <c r="U3083" s="704">
        <v>1</v>
      </c>
    </row>
    <row r="3084" spans="1:21" ht="14.4" customHeight="1" x14ac:dyDescent="0.3">
      <c r="A3084" s="664">
        <v>21</v>
      </c>
      <c r="B3084" s="665" t="s">
        <v>545</v>
      </c>
      <c r="C3084" s="665" t="s">
        <v>4757</v>
      </c>
      <c r="D3084" s="746" t="s">
        <v>7219</v>
      </c>
      <c r="E3084" s="747" t="s">
        <v>4769</v>
      </c>
      <c r="F3084" s="665" t="s">
        <v>4752</v>
      </c>
      <c r="G3084" s="665" t="s">
        <v>5401</v>
      </c>
      <c r="H3084" s="665" t="s">
        <v>2238</v>
      </c>
      <c r="I3084" s="665" t="s">
        <v>6420</v>
      </c>
      <c r="J3084" s="665" t="s">
        <v>2527</v>
      </c>
      <c r="K3084" s="665" t="s">
        <v>6421</v>
      </c>
      <c r="L3084" s="666">
        <v>46.07</v>
      </c>
      <c r="M3084" s="666">
        <v>46.07</v>
      </c>
      <c r="N3084" s="665">
        <v>1</v>
      </c>
      <c r="O3084" s="748">
        <v>0.5</v>
      </c>
      <c r="P3084" s="666"/>
      <c r="Q3084" s="681">
        <v>0</v>
      </c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21</v>
      </c>
      <c r="B3085" s="665" t="s">
        <v>545</v>
      </c>
      <c r="C3085" s="665" t="s">
        <v>4757</v>
      </c>
      <c r="D3085" s="746" t="s">
        <v>7219</v>
      </c>
      <c r="E3085" s="747" t="s">
        <v>4769</v>
      </c>
      <c r="F3085" s="665" t="s">
        <v>4752</v>
      </c>
      <c r="G3085" s="665" t="s">
        <v>5401</v>
      </c>
      <c r="H3085" s="665" t="s">
        <v>2238</v>
      </c>
      <c r="I3085" s="665" t="s">
        <v>2408</v>
      </c>
      <c r="J3085" s="665" t="s">
        <v>4508</v>
      </c>
      <c r="K3085" s="665" t="s">
        <v>4509</v>
      </c>
      <c r="L3085" s="666">
        <v>46.07</v>
      </c>
      <c r="M3085" s="666">
        <v>276.42</v>
      </c>
      <c r="N3085" s="665">
        <v>6</v>
      </c>
      <c r="O3085" s="748">
        <v>3</v>
      </c>
      <c r="P3085" s="666">
        <v>276.42</v>
      </c>
      <c r="Q3085" s="681">
        <v>1</v>
      </c>
      <c r="R3085" s="665">
        <v>6</v>
      </c>
      <c r="S3085" s="681">
        <v>1</v>
      </c>
      <c r="T3085" s="748">
        <v>3</v>
      </c>
      <c r="U3085" s="704">
        <v>1</v>
      </c>
    </row>
    <row r="3086" spans="1:21" ht="14.4" customHeight="1" x14ac:dyDescent="0.3">
      <c r="A3086" s="664">
        <v>21</v>
      </c>
      <c r="B3086" s="665" t="s">
        <v>545</v>
      </c>
      <c r="C3086" s="665" t="s">
        <v>4757</v>
      </c>
      <c r="D3086" s="746" t="s">
        <v>7219</v>
      </c>
      <c r="E3086" s="747" t="s">
        <v>4769</v>
      </c>
      <c r="F3086" s="665" t="s">
        <v>4752</v>
      </c>
      <c r="G3086" s="665" t="s">
        <v>5401</v>
      </c>
      <c r="H3086" s="665" t="s">
        <v>2238</v>
      </c>
      <c r="I3086" s="665" t="s">
        <v>6611</v>
      </c>
      <c r="J3086" s="665" t="s">
        <v>4508</v>
      </c>
      <c r="K3086" s="665" t="s">
        <v>6612</v>
      </c>
      <c r="L3086" s="666">
        <v>0</v>
      </c>
      <c r="M3086" s="666">
        <v>0</v>
      </c>
      <c r="N3086" s="665">
        <v>13</v>
      </c>
      <c r="O3086" s="748">
        <v>8.5</v>
      </c>
      <c r="P3086" s="666">
        <v>0</v>
      </c>
      <c r="Q3086" s="681"/>
      <c r="R3086" s="665">
        <v>7</v>
      </c>
      <c r="S3086" s="681">
        <v>0.53846153846153844</v>
      </c>
      <c r="T3086" s="748">
        <v>4.5</v>
      </c>
      <c r="U3086" s="704">
        <v>0.52941176470588236</v>
      </c>
    </row>
    <row r="3087" spans="1:21" ht="14.4" customHeight="1" x14ac:dyDescent="0.3">
      <c r="A3087" s="664">
        <v>21</v>
      </c>
      <c r="B3087" s="665" t="s">
        <v>545</v>
      </c>
      <c r="C3087" s="665" t="s">
        <v>4757</v>
      </c>
      <c r="D3087" s="746" t="s">
        <v>7219</v>
      </c>
      <c r="E3087" s="747" t="s">
        <v>4769</v>
      </c>
      <c r="F3087" s="665" t="s">
        <v>4752</v>
      </c>
      <c r="G3087" s="665" t="s">
        <v>5401</v>
      </c>
      <c r="H3087" s="665" t="s">
        <v>2238</v>
      </c>
      <c r="I3087" s="665" t="s">
        <v>3807</v>
      </c>
      <c r="J3087" s="665" t="s">
        <v>4656</v>
      </c>
      <c r="K3087" s="665" t="s">
        <v>4657</v>
      </c>
      <c r="L3087" s="666">
        <v>118.54</v>
      </c>
      <c r="M3087" s="666">
        <v>237.08</v>
      </c>
      <c r="N3087" s="665">
        <v>2</v>
      </c>
      <c r="O3087" s="748">
        <v>1.5</v>
      </c>
      <c r="P3087" s="666">
        <v>118.54</v>
      </c>
      <c r="Q3087" s="681">
        <v>0.5</v>
      </c>
      <c r="R3087" s="665">
        <v>1</v>
      </c>
      <c r="S3087" s="681">
        <v>0.5</v>
      </c>
      <c r="T3087" s="748">
        <v>1</v>
      </c>
      <c r="U3087" s="704">
        <v>0.66666666666666663</v>
      </c>
    </row>
    <row r="3088" spans="1:21" ht="14.4" customHeight="1" x14ac:dyDescent="0.3">
      <c r="A3088" s="664">
        <v>21</v>
      </c>
      <c r="B3088" s="665" t="s">
        <v>545</v>
      </c>
      <c r="C3088" s="665" t="s">
        <v>4757</v>
      </c>
      <c r="D3088" s="746" t="s">
        <v>7219</v>
      </c>
      <c r="E3088" s="747" t="s">
        <v>4769</v>
      </c>
      <c r="F3088" s="665" t="s">
        <v>4752</v>
      </c>
      <c r="G3088" s="665" t="s">
        <v>5401</v>
      </c>
      <c r="H3088" s="665" t="s">
        <v>2238</v>
      </c>
      <c r="I3088" s="665" t="s">
        <v>2526</v>
      </c>
      <c r="J3088" s="665" t="s">
        <v>2527</v>
      </c>
      <c r="K3088" s="665" t="s">
        <v>4506</v>
      </c>
      <c r="L3088" s="666">
        <v>46.07</v>
      </c>
      <c r="M3088" s="666">
        <v>46.07</v>
      </c>
      <c r="N3088" s="665">
        <v>1</v>
      </c>
      <c r="O3088" s="748">
        <v>0.5</v>
      </c>
      <c r="P3088" s="666">
        <v>46.07</v>
      </c>
      <c r="Q3088" s="681">
        <v>1</v>
      </c>
      <c r="R3088" s="665">
        <v>1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21</v>
      </c>
      <c r="B3089" s="665" t="s">
        <v>545</v>
      </c>
      <c r="C3089" s="665" t="s">
        <v>4757</v>
      </c>
      <c r="D3089" s="746" t="s">
        <v>7219</v>
      </c>
      <c r="E3089" s="747" t="s">
        <v>4769</v>
      </c>
      <c r="F3089" s="665" t="s">
        <v>4752</v>
      </c>
      <c r="G3089" s="665" t="s">
        <v>5401</v>
      </c>
      <c r="H3089" s="665" t="s">
        <v>2238</v>
      </c>
      <c r="I3089" s="665" t="s">
        <v>6906</v>
      </c>
      <c r="J3089" s="665" t="s">
        <v>4656</v>
      </c>
      <c r="K3089" s="665" t="s">
        <v>6907</v>
      </c>
      <c r="L3089" s="666">
        <v>0</v>
      </c>
      <c r="M3089" s="666">
        <v>0</v>
      </c>
      <c r="N3089" s="665">
        <v>1</v>
      </c>
      <c r="O3089" s="748">
        <v>0.5</v>
      </c>
      <c r="P3089" s="666">
        <v>0</v>
      </c>
      <c r="Q3089" s="681"/>
      <c r="R3089" s="665">
        <v>1</v>
      </c>
      <c r="S3089" s="681">
        <v>1</v>
      </c>
      <c r="T3089" s="748">
        <v>0.5</v>
      </c>
      <c r="U3089" s="704">
        <v>1</v>
      </c>
    </row>
    <row r="3090" spans="1:21" ht="14.4" customHeight="1" x14ac:dyDescent="0.3">
      <c r="A3090" s="664">
        <v>21</v>
      </c>
      <c r="B3090" s="665" t="s">
        <v>545</v>
      </c>
      <c r="C3090" s="665" t="s">
        <v>4757</v>
      </c>
      <c r="D3090" s="746" t="s">
        <v>7219</v>
      </c>
      <c r="E3090" s="747" t="s">
        <v>4769</v>
      </c>
      <c r="F3090" s="665" t="s">
        <v>4752</v>
      </c>
      <c r="G3090" s="665" t="s">
        <v>5163</v>
      </c>
      <c r="H3090" s="665" t="s">
        <v>546</v>
      </c>
      <c r="I3090" s="665" t="s">
        <v>754</v>
      </c>
      <c r="J3090" s="665" t="s">
        <v>755</v>
      </c>
      <c r="K3090" s="665" t="s">
        <v>5207</v>
      </c>
      <c r="L3090" s="666">
        <v>0</v>
      </c>
      <c r="M3090" s="666">
        <v>0</v>
      </c>
      <c r="N3090" s="665">
        <v>3</v>
      </c>
      <c r="O3090" s="748">
        <v>2.5</v>
      </c>
      <c r="P3090" s="666">
        <v>0</v>
      </c>
      <c r="Q3090" s="681"/>
      <c r="R3090" s="665">
        <v>3</v>
      </c>
      <c r="S3090" s="681">
        <v>1</v>
      </c>
      <c r="T3090" s="748">
        <v>2.5</v>
      </c>
      <c r="U3090" s="704">
        <v>1</v>
      </c>
    </row>
    <row r="3091" spans="1:21" ht="14.4" customHeight="1" x14ac:dyDescent="0.3">
      <c r="A3091" s="664">
        <v>21</v>
      </c>
      <c r="B3091" s="665" t="s">
        <v>545</v>
      </c>
      <c r="C3091" s="665" t="s">
        <v>4757</v>
      </c>
      <c r="D3091" s="746" t="s">
        <v>7219</v>
      </c>
      <c r="E3091" s="747" t="s">
        <v>4769</v>
      </c>
      <c r="F3091" s="665" t="s">
        <v>4752</v>
      </c>
      <c r="G3091" s="665" t="s">
        <v>5163</v>
      </c>
      <c r="H3091" s="665" t="s">
        <v>546</v>
      </c>
      <c r="I3091" s="665" t="s">
        <v>6989</v>
      </c>
      <c r="J3091" s="665" t="s">
        <v>1221</v>
      </c>
      <c r="K3091" s="665" t="s">
        <v>5164</v>
      </c>
      <c r="L3091" s="666">
        <v>0</v>
      </c>
      <c r="M3091" s="666">
        <v>0</v>
      </c>
      <c r="N3091" s="665">
        <v>1</v>
      </c>
      <c r="O3091" s="748">
        <v>1</v>
      </c>
      <c r="P3091" s="666"/>
      <c r="Q3091" s="681"/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21</v>
      </c>
      <c r="B3092" s="665" t="s">
        <v>545</v>
      </c>
      <c r="C3092" s="665" t="s">
        <v>4757</v>
      </c>
      <c r="D3092" s="746" t="s">
        <v>7219</v>
      </c>
      <c r="E3092" s="747" t="s">
        <v>4769</v>
      </c>
      <c r="F3092" s="665" t="s">
        <v>4752</v>
      </c>
      <c r="G3092" s="665" t="s">
        <v>5163</v>
      </c>
      <c r="H3092" s="665" t="s">
        <v>546</v>
      </c>
      <c r="I3092" s="665" t="s">
        <v>991</v>
      </c>
      <c r="J3092" s="665" t="s">
        <v>755</v>
      </c>
      <c r="K3092" s="665" t="s">
        <v>5164</v>
      </c>
      <c r="L3092" s="666">
        <v>0</v>
      </c>
      <c r="M3092" s="666">
        <v>0</v>
      </c>
      <c r="N3092" s="665">
        <v>4</v>
      </c>
      <c r="O3092" s="748">
        <v>2</v>
      </c>
      <c r="P3092" s="666">
        <v>0</v>
      </c>
      <c r="Q3092" s="681"/>
      <c r="R3092" s="665">
        <v>1</v>
      </c>
      <c r="S3092" s="681">
        <v>0.25</v>
      </c>
      <c r="T3092" s="748">
        <v>0.5</v>
      </c>
      <c r="U3092" s="704">
        <v>0.25</v>
      </c>
    </row>
    <row r="3093" spans="1:21" ht="14.4" customHeight="1" x14ac:dyDescent="0.3">
      <c r="A3093" s="664">
        <v>21</v>
      </c>
      <c r="B3093" s="665" t="s">
        <v>545</v>
      </c>
      <c r="C3093" s="665" t="s">
        <v>4757</v>
      </c>
      <c r="D3093" s="746" t="s">
        <v>7219</v>
      </c>
      <c r="E3093" s="747" t="s">
        <v>4769</v>
      </c>
      <c r="F3093" s="665" t="s">
        <v>4752</v>
      </c>
      <c r="G3093" s="665" t="s">
        <v>5163</v>
      </c>
      <c r="H3093" s="665" t="s">
        <v>546</v>
      </c>
      <c r="I3093" s="665" t="s">
        <v>5815</v>
      </c>
      <c r="J3093" s="665" t="s">
        <v>1221</v>
      </c>
      <c r="K3093" s="665" t="s">
        <v>5164</v>
      </c>
      <c r="L3093" s="666">
        <v>0</v>
      </c>
      <c r="M3093" s="666">
        <v>0</v>
      </c>
      <c r="N3093" s="665">
        <v>3</v>
      </c>
      <c r="O3093" s="748">
        <v>0.5</v>
      </c>
      <c r="P3093" s="666"/>
      <c r="Q3093" s="681"/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21</v>
      </c>
      <c r="B3094" s="665" t="s">
        <v>545</v>
      </c>
      <c r="C3094" s="665" t="s">
        <v>4757</v>
      </c>
      <c r="D3094" s="746" t="s">
        <v>7219</v>
      </c>
      <c r="E3094" s="747" t="s">
        <v>4769</v>
      </c>
      <c r="F3094" s="665" t="s">
        <v>4752</v>
      </c>
      <c r="G3094" s="665" t="s">
        <v>5404</v>
      </c>
      <c r="H3094" s="665" t="s">
        <v>2238</v>
      </c>
      <c r="I3094" s="665" t="s">
        <v>6990</v>
      </c>
      <c r="J3094" s="665" t="s">
        <v>2349</v>
      </c>
      <c r="K3094" s="665" t="s">
        <v>6991</v>
      </c>
      <c r="L3094" s="666">
        <v>164.94</v>
      </c>
      <c r="M3094" s="666">
        <v>164.94</v>
      </c>
      <c r="N3094" s="665">
        <v>1</v>
      </c>
      <c r="O3094" s="748">
        <v>0.5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21</v>
      </c>
      <c r="B3095" s="665" t="s">
        <v>545</v>
      </c>
      <c r="C3095" s="665" t="s">
        <v>4757</v>
      </c>
      <c r="D3095" s="746" t="s">
        <v>7219</v>
      </c>
      <c r="E3095" s="747" t="s">
        <v>4769</v>
      </c>
      <c r="F3095" s="665" t="s">
        <v>4752</v>
      </c>
      <c r="G3095" s="665" t="s">
        <v>6808</v>
      </c>
      <c r="H3095" s="665" t="s">
        <v>2238</v>
      </c>
      <c r="I3095" s="665" t="s">
        <v>3805</v>
      </c>
      <c r="J3095" s="665" t="s">
        <v>2261</v>
      </c>
      <c r="K3095" s="665" t="s">
        <v>4637</v>
      </c>
      <c r="L3095" s="666">
        <v>77.790000000000006</v>
      </c>
      <c r="M3095" s="666">
        <v>466.74000000000007</v>
      </c>
      <c r="N3095" s="665">
        <v>6</v>
      </c>
      <c r="O3095" s="748">
        <v>1.5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21</v>
      </c>
      <c r="B3096" s="665" t="s">
        <v>545</v>
      </c>
      <c r="C3096" s="665" t="s">
        <v>4757</v>
      </c>
      <c r="D3096" s="746" t="s">
        <v>7219</v>
      </c>
      <c r="E3096" s="747" t="s">
        <v>4769</v>
      </c>
      <c r="F3096" s="665" t="s">
        <v>4752</v>
      </c>
      <c r="G3096" s="665" t="s">
        <v>6808</v>
      </c>
      <c r="H3096" s="665" t="s">
        <v>546</v>
      </c>
      <c r="I3096" s="665" t="s">
        <v>6992</v>
      </c>
      <c r="J3096" s="665" t="s">
        <v>6993</v>
      </c>
      <c r="K3096" s="665" t="s">
        <v>6994</v>
      </c>
      <c r="L3096" s="666">
        <v>0</v>
      </c>
      <c r="M3096" s="666">
        <v>0</v>
      </c>
      <c r="N3096" s="665">
        <v>1</v>
      </c>
      <c r="O3096" s="748">
        <v>0.5</v>
      </c>
      <c r="P3096" s="666"/>
      <c r="Q3096" s="681"/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21</v>
      </c>
      <c r="B3097" s="665" t="s">
        <v>545</v>
      </c>
      <c r="C3097" s="665" t="s">
        <v>4757</v>
      </c>
      <c r="D3097" s="746" t="s">
        <v>7219</v>
      </c>
      <c r="E3097" s="747" t="s">
        <v>4769</v>
      </c>
      <c r="F3097" s="665" t="s">
        <v>4752</v>
      </c>
      <c r="G3097" s="665" t="s">
        <v>5100</v>
      </c>
      <c r="H3097" s="665" t="s">
        <v>546</v>
      </c>
      <c r="I3097" s="665" t="s">
        <v>785</v>
      </c>
      <c r="J3097" s="665" t="s">
        <v>5101</v>
      </c>
      <c r="K3097" s="665" t="s">
        <v>5102</v>
      </c>
      <c r="L3097" s="666">
        <v>0</v>
      </c>
      <c r="M3097" s="666">
        <v>0</v>
      </c>
      <c r="N3097" s="665">
        <v>18</v>
      </c>
      <c r="O3097" s="748">
        <v>10.5</v>
      </c>
      <c r="P3097" s="666">
        <v>0</v>
      </c>
      <c r="Q3097" s="681"/>
      <c r="R3097" s="665">
        <v>13</v>
      </c>
      <c r="S3097" s="681">
        <v>0.72222222222222221</v>
      </c>
      <c r="T3097" s="748">
        <v>6.5</v>
      </c>
      <c r="U3097" s="704">
        <v>0.61904761904761907</v>
      </c>
    </row>
    <row r="3098" spans="1:21" ht="14.4" customHeight="1" x14ac:dyDescent="0.3">
      <c r="A3098" s="664">
        <v>21</v>
      </c>
      <c r="B3098" s="665" t="s">
        <v>545</v>
      </c>
      <c r="C3098" s="665" t="s">
        <v>4757</v>
      </c>
      <c r="D3098" s="746" t="s">
        <v>7219</v>
      </c>
      <c r="E3098" s="747" t="s">
        <v>4769</v>
      </c>
      <c r="F3098" s="665" t="s">
        <v>4752</v>
      </c>
      <c r="G3098" s="665" t="s">
        <v>6706</v>
      </c>
      <c r="H3098" s="665" t="s">
        <v>546</v>
      </c>
      <c r="I3098" s="665" t="s">
        <v>6707</v>
      </c>
      <c r="J3098" s="665" t="s">
        <v>6708</v>
      </c>
      <c r="K3098" s="665" t="s">
        <v>6709</v>
      </c>
      <c r="L3098" s="666">
        <v>140.72</v>
      </c>
      <c r="M3098" s="666">
        <v>281.44</v>
      </c>
      <c r="N3098" s="665">
        <v>2</v>
      </c>
      <c r="O3098" s="748">
        <v>1</v>
      </c>
      <c r="P3098" s="666">
        <v>281.44</v>
      </c>
      <c r="Q3098" s="681">
        <v>1</v>
      </c>
      <c r="R3098" s="665">
        <v>2</v>
      </c>
      <c r="S3098" s="681">
        <v>1</v>
      </c>
      <c r="T3098" s="748">
        <v>1</v>
      </c>
      <c r="U3098" s="704">
        <v>1</v>
      </c>
    </row>
    <row r="3099" spans="1:21" ht="14.4" customHeight="1" x14ac:dyDescent="0.3">
      <c r="A3099" s="664">
        <v>21</v>
      </c>
      <c r="B3099" s="665" t="s">
        <v>545</v>
      </c>
      <c r="C3099" s="665" t="s">
        <v>4757</v>
      </c>
      <c r="D3099" s="746" t="s">
        <v>7219</v>
      </c>
      <c r="E3099" s="747" t="s">
        <v>4769</v>
      </c>
      <c r="F3099" s="665" t="s">
        <v>4752</v>
      </c>
      <c r="G3099" s="665" t="s">
        <v>4898</v>
      </c>
      <c r="H3099" s="665" t="s">
        <v>546</v>
      </c>
      <c r="I3099" s="665" t="s">
        <v>6083</v>
      </c>
      <c r="J3099" s="665" t="s">
        <v>2063</v>
      </c>
      <c r="K3099" s="665" t="s">
        <v>4899</v>
      </c>
      <c r="L3099" s="666">
        <v>727.03</v>
      </c>
      <c r="M3099" s="666">
        <v>4362.18</v>
      </c>
      <c r="N3099" s="665">
        <v>6</v>
      </c>
      <c r="O3099" s="748">
        <v>1.5</v>
      </c>
      <c r="P3099" s="666">
        <v>4362.18</v>
      </c>
      <c r="Q3099" s="681">
        <v>1</v>
      </c>
      <c r="R3099" s="665">
        <v>6</v>
      </c>
      <c r="S3099" s="681">
        <v>1</v>
      </c>
      <c r="T3099" s="748">
        <v>1.5</v>
      </c>
      <c r="U3099" s="704">
        <v>1</v>
      </c>
    </row>
    <row r="3100" spans="1:21" ht="14.4" customHeight="1" x14ac:dyDescent="0.3">
      <c r="A3100" s="664">
        <v>21</v>
      </c>
      <c r="B3100" s="665" t="s">
        <v>545</v>
      </c>
      <c r="C3100" s="665" t="s">
        <v>4757</v>
      </c>
      <c r="D3100" s="746" t="s">
        <v>7219</v>
      </c>
      <c r="E3100" s="747" t="s">
        <v>4769</v>
      </c>
      <c r="F3100" s="665" t="s">
        <v>4752</v>
      </c>
      <c r="G3100" s="665" t="s">
        <v>4898</v>
      </c>
      <c r="H3100" s="665" t="s">
        <v>546</v>
      </c>
      <c r="I3100" s="665" t="s">
        <v>5107</v>
      </c>
      <c r="J3100" s="665" t="s">
        <v>5108</v>
      </c>
      <c r="K3100" s="665" t="s">
        <v>5109</v>
      </c>
      <c r="L3100" s="666">
        <v>0</v>
      </c>
      <c r="M3100" s="666">
        <v>0</v>
      </c>
      <c r="N3100" s="665">
        <v>2</v>
      </c>
      <c r="O3100" s="748">
        <v>0.5</v>
      </c>
      <c r="P3100" s="666">
        <v>0</v>
      </c>
      <c r="Q3100" s="681"/>
      <c r="R3100" s="665">
        <v>2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21</v>
      </c>
      <c r="B3101" s="665" t="s">
        <v>545</v>
      </c>
      <c r="C3101" s="665" t="s">
        <v>4757</v>
      </c>
      <c r="D3101" s="746" t="s">
        <v>7219</v>
      </c>
      <c r="E3101" s="747" t="s">
        <v>4769</v>
      </c>
      <c r="F3101" s="665" t="s">
        <v>4752</v>
      </c>
      <c r="G3101" s="665" t="s">
        <v>6085</v>
      </c>
      <c r="H3101" s="665" t="s">
        <v>546</v>
      </c>
      <c r="I3101" s="665" t="s">
        <v>6710</v>
      </c>
      <c r="J3101" s="665" t="s">
        <v>6711</v>
      </c>
      <c r="K3101" s="665" t="s">
        <v>6712</v>
      </c>
      <c r="L3101" s="666">
        <v>141.62</v>
      </c>
      <c r="M3101" s="666">
        <v>1132.96</v>
      </c>
      <c r="N3101" s="665">
        <v>8</v>
      </c>
      <c r="O3101" s="748">
        <v>2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21</v>
      </c>
      <c r="B3102" s="665" t="s">
        <v>545</v>
      </c>
      <c r="C3102" s="665" t="s">
        <v>4757</v>
      </c>
      <c r="D3102" s="746" t="s">
        <v>7219</v>
      </c>
      <c r="E3102" s="747" t="s">
        <v>4769</v>
      </c>
      <c r="F3102" s="665" t="s">
        <v>4752</v>
      </c>
      <c r="G3102" s="665" t="s">
        <v>6085</v>
      </c>
      <c r="H3102" s="665" t="s">
        <v>546</v>
      </c>
      <c r="I3102" s="665" t="s">
        <v>3455</v>
      </c>
      <c r="J3102" s="665" t="s">
        <v>3456</v>
      </c>
      <c r="K3102" s="665" t="s">
        <v>6813</v>
      </c>
      <c r="L3102" s="666">
        <v>0</v>
      </c>
      <c r="M3102" s="666">
        <v>0</v>
      </c>
      <c r="N3102" s="665">
        <v>2</v>
      </c>
      <c r="O3102" s="748">
        <v>0.5</v>
      </c>
      <c r="P3102" s="666">
        <v>0</v>
      </c>
      <c r="Q3102" s="681"/>
      <c r="R3102" s="665">
        <v>2</v>
      </c>
      <c r="S3102" s="681">
        <v>1</v>
      </c>
      <c r="T3102" s="748">
        <v>0.5</v>
      </c>
      <c r="U3102" s="704">
        <v>1</v>
      </c>
    </row>
    <row r="3103" spans="1:21" ht="14.4" customHeight="1" x14ac:dyDescent="0.3">
      <c r="A3103" s="664">
        <v>21</v>
      </c>
      <c r="B3103" s="665" t="s">
        <v>545</v>
      </c>
      <c r="C3103" s="665" t="s">
        <v>4757</v>
      </c>
      <c r="D3103" s="746" t="s">
        <v>7219</v>
      </c>
      <c r="E3103" s="747" t="s">
        <v>4769</v>
      </c>
      <c r="F3103" s="665" t="s">
        <v>4752</v>
      </c>
      <c r="G3103" s="665" t="s">
        <v>6085</v>
      </c>
      <c r="H3103" s="665" t="s">
        <v>546</v>
      </c>
      <c r="I3103" s="665" t="s">
        <v>6086</v>
      </c>
      <c r="J3103" s="665" t="s">
        <v>6087</v>
      </c>
      <c r="K3103" s="665" t="s">
        <v>6088</v>
      </c>
      <c r="L3103" s="666">
        <v>0</v>
      </c>
      <c r="M3103" s="666">
        <v>0</v>
      </c>
      <c r="N3103" s="665">
        <v>1</v>
      </c>
      <c r="O3103" s="748">
        <v>1</v>
      </c>
      <c r="P3103" s="666">
        <v>0</v>
      </c>
      <c r="Q3103" s="681"/>
      <c r="R3103" s="665">
        <v>1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21</v>
      </c>
      <c r="B3104" s="665" t="s">
        <v>545</v>
      </c>
      <c r="C3104" s="665" t="s">
        <v>4757</v>
      </c>
      <c r="D3104" s="746" t="s">
        <v>7219</v>
      </c>
      <c r="E3104" s="747" t="s">
        <v>4769</v>
      </c>
      <c r="F3104" s="665" t="s">
        <v>4752</v>
      </c>
      <c r="G3104" s="665" t="s">
        <v>4900</v>
      </c>
      <c r="H3104" s="665" t="s">
        <v>2238</v>
      </c>
      <c r="I3104" s="665" t="s">
        <v>3849</v>
      </c>
      <c r="J3104" s="665" t="s">
        <v>2300</v>
      </c>
      <c r="K3104" s="665" t="s">
        <v>4612</v>
      </c>
      <c r="L3104" s="666">
        <v>146.9</v>
      </c>
      <c r="M3104" s="666">
        <v>440.70000000000005</v>
      </c>
      <c r="N3104" s="665">
        <v>3</v>
      </c>
      <c r="O3104" s="748">
        <v>1.5</v>
      </c>
      <c r="P3104" s="666"/>
      <c r="Q3104" s="681">
        <v>0</v>
      </c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21</v>
      </c>
      <c r="B3105" s="665" t="s">
        <v>545</v>
      </c>
      <c r="C3105" s="665" t="s">
        <v>4757</v>
      </c>
      <c r="D3105" s="746" t="s">
        <v>7219</v>
      </c>
      <c r="E3105" s="747" t="s">
        <v>4769</v>
      </c>
      <c r="F3105" s="665" t="s">
        <v>4752</v>
      </c>
      <c r="G3105" s="665" t="s">
        <v>4900</v>
      </c>
      <c r="H3105" s="665" t="s">
        <v>2238</v>
      </c>
      <c r="I3105" s="665" t="s">
        <v>6995</v>
      </c>
      <c r="J3105" s="665" t="s">
        <v>2300</v>
      </c>
      <c r="K3105" s="665" t="s">
        <v>6996</v>
      </c>
      <c r="L3105" s="666">
        <v>146.9</v>
      </c>
      <c r="M3105" s="666">
        <v>146.9</v>
      </c>
      <c r="N3105" s="665">
        <v>1</v>
      </c>
      <c r="O3105" s="748">
        <v>0.5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21</v>
      </c>
      <c r="B3106" s="665" t="s">
        <v>545</v>
      </c>
      <c r="C3106" s="665" t="s">
        <v>4757</v>
      </c>
      <c r="D3106" s="746" t="s">
        <v>7219</v>
      </c>
      <c r="E3106" s="747" t="s">
        <v>4769</v>
      </c>
      <c r="F3106" s="665" t="s">
        <v>4752</v>
      </c>
      <c r="G3106" s="665" t="s">
        <v>4802</v>
      </c>
      <c r="H3106" s="665" t="s">
        <v>546</v>
      </c>
      <c r="I3106" s="665" t="s">
        <v>994</v>
      </c>
      <c r="J3106" s="665" t="s">
        <v>4803</v>
      </c>
      <c r="K3106" s="665" t="s">
        <v>4804</v>
      </c>
      <c r="L3106" s="666">
        <v>53.57</v>
      </c>
      <c r="M3106" s="666">
        <v>642.84</v>
      </c>
      <c r="N3106" s="665">
        <v>12</v>
      </c>
      <c r="O3106" s="748">
        <v>7</v>
      </c>
      <c r="P3106" s="666">
        <v>428.56</v>
      </c>
      <c r="Q3106" s="681">
        <v>0.66666666666666663</v>
      </c>
      <c r="R3106" s="665">
        <v>8</v>
      </c>
      <c r="S3106" s="681">
        <v>0.66666666666666663</v>
      </c>
      <c r="T3106" s="748">
        <v>5</v>
      </c>
      <c r="U3106" s="704">
        <v>0.7142857142857143</v>
      </c>
    </row>
    <row r="3107" spans="1:21" ht="14.4" customHeight="1" x14ac:dyDescent="0.3">
      <c r="A3107" s="664">
        <v>21</v>
      </c>
      <c r="B3107" s="665" t="s">
        <v>545</v>
      </c>
      <c r="C3107" s="665" t="s">
        <v>4757</v>
      </c>
      <c r="D3107" s="746" t="s">
        <v>7219</v>
      </c>
      <c r="E3107" s="747" t="s">
        <v>4769</v>
      </c>
      <c r="F3107" s="665" t="s">
        <v>4752</v>
      </c>
      <c r="G3107" s="665" t="s">
        <v>5113</v>
      </c>
      <c r="H3107" s="665" t="s">
        <v>546</v>
      </c>
      <c r="I3107" s="665" t="s">
        <v>2914</v>
      </c>
      <c r="J3107" s="665" t="s">
        <v>6436</v>
      </c>
      <c r="K3107" s="665" t="s">
        <v>4556</v>
      </c>
      <c r="L3107" s="666">
        <v>70.23</v>
      </c>
      <c r="M3107" s="666">
        <v>140.46</v>
      </c>
      <c r="N3107" s="665">
        <v>2</v>
      </c>
      <c r="O3107" s="748">
        <v>1</v>
      </c>
      <c r="P3107" s="666">
        <v>70.23</v>
      </c>
      <c r="Q3107" s="681">
        <v>0.5</v>
      </c>
      <c r="R3107" s="665">
        <v>1</v>
      </c>
      <c r="S3107" s="681">
        <v>0.5</v>
      </c>
      <c r="T3107" s="748">
        <v>0.5</v>
      </c>
      <c r="U3107" s="704">
        <v>0.5</v>
      </c>
    </row>
    <row r="3108" spans="1:21" ht="14.4" customHeight="1" x14ac:dyDescent="0.3">
      <c r="A3108" s="664">
        <v>21</v>
      </c>
      <c r="B3108" s="665" t="s">
        <v>545</v>
      </c>
      <c r="C3108" s="665" t="s">
        <v>4757</v>
      </c>
      <c r="D3108" s="746" t="s">
        <v>7219</v>
      </c>
      <c r="E3108" s="747" t="s">
        <v>4769</v>
      </c>
      <c r="F3108" s="665" t="s">
        <v>4752</v>
      </c>
      <c r="G3108" s="665" t="s">
        <v>4904</v>
      </c>
      <c r="H3108" s="665" t="s">
        <v>2238</v>
      </c>
      <c r="I3108" s="665" t="s">
        <v>5122</v>
      </c>
      <c r="J3108" s="665" t="s">
        <v>5123</v>
      </c>
      <c r="K3108" s="665" t="s">
        <v>5124</v>
      </c>
      <c r="L3108" s="666">
        <v>0</v>
      </c>
      <c r="M3108" s="666">
        <v>0</v>
      </c>
      <c r="N3108" s="665">
        <v>2</v>
      </c>
      <c r="O3108" s="748">
        <v>0.5</v>
      </c>
      <c r="P3108" s="666">
        <v>0</v>
      </c>
      <c r="Q3108" s="681"/>
      <c r="R3108" s="665">
        <v>2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21</v>
      </c>
      <c r="B3109" s="665" t="s">
        <v>545</v>
      </c>
      <c r="C3109" s="665" t="s">
        <v>4757</v>
      </c>
      <c r="D3109" s="746" t="s">
        <v>7219</v>
      </c>
      <c r="E3109" s="747" t="s">
        <v>4769</v>
      </c>
      <c r="F3109" s="665" t="s">
        <v>4752</v>
      </c>
      <c r="G3109" s="665" t="s">
        <v>4905</v>
      </c>
      <c r="H3109" s="665" t="s">
        <v>546</v>
      </c>
      <c r="I3109" s="665" t="s">
        <v>6997</v>
      </c>
      <c r="J3109" s="665" t="s">
        <v>700</v>
      </c>
      <c r="K3109" s="665" t="s">
        <v>6998</v>
      </c>
      <c r="L3109" s="666">
        <v>0</v>
      </c>
      <c r="M3109" s="666">
        <v>0</v>
      </c>
      <c r="N3109" s="665">
        <v>3</v>
      </c>
      <c r="O3109" s="748">
        <v>0.5</v>
      </c>
      <c r="P3109" s="666"/>
      <c r="Q3109" s="681"/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21</v>
      </c>
      <c r="B3110" s="665" t="s">
        <v>545</v>
      </c>
      <c r="C3110" s="665" t="s">
        <v>4757</v>
      </c>
      <c r="D3110" s="746" t="s">
        <v>7219</v>
      </c>
      <c r="E3110" s="747" t="s">
        <v>4769</v>
      </c>
      <c r="F3110" s="665" t="s">
        <v>4752</v>
      </c>
      <c r="G3110" s="665" t="s">
        <v>4805</v>
      </c>
      <c r="H3110" s="665" t="s">
        <v>2238</v>
      </c>
      <c r="I3110" s="665" t="s">
        <v>4968</v>
      </c>
      <c r="J3110" s="665" t="s">
        <v>2554</v>
      </c>
      <c r="K3110" s="665" t="s">
        <v>4615</v>
      </c>
      <c r="L3110" s="666">
        <v>815.1</v>
      </c>
      <c r="M3110" s="666">
        <v>11411.4</v>
      </c>
      <c r="N3110" s="665">
        <v>14</v>
      </c>
      <c r="O3110" s="748">
        <v>2</v>
      </c>
      <c r="P3110" s="666">
        <v>11411.4</v>
      </c>
      <c r="Q3110" s="681">
        <v>1</v>
      </c>
      <c r="R3110" s="665">
        <v>14</v>
      </c>
      <c r="S3110" s="681">
        <v>1</v>
      </c>
      <c r="T3110" s="748">
        <v>2</v>
      </c>
      <c r="U3110" s="704">
        <v>1</v>
      </c>
    </row>
    <row r="3111" spans="1:21" ht="14.4" customHeight="1" x14ac:dyDescent="0.3">
      <c r="A3111" s="664">
        <v>21</v>
      </c>
      <c r="B3111" s="665" t="s">
        <v>545</v>
      </c>
      <c r="C3111" s="665" t="s">
        <v>4757</v>
      </c>
      <c r="D3111" s="746" t="s">
        <v>7219</v>
      </c>
      <c r="E3111" s="747" t="s">
        <v>4769</v>
      </c>
      <c r="F3111" s="665" t="s">
        <v>4752</v>
      </c>
      <c r="G3111" s="665" t="s">
        <v>4805</v>
      </c>
      <c r="H3111" s="665" t="s">
        <v>2238</v>
      </c>
      <c r="I3111" s="665" t="s">
        <v>3683</v>
      </c>
      <c r="J3111" s="665" t="s">
        <v>2554</v>
      </c>
      <c r="K3111" s="665" t="s">
        <v>4616</v>
      </c>
      <c r="L3111" s="666">
        <v>923.74</v>
      </c>
      <c r="M3111" s="666">
        <v>5542.4400000000005</v>
      </c>
      <c r="N3111" s="665">
        <v>6</v>
      </c>
      <c r="O3111" s="748">
        <v>2</v>
      </c>
      <c r="P3111" s="666">
        <v>5542.4400000000005</v>
      </c>
      <c r="Q3111" s="681">
        <v>1</v>
      </c>
      <c r="R3111" s="665">
        <v>6</v>
      </c>
      <c r="S3111" s="681">
        <v>1</v>
      </c>
      <c r="T3111" s="748">
        <v>2</v>
      </c>
      <c r="U3111" s="704">
        <v>1</v>
      </c>
    </row>
    <row r="3112" spans="1:21" ht="14.4" customHeight="1" x14ac:dyDescent="0.3">
      <c r="A3112" s="664">
        <v>21</v>
      </c>
      <c r="B3112" s="665" t="s">
        <v>545</v>
      </c>
      <c r="C3112" s="665" t="s">
        <v>4757</v>
      </c>
      <c r="D3112" s="746" t="s">
        <v>7219</v>
      </c>
      <c r="E3112" s="747" t="s">
        <v>4769</v>
      </c>
      <c r="F3112" s="665" t="s">
        <v>4752</v>
      </c>
      <c r="G3112" s="665" t="s">
        <v>4805</v>
      </c>
      <c r="H3112" s="665" t="s">
        <v>2238</v>
      </c>
      <c r="I3112" s="665" t="s">
        <v>5128</v>
      </c>
      <c r="J3112" s="665" t="s">
        <v>2308</v>
      </c>
      <c r="K3112" s="665" t="s">
        <v>4444</v>
      </c>
      <c r="L3112" s="666">
        <v>1385.62</v>
      </c>
      <c r="M3112" s="666">
        <v>19398.68</v>
      </c>
      <c r="N3112" s="665">
        <v>14</v>
      </c>
      <c r="O3112" s="748">
        <v>3</v>
      </c>
      <c r="P3112" s="666">
        <v>15241.82</v>
      </c>
      <c r="Q3112" s="681">
        <v>0.7857142857142857</v>
      </c>
      <c r="R3112" s="665">
        <v>11</v>
      </c>
      <c r="S3112" s="681">
        <v>0.7857142857142857</v>
      </c>
      <c r="T3112" s="748">
        <v>2</v>
      </c>
      <c r="U3112" s="704">
        <v>0.66666666666666663</v>
      </c>
    </row>
    <row r="3113" spans="1:21" ht="14.4" customHeight="1" x14ac:dyDescent="0.3">
      <c r="A3113" s="664">
        <v>21</v>
      </c>
      <c r="B3113" s="665" t="s">
        <v>545</v>
      </c>
      <c r="C3113" s="665" t="s">
        <v>4757</v>
      </c>
      <c r="D3113" s="746" t="s">
        <v>7219</v>
      </c>
      <c r="E3113" s="747" t="s">
        <v>4769</v>
      </c>
      <c r="F3113" s="665" t="s">
        <v>4752</v>
      </c>
      <c r="G3113" s="665" t="s">
        <v>4805</v>
      </c>
      <c r="H3113" s="665" t="s">
        <v>2238</v>
      </c>
      <c r="I3113" s="665" t="s">
        <v>2307</v>
      </c>
      <c r="J3113" s="665" t="s">
        <v>2308</v>
      </c>
      <c r="K3113" s="665" t="s">
        <v>4447</v>
      </c>
      <c r="L3113" s="666">
        <v>1847.49</v>
      </c>
      <c r="M3113" s="666">
        <v>11084.94</v>
      </c>
      <c r="N3113" s="665">
        <v>6</v>
      </c>
      <c r="O3113" s="748">
        <v>1</v>
      </c>
      <c r="P3113" s="666"/>
      <c r="Q3113" s="681">
        <v>0</v>
      </c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21</v>
      </c>
      <c r="B3114" s="665" t="s">
        <v>545</v>
      </c>
      <c r="C3114" s="665" t="s">
        <v>4757</v>
      </c>
      <c r="D3114" s="746" t="s">
        <v>7219</v>
      </c>
      <c r="E3114" s="747" t="s">
        <v>4769</v>
      </c>
      <c r="F3114" s="665" t="s">
        <v>4752</v>
      </c>
      <c r="G3114" s="665" t="s">
        <v>5252</v>
      </c>
      <c r="H3114" s="665" t="s">
        <v>546</v>
      </c>
      <c r="I3114" s="665" t="s">
        <v>6999</v>
      </c>
      <c r="J3114" s="665" t="s">
        <v>6218</v>
      </c>
      <c r="K3114" s="665" t="s">
        <v>7000</v>
      </c>
      <c r="L3114" s="666">
        <v>0</v>
      </c>
      <c r="M3114" s="666">
        <v>0</v>
      </c>
      <c r="N3114" s="665">
        <v>1</v>
      </c>
      <c r="O3114" s="748">
        <v>1</v>
      </c>
      <c r="P3114" s="666"/>
      <c r="Q3114" s="681"/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21</v>
      </c>
      <c r="B3115" s="665" t="s">
        <v>545</v>
      </c>
      <c r="C3115" s="665" t="s">
        <v>4757</v>
      </c>
      <c r="D3115" s="746" t="s">
        <v>7219</v>
      </c>
      <c r="E3115" s="747" t="s">
        <v>4769</v>
      </c>
      <c r="F3115" s="665" t="s">
        <v>4752</v>
      </c>
      <c r="G3115" s="665" t="s">
        <v>5646</v>
      </c>
      <c r="H3115" s="665" t="s">
        <v>2238</v>
      </c>
      <c r="I3115" s="665" t="s">
        <v>6220</v>
      </c>
      <c r="J3115" s="665" t="s">
        <v>611</v>
      </c>
      <c r="K3115" s="665" t="s">
        <v>6221</v>
      </c>
      <c r="L3115" s="666">
        <v>0</v>
      </c>
      <c r="M3115" s="666">
        <v>0</v>
      </c>
      <c r="N3115" s="665">
        <v>1</v>
      </c>
      <c r="O3115" s="748">
        <v>0.5</v>
      </c>
      <c r="P3115" s="666">
        <v>0</v>
      </c>
      <c r="Q3115" s="681"/>
      <c r="R3115" s="665">
        <v>1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21</v>
      </c>
      <c r="B3116" s="665" t="s">
        <v>545</v>
      </c>
      <c r="C3116" s="665" t="s">
        <v>4757</v>
      </c>
      <c r="D3116" s="746" t="s">
        <v>7219</v>
      </c>
      <c r="E3116" s="747" t="s">
        <v>4769</v>
      </c>
      <c r="F3116" s="665" t="s">
        <v>4752</v>
      </c>
      <c r="G3116" s="665" t="s">
        <v>5428</v>
      </c>
      <c r="H3116" s="665" t="s">
        <v>2238</v>
      </c>
      <c r="I3116" s="665" t="s">
        <v>2442</v>
      </c>
      <c r="J3116" s="665" t="s">
        <v>2443</v>
      </c>
      <c r="K3116" s="665" t="s">
        <v>4460</v>
      </c>
      <c r="L3116" s="666">
        <v>31.09</v>
      </c>
      <c r="M3116" s="666">
        <v>62.18</v>
      </c>
      <c r="N3116" s="665">
        <v>2</v>
      </c>
      <c r="O3116" s="748">
        <v>0.5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21</v>
      </c>
      <c r="B3117" s="665" t="s">
        <v>545</v>
      </c>
      <c r="C3117" s="665" t="s">
        <v>4757</v>
      </c>
      <c r="D3117" s="746" t="s">
        <v>7219</v>
      </c>
      <c r="E3117" s="747" t="s">
        <v>4769</v>
      </c>
      <c r="F3117" s="665" t="s">
        <v>4752</v>
      </c>
      <c r="G3117" s="665" t="s">
        <v>5428</v>
      </c>
      <c r="H3117" s="665" t="s">
        <v>2238</v>
      </c>
      <c r="I3117" s="665" t="s">
        <v>5429</v>
      </c>
      <c r="J3117" s="665" t="s">
        <v>2443</v>
      </c>
      <c r="K3117" s="665" t="s">
        <v>5430</v>
      </c>
      <c r="L3117" s="666">
        <v>103.64</v>
      </c>
      <c r="M3117" s="666">
        <v>103.64</v>
      </c>
      <c r="N3117" s="665">
        <v>1</v>
      </c>
      <c r="O3117" s="748">
        <v>0.5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21</v>
      </c>
      <c r="B3118" s="665" t="s">
        <v>545</v>
      </c>
      <c r="C3118" s="665" t="s">
        <v>4757</v>
      </c>
      <c r="D3118" s="746" t="s">
        <v>7219</v>
      </c>
      <c r="E3118" s="747" t="s">
        <v>4769</v>
      </c>
      <c r="F3118" s="665" t="s">
        <v>4752</v>
      </c>
      <c r="G3118" s="665" t="s">
        <v>4909</v>
      </c>
      <c r="H3118" s="665" t="s">
        <v>546</v>
      </c>
      <c r="I3118" s="665" t="s">
        <v>2762</v>
      </c>
      <c r="J3118" s="665" t="s">
        <v>2763</v>
      </c>
      <c r="K3118" s="665" t="s">
        <v>4551</v>
      </c>
      <c r="L3118" s="666">
        <v>88.1</v>
      </c>
      <c r="M3118" s="666">
        <v>88.1</v>
      </c>
      <c r="N3118" s="665">
        <v>1</v>
      </c>
      <c r="O3118" s="748">
        <v>0.5</v>
      </c>
      <c r="P3118" s="666">
        <v>88.1</v>
      </c>
      <c r="Q3118" s="681">
        <v>1</v>
      </c>
      <c r="R3118" s="665">
        <v>1</v>
      </c>
      <c r="S3118" s="681">
        <v>1</v>
      </c>
      <c r="T3118" s="748">
        <v>0.5</v>
      </c>
      <c r="U3118" s="704">
        <v>1</v>
      </c>
    </row>
    <row r="3119" spans="1:21" ht="14.4" customHeight="1" x14ac:dyDescent="0.3">
      <c r="A3119" s="664">
        <v>21</v>
      </c>
      <c r="B3119" s="665" t="s">
        <v>545</v>
      </c>
      <c r="C3119" s="665" t="s">
        <v>4757</v>
      </c>
      <c r="D3119" s="746" t="s">
        <v>7219</v>
      </c>
      <c r="E3119" s="747" t="s">
        <v>4769</v>
      </c>
      <c r="F3119" s="665" t="s">
        <v>4752</v>
      </c>
      <c r="G3119" s="665" t="s">
        <v>4807</v>
      </c>
      <c r="H3119" s="665" t="s">
        <v>546</v>
      </c>
      <c r="I3119" s="665" t="s">
        <v>796</v>
      </c>
      <c r="J3119" s="665" t="s">
        <v>797</v>
      </c>
      <c r="K3119" s="665" t="s">
        <v>4839</v>
      </c>
      <c r="L3119" s="666">
        <v>93.71</v>
      </c>
      <c r="M3119" s="666">
        <v>93.71</v>
      </c>
      <c r="N3119" s="665">
        <v>1</v>
      </c>
      <c r="O3119" s="748">
        <v>1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21</v>
      </c>
      <c r="B3120" s="665" t="s">
        <v>545</v>
      </c>
      <c r="C3120" s="665" t="s">
        <v>4757</v>
      </c>
      <c r="D3120" s="746" t="s">
        <v>7219</v>
      </c>
      <c r="E3120" s="747" t="s">
        <v>4769</v>
      </c>
      <c r="F3120" s="665" t="s">
        <v>4752</v>
      </c>
      <c r="G3120" s="665" t="s">
        <v>4807</v>
      </c>
      <c r="H3120" s="665" t="s">
        <v>546</v>
      </c>
      <c r="I3120" s="665" t="s">
        <v>2108</v>
      </c>
      <c r="J3120" s="665" t="s">
        <v>797</v>
      </c>
      <c r="K3120" s="665" t="s">
        <v>4809</v>
      </c>
      <c r="L3120" s="666">
        <v>301.2</v>
      </c>
      <c r="M3120" s="666">
        <v>2108.4</v>
      </c>
      <c r="N3120" s="665">
        <v>7</v>
      </c>
      <c r="O3120" s="748">
        <v>3.5</v>
      </c>
      <c r="P3120" s="666">
        <v>1506</v>
      </c>
      <c r="Q3120" s="681">
        <v>0.7142857142857143</v>
      </c>
      <c r="R3120" s="665">
        <v>5</v>
      </c>
      <c r="S3120" s="681">
        <v>0.7142857142857143</v>
      </c>
      <c r="T3120" s="748">
        <v>2.5</v>
      </c>
      <c r="U3120" s="704">
        <v>0.7142857142857143</v>
      </c>
    </row>
    <row r="3121" spans="1:21" ht="14.4" customHeight="1" x14ac:dyDescent="0.3">
      <c r="A3121" s="664">
        <v>21</v>
      </c>
      <c r="B3121" s="665" t="s">
        <v>545</v>
      </c>
      <c r="C3121" s="665" t="s">
        <v>4757</v>
      </c>
      <c r="D3121" s="746" t="s">
        <v>7219</v>
      </c>
      <c r="E3121" s="747" t="s">
        <v>4769</v>
      </c>
      <c r="F3121" s="665" t="s">
        <v>4752</v>
      </c>
      <c r="G3121" s="665" t="s">
        <v>4807</v>
      </c>
      <c r="H3121" s="665" t="s">
        <v>546</v>
      </c>
      <c r="I3121" s="665" t="s">
        <v>4838</v>
      </c>
      <c r="J3121" s="665" t="s">
        <v>797</v>
      </c>
      <c r="K3121" s="665" t="s">
        <v>4839</v>
      </c>
      <c r="L3121" s="666">
        <v>57.64</v>
      </c>
      <c r="M3121" s="666">
        <v>115.28</v>
      </c>
      <c r="N3121" s="665">
        <v>2</v>
      </c>
      <c r="O3121" s="748">
        <v>0.5</v>
      </c>
      <c r="P3121" s="666">
        <v>115.28</v>
      </c>
      <c r="Q3121" s="681">
        <v>1</v>
      </c>
      <c r="R3121" s="665">
        <v>2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21</v>
      </c>
      <c r="B3122" s="665" t="s">
        <v>545</v>
      </c>
      <c r="C3122" s="665" t="s">
        <v>4757</v>
      </c>
      <c r="D3122" s="746" t="s">
        <v>7219</v>
      </c>
      <c r="E3122" s="747" t="s">
        <v>4769</v>
      </c>
      <c r="F3122" s="665" t="s">
        <v>4752</v>
      </c>
      <c r="G3122" s="665" t="s">
        <v>4807</v>
      </c>
      <c r="H3122" s="665" t="s">
        <v>546</v>
      </c>
      <c r="I3122" s="665" t="s">
        <v>4808</v>
      </c>
      <c r="J3122" s="665" t="s">
        <v>797</v>
      </c>
      <c r="K3122" s="665" t="s">
        <v>4809</v>
      </c>
      <c r="L3122" s="666">
        <v>185.26</v>
      </c>
      <c r="M3122" s="666">
        <v>1111.56</v>
      </c>
      <c r="N3122" s="665">
        <v>6</v>
      </c>
      <c r="O3122" s="748">
        <v>3.5</v>
      </c>
      <c r="P3122" s="666">
        <v>741.04</v>
      </c>
      <c r="Q3122" s="681">
        <v>0.66666666666666663</v>
      </c>
      <c r="R3122" s="665">
        <v>4</v>
      </c>
      <c r="S3122" s="681">
        <v>0.66666666666666663</v>
      </c>
      <c r="T3122" s="748">
        <v>2.5</v>
      </c>
      <c r="U3122" s="704">
        <v>0.7142857142857143</v>
      </c>
    </row>
    <row r="3123" spans="1:21" ht="14.4" customHeight="1" x14ac:dyDescent="0.3">
      <c r="A3123" s="664">
        <v>21</v>
      </c>
      <c r="B3123" s="665" t="s">
        <v>545</v>
      </c>
      <c r="C3123" s="665" t="s">
        <v>4757</v>
      </c>
      <c r="D3123" s="746" t="s">
        <v>7219</v>
      </c>
      <c r="E3123" s="747" t="s">
        <v>4769</v>
      </c>
      <c r="F3123" s="665" t="s">
        <v>4752</v>
      </c>
      <c r="G3123" s="665" t="s">
        <v>4807</v>
      </c>
      <c r="H3123" s="665" t="s">
        <v>546</v>
      </c>
      <c r="I3123" s="665" t="s">
        <v>2192</v>
      </c>
      <c r="J3123" s="665" t="s">
        <v>797</v>
      </c>
      <c r="K3123" s="665" t="s">
        <v>4809</v>
      </c>
      <c r="L3123" s="666">
        <v>301.2</v>
      </c>
      <c r="M3123" s="666">
        <v>602.4</v>
      </c>
      <c r="N3123" s="665">
        <v>2</v>
      </c>
      <c r="O3123" s="748">
        <v>0.5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21</v>
      </c>
      <c r="B3124" s="665" t="s">
        <v>545</v>
      </c>
      <c r="C3124" s="665" t="s">
        <v>4757</v>
      </c>
      <c r="D3124" s="746" t="s">
        <v>7219</v>
      </c>
      <c r="E3124" s="747" t="s">
        <v>4769</v>
      </c>
      <c r="F3124" s="665" t="s">
        <v>4752</v>
      </c>
      <c r="G3124" s="665" t="s">
        <v>4810</v>
      </c>
      <c r="H3124" s="665" t="s">
        <v>2238</v>
      </c>
      <c r="I3124" s="665" t="s">
        <v>4914</v>
      </c>
      <c r="J3124" s="665" t="s">
        <v>2567</v>
      </c>
      <c r="K3124" s="665" t="s">
        <v>2568</v>
      </c>
      <c r="L3124" s="666">
        <v>668.54</v>
      </c>
      <c r="M3124" s="666">
        <v>2674.16</v>
      </c>
      <c r="N3124" s="665">
        <v>4</v>
      </c>
      <c r="O3124" s="748">
        <v>2.5</v>
      </c>
      <c r="P3124" s="666">
        <v>2674.16</v>
      </c>
      <c r="Q3124" s="681">
        <v>1</v>
      </c>
      <c r="R3124" s="665">
        <v>4</v>
      </c>
      <c r="S3124" s="681">
        <v>1</v>
      </c>
      <c r="T3124" s="748">
        <v>2.5</v>
      </c>
      <c r="U3124" s="704">
        <v>1</v>
      </c>
    </row>
    <row r="3125" spans="1:21" ht="14.4" customHeight="1" x14ac:dyDescent="0.3">
      <c r="A3125" s="664">
        <v>21</v>
      </c>
      <c r="B3125" s="665" t="s">
        <v>545</v>
      </c>
      <c r="C3125" s="665" t="s">
        <v>4757</v>
      </c>
      <c r="D3125" s="746" t="s">
        <v>7219</v>
      </c>
      <c r="E3125" s="747" t="s">
        <v>4769</v>
      </c>
      <c r="F3125" s="665" t="s">
        <v>4752</v>
      </c>
      <c r="G3125" s="665" t="s">
        <v>4810</v>
      </c>
      <c r="H3125" s="665" t="s">
        <v>546</v>
      </c>
      <c r="I3125" s="665" t="s">
        <v>5299</v>
      </c>
      <c r="J3125" s="665" t="s">
        <v>2567</v>
      </c>
      <c r="K3125" s="665" t="s">
        <v>5300</v>
      </c>
      <c r="L3125" s="666">
        <v>0</v>
      </c>
      <c r="M3125" s="666">
        <v>0</v>
      </c>
      <c r="N3125" s="665">
        <v>2</v>
      </c>
      <c r="O3125" s="748">
        <v>1</v>
      </c>
      <c r="P3125" s="666">
        <v>0</v>
      </c>
      <c r="Q3125" s="681"/>
      <c r="R3125" s="665">
        <v>2</v>
      </c>
      <c r="S3125" s="681">
        <v>1</v>
      </c>
      <c r="T3125" s="748">
        <v>1</v>
      </c>
      <c r="U3125" s="704">
        <v>1</v>
      </c>
    </row>
    <row r="3126" spans="1:21" ht="14.4" customHeight="1" x14ac:dyDescent="0.3">
      <c r="A3126" s="664">
        <v>21</v>
      </c>
      <c r="B3126" s="665" t="s">
        <v>545</v>
      </c>
      <c r="C3126" s="665" t="s">
        <v>4757</v>
      </c>
      <c r="D3126" s="746" t="s">
        <v>7219</v>
      </c>
      <c r="E3126" s="747" t="s">
        <v>4769</v>
      </c>
      <c r="F3126" s="665" t="s">
        <v>4752</v>
      </c>
      <c r="G3126" s="665" t="s">
        <v>4810</v>
      </c>
      <c r="H3126" s="665" t="s">
        <v>546</v>
      </c>
      <c r="I3126" s="665" t="s">
        <v>6831</v>
      </c>
      <c r="J3126" s="665" t="s">
        <v>2567</v>
      </c>
      <c r="K3126" s="665" t="s">
        <v>5437</v>
      </c>
      <c r="L3126" s="666">
        <v>0</v>
      </c>
      <c r="M3126" s="666">
        <v>0</v>
      </c>
      <c r="N3126" s="665">
        <v>5</v>
      </c>
      <c r="O3126" s="748">
        <v>3</v>
      </c>
      <c r="P3126" s="666">
        <v>0</v>
      </c>
      <c r="Q3126" s="681"/>
      <c r="R3126" s="665">
        <v>5</v>
      </c>
      <c r="S3126" s="681">
        <v>1</v>
      </c>
      <c r="T3126" s="748">
        <v>3</v>
      </c>
      <c r="U3126" s="704">
        <v>1</v>
      </c>
    </row>
    <row r="3127" spans="1:21" ht="14.4" customHeight="1" x14ac:dyDescent="0.3">
      <c r="A3127" s="664">
        <v>21</v>
      </c>
      <c r="B3127" s="665" t="s">
        <v>545</v>
      </c>
      <c r="C3127" s="665" t="s">
        <v>4757</v>
      </c>
      <c r="D3127" s="746" t="s">
        <v>7219</v>
      </c>
      <c r="E3127" s="747" t="s">
        <v>4769</v>
      </c>
      <c r="F3127" s="665" t="s">
        <v>4752</v>
      </c>
      <c r="G3127" s="665" t="s">
        <v>6225</v>
      </c>
      <c r="H3127" s="665" t="s">
        <v>546</v>
      </c>
      <c r="I3127" s="665" t="s">
        <v>3120</v>
      </c>
      <c r="J3127" s="665" t="s">
        <v>6226</v>
      </c>
      <c r="K3127" s="665" t="s">
        <v>5181</v>
      </c>
      <c r="L3127" s="666">
        <v>18.809999999999999</v>
      </c>
      <c r="M3127" s="666">
        <v>18.809999999999999</v>
      </c>
      <c r="N3127" s="665">
        <v>1</v>
      </c>
      <c r="O3127" s="748">
        <v>1</v>
      </c>
      <c r="P3127" s="666">
        <v>18.809999999999999</v>
      </c>
      <c r="Q3127" s="681">
        <v>1</v>
      </c>
      <c r="R3127" s="665">
        <v>1</v>
      </c>
      <c r="S3127" s="681">
        <v>1</v>
      </c>
      <c r="T3127" s="748">
        <v>1</v>
      </c>
      <c r="U3127" s="704">
        <v>1</v>
      </c>
    </row>
    <row r="3128" spans="1:21" ht="14.4" customHeight="1" x14ac:dyDescent="0.3">
      <c r="A3128" s="664">
        <v>21</v>
      </c>
      <c r="B3128" s="665" t="s">
        <v>545</v>
      </c>
      <c r="C3128" s="665" t="s">
        <v>4757</v>
      </c>
      <c r="D3128" s="746" t="s">
        <v>7219</v>
      </c>
      <c r="E3128" s="747" t="s">
        <v>4769</v>
      </c>
      <c r="F3128" s="665" t="s">
        <v>4752</v>
      </c>
      <c r="G3128" s="665" t="s">
        <v>4915</v>
      </c>
      <c r="H3128" s="665" t="s">
        <v>546</v>
      </c>
      <c r="I3128" s="665" t="s">
        <v>3400</v>
      </c>
      <c r="J3128" s="665" t="s">
        <v>3401</v>
      </c>
      <c r="K3128" s="665" t="s">
        <v>6716</v>
      </c>
      <c r="L3128" s="666">
        <v>3354.59</v>
      </c>
      <c r="M3128" s="666">
        <v>6709.18</v>
      </c>
      <c r="N3128" s="665">
        <v>2</v>
      </c>
      <c r="O3128" s="748">
        <v>1</v>
      </c>
      <c r="P3128" s="666">
        <v>6709.18</v>
      </c>
      <c r="Q3128" s="681">
        <v>1</v>
      </c>
      <c r="R3128" s="665">
        <v>2</v>
      </c>
      <c r="S3128" s="681">
        <v>1</v>
      </c>
      <c r="T3128" s="748">
        <v>1</v>
      </c>
      <c r="U3128" s="704">
        <v>1</v>
      </c>
    </row>
    <row r="3129" spans="1:21" ht="14.4" customHeight="1" x14ac:dyDescent="0.3">
      <c r="A3129" s="664">
        <v>21</v>
      </c>
      <c r="B3129" s="665" t="s">
        <v>545</v>
      </c>
      <c r="C3129" s="665" t="s">
        <v>4757</v>
      </c>
      <c r="D3129" s="746" t="s">
        <v>7219</v>
      </c>
      <c r="E3129" s="747" t="s">
        <v>4769</v>
      </c>
      <c r="F3129" s="665" t="s">
        <v>4752</v>
      </c>
      <c r="G3129" s="665" t="s">
        <v>4915</v>
      </c>
      <c r="H3129" s="665" t="s">
        <v>546</v>
      </c>
      <c r="I3129" s="665" t="s">
        <v>2176</v>
      </c>
      <c r="J3129" s="665" t="s">
        <v>1505</v>
      </c>
      <c r="K3129" s="665" t="s">
        <v>5188</v>
      </c>
      <c r="L3129" s="666">
        <v>908.53</v>
      </c>
      <c r="M3129" s="666">
        <v>9993.83</v>
      </c>
      <c r="N3129" s="665">
        <v>11</v>
      </c>
      <c r="O3129" s="748">
        <v>5</v>
      </c>
      <c r="P3129" s="666">
        <v>6359.71</v>
      </c>
      <c r="Q3129" s="681">
        <v>0.63636363636363635</v>
      </c>
      <c r="R3129" s="665">
        <v>7</v>
      </c>
      <c r="S3129" s="681">
        <v>0.63636363636363635</v>
      </c>
      <c r="T3129" s="748">
        <v>3</v>
      </c>
      <c r="U3129" s="704">
        <v>0.6</v>
      </c>
    </row>
    <row r="3130" spans="1:21" ht="14.4" customHeight="1" x14ac:dyDescent="0.3">
      <c r="A3130" s="664">
        <v>21</v>
      </c>
      <c r="B3130" s="665" t="s">
        <v>545</v>
      </c>
      <c r="C3130" s="665" t="s">
        <v>4757</v>
      </c>
      <c r="D3130" s="746" t="s">
        <v>7219</v>
      </c>
      <c r="E3130" s="747" t="s">
        <v>4769</v>
      </c>
      <c r="F3130" s="665" t="s">
        <v>4752</v>
      </c>
      <c r="G3130" s="665" t="s">
        <v>4915</v>
      </c>
      <c r="H3130" s="665" t="s">
        <v>546</v>
      </c>
      <c r="I3130" s="665" t="s">
        <v>3217</v>
      </c>
      <c r="J3130" s="665" t="s">
        <v>2198</v>
      </c>
      <c r="K3130" s="665" t="s">
        <v>5942</v>
      </c>
      <c r="L3130" s="666">
        <v>291.85000000000002</v>
      </c>
      <c r="M3130" s="666">
        <v>875.55000000000007</v>
      </c>
      <c r="N3130" s="665">
        <v>3</v>
      </c>
      <c r="O3130" s="748">
        <v>1</v>
      </c>
      <c r="P3130" s="666">
        <v>875.55000000000007</v>
      </c>
      <c r="Q3130" s="681">
        <v>1</v>
      </c>
      <c r="R3130" s="665">
        <v>3</v>
      </c>
      <c r="S3130" s="681">
        <v>1</v>
      </c>
      <c r="T3130" s="748">
        <v>1</v>
      </c>
      <c r="U3130" s="704">
        <v>1</v>
      </c>
    </row>
    <row r="3131" spans="1:21" ht="14.4" customHeight="1" x14ac:dyDescent="0.3">
      <c r="A3131" s="664">
        <v>21</v>
      </c>
      <c r="B3131" s="665" t="s">
        <v>545</v>
      </c>
      <c r="C3131" s="665" t="s">
        <v>4757</v>
      </c>
      <c r="D3131" s="746" t="s">
        <v>7219</v>
      </c>
      <c r="E3131" s="747" t="s">
        <v>4769</v>
      </c>
      <c r="F3131" s="665" t="s">
        <v>4752</v>
      </c>
      <c r="G3131" s="665" t="s">
        <v>4915</v>
      </c>
      <c r="H3131" s="665" t="s">
        <v>546</v>
      </c>
      <c r="I3131" s="665" t="s">
        <v>2197</v>
      </c>
      <c r="J3131" s="665" t="s">
        <v>2198</v>
      </c>
      <c r="K3131" s="665" t="s">
        <v>5189</v>
      </c>
      <c r="L3131" s="666">
        <v>583.70000000000005</v>
      </c>
      <c r="M3131" s="666">
        <v>1751.1000000000001</v>
      </c>
      <c r="N3131" s="665">
        <v>3</v>
      </c>
      <c r="O3131" s="748">
        <v>2</v>
      </c>
      <c r="P3131" s="666">
        <v>1167.4000000000001</v>
      </c>
      <c r="Q3131" s="681">
        <v>0.66666666666666663</v>
      </c>
      <c r="R3131" s="665">
        <v>2</v>
      </c>
      <c r="S3131" s="681">
        <v>0.66666666666666663</v>
      </c>
      <c r="T3131" s="748">
        <v>1</v>
      </c>
      <c r="U3131" s="704">
        <v>0.5</v>
      </c>
    </row>
    <row r="3132" spans="1:21" ht="14.4" customHeight="1" x14ac:dyDescent="0.3">
      <c r="A3132" s="664">
        <v>21</v>
      </c>
      <c r="B3132" s="665" t="s">
        <v>545</v>
      </c>
      <c r="C3132" s="665" t="s">
        <v>4757</v>
      </c>
      <c r="D3132" s="746" t="s">
        <v>7219</v>
      </c>
      <c r="E3132" s="747" t="s">
        <v>4769</v>
      </c>
      <c r="F3132" s="665" t="s">
        <v>4752</v>
      </c>
      <c r="G3132" s="665" t="s">
        <v>4915</v>
      </c>
      <c r="H3132" s="665" t="s">
        <v>546</v>
      </c>
      <c r="I3132" s="665" t="s">
        <v>3131</v>
      </c>
      <c r="J3132" s="665" t="s">
        <v>2180</v>
      </c>
      <c r="K3132" s="665" t="s">
        <v>7001</v>
      </c>
      <c r="L3132" s="666">
        <v>0</v>
      </c>
      <c r="M3132" s="666">
        <v>0</v>
      </c>
      <c r="N3132" s="665">
        <v>1</v>
      </c>
      <c r="O3132" s="748">
        <v>1</v>
      </c>
      <c r="P3132" s="666">
        <v>0</v>
      </c>
      <c r="Q3132" s="681"/>
      <c r="R3132" s="665">
        <v>1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21</v>
      </c>
      <c r="B3133" s="665" t="s">
        <v>545</v>
      </c>
      <c r="C3133" s="665" t="s">
        <v>4757</v>
      </c>
      <c r="D3133" s="746" t="s">
        <v>7219</v>
      </c>
      <c r="E3133" s="747" t="s">
        <v>4769</v>
      </c>
      <c r="F3133" s="665" t="s">
        <v>4752</v>
      </c>
      <c r="G3133" s="665" t="s">
        <v>4915</v>
      </c>
      <c r="H3133" s="665" t="s">
        <v>546</v>
      </c>
      <c r="I3133" s="665" t="s">
        <v>2179</v>
      </c>
      <c r="J3133" s="665" t="s">
        <v>2180</v>
      </c>
      <c r="K3133" s="665" t="s">
        <v>5136</v>
      </c>
      <c r="L3133" s="666">
        <v>1677.3</v>
      </c>
      <c r="M3133" s="666">
        <v>16773</v>
      </c>
      <c r="N3133" s="665">
        <v>10</v>
      </c>
      <c r="O3133" s="748">
        <v>5</v>
      </c>
      <c r="P3133" s="666">
        <v>16773</v>
      </c>
      <c r="Q3133" s="681">
        <v>1</v>
      </c>
      <c r="R3133" s="665">
        <v>10</v>
      </c>
      <c r="S3133" s="681">
        <v>1</v>
      </c>
      <c r="T3133" s="748">
        <v>5</v>
      </c>
      <c r="U3133" s="704">
        <v>1</v>
      </c>
    </row>
    <row r="3134" spans="1:21" ht="14.4" customHeight="1" x14ac:dyDescent="0.3">
      <c r="A3134" s="664">
        <v>21</v>
      </c>
      <c r="B3134" s="665" t="s">
        <v>545</v>
      </c>
      <c r="C3134" s="665" t="s">
        <v>4757</v>
      </c>
      <c r="D3134" s="746" t="s">
        <v>7219</v>
      </c>
      <c r="E3134" s="747" t="s">
        <v>4769</v>
      </c>
      <c r="F3134" s="665" t="s">
        <v>4752</v>
      </c>
      <c r="G3134" s="665" t="s">
        <v>4915</v>
      </c>
      <c r="H3134" s="665" t="s">
        <v>546</v>
      </c>
      <c r="I3134" s="665" t="s">
        <v>5445</v>
      </c>
      <c r="J3134" s="665" t="s">
        <v>2198</v>
      </c>
      <c r="K3134" s="665" t="s">
        <v>5446</v>
      </c>
      <c r="L3134" s="666">
        <v>0</v>
      </c>
      <c r="M3134" s="666">
        <v>0</v>
      </c>
      <c r="N3134" s="665">
        <v>1</v>
      </c>
      <c r="O3134" s="748">
        <v>1</v>
      </c>
      <c r="P3134" s="666"/>
      <c r="Q3134" s="681"/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21</v>
      </c>
      <c r="B3135" s="665" t="s">
        <v>545</v>
      </c>
      <c r="C3135" s="665" t="s">
        <v>4757</v>
      </c>
      <c r="D3135" s="746" t="s">
        <v>7219</v>
      </c>
      <c r="E3135" s="747" t="s">
        <v>4769</v>
      </c>
      <c r="F3135" s="665" t="s">
        <v>4752</v>
      </c>
      <c r="G3135" s="665" t="s">
        <v>4811</v>
      </c>
      <c r="H3135" s="665" t="s">
        <v>546</v>
      </c>
      <c r="I3135" s="665" t="s">
        <v>7002</v>
      </c>
      <c r="J3135" s="665" t="s">
        <v>7003</v>
      </c>
      <c r="K3135" s="665" t="s">
        <v>7004</v>
      </c>
      <c r="L3135" s="666">
        <v>3690.52</v>
      </c>
      <c r="M3135" s="666">
        <v>3690.52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21</v>
      </c>
      <c r="B3136" s="665" t="s">
        <v>545</v>
      </c>
      <c r="C3136" s="665" t="s">
        <v>4757</v>
      </c>
      <c r="D3136" s="746" t="s">
        <v>7219</v>
      </c>
      <c r="E3136" s="747" t="s">
        <v>4769</v>
      </c>
      <c r="F3136" s="665" t="s">
        <v>4752</v>
      </c>
      <c r="G3136" s="665" t="s">
        <v>4811</v>
      </c>
      <c r="H3136" s="665" t="s">
        <v>546</v>
      </c>
      <c r="I3136" s="665" t="s">
        <v>7005</v>
      </c>
      <c r="J3136" s="665" t="s">
        <v>4813</v>
      </c>
      <c r="K3136" s="665" t="s">
        <v>7006</v>
      </c>
      <c r="L3136" s="666">
        <v>0</v>
      </c>
      <c r="M3136" s="666">
        <v>0</v>
      </c>
      <c r="N3136" s="665">
        <v>2</v>
      </c>
      <c r="O3136" s="748">
        <v>1</v>
      </c>
      <c r="P3136" s="666">
        <v>0</v>
      </c>
      <c r="Q3136" s="681"/>
      <c r="R3136" s="665">
        <v>2</v>
      </c>
      <c r="S3136" s="681">
        <v>1</v>
      </c>
      <c r="T3136" s="748">
        <v>1</v>
      </c>
      <c r="U3136" s="704">
        <v>1</v>
      </c>
    </row>
    <row r="3137" spans="1:21" ht="14.4" customHeight="1" x14ac:dyDescent="0.3">
      <c r="A3137" s="664">
        <v>21</v>
      </c>
      <c r="B3137" s="665" t="s">
        <v>545</v>
      </c>
      <c r="C3137" s="665" t="s">
        <v>4757</v>
      </c>
      <c r="D3137" s="746" t="s">
        <v>7219</v>
      </c>
      <c r="E3137" s="747" t="s">
        <v>4769</v>
      </c>
      <c r="F3137" s="665" t="s">
        <v>4752</v>
      </c>
      <c r="G3137" s="665" t="s">
        <v>4811</v>
      </c>
      <c r="H3137" s="665" t="s">
        <v>546</v>
      </c>
      <c r="I3137" s="665" t="s">
        <v>7007</v>
      </c>
      <c r="J3137" s="665" t="s">
        <v>7003</v>
      </c>
      <c r="K3137" s="665" t="s">
        <v>7008</v>
      </c>
      <c r="L3137" s="666">
        <v>0</v>
      </c>
      <c r="M3137" s="666">
        <v>0</v>
      </c>
      <c r="N3137" s="665">
        <v>1</v>
      </c>
      <c r="O3137" s="748">
        <v>1</v>
      </c>
      <c r="P3137" s="666">
        <v>0</v>
      </c>
      <c r="Q3137" s="681"/>
      <c r="R3137" s="665">
        <v>1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21</v>
      </c>
      <c r="B3138" s="665" t="s">
        <v>545</v>
      </c>
      <c r="C3138" s="665" t="s">
        <v>4757</v>
      </c>
      <c r="D3138" s="746" t="s">
        <v>7219</v>
      </c>
      <c r="E3138" s="747" t="s">
        <v>4769</v>
      </c>
      <c r="F3138" s="665" t="s">
        <v>4752</v>
      </c>
      <c r="G3138" s="665" t="s">
        <v>5141</v>
      </c>
      <c r="H3138" s="665" t="s">
        <v>546</v>
      </c>
      <c r="I3138" s="665" t="s">
        <v>7009</v>
      </c>
      <c r="J3138" s="665" t="s">
        <v>6720</v>
      </c>
      <c r="K3138" s="665" t="s">
        <v>7010</v>
      </c>
      <c r="L3138" s="666">
        <v>172.91</v>
      </c>
      <c r="M3138" s="666">
        <v>345.82</v>
      </c>
      <c r="N3138" s="665">
        <v>2</v>
      </c>
      <c r="O3138" s="748">
        <v>0.5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21</v>
      </c>
      <c r="B3139" s="665" t="s">
        <v>545</v>
      </c>
      <c r="C3139" s="665" t="s">
        <v>4757</v>
      </c>
      <c r="D3139" s="746" t="s">
        <v>7219</v>
      </c>
      <c r="E3139" s="747" t="s">
        <v>4769</v>
      </c>
      <c r="F3139" s="665" t="s">
        <v>4752</v>
      </c>
      <c r="G3139" s="665" t="s">
        <v>5027</v>
      </c>
      <c r="H3139" s="665" t="s">
        <v>2238</v>
      </c>
      <c r="I3139" s="665" t="s">
        <v>2352</v>
      </c>
      <c r="J3139" s="665" t="s">
        <v>2353</v>
      </c>
      <c r="K3139" s="665" t="s">
        <v>4455</v>
      </c>
      <c r="L3139" s="666">
        <v>48.27</v>
      </c>
      <c r="M3139" s="666">
        <v>48.27</v>
      </c>
      <c r="N3139" s="665">
        <v>1</v>
      </c>
      <c r="O3139" s="748">
        <v>1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21</v>
      </c>
      <c r="B3140" s="665" t="s">
        <v>545</v>
      </c>
      <c r="C3140" s="665" t="s">
        <v>4757</v>
      </c>
      <c r="D3140" s="746" t="s">
        <v>7219</v>
      </c>
      <c r="E3140" s="747" t="s">
        <v>4769</v>
      </c>
      <c r="F3140" s="665" t="s">
        <v>4752</v>
      </c>
      <c r="G3140" s="665" t="s">
        <v>5027</v>
      </c>
      <c r="H3140" s="665" t="s">
        <v>2238</v>
      </c>
      <c r="I3140" s="665" t="s">
        <v>2359</v>
      </c>
      <c r="J3140" s="665" t="s">
        <v>2353</v>
      </c>
      <c r="K3140" s="665" t="s">
        <v>4462</v>
      </c>
      <c r="L3140" s="666">
        <v>144.81</v>
      </c>
      <c r="M3140" s="666">
        <v>579.24</v>
      </c>
      <c r="N3140" s="665">
        <v>4</v>
      </c>
      <c r="O3140" s="748">
        <v>2</v>
      </c>
      <c r="P3140" s="666">
        <v>579.24</v>
      </c>
      <c r="Q3140" s="681">
        <v>1</v>
      </c>
      <c r="R3140" s="665">
        <v>4</v>
      </c>
      <c r="S3140" s="681">
        <v>1</v>
      </c>
      <c r="T3140" s="748">
        <v>2</v>
      </c>
      <c r="U3140" s="704">
        <v>1</v>
      </c>
    </row>
    <row r="3141" spans="1:21" ht="14.4" customHeight="1" x14ac:dyDescent="0.3">
      <c r="A3141" s="664">
        <v>21</v>
      </c>
      <c r="B3141" s="665" t="s">
        <v>545</v>
      </c>
      <c r="C3141" s="665" t="s">
        <v>4757</v>
      </c>
      <c r="D3141" s="746" t="s">
        <v>7219</v>
      </c>
      <c r="E3141" s="747" t="s">
        <v>4769</v>
      </c>
      <c r="F3141" s="665" t="s">
        <v>4752</v>
      </c>
      <c r="G3141" s="665" t="s">
        <v>5027</v>
      </c>
      <c r="H3141" s="665" t="s">
        <v>2238</v>
      </c>
      <c r="I3141" s="665" t="s">
        <v>7011</v>
      </c>
      <c r="J3141" s="665" t="s">
        <v>2356</v>
      </c>
      <c r="K3141" s="665" t="s">
        <v>6312</v>
      </c>
      <c r="L3141" s="666">
        <v>289.62</v>
      </c>
      <c r="M3141" s="666">
        <v>868.86</v>
      </c>
      <c r="N3141" s="665">
        <v>3</v>
      </c>
      <c r="O3141" s="748">
        <v>1.5</v>
      </c>
      <c r="P3141" s="666">
        <v>579.24</v>
      </c>
      <c r="Q3141" s="681">
        <v>0.66666666666666663</v>
      </c>
      <c r="R3141" s="665">
        <v>2</v>
      </c>
      <c r="S3141" s="681">
        <v>0.66666666666666663</v>
      </c>
      <c r="T3141" s="748">
        <v>1</v>
      </c>
      <c r="U3141" s="704">
        <v>0.66666666666666663</v>
      </c>
    </row>
    <row r="3142" spans="1:21" ht="14.4" customHeight="1" x14ac:dyDescent="0.3">
      <c r="A3142" s="664">
        <v>21</v>
      </c>
      <c r="B3142" s="665" t="s">
        <v>545</v>
      </c>
      <c r="C3142" s="665" t="s">
        <v>4757</v>
      </c>
      <c r="D3142" s="746" t="s">
        <v>7219</v>
      </c>
      <c r="E3142" s="747" t="s">
        <v>4769</v>
      </c>
      <c r="F3142" s="665" t="s">
        <v>4752</v>
      </c>
      <c r="G3142" s="665" t="s">
        <v>5027</v>
      </c>
      <c r="H3142" s="665" t="s">
        <v>2238</v>
      </c>
      <c r="I3142" s="665" t="s">
        <v>2379</v>
      </c>
      <c r="J3142" s="665" t="s">
        <v>2380</v>
      </c>
      <c r="K3142" s="665" t="s">
        <v>4464</v>
      </c>
      <c r="L3142" s="666">
        <v>48.27</v>
      </c>
      <c r="M3142" s="666">
        <v>337.89000000000004</v>
      </c>
      <c r="N3142" s="665">
        <v>7</v>
      </c>
      <c r="O3142" s="748">
        <v>2</v>
      </c>
      <c r="P3142" s="666">
        <v>241.35000000000002</v>
      </c>
      <c r="Q3142" s="681">
        <v>0.7142857142857143</v>
      </c>
      <c r="R3142" s="665">
        <v>5</v>
      </c>
      <c r="S3142" s="681">
        <v>0.7142857142857143</v>
      </c>
      <c r="T3142" s="748">
        <v>1.5</v>
      </c>
      <c r="U3142" s="704">
        <v>0.75</v>
      </c>
    </row>
    <row r="3143" spans="1:21" ht="14.4" customHeight="1" x14ac:dyDescent="0.3">
      <c r="A3143" s="664">
        <v>21</v>
      </c>
      <c r="B3143" s="665" t="s">
        <v>545</v>
      </c>
      <c r="C3143" s="665" t="s">
        <v>4757</v>
      </c>
      <c r="D3143" s="746" t="s">
        <v>7219</v>
      </c>
      <c r="E3143" s="747" t="s">
        <v>4769</v>
      </c>
      <c r="F3143" s="665" t="s">
        <v>4752</v>
      </c>
      <c r="G3143" s="665" t="s">
        <v>5029</v>
      </c>
      <c r="H3143" s="665" t="s">
        <v>2238</v>
      </c>
      <c r="I3143" s="665" t="s">
        <v>2459</v>
      </c>
      <c r="J3143" s="665" t="s">
        <v>2460</v>
      </c>
      <c r="K3143" s="665" t="s">
        <v>4474</v>
      </c>
      <c r="L3143" s="666">
        <v>524.45000000000005</v>
      </c>
      <c r="M3143" s="666">
        <v>1573.3500000000001</v>
      </c>
      <c r="N3143" s="665">
        <v>3</v>
      </c>
      <c r="O3143" s="748">
        <v>2</v>
      </c>
      <c r="P3143" s="666">
        <v>1048.9000000000001</v>
      </c>
      <c r="Q3143" s="681">
        <v>0.66666666666666663</v>
      </c>
      <c r="R3143" s="665">
        <v>2</v>
      </c>
      <c r="S3143" s="681">
        <v>0.66666666666666663</v>
      </c>
      <c r="T3143" s="748">
        <v>1</v>
      </c>
      <c r="U3143" s="704">
        <v>0.5</v>
      </c>
    </row>
    <row r="3144" spans="1:21" ht="14.4" customHeight="1" x14ac:dyDescent="0.3">
      <c r="A3144" s="664">
        <v>21</v>
      </c>
      <c r="B3144" s="665" t="s">
        <v>545</v>
      </c>
      <c r="C3144" s="665" t="s">
        <v>4757</v>
      </c>
      <c r="D3144" s="746" t="s">
        <v>7219</v>
      </c>
      <c r="E3144" s="747" t="s">
        <v>4769</v>
      </c>
      <c r="F3144" s="665" t="s">
        <v>4752</v>
      </c>
      <c r="G3144" s="665" t="s">
        <v>4815</v>
      </c>
      <c r="H3144" s="665" t="s">
        <v>546</v>
      </c>
      <c r="I3144" s="665" t="s">
        <v>1930</v>
      </c>
      <c r="J3144" s="665" t="s">
        <v>1931</v>
      </c>
      <c r="K3144" s="665" t="s">
        <v>1756</v>
      </c>
      <c r="L3144" s="666">
        <v>108.44</v>
      </c>
      <c r="M3144" s="666">
        <v>325.32</v>
      </c>
      <c r="N3144" s="665">
        <v>3</v>
      </c>
      <c r="O3144" s="748">
        <v>1</v>
      </c>
      <c r="P3144" s="666">
        <v>325.32</v>
      </c>
      <c r="Q3144" s="681">
        <v>1</v>
      </c>
      <c r="R3144" s="665">
        <v>3</v>
      </c>
      <c r="S3144" s="681">
        <v>1</v>
      </c>
      <c r="T3144" s="748">
        <v>1</v>
      </c>
      <c r="U3144" s="704">
        <v>1</v>
      </c>
    </row>
    <row r="3145" spans="1:21" ht="14.4" customHeight="1" x14ac:dyDescent="0.3">
      <c r="A3145" s="664">
        <v>21</v>
      </c>
      <c r="B3145" s="665" t="s">
        <v>545</v>
      </c>
      <c r="C3145" s="665" t="s">
        <v>4757</v>
      </c>
      <c r="D3145" s="746" t="s">
        <v>7219</v>
      </c>
      <c r="E3145" s="747" t="s">
        <v>4769</v>
      </c>
      <c r="F3145" s="665" t="s">
        <v>4752</v>
      </c>
      <c r="G3145" s="665" t="s">
        <v>4815</v>
      </c>
      <c r="H3145" s="665" t="s">
        <v>546</v>
      </c>
      <c r="I3145" s="665" t="s">
        <v>4840</v>
      </c>
      <c r="J3145" s="665" t="s">
        <v>1931</v>
      </c>
      <c r="K3145" s="665" t="s">
        <v>1522</v>
      </c>
      <c r="L3145" s="666">
        <v>54.23</v>
      </c>
      <c r="M3145" s="666">
        <v>216.92</v>
      </c>
      <c r="N3145" s="665">
        <v>4</v>
      </c>
      <c r="O3145" s="748">
        <v>2.5</v>
      </c>
      <c r="P3145" s="666">
        <v>216.92</v>
      </c>
      <c r="Q3145" s="681">
        <v>1</v>
      </c>
      <c r="R3145" s="665">
        <v>4</v>
      </c>
      <c r="S3145" s="681">
        <v>1</v>
      </c>
      <c r="T3145" s="748">
        <v>2.5</v>
      </c>
      <c r="U3145" s="704">
        <v>1</v>
      </c>
    </row>
    <row r="3146" spans="1:21" ht="14.4" customHeight="1" x14ac:dyDescent="0.3">
      <c r="A3146" s="664">
        <v>21</v>
      </c>
      <c r="B3146" s="665" t="s">
        <v>545</v>
      </c>
      <c r="C3146" s="665" t="s">
        <v>4757</v>
      </c>
      <c r="D3146" s="746" t="s">
        <v>7219</v>
      </c>
      <c r="E3146" s="747" t="s">
        <v>4769</v>
      </c>
      <c r="F3146" s="665" t="s">
        <v>4752</v>
      </c>
      <c r="G3146" s="665" t="s">
        <v>4919</v>
      </c>
      <c r="H3146" s="665" t="s">
        <v>546</v>
      </c>
      <c r="I3146" s="665" t="s">
        <v>636</v>
      </c>
      <c r="J3146" s="665" t="s">
        <v>5190</v>
      </c>
      <c r="K3146" s="665" t="s">
        <v>5191</v>
      </c>
      <c r="L3146" s="666">
        <v>24.78</v>
      </c>
      <c r="M3146" s="666">
        <v>1561.14</v>
      </c>
      <c r="N3146" s="665">
        <v>63</v>
      </c>
      <c r="O3146" s="748">
        <v>14.5</v>
      </c>
      <c r="P3146" s="666">
        <v>1239</v>
      </c>
      <c r="Q3146" s="681">
        <v>0.79365079365079361</v>
      </c>
      <c r="R3146" s="665">
        <v>50</v>
      </c>
      <c r="S3146" s="681">
        <v>0.79365079365079361</v>
      </c>
      <c r="T3146" s="748">
        <v>10</v>
      </c>
      <c r="U3146" s="704">
        <v>0.68965517241379315</v>
      </c>
    </row>
    <row r="3147" spans="1:21" ht="14.4" customHeight="1" x14ac:dyDescent="0.3">
      <c r="A3147" s="664">
        <v>21</v>
      </c>
      <c r="B3147" s="665" t="s">
        <v>545</v>
      </c>
      <c r="C3147" s="665" t="s">
        <v>4757</v>
      </c>
      <c r="D3147" s="746" t="s">
        <v>7219</v>
      </c>
      <c r="E3147" s="747" t="s">
        <v>4769</v>
      </c>
      <c r="F3147" s="665" t="s">
        <v>4752</v>
      </c>
      <c r="G3147" s="665" t="s">
        <v>4919</v>
      </c>
      <c r="H3147" s="665" t="s">
        <v>546</v>
      </c>
      <c r="I3147" s="665" t="s">
        <v>3106</v>
      </c>
      <c r="J3147" s="665" t="s">
        <v>4920</v>
      </c>
      <c r="K3147" s="665" t="s">
        <v>4921</v>
      </c>
      <c r="L3147" s="666">
        <v>99.11</v>
      </c>
      <c r="M3147" s="666">
        <v>891.99</v>
      </c>
      <c r="N3147" s="665">
        <v>9</v>
      </c>
      <c r="O3147" s="748">
        <v>2</v>
      </c>
      <c r="P3147" s="666">
        <v>891.99</v>
      </c>
      <c r="Q3147" s="681">
        <v>1</v>
      </c>
      <c r="R3147" s="665">
        <v>9</v>
      </c>
      <c r="S3147" s="681">
        <v>1</v>
      </c>
      <c r="T3147" s="748">
        <v>2</v>
      </c>
      <c r="U3147" s="704">
        <v>1</v>
      </c>
    </row>
    <row r="3148" spans="1:21" ht="14.4" customHeight="1" x14ac:dyDescent="0.3">
      <c r="A3148" s="664">
        <v>21</v>
      </c>
      <c r="B3148" s="665" t="s">
        <v>545</v>
      </c>
      <c r="C3148" s="665" t="s">
        <v>4757</v>
      </c>
      <c r="D3148" s="746" t="s">
        <v>7219</v>
      </c>
      <c r="E3148" s="747" t="s">
        <v>4769</v>
      </c>
      <c r="F3148" s="665" t="s">
        <v>4752</v>
      </c>
      <c r="G3148" s="665" t="s">
        <v>5310</v>
      </c>
      <c r="H3148" s="665" t="s">
        <v>546</v>
      </c>
      <c r="I3148" s="665" t="s">
        <v>7012</v>
      </c>
      <c r="J3148" s="665" t="s">
        <v>6731</v>
      </c>
      <c r="K3148" s="665" t="s">
        <v>4564</v>
      </c>
      <c r="L3148" s="666">
        <v>0</v>
      </c>
      <c r="M3148" s="666">
        <v>0</v>
      </c>
      <c r="N3148" s="665">
        <v>1</v>
      </c>
      <c r="O3148" s="748">
        <v>1</v>
      </c>
      <c r="P3148" s="666">
        <v>0</v>
      </c>
      <c r="Q3148" s="681"/>
      <c r="R3148" s="665">
        <v>1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21</v>
      </c>
      <c r="B3149" s="665" t="s">
        <v>545</v>
      </c>
      <c r="C3149" s="665" t="s">
        <v>4757</v>
      </c>
      <c r="D3149" s="746" t="s">
        <v>7219</v>
      </c>
      <c r="E3149" s="747" t="s">
        <v>4769</v>
      </c>
      <c r="F3149" s="665" t="s">
        <v>4752</v>
      </c>
      <c r="G3149" s="665" t="s">
        <v>4922</v>
      </c>
      <c r="H3149" s="665" t="s">
        <v>2238</v>
      </c>
      <c r="I3149" s="665" t="s">
        <v>2239</v>
      </c>
      <c r="J3149" s="665" t="s">
        <v>2240</v>
      </c>
      <c r="K3149" s="665" t="s">
        <v>4466</v>
      </c>
      <c r="L3149" s="666">
        <v>10.41</v>
      </c>
      <c r="M3149" s="666">
        <v>20.82</v>
      </c>
      <c r="N3149" s="665">
        <v>2</v>
      </c>
      <c r="O3149" s="748">
        <v>1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21</v>
      </c>
      <c r="B3150" s="665" t="s">
        <v>545</v>
      </c>
      <c r="C3150" s="665" t="s">
        <v>4757</v>
      </c>
      <c r="D3150" s="746" t="s">
        <v>7219</v>
      </c>
      <c r="E3150" s="747" t="s">
        <v>4769</v>
      </c>
      <c r="F3150" s="665" t="s">
        <v>4752</v>
      </c>
      <c r="G3150" s="665" t="s">
        <v>5256</v>
      </c>
      <c r="H3150" s="665" t="s">
        <v>546</v>
      </c>
      <c r="I3150" s="665" t="s">
        <v>3659</v>
      </c>
      <c r="J3150" s="665" t="s">
        <v>1127</v>
      </c>
      <c r="K3150" s="665" t="s">
        <v>3660</v>
      </c>
      <c r="L3150" s="666">
        <v>128.69999999999999</v>
      </c>
      <c r="M3150" s="666">
        <v>128.69999999999999</v>
      </c>
      <c r="N3150" s="665">
        <v>1</v>
      </c>
      <c r="O3150" s="748">
        <v>0.5</v>
      </c>
      <c r="P3150" s="666">
        <v>128.69999999999999</v>
      </c>
      <c r="Q3150" s="681">
        <v>1</v>
      </c>
      <c r="R3150" s="665">
        <v>1</v>
      </c>
      <c r="S3150" s="681">
        <v>1</v>
      </c>
      <c r="T3150" s="748">
        <v>0.5</v>
      </c>
      <c r="U3150" s="704">
        <v>1</v>
      </c>
    </row>
    <row r="3151" spans="1:21" ht="14.4" customHeight="1" x14ac:dyDescent="0.3">
      <c r="A3151" s="664">
        <v>21</v>
      </c>
      <c r="B3151" s="665" t="s">
        <v>545</v>
      </c>
      <c r="C3151" s="665" t="s">
        <v>4757</v>
      </c>
      <c r="D3151" s="746" t="s">
        <v>7219</v>
      </c>
      <c r="E3151" s="747" t="s">
        <v>4769</v>
      </c>
      <c r="F3151" s="665" t="s">
        <v>4752</v>
      </c>
      <c r="G3151" s="665" t="s">
        <v>5256</v>
      </c>
      <c r="H3151" s="665" t="s">
        <v>546</v>
      </c>
      <c r="I3151" s="665" t="s">
        <v>1126</v>
      </c>
      <c r="J3151" s="665" t="s">
        <v>1127</v>
      </c>
      <c r="K3151" s="665" t="s">
        <v>6111</v>
      </c>
      <c r="L3151" s="666">
        <v>181.04</v>
      </c>
      <c r="M3151" s="666">
        <v>181.04</v>
      </c>
      <c r="N3151" s="665">
        <v>1</v>
      </c>
      <c r="O3151" s="748">
        <v>0.5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21</v>
      </c>
      <c r="B3152" s="665" t="s">
        <v>545</v>
      </c>
      <c r="C3152" s="665" t="s">
        <v>4757</v>
      </c>
      <c r="D3152" s="746" t="s">
        <v>7219</v>
      </c>
      <c r="E3152" s="747" t="s">
        <v>4769</v>
      </c>
      <c r="F3152" s="665" t="s">
        <v>4752</v>
      </c>
      <c r="G3152" s="665" t="s">
        <v>5256</v>
      </c>
      <c r="H3152" s="665" t="s">
        <v>546</v>
      </c>
      <c r="I3152" s="665" t="s">
        <v>5257</v>
      </c>
      <c r="J3152" s="665" t="s">
        <v>1127</v>
      </c>
      <c r="K3152" s="665" t="s">
        <v>5258</v>
      </c>
      <c r="L3152" s="666">
        <v>90.53</v>
      </c>
      <c r="M3152" s="666">
        <v>90.53</v>
      </c>
      <c r="N3152" s="665">
        <v>1</v>
      </c>
      <c r="O3152" s="748">
        <v>1</v>
      </c>
      <c r="P3152" s="666">
        <v>90.53</v>
      </c>
      <c r="Q3152" s="681">
        <v>1</v>
      </c>
      <c r="R3152" s="665">
        <v>1</v>
      </c>
      <c r="S3152" s="681">
        <v>1</v>
      </c>
      <c r="T3152" s="748">
        <v>1</v>
      </c>
      <c r="U3152" s="704">
        <v>1</v>
      </c>
    </row>
    <row r="3153" spans="1:21" ht="14.4" customHeight="1" x14ac:dyDescent="0.3">
      <c r="A3153" s="664">
        <v>21</v>
      </c>
      <c r="B3153" s="665" t="s">
        <v>545</v>
      </c>
      <c r="C3153" s="665" t="s">
        <v>4757</v>
      </c>
      <c r="D3153" s="746" t="s">
        <v>7219</v>
      </c>
      <c r="E3153" s="747" t="s">
        <v>4769</v>
      </c>
      <c r="F3153" s="665" t="s">
        <v>4752</v>
      </c>
      <c r="G3153" s="665" t="s">
        <v>6737</v>
      </c>
      <c r="H3153" s="665" t="s">
        <v>2238</v>
      </c>
      <c r="I3153" s="665" t="s">
        <v>2470</v>
      </c>
      <c r="J3153" s="665" t="s">
        <v>4584</v>
      </c>
      <c r="K3153" s="665" t="s">
        <v>4585</v>
      </c>
      <c r="L3153" s="666">
        <v>123.2</v>
      </c>
      <c r="M3153" s="666">
        <v>369.6</v>
      </c>
      <c r="N3153" s="665">
        <v>3</v>
      </c>
      <c r="O3153" s="748">
        <v>1</v>
      </c>
      <c r="P3153" s="666">
        <v>369.6</v>
      </c>
      <c r="Q3153" s="681">
        <v>1</v>
      </c>
      <c r="R3153" s="665">
        <v>3</v>
      </c>
      <c r="S3153" s="681">
        <v>1</v>
      </c>
      <c r="T3153" s="748">
        <v>1</v>
      </c>
      <c r="U3153" s="704">
        <v>1</v>
      </c>
    </row>
    <row r="3154" spans="1:21" ht="14.4" customHeight="1" x14ac:dyDescent="0.3">
      <c r="A3154" s="664">
        <v>21</v>
      </c>
      <c r="B3154" s="665" t="s">
        <v>545</v>
      </c>
      <c r="C3154" s="665" t="s">
        <v>4757</v>
      </c>
      <c r="D3154" s="746" t="s">
        <v>7219</v>
      </c>
      <c r="E3154" s="747" t="s">
        <v>4769</v>
      </c>
      <c r="F3154" s="665" t="s">
        <v>4752</v>
      </c>
      <c r="G3154" s="665" t="s">
        <v>4923</v>
      </c>
      <c r="H3154" s="665" t="s">
        <v>546</v>
      </c>
      <c r="I3154" s="665" t="s">
        <v>1725</v>
      </c>
      <c r="J3154" s="665" t="s">
        <v>1726</v>
      </c>
      <c r="K3154" s="665" t="s">
        <v>5722</v>
      </c>
      <c r="L3154" s="666">
        <v>0</v>
      </c>
      <c r="M3154" s="666">
        <v>0</v>
      </c>
      <c r="N3154" s="665">
        <v>3</v>
      </c>
      <c r="O3154" s="748">
        <v>2</v>
      </c>
      <c r="P3154" s="666">
        <v>0</v>
      </c>
      <c r="Q3154" s="681"/>
      <c r="R3154" s="665">
        <v>2</v>
      </c>
      <c r="S3154" s="681">
        <v>0.66666666666666663</v>
      </c>
      <c r="T3154" s="748">
        <v>1</v>
      </c>
      <c r="U3154" s="704">
        <v>0.5</v>
      </c>
    </row>
    <row r="3155" spans="1:21" ht="14.4" customHeight="1" x14ac:dyDescent="0.3">
      <c r="A3155" s="664">
        <v>21</v>
      </c>
      <c r="B3155" s="665" t="s">
        <v>545</v>
      </c>
      <c r="C3155" s="665" t="s">
        <v>4757</v>
      </c>
      <c r="D3155" s="746" t="s">
        <v>7219</v>
      </c>
      <c r="E3155" s="747" t="s">
        <v>4769</v>
      </c>
      <c r="F3155" s="665" t="s">
        <v>4752</v>
      </c>
      <c r="G3155" s="665" t="s">
        <v>7013</v>
      </c>
      <c r="H3155" s="665" t="s">
        <v>2238</v>
      </c>
      <c r="I3155" s="665" t="s">
        <v>3803</v>
      </c>
      <c r="J3155" s="665" t="s">
        <v>3804</v>
      </c>
      <c r="K3155" s="665" t="s">
        <v>4463</v>
      </c>
      <c r="L3155" s="666">
        <v>29.43</v>
      </c>
      <c r="M3155" s="666">
        <v>147.14999999999998</v>
      </c>
      <c r="N3155" s="665">
        <v>5</v>
      </c>
      <c r="O3155" s="748">
        <v>1.5</v>
      </c>
      <c r="P3155" s="666">
        <v>147.14999999999998</v>
      </c>
      <c r="Q3155" s="681">
        <v>1</v>
      </c>
      <c r="R3155" s="665">
        <v>5</v>
      </c>
      <c r="S3155" s="681">
        <v>1</v>
      </c>
      <c r="T3155" s="748">
        <v>1.5</v>
      </c>
      <c r="U3155" s="704">
        <v>1</v>
      </c>
    </row>
    <row r="3156" spans="1:21" ht="14.4" customHeight="1" x14ac:dyDescent="0.3">
      <c r="A3156" s="664">
        <v>21</v>
      </c>
      <c r="B3156" s="665" t="s">
        <v>545</v>
      </c>
      <c r="C3156" s="665" t="s">
        <v>4757</v>
      </c>
      <c r="D3156" s="746" t="s">
        <v>7219</v>
      </c>
      <c r="E3156" s="747" t="s">
        <v>4769</v>
      </c>
      <c r="F3156" s="665" t="s">
        <v>4752</v>
      </c>
      <c r="G3156" s="665" t="s">
        <v>7013</v>
      </c>
      <c r="H3156" s="665" t="s">
        <v>2238</v>
      </c>
      <c r="I3156" s="665" t="s">
        <v>3852</v>
      </c>
      <c r="J3156" s="665" t="s">
        <v>3804</v>
      </c>
      <c r="K3156" s="665" t="s">
        <v>4638</v>
      </c>
      <c r="L3156" s="666">
        <v>98.11</v>
      </c>
      <c r="M3156" s="666">
        <v>98.11</v>
      </c>
      <c r="N3156" s="665">
        <v>1</v>
      </c>
      <c r="O3156" s="748">
        <v>0.5</v>
      </c>
      <c r="P3156" s="666">
        <v>98.11</v>
      </c>
      <c r="Q3156" s="681">
        <v>1</v>
      </c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21</v>
      </c>
      <c r="B3157" s="665" t="s">
        <v>545</v>
      </c>
      <c r="C3157" s="665" t="s">
        <v>4757</v>
      </c>
      <c r="D3157" s="746" t="s">
        <v>7219</v>
      </c>
      <c r="E3157" s="747" t="s">
        <v>4769</v>
      </c>
      <c r="F3157" s="665" t="s">
        <v>4752</v>
      </c>
      <c r="G3157" s="665" t="s">
        <v>4816</v>
      </c>
      <c r="H3157" s="665" t="s">
        <v>546</v>
      </c>
      <c r="I3157" s="665" t="s">
        <v>861</v>
      </c>
      <c r="J3157" s="665" t="s">
        <v>4817</v>
      </c>
      <c r="K3157" s="665" t="s">
        <v>4800</v>
      </c>
      <c r="L3157" s="666">
        <v>0</v>
      </c>
      <c r="M3157" s="666">
        <v>0</v>
      </c>
      <c r="N3157" s="665">
        <v>7</v>
      </c>
      <c r="O3157" s="748">
        <v>2.5</v>
      </c>
      <c r="P3157" s="666">
        <v>0</v>
      </c>
      <c r="Q3157" s="681"/>
      <c r="R3157" s="665">
        <v>2</v>
      </c>
      <c r="S3157" s="681">
        <v>0.2857142857142857</v>
      </c>
      <c r="T3157" s="748">
        <v>0.5</v>
      </c>
      <c r="U3157" s="704">
        <v>0.2</v>
      </c>
    </row>
    <row r="3158" spans="1:21" ht="14.4" customHeight="1" x14ac:dyDescent="0.3">
      <c r="A3158" s="664">
        <v>21</v>
      </c>
      <c r="B3158" s="665" t="s">
        <v>545</v>
      </c>
      <c r="C3158" s="665" t="s">
        <v>4757</v>
      </c>
      <c r="D3158" s="746" t="s">
        <v>7219</v>
      </c>
      <c r="E3158" s="747" t="s">
        <v>4769</v>
      </c>
      <c r="F3158" s="665" t="s">
        <v>4752</v>
      </c>
      <c r="G3158" s="665" t="s">
        <v>4929</v>
      </c>
      <c r="H3158" s="665" t="s">
        <v>546</v>
      </c>
      <c r="I3158" s="665" t="s">
        <v>728</v>
      </c>
      <c r="J3158" s="665" t="s">
        <v>729</v>
      </c>
      <c r="K3158" s="665" t="s">
        <v>4931</v>
      </c>
      <c r="L3158" s="666">
        <v>42.08</v>
      </c>
      <c r="M3158" s="666">
        <v>420.79999999999995</v>
      </c>
      <c r="N3158" s="665">
        <v>10</v>
      </c>
      <c r="O3158" s="748">
        <v>2.5</v>
      </c>
      <c r="P3158" s="666">
        <v>336.64</v>
      </c>
      <c r="Q3158" s="681">
        <v>0.8</v>
      </c>
      <c r="R3158" s="665">
        <v>8</v>
      </c>
      <c r="S3158" s="681">
        <v>0.8</v>
      </c>
      <c r="T3158" s="748">
        <v>2</v>
      </c>
      <c r="U3158" s="704">
        <v>0.8</v>
      </c>
    </row>
    <row r="3159" spans="1:21" ht="14.4" customHeight="1" x14ac:dyDescent="0.3">
      <c r="A3159" s="664">
        <v>21</v>
      </c>
      <c r="B3159" s="665" t="s">
        <v>545</v>
      </c>
      <c r="C3159" s="665" t="s">
        <v>4757</v>
      </c>
      <c r="D3159" s="746" t="s">
        <v>7219</v>
      </c>
      <c r="E3159" s="747" t="s">
        <v>4769</v>
      </c>
      <c r="F3159" s="665" t="s">
        <v>4752</v>
      </c>
      <c r="G3159" s="665" t="s">
        <v>7014</v>
      </c>
      <c r="H3159" s="665" t="s">
        <v>546</v>
      </c>
      <c r="I3159" s="665" t="s">
        <v>7015</v>
      </c>
      <c r="J3159" s="665" t="s">
        <v>7016</v>
      </c>
      <c r="K3159" s="665" t="s">
        <v>7017</v>
      </c>
      <c r="L3159" s="666">
        <v>0</v>
      </c>
      <c r="M3159" s="666">
        <v>0</v>
      </c>
      <c r="N3159" s="665">
        <v>1</v>
      </c>
      <c r="O3159" s="748">
        <v>1</v>
      </c>
      <c r="P3159" s="666">
        <v>0</v>
      </c>
      <c r="Q3159" s="681"/>
      <c r="R3159" s="665">
        <v>1</v>
      </c>
      <c r="S3159" s="681">
        <v>1</v>
      </c>
      <c r="T3159" s="748">
        <v>1</v>
      </c>
      <c r="U3159" s="704">
        <v>1</v>
      </c>
    </row>
    <row r="3160" spans="1:21" ht="14.4" customHeight="1" x14ac:dyDescent="0.3">
      <c r="A3160" s="664">
        <v>21</v>
      </c>
      <c r="B3160" s="665" t="s">
        <v>545</v>
      </c>
      <c r="C3160" s="665" t="s">
        <v>4757</v>
      </c>
      <c r="D3160" s="746" t="s">
        <v>7219</v>
      </c>
      <c r="E3160" s="747" t="s">
        <v>4769</v>
      </c>
      <c r="F3160" s="665" t="s">
        <v>4752</v>
      </c>
      <c r="G3160" s="665" t="s">
        <v>4932</v>
      </c>
      <c r="H3160" s="665" t="s">
        <v>546</v>
      </c>
      <c r="I3160" s="665" t="s">
        <v>5151</v>
      </c>
      <c r="J3160" s="665" t="s">
        <v>5152</v>
      </c>
      <c r="K3160" s="665" t="s">
        <v>5153</v>
      </c>
      <c r="L3160" s="666">
        <v>51.21</v>
      </c>
      <c r="M3160" s="666">
        <v>153.63</v>
      </c>
      <c r="N3160" s="665">
        <v>3</v>
      </c>
      <c r="O3160" s="748">
        <v>2.5</v>
      </c>
      <c r="P3160" s="666">
        <v>153.63</v>
      </c>
      <c r="Q3160" s="681">
        <v>1</v>
      </c>
      <c r="R3160" s="665">
        <v>3</v>
      </c>
      <c r="S3160" s="681">
        <v>1</v>
      </c>
      <c r="T3160" s="748">
        <v>2.5</v>
      </c>
      <c r="U3160" s="704">
        <v>1</v>
      </c>
    </row>
    <row r="3161" spans="1:21" ht="14.4" customHeight="1" x14ac:dyDescent="0.3">
      <c r="A3161" s="664">
        <v>21</v>
      </c>
      <c r="B3161" s="665" t="s">
        <v>545</v>
      </c>
      <c r="C3161" s="665" t="s">
        <v>4757</v>
      </c>
      <c r="D3161" s="746" t="s">
        <v>7219</v>
      </c>
      <c r="E3161" s="747" t="s">
        <v>4769</v>
      </c>
      <c r="F3161" s="665" t="s">
        <v>4752</v>
      </c>
      <c r="G3161" s="665" t="s">
        <v>5723</v>
      </c>
      <c r="H3161" s="665" t="s">
        <v>546</v>
      </c>
      <c r="I3161" s="665" t="s">
        <v>7018</v>
      </c>
      <c r="J3161" s="665" t="s">
        <v>7019</v>
      </c>
      <c r="K3161" s="665" t="s">
        <v>5196</v>
      </c>
      <c r="L3161" s="666">
        <v>72.58</v>
      </c>
      <c r="M3161" s="666">
        <v>72.58</v>
      </c>
      <c r="N3161" s="665">
        <v>1</v>
      </c>
      <c r="O3161" s="748">
        <v>1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21</v>
      </c>
      <c r="B3162" s="665" t="s">
        <v>545</v>
      </c>
      <c r="C3162" s="665" t="s">
        <v>4757</v>
      </c>
      <c r="D3162" s="746" t="s">
        <v>7219</v>
      </c>
      <c r="E3162" s="747" t="s">
        <v>4769</v>
      </c>
      <c r="F3162" s="665" t="s">
        <v>4752</v>
      </c>
      <c r="G3162" s="665" t="s">
        <v>5727</v>
      </c>
      <c r="H3162" s="665" t="s">
        <v>546</v>
      </c>
      <c r="I3162" s="665" t="s">
        <v>7020</v>
      </c>
      <c r="J3162" s="665" t="s">
        <v>7021</v>
      </c>
      <c r="K3162" s="665" t="s">
        <v>7022</v>
      </c>
      <c r="L3162" s="666">
        <v>90.6</v>
      </c>
      <c r="M3162" s="666">
        <v>90.6</v>
      </c>
      <c r="N3162" s="665">
        <v>1</v>
      </c>
      <c r="O3162" s="748">
        <v>1</v>
      </c>
      <c r="P3162" s="666">
        <v>90.6</v>
      </c>
      <c r="Q3162" s="681">
        <v>1</v>
      </c>
      <c r="R3162" s="665">
        <v>1</v>
      </c>
      <c r="S3162" s="681">
        <v>1</v>
      </c>
      <c r="T3162" s="748">
        <v>1</v>
      </c>
      <c r="U3162" s="704">
        <v>1</v>
      </c>
    </row>
    <row r="3163" spans="1:21" ht="14.4" customHeight="1" x14ac:dyDescent="0.3">
      <c r="A3163" s="664">
        <v>21</v>
      </c>
      <c r="B3163" s="665" t="s">
        <v>545</v>
      </c>
      <c r="C3163" s="665" t="s">
        <v>4757</v>
      </c>
      <c r="D3163" s="746" t="s">
        <v>7219</v>
      </c>
      <c r="E3163" s="747" t="s">
        <v>4769</v>
      </c>
      <c r="F3163" s="665" t="s">
        <v>4752</v>
      </c>
      <c r="G3163" s="665" t="s">
        <v>5738</v>
      </c>
      <c r="H3163" s="665" t="s">
        <v>2238</v>
      </c>
      <c r="I3163" s="665" t="s">
        <v>5739</v>
      </c>
      <c r="J3163" s="665" t="s">
        <v>5740</v>
      </c>
      <c r="K3163" s="665" t="s">
        <v>4460</v>
      </c>
      <c r="L3163" s="666">
        <v>0</v>
      </c>
      <c r="M3163" s="666">
        <v>0</v>
      </c>
      <c r="N3163" s="665">
        <v>9</v>
      </c>
      <c r="O3163" s="748">
        <v>3</v>
      </c>
      <c r="P3163" s="666">
        <v>0</v>
      </c>
      <c r="Q3163" s="681"/>
      <c r="R3163" s="665">
        <v>1</v>
      </c>
      <c r="S3163" s="681">
        <v>0.1111111111111111</v>
      </c>
      <c r="T3163" s="748">
        <v>1</v>
      </c>
      <c r="U3163" s="704">
        <v>0.33333333333333331</v>
      </c>
    </row>
    <row r="3164" spans="1:21" ht="14.4" customHeight="1" x14ac:dyDescent="0.3">
      <c r="A3164" s="664">
        <v>21</v>
      </c>
      <c r="B3164" s="665" t="s">
        <v>545</v>
      </c>
      <c r="C3164" s="665" t="s">
        <v>4757</v>
      </c>
      <c r="D3164" s="746" t="s">
        <v>7219</v>
      </c>
      <c r="E3164" s="747" t="s">
        <v>4769</v>
      </c>
      <c r="F3164" s="665" t="s">
        <v>4752</v>
      </c>
      <c r="G3164" s="665" t="s">
        <v>5154</v>
      </c>
      <c r="H3164" s="665" t="s">
        <v>2238</v>
      </c>
      <c r="I3164" s="665" t="s">
        <v>3748</v>
      </c>
      <c r="J3164" s="665" t="s">
        <v>2253</v>
      </c>
      <c r="K3164" s="665" t="s">
        <v>4645</v>
      </c>
      <c r="L3164" s="666">
        <v>394.64</v>
      </c>
      <c r="M3164" s="666">
        <v>1578.56</v>
      </c>
      <c r="N3164" s="665">
        <v>4</v>
      </c>
      <c r="O3164" s="748">
        <v>4</v>
      </c>
      <c r="P3164" s="666">
        <v>789.28</v>
      </c>
      <c r="Q3164" s="681">
        <v>0.5</v>
      </c>
      <c r="R3164" s="665">
        <v>2</v>
      </c>
      <c r="S3164" s="681">
        <v>0.5</v>
      </c>
      <c r="T3164" s="748">
        <v>2</v>
      </c>
      <c r="U3164" s="704">
        <v>0.5</v>
      </c>
    </row>
    <row r="3165" spans="1:21" ht="14.4" customHeight="1" x14ac:dyDescent="0.3">
      <c r="A3165" s="664">
        <v>21</v>
      </c>
      <c r="B3165" s="665" t="s">
        <v>545</v>
      </c>
      <c r="C3165" s="665" t="s">
        <v>4757</v>
      </c>
      <c r="D3165" s="746" t="s">
        <v>7219</v>
      </c>
      <c r="E3165" s="747" t="s">
        <v>4769</v>
      </c>
      <c r="F3165" s="665" t="s">
        <v>4752</v>
      </c>
      <c r="G3165" s="665" t="s">
        <v>6240</v>
      </c>
      <c r="H3165" s="665" t="s">
        <v>2238</v>
      </c>
      <c r="I3165" s="665" t="s">
        <v>2404</v>
      </c>
      <c r="J3165" s="665" t="s">
        <v>2405</v>
      </c>
      <c r="K3165" s="665" t="s">
        <v>4483</v>
      </c>
      <c r="L3165" s="666">
        <v>93.46</v>
      </c>
      <c r="M3165" s="666">
        <v>654.22</v>
      </c>
      <c r="N3165" s="665">
        <v>7</v>
      </c>
      <c r="O3165" s="748">
        <v>2.5</v>
      </c>
      <c r="P3165" s="666">
        <v>560.76</v>
      </c>
      <c r="Q3165" s="681">
        <v>0.8571428571428571</v>
      </c>
      <c r="R3165" s="665">
        <v>6</v>
      </c>
      <c r="S3165" s="681">
        <v>0.8571428571428571</v>
      </c>
      <c r="T3165" s="748">
        <v>2</v>
      </c>
      <c r="U3165" s="704">
        <v>0.8</v>
      </c>
    </row>
    <row r="3166" spans="1:21" ht="14.4" customHeight="1" x14ac:dyDescent="0.3">
      <c r="A3166" s="664">
        <v>21</v>
      </c>
      <c r="B3166" s="665" t="s">
        <v>545</v>
      </c>
      <c r="C3166" s="665" t="s">
        <v>4757</v>
      </c>
      <c r="D3166" s="746" t="s">
        <v>7219</v>
      </c>
      <c r="E3166" s="747" t="s">
        <v>4769</v>
      </c>
      <c r="F3166" s="665" t="s">
        <v>4752</v>
      </c>
      <c r="G3166" s="665" t="s">
        <v>6240</v>
      </c>
      <c r="H3166" s="665" t="s">
        <v>2238</v>
      </c>
      <c r="I3166" s="665" t="s">
        <v>7023</v>
      </c>
      <c r="J3166" s="665" t="s">
        <v>2405</v>
      </c>
      <c r="K3166" s="665" t="s">
        <v>7024</v>
      </c>
      <c r="L3166" s="666">
        <v>311.52999999999997</v>
      </c>
      <c r="M3166" s="666">
        <v>311.52999999999997</v>
      </c>
      <c r="N3166" s="665">
        <v>1</v>
      </c>
      <c r="O3166" s="748">
        <v>0.5</v>
      </c>
      <c r="P3166" s="666">
        <v>311.52999999999997</v>
      </c>
      <c r="Q3166" s="681">
        <v>1</v>
      </c>
      <c r="R3166" s="665">
        <v>1</v>
      </c>
      <c r="S3166" s="681">
        <v>1</v>
      </c>
      <c r="T3166" s="748">
        <v>0.5</v>
      </c>
      <c r="U3166" s="704">
        <v>1</v>
      </c>
    </row>
    <row r="3167" spans="1:21" ht="14.4" customHeight="1" x14ac:dyDescent="0.3">
      <c r="A3167" s="664">
        <v>21</v>
      </c>
      <c r="B3167" s="665" t="s">
        <v>545</v>
      </c>
      <c r="C3167" s="665" t="s">
        <v>4757</v>
      </c>
      <c r="D3167" s="746" t="s">
        <v>7219</v>
      </c>
      <c r="E3167" s="747" t="s">
        <v>4769</v>
      </c>
      <c r="F3167" s="665" t="s">
        <v>4752</v>
      </c>
      <c r="G3167" s="665" t="s">
        <v>5042</v>
      </c>
      <c r="H3167" s="665" t="s">
        <v>546</v>
      </c>
      <c r="I3167" s="665" t="s">
        <v>1194</v>
      </c>
      <c r="J3167" s="665" t="s">
        <v>751</v>
      </c>
      <c r="K3167" s="665" t="s">
        <v>5043</v>
      </c>
      <c r="L3167" s="666">
        <v>85.76</v>
      </c>
      <c r="M3167" s="666">
        <v>85.76</v>
      </c>
      <c r="N3167" s="665">
        <v>1</v>
      </c>
      <c r="O3167" s="748">
        <v>0.5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21</v>
      </c>
      <c r="B3168" s="665" t="s">
        <v>545</v>
      </c>
      <c r="C3168" s="665" t="s">
        <v>4757</v>
      </c>
      <c r="D3168" s="746" t="s">
        <v>7219</v>
      </c>
      <c r="E3168" s="747" t="s">
        <v>4769</v>
      </c>
      <c r="F3168" s="665" t="s">
        <v>4752</v>
      </c>
      <c r="G3168" s="665" t="s">
        <v>5042</v>
      </c>
      <c r="H3168" s="665" t="s">
        <v>546</v>
      </c>
      <c r="I3168" s="665" t="s">
        <v>750</v>
      </c>
      <c r="J3168" s="665" t="s">
        <v>751</v>
      </c>
      <c r="K3168" s="665" t="s">
        <v>5169</v>
      </c>
      <c r="L3168" s="666">
        <v>55.16</v>
      </c>
      <c r="M3168" s="666">
        <v>55.16</v>
      </c>
      <c r="N3168" s="665">
        <v>1</v>
      </c>
      <c r="O3168" s="748">
        <v>1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21</v>
      </c>
      <c r="B3169" s="665" t="s">
        <v>545</v>
      </c>
      <c r="C3169" s="665" t="s">
        <v>4757</v>
      </c>
      <c r="D3169" s="746" t="s">
        <v>7219</v>
      </c>
      <c r="E3169" s="747" t="s">
        <v>4769</v>
      </c>
      <c r="F3169" s="665" t="s">
        <v>4752</v>
      </c>
      <c r="G3169" s="665" t="s">
        <v>4936</v>
      </c>
      <c r="H3169" s="665" t="s">
        <v>546</v>
      </c>
      <c r="I3169" s="665" t="s">
        <v>2907</v>
      </c>
      <c r="J3169" s="665" t="s">
        <v>2908</v>
      </c>
      <c r="K3169" s="665" t="s">
        <v>4686</v>
      </c>
      <c r="L3169" s="666">
        <v>140.94999999999999</v>
      </c>
      <c r="M3169" s="666">
        <v>563.79999999999995</v>
      </c>
      <c r="N3169" s="665">
        <v>4</v>
      </c>
      <c r="O3169" s="748">
        <v>2</v>
      </c>
      <c r="P3169" s="666">
        <v>281.89999999999998</v>
      </c>
      <c r="Q3169" s="681">
        <v>0.5</v>
      </c>
      <c r="R3169" s="665">
        <v>2</v>
      </c>
      <c r="S3169" s="681">
        <v>0.5</v>
      </c>
      <c r="T3169" s="748">
        <v>1</v>
      </c>
      <c r="U3169" s="704">
        <v>0.5</v>
      </c>
    </row>
    <row r="3170" spans="1:21" ht="14.4" customHeight="1" x14ac:dyDescent="0.3">
      <c r="A3170" s="664">
        <v>21</v>
      </c>
      <c r="B3170" s="665" t="s">
        <v>545</v>
      </c>
      <c r="C3170" s="665" t="s">
        <v>4757</v>
      </c>
      <c r="D3170" s="746" t="s">
        <v>7219</v>
      </c>
      <c r="E3170" s="747" t="s">
        <v>4769</v>
      </c>
      <c r="F3170" s="665" t="s">
        <v>4752</v>
      </c>
      <c r="G3170" s="665" t="s">
        <v>4936</v>
      </c>
      <c r="H3170" s="665" t="s">
        <v>546</v>
      </c>
      <c r="I3170" s="665" t="s">
        <v>1758</v>
      </c>
      <c r="J3170" s="665" t="s">
        <v>1759</v>
      </c>
      <c r="K3170" s="665" t="s">
        <v>4556</v>
      </c>
      <c r="L3170" s="666">
        <v>187.92</v>
      </c>
      <c r="M3170" s="666">
        <v>187.92</v>
      </c>
      <c r="N3170" s="665">
        <v>1</v>
      </c>
      <c r="O3170" s="748">
        <v>1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21</v>
      </c>
      <c r="B3171" s="665" t="s">
        <v>545</v>
      </c>
      <c r="C3171" s="665" t="s">
        <v>4757</v>
      </c>
      <c r="D3171" s="746" t="s">
        <v>7219</v>
      </c>
      <c r="E3171" s="747" t="s">
        <v>4769</v>
      </c>
      <c r="F3171" s="665" t="s">
        <v>4752</v>
      </c>
      <c r="G3171" s="665" t="s">
        <v>4936</v>
      </c>
      <c r="H3171" s="665" t="s">
        <v>546</v>
      </c>
      <c r="I3171" s="665" t="s">
        <v>7025</v>
      </c>
      <c r="J3171" s="665" t="s">
        <v>7026</v>
      </c>
      <c r="K3171" s="665" t="s">
        <v>7027</v>
      </c>
      <c r="L3171" s="666">
        <v>0</v>
      </c>
      <c r="M3171" s="666">
        <v>0</v>
      </c>
      <c r="N3171" s="665">
        <v>3</v>
      </c>
      <c r="O3171" s="748">
        <v>0.5</v>
      </c>
      <c r="P3171" s="666">
        <v>0</v>
      </c>
      <c r="Q3171" s="681"/>
      <c r="R3171" s="665">
        <v>3</v>
      </c>
      <c r="S3171" s="681">
        <v>1</v>
      </c>
      <c r="T3171" s="748">
        <v>0.5</v>
      </c>
      <c r="U3171" s="704">
        <v>1</v>
      </c>
    </row>
    <row r="3172" spans="1:21" ht="14.4" customHeight="1" x14ac:dyDescent="0.3">
      <c r="A3172" s="664">
        <v>21</v>
      </c>
      <c r="B3172" s="665" t="s">
        <v>545</v>
      </c>
      <c r="C3172" s="665" t="s">
        <v>4757</v>
      </c>
      <c r="D3172" s="746" t="s">
        <v>7219</v>
      </c>
      <c r="E3172" s="747" t="s">
        <v>4769</v>
      </c>
      <c r="F3172" s="665" t="s">
        <v>4752</v>
      </c>
      <c r="G3172" s="665" t="s">
        <v>4818</v>
      </c>
      <c r="H3172" s="665" t="s">
        <v>546</v>
      </c>
      <c r="I3172" s="665" t="s">
        <v>4978</v>
      </c>
      <c r="J3172" s="665" t="s">
        <v>1798</v>
      </c>
      <c r="K3172" s="665" t="s">
        <v>4979</v>
      </c>
      <c r="L3172" s="666">
        <v>100.62</v>
      </c>
      <c r="M3172" s="666">
        <v>2213.6400000000003</v>
      </c>
      <c r="N3172" s="665">
        <v>22</v>
      </c>
      <c r="O3172" s="748">
        <v>4.5</v>
      </c>
      <c r="P3172" s="666">
        <v>2213.6400000000003</v>
      </c>
      <c r="Q3172" s="681">
        <v>1</v>
      </c>
      <c r="R3172" s="665">
        <v>22</v>
      </c>
      <c r="S3172" s="681">
        <v>1</v>
      </c>
      <c r="T3172" s="748">
        <v>4.5</v>
      </c>
      <c r="U3172" s="704">
        <v>1</v>
      </c>
    </row>
    <row r="3173" spans="1:21" ht="14.4" customHeight="1" x14ac:dyDescent="0.3">
      <c r="A3173" s="664">
        <v>21</v>
      </c>
      <c r="B3173" s="665" t="s">
        <v>545</v>
      </c>
      <c r="C3173" s="665" t="s">
        <v>4757</v>
      </c>
      <c r="D3173" s="746" t="s">
        <v>7219</v>
      </c>
      <c r="E3173" s="747" t="s">
        <v>4769</v>
      </c>
      <c r="F3173" s="665" t="s">
        <v>4752</v>
      </c>
      <c r="G3173" s="665" t="s">
        <v>4818</v>
      </c>
      <c r="H3173" s="665" t="s">
        <v>546</v>
      </c>
      <c r="I3173" s="665" t="s">
        <v>6488</v>
      </c>
      <c r="J3173" s="665" t="s">
        <v>1955</v>
      </c>
      <c r="K3173" s="665" t="s">
        <v>6489</v>
      </c>
      <c r="L3173" s="666">
        <v>0</v>
      </c>
      <c r="M3173" s="666">
        <v>0</v>
      </c>
      <c r="N3173" s="665">
        <v>1</v>
      </c>
      <c r="O3173" s="748">
        <v>0.5</v>
      </c>
      <c r="P3173" s="666">
        <v>0</v>
      </c>
      <c r="Q3173" s="681"/>
      <c r="R3173" s="665">
        <v>1</v>
      </c>
      <c r="S3173" s="681">
        <v>1</v>
      </c>
      <c r="T3173" s="748">
        <v>0.5</v>
      </c>
      <c r="U3173" s="704">
        <v>1</v>
      </c>
    </row>
    <row r="3174" spans="1:21" ht="14.4" customHeight="1" x14ac:dyDescent="0.3">
      <c r="A3174" s="664">
        <v>21</v>
      </c>
      <c r="B3174" s="665" t="s">
        <v>545</v>
      </c>
      <c r="C3174" s="665" t="s">
        <v>4757</v>
      </c>
      <c r="D3174" s="746" t="s">
        <v>7219</v>
      </c>
      <c r="E3174" s="747" t="s">
        <v>4769</v>
      </c>
      <c r="F3174" s="665" t="s">
        <v>4752</v>
      </c>
      <c r="G3174" s="665" t="s">
        <v>4818</v>
      </c>
      <c r="H3174" s="665" t="s">
        <v>546</v>
      </c>
      <c r="I3174" s="665" t="s">
        <v>3616</v>
      </c>
      <c r="J3174" s="665" t="s">
        <v>1217</v>
      </c>
      <c r="K3174" s="665" t="s">
        <v>6490</v>
      </c>
      <c r="L3174" s="666">
        <v>150.94</v>
      </c>
      <c r="M3174" s="666">
        <v>150.94</v>
      </c>
      <c r="N3174" s="665">
        <v>1</v>
      </c>
      <c r="O3174" s="748">
        <v>1</v>
      </c>
      <c r="P3174" s="666">
        <v>150.94</v>
      </c>
      <c r="Q3174" s="681">
        <v>1</v>
      </c>
      <c r="R3174" s="665">
        <v>1</v>
      </c>
      <c r="S3174" s="681">
        <v>1</v>
      </c>
      <c r="T3174" s="748">
        <v>1</v>
      </c>
      <c r="U3174" s="704">
        <v>1</v>
      </c>
    </row>
    <row r="3175" spans="1:21" ht="14.4" customHeight="1" x14ac:dyDescent="0.3">
      <c r="A3175" s="664">
        <v>21</v>
      </c>
      <c r="B3175" s="665" t="s">
        <v>545</v>
      </c>
      <c r="C3175" s="665" t="s">
        <v>4757</v>
      </c>
      <c r="D3175" s="746" t="s">
        <v>7219</v>
      </c>
      <c r="E3175" s="747" t="s">
        <v>4769</v>
      </c>
      <c r="F3175" s="665" t="s">
        <v>4752</v>
      </c>
      <c r="G3175" s="665" t="s">
        <v>4818</v>
      </c>
      <c r="H3175" s="665" t="s">
        <v>546</v>
      </c>
      <c r="I3175" s="665" t="s">
        <v>6491</v>
      </c>
      <c r="J3175" s="665" t="s">
        <v>1217</v>
      </c>
      <c r="K3175" s="665" t="s">
        <v>6492</v>
      </c>
      <c r="L3175" s="666">
        <v>0</v>
      </c>
      <c r="M3175" s="666">
        <v>0</v>
      </c>
      <c r="N3175" s="665">
        <v>2</v>
      </c>
      <c r="O3175" s="748">
        <v>2</v>
      </c>
      <c r="P3175" s="666">
        <v>0</v>
      </c>
      <c r="Q3175" s="681"/>
      <c r="R3175" s="665">
        <v>2</v>
      </c>
      <c r="S3175" s="681">
        <v>1</v>
      </c>
      <c r="T3175" s="748">
        <v>2</v>
      </c>
      <c r="U3175" s="704">
        <v>1</v>
      </c>
    </row>
    <row r="3176" spans="1:21" ht="14.4" customHeight="1" x14ac:dyDescent="0.3">
      <c r="A3176" s="664">
        <v>21</v>
      </c>
      <c r="B3176" s="665" t="s">
        <v>545</v>
      </c>
      <c r="C3176" s="665" t="s">
        <v>4757</v>
      </c>
      <c r="D3176" s="746" t="s">
        <v>7219</v>
      </c>
      <c r="E3176" s="747" t="s">
        <v>4769</v>
      </c>
      <c r="F3176" s="665" t="s">
        <v>4752</v>
      </c>
      <c r="G3176" s="665" t="s">
        <v>4818</v>
      </c>
      <c r="H3176" s="665" t="s">
        <v>546</v>
      </c>
      <c r="I3176" s="665" t="s">
        <v>5157</v>
      </c>
      <c r="J3176" s="665" t="s">
        <v>1955</v>
      </c>
      <c r="K3176" s="665" t="s">
        <v>5158</v>
      </c>
      <c r="L3176" s="666">
        <v>0</v>
      </c>
      <c r="M3176" s="666">
        <v>0</v>
      </c>
      <c r="N3176" s="665">
        <v>1</v>
      </c>
      <c r="O3176" s="748">
        <v>0.5</v>
      </c>
      <c r="P3176" s="666">
        <v>0</v>
      </c>
      <c r="Q3176" s="681"/>
      <c r="R3176" s="665">
        <v>1</v>
      </c>
      <c r="S3176" s="681">
        <v>1</v>
      </c>
      <c r="T3176" s="748">
        <v>0.5</v>
      </c>
      <c r="U3176" s="704">
        <v>1</v>
      </c>
    </row>
    <row r="3177" spans="1:21" ht="14.4" customHeight="1" x14ac:dyDescent="0.3">
      <c r="A3177" s="664">
        <v>21</v>
      </c>
      <c r="B3177" s="665" t="s">
        <v>545</v>
      </c>
      <c r="C3177" s="665" t="s">
        <v>4757</v>
      </c>
      <c r="D3177" s="746" t="s">
        <v>7219</v>
      </c>
      <c r="E3177" s="747" t="s">
        <v>4769</v>
      </c>
      <c r="F3177" s="665" t="s">
        <v>4752</v>
      </c>
      <c r="G3177" s="665" t="s">
        <v>6747</v>
      </c>
      <c r="H3177" s="665" t="s">
        <v>546</v>
      </c>
      <c r="I3177" s="665" t="s">
        <v>6748</v>
      </c>
      <c r="J3177" s="665" t="s">
        <v>6749</v>
      </c>
      <c r="K3177" s="665" t="s">
        <v>6750</v>
      </c>
      <c r="L3177" s="666">
        <v>468.19</v>
      </c>
      <c r="M3177" s="666">
        <v>936.38</v>
      </c>
      <c r="N3177" s="665">
        <v>2</v>
      </c>
      <c r="O3177" s="748">
        <v>1</v>
      </c>
      <c r="P3177" s="666">
        <v>936.38</v>
      </c>
      <c r="Q3177" s="681">
        <v>1</v>
      </c>
      <c r="R3177" s="665">
        <v>2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21</v>
      </c>
      <c r="B3178" s="665" t="s">
        <v>545</v>
      </c>
      <c r="C3178" s="665" t="s">
        <v>4757</v>
      </c>
      <c r="D3178" s="746" t="s">
        <v>7219</v>
      </c>
      <c r="E3178" s="747" t="s">
        <v>4769</v>
      </c>
      <c r="F3178" s="665" t="s">
        <v>4752</v>
      </c>
      <c r="G3178" s="665" t="s">
        <v>5756</v>
      </c>
      <c r="H3178" s="665" t="s">
        <v>546</v>
      </c>
      <c r="I3178" s="665" t="s">
        <v>777</v>
      </c>
      <c r="J3178" s="665" t="s">
        <v>778</v>
      </c>
      <c r="K3178" s="665" t="s">
        <v>5757</v>
      </c>
      <c r="L3178" s="666">
        <v>79.069999999999993</v>
      </c>
      <c r="M3178" s="666">
        <v>79.069999999999993</v>
      </c>
      <c r="N3178" s="665">
        <v>1</v>
      </c>
      <c r="O3178" s="748">
        <v>1</v>
      </c>
      <c r="P3178" s="666"/>
      <c r="Q3178" s="681">
        <v>0</v>
      </c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21</v>
      </c>
      <c r="B3179" s="665" t="s">
        <v>545</v>
      </c>
      <c r="C3179" s="665" t="s">
        <v>4757</v>
      </c>
      <c r="D3179" s="746" t="s">
        <v>7219</v>
      </c>
      <c r="E3179" s="747" t="s">
        <v>4769</v>
      </c>
      <c r="F3179" s="665" t="s">
        <v>4752</v>
      </c>
      <c r="G3179" s="665" t="s">
        <v>5159</v>
      </c>
      <c r="H3179" s="665" t="s">
        <v>546</v>
      </c>
      <c r="I3179" s="665" t="s">
        <v>1257</v>
      </c>
      <c r="J3179" s="665" t="s">
        <v>1258</v>
      </c>
      <c r="K3179" s="665" t="s">
        <v>5834</v>
      </c>
      <c r="L3179" s="666">
        <v>271.94</v>
      </c>
      <c r="M3179" s="666">
        <v>543.88</v>
      </c>
      <c r="N3179" s="665">
        <v>2</v>
      </c>
      <c r="O3179" s="748">
        <v>0.5</v>
      </c>
      <c r="P3179" s="666">
        <v>543.88</v>
      </c>
      <c r="Q3179" s="681">
        <v>1</v>
      </c>
      <c r="R3179" s="665">
        <v>2</v>
      </c>
      <c r="S3179" s="681">
        <v>1</v>
      </c>
      <c r="T3179" s="748">
        <v>0.5</v>
      </c>
      <c r="U3179" s="704">
        <v>1</v>
      </c>
    </row>
    <row r="3180" spans="1:21" ht="14.4" customHeight="1" x14ac:dyDescent="0.3">
      <c r="A3180" s="664">
        <v>21</v>
      </c>
      <c r="B3180" s="665" t="s">
        <v>545</v>
      </c>
      <c r="C3180" s="665" t="s">
        <v>4757</v>
      </c>
      <c r="D3180" s="746" t="s">
        <v>7219</v>
      </c>
      <c r="E3180" s="747" t="s">
        <v>4769</v>
      </c>
      <c r="F3180" s="665" t="s">
        <v>4752</v>
      </c>
      <c r="G3180" s="665" t="s">
        <v>5159</v>
      </c>
      <c r="H3180" s="665" t="s">
        <v>546</v>
      </c>
      <c r="I3180" s="665" t="s">
        <v>5160</v>
      </c>
      <c r="J3180" s="665" t="s">
        <v>5161</v>
      </c>
      <c r="K3180" s="665" t="s">
        <v>5162</v>
      </c>
      <c r="L3180" s="666">
        <v>0</v>
      </c>
      <c r="M3180" s="666">
        <v>0</v>
      </c>
      <c r="N3180" s="665">
        <v>2</v>
      </c>
      <c r="O3180" s="748">
        <v>1.5</v>
      </c>
      <c r="P3180" s="666">
        <v>0</v>
      </c>
      <c r="Q3180" s="681"/>
      <c r="R3180" s="665">
        <v>2</v>
      </c>
      <c r="S3180" s="681">
        <v>1</v>
      </c>
      <c r="T3180" s="748">
        <v>1.5</v>
      </c>
      <c r="U3180" s="704">
        <v>1</v>
      </c>
    </row>
    <row r="3181" spans="1:21" ht="14.4" customHeight="1" x14ac:dyDescent="0.3">
      <c r="A3181" s="664">
        <v>21</v>
      </c>
      <c r="B3181" s="665" t="s">
        <v>545</v>
      </c>
      <c r="C3181" s="665" t="s">
        <v>4757</v>
      </c>
      <c r="D3181" s="746" t="s">
        <v>7219</v>
      </c>
      <c r="E3181" s="747" t="s">
        <v>4769</v>
      </c>
      <c r="F3181" s="665" t="s">
        <v>4752</v>
      </c>
      <c r="G3181" s="665" t="s">
        <v>5159</v>
      </c>
      <c r="H3181" s="665" t="s">
        <v>546</v>
      </c>
      <c r="I3181" s="665" t="s">
        <v>6510</v>
      </c>
      <c r="J3181" s="665" t="s">
        <v>5161</v>
      </c>
      <c r="K3181" s="665" t="s">
        <v>5954</v>
      </c>
      <c r="L3181" s="666">
        <v>0</v>
      </c>
      <c r="M3181" s="666">
        <v>0</v>
      </c>
      <c r="N3181" s="665">
        <v>1</v>
      </c>
      <c r="O3181" s="748">
        <v>1</v>
      </c>
      <c r="P3181" s="666">
        <v>0</v>
      </c>
      <c r="Q3181" s="681"/>
      <c r="R3181" s="665">
        <v>1</v>
      </c>
      <c r="S3181" s="681">
        <v>1</v>
      </c>
      <c r="T3181" s="748">
        <v>1</v>
      </c>
      <c r="U3181" s="704">
        <v>1</v>
      </c>
    </row>
    <row r="3182" spans="1:21" ht="14.4" customHeight="1" x14ac:dyDescent="0.3">
      <c r="A3182" s="664">
        <v>21</v>
      </c>
      <c r="B3182" s="665" t="s">
        <v>545</v>
      </c>
      <c r="C3182" s="665" t="s">
        <v>4757</v>
      </c>
      <c r="D3182" s="746" t="s">
        <v>7219</v>
      </c>
      <c r="E3182" s="747" t="s">
        <v>4769</v>
      </c>
      <c r="F3182" s="665" t="s">
        <v>4752</v>
      </c>
      <c r="G3182" s="665" t="s">
        <v>5159</v>
      </c>
      <c r="H3182" s="665" t="s">
        <v>546</v>
      </c>
      <c r="I3182" s="665" t="s">
        <v>5957</v>
      </c>
      <c r="J3182" s="665" t="s">
        <v>5161</v>
      </c>
      <c r="K3182" s="665" t="s">
        <v>5958</v>
      </c>
      <c r="L3182" s="666">
        <v>0</v>
      </c>
      <c r="M3182" s="666">
        <v>0</v>
      </c>
      <c r="N3182" s="665">
        <v>4</v>
      </c>
      <c r="O3182" s="748">
        <v>1.5</v>
      </c>
      <c r="P3182" s="666">
        <v>0</v>
      </c>
      <c r="Q3182" s="681"/>
      <c r="R3182" s="665">
        <v>3</v>
      </c>
      <c r="S3182" s="681">
        <v>0.75</v>
      </c>
      <c r="T3182" s="748">
        <v>1</v>
      </c>
      <c r="U3182" s="704">
        <v>0.66666666666666663</v>
      </c>
    </row>
    <row r="3183" spans="1:21" ht="14.4" customHeight="1" x14ac:dyDescent="0.3">
      <c r="A3183" s="664">
        <v>21</v>
      </c>
      <c r="B3183" s="665" t="s">
        <v>545</v>
      </c>
      <c r="C3183" s="665" t="s">
        <v>4757</v>
      </c>
      <c r="D3183" s="746" t="s">
        <v>7219</v>
      </c>
      <c r="E3183" s="747" t="s">
        <v>4769</v>
      </c>
      <c r="F3183" s="665" t="s">
        <v>4752</v>
      </c>
      <c r="G3183" s="665" t="s">
        <v>5159</v>
      </c>
      <c r="H3183" s="665" t="s">
        <v>546</v>
      </c>
      <c r="I3183" s="665" t="s">
        <v>7028</v>
      </c>
      <c r="J3183" s="665" t="s">
        <v>5161</v>
      </c>
      <c r="K3183" s="665" t="s">
        <v>6938</v>
      </c>
      <c r="L3183" s="666">
        <v>0</v>
      </c>
      <c r="M3183" s="666">
        <v>0</v>
      </c>
      <c r="N3183" s="665">
        <v>11</v>
      </c>
      <c r="O3183" s="748">
        <v>6</v>
      </c>
      <c r="P3183" s="666">
        <v>0</v>
      </c>
      <c r="Q3183" s="681"/>
      <c r="R3183" s="665">
        <v>7</v>
      </c>
      <c r="S3183" s="681">
        <v>0.63636363636363635</v>
      </c>
      <c r="T3183" s="748">
        <v>4</v>
      </c>
      <c r="U3183" s="704">
        <v>0.66666666666666663</v>
      </c>
    </row>
    <row r="3184" spans="1:21" ht="14.4" customHeight="1" x14ac:dyDescent="0.3">
      <c r="A3184" s="664">
        <v>21</v>
      </c>
      <c r="B3184" s="665" t="s">
        <v>545</v>
      </c>
      <c r="C3184" s="665" t="s">
        <v>4757</v>
      </c>
      <c r="D3184" s="746" t="s">
        <v>7219</v>
      </c>
      <c r="E3184" s="747" t="s">
        <v>4769</v>
      </c>
      <c r="F3184" s="665" t="s">
        <v>4752</v>
      </c>
      <c r="G3184" s="665" t="s">
        <v>5159</v>
      </c>
      <c r="H3184" s="665" t="s">
        <v>546</v>
      </c>
      <c r="I3184" s="665" t="s">
        <v>7029</v>
      </c>
      <c r="J3184" s="665" t="s">
        <v>5161</v>
      </c>
      <c r="K3184" s="665" t="s">
        <v>7030</v>
      </c>
      <c r="L3184" s="666">
        <v>0</v>
      </c>
      <c r="M3184" s="666">
        <v>0</v>
      </c>
      <c r="N3184" s="665">
        <v>1</v>
      </c>
      <c r="O3184" s="748">
        <v>1</v>
      </c>
      <c r="P3184" s="666">
        <v>0</v>
      </c>
      <c r="Q3184" s="681"/>
      <c r="R3184" s="665">
        <v>1</v>
      </c>
      <c r="S3184" s="681">
        <v>1</v>
      </c>
      <c r="T3184" s="748">
        <v>1</v>
      </c>
      <c r="U3184" s="704">
        <v>1</v>
      </c>
    </row>
    <row r="3185" spans="1:21" ht="14.4" customHeight="1" x14ac:dyDescent="0.3">
      <c r="A3185" s="664">
        <v>21</v>
      </c>
      <c r="B3185" s="665" t="s">
        <v>545</v>
      </c>
      <c r="C3185" s="665" t="s">
        <v>4757</v>
      </c>
      <c r="D3185" s="746" t="s">
        <v>7219</v>
      </c>
      <c r="E3185" s="747" t="s">
        <v>4769</v>
      </c>
      <c r="F3185" s="665" t="s">
        <v>4752</v>
      </c>
      <c r="G3185" s="665" t="s">
        <v>5159</v>
      </c>
      <c r="H3185" s="665" t="s">
        <v>546</v>
      </c>
      <c r="I3185" s="665" t="s">
        <v>7031</v>
      </c>
      <c r="J3185" s="665" t="s">
        <v>5965</v>
      </c>
      <c r="K3185" s="665" t="s">
        <v>7032</v>
      </c>
      <c r="L3185" s="666">
        <v>0</v>
      </c>
      <c r="M3185" s="666">
        <v>0</v>
      </c>
      <c r="N3185" s="665">
        <v>1</v>
      </c>
      <c r="O3185" s="748">
        <v>1</v>
      </c>
      <c r="P3185" s="666">
        <v>0</v>
      </c>
      <c r="Q3185" s="681"/>
      <c r="R3185" s="665">
        <v>1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21</v>
      </c>
      <c r="B3186" s="665" t="s">
        <v>545</v>
      </c>
      <c r="C3186" s="665" t="s">
        <v>4757</v>
      </c>
      <c r="D3186" s="746" t="s">
        <v>7219</v>
      </c>
      <c r="E3186" s="747" t="s">
        <v>4769</v>
      </c>
      <c r="F3186" s="665" t="s">
        <v>4752</v>
      </c>
      <c r="G3186" s="665" t="s">
        <v>5159</v>
      </c>
      <c r="H3186" s="665" t="s">
        <v>546</v>
      </c>
      <c r="I3186" s="665" t="s">
        <v>7033</v>
      </c>
      <c r="J3186" s="665" t="s">
        <v>5161</v>
      </c>
      <c r="K3186" s="665" t="s">
        <v>7034</v>
      </c>
      <c r="L3186" s="666">
        <v>0</v>
      </c>
      <c r="M3186" s="666">
        <v>0</v>
      </c>
      <c r="N3186" s="665">
        <v>2</v>
      </c>
      <c r="O3186" s="748">
        <v>0.5</v>
      </c>
      <c r="P3186" s="666">
        <v>0</v>
      </c>
      <c r="Q3186" s="681"/>
      <c r="R3186" s="665">
        <v>2</v>
      </c>
      <c r="S3186" s="681">
        <v>1</v>
      </c>
      <c r="T3186" s="748">
        <v>0.5</v>
      </c>
      <c r="U3186" s="704">
        <v>1</v>
      </c>
    </row>
    <row r="3187" spans="1:21" ht="14.4" customHeight="1" x14ac:dyDescent="0.3">
      <c r="A3187" s="664">
        <v>21</v>
      </c>
      <c r="B3187" s="665" t="s">
        <v>545</v>
      </c>
      <c r="C3187" s="665" t="s">
        <v>4757</v>
      </c>
      <c r="D3187" s="746" t="s">
        <v>7219</v>
      </c>
      <c r="E3187" s="747" t="s">
        <v>4769</v>
      </c>
      <c r="F3187" s="665" t="s">
        <v>4752</v>
      </c>
      <c r="G3187" s="665" t="s">
        <v>5159</v>
      </c>
      <c r="H3187" s="665" t="s">
        <v>546</v>
      </c>
      <c r="I3187" s="665" t="s">
        <v>7035</v>
      </c>
      <c r="J3187" s="665" t="s">
        <v>5965</v>
      </c>
      <c r="K3187" s="665" t="s">
        <v>7036</v>
      </c>
      <c r="L3187" s="666">
        <v>0</v>
      </c>
      <c r="M3187" s="666">
        <v>0</v>
      </c>
      <c r="N3187" s="665">
        <v>2</v>
      </c>
      <c r="O3187" s="748">
        <v>0.5</v>
      </c>
      <c r="P3187" s="666">
        <v>0</v>
      </c>
      <c r="Q3187" s="681"/>
      <c r="R3187" s="665">
        <v>2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21</v>
      </c>
      <c r="B3188" s="665" t="s">
        <v>545</v>
      </c>
      <c r="C3188" s="665" t="s">
        <v>4757</v>
      </c>
      <c r="D3188" s="746" t="s">
        <v>7219</v>
      </c>
      <c r="E3188" s="747" t="s">
        <v>4769</v>
      </c>
      <c r="F3188" s="665" t="s">
        <v>4752</v>
      </c>
      <c r="G3188" s="665" t="s">
        <v>5338</v>
      </c>
      <c r="H3188" s="665" t="s">
        <v>2238</v>
      </c>
      <c r="I3188" s="665" t="s">
        <v>2416</v>
      </c>
      <c r="J3188" s="665" t="s">
        <v>4440</v>
      </c>
      <c r="K3188" s="665" t="s">
        <v>4441</v>
      </c>
      <c r="L3188" s="666">
        <v>120.61</v>
      </c>
      <c r="M3188" s="666">
        <v>120.61</v>
      </c>
      <c r="N3188" s="665">
        <v>1</v>
      </c>
      <c r="O3188" s="748">
        <v>1</v>
      </c>
      <c r="P3188" s="666">
        <v>120.61</v>
      </c>
      <c r="Q3188" s="681">
        <v>1</v>
      </c>
      <c r="R3188" s="665">
        <v>1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21</v>
      </c>
      <c r="B3189" s="665" t="s">
        <v>545</v>
      </c>
      <c r="C3189" s="665" t="s">
        <v>4757</v>
      </c>
      <c r="D3189" s="746" t="s">
        <v>7219</v>
      </c>
      <c r="E3189" s="747" t="s">
        <v>4769</v>
      </c>
      <c r="F3189" s="665" t="s">
        <v>4752</v>
      </c>
      <c r="G3189" s="665" t="s">
        <v>4942</v>
      </c>
      <c r="H3189" s="665" t="s">
        <v>546</v>
      </c>
      <c r="I3189" s="665" t="s">
        <v>7037</v>
      </c>
      <c r="J3189" s="665" t="s">
        <v>4944</v>
      </c>
      <c r="K3189" s="665" t="s">
        <v>4463</v>
      </c>
      <c r="L3189" s="666">
        <v>0</v>
      </c>
      <c r="M3189" s="666">
        <v>0</v>
      </c>
      <c r="N3189" s="665">
        <v>1</v>
      </c>
      <c r="O3189" s="748">
        <v>1</v>
      </c>
      <c r="P3189" s="666"/>
      <c r="Q3189" s="681"/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21</v>
      </c>
      <c r="B3190" s="665" t="s">
        <v>545</v>
      </c>
      <c r="C3190" s="665" t="s">
        <v>4757</v>
      </c>
      <c r="D3190" s="746" t="s">
        <v>7219</v>
      </c>
      <c r="E3190" s="747" t="s">
        <v>4769</v>
      </c>
      <c r="F3190" s="665" t="s">
        <v>4752</v>
      </c>
      <c r="G3190" s="665" t="s">
        <v>4942</v>
      </c>
      <c r="H3190" s="665" t="s">
        <v>546</v>
      </c>
      <c r="I3190" s="665" t="s">
        <v>6939</v>
      </c>
      <c r="J3190" s="665" t="s">
        <v>4944</v>
      </c>
      <c r="K3190" s="665" t="s">
        <v>5841</v>
      </c>
      <c r="L3190" s="666">
        <v>0</v>
      </c>
      <c r="M3190" s="666">
        <v>0</v>
      </c>
      <c r="N3190" s="665">
        <v>1</v>
      </c>
      <c r="O3190" s="748">
        <v>1</v>
      </c>
      <c r="P3190" s="666">
        <v>0</v>
      </c>
      <c r="Q3190" s="681"/>
      <c r="R3190" s="665">
        <v>1</v>
      </c>
      <c r="S3190" s="681">
        <v>1</v>
      </c>
      <c r="T3190" s="748">
        <v>1</v>
      </c>
      <c r="U3190" s="704">
        <v>1</v>
      </c>
    </row>
    <row r="3191" spans="1:21" ht="14.4" customHeight="1" x14ac:dyDescent="0.3">
      <c r="A3191" s="664">
        <v>21</v>
      </c>
      <c r="B3191" s="665" t="s">
        <v>545</v>
      </c>
      <c r="C3191" s="665" t="s">
        <v>4757</v>
      </c>
      <c r="D3191" s="746" t="s">
        <v>7219</v>
      </c>
      <c r="E3191" s="747" t="s">
        <v>4769</v>
      </c>
      <c r="F3191" s="665" t="s">
        <v>4752</v>
      </c>
      <c r="G3191" s="665" t="s">
        <v>4942</v>
      </c>
      <c r="H3191" s="665" t="s">
        <v>546</v>
      </c>
      <c r="I3191" s="665" t="s">
        <v>7038</v>
      </c>
      <c r="J3191" s="665" t="s">
        <v>4944</v>
      </c>
      <c r="K3191" s="665" t="s">
        <v>4913</v>
      </c>
      <c r="L3191" s="666">
        <v>0</v>
      </c>
      <c r="M3191" s="666">
        <v>0</v>
      </c>
      <c r="N3191" s="665">
        <v>1</v>
      </c>
      <c r="O3191" s="748">
        <v>0.5</v>
      </c>
      <c r="P3191" s="666">
        <v>0</v>
      </c>
      <c r="Q3191" s="681"/>
      <c r="R3191" s="665">
        <v>1</v>
      </c>
      <c r="S3191" s="681">
        <v>1</v>
      </c>
      <c r="T3191" s="748">
        <v>0.5</v>
      </c>
      <c r="U3191" s="704">
        <v>1</v>
      </c>
    </row>
    <row r="3192" spans="1:21" ht="14.4" customHeight="1" x14ac:dyDescent="0.3">
      <c r="A3192" s="664">
        <v>21</v>
      </c>
      <c r="B3192" s="665" t="s">
        <v>545</v>
      </c>
      <c r="C3192" s="665" t="s">
        <v>4757</v>
      </c>
      <c r="D3192" s="746" t="s">
        <v>7219</v>
      </c>
      <c r="E3192" s="747" t="s">
        <v>4769</v>
      </c>
      <c r="F3192" s="665" t="s">
        <v>4752</v>
      </c>
      <c r="G3192" s="665" t="s">
        <v>6537</v>
      </c>
      <c r="H3192" s="665" t="s">
        <v>546</v>
      </c>
      <c r="I3192" s="665" t="s">
        <v>6942</v>
      </c>
      <c r="J3192" s="665" t="s">
        <v>6943</v>
      </c>
      <c r="K3192" s="665" t="s">
        <v>6944</v>
      </c>
      <c r="L3192" s="666">
        <v>0</v>
      </c>
      <c r="M3192" s="666">
        <v>0</v>
      </c>
      <c r="N3192" s="665">
        <v>2</v>
      </c>
      <c r="O3192" s="748">
        <v>1</v>
      </c>
      <c r="P3192" s="666">
        <v>0</v>
      </c>
      <c r="Q3192" s="681"/>
      <c r="R3192" s="665">
        <v>2</v>
      </c>
      <c r="S3192" s="681">
        <v>1</v>
      </c>
      <c r="T3192" s="748">
        <v>1</v>
      </c>
      <c r="U3192" s="704">
        <v>1</v>
      </c>
    </row>
    <row r="3193" spans="1:21" ht="14.4" customHeight="1" x14ac:dyDescent="0.3">
      <c r="A3193" s="664">
        <v>21</v>
      </c>
      <c r="B3193" s="665" t="s">
        <v>545</v>
      </c>
      <c r="C3193" s="665" t="s">
        <v>4757</v>
      </c>
      <c r="D3193" s="746" t="s">
        <v>7219</v>
      </c>
      <c r="E3193" s="747" t="s">
        <v>4769</v>
      </c>
      <c r="F3193" s="665" t="s">
        <v>4752</v>
      </c>
      <c r="G3193" s="665" t="s">
        <v>6537</v>
      </c>
      <c r="H3193" s="665" t="s">
        <v>546</v>
      </c>
      <c r="I3193" s="665" t="s">
        <v>7039</v>
      </c>
      <c r="J3193" s="665" t="s">
        <v>6943</v>
      </c>
      <c r="K3193" s="665" t="s">
        <v>7040</v>
      </c>
      <c r="L3193" s="666">
        <v>0</v>
      </c>
      <c r="M3193" s="666">
        <v>0</v>
      </c>
      <c r="N3193" s="665">
        <v>1</v>
      </c>
      <c r="O3193" s="748">
        <v>1</v>
      </c>
      <c r="P3193" s="666"/>
      <c r="Q3193" s="681"/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21</v>
      </c>
      <c r="B3194" s="665" t="s">
        <v>545</v>
      </c>
      <c r="C3194" s="665" t="s">
        <v>4757</v>
      </c>
      <c r="D3194" s="746" t="s">
        <v>7219</v>
      </c>
      <c r="E3194" s="747" t="s">
        <v>4769</v>
      </c>
      <c r="F3194" s="665" t="s">
        <v>4752</v>
      </c>
      <c r="G3194" s="665" t="s">
        <v>6657</v>
      </c>
      <c r="H3194" s="665" t="s">
        <v>546</v>
      </c>
      <c r="I3194" s="665" t="s">
        <v>6658</v>
      </c>
      <c r="J3194" s="665" t="s">
        <v>6659</v>
      </c>
      <c r="K3194" s="665" t="s">
        <v>6660</v>
      </c>
      <c r="L3194" s="666">
        <v>0</v>
      </c>
      <c r="M3194" s="666">
        <v>0</v>
      </c>
      <c r="N3194" s="665">
        <v>1</v>
      </c>
      <c r="O3194" s="748">
        <v>0.5</v>
      </c>
      <c r="P3194" s="666">
        <v>0</v>
      </c>
      <c r="Q3194" s="681"/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21</v>
      </c>
      <c r="B3195" s="665" t="s">
        <v>545</v>
      </c>
      <c r="C3195" s="665" t="s">
        <v>4757</v>
      </c>
      <c r="D3195" s="746" t="s">
        <v>7219</v>
      </c>
      <c r="E3195" s="747" t="s">
        <v>4769</v>
      </c>
      <c r="F3195" s="665" t="s">
        <v>4752</v>
      </c>
      <c r="G3195" s="665" t="s">
        <v>4820</v>
      </c>
      <c r="H3195" s="665" t="s">
        <v>546</v>
      </c>
      <c r="I3195" s="665" t="s">
        <v>4821</v>
      </c>
      <c r="J3195" s="665" t="s">
        <v>4822</v>
      </c>
      <c r="K3195" s="665" t="s">
        <v>4823</v>
      </c>
      <c r="L3195" s="666">
        <v>133.94</v>
      </c>
      <c r="M3195" s="666">
        <v>267.88</v>
      </c>
      <c r="N3195" s="665">
        <v>2</v>
      </c>
      <c r="O3195" s="748">
        <v>1</v>
      </c>
      <c r="P3195" s="666">
        <v>133.94</v>
      </c>
      <c r="Q3195" s="681">
        <v>0.5</v>
      </c>
      <c r="R3195" s="665">
        <v>1</v>
      </c>
      <c r="S3195" s="681">
        <v>0.5</v>
      </c>
      <c r="T3195" s="748">
        <v>0.5</v>
      </c>
      <c r="U3195" s="704">
        <v>0.5</v>
      </c>
    </row>
    <row r="3196" spans="1:21" ht="14.4" customHeight="1" x14ac:dyDescent="0.3">
      <c r="A3196" s="664">
        <v>21</v>
      </c>
      <c r="B3196" s="665" t="s">
        <v>545</v>
      </c>
      <c r="C3196" s="665" t="s">
        <v>4757</v>
      </c>
      <c r="D3196" s="746" t="s">
        <v>7219</v>
      </c>
      <c r="E3196" s="747" t="s">
        <v>4769</v>
      </c>
      <c r="F3196" s="665" t="s">
        <v>4752</v>
      </c>
      <c r="G3196" s="665" t="s">
        <v>4820</v>
      </c>
      <c r="H3196" s="665" t="s">
        <v>546</v>
      </c>
      <c r="I3196" s="665" t="s">
        <v>7041</v>
      </c>
      <c r="J3196" s="665" t="s">
        <v>4822</v>
      </c>
      <c r="K3196" s="665" t="s">
        <v>7042</v>
      </c>
      <c r="L3196" s="666">
        <v>133.94</v>
      </c>
      <c r="M3196" s="666">
        <v>535.76</v>
      </c>
      <c r="N3196" s="665">
        <v>4</v>
      </c>
      <c r="O3196" s="748">
        <v>1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21</v>
      </c>
      <c r="B3197" s="665" t="s">
        <v>545</v>
      </c>
      <c r="C3197" s="665" t="s">
        <v>4757</v>
      </c>
      <c r="D3197" s="746" t="s">
        <v>7219</v>
      </c>
      <c r="E3197" s="747" t="s">
        <v>4769</v>
      </c>
      <c r="F3197" s="665" t="s">
        <v>4752</v>
      </c>
      <c r="G3197" s="665" t="s">
        <v>6757</v>
      </c>
      <c r="H3197" s="665" t="s">
        <v>546</v>
      </c>
      <c r="I3197" s="665" t="s">
        <v>6758</v>
      </c>
      <c r="J3197" s="665" t="s">
        <v>6759</v>
      </c>
      <c r="K3197" s="665" t="s">
        <v>6760</v>
      </c>
      <c r="L3197" s="666">
        <v>0</v>
      </c>
      <c r="M3197" s="666">
        <v>0</v>
      </c>
      <c r="N3197" s="665">
        <v>25</v>
      </c>
      <c r="O3197" s="748">
        <v>4</v>
      </c>
      <c r="P3197" s="666">
        <v>0</v>
      </c>
      <c r="Q3197" s="681"/>
      <c r="R3197" s="665">
        <v>5</v>
      </c>
      <c r="S3197" s="681">
        <v>0.2</v>
      </c>
      <c r="T3197" s="748">
        <v>0.5</v>
      </c>
      <c r="U3197" s="704">
        <v>0.125</v>
      </c>
    </row>
    <row r="3198" spans="1:21" ht="14.4" customHeight="1" x14ac:dyDescent="0.3">
      <c r="A3198" s="664">
        <v>21</v>
      </c>
      <c r="B3198" s="665" t="s">
        <v>545</v>
      </c>
      <c r="C3198" s="665" t="s">
        <v>4757</v>
      </c>
      <c r="D3198" s="746" t="s">
        <v>7219</v>
      </c>
      <c r="E3198" s="747" t="s">
        <v>4769</v>
      </c>
      <c r="F3198" s="665" t="s">
        <v>4752</v>
      </c>
      <c r="G3198" s="665" t="s">
        <v>6757</v>
      </c>
      <c r="H3198" s="665" t="s">
        <v>546</v>
      </c>
      <c r="I3198" s="665" t="s">
        <v>6758</v>
      </c>
      <c r="J3198" s="665" t="s">
        <v>6759</v>
      </c>
      <c r="K3198" s="665" t="s">
        <v>6760</v>
      </c>
      <c r="L3198" s="666">
        <v>48620.91</v>
      </c>
      <c r="M3198" s="666">
        <v>1458627.3</v>
      </c>
      <c r="N3198" s="665">
        <v>30</v>
      </c>
      <c r="O3198" s="748">
        <v>6</v>
      </c>
      <c r="P3198" s="666"/>
      <c r="Q3198" s="681">
        <v>0</v>
      </c>
      <c r="R3198" s="665"/>
      <c r="S3198" s="681">
        <v>0</v>
      </c>
      <c r="T3198" s="748"/>
      <c r="U3198" s="704">
        <v>0</v>
      </c>
    </row>
    <row r="3199" spans="1:21" ht="14.4" customHeight="1" x14ac:dyDescent="0.3">
      <c r="A3199" s="664">
        <v>21</v>
      </c>
      <c r="B3199" s="665" t="s">
        <v>545</v>
      </c>
      <c r="C3199" s="665" t="s">
        <v>4757</v>
      </c>
      <c r="D3199" s="746" t="s">
        <v>7219</v>
      </c>
      <c r="E3199" s="747" t="s">
        <v>4769</v>
      </c>
      <c r="F3199" s="665" t="s">
        <v>4753</v>
      </c>
      <c r="G3199" s="665" t="s">
        <v>5036</v>
      </c>
      <c r="H3199" s="665" t="s">
        <v>546</v>
      </c>
      <c r="I3199" s="665" t="s">
        <v>5037</v>
      </c>
      <c r="J3199" s="665" t="s">
        <v>4771</v>
      </c>
      <c r="K3199" s="665"/>
      <c r="L3199" s="666">
        <v>0</v>
      </c>
      <c r="M3199" s="666">
        <v>0</v>
      </c>
      <c r="N3199" s="665">
        <v>3</v>
      </c>
      <c r="O3199" s="748">
        <v>2.5</v>
      </c>
      <c r="P3199" s="666">
        <v>0</v>
      </c>
      <c r="Q3199" s="681"/>
      <c r="R3199" s="665">
        <v>3</v>
      </c>
      <c r="S3199" s="681">
        <v>1</v>
      </c>
      <c r="T3199" s="748">
        <v>2.5</v>
      </c>
      <c r="U3199" s="704">
        <v>1</v>
      </c>
    </row>
    <row r="3200" spans="1:21" ht="14.4" customHeight="1" x14ac:dyDescent="0.3">
      <c r="A3200" s="664">
        <v>21</v>
      </c>
      <c r="B3200" s="665" t="s">
        <v>545</v>
      </c>
      <c r="C3200" s="665" t="s">
        <v>4757</v>
      </c>
      <c r="D3200" s="746" t="s">
        <v>7219</v>
      </c>
      <c r="E3200" s="747" t="s">
        <v>4769</v>
      </c>
      <c r="F3200" s="665" t="s">
        <v>4754</v>
      </c>
      <c r="G3200" s="665" t="s">
        <v>4949</v>
      </c>
      <c r="H3200" s="665" t="s">
        <v>546</v>
      </c>
      <c r="I3200" s="665" t="s">
        <v>4950</v>
      </c>
      <c r="J3200" s="665" t="s">
        <v>4951</v>
      </c>
      <c r="K3200" s="665" t="s">
        <v>4952</v>
      </c>
      <c r="L3200" s="666">
        <v>1267.1300000000001</v>
      </c>
      <c r="M3200" s="666">
        <v>12671.300000000003</v>
      </c>
      <c r="N3200" s="665">
        <v>10</v>
      </c>
      <c r="O3200" s="748">
        <v>6</v>
      </c>
      <c r="P3200" s="666">
        <v>12671.300000000003</v>
      </c>
      <c r="Q3200" s="681">
        <v>1</v>
      </c>
      <c r="R3200" s="665">
        <v>10</v>
      </c>
      <c r="S3200" s="681">
        <v>1</v>
      </c>
      <c r="T3200" s="748">
        <v>6</v>
      </c>
      <c r="U3200" s="704">
        <v>1</v>
      </c>
    </row>
    <row r="3201" spans="1:21" ht="14.4" customHeight="1" x14ac:dyDescent="0.3">
      <c r="A3201" s="664">
        <v>21</v>
      </c>
      <c r="B3201" s="665" t="s">
        <v>545</v>
      </c>
      <c r="C3201" s="665" t="s">
        <v>4757</v>
      </c>
      <c r="D3201" s="746" t="s">
        <v>7219</v>
      </c>
      <c r="E3201" s="747" t="s">
        <v>4779</v>
      </c>
      <c r="F3201" s="665" t="s">
        <v>4752</v>
      </c>
      <c r="G3201" s="665" t="s">
        <v>4859</v>
      </c>
      <c r="H3201" s="665" t="s">
        <v>546</v>
      </c>
      <c r="I3201" s="665" t="s">
        <v>4982</v>
      </c>
      <c r="J3201" s="665" t="s">
        <v>1414</v>
      </c>
      <c r="K3201" s="665" t="s">
        <v>4464</v>
      </c>
      <c r="L3201" s="666">
        <v>0</v>
      </c>
      <c r="M3201" s="666">
        <v>0</v>
      </c>
      <c r="N3201" s="665">
        <v>1</v>
      </c>
      <c r="O3201" s="748">
        <v>0.5</v>
      </c>
      <c r="P3201" s="666"/>
      <c r="Q3201" s="681"/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21</v>
      </c>
      <c r="B3202" s="665" t="s">
        <v>545</v>
      </c>
      <c r="C3202" s="665" t="s">
        <v>4757</v>
      </c>
      <c r="D3202" s="746" t="s">
        <v>7219</v>
      </c>
      <c r="E3202" s="747" t="s">
        <v>4779</v>
      </c>
      <c r="F3202" s="665" t="s">
        <v>4752</v>
      </c>
      <c r="G3202" s="665" t="s">
        <v>4889</v>
      </c>
      <c r="H3202" s="665" t="s">
        <v>546</v>
      </c>
      <c r="I3202" s="665" t="s">
        <v>4890</v>
      </c>
      <c r="J3202" s="665" t="s">
        <v>4891</v>
      </c>
      <c r="K3202" s="665" t="s">
        <v>4892</v>
      </c>
      <c r="L3202" s="666">
        <v>0</v>
      </c>
      <c r="M3202" s="666">
        <v>0</v>
      </c>
      <c r="N3202" s="665">
        <v>1</v>
      </c>
      <c r="O3202" s="748">
        <v>0.5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21</v>
      </c>
      <c r="B3203" s="665" t="s">
        <v>545</v>
      </c>
      <c r="C3203" s="665" t="s">
        <v>4757</v>
      </c>
      <c r="D3203" s="746" t="s">
        <v>7219</v>
      </c>
      <c r="E3203" s="747" t="s">
        <v>4779</v>
      </c>
      <c r="F3203" s="665" t="s">
        <v>4752</v>
      </c>
      <c r="G3203" s="665" t="s">
        <v>5163</v>
      </c>
      <c r="H3203" s="665" t="s">
        <v>546</v>
      </c>
      <c r="I3203" s="665" t="s">
        <v>991</v>
      </c>
      <c r="J3203" s="665" t="s">
        <v>755</v>
      </c>
      <c r="K3203" s="665" t="s">
        <v>5164</v>
      </c>
      <c r="L3203" s="666">
        <v>0</v>
      </c>
      <c r="M3203" s="666">
        <v>0</v>
      </c>
      <c r="N3203" s="665">
        <v>1</v>
      </c>
      <c r="O3203" s="748">
        <v>0.5</v>
      </c>
      <c r="P3203" s="666"/>
      <c r="Q3203" s="681"/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21</v>
      </c>
      <c r="B3204" s="665" t="s">
        <v>545</v>
      </c>
      <c r="C3204" s="665" t="s">
        <v>4757</v>
      </c>
      <c r="D3204" s="746" t="s">
        <v>7219</v>
      </c>
      <c r="E3204" s="747" t="s">
        <v>4779</v>
      </c>
      <c r="F3204" s="665" t="s">
        <v>4752</v>
      </c>
      <c r="G3204" s="665" t="s">
        <v>4932</v>
      </c>
      <c r="H3204" s="665" t="s">
        <v>546</v>
      </c>
      <c r="I3204" s="665" t="s">
        <v>2681</v>
      </c>
      <c r="J3204" s="665" t="s">
        <v>2682</v>
      </c>
      <c r="K3204" s="665" t="s">
        <v>5259</v>
      </c>
      <c r="L3204" s="666">
        <v>22.44</v>
      </c>
      <c r="M3204" s="666">
        <v>22.44</v>
      </c>
      <c r="N3204" s="665">
        <v>1</v>
      </c>
      <c r="O3204" s="748">
        <v>0.5</v>
      </c>
      <c r="P3204" s="666"/>
      <c r="Q3204" s="681">
        <v>0</v>
      </c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21</v>
      </c>
      <c r="B3205" s="665" t="s">
        <v>545</v>
      </c>
      <c r="C3205" s="665" t="s">
        <v>4757</v>
      </c>
      <c r="D3205" s="746" t="s">
        <v>7219</v>
      </c>
      <c r="E3205" s="747" t="s">
        <v>4786</v>
      </c>
      <c r="F3205" s="665" t="s">
        <v>4752</v>
      </c>
      <c r="G3205" s="665" t="s">
        <v>4866</v>
      </c>
      <c r="H3205" s="665" t="s">
        <v>546</v>
      </c>
      <c r="I3205" s="665" t="s">
        <v>765</v>
      </c>
      <c r="J3205" s="665" t="s">
        <v>766</v>
      </c>
      <c r="K3205" s="665" t="s">
        <v>4867</v>
      </c>
      <c r="L3205" s="666">
        <v>91.11</v>
      </c>
      <c r="M3205" s="666">
        <v>455.55</v>
      </c>
      <c r="N3205" s="665">
        <v>5</v>
      </c>
      <c r="O3205" s="748">
        <v>4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21</v>
      </c>
      <c r="B3206" s="665" t="s">
        <v>545</v>
      </c>
      <c r="C3206" s="665" t="s">
        <v>4757</v>
      </c>
      <c r="D3206" s="746" t="s">
        <v>7219</v>
      </c>
      <c r="E3206" s="747" t="s">
        <v>4786</v>
      </c>
      <c r="F3206" s="665" t="s">
        <v>4752</v>
      </c>
      <c r="G3206" s="665" t="s">
        <v>5205</v>
      </c>
      <c r="H3206" s="665" t="s">
        <v>546</v>
      </c>
      <c r="I3206" s="665" t="s">
        <v>1595</v>
      </c>
      <c r="J3206" s="665" t="s">
        <v>6067</v>
      </c>
      <c r="K3206" s="665" t="s">
        <v>6066</v>
      </c>
      <c r="L3206" s="666">
        <v>0</v>
      </c>
      <c r="M3206" s="666">
        <v>0</v>
      </c>
      <c r="N3206" s="665">
        <v>2</v>
      </c>
      <c r="O3206" s="748">
        <v>1</v>
      </c>
      <c r="P3206" s="666">
        <v>0</v>
      </c>
      <c r="Q3206" s="681"/>
      <c r="R3206" s="665">
        <v>2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21</v>
      </c>
      <c r="B3207" s="665" t="s">
        <v>545</v>
      </c>
      <c r="C3207" s="665" t="s">
        <v>4757</v>
      </c>
      <c r="D3207" s="746" t="s">
        <v>7219</v>
      </c>
      <c r="E3207" s="747" t="s">
        <v>4786</v>
      </c>
      <c r="F3207" s="665" t="s">
        <v>4754</v>
      </c>
      <c r="G3207" s="665" t="s">
        <v>4949</v>
      </c>
      <c r="H3207" s="665" t="s">
        <v>546</v>
      </c>
      <c r="I3207" s="665" t="s">
        <v>5039</v>
      </c>
      <c r="J3207" s="665" t="s">
        <v>5040</v>
      </c>
      <c r="K3207" s="665" t="s">
        <v>5041</v>
      </c>
      <c r="L3207" s="666">
        <v>1000</v>
      </c>
      <c r="M3207" s="666">
        <v>7000</v>
      </c>
      <c r="N3207" s="665">
        <v>7</v>
      </c>
      <c r="O3207" s="748">
        <v>7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21</v>
      </c>
      <c r="B3208" s="665" t="s">
        <v>545</v>
      </c>
      <c r="C3208" s="665" t="s">
        <v>4757</v>
      </c>
      <c r="D3208" s="746" t="s">
        <v>7219</v>
      </c>
      <c r="E3208" s="747" t="s">
        <v>4778</v>
      </c>
      <c r="F3208" s="665" t="s">
        <v>4752</v>
      </c>
      <c r="G3208" s="665" t="s">
        <v>4847</v>
      </c>
      <c r="H3208" s="665" t="s">
        <v>2238</v>
      </c>
      <c r="I3208" s="665" t="s">
        <v>2330</v>
      </c>
      <c r="J3208" s="665" t="s">
        <v>4572</v>
      </c>
      <c r="K3208" s="665" t="s">
        <v>4573</v>
      </c>
      <c r="L3208" s="666">
        <v>4.7</v>
      </c>
      <c r="M3208" s="666">
        <v>4.7</v>
      </c>
      <c r="N3208" s="665">
        <v>1</v>
      </c>
      <c r="O3208" s="748">
        <v>1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21</v>
      </c>
      <c r="B3209" s="665" t="s">
        <v>545</v>
      </c>
      <c r="C3209" s="665" t="s">
        <v>4757</v>
      </c>
      <c r="D3209" s="746" t="s">
        <v>7219</v>
      </c>
      <c r="E3209" s="747" t="s">
        <v>4778</v>
      </c>
      <c r="F3209" s="665" t="s">
        <v>4752</v>
      </c>
      <c r="G3209" s="665" t="s">
        <v>6364</v>
      </c>
      <c r="H3209" s="665" t="s">
        <v>546</v>
      </c>
      <c r="I3209" s="665" t="s">
        <v>7043</v>
      </c>
      <c r="J3209" s="665" t="s">
        <v>7044</v>
      </c>
      <c r="K3209" s="665" t="s">
        <v>7045</v>
      </c>
      <c r="L3209" s="666">
        <v>0</v>
      </c>
      <c r="M3209" s="666">
        <v>0</v>
      </c>
      <c r="N3209" s="665">
        <v>2</v>
      </c>
      <c r="O3209" s="748">
        <v>0.5</v>
      </c>
      <c r="P3209" s="666">
        <v>0</v>
      </c>
      <c r="Q3209" s="681"/>
      <c r="R3209" s="665">
        <v>2</v>
      </c>
      <c r="S3209" s="681">
        <v>1</v>
      </c>
      <c r="T3209" s="748">
        <v>0.5</v>
      </c>
      <c r="U3209" s="704">
        <v>1</v>
      </c>
    </row>
    <row r="3210" spans="1:21" ht="14.4" customHeight="1" x14ac:dyDescent="0.3">
      <c r="A3210" s="664">
        <v>21</v>
      </c>
      <c r="B3210" s="665" t="s">
        <v>545</v>
      </c>
      <c r="C3210" s="665" t="s">
        <v>4757</v>
      </c>
      <c r="D3210" s="746" t="s">
        <v>7219</v>
      </c>
      <c r="E3210" s="747" t="s">
        <v>4778</v>
      </c>
      <c r="F3210" s="665" t="s">
        <v>4752</v>
      </c>
      <c r="G3210" s="665" t="s">
        <v>6364</v>
      </c>
      <c r="H3210" s="665" t="s">
        <v>546</v>
      </c>
      <c r="I3210" s="665" t="s">
        <v>7046</v>
      </c>
      <c r="J3210" s="665" t="s">
        <v>7044</v>
      </c>
      <c r="K3210" s="665" t="s">
        <v>7047</v>
      </c>
      <c r="L3210" s="666">
        <v>0</v>
      </c>
      <c r="M3210" s="666">
        <v>0</v>
      </c>
      <c r="N3210" s="665">
        <v>1</v>
      </c>
      <c r="O3210" s="748">
        <v>0.5</v>
      </c>
      <c r="P3210" s="666">
        <v>0</v>
      </c>
      <c r="Q3210" s="681"/>
      <c r="R3210" s="665">
        <v>1</v>
      </c>
      <c r="S3210" s="681">
        <v>1</v>
      </c>
      <c r="T3210" s="748">
        <v>0.5</v>
      </c>
      <c r="U3210" s="704">
        <v>1</v>
      </c>
    </row>
    <row r="3211" spans="1:21" ht="14.4" customHeight="1" x14ac:dyDescent="0.3">
      <c r="A3211" s="664">
        <v>21</v>
      </c>
      <c r="B3211" s="665" t="s">
        <v>545</v>
      </c>
      <c r="C3211" s="665" t="s">
        <v>4757</v>
      </c>
      <c r="D3211" s="746" t="s">
        <v>7219</v>
      </c>
      <c r="E3211" s="747" t="s">
        <v>4778</v>
      </c>
      <c r="F3211" s="665" t="s">
        <v>4752</v>
      </c>
      <c r="G3211" s="665" t="s">
        <v>4881</v>
      </c>
      <c r="H3211" s="665" t="s">
        <v>546</v>
      </c>
      <c r="I3211" s="665" t="s">
        <v>915</v>
      </c>
      <c r="J3211" s="665" t="s">
        <v>916</v>
      </c>
      <c r="K3211" s="665" t="s">
        <v>4882</v>
      </c>
      <c r="L3211" s="666">
        <v>107.27</v>
      </c>
      <c r="M3211" s="666">
        <v>429.08</v>
      </c>
      <c r="N3211" s="665">
        <v>4</v>
      </c>
      <c r="O3211" s="748">
        <v>3</v>
      </c>
      <c r="P3211" s="666">
        <v>214.54</v>
      </c>
      <c r="Q3211" s="681">
        <v>0.5</v>
      </c>
      <c r="R3211" s="665">
        <v>2</v>
      </c>
      <c r="S3211" s="681">
        <v>0.5</v>
      </c>
      <c r="T3211" s="748">
        <v>1</v>
      </c>
      <c r="U3211" s="704">
        <v>0.33333333333333331</v>
      </c>
    </row>
    <row r="3212" spans="1:21" ht="14.4" customHeight="1" x14ac:dyDescent="0.3">
      <c r="A3212" s="664">
        <v>21</v>
      </c>
      <c r="B3212" s="665" t="s">
        <v>545</v>
      </c>
      <c r="C3212" s="665" t="s">
        <v>4757</v>
      </c>
      <c r="D3212" s="746" t="s">
        <v>7219</v>
      </c>
      <c r="E3212" s="747" t="s">
        <v>4778</v>
      </c>
      <c r="F3212" s="665" t="s">
        <v>4752</v>
      </c>
      <c r="G3212" s="665" t="s">
        <v>4963</v>
      </c>
      <c r="H3212" s="665" t="s">
        <v>546</v>
      </c>
      <c r="I3212" s="665" t="s">
        <v>5094</v>
      </c>
      <c r="J3212" s="665" t="s">
        <v>1464</v>
      </c>
      <c r="K3212" s="665" t="s">
        <v>5095</v>
      </c>
      <c r="L3212" s="666">
        <v>0</v>
      </c>
      <c r="M3212" s="666">
        <v>0</v>
      </c>
      <c r="N3212" s="665">
        <v>5</v>
      </c>
      <c r="O3212" s="748">
        <v>3</v>
      </c>
      <c r="P3212" s="666">
        <v>0</v>
      </c>
      <c r="Q3212" s="681"/>
      <c r="R3212" s="665">
        <v>3</v>
      </c>
      <c r="S3212" s="681">
        <v>0.6</v>
      </c>
      <c r="T3212" s="748">
        <v>2</v>
      </c>
      <c r="U3212" s="704">
        <v>0.66666666666666663</v>
      </c>
    </row>
    <row r="3213" spans="1:21" ht="14.4" customHeight="1" x14ac:dyDescent="0.3">
      <c r="A3213" s="664">
        <v>21</v>
      </c>
      <c r="B3213" s="665" t="s">
        <v>545</v>
      </c>
      <c r="C3213" s="665" t="s">
        <v>4757</v>
      </c>
      <c r="D3213" s="746" t="s">
        <v>7219</v>
      </c>
      <c r="E3213" s="747" t="s">
        <v>4778</v>
      </c>
      <c r="F3213" s="665" t="s">
        <v>4752</v>
      </c>
      <c r="G3213" s="665" t="s">
        <v>4802</v>
      </c>
      <c r="H3213" s="665" t="s">
        <v>546</v>
      </c>
      <c r="I3213" s="665" t="s">
        <v>994</v>
      </c>
      <c r="J3213" s="665" t="s">
        <v>4803</v>
      </c>
      <c r="K3213" s="665" t="s">
        <v>4804</v>
      </c>
      <c r="L3213" s="666">
        <v>53.57</v>
      </c>
      <c r="M3213" s="666">
        <v>53.57</v>
      </c>
      <c r="N3213" s="665">
        <v>1</v>
      </c>
      <c r="O3213" s="748">
        <v>0.5</v>
      </c>
      <c r="P3213" s="666"/>
      <c r="Q3213" s="681">
        <v>0</v>
      </c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21</v>
      </c>
      <c r="B3214" s="665" t="s">
        <v>545</v>
      </c>
      <c r="C3214" s="665" t="s">
        <v>4757</v>
      </c>
      <c r="D3214" s="746" t="s">
        <v>7219</v>
      </c>
      <c r="E3214" s="747" t="s">
        <v>4778</v>
      </c>
      <c r="F3214" s="665" t="s">
        <v>4752</v>
      </c>
      <c r="G3214" s="665" t="s">
        <v>4810</v>
      </c>
      <c r="H3214" s="665" t="s">
        <v>546</v>
      </c>
      <c r="I3214" s="665" t="s">
        <v>1848</v>
      </c>
      <c r="J3214" s="665" t="s">
        <v>1849</v>
      </c>
      <c r="K3214" s="665" t="s">
        <v>5024</v>
      </c>
      <c r="L3214" s="666">
        <v>334.27</v>
      </c>
      <c r="M3214" s="666">
        <v>334.27</v>
      </c>
      <c r="N3214" s="665">
        <v>1</v>
      </c>
      <c r="O3214" s="748">
        <v>1</v>
      </c>
      <c r="P3214" s="666">
        <v>334.27</v>
      </c>
      <c r="Q3214" s="681">
        <v>1</v>
      </c>
      <c r="R3214" s="665">
        <v>1</v>
      </c>
      <c r="S3214" s="681">
        <v>1</v>
      </c>
      <c r="T3214" s="748">
        <v>1</v>
      </c>
      <c r="U3214" s="704">
        <v>1</v>
      </c>
    </row>
    <row r="3215" spans="1:21" ht="14.4" customHeight="1" x14ac:dyDescent="0.3">
      <c r="A3215" s="664">
        <v>21</v>
      </c>
      <c r="B3215" s="665" t="s">
        <v>545</v>
      </c>
      <c r="C3215" s="665" t="s">
        <v>4757</v>
      </c>
      <c r="D3215" s="746" t="s">
        <v>7219</v>
      </c>
      <c r="E3215" s="747" t="s">
        <v>4778</v>
      </c>
      <c r="F3215" s="665" t="s">
        <v>4752</v>
      </c>
      <c r="G3215" s="665" t="s">
        <v>4810</v>
      </c>
      <c r="H3215" s="665" t="s">
        <v>546</v>
      </c>
      <c r="I3215" s="665" t="s">
        <v>5438</v>
      </c>
      <c r="J3215" s="665" t="s">
        <v>2567</v>
      </c>
      <c r="K3215" s="665" t="s">
        <v>5133</v>
      </c>
      <c r="L3215" s="666">
        <v>0</v>
      </c>
      <c r="M3215" s="666">
        <v>0</v>
      </c>
      <c r="N3215" s="665">
        <v>2</v>
      </c>
      <c r="O3215" s="748">
        <v>0.5</v>
      </c>
      <c r="P3215" s="666"/>
      <c r="Q3215" s="681"/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21</v>
      </c>
      <c r="B3216" s="665" t="s">
        <v>545</v>
      </c>
      <c r="C3216" s="665" t="s">
        <v>4757</v>
      </c>
      <c r="D3216" s="746" t="s">
        <v>7219</v>
      </c>
      <c r="E3216" s="747" t="s">
        <v>4778</v>
      </c>
      <c r="F3216" s="665" t="s">
        <v>4752</v>
      </c>
      <c r="G3216" s="665" t="s">
        <v>5134</v>
      </c>
      <c r="H3216" s="665" t="s">
        <v>546</v>
      </c>
      <c r="I3216" s="665" t="s">
        <v>5440</v>
      </c>
      <c r="J3216" s="665" t="s">
        <v>747</v>
      </c>
      <c r="K3216" s="665" t="s">
        <v>5441</v>
      </c>
      <c r="L3216" s="666">
        <v>0</v>
      </c>
      <c r="M3216" s="666">
        <v>0</v>
      </c>
      <c r="N3216" s="665">
        <v>1</v>
      </c>
      <c r="O3216" s="748">
        <v>1</v>
      </c>
      <c r="P3216" s="666"/>
      <c r="Q3216" s="681"/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21</v>
      </c>
      <c r="B3217" s="665" t="s">
        <v>545</v>
      </c>
      <c r="C3217" s="665" t="s">
        <v>4757</v>
      </c>
      <c r="D3217" s="746" t="s">
        <v>7219</v>
      </c>
      <c r="E3217" s="747" t="s">
        <v>4778</v>
      </c>
      <c r="F3217" s="665" t="s">
        <v>4752</v>
      </c>
      <c r="G3217" s="665" t="s">
        <v>7048</v>
      </c>
      <c r="H3217" s="665" t="s">
        <v>546</v>
      </c>
      <c r="I3217" s="665" t="s">
        <v>7049</v>
      </c>
      <c r="J3217" s="665" t="s">
        <v>3566</v>
      </c>
      <c r="K3217" s="665" t="s">
        <v>7050</v>
      </c>
      <c r="L3217" s="666">
        <v>0</v>
      </c>
      <c r="M3217" s="666">
        <v>0</v>
      </c>
      <c r="N3217" s="665">
        <v>1</v>
      </c>
      <c r="O3217" s="748">
        <v>0.5</v>
      </c>
      <c r="P3217" s="666">
        <v>0</v>
      </c>
      <c r="Q3217" s="681"/>
      <c r="R3217" s="665">
        <v>1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21</v>
      </c>
      <c r="B3218" s="665" t="s">
        <v>545</v>
      </c>
      <c r="C3218" s="665" t="s">
        <v>4757</v>
      </c>
      <c r="D3218" s="746" t="s">
        <v>7219</v>
      </c>
      <c r="E3218" s="747" t="s">
        <v>4778</v>
      </c>
      <c r="F3218" s="665" t="s">
        <v>4752</v>
      </c>
      <c r="G3218" s="665" t="s">
        <v>7048</v>
      </c>
      <c r="H3218" s="665" t="s">
        <v>546</v>
      </c>
      <c r="I3218" s="665" t="s">
        <v>7051</v>
      </c>
      <c r="J3218" s="665" t="s">
        <v>3566</v>
      </c>
      <c r="K3218" s="665" t="s">
        <v>7052</v>
      </c>
      <c r="L3218" s="666">
        <v>0</v>
      </c>
      <c r="M3218" s="666">
        <v>0</v>
      </c>
      <c r="N3218" s="665">
        <v>1</v>
      </c>
      <c r="O3218" s="748">
        <v>0.5</v>
      </c>
      <c r="P3218" s="666">
        <v>0</v>
      </c>
      <c r="Q3218" s="681"/>
      <c r="R3218" s="665">
        <v>1</v>
      </c>
      <c r="S3218" s="681">
        <v>1</v>
      </c>
      <c r="T3218" s="748">
        <v>0.5</v>
      </c>
      <c r="U3218" s="704">
        <v>1</v>
      </c>
    </row>
    <row r="3219" spans="1:21" ht="14.4" customHeight="1" x14ac:dyDescent="0.3">
      <c r="A3219" s="664">
        <v>21</v>
      </c>
      <c r="B3219" s="665" t="s">
        <v>545</v>
      </c>
      <c r="C3219" s="665" t="s">
        <v>4757</v>
      </c>
      <c r="D3219" s="746" t="s">
        <v>7219</v>
      </c>
      <c r="E3219" s="747" t="s">
        <v>4778</v>
      </c>
      <c r="F3219" s="665" t="s">
        <v>4753</v>
      </c>
      <c r="G3219" s="665" t="s">
        <v>5036</v>
      </c>
      <c r="H3219" s="665" t="s">
        <v>546</v>
      </c>
      <c r="I3219" s="665" t="s">
        <v>5037</v>
      </c>
      <c r="J3219" s="665" t="s">
        <v>4771</v>
      </c>
      <c r="K3219" s="665"/>
      <c r="L3219" s="666">
        <v>0</v>
      </c>
      <c r="M3219" s="666">
        <v>0</v>
      </c>
      <c r="N3219" s="665">
        <v>2</v>
      </c>
      <c r="O3219" s="748">
        <v>2</v>
      </c>
      <c r="P3219" s="666">
        <v>0</v>
      </c>
      <c r="Q3219" s="681"/>
      <c r="R3219" s="665">
        <v>2</v>
      </c>
      <c r="S3219" s="681">
        <v>1</v>
      </c>
      <c r="T3219" s="748">
        <v>2</v>
      </c>
      <c r="U3219" s="704">
        <v>1</v>
      </c>
    </row>
    <row r="3220" spans="1:21" ht="14.4" customHeight="1" x14ac:dyDescent="0.3">
      <c r="A3220" s="664">
        <v>21</v>
      </c>
      <c r="B3220" s="665" t="s">
        <v>545</v>
      </c>
      <c r="C3220" s="665" t="s">
        <v>4757</v>
      </c>
      <c r="D3220" s="746" t="s">
        <v>7219</v>
      </c>
      <c r="E3220" s="747" t="s">
        <v>4788</v>
      </c>
      <c r="F3220" s="665" t="s">
        <v>4752</v>
      </c>
      <c r="G3220" s="665" t="s">
        <v>5553</v>
      </c>
      <c r="H3220" s="665" t="s">
        <v>546</v>
      </c>
      <c r="I3220" s="665" t="s">
        <v>2112</v>
      </c>
      <c r="J3220" s="665" t="s">
        <v>2113</v>
      </c>
      <c r="K3220" s="665" t="s">
        <v>5554</v>
      </c>
      <c r="L3220" s="666">
        <v>24.35</v>
      </c>
      <c r="M3220" s="666">
        <v>24.35</v>
      </c>
      <c r="N3220" s="665">
        <v>1</v>
      </c>
      <c r="O3220" s="748">
        <v>1</v>
      </c>
      <c r="P3220" s="666"/>
      <c r="Q3220" s="681">
        <v>0</v>
      </c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21</v>
      </c>
      <c r="B3221" s="665" t="s">
        <v>545</v>
      </c>
      <c r="C3221" s="665" t="s">
        <v>4757</v>
      </c>
      <c r="D3221" s="746" t="s">
        <v>7219</v>
      </c>
      <c r="E3221" s="747" t="s">
        <v>4788</v>
      </c>
      <c r="F3221" s="665" t="s">
        <v>4752</v>
      </c>
      <c r="G3221" s="665" t="s">
        <v>4841</v>
      </c>
      <c r="H3221" s="665" t="s">
        <v>546</v>
      </c>
      <c r="I3221" s="665" t="s">
        <v>6170</v>
      </c>
      <c r="J3221" s="665" t="s">
        <v>4843</v>
      </c>
      <c r="K3221" s="665" t="s">
        <v>4846</v>
      </c>
      <c r="L3221" s="666">
        <v>0</v>
      </c>
      <c r="M3221" s="666">
        <v>0</v>
      </c>
      <c r="N3221" s="665">
        <v>2</v>
      </c>
      <c r="O3221" s="748">
        <v>0.5</v>
      </c>
      <c r="P3221" s="666">
        <v>0</v>
      </c>
      <c r="Q3221" s="681"/>
      <c r="R3221" s="665">
        <v>2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21</v>
      </c>
      <c r="B3222" s="665" t="s">
        <v>545</v>
      </c>
      <c r="C3222" s="665" t="s">
        <v>4757</v>
      </c>
      <c r="D3222" s="746" t="s">
        <v>7219</v>
      </c>
      <c r="E3222" s="747" t="s">
        <v>4788</v>
      </c>
      <c r="F3222" s="665" t="s">
        <v>4752</v>
      </c>
      <c r="G3222" s="665" t="s">
        <v>4841</v>
      </c>
      <c r="H3222" s="665" t="s">
        <v>546</v>
      </c>
      <c r="I3222" s="665" t="s">
        <v>691</v>
      </c>
      <c r="J3222" s="665" t="s">
        <v>692</v>
      </c>
      <c r="K3222" s="665" t="s">
        <v>4845</v>
      </c>
      <c r="L3222" s="666">
        <v>65.28</v>
      </c>
      <c r="M3222" s="666">
        <v>65.28</v>
      </c>
      <c r="N3222" s="665">
        <v>1</v>
      </c>
      <c r="O3222" s="748">
        <v>1</v>
      </c>
      <c r="P3222" s="666"/>
      <c r="Q3222" s="681">
        <v>0</v>
      </c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21</v>
      </c>
      <c r="B3223" s="665" t="s">
        <v>545</v>
      </c>
      <c r="C3223" s="665" t="s">
        <v>4757</v>
      </c>
      <c r="D3223" s="746" t="s">
        <v>7219</v>
      </c>
      <c r="E3223" s="747" t="s">
        <v>4788</v>
      </c>
      <c r="F3223" s="665" t="s">
        <v>4752</v>
      </c>
      <c r="G3223" s="665" t="s">
        <v>4841</v>
      </c>
      <c r="H3223" s="665" t="s">
        <v>546</v>
      </c>
      <c r="I3223" s="665" t="s">
        <v>724</v>
      </c>
      <c r="J3223" s="665" t="s">
        <v>725</v>
      </c>
      <c r="K3223" s="665" t="s">
        <v>4846</v>
      </c>
      <c r="L3223" s="666">
        <v>36.270000000000003</v>
      </c>
      <c r="M3223" s="666">
        <v>36.270000000000003</v>
      </c>
      <c r="N3223" s="665">
        <v>1</v>
      </c>
      <c r="O3223" s="748">
        <v>0.5</v>
      </c>
      <c r="P3223" s="666">
        <v>36.270000000000003</v>
      </c>
      <c r="Q3223" s="681">
        <v>1</v>
      </c>
      <c r="R3223" s="665">
        <v>1</v>
      </c>
      <c r="S3223" s="681">
        <v>1</v>
      </c>
      <c r="T3223" s="748">
        <v>0.5</v>
      </c>
      <c r="U3223" s="704">
        <v>1</v>
      </c>
    </row>
    <row r="3224" spans="1:21" ht="14.4" customHeight="1" x14ac:dyDescent="0.3">
      <c r="A3224" s="664">
        <v>21</v>
      </c>
      <c r="B3224" s="665" t="s">
        <v>545</v>
      </c>
      <c r="C3224" s="665" t="s">
        <v>4757</v>
      </c>
      <c r="D3224" s="746" t="s">
        <v>7219</v>
      </c>
      <c r="E3224" s="747" t="s">
        <v>4788</v>
      </c>
      <c r="F3224" s="665" t="s">
        <v>4752</v>
      </c>
      <c r="G3224" s="665" t="s">
        <v>4847</v>
      </c>
      <c r="H3224" s="665" t="s">
        <v>2238</v>
      </c>
      <c r="I3224" s="665" t="s">
        <v>2330</v>
      </c>
      <c r="J3224" s="665" t="s">
        <v>4572</v>
      </c>
      <c r="K3224" s="665" t="s">
        <v>4573</v>
      </c>
      <c r="L3224" s="666">
        <v>4.7</v>
      </c>
      <c r="M3224" s="666">
        <v>9.4</v>
      </c>
      <c r="N3224" s="665">
        <v>2</v>
      </c>
      <c r="O3224" s="748">
        <v>0.5</v>
      </c>
      <c r="P3224" s="666">
        <v>9.4</v>
      </c>
      <c r="Q3224" s="681">
        <v>1</v>
      </c>
      <c r="R3224" s="665">
        <v>2</v>
      </c>
      <c r="S3224" s="681">
        <v>1</v>
      </c>
      <c r="T3224" s="748">
        <v>0.5</v>
      </c>
      <c r="U3224" s="704">
        <v>1</v>
      </c>
    </row>
    <row r="3225" spans="1:21" ht="14.4" customHeight="1" x14ac:dyDescent="0.3">
      <c r="A3225" s="664">
        <v>21</v>
      </c>
      <c r="B3225" s="665" t="s">
        <v>545</v>
      </c>
      <c r="C3225" s="665" t="s">
        <v>4757</v>
      </c>
      <c r="D3225" s="746" t="s">
        <v>7219</v>
      </c>
      <c r="E3225" s="747" t="s">
        <v>4788</v>
      </c>
      <c r="F3225" s="665" t="s">
        <v>4752</v>
      </c>
      <c r="G3225" s="665" t="s">
        <v>4953</v>
      </c>
      <c r="H3225" s="665" t="s">
        <v>2238</v>
      </c>
      <c r="I3225" s="665" t="s">
        <v>2767</v>
      </c>
      <c r="J3225" s="665" t="s">
        <v>2539</v>
      </c>
      <c r="K3225" s="665" t="s">
        <v>4515</v>
      </c>
      <c r="L3225" s="666">
        <v>154.36000000000001</v>
      </c>
      <c r="M3225" s="666">
        <v>154.36000000000001</v>
      </c>
      <c r="N3225" s="665">
        <v>1</v>
      </c>
      <c r="O3225" s="748">
        <v>1</v>
      </c>
      <c r="P3225" s="666"/>
      <c r="Q3225" s="681">
        <v>0</v>
      </c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21</v>
      </c>
      <c r="B3226" s="665" t="s">
        <v>545</v>
      </c>
      <c r="C3226" s="665" t="s">
        <v>4757</v>
      </c>
      <c r="D3226" s="746" t="s">
        <v>7219</v>
      </c>
      <c r="E3226" s="747" t="s">
        <v>4788</v>
      </c>
      <c r="F3226" s="665" t="s">
        <v>4752</v>
      </c>
      <c r="G3226" s="665" t="s">
        <v>5570</v>
      </c>
      <c r="H3226" s="665" t="s">
        <v>546</v>
      </c>
      <c r="I3226" s="665" t="s">
        <v>5576</v>
      </c>
      <c r="J3226" s="665" t="s">
        <v>5577</v>
      </c>
      <c r="K3226" s="665" t="s">
        <v>5573</v>
      </c>
      <c r="L3226" s="666">
        <v>550.39</v>
      </c>
      <c r="M3226" s="666">
        <v>550.39</v>
      </c>
      <c r="N3226" s="665">
        <v>1</v>
      </c>
      <c r="O3226" s="748">
        <v>1</v>
      </c>
      <c r="P3226" s="666">
        <v>550.39</v>
      </c>
      <c r="Q3226" s="681">
        <v>1</v>
      </c>
      <c r="R3226" s="665">
        <v>1</v>
      </c>
      <c r="S3226" s="681">
        <v>1</v>
      </c>
      <c r="T3226" s="748">
        <v>1</v>
      </c>
      <c r="U3226" s="704">
        <v>1</v>
      </c>
    </row>
    <row r="3227" spans="1:21" ht="14.4" customHeight="1" x14ac:dyDescent="0.3">
      <c r="A3227" s="664">
        <v>21</v>
      </c>
      <c r="B3227" s="665" t="s">
        <v>545</v>
      </c>
      <c r="C3227" s="665" t="s">
        <v>4757</v>
      </c>
      <c r="D3227" s="746" t="s">
        <v>7219</v>
      </c>
      <c r="E3227" s="747" t="s">
        <v>4788</v>
      </c>
      <c r="F3227" s="665" t="s">
        <v>4752</v>
      </c>
      <c r="G3227" s="665" t="s">
        <v>4850</v>
      </c>
      <c r="H3227" s="665" t="s">
        <v>546</v>
      </c>
      <c r="I3227" s="665" t="s">
        <v>4851</v>
      </c>
      <c r="J3227" s="665" t="s">
        <v>4852</v>
      </c>
      <c r="K3227" s="665" t="s">
        <v>4853</v>
      </c>
      <c r="L3227" s="666">
        <v>1540.82</v>
      </c>
      <c r="M3227" s="666">
        <v>6163.28</v>
      </c>
      <c r="N3227" s="665">
        <v>4</v>
      </c>
      <c r="O3227" s="748">
        <v>0.5</v>
      </c>
      <c r="P3227" s="666">
        <v>6163.28</v>
      </c>
      <c r="Q3227" s="681">
        <v>1</v>
      </c>
      <c r="R3227" s="665">
        <v>4</v>
      </c>
      <c r="S3227" s="681">
        <v>1</v>
      </c>
      <c r="T3227" s="748">
        <v>0.5</v>
      </c>
      <c r="U3227" s="704">
        <v>1</v>
      </c>
    </row>
    <row r="3228" spans="1:21" ht="14.4" customHeight="1" x14ac:dyDescent="0.3">
      <c r="A3228" s="664">
        <v>21</v>
      </c>
      <c r="B3228" s="665" t="s">
        <v>545</v>
      </c>
      <c r="C3228" s="665" t="s">
        <v>4757</v>
      </c>
      <c r="D3228" s="746" t="s">
        <v>7219</v>
      </c>
      <c r="E3228" s="747" t="s">
        <v>4788</v>
      </c>
      <c r="F3228" s="665" t="s">
        <v>4752</v>
      </c>
      <c r="G3228" s="665" t="s">
        <v>4824</v>
      </c>
      <c r="H3228" s="665" t="s">
        <v>546</v>
      </c>
      <c r="I3228" s="665" t="s">
        <v>6315</v>
      </c>
      <c r="J3228" s="665" t="s">
        <v>967</v>
      </c>
      <c r="K3228" s="665" t="s">
        <v>4437</v>
      </c>
      <c r="L3228" s="666">
        <v>0</v>
      </c>
      <c r="M3228" s="666">
        <v>0</v>
      </c>
      <c r="N3228" s="665">
        <v>1</v>
      </c>
      <c r="O3228" s="748">
        <v>1</v>
      </c>
      <c r="P3228" s="666"/>
      <c r="Q3228" s="681"/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21</v>
      </c>
      <c r="B3229" s="665" t="s">
        <v>545</v>
      </c>
      <c r="C3229" s="665" t="s">
        <v>4757</v>
      </c>
      <c r="D3229" s="746" t="s">
        <v>7219</v>
      </c>
      <c r="E3229" s="747" t="s">
        <v>4788</v>
      </c>
      <c r="F3229" s="665" t="s">
        <v>4752</v>
      </c>
      <c r="G3229" s="665" t="s">
        <v>5357</v>
      </c>
      <c r="H3229" s="665" t="s">
        <v>546</v>
      </c>
      <c r="I3229" s="665" t="s">
        <v>5488</v>
      </c>
      <c r="J3229" s="665" t="s">
        <v>2693</v>
      </c>
      <c r="K3229" s="665" t="s">
        <v>4829</v>
      </c>
      <c r="L3229" s="666">
        <v>0</v>
      </c>
      <c r="M3229" s="666">
        <v>0</v>
      </c>
      <c r="N3229" s="665">
        <v>3</v>
      </c>
      <c r="O3229" s="748">
        <v>2</v>
      </c>
      <c r="P3229" s="666">
        <v>0</v>
      </c>
      <c r="Q3229" s="681"/>
      <c r="R3229" s="665">
        <v>1</v>
      </c>
      <c r="S3229" s="681">
        <v>0.33333333333333331</v>
      </c>
      <c r="T3229" s="748">
        <v>1</v>
      </c>
      <c r="U3229" s="704">
        <v>0.5</v>
      </c>
    </row>
    <row r="3230" spans="1:21" ht="14.4" customHeight="1" x14ac:dyDescent="0.3">
      <c r="A3230" s="664">
        <v>21</v>
      </c>
      <c r="B3230" s="665" t="s">
        <v>545</v>
      </c>
      <c r="C3230" s="665" t="s">
        <v>4757</v>
      </c>
      <c r="D3230" s="746" t="s">
        <v>7219</v>
      </c>
      <c r="E3230" s="747" t="s">
        <v>4788</v>
      </c>
      <c r="F3230" s="665" t="s">
        <v>4752</v>
      </c>
      <c r="G3230" s="665" t="s">
        <v>7053</v>
      </c>
      <c r="H3230" s="665" t="s">
        <v>546</v>
      </c>
      <c r="I3230" s="665" t="s">
        <v>7054</v>
      </c>
      <c r="J3230" s="665" t="s">
        <v>7055</v>
      </c>
      <c r="K3230" s="665" t="s">
        <v>7056</v>
      </c>
      <c r="L3230" s="666">
        <v>0</v>
      </c>
      <c r="M3230" s="666">
        <v>0</v>
      </c>
      <c r="N3230" s="665">
        <v>1</v>
      </c>
      <c r="O3230" s="748">
        <v>1</v>
      </c>
      <c r="P3230" s="666">
        <v>0</v>
      </c>
      <c r="Q3230" s="681"/>
      <c r="R3230" s="665">
        <v>1</v>
      </c>
      <c r="S3230" s="681">
        <v>1</v>
      </c>
      <c r="T3230" s="748">
        <v>1</v>
      </c>
      <c r="U3230" s="704">
        <v>1</v>
      </c>
    </row>
    <row r="3231" spans="1:21" ht="14.4" customHeight="1" x14ac:dyDescent="0.3">
      <c r="A3231" s="664">
        <v>21</v>
      </c>
      <c r="B3231" s="665" t="s">
        <v>545</v>
      </c>
      <c r="C3231" s="665" t="s">
        <v>4757</v>
      </c>
      <c r="D3231" s="746" t="s">
        <v>7219</v>
      </c>
      <c r="E3231" s="747" t="s">
        <v>4788</v>
      </c>
      <c r="F3231" s="665" t="s">
        <v>4752</v>
      </c>
      <c r="G3231" s="665" t="s">
        <v>4954</v>
      </c>
      <c r="H3231" s="665" t="s">
        <v>546</v>
      </c>
      <c r="I3231" s="665" t="s">
        <v>2757</v>
      </c>
      <c r="J3231" s="665" t="s">
        <v>2758</v>
      </c>
      <c r="K3231" s="665" t="s">
        <v>4955</v>
      </c>
      <c r="L3231" s="666">
        <v>78.33</v>
      </c>
      <c r="M3231" s="666">
        <v>313.32</v>
      </c>
      <c r="N3231" s="665">
        <v>4</v>
      </c>
      <c r="O3231" s="748">
        <v>2</v>
      </c>
      <c r="P3231" s="666">
        <v>156.66</v>
      </c>
      <c r="Q3231" s="681">
        <v>0.5</v>
      </c>
      <c r="R3231" s="665">
        <v>2</v>
      </c>
      <c r="S3231" s="681">
        <v>0.5</v>
      </c>
      <c r="T3231" s="748">
        <v>1</v>
      </c>
      <c r="U3231" s="704">
        <v>0.5</v>
      </c>
    </row>
    <row r="3232" spans="1:21" ht="14.4" customHeight="1" x14ac:dyDescent="0.3">
      <c r="A3232" s="664">
        <v>21</v>
      </c>
      <c r="B3232" s="665" t="s">
        <v>545</v>
      </c>
      <c r="C3232" s="665" t="s">
        <v>4757</v>
      </c>
      <c r="D3232" s="746" t="s">
        <v>7219</v>
      </c>
      <c r="E3232" s="747" t="s">
        <v>4788</v>
      </c>
      <c r="F3232" s="665" t="s">
        <v>4752</v>
      </c>
      <c r="G3232" s="665" t="s">
        <v>4954</v>
      </c>
      <c r="H3232" s="665" t="s">
        <v>546</v>
      </c>
      <c r="I3232" s="665" t="s">
        <v>5489</v>
      </c>
      <c r="J3232" s="665" t="s">
        <v>5490</v>
      </c>
      <c r="K3232" s="665" t="s">
        <v>4955</v>
      </c>
      <c r="L3232" s="666">
        <v>78.33</v>
      </c>
      <c r="M3232" s="666">
        <v>313.32</v>
      </c>
      <c r="N3232" s="665">
        <v>4</v>
      </c>
      <c r="O3232" s="748">
        <v>0.5</v>
      </c>
      <c r="P3232" s="666">
        <v>313.32</v>
      </c>
      <c r="Q3232" s="681">
        <v>1</v>
      </c>
      <c r="R3232" s="665">
        <v>4</v>
      </c>
      <c r="S3232" s="681">
        <v>1</v>
      </c>
      <c r="T3232" s="748">
        <v>0.5</v>
      </c>
      <c r="U3232" s="704">
        <v>1</v>
      </c>
    </row>
    <row r="3233" spans="1:21" ht="14.4" customHeight="1" x14ac:dyDescent="0.3">
      <c r="A3233" s="664">
        <v>21</v>
      </c>
      <c r="B3233" s="665" t="s">
        <v>545</v>
      </c>
      <c r="C3233" s="665" t="s">
        <v>4757</v>
      </c>
      <c r="D3233" s="746" t="s">
        <v>7219</v>
      </c>
      <c r="E3233" s="747" t="s">
        <v>4788</v>
      </c>
      <c r="F3233" s="665" t="s">
        <v>4752</v>
      </c>
      <c r="G3233" s="665" t="s">
        <v>4954</v>
      </c>
      <c r="H3233" s="665" t="s">
        <v>546</v>
      </c>
      <c r="I3233" s="665" t="s">
        <v>7057</v>
      </c>
      <c r="J3233" s="665" t="s">
        <v>7058</v>
      </c>
      <c r="K3233" s="665" t="s">
        <v>5784</v>
      </c>
      <c r="L3233" s="666">
        <v>75.819999999999993</v>
      </c>
      <c r="M3233" s="666">
        <v>151.63999999999999</v>
      </c>
      <c r="N3233" s="665">
        <v>2</v>
      </c>
      <c r="O3233" s="748">
        <v>1.5</v>
      </c>
      <c r="P3233" s="666">
        <v>75.819999999999993</v>
      </c>
      <c r="Q3233" s="681">
        <v>0.5</v>
      </c>
      <c r="R3233" s="665">
        <v>1</v>
      </c>
      <c r="S3233" s="681">
        <v>0.5</v>
      </c>
      <c r="T3233" s="748">
        <v>0.5</v>
      </c>
      <c r="U3233" s="704">
        <v>0.33333333333333331</v>
      </c>
    </row>
    <row r="3234" spans="1:21" ht="14.4" customHeight="1" x14ac:dyDescent="0.3">
      <c r="A3234" s="664">
        <v>21</v>
      </c>
      <c r="B3234" s="665" t="s">
        <v>545</v>
      </c>
      <c r="C3234" s="665" t="s">
        <v>4757</v>
      </c>
      <c r="D3234" s="746" t="s">
        <v>7219</v>
      </c>
      <c r="E3234" s="747" t="s">
        <v>4788</v>
      </c>
      <c r="F3234" s="665" t="s">
        <v>4752</v>
      </c>
      <c r="G3234" s="665" t="s">
        <v>4857</v>
      </c>
      <c r="H3234" s="665" t="s">
        <v>2238</v>
      </c>
      <c r="I3234" s="665" t="s">
        <v>2389</v>
      </c>
      <c r="J3234" s="665" t="s">
        <v>2390</v>
      </c>
      <c r="K3234" s="665" t="s">
        <v>4463</v>
      </c>
      <c r="L3234" s="666">
        <v>42.57</v>
      </c>
      <c r="M3234" s="666">
        <v>42.57</v>
      </c>
      <c r="N3234" s="665">
        <v>1</v>
      </c>
      <c r="O3234" s="748">
        <v>0.33333333333333331</v>
      </c>
      <c r="P3234" s="666">
        <v>42.57</v>
      </c>
      <c r="Q3234" s="681">
        <v>1</v>
      </c>
      <c r="R3234" s="665">
        <v>1</v>
      </c>
      <c r="S3234" s="681">
        <v>1</v>
      </c>
      <c r="T3234" s="748">
        <v>0.33333333333333331</v>
      </c>
      <c r="U3234" s="704">
        <v>1</v>
      </c>
    </row>
    <row r="3235" spans="1:21" ht="14.4" customHeight="1" x14ac:dyDescent="0.3">
      <c r="A3235" s="664">
        <v>21</v>
      </c>
      <c r="B3235" s="665" t="s">
        <v>545</v>
      </c>
      <c r="C3235" s="665" t="s">
        <v>4757</v>
      </c>
      <c r="D3235" s="746" t="s">
        <v>7219</v>
      </c>
      <c r="E3235" s="747" t="s">
        <v>4788</v>
      </c>
      <c r="F3235" s="665" t="s">
        <v>4752</v>
      </c>
      <c r="G3235" s="665" t="s">
        <v>5585</v>
      </c>
      <c r="H3235" s="665" t="s">
        <v>546</v>
      </c>
      <c r="I3235" s="665" t="s">
        <v>1186</v>
      </c>
      <c r="J3235" s="665" t="s">
        <v>1187</v>
      </c>
      <c r="K3235" s="665" t="s">
        <v>3590</v>
      </c>
      <c r="L3235" s="666">
        <v>42.05</v>
      </c>
      <c r="M3235" s="666">
        <v>42.05</v>
      </c>
      <c r="N3235" s="665">
        <v>1</v>
      </c>
      <c r="O3235" s="748">
        <v>0.5</v>
      </c>
      <c r="P3235" s="666">
        <v>42.05</v>
      </c>
      <c r="Q3235" s="681">
        <v>1</v>
      </c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21</v>
      </c>
      <c r="B3236" s="665" t="s">
        <v>545</v>
      </c>
      <c r="C3236" s="665" t="s">
        <v>4757</v>
      </c>
      <c r="D3236" s="746" t="s">
        <v>7219</v>
      </c>
      <c r="E3236" s="747" t="s">
        <v>4788</v>
      </c>
      <c r="F3236" s="665" t="s">
        <v>4752</v>
      </c>
      <c r="G3236" s="665" t="s">
        <v>5585</v>
      </c>
      <c r="H3236" s="665" t="s">
        <v>546</v>
      </c>
      <c r="I3236" s="665" t="s">
        <v>3053</v>
      </c>
      <c r="J3236" s="665" t="s">
        <v>3054</v>
      </c>
      <c r="K3236" s="665" t="s">
        <v>7059</v>
      </c>
      <c r="L3236" s="666">
        <v>47.47</v>
      </c>
      <c r="M3236" s="666">
        <v>47.47</v>
      </c>
      <c r="N3236" s="665">
        <v>1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21</v>
      </c>
      <c r="B3237" s="665" t="s">
        <v>545</v>
      </c>
      <c r="C3237" s="665" t="s">
        <v>4757</v>
      </c>
      <c r="D3237" s="746" t="s">
        <v>7219</v>
      </c>
      <c r="E3237" s="747" t="s">
        <v>4788</v>
      </c>
      <c r="F3237" s="665" t="s">
        <v>4752</v>
      </c>
      <c r="G3237" s="665" t="s">
        <v>4861</v>
      </c>
      <c r="H3237" s="665" t="s">
        <v>546</v>
      </c>
      <c r="I3237" s="665" t="s">
        <v>706</v>
      </c>
      <c r="J3237" s="665" t="s">
        <v>4862</v>
      </c>
      <c r="K3237" s="665" t="s">
        <v>4863</v>
      </c>
      <c r="L3237" s="666">
        <v>37.61</v>
      </c>
      <c r="M3237" s="666">
        <v>37.61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21</v>
      </c>
      <c r="B3238" s="665" t="s">
        <v>545</v>
      </c>
      <c r="C3238" s="665" t="s">
        <v>4757</v>
      </c>
      <c r="D3238" s="746" t="s">
        <v>7219</v>
      </c>
      <c r="E3238" s="747" t="s">
        <v>4788</v>
      </c>
      <c r="F3238" s="665" t="s">
        <v>4752</v>
      </c>
      <c r="G3238" s="665" t="s">
        <v>5905</v>
      </c>
      <c r="H3238" s="665" t="s">
        <v>546</v>
      </c>
      <c r="I3238" s="665" t="s">
        <v>7060</v>
      </c>
      <c r="J3238" s="665" t="s">
        <v>1620</v>
      </c>
      <c r="K3238" s="665" t="s">
        <v>7061</v>
      </c>
      <c r="L3238" s="666">
        <v>0</v>
      </c>
      <c r="M3238" s="666">
        <v>0</v>
      </c>
      <c r="N3238" s="665">
        <v>1</v>
      </c>
      <c r="O3238" s="748">
        <v>0.5</v>
      </c>
      <c r="P3238" s="666"/>
      <c r="Q3238" s="681"/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21</v>
      </c>
      <c r="B3239" s="665" t="s">
        <v>545</v>
      </c>
      <c r="C3239" s="665" t="s">
        <v>4757</v>
      </c>
      <c r="D3239" s="746" t="s">
        <v>7219</v>
      </c>
      <c r="E3239" s="747" t="s">
        <v>4788</v>
      </c>
      <c r="F3239" s="665" t="s">
        <v>4752</v>
      </c>
      <c r="G3239" s="665" t="s">
        <v>4866</v>
      </c>
      <c r="H3239" s="665" t="s">
        <v>546</v>
      </c>
      <c r="I3239" s="665" t="s">
        <v>765</v>
      </c>
      <c r="J3239" s="665" t="s">
        <v>766</v>
      </c>
      <c r="K3239" s="665" t="s">
        <v>4867</v>
      </c>
      <c r="L3239" s="666">
        <v>91.11</v>
      </c>
      <c r="M3239" s="666">
        <v>91.11</v>
      </c>
      <c r="N3239" s="665">
        <v>1</v>
      </c>
      <c r="O3239" s="748">
        <v>1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21</v>
      </c>
      <c r="B3240" s="665" t="s">
        <v>545</v>
      </c>
      <c r="C3240" s="665" t="s">
        <v>4757</v>
      </c>
      <c r="D3240" s="746" t="s">
        <v>7219</v>
      </c>
      <c r="E3240" s="747" t="s">
        <v>4788</v>
      </c>
      <c r="F3240" s="665" t="s">
        <v>4752</v>
      </c>
      <c r="G3240" s="665" t="s">
        <v>6347</v>
      </c>
      <c r="H3240" s="665" t="s">
        <v>546</v>
      </c>
      <c r="I3240" s="665" t="s">
        <v>7062</v>
      </c>
      <c r="J3240" s="665" t="s">
        <v>6349</v>
      </c>
      <c r="K3240" s="665" t="s">
        <v>7063</v>
      </c>
      <c r="L3240" s="666">
        <v>84.9</v>
      </c>
      <c r="M3240" s="666">
        <v>84.9</v>
      </c>
      <c r="N3240" s="665">
        <v>1</v>
      </c>
      <c r="O3240" s="748">
        <v>1</v>
      </c>
      <c r="P3240" s="666">
        <v>84.9</v>
      </c>
      <c r="Q3240" s="681">
        <v>1</v>
      </c>
      <c r="R3240" s="665">
        <v>1</v>
      </c>
      <c r="S3240" s="681">
        <v>1</v>
      </c>
      <c r="T3240" s="748">
        <v>1</v>
      </c>
      <c r="U3240" s="704">
        <v>1</v>
      </c>
    </row>
    <row r="3241" spans="1:21" ht="14.4" customHeight="1" x14ac:dyDescent="0.3">
      <c r="A3241" s="664">
        <v>21</v>
      </c>
      <c r="B3241" s="665" t="s">
        <v>545</v>
      </c>
      <c r="C3241" s="665" t="s">
        <v>4757</v>
      </c>
      <c r="D3241" s="746" t="s">
        <v>7219</v>
      </c>
      <c r="E3241" s="747" t="s">
        <v>4788</v>
      </c>
      <c r="F3241" s="665" t="s">
        <v>4752</v>
      </c>
      <c r="G3241" s="665" t="s">
        <v>5238</v>
      </c>
      <c r="H3241" s="665" t="s">
        <v>2238</v>
      </c>
      <c r="I3241" s="665" t="s">
        <v>7064</v>
      </c>
      <c r="J3241" s="665" t="s">
        <v>7065</v>
      </c>
      <c r="K3241" s="665" t="s">
        <v>7066</v>
      </c>
      <c r="L3241" s="666">
        <v>173.14</v>
      </c>
      <c r="M3241" s="666">
        <v>519.41999999999996</v>
      </c>
      <c r="N3241" s="665">
        <v>3</v>
      </c>
      <c r="O3241" s="748">
        <v>1</v>
      </c>
      <c r="P3241" s="666">
        <v>519.41999999999996</v>
      </c>
      <c r="Q3241" s="681">
        <v>1</v>
      </c>
      <c r="R3241" s="665">
        <v>3</v>
      </c>
      <c r="S3241" s="681">
        <v>1</v>
      </c>
      <c r="T3241" s="748">
        <v>1</v>
      </c>
      <c r="U3241" s="704">
        <v>1</v>
      </c>
    </row>
    <row r="3242" spans="1:21" ht="14.4" customHeight="1" x14ac:dyDescent="0.3">
      <c r="A3242" s="664">
        <v>21</v>
      </c>
      <c r="B3242" s="665" t="s">
        <v>545</v>
      </c>
      <c r="C3242" s="665" t="s">
        <v>4757</v>
      </c>
      <c r="D3242" s="746" t="s">
        <v>7219</v>
      </c>
      <c r="E3242" s="747" t="s">
        <v>4788</v>
      </c>
      <c r="F3242" s="665" t="s">
        <v>4752</v>
      </c>
      <c r="G3242" s="665" t="s">
        <v>7067</v>
      </c>
      <c r="H3242" s="665" t="s">
        <v>546</v>
      </c>
      <c r="I3242" s="665" t="s">
        <v>7068</v>
      </c>
      <c r="J3242" s="665" t="s">
        <v>7069</v>
      </c>
      <c r="K3242" s="665" t="s">
        <v>7070</v>
      </c>
      <c r="L3242" s="666">
        <v>0</v>
      </c>
      <c r="M3242" s="666">
        <v>0</v>
      </c>
      <c r="N3242" s="665">
        <v>1</v>
      </c>
      <c r="O3242" s="748">
        <v>1</v>
      </c>
      <c r="P3242" s="666">
        <v>0</v>
      </c>
      <c r="Q3242" s="681"/>
      <c r="R3242" s="665">
        <v>1</v>
      </c>
      <c r="S3242" s="681">
        <v>1</v>
      </c>
      <c r="T3242" s="748">
        <v>1</v>
      </c>
      <c r="U3242" s="704">
        <v>1</v>
      </c>
    </row>
    <row r="3243" spans="1:21" ht="14.4" customHeight="1" x14ac:dyDescent="0.3">
      <c r="A3243" s="664">
        <v>21</v>
      </c>
      <c r="B3243" s="665" t="s">
        <v>545</v>
      </c>
      <c r="C3243" s="665" t="s">
        <v>4757</v>
      </c>
      <c r="D3243" s="746" t="s">
        <v>7219</v>
      </c>
      <c r="E3243" s="747" t="s">
        <v>4788</v>
      </c>
      <c r="F3243" s="665" t="s">
        <v>4752</v>
      </c>
      <c r="G3243" s="665" t="s">
        <v>4886</v>
      </c>
      <c r="H3243" s="665" t="s">
        <v>546</v>
      </c>
      <c r="I3243" s="665" t="s">
        <v>1096</v>
      </c>
      <c r="J3243" s="665" t="s">
        <v>1097</v>
      </c>
      <c r="K3243" s="665" t="s">
        <v>4888</v>
      </c>
      <c r="L3243" s="666">
        <v>33</v>
      </c>
      <c r="M3243" s="666">
        <v>33</v>
      </c>
      <c r="N3243" s="665">
        <v>1</v>
      </c>
      <c r="O3243" s="748">
        <v>0.5</v>
      </c>
      <c r="P3243" s="666">
        <v>33</v>
      </c>
      <c r="Q3243" s="681">
        <v>1</v>
      </c>
      <c r="R3243" s="665">
        <v>1</v>
      </c>
      <c r="S3243" s="681">
        <v>1</v>
      </c>
      <c r="T3243" s="748">
        <v>0.5</v>
      </c>
      <c r="U3243" s="704">
        <v>1</v>
      </c>
    </row>
    <row r="3244" spans="1:21" ht="14.4" customHeight="1" x14ac:dyDescent="0.3">
      <c r="A3244" s="664">
        <v>21</v>
      </c>
      <c r="B3244" s="665" t="s">
        <v>545</v>
      </c>
      <c r="C3244" s="665" t="s">
        <v>4757</v>
      </c>
      <c r="D3244" s="746" t="s">
        <v>7219</v>
      </c>
      <c r="E3244" s="747" t="s">
        <v>4788</v>
      </c>
      <c r="F3244" s="665" t="s">
        <v>4752</v>
      </c>
      <c r="G3244" s="665" t="s">
        <v>4886</v>
      </c>
      <c r="H3244" s="665" t="s">
        <v>546</v>
      </c>
      <c r="I3244" s="665" t="s">
        <v>5185</v>
      </c>
      <c r="J3244" s="665" t="s">
        <v>782</v>
      </c>
      <c r="K3244" s="665" t="s">
        <v>5112</v>
      </c>
      <c r="L3244" s="666">
        <v>0</v>
      </c>
      <c r="M3244" s="666">
        <v>0</v>
      </c>
      <c r="N3244" s="665">
        <v>1</v>
      </c>
      <c r="O3244" s="748">
        <v>0.5</v>
      </c>
      <c r="P3244" s="666"/>
      <c r="Q3244" s="681"/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21</v>
      </c>
      <c r="B3245" s="665" t="s">
        <v>545</v>
      </c>
      <c r="C3245" s="665" t="s">
        <v>4757</v>
      </c>
      <c r="D3245" s="746" t="s">
        <v>7219</v>
      </c>
      <c r="E3245" s="747" t="s">
        <v>4788</v>
      </c>
      <c r="F3245" s="665" t="s">
        <v>4752</v>
      </c>
      <c r="G3245" s="665" t="s">
        <v>7071</v>
      </c>
      <c r="H3245" s="665" t="s">
        <v>546</v>
      </c>
      <c r="I3245" s="665" t="s">
        <v>7072</v>
      </c>
      <c r="J3245" s="665" t="s">
        <v>7073</v>
      </c>
      <c r="K3245" s="665" t="s">
        <v>7074</v>
      </c>
      <c r="L3245" s="666">
        <v>125.34</v>
      </c>
      <c r="M3245" s="666">
        <v>125.34</v>
      </c>
      <c r="N3245" s="665">
        <v>1</v>
      </c>
      <c r="O3245" s="748">
        <v>1</v>
      </c>
      <c r="P3245" s="666">
        <v>125.34</v>
      </c>
      <c r="Q3245" s="681">
        <v>1</v>
      </c>
      <c r="R3245" s="665">
        <v>1</v>
      </c>
      <c r="S3245" s="681">
        <v>1</v>
      </c>
      <c r="T3245" s="748">
        <v>1</v>
      </c>
      <c r="U3245" s="704">
        <v>1</v>
      </c>
    </row>
    <row r="3246" spans="1:21" ht="14.4" customHeight="1" x14ac:dyDescent="0.3">
      <c r="A3246" s="664">
        <v>21</v>
      </c>
      <c r="B3246" s="665" t="s">
        <v>545</v>
      </c>
      <c r="C3246" s="665" t="s">
        <v>4757</v>
      </c>
      <c r="D3246" s="746" t="s">
        <v>7219</v>
      </c>
      <c r="E3246" s="747" t="s">
        <v>4788</v>
      </c>
      <c r="F3246" s="665" t="s">
        <v>4752</v>
      </c>
      <c r="G3246" s="665" t="s">
        <v>7071</v>
      </c>
      <c r="H3246" s="665" t="s">
        <v>546</v>
      </c>
      <c r="I3246" s="665" t="s">
        <v>7075</v>
      </c>
      <c r="J3246" s="665" t="s">
        <v>7073</v>
      </c>
      <c r="K3246" s="665" t="s">
        <v>7076</v>
      </c>
      <c r="L3246" s="666">
        <v>0</v>
      </c>
      <c r="M3246" s="666">
        <v>0</v>
      </c>
      <c r="N3246" s="665">
        <v>1</v>
      </c>
      <c r="O3246" s="748">
        <v>0.5</v>
      </c>
      <c r="P3246" s="666">
        <v>0</v>
      </c>
      <c r="Q3246" s="681"/>
      <c r="R3246" s="665">
        <v>1</v>
      </c>
      <c r="S3246" s="681">
        <v>1</v>
      </c>
      <c r="T3246" s="748">
        <v>0.5</v>
      </c>
      <c r="U3246" s="704">
        <v>1</v>
      </c>
    </row>
    <row r="3247" spans="1:21" ht="14.4" customHeight="1" x14ac:dyDescent="0.3">
      <c r="A3247" s="664">
        <v>21</v>
      </c>
      <c r="B3247" s="665" t="s">
        <v>545</v>
      </c>
      <c r="C3247" s="665" t="s">
        <v>4757</v>
      </c>
      <c r="D3247" s="746" t="s">
        <v>7219</v>
      </c>
      <c r="E3247" s="747" t="s">
        <v>4788</v>
      </c>
      <c r="F3247" s="665" t="s">
        <v>4752</v>
      </c>
      <c r="G3247" s="665" t="s">
        <v>7071</v>
      </c>
      <c r="H3247" s="665" t="s">
        <v>546</v>
      </c>
      <c r="I3247" s="665" t="s">
        <v>7077</v>
      </c>
      <c r="J3247" s="665" t="s">
        <v>7078</v>
      </c>
      <c r="K3247" s="665" t="s">
        <v>7079</v>
      </c>
      <c r="L3247" s="666">
        <v>0</v>
      </c>
      <c r="M3247" s="666">
        <v>0</v>
      </c>
      <c r="N3247" s="665">
        <v>1</v>
      </c>
      <c r="O3247" s="748">
        <v>0.5</v>
      </c>
      <c r="P3247" s="666"/>
      <c r="Q3247" s="681"/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21</v>
      </c>
      <c r="B3248" s="665" t="s">
        <v>545</v>
      </c>
      <c r="C3248" s="665" t="s">
        <v>4757</v>
      </c>
      <c r="D3248" s="746" t="s">
        <v>7219</v>
      </c>
      <c r="E3248" s="747" t="s">
        <v>4788</v>
      </c>
      <c r="F3248" s="665" t="s">
        <v>4752</v>
      </c>
      <c r="G3248" s="665" t="s">
        <v>4827</v>
      </c>
      <c r="H3248" s="665" t="s">
        <v>546</v>
      </c>
      <c r="I3248" s="665" t="s">
        <v>5088</v>
      </c>
      <c r="J3248" s="665" t="s">
        <v>2158</v>
      </c>
      <c r="K3248" s="665" t="s">
        <v>4800</v>
      </c>
      <c r="L3248" s="666">
        <v>0</v>
      </c>
      <c r="M3248" s="666">
        <v>0</v>
      </c>
      <c r="N3248" s="665">
        <v>1</v>
      </c>
      <c r="O3248" s="748">
        <v>1</v>
      </c>
      <c r="P3248" s="666"/>
      <c r="Q3248" s="681"/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21</v>
      </c>
      <c r="B3249" s="665" t="s">
        <v>545</v>
      </c>
      <c r="C3249" s="665" t="s">
        <v>4757</v>
      </c>
      <c r="D3249" s="746" t="s">
        <v>7219</v>
      </c>
      <c r="E3249" s="747" t="s">
        <v>4788</v>
      </c>
      <c r="F3249" s="665" t="s">
        <v>4752</v>
      </c>
      <c r="G3249" s="665" t="s">
        <v>4827</v>
      </c>
      <c r="H3249" s="665" t="s">
        <v>546</v>
      </c>
      <c r="I3249" s="665" t="s">
        <v>6208</v>
      </c>
      <c r="J3249" s="665" t="s">
        <v>2158</v>
      </c>
      <c r="K3249" s="665" t="s">
        <v>4800</v>
      </c>
      <c r="L3249" s="666">
        <v>0</v>
      </c>
      <c r="M3249" s="666">
        <v>0</v>
      </c>
      <c r="N3249" s="665">
        <v>1</v>
      </c>
      <c r="O3249" s="748">
        <v>1</v>
      </c>
      <c r="P3249" s="666"/>
      <c r="Q3249" s="681"/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21</v>
      </c>
      <c r="B3250" s="665" t="s">
        <v>545</v>
      </c>
      <c r="C3250" s="665" t="s">
        <v>4757</v>
      </c>
      <c r="D3250" s="746" t="s">
        <v>7219</v>
      </c>
      <c r="E3250" s="747" t="s">
        <v>4788</v>
      </c>
      <c r="F3250" s="665" t="s">
        <v>4752</v>
      </c>
      <c r="G3250" s="665" t="s">
        <v>7080</v>
      </c>
      <c r="H3250" s="665" t="s">
        <v>546</v>
      </c>
      <c r="I3250" s="665" t="s">
        <v>7081</v>
      </c>
      <c r="J3250" s="665" t="s">
        <v>7082</v>
      </c>
      <c r="K3250" s="665" t="s">
        <v>7083</v>
      </c>
      <c r="L3250" s="666">
        <v>0</v>
      </c>
      <c r="M3250" s="666">
        <v>0</v>
      </c>
      <c r="N3250" s="665">
        <v>1</v>
      </c>
      <c r="O3250" s="748">
        <v>0.5</v>
      </c>
      <c r="P3250" s="666">
        <v>0</v>
      </c>
      <c r="Q3250" s="681"/>
      <c r="R3250" s="665">
        <v>1</v>
      </c>
      <c r="S3250" s="681">
        <v>1</v>
      </c>
      <c r="T3250" s="748">
        <v>0.5</v>
      </c>
      <c r="U3250" s="704">
        <v>1</v>
      </c>
    </row>
    <row r="3251" spans="1:21" ht="14.4" customHeight="1" x14ac:dyDescent="0.3">
      <c r="A3251" s="664">
        <v>21</v>
      </c>
      <c r="B3251" s="665" t="s">
        <v>545</v>
      </c>
      <c r="C3251" s="665" t="s">
        <v>4757</v>
      </c>
      <c r="D3251" s="746" t="s">
        <v>7219</v>
      </c>
      <c r="E3251" s="747" t="s">
        <v>4788</v>
      </c>
      <c r="F3251" s="665" t="s">
        <v>4752</v>
      </c>
      <c r="G3251" s="665" t="s">
        <v>4802</v>
      </c>
      <c r="H3251" s="665" t="s">
        <v>546</v>
      </c>
      <c r="I3251" s="665" t="s">
        <v>994</v>
      </c>
      <c r="J3251" s="665" t="s">
        <v>4803</v>
      </c>
      <c r="K3251" s="665" t="s">
        <v>4804</v>
      </c>
      <c r="L3251" s="666">
        <v>53.57</v>
      </c>
      <c r="M3251" s="666">
        <v>107.14</v>
      </c>
      <c r="N3251" s="665">
        <v>2</v>
      </c>
      <c r="O3251" s="748">
        <v>0.5</v>
      </c>
      <c r="P3251" s="666">
        <v>107.14</v>
      </c>
      <c r="Q3251" s="681">
        <v>1</v>
      </c>
      <c r="R3251" s="665">
        <v>2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21</v>
      </c>
      <c r="B3252" s="665" t="s">
        <v>545</v>
      </c>
      <c r="C3252" s="665" t="s">
        <v>4757</v>
      </c>
      <c r="D3252" s="746" t="s">
        <v>7219</v>
      </c>
      <c r="E3252" s="747" t="s">
        <v>4788</v>
      </c>
      <c r="F3252" s="665" t="s">
        <v>4752</v>
      </c>
      <c r="G3252" s="665" t="s">
        <v>4805</v>
      </c>
      <c r="H3252" s="665" t="s">
        <v>2238</v>
      </c>
      <c r="I3252" s="665" t="s">
        <v>4806</v>
      </c>
      <c r="J3252" s="665" t="s">
        <v>2554</v>
      </c>
      <c r="K3252" s="665" t="s">
        <v>4446</v>
      </c>
      <c r="L3252" s="666">
        <v>490.89</v>
      </c>
      <c r="M3252" s="666">
        <v>490.89</v>
      </c>
      <c r="N3252" s="665">
        <v>1</v>
      </c>
      <c r="O3252" s="748">
        <v>1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21</v>
      </c>
      <c r="B3253" s="665" t="s">
        <v>545</v>
      </c>
      <c r="C3253" s="665" t="s">
        <v>4757</v>
      </c>
      <c r="D3253" s="746" t="s">
        <v>7219</v>
      </c>
      <c r="E3253" s="747" t="s">
        <v>4788</v>
      </c>
      <c r="F3253" s="665" t="s">
        <v>4752</v>
      </c>
      <c r="G3253" s="665" t="s">
        <v>4805</v>
      </c>
      <c r="H3253" s="665" t="s">
        <v>2238</v>
      </c>
      <c r="I3253" s="665" t="s">
        <v>4968</v>
      </c>
      <c r="J3253" s="665" t="s">
        <v>2554</v>
      </c>
      <c r="K3253" s="665" t="s">
        <v>4615</v>
      </c>
      <c r="L3253" s="666">
        <v>815.1</v>
      </c>
      <c r="M3253" s="666">
        <v>815.1</v>
      </c>
      <c r="N3253" s="665">
        <v>1</v>
      </c>
      <c r="O3253" s="748">
        <v>1</v>
      </c>
      <c r="P3253" s="666">
        <v>815.1</v>
      </c>
      <c r="Q3253" s="681">
        <v>1</v>
      </c>
      <c r="R3253" s="665">
        <v>1</v>
      </c>
      <c r="S3253" s="681">
        <v>1</v>
      </c>
      <c r="T3253" s="748">
        <v>1</v>
      </c>
      <c r="U3253" s="704">
        <v>1</v>
      </c>
    </row>
    <row r="3254" spans="1:21" ht="14.4" customHeight="1" x14ac:dyDescent="0.3">
      <c r="A3254" s="664">
        <v>21</v>
      </c>
      <c r="B3254" s="665" t="s">
        <v>545</v>
      </c>
      <c r="C3254" s="665" t="s">
        <v>4757</v>
      </c>
      <c r="D3254" s="746" t="s">
        <v>7219</v>
      </c>
      <c r="E3254" s="747" t="s">
        <v>4788</v>
      </c>
      <c r="F3254" s="665" t="s">
        <v>4752</v>
      </c>
      <c r="G3254" s="665" t="s">
        <v>4805</v>
      </c>
      <c r="H3254" s="665" t="s">
        <v>2238</v>
      </c>
      <c r="I3254" s="665" t="s">
        <v>4968</v>
      </c>
      <c r="J3254" s="665" t="s">
        <v>2554</v>
      </c>
      <c r="K3254" s="665" t="s">
        <v>4615</v>
      </c>
      <c r="L3254" s="666">
        <v>736.33</v>
      </c>
      <c r="M3254" s="666">
        <v>736.33</v>
      </c>
      <c r="N3254" s="665">
        <v>1</v>
      </c>
      <c r="O3254" s="748">
        <v>1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21</v>
      </c>
      <c r="B3255" s="665" t="s">
        <v>545</v>
      </c>
      <c r="C3255" s="665" t="s">
        <v>4757</v>
      </c>
      <c r="D3255" s="746" t="s">
        <v>7219</v>
      </c>
      <c r="E3255" s="747" t="s">
        <v>4788</v>
      </c>
      <c r="F3255" s="665" t="s">
        <v>4752</v>
      </c>
      <c r="G3255" s="665" t="s">
        <v>4805</v>
      </c>
      <c r="H3255" s="665" t="s">
        <v>2238</v>
      </c>
      <c r="I3255" s="665" t="s">
        <v>3683</v>
      </c>
      <c r="J3255" s="665" t="s">
        <v>2554</v>
      </c>
      <c r="K3255" s="665" t="s">
        <v>4616</v>
      </c>
      <c r="L3255" s="666">
        <v>923.74</v>
      </c>
      <c r="M3255" s="666">
        <v>923.74</v>
      </c>
      <c r="N3255" s="665">
        <v>1</v>
      </c>
      <c r="O3255" s="748">
        <v>1</v>
      </c>
      <c r="P3255" s="666">
        <v>923.74</v>
      </c>
      <c r="Q3255" s="681">
        <v>1</v>
      </c>
      <c r="R3255" s="665">
        <v>1</v>
      </c>
      <c r="S3255" s="681">
        <v>1</v>
      </c>
      <c r="T3255" s="748">
        <v>1</v>
      </c>
      <c r="U3255" s="704">
        <v>1</v>
      </c>
    </row>
    <row r="3256" spans="1:21" ht="14.4" customHeight="1" x14ac:dyDescent="0.3">
      <c r="A3256" s="664">
        <v>21</v>
      </c>
      <c r="B3256" s="665" t="s">
        <v>545</v>
      </c>
      <c r="C3256" s="665" t="s">
        <v>4757</v>
      </c>
      <c r="D3256" s="746" t="s">
        <v>7219</v>
      </c>
      <c r="E3256" s="747" t="s">
        <v>4788</v>
      </c>
      <c r="F3256" s="665" t="s">
        <v>4752</v>
      </c>
      <c r="G3256" s="665" t="s">
        <v>7084</v>
      </c>
      <c r="H3256" s="665" t="s">
        <v>546</v>
      </c>
      <c r="I3256" s="665" t="s">
        <v>7085</v>
      </c>
      <c r="J3256" s="665" t="s">
        <v>7086</v>
      </c>
      <c r="K3256" s="665" t="s">
        <v>7087</v>
      </c>
      <c r="L3256" s="666">
        <v>0</v>
      </c>
      <c r="M3256" s="666">
        <v>0</v>
      </c>
      <c r="N3256" s="665">
        <v>1</v>
      </c>
      <c r="O3256" s="748">
        <v>1</v>
      </c>
      <c r="P3256" s="666"/>
      <c r="Q3256" s="681"/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21</v>
      </c>
      <c r="B3257" s="665" t="s">
        <v>545</v>
      </c>
      <c r="C3257" s="665" t="s">
        <v>4757</v>
      </c>
      <c r="D3257" s="746" t="s">
        <v>7219</v>
      </c>
      <c r="E3257" s="747" t="s">
        <v>4788</v>
      </c>
      <c r="F3257" s="665" t="s">
        <v>4752</v>
      </c>
      <c r="G3257" s="665" t="s">
        <v>4969</v>
      </c>
      <c r="H3257" s="665" t="s">
        <v>546</v>
      </c>
      <c r="I3257" s="665" t="s">
        <v>5131</v>
      </c>
      <c r="J3257" s="665" t="s">
        <v>2697</v>
      </c>
      <c r="K3257" s="665" t="s">
        <v>4120</v>
      </c>
      <c r="L3257" s="666">
        <v>0</v>
      </c>
      <c r="M3257" s="666">
        <v>0</v>
      </c>
      <c r="N3257" s="665">
        <v>1</v>
      </c>
      <c r="O3257" s="748">
        <v>0.5</v>
      </c>
      <c r="P3257" s="666"/>
      <c r="Q3257" s="681"/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21</v>
      </c>
      <c r="B3258" s="665" t="s">
        <v>545</v>
      </c>
      <c r="C3258" s="665" t="s">
        <v>4757</v>
      </c>
      <c r="D3258" s="746" t="s">
        <v>7219</v>
      </c>
      <c r="E3258" s="747" t="s">
        <v>4788</v>
      </c>
      <c r="F3258" s="665" t="s">
        <v>4752</v>
      </c>
      <c r="G3258" s="665" t="s">
        <v>4807</v>
      </c>
      <c r="H3258" s="665" t="s">
        <v>546</v>
      </c>
      <c r="I3258" s="665" t="s">
        <v>4838</v>
      </c>
      <c r="J3258" s="665" t="s">
        <v>797</v>
      </c>
      <c r="K3258" s="665" t="s">
        <v>4839</v>
      </c>
      <c r="L3258" s="666">
        <v>57.64</v>
      </c>
      <c r="M3258" s="666">
        <v>115.28</v>
      </c>
      <c r="N3258" s="665">
        <v>2</v>
      </c>
      <c r="O3258" s="748">
        <v>0.66666666666666663</v>
      </c>
      <c r="P3258" s="666">
        <v>115.28</v>
      </c>
      <c r="Q3258" s="681">
        <v>1</v>
      </c>
      <c r="R3258" s="665">
        <v>2</v>
      </c>
      <c r="S3258" s="681">
        <v>1</v>
      </c>
      <c r="T3258" s="748">
        <v>0.66666666666666663</v>
      </c>
      <c r="U3258" s="704">
        <v>1</v>
      </c>
    </row>
    <row r="3259" spans="1:21" ht="14.4" customHeight="1" x14ac:dyDescent="0.3">
      <c r="A3259" s="664">
        <v>21</v>
      </c>
      <c r="B3259" s="665" t="s">
        <v>545</v>
      </c>
      <c r="C3259" s="665" t="s">
        <v>4757</v>
      </c>
      <c r="D3259" s="746" t="s">
        <v>7219</v>
      </c>
      <c r="E3259" s="747" t="s">
        <v>4788</v>
      </c>
      <c r="F3259" s="665" t="s">
        <v>4752</v>
      </c>
      <c r="G3259" s="665" t="s">
        <v>4810</v>
      </c>
      <c r="H3259" s="665" t="s">
        <v>546</v>
      </c>
      <c r="I3259" s="665" t="s">
        <v>5211</v>
      </c>
      <c r="J3259" s="665" t="s">
        <v>4606</v>
      </c>
      <c r="K3259" s="665" t="s">
        <v>5212</v>
      </c>
      <c r="L3259" s="666">
        <v>0</v>
      </c>
      <c r="M3259" s="666">
        <v>0</v>
      </c>
      <c r="N3259" s="665">
        <v>1</v>
      </c>
      <c r="O3259" s="748">
        <v>1</v>
      </c>
      <c r="P3259" s="666">
        <v>0</v>
      </c>
      <c r="Q3259" s="681"/>
      <c r="R3259" s="665">
        <v>1</v>
      </c>
      <c r="S3259" s="681">
        <v>1</v>
      </c>
      <c r="T3259" s="748">
        <v>1</v>
      </c>
      <c r="U3259" s="704">
        <v>1</v>
      </c>
    </row>
    <row r="3260" spans="1:21" ht="14.4" customHeight="1" x14ac:dyDescent="0.3">
      <c r="A3260" s="664">
        <v>21</v>
      </c>
      <c r="B3260" s="665" t="s">
        <v>545</v>
      </c>
      <c r="C3260" s="665" t="s">
        <v>4757</v>
      </c>
      <c r="D3260" s="746" t="s">
        <v>7219</v>
      </c>
      <c r="E3260" s="747" t="s">
        <v>4788</v>
      </c>
      <c r="F3260" s="665" t="s">
        <v>4752</v>
      </c>
      <c r="G3260" s="665" t="s">
        <v>4810</v>
      </c>
      <c r="H3260" s="665" t="s">
        <v>2238</v>
      </c>
      <c r="I3260" s="665" t="s">
        <v>4914</v>
      </c>
      <c r="J3260" s="665" t="s">
        <v>2567</v>
      </c>
      <c r="K3260" s="665" t="s">
        <v>2568</v>
      </c>
      <c r="L3260" s="666">
        <v>668.54</v>
      </c>
      <c r="M3260" s="666">
        <v>668.54</v>
      </c>
      <c r="N3260" s="665">
        <v>1</v>
      </c>
      <c r="O3260" s="748">
        <v>0.5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21</v>
      </c>
      <c r="B3261" s="665" t="s">
        <v>545</v>
      </c>
      <c r="C3261" s="665" t="s">
        <v>4757</v>
      </c>
      <c r="D3261" s="746" t="s">
        <v>7219</v>
      </c>
      <c r="E3261" s="747" t="s">
        <v>4788</v>
      </c>
      <c r="F3261" s="665" t="s">
        <v>4752</v>
      </c>
      <c r="G3261" s="665" t="s">
        <v>5134</v>
      </c>
      <c r="H3261" s="665" t="s">
        <v>546</v>
      </c>
      <c r="I3261" s="665" t="s">
        <v>5440</v>
      </c>
      <c r="J3261" s="665" t="s">
        <v>747</v>
      </c>
      <c r="K3261" s="665" t="s">
        <v>5441</v>
      </c>
      <c r="L3261" s="666">
        <v>0</v>
      </c>
      <c r="M3261" s="666">
        <v>0</v>
      </c>
      <c r="N3261" s="665">
        <v>2</v>
      </c>
      <c r="O3261" s="748">
        <v>0.5</v>
      </c>
      <c r="P3261" s="666">
        <v>0</v>
      </c>
      <c r="Q3261" s="681"/>
      <c r="R3261" s="665">
        <v>2</v>
      </c>
      <c r="S3261" s="681">
        <v>1</v>
      </c>
      <c r="T3261" s="748">
        <v>0.5</v>
      </c>
      <c r="U3261" s="704">
        <v>1</v>
      </c>
    </row>
    <row r="3262" spans="1:21" ht="14.4" customHeight="1" x14ac:dyDescent="0.3">
      <c r="A3262" s="664">
        <v>21</v>
      </c>
      <c r="B3262" s="665" t="s">
        <v>545</v>
      </c>
      <c r="C3262" s="665" t="s">
        <v>4757</v>
      </c>
      <c r="D3262" s="746" t="s">
        <v>7219</v>
      </c>
      <c r="E3262" s="747" t="s">
        <v>4788</v>
      </c>
      <c r="F3262" s="665" t="s">
        <v>4752</v>
      </c>
      <c r="G3262" s="665" t="s">
        <v>4816</v>
      </c>
      <c r="H3262" s="665" t="s">
        <v>546</v>
      </c>
      <c r="I3262" s="665" t="s">
        <v>861</v>
      </c>
      <c r="J3262" s="665" t="s">
        <v>4817</v>
      </c>
      <c r="K3262" s="665" t="s">
        <v>4800</v>
      </c>
      <c r="L3262" s="666">
        <v>0</v>
      </c>
      <c r="M3262" s="666">
        <v>0</v>
      </c>
      <c r="N3262" s="665">
        <v>1</v>
      </c>
      <c r="O3262" s="748">
        <v>1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21</v>
      </c>
      <c r="B3263" s="665" t="s">
        <v>545</v>
      </c>
      <c r="C3263" s="665" t="s">
        <v>4757</v>
      </c>
      <c r="D3263" s="746" t="s">
        <v>7219</v>
      </c>
      <c r="E3263" s="747" t="s">
        <v>4788</v>
      </c>
      <c r="F3263" s="665" t="s">
        <v>4752</v>
      </c>
      <c r="G3263" s="665" t="s">
        <v>5042</v>
      </c>
      <c r="H3263" s="665" t="s">
        <v>546</v>
      </c>
      <c r="I3263" s="665" t="s">
        <v>1194</v>
      </c>
      <c r="J3263" s="665" t="s">
        <v>751</v>
      </c>
      <c r="K3263" s="665" t="s">
        <v>5043</v>
      </c>
      <c r="L3263" s="666">
        <v>85.76</v>
      </c>
      <c r="M3263" s="666">
        <v>171.52</v>
      </c>
      <c r="N3263" s="665">
        <v>2</v>
      </c>
      <c r="O3263" s="748">
        <v>1.5</v>
      </c>
      <c r="P3263" s="666">
        <v>85.76</v>
      </c>
      <c r="Q3263" s="681">
        <v>0.5</v>
      </c>
      <c r="R3263" s="665">
        <v>1</v>
      </c>
      <c r="S3263" s="681">
        <v>0.5</v>
      </c>
      <c r="T3263" s="748">
        <v>1</v>
      </c>
      <c r="U3263" s="704">
        <v>0.66666666666666663</v>
      </c>
    </row>
    <row r="3264" spans="1:21" ht="14.4" customHeight="1" x14ac:dyDescent="0.3">
      <c r="A3264" s="664">
        <v>21</v>
      </c>
      <c r="B3264" s="665" t="s">
        <v>545</v>
      </c>
      <c r="C3264" s="665" t="s">
        <v>4757</v>
      </c>
      <c r="D3264" s="746" t="s">
        <v>7219</v>
      </c>
      <c r="E3264" s="747" t="s">
        <v>4790</v>
      </c>
      <c r="F3264" s="665" t="s">
        <v>4752</v>
      </c>
      <c r="G3264" s="665" t="s">
        <v>5553</v>
      </c>
      <c r="H3264" s="665" t="s">
        <v>546</v>
      </c>
      <c r="I3264" s="665" t="s">
        <v>6946</v>
      </c>
      <c r="J3264" s="665" t="s">
        <v>6947</v>
      </c>
      <c r="K3264" s="665" t="s">
        <v>6948</v>
      </c>
      <c r="L3264" s="666">
        <v>0</v>
      </c>
      <c r="M3264" s="666">
        <v>0</v>
      </c>
      <c r="N3264" s="665">
        <v>15</v>
      </c>
      <c r="O3264" s="748">
        <v>3</v>
      </c>
      <c r="P3264" s="666">
        <v>0</v>
      </c>
      <c r="Q3264" s="681"/>
      <c r="R3264" s="665">
        <v>15</v>
      </c>
      <c r="S3264" s="681">
        <v>1</v>
      </c>
      <c r="T3264" s="748">
        <v>3</v>
      </c>
      <c r="U3264" s="704">
        <v>1</v>
      </c>
    </row>
    <row r="3265" spans="1:21" ht="14.4" customHeight="1" x14ac:dyDescent="0.3">
      <c r="A3265" s="664">
        <v>21</v>
      </c>
      <c r="B3265" s="665" t="s">
        <v>545</v>
      </c>
      <c r="C3265" s="665" t="s">
        <v>4757</v>
      </c>
      <c r="D3265" s="746" t="s">
        <v>7219</v>
      </c>
      <c r="E3265" s="747" t="s">
        <v>4790</v>
      </c>
      <c r="F3265" s="665" t="s">
        <v>4752</v>
      </c>
      <c r="G3265" s="665" t="s">
        <v>4841</v>
      </c>
      <c r="H3265" s="665" t="s">
        <v>546</v>
      </c>
      <c r="I3265" s="665" t="s">
        <v>5198</v>
      </c>
      <c r="J3265" s="665" t="s">
        <v>725</v>
      </c>
      <c r="K3265" s="665" t="s">
        <v>4844</v>
      </c>
      <c r="L3265" s="666">
        <v>0</v>
      </c>
      <c r="M3265" s="666">
        <v>0</v>
      </c>
      <c r="N3265" s="665">
        <v>2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21</v>
      </c>
      <c r="B3266" s="665" t="s">
        <v>545</v>
      </c>
      <c r="C3266" s="665" t="s">
        <v>4757</v>
      </c>
      <c r="D3266" s="746" t="s">
        <v>7219</v>
      </c>
      <c r="E3266" s="747" t="s">
        <v>4790</v>
      </c>
      <c r="F3266" s="665" t="s">
        <v>4752</v>
      </c>
      <c r="G3266" s="665" t="s">
        <v>4841</v>
      </c>
      <c r="H3266" s="665" t="s">
        <v>546</v>
      </c>
      <c r="I3266" s="665" t="s">
        <v>6171</v>
      </c>
      <c r="J3266" s="665" t="s">
        <v>692</v>
      </c>
      <c r="K3266" s="665" t="s">
        <v>6172</v>
      </c>
      <c r="L3266" s="666">
        <v>0</v>
      </c>
      <c r="M3266" s="666">
        <v>0</v>
      </c>
      <c r="N3266" s="665">
        <v>1</v>
      </c>
      <c r="O3266" s="748">
        <v>0.5</v>
      </c>
      <c r="P3266" s="666">
        <v>0</v>
      </c>
      <c r="Q3266" s="681"/>
      <c r="R3266" s="665">
        <v>1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21</v>
      </c>
      <c r="B3267" s="665" t="s">
        <v>545</v>
      </c>
      <c r="C3267" s="665" t="s">
        <v>4757</v>
      </c>
      <c r="D3267" s="746" t="s">
        <v>7219</v>
      </c>
      <c r="E3267" s="747" t="s">
        <v>4790</v>
      </c>
      <c r="F3267" s="665" t="s">
        <v>4752</v>
      </c>
      <c r="G3267" s="665" t="s">
        <v>4847</v>
      </c>
      <c r="H3267" s="665" t="s">
        <v>2238</v>
      </c>
      <c r="I3267" s="665" t="s">
        <v>2330</v>
      </c>
      <c r="J3267" s="665" t="s">
        <v>4572</v>
      </c>
      <c r="K3267" s="665" t="s">
        <v>4573</v>
      </c>
      <c r="L3267" s="666">
        <v>4.7</v>
      </c>
      <c r="M3267" s="666">
        <v>32.9</v>
      </c>
      <c r="N3267" s="665">
        <v>7</v>
      </c>
      <c r="O3267" s="748">
        <v>2</v>
      </c>
      <c r="P3267" s="666">
        <v>23.5</v>
      </c>
      <c r="Q3267" s="681">
        <v>0.7142857142857143</v>
      </c>
      <c r="R3267" s="665">
        <v>5</v>
      </c>
      <c r="S3267" s="681">
        <v>0.7142857142857143</v>
      </c>
      <c r="T3267" s="748">
        <v>1.5</v>
      </c>
      <c r="U3267" s="704">
        <v>0.75</v>
      </c>
    </row>
    <row r="3268" spans="1:21" ht="14.4" customHeight="1" x14ac:dyDescent="0.3">
      <c r="A3268" s="664">
        <v>21</v>
      </c>
      <c r="B3268" s="665" t="s">
        <v>545</v>
      </c>
      <c r="C3268" s="665" t="s">
        <v>4757</v>
      </c>
      <c r="D3268" s="746" t="s">
        <v>7219</v>
      </c>
      <c r="E3268" s="747" t="s">
        <v>4790</v>
      </c>
      <c r="F3268" s="665" t="s">
        <v>4752</v>
      </c>
      <c r="G3268" s="665" t="s">
        <v>4847</v>
      </c>
      <c r="H3268" s="665" t="s">
        <v>546</v>
      </c>
      <c r="I3268" s="665" t="s">
        <v>4848</v>
      </c>
      <c r="J3268" s="665" t="s">
        <v>4849</v>
      </c>
      <c r="K3268" s="665" t="s">
        <v>4573</v>
      </c>
      <c r="L3268" s="666">
        <v>4.7</v>
      </c>
      <c r="M3268" s="666">
        <v>14.100000000000001</v>
      </c>
      <c r="N3268" s="665">
        <v>3</v>
      </c>
      <c r="O3268" s="748">
        <v>0.5</v>
      </c>
      <c r="P3268" s="666">
        <v>14.100000000000001</v>
      </c>
      <c r="Q3268" s="681">
        <v>1</v>
      </c>
      <c r="R3268" s="665">
        <v>3</v>
      </c>
      <c r="S3268" s="681">
        <v>1</v>
      </c>
      <c r="T3268" s="748">
        <v>0.5</v>
      </c>
      <c r="U3268" s="704">
        <v>1</v>
      </c>
    </row>
    <row r="3269" spans="1:21" ht="14.4" customHeight="1" x14ac:dyDescent="0.3">
      <c r="A3269" s="664">
        <v>21</v>
      </c>
      <c r="B3269" s="665" t="s">
        <v>545</v>
      </c>
      <c r="C3269" s="665" t="s">
        <v>4757</v>
      </c>
      <c r="D3269" s="746" t="s">
        <v>7219</v>
      </c>
      <c r="E3269" s="747" t="s">
        <v>4790</v>
      </c>
      <c r="F3269" s="665" t="s">
        <v>4752</v>
      </c>
      <c r="G3269" s="665" t="s">
        <v>5045</v>
      </c>
      <c r="H3269" s="665" t="s">
        <v>546</v>
      </c>
      <c r="I3269" s="665" t="s">
        <v>7088</v>
      </c>
      <c r="J3269" s="665" t="s">
        <v>1131</v>
      </c>
      <c r="K3269" s="665" t="s">
        <v>4469</v>
      </c>
      <c r="L3269" s="666">
        <v>0</v>
      </c>
      <c r="M3269" s="666">
        <v>0</v>
      </c>
      <c r="N3269" s="665">
        <v>3</v>
      </c>
      <c r="O3269" s="748">
        <v>1</v>
      </c>
      <c r="P3269" s="666">
        <v>0</v>
      </c>
      <c r="Q3269" s="681"/>
      <c r="R3269" s="665">
        <v>3</v>
      </c>
      <c r="S3269" s="681">
        <v>1</v>
      </c>
      <c r="T3269" s="748">
        <v>1</v>
      </c>
      <c r="U3269" s="704">
        <v>1</v>
      </c>
    </row>
    <row r="3270" spans="1:21" ht="14.4" customHeight="1" x14ac:dyDescent="0.3">
      <c r="A3270" s="664">
        <v>21</v>
      </c>
      <c r="B3270" s="665" t="s">
        <v>545</v>
      </c>
      <c r="C3270" s="665" t="s">
        <v>4757</v>
      </c>
      <c r="D3270" s="746" t="s">
        <v>7219</v>
      </c>
      <c r="E3270" s="747" t="s">
        <v>4790</v>
      </c>
      <c r="F3270" s="665" t="s">
        <v>4752</v>
      </c>
      <c r="G3270" s="665" t="s">
        <v>4953</v>
      </c>
      <c r="H3270" s="665" t="s">
        <v>2238</v>
      </c>
      <c r="I3270" s="665" t="s">
        <v>2771</v>
      </c>
      <c r="J3270" s="665" t="s">
        <v>4518</v>
      </c>
      <c r="K3270" s="665" t="s">
        <v>4519</v>
      </c>
      <c r="L3270" s="666">
        <v>149.52000000000001</v>
      </c>
      <c r="M3270" s="666">
        <v>149.52000000000001</v>
      </c>
      <c r="N3270" s="665">
        <v>1</v>
      </c>
      <c r="O3270" s="748">
        <v>1</v>
      </c>
      <c r="P3270" s="666">
        <v>149.52000000000001</v>
      </c>
      <c r="Q3270" s="681">
        <v>1</v>
      </c>
      <c r="R3270" s="665">
        <v>1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21</v>
      </c>
      <c r="B3271" s="665" t="s">
        <v>545</v>
      </c>
      <c r="C3271" s="665" t="s">
        <v>4757</v>
      </c>
      <c r="D3271" s="746" t="s">
        <v>7219</v>
      </c>
      <c r="E3271" s="747" t="s">
        <v>4790</v>
      </c>
      <c r="F3271" s="665" t="s">
        <v>4752</v>
      </c>
      <c r="G3271" s="665" t="s">
        <v>4850</v>
      </c>
      <c r="H3271" s="665" t="s">
        <v>546</v>
      </c>
      <c r="I3271" s="665" t="s">
        <v>4851</v>
      </c>
      <c r="J3271" s="665" t="s">
        <v>4852</v>
      </c>
      <c r="K3271" s="665" t="s">
        <v>4853</v>
      </c>
      <c r="L3271" s="666">
        <v>1540.82</v>
      </c>
      <c r="M3271" s="666">
        <v>49306.239999999998</v>
      </c>
      <c r="N3271" s="665">
        <v>32</v>
      </c>
      <c r="O3271" s="748">
        <v>8.5</v>
      </c>
      <c r="P3271" s="666">
        <v>43142.96</v>
      </c>
      <c r="Q3271" s="681">
        <v>0.875</v>
      </c>
      <c r="R3271" s="665">
        <v>28</v>
      </c>
      <c r="S3271" s="681">
        <v>0.875</v>
      </c>
      <c r="T3271" s="748">
        <v>7.5</v>
      </c>
      <c r="U3271" s="704">
        <v>0.88235294117647056</v>
      </c>
    </row>
    <row r="3272" spans="1:21" ht="14.4" customHeight="1" x14ac:dyDescent="0.3">
      <c r="A3272" s="664">
        <v>21</v>
      </c>
      <c r="B3272" s="665" t="s">
        <v>545</v>
      </c>
      <c r="C3272" s="665" t="s">
        <v>4757</v>
      </c>
      <c r="D3272" s="746" t="s">
        <v>7219</v>
      </c>
      <c r="E3272" s="747" t="s">
        <v>4790</v>
      </c>
      <c r="F3272" s="665" t="s">
        <v>4752</v>
      </c>
      <c r="G3272" s="665" t="s">
        <v>5579</v>
      </c>
      <c r="H3272" s="665" t="s">
        <v>2238</v>
      </c>
      <c r="I3272" s="665" t="s">
        <v>7089</v>
      </c>
      <c r="J3272" s="665" t="s">
        <v>5581</v>
      </c>
      <c r="K3272" s="665" t="s">
        <v>7090</v>
      </c>
      <c r="L3272" s="666">
        <v>3818.86</v>
      </c>
      <c r="M3272" s="666">
        <v>11456.58</v>
      </c>
      <c r="N3272" s="665">
        <v>3</v>
      </c>
      <c r="O3272" s="748">
        <v>2</v>
      </c>
      <c r="P3272" s="666">
        <v>3818.86</v>
      </c>
      <c r="Q3272" s="681">
        <v>0.33333333333333337</v>
      </c>
      <c r="R3272" s="665">
        <v>1</v>
      </c>
      <c r="S3272" s="681">
        <v>0.33333333333333331</v>
      </c>
      <c r="T3272" s="748">
        <v>1</v>
      </c>
      <c r="U3272" s="704">
        <v>0.5</v>
      </c>
    </row>
    <row r="3273" spans="1:21" ht="14.4" customHeight="1" x14ac:dyDescent="0.3">
      <c r="A3273" s="664">
        <v>21</v>
      </c>
      <c r="B3273" s="665" t="s">
        <v>545</v>
      </c>
      <c r="C3273" s="665" t="s">
        <v>4757</v>
      </c>
      <c r="D3273" s="746" t="s">
        <v>7219</v>
      </c>
      <c r="E3273" s="747" t="s">
        <v>4790</v>
      </c>
      <c r="F3273" s="665" t="s">
        <v>4752</v>
      </c>
      <c r="G3273" s="665" t="s">
        <v>4854</v>
      </c>
      <c r="H3273" s="665" t="s">
        <v>2238</v>
      </c>
      <c r="I3273" s="665" t="s">
        <v>6669</v>
      </c>
      <c r="J3273" s="665" t="s">
        <v>2282</v>
      </c>
      <c r="K3273" s="665" t="s">
        <v>4462</v>
      </c>
      <c r="L3273" s="666">
        <v>105.32</v>
      </c>
      <c r="M3273" s="666">
        <v>105.32</v>
      </c>
      <c r="N3273" s="665">
        <v>1</v>
      </c>
      <c r="O3273" s="748">
        <v>0.5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21</v>
      </c>
      <c r="B3274" s="665" t="s">
        <v>545</v>
      </c>
      <c r="C3274" s="665" t="s">
        <v>4757</v>
      </c>
      <c r="D3274" s="746" t="s">
        <v>7219</v>
      </c>
      <c r="E3274" s="747" t="s">
        <v>4790</v>
      </c>
      <c r="F3274" s="665" t="s">
        <v>4752</v>
      </c>
      <c r="G3274" s="665" t="s">
        <v>4824</v>
      </c>
      <c r="H3274" s="665" t="s">
        <v>546</v>
      </c>
      <c r="I3274" s="665" t="s">
        <v>962</v>
      </c>
      <c r="J3274" s="665" t="s">
        <v>4855</v>
      </c>
      <c r="K3274" s="665" t="s">
        <v>4856</v>
      </c>
      <c r="L3274" s="666">
        <v>0</v>
      </c>
      <c r="M3274" s="666">
        <v>0</v>
      </c>
      <c r="N3274" s="665">
        <v>3</v>
      </c>
      <c r="O3274" s="748">
        <v>0.5</v>
      </c>
      <c r="P3274" s="666">
        <v>0</v>
      </c>
      <c r="Q3274" s="681"/>
      <c r="R3274" s="665">
        <v>3</v>
      </c>
      <c r="S3274" s="681">
        <v>1</v>
      </c>
      <c r="T3274" s="748">
        <v>0.5</v>
      </c>
      <c r="U3274" s="704">
        <v>1</v>
      </c>
    </row>
    <row r="3275" spans="1:21" ht="14.4" customHeight="1" x14ac:dyDescent="0.3">
      <c r="A3275" s="664">
        <v>21</v>
      </c>
      <c r="B3275" s="665" t="s">
        <v>545</v>
      </c>
      <c r="C3275" s="665" t="s">
        <v>4757</v>
      </c>
      <c r="D3275" s="746" t="s">
        <v>7219</v>
      </c>
      <c r="E3275" s="747" t="s">
        <v>4790</v>
      </c>
      <c r="F3275" s="665" t="s">
        <v>4752</v>
      </c>
      <c r="G3275" s="665" t="s">
        <v>4824</v>
      </c>
      <c r="H3275" s="665" t="s">
        <v>546</v>
      </c>
      <c r="I3275" s="665" t="s">
        <v>966</v>
      </c>
      <c r="J3275" s="665" t="s">
        <v>967</v>
      </c>
      <c r="K3275" s="665" t="s">
        <v>4437</v>
      </c>
      <c r="L3275" s="666">
        <v>0</v>
      </c>
      <c r="M3275" s="666">
        <v>0</v>
      </c>
      <c r="N3275" s="665">
        <v>10</v>
      </c>
      <c r="O3275" s="748">
        <v>2.5</v>
      </c>
      <c r="P3275" s="666">
        <v>0</v>
      </c>
      <c r="Q3275" s="681"/>
      <c r="R3275" s="665">
        <v>10</v>
      </c>
      <c r="S3275" s="681">
        <v>1</v>
      </c>
      <c r="T3275" s="748">
        <v>2.5</v>
      </c>
      <c r="U3275" s="704">
        <v>1</v>
      </c>
    </row>
    <row r="3276" spans="1:21" ht="14.4" customHeight="1" x14ac:dyDescent="0.3">
      <c r="A3276" s="664">
        <v>21</v>
      </c>
      <c r="B3276" s="665" t="s">
        <v>545</v>
      </c>
      <c r="C3276" s="665" t="s">
        <v>4757</v>
      </c>
      <c r="D3276" s="746" t="s">
        <v>7219</v>
      </c>
      <c r="E3276" s="747" t="s">
        <v>4790</v>
      </c>
      <c r="F3276" s="665" t="s">
        <v>4752</v>
      </c>
      <c r="G3276" s="665" t="s">
        <v>6012</v>
      </c>
      <c r="H3276" s="665" t="s">
        <v>2238</v>
      </c>
      <c r="I3276" s="665" t="s">
        <v>6015</v>
      </c>
      <c r="J3276" s="665" t="s">
        <v>2312</v>
      </c>
      <c r="K3276" s="665" t="s">
        <v>6016</v>
      </c>
      <c r="L3276" s="666">
        <v>138.31</v>
      </c>
      <c r="M3276" s="666">
        <v>138.31</v>
      </c>
      <c r="N3276" s="665">
        <v>1</v>
      </c>
      <c r="O3276" s="748">
        <v>1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21</v>
      </c>
      <c r="B3277" s="665" t="s">
        <v>545</v>
      </c>
      <c r="C3277" s="665" t="s">
        <v>4757</v>
      </c>
      <c r="D3277" s="746" t="s">
        <v>7219</v>
      </c>
      <c r="E3277" s="747" t="s">
        <v>4790</v>
      </c>
      <c r="F3277" s="665" t="s">
        <v>4752</v>
      </c>
      <c r="G3277" s="665" t="s">
        <v>4857</v>
      </c>
      <c r="H3277" s="665" t="s">
        <v>2238</v>
      </c>
      <c r="I3277" s="665" t="s">
        <v>2389</v>
      </c>
      <c r="J3277" s="665" t="s">
        <v>2390</v>
      </c>
      <c r="K3277" s="665" t="s">
        <v>4463</v>
      </c>
      <c r="L3277" s="666">
        <v>42.57</v>
      </c>
      <c r="M3277" s="666">
        <v>85.14</v>
      </c>
      <c r="N3277" s="665">
        <v>2</v>
      </c>
      <c r="O3277" s="748">
        <v>0.5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21</v>
      </c>
      <c r="B3278" s="665" t="s">
        <v>545</v>
      </c>
      <c r="C3278" s="665" t="s">
        <v>4757</v>
      </c>
      <c r="D3278" s="746" t="s">
        <v>7219</v>
      </c>
      <c r="E3278" s="747" t="s">
        <v>4790</v>
      </c>
      <c r="F3278" s="665" t="s">
        <v>4752</v>
      </c>
      <c r="G3278" s="665" t="s">
        <v>4857</v>
      </c>
      <c r="H3278" s="665" t="s">
        <v>546</v>
      </c>
      <c r="I3278" s="665" t="s">
        <v>7091</v>
      </c>
      <c r="J3278" s="665" t="s">
        <v>7092</v>
      </c>
      <c r="K3278" s="665" t="s">
        <v>4463</v>
      </c>
      <c r="L3278" s="666">
        <v>0</v>
      </c>
      <c r="M3278" s="666">
        <v>0</v>
      </c>
      <c r="N3278" s="665">
        <v>4</v>
      </c>
      <c r="O3278" s="748">
        <v>1</v>
      </c>
      <c r="P3278" s="666"/>
      <c r="Q3278" s="681"/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21</v>
      </c>
      <c r="B3279" s="665" t="s">
        <v>545</v>
      </c>
      <c r="C3279" s="665" t="s">
        <v>4757</v>
      </c>
      <c r="D3279" s="746" t="s">
        <v>7219</v>
      </c>
      <c r="E3279" s="747" t="s">
        <v>4790</v>
      </c>
      <c r="F3279" s="665" t="s">
        <v>4752</v>
      </c>
      <c r="G3279" s="665" t="s">
        <v>6886</v>
      </c>
      <c r="H3279" s="665" t="s">
        <v>546</v>
      </c>
      <c r="I3279" s="665" t="s">
        <v>6887</v>
      </c>
      <c r="J3279" s="665" t="s">
        <v>6888</v>
      </c>
      <c r="K3279" s="665" t="s">
        <v>6889</v>
      </c>
      <c r="L3279" s="666">
        <v>694.46</v>
      </c>
      <c r="M3279" s="666">
        <v>694.46</v>
      </c>
      <c r="N3279" s="665">
        <v>1</v>
      </c>
      <c r="O3279" s="748">
        <v>1</v>
      </c>
      <c r="P3279" s="666">
        <v>694.46</v>
      </c>
      <c r="Q3279" s="681">
        <v>1</v>
      </c>
      <c r="R3279" s="665">
        <v>1</v>
      </c>
      <c r="S3279" s="681">
        <v>1</v>
      </c>
      <c r="T3279" s="748">
        <v>1</v>
      </c>
      <c r="U3279" s="704">
        <v>1</v>
      </c>
    </row>
    <row r="3280" spans="1:21" ht="14.4" customHeight="1" x14ac:dyDescent="0.3">
      <c r="A3280" s="664">
        <v>21</v>
      </c>
      <c r="B3280" s="665" t="s">
        <v>545</v>
      </c>
      <c r="C3280" s="665" t="s">
        <v>4757</v>
      </c>
      <c r="D3280" s="746" t="s">
        <v>7219</v>
      </c>
      <c r="E3280" s="747" t="s">
        <v>4790</v>
      </c>
      <c r="F3280" s="665" t="s">
        <v>4752</v>
      </c>
      <c r="G3280" s="665" t="s">
        <v>4859</v>
      </c>
      <c r="H3280" s="665" t="s">
        <v>546</v>
      </c>
      <c r="I3280" s="665" t="s">
        <v>1413</v>
      </c>
      <c r="J3280" s="665" t="s">
        <v>1414</v>
      </c>
      <c r="K3280" s="665" t="s">
        <v>4860</v>
      </c>
      <c r="L3280" s="666">
        <v>344</v>
      </c>
      <c r="M3280" s="666">
        <v>14792</v>
      </c>
      <c r="N3280" s="665">
        <v>43</v>
      </c>
      <c r="O3280" s="748">
        <v>9.5</v>
      </c>
      <c r="P3280" s="666">
        <v>8600</v>
      </c>
      <c r="Q3280" s="681">
        <v>0.58139534883720934</v>
      </c>
      <c r="R3280" s="665">
        <v>25</v>
      </c>
      <c r="S3280" s="681">
        <v>0.58139534883720934</v>
      </c>
      <c r="T3280" s="748">
        <v>6.25</v>
      </c>
      <c r="U3280" s="704">
        <v>0.65789473684210531</v>
      </c>
    </row>
    <row r="3281" spans="1:21" ht="14.4" customHeight="1" x14ac:dyDescent="0.3">
      <c r="A3281" s="664">
        <v>21</v>
      </c>
      <c r="B3281" s="665" t="s">
        <v>545</v>
      </c>
      <c r="C3281" s="665" t="s">
        <v>4757</v>
      </c>
      <c r="D3281" s="746" t="s">
        <v>7219</v>
      </c>
      <c r="E3281" s="747" t="s">
        <v>4790</v>
      </c>
      <c r="F3281" s="665" t="s">
        <v>4752</v>
      </c>
      <c r="G3281" s="665" t="s">
        <v>5585</v>
      </c>
      <c r="H3281" s="665" t="s">
        <v>546</v>
      </c>
      <c r="I3281" s="665" t="s">
        <v>1186</v>
      </c>
      <c r="J3281" s="665" t="s">
        <v>1187</v>
      </c>
      <c r="K3281" s="665" t="s">
        <v>3590</v>
      </c>
      <c r="L3281" s="666">
        <v>42.05</v>
      </c>
      <c r="M3281" s="666">
        <v>42.05</v>
      </c>
      <c r="N3281" s="665">
        <v>1</v>
      </c>
      <c r="O3281" s="748">
        <v>0.5</v>
      </c>
      <c r="P3281" s="666"/>
      <c r="Q3281" s="681">
        <v>0</v>
      </c>
      <c r="R3281" s="665"/>
      <c r="S3281" s="681">
        <v>0</v>
      </c>
      <c r="T3281" s="748"/>
      <c r="U3281" s="704">
        <v>0</v>
      </c>
    </row>
    <row r="3282" spans="1:21" ht="14.4" customHeight="1" x14ac:dyDescent="0.3">
      <c r="A3282" s="664">
        <v>21</v>
      </c>
      <c r="B3282" s="665" t="s">
        <v>545</v>
      </c>
      <c r="C3282" s="665" t="s">
        <v>4757</v>
      </c>
      <c r="D3282" s="746" t="s">
        <v>7219</v>
      </c>
      <c r="E3282" s="747" t="s">
        <v>4790</v>
      </c>
      <c r="F3282" s="665" t="s">
        <v>4752</v>
      </c>
      <c r="G3282" s="665" t="s">
        <v>5585</v>
      </c>
      <c r="H3282" s="665" t="s">
        <v>546</v>
      </c>
      <c r="I3282" s="665" t="s">
        <v>3214</v>
      </c>
      <c r="J3282" s="665" t="s">
        <v>1187</v>
      </c>
      <c r="K3282" s="665" t="s">
        <v>5904</v>
      </c>
      <c r="L3282" s="666">
        <v>42.05</v>
      </c>
      <c r="M3282" s="666">
        <v>42.05</v>
      </c>
      <c r="N3282" s="665">
        <v>1</v>
      </c>
      <c r="O3282" s="748">
        <v>0.5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21</v>
      </c>
      <c r="B3283" s="665" t="s">
        <v>545</v>
      </c>
      <c r="C3283" s="665" t="s">
        <v>4757</v>
      </c>
      <c r="D3283" s="746" t="s">
        <v>7219</v>
      </c>
      <c r="E3283" s="747" t="s">
        <v>4790</v>
      </c>
      <c r="F3283" s="665" t="s">
        <v>4752</v>
      </c>
      <c r="G3283" s="665" t="s">
        <v>4861</v>
      </c>
      <c r="H3283" s="665" t="s">
        <v>546</v>
      </c>
      <c r="I3283" s="665" t="s">
        <v>703</v>
      </c>
      <c r="J3283" s="665" t="s">
        <v>4985</v>
      </c>
      <c r="K3283" s="665" t="s">
        <v>4986</v>
      </c>
      <c r="L3283" s="666">
        <v>18.809999999999999</v>
      </c>
      <c r="M3283" s="666">
        <v>37.619999999999997</v>
      </c>
      <c r="N3283" s="665">
        <v>2</v>
      </c>
      <c r="O3283" s="748">
        <v>1.5</v>
      </c>
      <c r="P3283" s="666">
        <v>18.809999999999999</v>
      </c>
      <c r="Q3283" s="681">
        <v>0.5</v>
      </c>
      <c r="R3283" s="665">
        <v>1</v>
      </c>
      <c r="S3283" s="681">
        <v>0.5</v>
      </c>
      <c r="T3283" s="748">
        <v>0.5</v>
      </c>
      <c r="U3283" s="704">
        <v>0.33333333333333331</v>
      </c>
    </row>
    <row r="3284" spans="1:21" ht="14.4" customHeight="1" x14ac:dyDescent="0.3">
      <c r="A3284" s="664">
        <v>21</v>
      </c>
      <c r="B3284" s="665" t="s">
        <v>545</v>
      </c>
      <c r="C3284" s="665" t="s">
        <v>4757</v>
      </c>
      <c r="D3284" s="746" t="s">
        <v>7219</v>
      </c>
      <c r="E3284" s="747" t="s">
        <v>4790</v>
      </c>
      <c r="F3284" s="665" t="s">
        <v>4752</v>
      </c>
      <c r="G3284" s="665" t="s">
        <v>4864</v>
      </c>
      <c r="H3284" s="665" t="s">
        <v>546</v>
      </c>
      <c r="I3284" s="665" t="s">
        <v>6339</v>
      </c>
      <c r="J3284" s="665" t="s">
        <v>6340</v>
      </c>
      <c r="K3284" s="665" t="s">
        <v>4557</v>
      </c>
      <c r="L3284" s="666">
        <v>0</v>
      </c>
      <c r="M3284" s="666">
        <v>0</v>
      </c>
      <c r="N3284" s="665">
        <v>2</v>
      </c>
      <c r="O3284" s="748">
        <v>1.5</v>
      </c>
      <c r="P3284" s="666">
        <v>0</v>
      </c>
      <c r="Q3284" s="681"/>
      <c r="R3284" s="665">
        <v>1</v>
      </c>
      <c r="S3284" s="681">
        <v>0.5</v>
      </c>
      <c r="T3284" s="748">
        <v>0.5</v>
      </c>
      <c r="U3284" s="704">
        <v>0.33333333333333331</v>
      </c>
    </row>
    <row r="3285" spans="1:21" ht="14.4" customHeight="1" x14ac:dyDescent="0.3">
      <c r="A3285" s="664">
        <v>21</v>
      </c>
      <c r="B3285" s="665" t="s">
        <v>545</v>
      </c>
      <c r="C3285" s="665" t="s">
        <v>4757</v>
      </c>
      <c r="D3285" s="746" t="s">
        <v>7219</v>
      </c>
      <c r="E3285" s="747" t="s">
        <v>4790</v>
      </c>
      <c r="F3285" s="665" t="s">
        <v>4752</v>
      </c>
      <c r="G3285" s="665" t="s">
        <v>4864</v>
      </c>
      <c r="H3285" s="665" t="s">
        <v>546</v>
      </c>
      <c r="I3285" s="665" t="s">
        <v>1492</v>
      </c>
      <c r="J3285" s="665" t="s">
        <v>1493</v>
      </c>
      <c r="K3285" s="665" t="s">
        <v>4987</v>
      </c>
      <c r="L3285" s="666">
        <v>48.72</v>
      </c>
      <c r="M3285" s="666">
        <v>97.44</v>
      </c>
      <c r="N3285" s="665">
        <v>2</v>
      </c>
      <c r="O3285" s="748">
        <v>0.5</v>
      </c>
      <c r="P3285" s="666">
        <v>97.44</v>
      </c>
      <c r="Q3285" s="681">
        <v>1</v>
      </c>
      <c r="R3285" s="665">
        <v>2</v>
      </c>
      <c r="S3285" s="681">
        <v>1</v>
      </c>
      <c r="T3285" s="748">
        <v>0.5</v>
      </c>
      <c r="U3285" s="704">
        <v>1</v>
      </c>
    </row>
    <row r="3286" spans="1:21" ht="14.4" customHeight="1" x14ac:dyDescent="0.3">
      <c r="A3286" s="664">
        <v>21</v>
      </c>
      <c r="B3286" s="665" t="s">
        <v>545</v>
      </c>
      <c r="C3286" s="665" t="s">
        <v>4757</v>
      </c>
      <c r="D3286" s="746" t="s">
        <v>7219</v>
      </c>
      <c r="E3286" s="747" t="s">
        <v>4790</v>
      </c>
      <c r="F3286" s="665" t="s">
        <v>4752</v>
      </c>
      <c r="G3286" s="665" t="s">
        <v>4866</v>
      </c>
      <c r="H3286" s="665" t="s">
        <v>546</v>
      </c>
      <c r="I3286" s="665" t="s">
        <v>765</v>
      </c>
      <c r="J3286" s="665" t="s">
        <v>766</v>
      </c>
      <c r="K3286" s="665" t="s">
        <v>4867</v>
      </c>
      <c r="L3286" s="666">
        <v>91.11</v>
      </c>
      <c r="M3286" s="666">
        <v>182.22</v>
      </c>
      <c r="N3286" s="665">
        <v>2</v>
      </c>
      <c r="O3286" s="748">
        <v>1</v>
      </c>
      <c r="P3286" s="666">
        <v>182.22</v>
      </c>
      <c r="Q3286" s="681">
        <v>1</v>
      </c>
      <c r="R3286" s="665">
        <v>2</v>
      </c>
      <c r="S3286" s="681">
        <v>1</v>
      </c>
      <c r="T3286" s="748">
        <v>1</v>
      </c>
      <c r="U3286" s="704">
        <v>1</v>
      </c>
    </row>
    <row r="3287" spans="1:21" ht="14.4" customHeight="1" x14ac:dyDescent="0.3">
      <c r="A3287" s="664">
        <v>21</v>
      </c>
      <c r="B3287" s="665" t="s">
        <v>545</v>
      </c>
      <c r="C3287" s="665" t="s">
        <v>4757</v>
      </c>
      <c r="D3287" s="746" t="s">
        <v>7219</v>
      </c>
      <c r="E3287" s="747" t="s">
        <v>4790</v>
      </c>
      <c r="F3287" s="665" t="s">
        <v>4752</v>
      </c>
      <c r="G3287" s="665" t="s">
        <v>5054</v>
      </c>
      <c r="H3287" s="665" t="s">
        <v>546</v>
      </c>
      <c r="I3287" s="665" t="s">
        <v>1387</v>
      </c>
      <c r="J3287" s="665" t="s">
        <v>5055</v>
      </c>
      <c r="K3287" s="665" t="s">
        <v>5056</v>
      </c>
      <c r="L3287" s="666">
        <v>29.13</v>
      </c>
      <c r="M3287" s="666">
        <v>203.91</v>
      </c>
      <c r="N3287" s="665">
        <v>7</v>
      </c>
      <c r="O3287" s="748">
        <v>2</v>
      </c>
      <c r="P3287" s="666">
        <v>87.39</v>
      </c>
      <c r="Q3287" s="681">
        <v>0.4285714285714286</v>
      </c>
      <c r="R3287" s="665">
        <v>3</v>
      </c>
      <c r="S3287" s="681">
        <v>0.42857142857142855</v>
      </c>
      <c r="T3287" s="748">
        <v>1.5</v>
      </c>
      <c r="U3287" s="704">
        <v>0.75</v>
      </c>
    </row>
    <row r="3288" spans="1:21" ht="14.4" customHeight="1" x14ac:dyDescent="0.3">
      <c r="A3288" s="664">
        <v>21</v>
      </c>
      <c r="B3288" s="665" t="s">
        <v>545</v>
      </c>
      <c r="C3288" s="665" t="s">
        <v>4757</v>
      </c>
      <c r="D3288" s="746" t="s">
        <v>7219</v>
      </c>
      <c r="E3288" s="747" t="s">
        <v>4790</v>
      </c>
      <c r="F3288" s="665" t="s">
        <v>4752</v>
      </c>
      <c r="G3288" s="665" t="s">
        <v>4958</v>
      </c>
      <c r="H3288" s="665" t="s">
        <v>546</v>
      </c>
      <c r="I3288" s="665" t="s">
        <v>4959</v>
      </c>
      <c r="J3288" s="665" t="s">
        <v>4960</v>
      </c>
      <c r="K3288" s="665" t="s">
        <v>4961</v>
      </c>
      <c r="L3288" s="666">
        <v>923.74</v>
      </c>
      <c r="M3288" s="666">
        <v>3694.96</v>
      </c>
      <c r="N3288" s="665">
        <v>4</v>
      </c>
      <c r="O3288" s="748">
        <v>1</v>
      </c>
      <c r="P3288" s="666">
        <v>3694.96</v>
      </c>
      <c r="Q3288" s="681">
        <v>1</v>
      </c>
      <c r="R3288" s="665">
        <v>4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21</v>
      </c>
      <c r="B3289" s="665" t="s">
        <v>545</v>
      </c>
      <c r="C3289" s="665" t="s">
        <v>4757</v>
      </c>
      <c r="D3289" s="746" t="s">
        <v>7219</v>
      </c>
      <c r="E3289" s="747" t="s">
        <v>4790</v>
      </c>
      <c r="F3289" s="665" t="s">
        <v>4752</v>
      </c>
      <c r="G3289" s="665" t="s">
        <v>6347</v>
      </c>
      <c r="H3289" s="665" t="s">
        <v>546</v>
      </c>
      <c r="I3289" s="665" t="s">
        <v>7062</v>
      </c>
      <c r="J3289" s="665" t="s">
        <v>6349</v>
      </c>
      <c r="K3289" s="665" t="s">
        <v>7063</v>
      </c>
      <c r="L3289" s="666">
        <v>84.9</v>
      </c>
      <c r="M3289" s="666">
        <v>84.9</v>
      </c>
      <c r="N3289" s="665">
        <v>1</v>
      </c>
      <c r="O3289" s="748">
        <v>1</v>
      </c>
      <c r="P3289" s="666">
        <v>84.9</v>
      </c>
      <c r="Q3289" s="681">
        <v>1</v>
      </c>
      <c r="R3289" s="665">
        <v>1</v>
      </c>
      <c r="S3289" s="681">
        <v>1</v>
      </c>
      <c r="T3289" s="748">
        <v>1</v>
      </c>
      <c r="U3289" s="704">
        <v>1</v>
      </c>
    </row>
    <row r="3290" spans="1:21" ht="14.4" customHeight="1" x14ac:dyDescent="0.3">
      <c r="A3290" s="664">
        <v>21</v>
      </c>
      <c r="B3290" s="665" t="s">
        <v>545</v>
      </c>
      <c r="C3290" s="665" t="s">
        <v>4757</v>
      </c>
      <c r="D3290" s="746" t="s">
        <v>7219</v>
      </c>
      <c r="E3290" s="747" t="s">
        <v>4790</v>
      </c>
      <c r="F3290" s="665" t="s">
        <v>4752</v>
      </c>
      <c r="G3290" s="665" t="s">
        <v>4872</v>
      </c>
      <c r="H3290" s="665" t="s">
        <v>2238</v>
      </c>
      <c r="I3290" s="665" t="s">
        <v>2439</v>
      </c>
      <c r="J3290" s="665" t="s">
        <v>2440</v>
      </c>
      <c r="K3290" s="665" t="s">
        <v>4463</v>
      </c>
      <c r="L3290" s="666">
        <v>85.16</v>
      </c>
      <c r="M3290" s="666">
        <v>255.48</v>
      </c>
      <c r="N3290" s="665">
        <v>3</v>
      </c>
      <c r="O3290" s="748">
        <v>0.5</v>
      </c>
      <c r="P3290" s="666">
        <v>255.48</v>
      </c>
      <c r="Q3290" s="681">
        <v>1</v>
      </c>
      <c r="R3290" s="665">
        <v>3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21</v>
      </c>
      <c r="B3291" s="665" t="s">
        <v>545</v>
      </c>
      <c r="C3291" s="665" t="s">
        <v>4757</v>
      </c>
      <c r="D3291" s="746" t="s">
        <v>7219</v>
      </c>
      <c r="E3291" s="747" t="s">
        <v>4790</v>
      </c>
      <c r="F3291" s="665" t="s">
        <v>4752</v>
      </c>
      <c r="G3291" s="665" t="s">
        <v>4872</v>
      </c>
      <c r="H3291" s="665" t="s">
        <v>2238</v>
      </c>
      <c r="I3291" s="665" t="s">
        <v>2439</v>
      </c>
      <c r="J3291" s="665" t="s">
        <v>2440</v>
      </c>
      <c r="K3291" s="665" t="s">
        <v>4463</v>
      </c>
      <c r="L3291" s="666">
        <v>132</v>
      </c>
      <c r="M3291" s="666">
        <v>132</v>
      </c>
      <c r="N3291" s="665">
        <v>1</v>
      </c>
      <c r="O3291" s="748">
        <v>1</v>
      </c>
      <c r="P3291" s="666"/>
      <c r="Q3291" s="681">
        <v>0</v>
      </c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21</v>
      </c>
      <c r="B3292" s="665" t="s">
        <v>545</v>
      </c>
      <c r="C3292" s="665" t="s">
        <v>4757</v>
      </c>
      <c r="D3292" s="746" t="s">
        <v>7219</v>
      </c>
      <c r="E3292" s="747" t="s">
        <v>4790</v>
      </c>
      <c r="F3292" s="665" t="s">
        <v>4752</v>
      </c>
      <c r="G3292" s="665" t="s">
        <v>4991</v>
      </c>
      <c r="H3292" s="665" t="s">
        <v>546</v>
      </c>
      <c r="I3292" s="665" t="s">
        <v>5792</v>
      </c>
      <c r="J3292" s="665" t="s">
        <v>5072</v>
      </c>
      <c r="K3292" s="665" t="s">
        <v>5793</v>
      </c>
      <c r="L3292" s="666">
        <v>969.48</v>
      </c>
      <c r="M3292" s="666">
        <v>2908.44</v>
      </c>
      <c r="N3292" s="665">
        <v>3</v>
      </c>
      <c r="O3292" s="748">
        <v>1</v>
      </c>
      <c r="P3292" s="666">
        <v>2908.44</v>
      </c>
      <c r="Q3292" s="681">
        <v>1</v>
      </c>
      <c r="R3292" s="665">
        <v>3</v>
      </c>
      <c r="S3292" s="681">
        <v>1</v>
      </c>
      <c r="T3292" s="748">
        <v>1</v>
      </c>
      <c r="U3292" s="704">
        <v>1</v>
      </c>
    </row>
    <row r="3293" spans="1:21" ht="14.4" customHeight="1" x14ac:dyDescent="0.3">
      <c r="A3293" s="664">
        <v>21</v>
      </c>
      <c r="B3293" s="665" t="s">
        <v>545</v>
      </c>
      <c r="C3293" s="665" t="s">
        <v>4757</v>
      </c>
      <c r="D3293" s="746" t="s">
        <v>7219</v>
      </c>
      <c r="E3293" s="747" t="s">
        <v>4790</v>
      </c>
      <c r="F3293" s="665" t="s">
        <v>4752</v>
      </c>
      <c r="G3293" s="665" t="s">
        <v>4991</v>
      </c>
      <c r="H3293" s="665" t="s">
        <v>546</v>
      </c>
      <c r="I3293" s="665" t="s">
        <v>1587</v>
      </c>
      <c r="J3293" s="665" t="s">
        <v>1588</v>
      </c>
      <c r="K3293" s="665" t="s">
        <v>4992</v>
      </c>
      <c r="L3293" s="666">
        <v>5322.08</v>
      </c>
      <c r="M3293" s="666">
        <v>26610.400000000001</v>
      </c>
      <c r="N3293" s="665">
        <v>5</v>
      </c>
      <c r="O3293" s="748">
        <v>2</v>
      </c>
      <c r="P3293" s="666">
        <v>26610.400000000001</v>
      </c>
      <c r="Q3293" s="681">
        <v>1</v>
      </c>
      <c r="R3293" s="665">
        <v>5</v>
      </c>
      <c r="S3293" s="681">
        <v>1</v>
      </c>
      <c r="T3293" s="748">
        <v>2</v>
      </c>
      <c r="U3293" s="704">
        <v>1</v>
      </c>
    </row>
    <row r="3294" spans="1:21" ht="14.4" customHeight="1" x14ac:dyDescent="0.3">
      <c r="A3294" s="664">
        <v>21</v>
      </c>
      <c r="B3294" s="665" t="s">
        <v>545</v>
      </c>
      <c r="C3294" s="665" t="s">
        <v>4757</v>
      </c>
      <c r="D3294" s="746" t="s">
        <v>7219</v>
      </c>
      <c r="E3294" s="747" t="s">
        <v>4790</v>
      </c>
      <c r="F3294" s="665" t="s">
        <v>4752</v>
      </c>
      <c r="G3294" s="665" t="s">
        <v>4991</v>
      </c>
      <c r="H3294" s="665" t="s">
        <v>546</v>
      </c>
      <c r="I3294" s="665" t="s">
        <v>6681</v>
      </c>
      <c r="J3294" s="665" t="s">
        <v>6682</v>
      </c>
      <c r="K3294" s="665" t="s">
        <v>6683</v>
      </c>
      <c r="L3294" s="666">
        <v>5322.08</v>
      </c>
      <c r="M3294" s="666">
        <v>15966.24</v>
      </c>
      <c r="N3294" s="665">
        <v>3</v>
      </c>
      <c r="O3294" s="748">
        <v>1</v>
      </c>
      <c r="P3294" s="666">
        <v>15966.24</v>
      </c>
      <c r="Q3294" s="681">
        <v>1</v>
      </c>
      <c r="R3294" s="665">
        <v>3</v>
      </c>
      <c r="S3294" s="681">
        <v>1</v>
      </c>
      <c r="T3294" s="748">
        <v>1</v>
      </c>
      <c r="U3294" s="704">
        <v>1</v>
      </c>
    </row>
    <row r="3295" spans="1:21" ht="14.4" customHeight="1" x14ac:dyDescent="0.3">
      <c r="A3295" s="664">
        <v>21</v>
      </c>
      <c r="B3295" s="665" t="s">
        <v>545</v>
      </c>
      <c r="C3295" s="665" t="s">
        <v>4757</v>
      </c>
      <c r="D3295" s="746" t="s">
        <v>7219</v>
      </c>
      <c r="E3295" s="747" t="s">
        <v>4790</v>
      </c>
      <c r="F3295" s="665" t="s">
        <v>4752</v>
      </c>
      <c r="G3295" s="665" t="s">
        <v>4991</v>
      </c>
      <c r="H3295" s="665" t="s">
        <v>546</v>
      </c>
      <c r="I3295" s="665" t="s">
        <v>5796</v>
      </c>
      <c r="J3295" s="665" t="s">
        <v>5797</v>
      </c>
      <c r="K3295" s="665" t="s">
        <v>5602</v>
      </c>
      <c r="L3295" s="666">
        <v>484.75</v>
      </c>
      <c r="M3295" s="666">
        <v>1939</v>
      </c>
      <c r="N3295" s="665">
        <v>4</v>
      </c>
      <c r="O3295" s="748">
        <v>2</v>
      </c>
      <c r="P3295" s="666">
        <v>1939</v>
      </c>
      <c r="Q3295" s="681">
        <v>1</v>
      </c>
      <c r="R3295" s="665">
        <v>4</v>
      </c>
      <c r="S3295" s="681">
        <v>1</v>
      </c>
      <c r="T3295" s="748">
        <v>2</v>
      </c>
      <c r="U3295" s="704">
        <v>1</v>
      </c>
    </row>
    <row r="3296" spans="1:21" ht="14.4" customHeight="1" x14ac:dyDescent="0.3">
      <c r="A3296" s="664">
        <v>21</v>
      </c>
      <c r="B3296" s="665" t="s">
        <v>545</v>
      </c>
      <c r="C3296" s="665" t="s">
        <v>4757</v>
      </c>
      <c r="D3296" s="746" t="s">
        <v>7219</v>
      </c>
      <c r="E3296" s="747" t="s">
        <v>4790</v>
      </c>
      <c r="F3296" s="665" t="s">
        <v>4752</v>
      </c>
      <c r="G3296" s="665" t="s">
        <v>4873</v>
      </c>
      <c r="H3296" s="665" t="s">
        <v>546</v>
      </c>
      <c r="I3296" s="665" t="s">
        <v>1040</v>
      </c>
      <c r="J3296" s="665" t="s">
        <v>4874</v>
      </c>
      <c r="K3296" s="665" t="s">
        <v>4875</v>
      </c>
      <c r="L3296" s="666">
        <v>63.7</v>
      </c>
      <c r="M3296" s="666">
        <v>382.20000000000005</v>
      </c>
      <c r="N3296" s="665">
        <v>6</v>
      </c>
      <c r="O3296" s="748">
        <v>3</v>
      </c>
      <c r="P3296" s="666">
        <v>191.10000000000002</v>
      </c>
      <c r="Q3296" s="681">
        <v>0.5</v>
      </c>
      <c r="R3296" s="665">
        <v>3</v>
      </c>
      <c r="S3296" s="681">
        <v>0.5</v>
      </c>
      <c r="T3296" s="748">
        <v>1.5</v>
      </c>
      <c r="U3296" s="704">
        <v>0.5</v>
      </c>
    </row>
    <row r="3297" spans="1:21" ht="14.4" customHeight="1" x14ac:dyDescent="0.3">
      <c r="A3297" s="664">
        <v>21</v>
      </c>
      <c r="B3297" s="665" t="s">
        <v>545</v>
      </c>
      <c r="C3297" s="665" t="s">
        <v>4757</v>
      </c>
      <c r="D3297" s="746" t="s">
        <v>7219</v>
      </c>
      <c r="E3297" s="747" t="s">
        <v>4790</v>
      </c>
      <c r="F3297" s="665" t="s">
        <v>4752</v>
      </c>
      <c r="G3297" s="665" t="s">
        <v>4876</v>
      </c>
      <c r="H3297" s="665" t="s">
        <v>2238</v>
      </c>
      <c r="I3297" s="665" t="s">
        <v>2322</v>
      </c>
      <c r="J3297" s="665" t="s">
        <v>2327</v>
      </c>
      <c r="K3297" s="665" t="s">
        <v>4565</v>
      </c>
      <c r="L3297" s="666">
        <v>424.24</v>
      </c>
      <c r="M3297" s="666">
        <v>848.48</v>
      </c>
      <c r="N3297" s="665">
        <v>2</v>
      </c>
      <c r="O3297" s="748">
        <v>1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21</v>
      </c>
      <c r="B3298" s="665" t="s">
        <v>545</v>
      </c>
      <c r="C3298" s="665" t="s">
        <v>4757</v>
      </c>
      <c r="D3298" s="746" t="s">
        <v>7219</v>
      </c>
      <c r="E3298" s="747" t="s">
        <v>4790</v>
      </c>
      <c r="F3298" s="665" t="s">
        <v>4752</v>
      </c>
      <c r="G3298" s="665" t="s">
        <v>4876</v>
      </c>
      <c r="H3298" s="665" t="s">
        <v>2238</v>
      </c>
      <c r="I3298" s="665" t="s">
        <v>2326</v>
      </c>
      <c r="J3298" s="665" t="s">
        <v>2327</v>
      </c>
      <c r="K3298" s="665" t="s">
        <v>4566</v>
      </c>
      <c r="L3298" s="666">
        <v>848.49</v>
      </c>
      <c r="M3298" s="666">
        <v>4242.45</v>
      </c>
      <c r="N3298" s="665">
        <v>5</v>
      </c>
      <c r="O3298" s="748">
        <v>2</v>
      </c>
      <c r="P3298" s="666">
        <v>848.49</v>
      </c>
      <c r="Q3298" s="681">
        <v>0.2</v>
      </c>
      <c r="R3298" s="665">
        <v>1</v>
      </c>
      <c r="S3298" s="681">
        <v>0.2</v>
      </c>
      <c r="T3298" s="748">
        <v>1</v>
      </c>
      <c r="U3298" s="704">
        <v>0.5</v>
      </c>
    </row>
    <row r="3299" spans="1:21" ht="14.4" customHeight="1" x14ac:dyDescent="0.3">
      <c r="A3299" s="664">
        <v>21</v>
      </c>
      <c r="B3299" s="665" t="s">
        <v>545</v>
      </c>
      <c r="C3299" s="665" t="s">
        <v>4757</v>
      </c>
      <c r="D3299" s="746" t="s">
        <v>7219</v>
      </c>
      <c r="E3299" s="747" t="s">
        <v>4790</v>
      </c>
      <c r="F3299" s="665" t="s">
        <v>4752</v>
      </c>
      <c r="G3299" s="665" t="s">
        <v>4999</v>
      </c>
      <c r="H3299" s="665" t="s">
        <v>546</v>
      </c>
      <c r="I3299" s="665" t="s">
        <v>2999</v>
      </c>
      <c r="J3299" s="665" t="s">
        <v>7093</v>
      </c>
      <c r="K3299" s="665" t="s">
        <v>7094</v>
      </c>
      <c r="L3299" s="666">
        <v>13.73</v>
      </c>
      <c r="M3299" s="666">
        <v>13.73</v>
      </c>
      <c r="N3299" s="665">
        <v>1</v>
      </c>
      <c r="O3299" s="748">
        <v>1</v>
      </c>
      <c r="P3299" s="666">
        <v>13.73</v>
      </c>
      <c r="Q3299" s="681">
        <v>1</v>
      </c>
      <c r="R3299" s="665">
        <v>1</v>
      </c>
      <c r="S3299" s="681">
        <v>1</v>
      </c>
      <c r="T3299" s="748">
        <v>1</v>
      </c>
      <c r="U3299" s="704">
        <v>1</v>
      </c>
    </row>
    <row r="3300" spans="1:21" ht="14.4" customHeight="1" x14ac:dyDescent="0.3">
      <c r="A3300" s="664">
        <v>21</v>
      </c>
      <c r="B3300" s="665" t="s">
        <v>545</v>
      </c>
      <c r="C3300" s="665" t="s">
        <v>4757</v>
      </c>
      <c r="D3300" s="746" t="s">
        <v>7219</v>
      </c>
      <c r="E3300" s="747" t="s">
        <v>4790</v>
      </c>
      <c r="F3300" s="665" t="s">
        <v>4752</v>
      </c>
      <c r="G3300" s="665" t="s">
        <v>4881</v>
      </c>
      <c r="H3300" s="665" t="s">
        <v>546</v>
      </c>
      <c r="I3300" s="665" t="s">
        <v>915</v>
      </c>
      <c r="J3300" s="665" t="s">
        <v>916</v>
      </c>
      <c r="K3300" s="665" t="s">
        <v>4882</v>
      </c>
      <c r="L3300" s="666">
        <v>107.27</v>
      </c>
      <c r="M3300" s="666">
        <v>858.16</v>
      </c>
      <c r="N3300" s="665">
        <v>8</v>
      </c>
      <c r="O3300" s="748">
        <v>6</v>
      </c>
      <c r="P3300" s="666">
        <v>643.62</v>
      </c>
      <c r="Q3300" s="681">
        <v>0.75</v>
      </c>
      <c r="R3300" s="665">
        <v>6</v>
      </c>
      <c r="S3300" s="681">
        <v>0.75</v>
      </c>
      <c r="T3300" s="748">
        <v>5</v>
      </c>
      <c r="U3300" s="704">
        <v>0.83333333333333337</v>
      </c>
    </row>
    <row r="3301" spans="1:21" ht="14.4" customHeight="1" x14ac:dyDescent="0.3">
      <c r="A3301" s="664">
        <v>21</v>
      </c>
      <c r="B3301" s="665" t="s">
        <v>545</v>
      </c>
      <c r="C3301" s="665" t="s">
        <v>4757</v>
      </c>
      <c r="D3301" s="746" t="s">
        <v>7219</v>
      </c>
      <c r="E3301" s="747" t="s">
        <v>4790</v>
      </c>
      <c r="F3301" s="665" t="s">
        <v>4752</v>
      </c>
      <c r="G3301" s="665" t="s">
        <v>4881</v>
      </c>
      <c r="H3301" s="665" t="s">
        <v>546</v>
      </c>
      <c r="I3301" s="665" t="s">
        <v>4883</v>
      </c>
      <c r="J3301" s="665" t="s">
        <v>916</v>
      </c>
      <c r="K3301" s="665" t="s">
        <v>4882</v>
      </c>
      <c r="L3301" s="666">
        <v>107.27</v>
      </c>
      <c r="M3301" s="666">
        <v>536.35</v>
      </c>
      <c r="N3301" s="665">
        <v>5</v>
      </c>
      <c r="O3301" s="748">
        <v>3</v>
      </c>
      <c r="P3301" s="666">
        <v>429.08</v>
      </c>
      <c r="Q3301" s="681">
        <v>0.79999999999999993</v>
      </c>
      <c r="R3301" s="665">
        <v>4</v>
      </c>
      <c r="S3301" s="681">
        <v>0.8</v>
      </c>
      <c r="T3301" s="748">
        <v>2.5</v>
      </c>
      <c r="U3301" s="704">
        <v>0.83333333333333337</v>
      </c>
    </row>
    <row r="3302" spans="1:21" ht="14.4" customHeight="1" x14ac:dyDescent="0.3">
      <c r="A3302" s="664">
        <v>21</v>
      </c>
      <c r="B3302" s="665" t="s">
        <v>545</v>
      </c>
      <c r="C3302" s="665" t="s">
        <v>4757</v>
      </c>
      <c r="D3302" s="746" t="s">
        <v>7219</v>
      </c>
      <c r="E3302" s="747" t="s">
        <v>4790</v>
      </c>
      <c r="F3302" s="665" t="s">
        <v>4752</v>
      </c>
      <c r="G3302" s="665" t="s">
        <v>4886</v>
      </c>
      <c r="H3302" s="665" t="s">
        <v>546</v>
      </c>
      <c r="I3302" s="665" t="s">
        <v>1096</v>
      </c>
      <c r="J3302" s="665" t="s">
        <v>1097</v>
      </c>
      <c r="K3302" s="665" t="s">
        <v>4888</v>
      </c>
      <c r="L3302" s="666">
        <v>33</v>
      </c>
      <c r="M3302" s="666">
        <v>66</v>
      </c>
      <c r="N3302" s="665">
        <v>2</v>
      </c>
      <c r="O3302" s="748">
        <v>0.5</v>
      </c>
      <c r="P3302" s="666">
        <v>66</v>
      </c>
      <c r="Q3302" s="681">
        <v>1</v>
      </c>
      <c r="R3302" s="665">
        <v>2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21</v>
      </c>
      <c r="B3303" s="665" t="s">
        <v>545</v>
      </c>
      <c r="C3303" s="665" t="s">
        <v>4757</v>
      </c>
      <c r="D3303" s="746" t="s">
        <v>7219</v>
      </c>
      <c r="E3303" s="747" t="s">
        <v>4790</v>
      </c>
      <c r="F3303" s="665" t="s">
        <v>4752</v>
      </c>
      <c r="G3303" s="665" t="s">
        <v>4886</v>
      </c>
      <c r="H3303" s="665" t="s">
        <v>546</v>
      </c>
      <c r="I3303" s="665" t="s">
        <v>5185</v>
      </c>
      <c r="J3303" s="665" t="s">
        <v>782</v>
      </c>
      <c r="K3303" s="665" t="s">
        <v>5112</v>
      </c>
      <c r="L3303" s="666">
        <v>0</v>
      </c>
      <c r="M3303" s="666">
        <v>0</v>
      </c>
      <c r="N3303" s="665">
        <v>1</v>
      </c>
      <c r="O3303" s="748">
        <v>0.5</v>
      </c>
      <c r="P3303" s="666"/>
      <c r="Q3303" s="681"/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21</v>
      </c>
      <c r="B3304" s="665" t="s">
        <v>545</v>
      </c>
      <c r="C3304" s="665" t="s">
        <v>4757</v>
      </c>
      <c r="D3304" s="746" t="s">
        <v>7219</v>
      </c>
      <c r="E3304" s="747" t="s">
        <v>4790</v>
      </c>
      <c r="F3304" s="665" t="s">
        <v>4752</v>
      </c>
      <c r="G3304" s="665" t="s">
        <v>4886</v>
      </c>
      <c r="H3304" s="665" t="s">
        <v>546</v>
      </c>
      <c r="I3304" s="665" t="s">
        <v>781</v>
      </c>
      <c r="J3304" s="665" t="s">
        <v>782</v>
      </c>
      <c r="K3304" s="665" t="s">
        <v>5607</v>
      </c>
      <c r="L3304" s="666">
        <v>55.01</v>
      </c>
      <c r="M3304" s="666">
        <v>110.02</v>
      </c>
      <c r="N3304" s="665">
        <v>2</v>
      </c>
      <c r="O3304" s="748">
        <v>1</v>
      </c>
      <c r="P3304" s="666">
        <v>55.01</v>
      </c>
      <c r="Q3304" s="681">
        <v>0.5</v>
      </c>
      <c r="R3304" s="665">
        <v>1</v>
      </c>
      <c r="S3304" s="681">
        <v>0.5</v>
      </c>
      <c r="T3304" s="748">
        <v>0.5</v>
      </c>
      <c r="U3304" s="704">
        <v>0.5</v>
      </c>
    </row>
    <row r="3305" spans="1:21" ht="14.4" customHeight="1" x14ac:dyDescent="0.3">
      <c r="A3305" s="664">
        <v>21</v>
      </c>
      <c r="B3305" s="665" t="s">
        <v>545</v>
      </c>
      <c r="C3305" s="665" t="s">
        <v>4757</v>
      </c>
      <c r="D3305" s="746" t="s">
        <v>7219</v>
      </c>
      <c r="E3305" s="747" t="s">
        <v>4790</v>
      </c>
      <c r="F3305" s="665" t="s">
        <v>4752</v>
      </c>
      <c r="G3305" s="665" t="s">
        <v>5286</v>
      </c>
      <c r="H3305" s="665" t="s">
        <v>546</v>
      </c>
      <c r="I3305" s="665" t="s">
        <v>1273</v>
      </c>
      <c r="J3305" s="665" t="s">
        <v>1274</v>
      </c>
      <c r="K3305" s="665" t="s">
        <v>1275</v>
      </c>
      <c r="L3305" s="666">
        <v>60.9</v>
      </c>
      <c r="M3305" s="666">
        <v>121.8</v>
      </c>
      <c r="N3305" s="665">
        <v>2</v>
      </c>
      <c r="O3305" s="748">
        <v>1.5</v>
      </c>
      <c r="P3305" s="666">
        <v>121.8</v>
      </c>
      <c r="Q3305" s="681">
        <v>1</v>
      </c>
      <c r="R3305" s="665">
        <v>2</v>
      </c>
      <c r="S3305" s="681">
        <v>1</v>
      </c>
      <c r="T3305" s="748">
        <v>1.5</v>
      </c>
      <c r="U3305" s="704">
        <v>1</v>
      </c>
    </row>
    <row r="3306" spans="1:21" ht="14.4" customHeight="1" x14ac:dyDescent="0.3">
      <c r="A3306" s="664">
        <v>21</v>
      </c>
      <c r="B3306" s="665" t="s">
        <v>545</v>
      </c>
      <c r="C3306" s="665" t="s">
        <v>4757</v>
      </c>
      <c r="D3306" s="746" t="s">
        <v>7219</v>
      </c>
      <c r="E3306" s="747" t="s">
        <v>4790</v>
      </c>
      <c r="F3306" s="665" t="s">
        <v>4752</v>
      </c>
      <c r="G3306" s="665" t="s">
        <v>5612</v>
      </c>
      <c r="H3306" s="665" t="s">
        <v>2238</v>
      </c>
      <c r="I3306" s="665" t="s">
        <v>5613</v>
      </c>
      <c r="J3306" s="665" t="s">
        <v>5614</v>
      </c>
      <c r="K3306" s="665" t="s">
        <v>5615</v>
      </c>
      <c r="L3306" s="666">
        <v>2179.9299999999998</v>
      </c>
      <c r="M3306" s="666">
        <v>2179.9299999999998</v>
      </c>
      <c r="N3306" s="665">
        <v>1</v>
      </c>
      <c r="O3306" s="748">
        <v>1</v>
      </c>
      <c r="P3306" s="666">
        <v>2179.9299999999998</v>
      </c>
      <c r="Q3306" s="681">
        <v>1</v>
      </c>
      <c r="R3306" s="665">
        <v>1</v>
      </c>
      <c r="S3306" s="681">
        <v>1</v>
      </c>
      <c r="T3306" s="748">
        <v>1</v>
      </c>
      <c r="U3306" s="704">
        <v>1</v>
      </c>
    </row>
    <row r="3307" spans="1:21" ht="14.4" customHeight="1" x14ac:dyDescent="0.3">
      <c r="A3307" s="664">
        <v>21</v>
      </c>
      <c r="B3307" s="665" t="s">
        <v>545</v>
      </c>
      <c r="C3307" s="665" t="s">
        <v>4757</v>
      </c>
      <c r="D3307" s="746" t="s">
        <v>7219</v>
      </c>
      <c r="E3307" s="747" t="s">
        <v>4790</v>
      </c>
      <c r="F3307" s="665" t="s">
        <v>4752</v>
      </c>
      <c r="G3307" s="665" t="s">
        <v>5036</v>
      </c>
      <c r="H3307" s="665" t="s">
        <v>546</v>
      </c>
      <c r="I3307" s="665" t="s">
        <v>7095</v>
      </c>
      <c r="J3307" s="665" t="s">
        <v>4771</v>
      </c>
      <c r="K3307" s="665"/>
      <c r="L3307" s="666">
        <v>0</v>
      </c>
      <c r="M3307" s="666">
        <v>0</v>
      </c>
      <c r="N3307" s="665">
        <v>2</v>
      </c>
      <c r="O3307" s="748">
        <v>0.5</v>
      </c>
      <c r="P3307" s="666">
        <v>0</v>
      </c>
      <c r="Q3307" s="681"/>
      <c r="R3307" s="665">
        <v>2</v>
      </c>
      <c r="S3307" s="681">
        <v>1</v>
      </c>
      <c r="T3307" s="748">
        <v>0.5</v>
      </c>
      <c r="U3307" s="704">
        <v>1</v>
      </c>
    </row>
    <row r="3308" spans="1:21" ht="14.4" customHeight="1" x14ac:dyDescent="0.3">
      <c r="A3308" s="664">
        <v>21</v>
      </c>
      <c r="B3308" s="665" t="s">
        <v>545</v>
      </c>
      <c r="C3308" s="665" t="s">
        <v>4757</v>
      </c>
      <c r="D3308" s="746" t="s">
        <v>7219</v>
      </c>
      <c r="E3308" s="747" t="s">
        <v>4790</v>
      </c>
      <c r="F3308" s="665" t="s">
        <v>4752</v>
      </c>
      <c r="G3308" s="665" t="s">
        <v>5084</v>
      </c>
      <c r="H3308" s="665" t="s">
        <v>546</v>
      </c>
      <c r="I3308" s="665" t="s">
        <v>709</v>
      </c>
      <c r="J3308" s="665" t="s">
        <v>710</v>
      </c>
      <c r="K3308" s="665" t="s">
        <v>5085</v>
      </c>
      <c r="L3308" s="666">
        <v>27.28</v>
      </c>
      <c r="M3308" s="666">
        <v>163.68</v>
      </c>
      <c r="N3308" s="665">
        <v>6</v>
      </c>
      <c r="O3308" s="748">
        <v>1.5</v>
      </c>
      <c r="P3308" s="666">
        <v>163.68</v>
      </c>
      <c r="Q3308" s="681">
        <v>1</v>
      </c>
      <c r="R3308" s="665">
        <v>6</v>
      </c>
      <c r="S3308" s="681">
        <v>1</v>
      </c>
      <c r="T3308" s="748">
        <v>1.5</v>
      </c>
      <c r="U3308" s="704">
        <v>1</v>
      </c>
    </row>
    <row r="3309" spans="1:21" ht="14.4" customHeight="1" x14ac:dyDescent="0.3">
      <c r="A3309" s="664">
        <v>21</v>
      </c>
      <c r="B3309" s="665" t="s">
        <v>545</v>
      </c>
      <c r="C3309" s="665" t="s">
        <v>4757</v>
      </c>
      <c r="D3309" s="746" t="s">
        <v>7219</v>
      </c>
      <c r="E3309" s="747" t="s">
        <v>4790</v>
      </c>
      <c r="F3309" s="665" t="s">
        <v>4752</v>
      </c>
      <c r="G3309" s="665" t="s">
        <v>5205</v>
      </c>
      <c r="H3309" s="665" t="s">
        <v>546</v>
      </c>
      <c r="I3309" s="665" t="s">
        <v>7096</v>
      </c>
      <c r="J3309" s="665" t="s">
        <v>7097</v>
      </c>
      <c r="K3309" s="665" t="s">
        <v>7098</v>
      </c>
      <c r="L3309" s="666">
        <v>0</v>
      </c>
      <c r="M3309" s="666">
        <v>0</v>
      </c>
      <c r="N3309" s="665">
        <v>1</v>
      </c>
      <c r="O3309" s="748">
        <v>1</v>
      </c>
      <c r="P3309" s="666">
        <v>0</v>
      </c>
      <c r="Q3309" s="681"/>
      <c r="R3309" s="665">
        <v>1</v>
      </c>
      <c r="S3309" s="681">
        <v>1</v>
      </c>
      <c r="T3309" s="748">
        <v>1</v>
      </c>
      <c r="U3309" s="704">
        <v>1</v>
      </c>
    </row>
    <row r="3310" spans="1:21" ht="14.4" customHeight="1" x14ac:dyDescent="0.3">
      <c r="A3310" s="664">
        <v>21</v>
      </c>
      <c r="B3310" s="665" t="s">
        <v>545</v>
      </c>
      <c r="C3310" s="665" t="s">
        <v>4757</v>
      </c>
      <c r="D3310" s="746" t="s">
        <v>7219</v>
      </c>
      <c r="E3310" s="747" t="s">
        <v>4790</v>
      </c>
      <c r="F3310" s="665" t="s">
        <v>4752</v>
      </c>
      <c r="G3310" s="665" t="s">
        <v>4889</v>
      </c>
      <c r="H3310" s="665" t="s">
        <v>546</v>
      </c>
      <c r="I3310" s="665" t="s">
        <v>880</v>
      </c>
      <c r="J3310" s="665" t="s">
        <v>4891</v>
      </c>
      <c r="K3310" s="665" t="s">
        <v>4892</v>
      </c>
      <c r="L3310" s="666">
        <v>73.989999999999995</v>
      </c>
      <c r="M3310" s="666">
        <v>665.91</v>
      </c>
      <c r="N3310" s="665">
        <v>9</v>
      </c>
      <c r="O3310" s="748">
        <v>2.5</v>
      </c>
      <c r="P3310" s="666">
        <v>517.92999999999995</v>
      </c>
      <c r="Q3310" s="681">
        <v>0.77777777777777779</v>
      </c>
      <c r="R3310" s="665">
        <v>7</v>
      </c>
      <c r="S3310" s="681">
        <v>0.77777777777777779</v>
      </c>
      <c r="T3310" s="748">
        <v>1.5</v>
      </c>
      <c r="U3310" s="704">
        <v>0.6</v>
      </c>
    </row>
    <row r="3311" spans="1:21" ht="14.4" customHeight="1" x14ac:dyDescent="0.3">
      <c r="A3311" s="664">
        <v>21</v>
      </c>
      <c r="B3311" s="665" t="s">
        <v>545</v>
      </c>
      <c r="C3311" s="665" t="s">
        <v>4757</v>
      </c>
      <c r="D3311" s="746" t="s">
        <v>7219</v>
      </c>
      <c r="E3311" s="747" t="s">
        <v>4790</v>
      </c>
      <c r="F3311" s="665" t="s">
        <v>4752</v>
      </c>
      <c r="G3311" s="665" t="s">
        <v>5007</v>
      </c>
      <c r="H3311" s="665" t="s">
        <v>546</v>
      </c>
      <c r="I3311" s="665" t="s">
        <v>6402</v>
      </c>
      <c r="J3311" s="665" t="s">
        <v>5093</v>
      </c>
      <c r="K3311" s="665" t="s">
        <v>4844</v>
      </c>
      <c r="L3311" s="666">
        <v>58.62</v>
      </c>
      <c r="M3311" s="666">
        <v>58.62</v>
      </c>
      <c r="N3311" s="665">
        <v>1</v>
      </c>
      <c r="O3311" s="748">
        <v>0.5</v>
      </c>
      <c r="P3311" s="666">
        <v>58.62</v>
      </c>
      <c r="Q3311" s="681">
        <v>1</v>
      </c>
      <c r="R3311" s="665">
        <v>1</v>
      </c>
      <c r="S3311" s="681">
        <v>1</v>
      </c>
      <c r="T3311" s="748">
        <v>0.5</v>
      </c>
      <c r="U3311" s="704">
        <v>1</v>
      </c>
    </row>
    <row r="3312" spans="1:21" ht="14.4" customHeight="1" x14ac:dyDescent="0.3">
      <c r="A3312" s="664">
        <v>21</v>
      </c>
      <c r="B3312" s="665" t="s">
        <v>545</v>
      </c>
      <c r="C3312" s="665" t="s">
        <v>4757</v>
      </c>
      <c r="D3312" s="746" t="s">
        <v>7219</v>
      </c>
      <c r="E3312" s="747" t="s">
        <v>4790</v>
      </c>
      <c r="F3312" s="665" t="s">
        <v>4752</v>
      </c>
      <c r="G3312" s="665" t="s">
        <v>5398</v>
      </c>
      <c r="H3312" s="665" t="s">
        <v>546</v>
      </c>
      <c r="I3312" s="665" t="s">
        <v>6403</v>
      </c>
      <c r="J3312" s="665" t="s">
        <v>3923</v>
      </c>
      <c r="K3312" s="665" t="s">
        <v>6404</v>
      </c>
      <c r="L3312" s="666">
        <v>69.59</v>
      </c>
      <c r="M3312" s="666">
        <v>139.18</v>
      </c>
      <c r="N3312" s="665">
        <v>2</v>
      </c>
      <c r="O3312" s="748">
        <v>0.5</v>
      </c>
      <c r="P3312" s="666">
        <v>139.18</v>
      </c>
      <c r="Q3312" s="681">
        <v>1</v>
      </c>
      <c r="R3312" s="665">
        <v>2</v>
      </c>
      <c r="S3312" s="681">
        <v>1</v>
      </c>
      <c r="T3312" s="748">
        <v>0.5</v>
      </c>
      <c r="U3312" s="704">
        <v>1</v>
      </c>
    </row>
    <row r="3313" spans="1:21" ht="14.4" customHeight="1" x14ac:dyDescent="0.3">
      <c r="A3313" s="664">
        <v>21</v>
      </c>
      <c r="B3313" s="665" t="s">
        <v>545</v>
      </c>
      <c r="C3313" s="665" t="s">
        <v>4757</v>
      </c>
      <c r="D3313" s="746" t="s">
        <v>7219</v>
      </c>
      <c r="E3313" s="747" t="s">
        <v>4790</v>
      </c>
      <c r="F3313" s="665" t="s">
        <v>4752</v>
      </c>
      <c r="G3313" s="665" t="s">
        <v>5292</v>
      </c>
      <c r="H3313" s="665" t="s">
        <v>546</v>
      </c>
      <c r="I3313" s="665" t="s">
        <v>6605</v>
      </c>
      <c r="J3313" s="665" t="s">
        <v>2020</v>
      </c>
      <c r="K3313" s="665" t="s">
        <v>6606</v>
      </c>
      <c r="L3313" s="666">
        <v>0</v>
      </c>
      <c r="M3313" s="666">
        <v>0</v>
      </c>
      <c r="N3313" s="665">
        <v>1</v>
      </c>
      <c r="O3313" s="748">
        <v>0.5</v>
      </c>
      <c r="P3313" s="666"/>
      <c r="Q3313" s="681"/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21</v>
      </c>
      <c r="B3314" s="665" t="s">
        <v>545</v>
      </c>
      <c r="C3314" s="665" t="s">
        <v>4757</v>
      </c>
      <c r="D3314" s="746" t="s">
        <v>7219</v>
      </c>
      <c r="E3314" s="747" t="s">
        <v>4790</v>
      </c>
      <c r="F3314" s="665" t="s">
        <v>4752</v>
      </c>
      <c r="G3314" s="665" t="s">
        <v>5292</v>
      </c>
      <c r="H3314" s="665" t="s">
        <v>546</v>
      </c>
      <c r="I3314" s="665" t="s">
        <v>7099</v>
      </c>
      <c r="J3314" s="665" t="s">
        <v>6406</v>
      </c>
      <c r="K3314" s="665" t="s">
        <v>6606</v>
      </c>
      <c r="L3314" s="666">
        <v>0</v>
      </c>
      <c r="M3314" s="666">
        <v>0</v>
      </c>
      <c r="N3314" s="665">
        <v>2</v>
      </c>
      <c r="O3314" s="748">
        <v>1</v>
      </c>
      <c r="P3314" s="666"/>
      <c r="Q3314" s="681"/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21</v>
      </c>
      <c r="B3315" s="665" t="s">
        <v>545</v>
      </c>
      <c r="C3315" s="665" t="s">
        <v>4757</v>
      </c>
      <c r="D3315" s="746" t="s">
        <v>7219</v>
      </c>
      <c r="E3315" s="747" t="s">
        <v>4790</v>
      </c>
      <c r="F3315" s="665" t="s">
        <v>4752</v>
      </c>
      <c r="G3315" s="665" t="s">
        <v>5096</v>
      </c>
      <c r="H3315" s="665" t="s">
        <v>546</v>
      </c>
      <c r="I3315" s="665" t="s">
        <v>761</v>
      </c>
      <c r="J3315" s="665" t="s">
        <v>762</v>
      </c>
      <c r="K3315" s="665" t="s">
        <v>5097</v>
      </c>
      <c r="L3315" s="666">
        <v>760.22</v>
      </c>
      <c r="M3315" s="666">
        <v>3040.88</v>
      </c>
      <c r="N3315" s="665">
        <v>4</v>
      </c>
      <c r="O3315" s="748">
        <v>1.5</v>
      </c>
      <c r="P3315" s="666">
        <v>3040.88</v>
      </c>
      <c r="Q3315" s="681">
        <v>1</v>
      </c>
      <c r="R3315" s="665">
        <v>4</v>
      </c>
      <c r="S3315" s="681">
        <v>1</v>
      </c>
      <c r="T3315" s="748">
        <v>1.5</v>
      </c>
      <c r="U3315" s="704">
        <v>1</v>
      </c>
    </row>
    <row r="3316" spans="1:21" ht="14.4" customHeight="1" x14ac:dyDescent="0.3">
      <c r="A3316" s="664">
        <v>21</v>
      </c>
      <c r="B3316" s="665" t="s">
        <v>545</v>
      </c>
      <c r="C3316" s="665" t="s">
        <v>4757</v>
      </c>
      <c r="D3316" s="746" t="s">
        <v>7219</v>
      </c>
      <c r="E3316" s="747" t="s">
        <v>4790</v>
      </c>
      <c r="F3316" s="665" t="s">
        <v>4752</v>
      </c>
      <c r="G3316" s="665" t="s">
        <v>5012</v>
      </c>
      <c r="H3316" s="665" t="s">
        <v>546</v>
      </c>
      <c r="I3316" s="665" t="s">
        <v>1058</v>
      </c>
      <c r="J3316" s="665" t="s">
        <v>1306</v>
      </c>
      <c r="K3316" s="665" t="s">
        <v>4566</v>
      </c>
      <c r="L3316" s="666">
        <v>0</v>
      </c>
      <c r="M3316" s="666">
        <v>0</v>
      </c>
      <c r="N3316" s="665">
        <v>4</v>
      </c>
      <c r="O3316" s="748">
        <v>3.5</v>
      </c>
      <c r="P3316" s="666">
        <v>0</v>
      </c>
      <c r="Q3316" s="681"/>
      <c r="R3316" s="665">
        <v>3</v>
      </c>
      <c r="S3316" s="681">
        <v>0.75</v>
      </c>
      <c r="T3316" s="748">
        <v>3</v>
      </c>
      <c r="U3316" s="704">
        <v>0.8571428571428571</v>
      </c>
    </row>
    <row r="3317" spans="1:21" ht="14.4" customHeight="1" x14ac:dyDescent="0.3">
      <c r="A3317" s="664">
        <v>21</v>
      </c>
      <c r="B3317" s="665" t="s">
        <v>545</v>
      </c>
      <c r="C3317" s="665" t="s">
        <v>4757</v>
      </c>
      <c r="D3317" s="746" t="s">
        <v>7219</v>
      </c>
      <c r="E3317" s="747" t="s">
        <v>4790</v>
      </c>
      <c r="F3317" s="665" t="s">
        <v>4752</v>
      </c>
      <c r="G3317" s="665" t="s">
        <v>4896</v>
      </c>
      <c r="H3317" s="665" t="s">
        <v>546</v>
      </c>
      <c r="I3317" s="665" t="s">
        <v>604</v>
      </c>
      <c r="J3317" s="665" t="s">
        <v>605</v>
      </c>
      <c r="K3317" s="665" t="s">
        <v>4541</v>
      </c>
      <c r="L3317" s="666">
        <v>550.39</v>
      </c>
      <c r="M3317" s="666">
        <v>1651.17</v>
      </c>
      <c r="N3317" s="665">
        <v>3</v>
      </c>
      <c r="O3317" s="748">
        <v>1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21</v>
      </c>
      <c r="B3318" s="665" t="s">
        <v>545</v>
      </c>
      <c r="C3318" s="665" t="s">
        <v>4757</v>
      </c>
      <c r="D3318" s="746" t="s">
        <v>7219</v>
      </c>
      <c r="E3318" s="747" t="s">
        <v>4790</v>
      </c>
      <c r="F3318" s="665" t="s">
        <v>4752</v>
      </c>
      <c r="G3318" s="665" t="s">
        <v>4896</v>
      </c>
      <c r="H3318" s="665" t="s">
        <v>546</v>
      </c>
      <c r="I3318" s="665" t="s">
        <v>6075</v>
      </c>
      <c r="J3318" s="665" t="s">
        <v>605</v>
      </c>
      <c r="K3318" s="665" t="s">
        <v>6076</v>
      </c>
      <c r="L3318" s="666">
        <v>0</v>
      </c>
      <c r="M3318" s="666">
        <v>0</v>
      </c>
      <c r="N3318" s="665">
        <v>2</v>
      </c>
      <c r="O3318" s="748">
        <v>2</v>
      </c>
      <c r="P3318" s="666">
        <v>0</v>
      </c>
      <c r="Q3318" s="681"/>
      <c r="R3318" s="665">
        <v>2</v>
      </c>
      <c r="S3318" s="681">
        <v>1</v>
      </c>
      <c r="T3318" s="748">
        <v>2</v>
      </c>
      <c r="U3318" s="704">
        <v>1</v>
      </c>
    </row>
    <row r="3319" spans="1:21" ht="14.4" customHeight="1" x14ac:dyDescent="0.3">
      <c r="A3319" s="664">
        <v>21</v>
      </c>
      <c r="B3319" s="665" t="s">
        <v>545</v>
      </c>
      <c r="C3319" s="665" t="s">
        <v>4757</v>
      </c>
      <c r="D3319" s="746" t="s">
        <v>7219</v>
      </c>
      <c r="E3319" s="747" t="s">
        <v>4790</v>
      </c>
      <c r="F3319" s="665" t="s">
        <v>4752</v>
      </c>
      <c r="G3319" s="665" t="s">
        <v>4896</v>
      </c>
      <c r="H3319" s="665" t="s">
        <v>546</v>
      </c>
      <c r="I3319" s="665" t="s">
        <v>5808</v>
      </c>
      <c r="J3319" s="665" t="s">
        <v>605</v>
      </c>
      <c r="K3319" s="665" t="s">
        <v>4540</v>
      </c>
      <c r="L3319" s="666">
        <v>550.39</v>
      </c>
      <c r="M3319" s="666">
        <v>1651.17</v>
      </c>
      <c r="N3319" s="665">
        <v>3</v>
      </c>
      <c r="O3319" s="748">
        <v>1</v>
      </c>
      <c r="P3319" s="666">
        <v>1651.17</v>
      </c>
      <c r="Q3319" s="681">
        <v>1</v>
      </c>
      <c r="R3319" s="665">
        <v>3</v>
      </c>
      <c r="S3319" s="681">
        <v>1</v>
      </c>
      <c r="T3319" s="748">
        <v>1</v>
      </c>
      <c r="U3319" s="704">
        <v>1</v>
      </c>
    </row>
    <row r="3320" spans="1:21" ht="14.4" customHeight="1" x14ac:dyDescent="0.3">
      <c r="A3320" s="664">
        <v>21</v>
      </c>
      <c r="B3320" s="665" t="s">
        <v>545</v>
      </c>
      <c r="C3320" s="665" t="s">
        <v>4757</v>
      </c>
      <c r="D3320" s="746" t="s">
        <v>7219</v>
      </c>
      <c r="E3320" s="747" t="s">
        <v>4790</v>
      </c>
      <c r="F3320" s="665" t="s">
        <v>4752</v>
      </c>
      <c r="G3320" s="665" t="s">
        <v>4896</v>
      </c>
      <c r="H3320" s="665" t="s">
        <v>546</v>
      </c>
      <c r="I3320" s="665" t="s">
        <v>6077</v>
      </c>
      <c r="J3320" s="665" t="s">
        <v>5249</v>
      </c>
      <c r="K3320" s="665" t="s">
        <v>6078</v>
      </c>
      <c r="L3320" s="666">
        <v>1651.18</v>
      </c>
      <c r="M3320" s="666">
        <v>3302.36</v>
      </c>
      <c r="N3320" s="665">
        <v>2</v>
      </c>
      <c r="O3320" s="748">
        <v>2</v>
      </c>
      <c r="P3320" s="666">
        <v>1651.18</v>
      </c>
      <c r="Q3320" s="681">
        <v>0.5</v>
      </c>
      <c r="R3320" s="665">
        <v>1</v>
      </c>
      <c r="S3320" s="681">
        <v>0.5</v>
      </c>
      <c r="T3320" s="748">
        <v>1</v>
      </c>
      <c r="U3320" s="704">
        <v>0.5</v>
      </c>
    </row>
    <row r="3321" spans="1:21" ht="14.4" customHeight="1" x14ac:dyDescent="0.3">
      <c r="A3321" s="664">
        <v>21</v>
      </c>
      <c r="B3321" s="665" t="s">
        <v>545</v>
      </c>
      <c r="C3321" s="665" t="s">
        <v>4757</v>
      </c>
      <c r="D3321" s="746" t="s">
        <v>7219</v>
      </c>
      <c r="E3321" s="747" t="s">
        <v>4790</v>
      </c>
      <c r="F3321" s="665" t="s">
        <v>4752</v>
      </c>
      <c r="G3321" s="665" t="s">
        <v>4896</v>
      </c>
      <c r="H3321" s="665" t="s">
        <v>2238</v>
      </c>
      <c r="I3321" s="665" t="s">
        <v>2572</v>
      </c>
      <c r="J3321" s="665" t="s">
        <v>2573</v>
      </c>
      <c r="K3321" s="665" t="s">
        <v>4540</v>
      </c>
      <c r="L3321" s="666">
        <v>550.39</v>
      </c>
      <c r="M3321" s="666">
        <v>6604.68</v>
      </c>
      <c r="N3321" s="665">
        <v>12</v>
      </c>
      <c r="O3321" s="748">
        <v>4</v>
      </c>
      <c r="P3321" s="666">
        <v>3302.34</v>
      </c>
      <c r="Q3321" s="681">
        <v>0.5</v>
      </c>
      <c r="R3321" s="665">
        <v>6</v>
      </c>
      <c r="S3321" s="681">
        <v>0.5</v>
      </c>
      <c r="T3321" s="748">
        <v>2</v>
      </c>
      <c r="U3321" s="704">
        <v>0.5</v>
      </c>
    </row>
    <row r="3322" spans="1:21" ht="14.4" customHeight="1" x14ac:dyDescent="0.3">
      <c r="A3322" s="664">
        <v>21</v>
      </c>
      <c r="B3322" s="665" t="s">
        <v>545</v>
      </c>
      <c r="C3322" s="665" t="s">
        <v>4757</v>
      </c>
      <c r="D3322" s="746" t="s">
        <v>7219</v>
      </c>
      <c r="E3322" s="747" t="s">
        <v>4790</v>
      </c>
      <c r="F3322" s="665" t="s">
        <v>4752</v>
      </c>
      <c r="G3322" s="665" t="s">
        <v>5401</v>
      </c>
      <c r="H3322" s="665" t="s">
        <v>2238</v>
      </c>
      <c r="I3322" s="665" t="s">
        <v>2408</v>
      </c>
      <c r="J3322" s="665" t="s">
        <v>4508</v>
      </c>
      <c r="K3322" s="665" t="s">
        <v>4509</v>
      </c>
      <c r="L3322" s="666">
        <v>46.07</v>
      </c>
      <c r="M3322" s="666">
        <v>92.14</v>
      </c>
      <c r="N3322" s="665">
        <v>2</v>
      </c>
      <c r="O3322" s="748">
        <v>2</v>
      </c>
      <c r="P3322" s="666">
        <v>92.14</v>
      </c>
      <c r="Q3322" s="681">
        <v>1</v>
      </c>
      <c r="R3322" s="665">
        <v>2</v>
      </c>
      <c r="S3322" s="681">
        <v>1</v>
      </c>
      <c r="T3322" s="748">
        <v>2</v>
      </c>
      <c r="U3322" s="704">
        <v>1</v>
      </c>
    </row>
    <row r="3323" spans="1:21" ht="14.4" customHeight="1" x14ac:dyDescent="0.3">
      <c r="A3323" s="664">
        <v>21</v>
      </c>
      <c r="B3323" s="665" t="s">
        <v>545</v>
      </c>
      <c r="C3323" s="665" t="s">
        <v>4757</v>
      </c>
      <c r="D3323" s="746" t="s">
        <v>7219</v>
      </c>
      <c r="E3323" s="747" t="s">
        <v>4790</v>
      </c>
      <c r="F3323" s="665" t="s">
        <v>4752</v>
      </c>
      <c r="G3323" s="665" t="s">
        <v>5401</v>
      </c>
      <c r="H3323" s="665" t="s">
        <v>2238</v>
      </c>
      <c r="I3323" s="665" t="s">
        <v>6611</v>
      </c>
      <c r="J3323" s="665" t="s">
        <v>4508</v>
      </c>
      <c r="K3323" s="665" t="s">
        <v>6612</v>
      </c>
      <c r="L3323" s="666">
        <v>0</v>
      </c>
      <c r="M3323" s="666">
        <v>0</v>
      </c>
      <c r="N3323" s="665">
        <v>1</v>
      </c>
      <c r="O3323" s="748">
        <v>1</v>
      </c>
      <c r="P3323" s="666"/>
      <c r="Q3323" s="681"/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21</v>
      </c>
      <c r="B3324" s="665" t="s">
        <v>545</v>
      </c>
      <c r="C3324" s="665" t="s">
        <v>4757</v>
      </c>
      <c r="D3324" s="746" t="s">
        <v>7219</v>
      </c>
      <c r="E3324" s="747" t="s">
        <v>4790</v>
      </c>
      <c r="F3324" s="665" t="s">
        <v>4752</v>
      </c>
      <c r="G3324" s="665" t="s">
        <v>5100</v>
      </c>
      <c r="H3324" s="665" t="s">
        <v>546</v>
      </c>
      <c r="I3324" s="665" t="s">
        <v>785</v>
      </c>
      <c r="J3324" s="665" t="s">
        <v>5101</v>
      </c>
      <c r="K3324" s="665" t="s">
        <v>5102</v>
      </c>
      <c r="L3324" s="666">
        <v>0</v>
      </c>
      <c r="M3324" s="666">
        <v>0</v>
      </c>
      <c r="N3324" s="665">
        <v>3</v>
      </c>
      <c r="O3324" s="748">
        <v>2</v>
      </c>
      <c r="P3324" s="666">
        <v>0</v>
      </c>
      <c r="Q3324" s="681"/>
      <c r="R3324" s="665">
        <v>2</v>
      </c>
      <c r="S3324" s="681">
        <v>0.66666666666666663</v>
      </c>
      <c r="T3324" s="748">
        <v>1.5</v>
      </c>
      <c r="U3324" s="704">
        <v>0.75</v>
      </c>
    </row>
    <row r="3325" spans="1:21" ht="14.4" customHeight="1" x14ac:dyDescent="0.3">
      <c r="A3325" s="664">
        <v>21</v>
      </c>
      <c r="B3325" s="665" t="s">
        <v>545</v>
      </c>
      <c r="C3325" s="665" t="s">
        <v>4757</v>
      </c>
      <c r="D3325" s="746" t="s">
        <v>7219</v>
      </c>
      <c r="E3325" s="747" t="s">
        <v>4790</v>
      </c>
      <c r="F3325" s="665" t="s">
        <v>4752</v>
      </c>
      <c r="G3325" s="665" t="s">
        <v>6706</v>
      </c>
      <c r="H3325" s="665" t="s">
        <v>546</v>
      </c>
      <c r="I3325" s="665" t="s">
        <v>6707</v>
      </c>
      <c r="J3325" s="665" t="s">
        <v>6708</v>
      </c>
      <c r="K3325" s="665" t="s">
        <v>6709</v>
      </c>
      <c r="L3325" s="666">
        <v>140.72</v>
      </c>
      <c r="M3325" s="666">
        <v>1266.48</v>
      </c>
      <c r="N3325" s="665">
        <v>9</v>
      </c>
      <c r="O3325" s="748">
        <v>1.5</v>
      </c>
      <c r="P3325" s="666">
        <v>1266.48</v>
      </c>
      <c r="Q3325" s="681">
        <v>1</v>
      </c>
      <c r="R3325" s="665">
        <v>9</v>
      </c>
      <c r="S3325" s="681">
        <v>1</v>
      </c>
      <c r="T3325" s="748">
        <v>1.5</v>
      </c>
      <c r="U3325" s="704">
        <v>1</v>
      </c>
    </row>
    <row r="3326" spans="1:21" ht="14.4" customHeight="1" x14ac:dyDescent="0.3">
      <c r="A3326" s="664">
        <v>21</v>
      </c>
      <c r="B3326" s="665" t="s">
        <v>545</v>
      </c>
      <c r="C3326" s="665" t="s">
        <v>4757</v>
      </c>
      <c r="D3326" s="746" t="s">
        <v>7219</v>
      </c>
      <c r="E3326" s="747" t="s">
        <v>4790</v>
      </c>
      <c r="F3326" s="665" t="s">
        <v>4752</v>
      </c>
      <c r="G3326" s="665" t="s">
        <v>4898</v>
      </c>
      <c r="H3326" s="665" t="s">
        <v>546</v>
      </c>
      <c r="I3326" s="665" t="s">
        <v>6083</v>
      </c>
      <c r="J3326" s="665" t="s">
        <v>2063</v>
      </c>
      <c r="K3326" s="665" t="s">
        <v>4899</v>
      </c>
      <c r="L3326" s="666">
        <v>727.03</v>
      </c>
      <c r="M3326" s="666">
        <v>5089.21</v>
      </c>
      <c r="N3326" s="665">
        <v>7</v>
      </c>
      <c r="O3326" s="748">
        <v>2.5</v>
      </c>
      <c r="P3326" s="666">
        <v>727.03</v>
      </c>
      <c r="Q3326" s="681">
        <v>0.14285714285714285</v>
      </c>
      <c r="R3326" s="665">
        <v>1</v>
      </c>
      <c r="S3326" s="681">
        <v>0.14285714285714285</v>
      </c>
      <c r="T3326" s="748">
        <v>1</v>
      </c>
      <c r="U3326" s="704">
        <v>0.4</v>
      </c>
    </row>
    <row r="3327" spans="1:21" ht="14.4" customHeight="1" x14ac:dyDescent="0.3">
      <c r="A3327" s="664">
        <v>21</v>
      </c>
      <c r="B3327" s="665" t="s">
        <v>545</v>
      </c>
      <c r="C3327" s="665" t="s">
        <v>4757</v>
      </c>
      <c r="D3327" s="746" t="s">
        <v>7219</v>
      </c>
      <c r="E3327" s="747" t="s">
        <v>4790</v>
      </c>
      <c r="F3327" s="665" t="s">
        <v>4752</v>
      </c>
      <c r="G3327" s="665" t="s">
        <v>4898</v>
      </c>
      <c r="H3327" s="665" t="s">
        <v>546</v>
      </c>
      <c r="I3327" s="665" t="s">
        <v>5409</v>
      </c>
      <c r="J3327" s="665" t="s">
        <v>5410</v>
      </c>
      <c r="K3327" s="665" t="s">
        <v>5411</v>
      </c>
      <c r="L3327" s="666">
        <v>1454.05</v>
      </c>
      <c r="M3327" s="666">
        <v>1454.05</v>
      </c>
      <c r="N3327" s="665">
        <v>1</v>
      </c>
      <c r="O3327" s="748">
        <v>0.5</v>
      </c>
      <c r="P3327" s="666">
        <v>1454.05</v>
      </c>
      <c r="Q3327" s="681">
        <v>1</v>
      </c>
      <c r="R3327" s="665">
        <v>1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21</v>
      </c>
      <c r="B3328" s="665" t="s">
        <v>545</v>
      </c>
      <c r="C3328" s="665" t="s">
        <v>4757</v>
      </c>
      <c r="D3328" s="746" t="s">
        <v>7219</v>
      </c>
      <c r="E3328" s="747" t="s">
        <v>4790</v>
      </c>
      <c r="F3328" s="665" t="s">
        <v>4752</v>
      </c>
      <c r="G3328" s="665" t="s">
        <v>4898</v>
      </c>
      <c r="H3328" s="665" t="s">
        <v>546</v>
      </c>
      <c r="I3328" s="665" t="s">
        <v>2062</v>
      </c>
      <c r="J3328" s="665" t="s">
        <v>2063</v>
      </c>
      <c r="K3328" s="665" t="s">
        <v>4899</v>
      </c>
      <c r="L3328" s="666">
        <v>727.03</v>
      </c>
      <c r="M3328" s="666">
        <v>4362.18</v>
      </c>
      <c r="N3328" s="665">
        <v>6</v>
      </c>
      <c r="O3328" s="748">
        <v>2</v>
      </c>
      <c r="P3328" s="666">
        <v>1454.06</v>
      </c>
      <c r="Q3328" s="681">
        <v>0.33333333333333331</v>
      </c>
      <c r="R3328" s="665">
        <v>2</v>
      </c>
      <c r="S3328" s="681">
        <v>0.33333333333333331</v>
      </c>
      <c r="T3328" s="748">
        <v>1</v>
      </c>
      <c r="U3328" s="704">
        <v>0.5</v>
      </c>
    </row>
    <row r="3329" spans="1:21" ht="14.4" customHeight="1" x14ac:dyDescent="0.3">
      <c r="A3329" s="664">
        <v>21</v>
      </c>
      <c r="B3329" s="665" t="s">
        <v>545</v>
      </c>
      <c r="C3329" s="665" t="s">
        <v>4757</v>
      </c>
      <c r="D3329" s="746" t="s">
        <v>7219</v>
      </c>
      <c r="E3329" s="747" t="s">
        <v>4790</v>
      </c>
      <c r="F3329" s="665" t="s">
        <v>4752</v>
      </c>
      <c r="G3329" s="665" t="s">
        <v>6085</v>
      </c>
      <c r="H3329" s="665" t="s">
        <v>546</v>
      </c>
      <c r="I3329" s="665" t="s">
        <v>1116</v>
      </c>
      <c r="J3329" s="665" t="s">
        <v>1117</v>
      </c>
      <c r="K3329" s="665" t="s">
        <v>6813</v>
      </c>
      <c r="L3329" s="666">
        <v>59.78</v>
      </c>
      <c r="M3329" s="666">
        <v>298.89999999999998</v>
      </c>
      <c r="N3329" s="665">
        <v>5</v>
      </c>
      <c r="O3329" s="748">
        <v>2.5</v>
      </c>
      <c r="P3329" s="666">
        <v>179.34</v>
      </c>
      <c r="Q3329" s="681">
        <v>0.60000000000000009</v>
      </c>
      <c r="R3329" s="665">
        <v>3</v>
      </c>
      <c r="S3329" s="681">
        <v>0.6</v>
      </c>
      <c r="T3329" s="748">
        <v>1.5</v>
      </c>
      <c r="U3329" s="704">
        <v>0.6</v>
      </c>
    </row>
    <row r="3330" spans="1:21" ht="14.4" customHeight="1" x14ac:dyDescent="0.3">
      <c r="A3330" s="664">
        <v>21</v>
      </c>
      <c r="B3330" s="665" t="s">
        <v>545</v>
      </c>
      <c r="C3330" s="665" t="s">
        <v>4757</v>
      </c>
      <c r="D3330" s="746" t="s">
        <v>7219</v>
      </c>
      <c r="E3330" s="747" t="s">
        <v>4790</v>
      </c>
      <c r="F3330" s="665" t="s">
        <v>4752</v>
      </c>
      <c r="G3330" s="665" t="s">
        <v>6085</v>
      </c>
      <c r="H3330" s="665" t="s">
        <v>546</v>
      </c>
      <c r="I3330" s="665" t="s">
        <v>6710</v>
      </c>
      <c r="J3330" s="665" t="s">
        <v>6711</v>
      </c>
      <c r="K3330" s="665" t="s">
        <v>6712</v>
      </c>
      <c r="L3330" s="666">
        <v>141.62</v>
      </c>
      <c r="M3330" s="666">
        <v>141.62</v>
      </c>
      <c r="N3330" s="665">
        <v>1</v>
      </c>
      <c r="O3330" s="748">
        <v>0.5</v>
      </c>
      <c r="P3330" s="666">
        <v>141.62</v>
      </c>
      <c r="Q3330" s="681">
        <v>1</v>
      </c>
      <c r="R3330" s="665">
        <v>1</v>
      </c>
      <c r="S3330" s="681">
        <v>1</v>
      </c>
      <c r="T3330" s="748">
        <v>0.5</v>
      </c>
      <c r="U3330" s="704">
        <v>1</v>
      </c>
    </row>
    <row r="3331" spans="1:21" ht="14.4" customHeight="1" x14ac:dyDescent="0.3">
      <c r="A3331" s="664">
        <v>21</v>
      </c>
      <c r="B3331" s="665" t="s">
        <v>545</v>
      </c>
      <c r="C3331" s="665" t="s">
        <v>4757</v>
      </c>
      <c r="D3331" s="746" t="s">
        <v>7219</v>
      </c>
      <c r="E3331" s="747" t="s">
        <v>4790</v>
      </c>
      <c r="F3331" s="665" t="s">
        <v>4752</v>
      </c>
      <c r="G3331" s="665" t="s">
        <v>6085</v>
      </c>
      <c r="H3331" s="665" t="s">
        <v>546</v>
      </c>
      <c r="I3331" s="665" t="s">
        <v>6816</v>
      </c>
      <c r="J3331" s="665" t="s">
        <v>6817</v>
      </c>
      <c r="K3331" s="665" t="s">
        <v>6088</v>
      </c>
      <c r="L3331" s="666">
        <v>0</v>
      </c>
      <c r="M3331" s="666">
        <v>0</v>
      </c>
      <c r="N3331" s="665">
        <v>2</v>
      </c>
      <c r="O3331" s="748">
        <v>1</v>
      </c>
      <c r="P3331" s="666"/>
      <c r="Q3331" s="681"/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21</v>
      </c>
      <c r="B3332" s="665" t="s">
        <v>545</v>
      </c>
      <c r="C3332" s="665" t="s">
        <v>4757</v>
      </c>
      <c r="D3332" s="746" t="s">
        <v>7219</v>
      </c>
      <c r="E3332" s="747" t="s">
        <v>4790</v>
      </c>
      <c r="F3332" s="665" t="s">
        <v>4752</v>
      </c>
      <c r="G3332" s="665" t="s">
        <v>4802</v>
      </c>
      <c r="H3332" s="665" t="s">
        <v>546</v>
      </c>
      <c r="I3332" s="665" t="s">
        <v>994</v>
      </c>
      <c r="J3332" s="665" t="s">
        <v>4803</v>
      </c>
      <c r="K3332" s="665" t="s">
        <v>4804</v>
      </c>
      <c r="L3332" s="666">
        <v>53.57</v>
      </c>
      <c r="M3332" s="666">
        <v>1392.8200000000002</v>
      </c>
      <c r="N3332" s="665">
        <v>26</v>
      </c>
      <c r="O3332" s="748">
        <v>11.5</v>
      </c>
      <c r="P3332" s="666">
        <v>749.98000000000013</v>
      </c>
      <c r="Q3332" s="681">
        <v>0.53846153846153855</v>
      </c>
      <c r="R3332" s="665">
        <v>14</v>
      </c>
      <c r="S3332" s="681">
        <v>0.53846153846153844</v>
      </c>
      <c r="T3332" s="748">
        <v>7.25</v>
      </c>
      <c r="U3332" s="704">
        <v>0.63043478260869568</v>
      </c>
    </row>
    <row r="3333" spans="1:21" ht="14.4" customHeight="1" x14ac:dyDescent="0.3">
      <c r="A3333" s="664">
        <v>21</v>
      </c>
      <c r="B3333" s="665" t="s">
        <v>545</v>
      </c>
      <c r="C3333" s="665" t="s">
        <v>4757</v>
      </c>
      <c r="D3333" s="746" t="s">
        <v>7219</v>
      </c>
      <c r="E3333" s="747" t="s">
        <v>4790</v>
      </c>
      <c r="F3333" s="665" t="s">
        <v>4752</v>
      </c>
      <c r="G3333" s="665" t="s">
        <v>4802</v>
      </c>
      <c r="H3333" s="665" t="s">
        <v>546</v>
      </c>
      <c r="I3333" s="665" t="s">
        <v>5514</v>
      </c>
      <c r="J3333" s="665" t="s">
        <v>5515</v>
      </c>
      <c r="K3333" s="665" t="s">
        <v>4903</v>
      </c>
      <c r="L3333" s="666">
        <v>66.97</v>
      </c>
      <c r="M3333" s="666">
        <v>200.91</v>
      </c>
      <c r="N3333" s="665">
        <v>3</v>
      </c>
      <c r="O3333" s="748">
        <v>0.5</v>
      </c>
      <c r="P3333" s="666">
        <v>200.91</v>
      </c>
      <c r="Q3333" s="681">
        <v>1</v>
      </c>
      <c r="R3333" s="665">
        <v>3</v>
      </c>
      <c r="S3333" s="681">
        <v>1</v>
      </c>
      <c r="T3333" s="748">
        <v>0.5</v>
      </c>
      <c r="U3333" s="704">
        <v>1</v>
      </c>
    </row>
    <row r="3334" spans="1:21" ht="14.4" customHeight="1" x14ac:dyDescent="0.3">
      <c r="A3334" s="664">
        <v>21</v>
      </c>
      <c r="B3334" s="665" t="s">
        <v>545</v>
      </c>
      <c r="C3334" s="665" t="s">
        <v>4757</v>
      </c>
      <c r="D3334" s="746" t="s">
        <v>7219</v>
      </c>
      <c r="E3334" s="747" t="s">
        <v>4790</v>
      </c>
      <c r="F3334" s="665" t="s">
        <v>4752</v>
      </c>
      <c r="G3334" s="665" t="s">
        <v>4904</v>
      </c>
      <c r="H3334" s="665" t="s">
        <v>2238</v>
      </c>
      <c r="I3334" s="665" t="s">
        <v>2256</v>
      </c>
      <c r="J3334" s="665" t="s">
        <v>4577</v>
      </c>
      <c r="K3334" s="665" t="s">
        <v>4578</v>
      </c>
      <c r="L3334" s="666">
        <v>0</v>
      </c>
      <c r="M3334" s="666">
        <v>0</v>
      </c>
      <c r="N3334" s="665">
        <v>3</v>
      </c>
      <c r="O3334" s="748">
        <v>1</v>
      </c>
      <c r="P3334" s="666"/>
      <c r="Q3334" s="681"/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21</v>
      </c>
      <c r="B3335" s="665" t="s">
        <v>545</v>
      </c>
      <c r="C3335" s="665" t="s">
        <v>4757</v>
      </c>
      <c r="D3335" s="746" t="s">
        <v>7219</v>
      </c>
      <c r="E3335" s="747" t="s">
        <v>4790</v>
      </c>
      <c r="F3335" s="665" t="s">
        <v>4752</v>
      </c>
      <c r="G3335" s="665" t="s">
        <v>5186</v>
      </c>
      <c r="H3335" s="665" t="s">
        <v>546</v>
      </c>
      <c r="I3335" s="665" t="s">
        <v>7100</v>
      </c>
      <c r="J3335" s="665" t="s">
        <v>5296</v>
      </c>
      <c r="K3335" s="665" t="s">
        <v>4487</v>
      </c>
      <c r="L3335" s="666">
        <v>383.18</v>
      </c>
      <c r="M3335" s="666">
        <v>1149.54</v>
      </c>
      <c r="N3335" s="665">
        <v>3</v>
      </c>
      <c r="O3335" s="748">
        <v>1</v>
      </c>
      <c r="P3335" s="666">
        <v>1149.54</v>
      </c>
      <c r="Q3335" s="681">
        <v>1</v>
      </c>
      <c r="R3335" s="665">
        <v>3</v>
      </c>
      <c r="S3335" s="681">
        <v>1</v>
      </c>
      <c r="T3335" s="748">
        <v>1</v>
      </c>
      <c r="U3335" s="704">
        <v>1</v>
      </c>
    </row>
    <row r="3336" spans="1:21" ht="14.4" customHeight="1" x14ac:dyDescent="0.3">
      <c r="A3336" s="664">
        <v>21</v>
      </c>
      <c r="B3336" s="665" t="s">
        <v>545</v>
      </c>
      <c r="C3336" s="665" t="s">
        <v>4757</v>
      </c>
      <c r="D3336" s="746" t="s">
        <v>7219</v>
      </c>
      <c r="E3336" s="747" t="s">
        <v>4790</v>
      </c>
      <c r="F3336" s="665" t="s">
        <v>4752</v>
      </c>
      <c r="G3336" s="665" t="s">
        <v>4905</v>
      </c>
      <c r="H3336" s="665" t="s">
        <v>546</v>
      </c>
      <c r="I3336" s="665" t="s">
        <v>5127</v>
      </c>
      <c r="J3336" s="665" t="s">
        <v>2074</v>
      </c>
      <c r="K3336" s="665" t="s">
        <v>4967</v>
      </c>
      <c r="L3336" s="666">
        <v>0</v>
      </c>
      <c r="M3336" s="666">
        <v>0</v>
      </c>
      <c r="N3336" s="665">
        <v>1</v>
      </c>
      <c r="O3336" s="748">
        <v>1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21</v>
      </c>
      <c r="B3337" s="665" t="s">
        <v>545</v>
      </c>
      <c r="C3337" s="665" t="s">
        <v>4757</v>
      </c>
      <c r="D3337" s="746" t="s">
        <v>7219</v>
      </c>
      <c r="E3337" s="747" t="s">
        <v>4790</v>
      </c>
      <c r="F3337" s="665" t="s">
        <v>4752</v>
      </c>
      <c r="G3337" s="665" t="s">
        <v>4805</v>
      </c>
      <c r="H3337" s="665" t="s">
        <v>2238</v>
      </c>
      <c r="I3337" s="665" t="s">
        <v>4806</v>
      </c>
      <c r="J3337" s="665" t="s">
        <v>2554</v>
      </c>
      <c r="K3337" s="665" t="s">
        <v>4446</v>
      </c>
      <c r="L3337" s="666">
        <v>543.39</v>
      </c>
      <c r="M3337" s="666">
        <v>1086.78</v>
      </c>
      <c r="N3337" s="665">
        <v>2</v>
      </c>
      <c r="O3337" s="748">
        <v>2</v>
      </c>
      <c r="P3337" s="666">
        <v>543.39</v>
      </c>
      <c r="Q3337" s="681">
        <v>0.5</v>
      </c>
      <c r="R3337" s="665">
        <v>1</v>
      </c>
      <c r="S3337" s="681">
        <v>0.5</v>
      </c>
      <c r="T3337" s="748">
        <v>1</v>
      </c>
      <c r="U3337" s="704">
        <v>0.5</v>
      </c>
    </row>
    <row r="3338" spans="1:21" ht="14.4" customHeight="1" x14ac:dyDescent="0.3">
      <c r="A3338" s="664">
        <v>21</v>
      </c>
      <c r="B3338" s="665" t="s">
        <v>545</v>
      </c>
      <c r="C3338" s="665" t="s">
        <v>4757</v>
      </c>
      <c r="D3338" s="746" t="s">
        <v>7219</v>
      </c>
      <c r="E3338" s="747" t="s">
        <v>4790</v>
      </c>
      <c r="F3338" s="665" t="s">
        <v>4752</v>
      </c>
      <c r="G3338" s="665" t="s">
        <v>4805</v>
      </c>
      <c r="H3338" s="665" t="s">
        <v>2238</v>
      </c>
      <c r="I3338" s="665" t="s">
        <v>3683</v>
      </c>
      <c r="J3338" s="665" t="s">
        <v>2554</v>
      </c>
      <c r="K3338" s="665" t="s">
        <v>4616</v>
      </c>
      <c r="L3338" s="666">
        <v>923.74</v>
      </c>
      <c r="M3338" s="666">
        <v>8313.66</v>
      </c>
      <c r="N3338" s="665">
        <v>9</v>
      </c>
      <c r="O3338" s="748">
        <v>1.5</v>
      </c>
      <c r="P3338" s="666">
        <v>2771.2200000000003</v>
      </c>
      <c r="Q3338" s="681">
        <v>0.33333333333333337</v>
      </c>
      <c r="R3338" s="665">
        <v>3</v>
      </c>
      <c r="S3338" s="681">
        <v>0.33333333333333331</v>
      </c>
      <c r="T3338" s="748">
        <v>0.5</v>
      </c>
      <c r="U3338" s="704">
        <v>0.33333333333333331</v>
      </c>
    </row>
    <row r="3339" spans="1:21" ht="14.4" customHeight="1" x14ac:dyDescent="0.3">
      <c r="A3339" s="664">
        <v>21</v>
      </c>
      <c r="B3339" s="665" t="s">
        <v>545</v>
      </c>
      <c r="C3339" s="665" t="s">
        <v>4757</v>
      </c>
      <c r="D3339" s="746" t="s">
        <v>7219</v>
      </c>
      <c r="E3339" s="747" t="s">
        <v>4790</v>
      </c>
      <c r="F3339" s="665" t="s">
        <v>4752</v>
      </c>
      <c r="G3339" s="665" t="s">
        <v>4805</v>
      </c>
      <c r="H3339" s="665" t="s">
        <v>2238</v>
      </c>
      <c r="I3339" s="665" t="s">
        <v>5128</v>
      </c>
      <c r="J3339" s="665" t="s">
        <v>2308</v>
      </c>
      <c r="K3339" s="665" t="s">
        <v>4444</v>
      </c>
      <c r="L3339" s="666">
        <v>1385.62</v>
      </c>
      <c r="M3339" s="666">
        <v>12470.579999999998</v>
      </c>
      <c r="N3339" s="665">
        <v>9</v>
      </c>
      <c r="O3339" s="748">
        <v>2</v>
      </c>
      <c r="P3339" s="666">
        <v>12470.579999999998</v>
      </c>
      <c r="Q3339" s="681">
        <v>1</v>
      </c>
      <c r="R3339" s="665">
        <v>9</v>
      </c>
      <c r="S3339" s="681">
        <v>1</v>
      </c>
      <c r="T3339" s="748">
        <v>2</v>
      </c>
      <c r="U3339" s="704">
        <v>1</v>
      </c>
    </row>
    <row r="3340" spans="1:21" ht="14.4" customHeight="1" x14ac:dyDescent="0.3">
      <c r="A3340" s="664">
        <v>21</v>
      </c>
      <c r="B3340" s="665" t="s">
        <v>545</v>
      </c>
      <c r="C3340" s="665" t="s">
        <v>4757</v>
      </c>
      <c r="D3340" s="746" t="s">
        <v>7219</v>
      </c>
      <c r="E3340" s="747" t="s">
        <v>4790</v>
      </c>
      <c r="F3340" s="665" t="s">
        <v>4752</v>
      </c>
      <c r="G3340" s="665" t="s">
        <v>4805</v>
      </c>
      <c r="H3340" s="665" t="s">
        <v>2238</v>
      </c>
      <c r="I3340" s="665" t="s">
        <v>2307</v>
      </c>
      <c r="J3340" s="665" t="s">
        <v>2308</v>
      </c>
      <c r="K3340" s="665" t="s">
        <v>4447</v>
      </c>
      <c r="L3340" s="666">
        <v>1847.49</v>
      </c>
      <c r="M3340" s="666">
        <v>18474.900000000001</v>
      </c>
      <c r="N3340" s="665">
        <v>10</v>
      </c>
      <c r="O3340" s="748">
        <v>2</v>
      </c>
      <c r="P3340" s="666">
        <v>18474.900000000001</v>
      </c>
      <c r="Q3340" s="681">
        <v>1</v>
      </c>
      <c r="R3340" s="665">
        <v>10</v>
      </c>
      <c r="S3340" s="681">
        <v>1</v>
      </c>
      <c r="T3340" s="748">
        <v>2</v>
      </c>
      <c r="U3340" s="704">
        <v>1</v>
      </c>
    </row>
    <row r="3341" spans="1:21" ht="14.4" customHeight="1" x14ac:dyDescent="0.3">
      <c r="A3341" s="664">
        <v>21</v>
      </c>
      <c r="B3341" s="665" t="s">
        <v>545</v>
      </c>
      <c r="C3341" s="665" t="s">
        <v>4757</v>
      </c>
      <c r="D3341" s="746" t="s">
        <v>7219</v>
      </c>
      <c r="E3341" s="747" t="s">
        <v>4790</v>
      </c>
      <c r="F3341" s="665" t="s">
        <v>4752</v>
      </c>
      <c r="G3341" s="665" t="s">
        <v>4805</v>
      </c>
      <c r="H3341" s="665" t="s">
        <v>2238</v>
      </c>
      <c r="I3341" s="665" t="s">
        <v>4908</v>
      </c>
      <c r="J3341" s="665" t="s">
        <v>2308</v>
      </c>
      <c r="K3341" s="665" t="s">
        <v>4445</v>
      </c>
      <c r="L3341" s="666">
        <v>2309.36</v>
      </c>
      <c r="M3341" s="666">
        <v>6928.08</v>
      </c>
      <c r="N3341" s="665">
        <v>3</v>
      </c>
      <c r="O3341" s="748">
        <v>0.5</v>
      </c>
      <c r="P3341" s="666"/>
      <c r="Q3341" s="681">
        <v>0</v>
      </c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21</v>
      </c>
      <c r="B3342" s="665" t="s">
        <v>545</v>
      </c>
      <c r="C3342" s="665" t="s">
        <v>4757</v>
      </c>
      <c r="D3342" s="746" t="s">
        <v>7219</v>
      </c>
      <c r="E3342" s="747" t="s">
        <v>4790</v>
      </c>
      <c r="F3342" s="665" t="s">
        <v>4752</v>
      </c>
      <c r="G3342" s="665" t="s">
        <v>4805</v>
      </c>
      <c r="H3342" s="665" t="s">
        <v>2238</v>
      </c>
      <c r="I3342" s="665" t="s">
        <v>2559</v>
      </c>
      <c r="J3342" s="665" t="s">
        <v>2308</v>
      </c>
      <c r="K3342" s="665" t="s">
        <v>4445</v>
      </c>
      <c r="L3342" s="666">
        <v>2309.36</v>
      </c>
      <c r="M3342" s="666">
        <v>6928.08</v>
      </c>
      <c r="N3342" s="665">
        <v>3</v>
      </c>
      <c r="O3342" s="748">
        <v>1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21</v>
      </c>
      <c r="B3343" s="665" t="s">
        <v>545</v>
      </c>
      <c r="C3343" s="665" t="s">
        <v>4757</v>
      </c>
      <c r="D3343" s="746" t="s">
        <v>7219</v>
      </c>
      <c r="E3343" s="747" t="s">
        <v>4790</v>
      </c>
      <c r="F3343" s="665" t="s">
        <v>4752</v>
      </c>
      <c r="G3343" s="665" t="s">
        <v>5646</v>
      </c>
      <c r="H3343" s="665" t="s">
        <v>546</v>
      </c>
      <c r="I3343" s="665" t="s">
        <v>1751</v>
      </c>
      <c r="J3343" s="665" t="s">
        <v>611</v>
      </c>
      <c r="K3343" s="665" t="s">
        <v>5647</v>
      </c>
      <c r="L3343" s="666">
        <v>36.54</v>
      </c>
      <c r="M3343" s="666">
        <v>438.48</v>
      </c>
      <c r="N3343" s="665">
        <v>12</v>
      </c>
      <c r="O3343" s="748">
        <v>2.5</v>
      </c>
      <c r="P3343" s="666">
        <v>401.94</v>
      </c>
      <c r="Q3343" s="681">
        <v>0.91666666666666663</v>
      </c>
      <c r="R3343" s="665">
        <v>11</v>
      </c>
      <c r="S3343" s="681">
        <v>0.91666666666666663</v>
      </c>
      <c r="T3343" s="748">
        <v>2.25</v>
      </c>
      <c r="U3343" s="704">
        <v>0.9</v>
      </c>
    </row>
    <row r="3344" spans="1:21" ht="14.4" customHeight="1" x14ac:dyDescent="0.3">
      <c r="A3344" s="664">
        <v>21</v>
      </c>
      <c r="B3344" s="665" t="s">
        <v>545</v>
      </c>
      <c r="C3344" s="665" t="s">
        <v>4757</v>
      </c>
      <c r="D3344" s="746" t="s">
        <v>7219</v>
      </c>
      <c r="E3344" s="747" t="s">
        <v>4790</v>
      </c>
      <c r="F3344" s="665" t="s">
        <v>4752</v>
      </c>
      <c r="G3344" s="665" t="s">
        <v>4807</v>
      </c>
      <c r="H3344" s="665" t="s">
        <v>546</v>
      </c>
      <c r="I3344" s="665" t="s">
        <v>2108</v>
      </c>
      <c r="J3344" s="665" t="s">
        <v>797</v>
      </c>
      <c r="K3344" s="665" t="s">
        <v>4809</v>
      </c>
      <c r="L3344" s="666">
        <v>301.2</v>
      </c>
      <c r="M3344" s="666">
        <v>301.2</v>
      </c>
      <c r="N3344" s="665">
        <v>1</v>
      </c>
      <c r="O3344" s="748">
        <v>1</v>
      </c>
      <c r="P3344" s="666">
        <v>301.2</v>
      </c>
      <c r="Q3344" s="681">
        <v>1</v>
      </c>
      <c r="R3344" s="665">
        <v>1</v>
      </c>
      <c r="S3344" s="681">
        <v>1</v>
      </c>
      <c r="T3344" s="748">
        <v>1</v>
      </c>
      <c r="U3344" s="704">
        <v>1</v>
      </c>
    </row>
    <row r="3345" spans="1:21" ht="14.4" customHeight="1" x14ac:dyDescent="0.3">
      <c r="A3345" s="664">
        <v>21</v>
      </c>
      <c r="B3345" s="665" t="s">
        <v>545</v>
      </c>
      <c r="C3345" s="665" t="s">
        <v>4757</v>
      </c>
      <c r="D3345" s="746" t="s">
        <v>7219</v>
      </c>
      <c r="E3345" s="747" t="s">
        <v>4790</v>
      </c>
      <c r="F3345" s="665" t="s">
        <v>4752</v>
      </c>
      <c r="G3345" s="665" t="s">
        <v>4807</v>
      </c>
      <c r="H3345" s="665" t="s">
        <v>546</v>
      </c>
      <c r="I3345" s="665" t="s">
        <v>6103</v>
      </c>
      <c r="J3345" s="665" t="s">
        <v>5255</v>
      </c>
      <c r="K3345" s="665" t="s">
        <v>6104</v>
      </c>
      <c r="L3345" s="666">
        <v>201.73</v>
      </c>
      <c r="M3345" s="666">
        <v>605.18999999999994</v>
      </c>
      <c r="N3345" s="665">
        <v>3</v>
      </c>
      <c r="O3345" s="748">
        <v>1.5</v>
      </c>
      <c r="P3345" s="666">
        <v>403.46</v>
      </c>
      <c r="Q3345" s="681">
        <v>0.66666666666666674</v>
      </c>
      <c r="R3345" s="665">
        <v>2</v>
      </c>
      <c r="S3345" s="681">
        <v>0.66666666666666663</v>
      </c>
      <c r="T3345" s="748">
        <v>1</v>
      </c>
      <c r="U3345" s="704">
        <v>0.66666666666666663</v>
      </c>
    </row>
    <row r="3346" spans="1:21" ht="14.4" customHeight="1" x14ac:dyDescent="0.3">
      <c r="A3346" s="664">
        <v>21</v>
      </c>
      <c r="B3346" s="665" t="s">
        <v>545</v>
      </c>
      <c r="C3346" s="665" t="s">
        <v>4757</v>
      </c>
      <c r="D3346" s="746" t="s">
        <v>7219</v>
      </c>
      <c r="E3346" s="747" t="s">
        <v>4790</v>
      </c>
      <c r="F3346" s="665" t="s">
        <v>4752</v>
      </c>
      <c r="G3346" s="665" t="s">
        <v>4807</v>
      </c>
      <c r="H3346" s="665" t="s">
        <v>546</v>
      </c>
      <c r="I3346" s="665" t="s">
        <v>4808</v>
      </c>
      <c r="J3346" s="665" t="s">
        <v>797</v>
      </c>
      <c r="K3346" s="665" t="s">
        <v>4809</v>
      </c>
      <c r="L3346" s="666">
        <v>185.26</v>
      </c>
      <c r="M3346" s="666">
        <v>2037.86</v>
      </c>
      <c r="N3346" s="665">
        <v>11</v>
      </c>
      <c r="O3346" s="748">
        <v>5</v>
      </c>
      <c r="P3346" s="666">
        <v>926.3</v>
      </c>
      <c r="Q3346" s="681">
        <v>0.45454545454545453</v>
      </c>
      <c r="R3346" s="665">
        <v>5</v>
      </c>
      <c r="S3346" s="681">
        <v>0.45454545454545453</v>
      </c>
      <c r="T3346" s="748">
        <v>3</v>
      </c>
      <c r="U3346" s="704">
        <v>0.6</v>
      </c>
    </row>
    <row r="3347" spans="1:21" ht="14.4" customHeight="1" x14ac:dyDescent="0.3">
      <c r="A3347" s="664">
        <v>21</v>
      </c>
      <c r="B3347" s="665" t="s">
        <v>545</v>
      </c>
      <c r="C3347" s="665" t="s">
        <v>4757</v>
      </c>
      <c r="D3347" s="746" t="s">
        <v>7219</v>
      </c>
      <c r="E3347" s="747" t="s">
        <v>4790</v>
      </c>
      <c r="F3347" s="665" t="s">
        <v>4752</v>
      </c>
      <c r="G3347" s="665" t="s">
        <v>4810</v>
      </c>
      <c r="H3347" s="665" t="s">
        <v>2238</v>
      </c>
      <c r="I3347" s="665" t="s">
        <v>2566</v>
      </c>
      <c r="J3347" s="665" t="s">
        <v>2567</v>
      </c>
      <c r="K3347" s="665" t="s">
        <v>2568</v>
      </c>
      <c r="L3347" s="666">
        <v>668.54</v>
      </c>
      <c r="M3347" s="666">
        <v>2005.62</v>
      </c>
      <c r="N3347" s="665">
        <v>3</v>
      </c>
      <c r="O3347" s="748">
        <v>2</v>
      </c>
      <c r="P3347" s="666">
        <v>2005.62</v>
      </c>
      <c r="Q3347" s="681">
        <v>1</v>
      </c>
      <c r="R3347" s="665">
        <v>3</v>
      </c>
      <c r="S3347" s="681">
        <v>1</v>
      </c>
      <c r="T3347" s="748">
        <v>2</v>
      </c>
      <c r="U3347" s="704">
        <v>1</v>
      </c>
    </row>
    <row r="3348" spans="1:21" ht="14.4" customHeight="1" x14ac:dyDescent="0.3">
      <c r="A3348" s="664">
        <v>21</v>
      </c>
      <c r="B3348" s="665" t="s">
        <v>545</v>
      </c>
      <c r="C3348" s="665" t="s">
        <v>4757</v>
      </c>
      <c r="D3348" s="746" t="s">
        <v>7219</v>
      </c>
      <c r="E3348" s="747" t="s">
        <v>4790</v>
      </c>
      <c r="F3348" s="665" t="s">
        <v>4752</v>
      </c>
      <c r="G3348" s="665" t="s">
        <v>4810</v>
      </c>
      <c r="H3348" s="665" t="s">
        <v>2238</v>
      </c>
      <c r="I3348" s="665" t="s">
        <v>4914</v>
      </c>
      <c r="J3348" s="665" t="s">
        <v>2567</v>
      </c>
      <c r="K3348" s="665" t="s">
        <v>2568</v>
      </c>
      <c r="L3348" s="666">
        <v>668.54</v>
      </c>
      <c r="M3348" s="666">
        <v>5348.32</v>
      </c>
      <c r="N3348" s="665">
        <v>8</v>
      </c>
      <c r="O3348" s="748">
        <v>2</v>
      </c>
      <c r="P3348" s="666">
        <v>5348.32</v>
      </c>
      <c r="Q3348" s="681">
        <v>1</v>
      </c>
      <c r="R3348" s="665">
        <v>8</v>
      </c>
      <c r="S3348" s="681">
        <v>1</v>
      </c>
      <c r="T3348" s="748">
        <v>2</v>
      </c>
      <c r="U3348" s="704">
        <v>1</v>
      </c>
    </row>
    <row r="3349" spans="1:21" ht="14.4" customHeight="1" x14ac:dyDescent="0.3">
      <c r="A3349" s="664">
        <v>21</v>
      </c>
      <c r="B3349" s="665" t="s">
        <v>545</v>
      </c>
      <c r="C3349" s="665" t="s">
        <v>4757</v>
      </c>
      <c r="D3349" s="746" t="s">
        <v>7219</v>
      </c>
      <c r="E3349" s="747" t="s">
        <v>4790</v>
      </c>
      <c r="F3349" s="665" t="s">
        <v>4752</v>
      </c>
      <c r="G3349" s="665" t="s">
        <v>4810</v>
      </c>
      <c r="H3349" s="665" t="s">
        <v>546</v>
      </c>
      <c r="I3349" s="665" t="s">
        <v>5436</v>
      </c>
      <c r="J3349" s="665" t="s">
        <v>2567</v>
      </c>
      <c r="K3349" s="665" t="s">
        <v>5437</v>
      </c>
      <c r="L3349" s="666">
        <v>0</v>
      </c>
      <c r="M3349" s="666">
        <v>0</v>
      </c>
      <c r="N3349" s="665">
        <v>7</v>
      </c>
      <c r="O3349" s="748">
        <v>2</v>
      </c>
      <c r="P3349" s="666">
        <v>0</v>
      </c>
      <c r="Q3349" s="681"/>
      <c r="R3349" s="665">
        <v>2</v>
      </c>
      <c r="S3349" s="681">
        <v>0.2857142857142857</v>
      </c>
      <c r="T3349" s="748">
        <v>1</v>
      </c>
      <c r="U3349" s="704">
        <v>0.5</v>
      </c>
    </row>
    <row r="3350" spans="1:21" ht="14.4" customHeight="1" x14ac:dyDescent="0.3">
      <c r="A3350" s="664">
        <v>21</v>
      </c>
      <c r="B3350" s="665" t="s">
        <v>545</v>
      </c>
      <c r="C3350" s="665" t="s">
        <v>4757</v>
      </c>
      <c r="D3350" s="746" t="s">
        <v>7219</v>
      </c>
      <c r="E3350" s="747" t="s">
        <v>4790</v>
      </c>
      <c r="F3350" s="665" t="s">
        <v>4752</v>
      </c>
      <c r="G3350" s="665" t="s">
        <v>6225</v>
      </c>
      <c r="H3350" s="665" t="s">
        <v>546</v>
      </c>
      <c r="I3350" s="665" t="s">
        <v>3120</v>
      </c>
      <c r="J3350" s="665" t="s">
        <v>6226</v>
      </c>
      <c r="K3350" s="665" t="s">
        <v>5181</v>
      </c>
      <c r="L3350" s="666">
        <v>18.809999999999999</v>
      </c>
      <c r="M3350" s="666">
        <v>56.429999999999993</v>
      </c>
      <c r="N3350" s="665">
        <v>3</v>
      </c>
      <c r="O3350" s="748">
        <v>1</v>
      </c>
      <c r="P3350" s="666">
        <v>56.429999999999993</v>
      </c>
      <c r="Q3350" s="681">
        <v>1</v>
      </c>
      <c r="R3350" s="665">
        <v>3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21</v>
      </c>
      <c r="B3351" s="665" t="s">
        <v>545</v>
      </c>
      <c r="C3351" s="665" t="s">
        <v>4757</v>
      </c>
      <c r="D3351" s="746" t="s">
        <v>7219</v>
      </c>
      <c r="E3351" s="747" t="s">
        <v>4790</v>
      </c>
      <c r="F3351" s="665" t="s">
        <v>4752</v>
      </c>
      <c r="G3351" s="665" t="s">
        <v>4915</v>
      </c>
      <c r="H3351" s="665" t="s">
        <v>546</v>
      </c>
      <c r="I3351" s="665" t="s">
        <v>2176</v>
      </c>
      <c r="J3351" s="665" t="s">
        <v>1505</v>
      </c>
      <c r="K3351" s="665" t="s">
        <v>5188</v>
      </c>
      <c r="L3351" s="666">
        <v>908.53</v>
      </c>
      <c r="M3351" s="666">
        <v>9085.2999999999993</v>
      </c>
      <c r="N3351" s="665">
        <v>10</v>
      </c>
      <c r="O3351" s="748">
        <v>3</v>
      </c>
      <c r="P3351" s="666">
        <v>9085.2999999999993</v>
      </c>
      <c r="Q3351" s="681">
        <v>1</v>
      </c>
      <c r="R3351" s="665">
        <v>10</v>
      </c>
      <c r="S3351" s="681">
        <v>1</v>
      </c>
      <c r="T3351" s="748">
        <v>3</v>
      </c>
      <c r="U3351" s="704">
        <v>1</v>
      </c>
    </row>
    <row r="3352" spans="1:21" ht="14.4" customHeight="1" x14ac:dyDescent="0.3">
      <c r="A3352" s="664">
        <v>21</v>
      </c>
      <c r="B3352" s="665" t="s">
        <v>545</v>
      </c>
      <c r="C3352" s="665" t="s">
        <v>4757</v>
      </c>
      <c r="D3352" s="746" t="s">
        <v>7219</v>
      </c>
      <c r="E3352" s="747" t="s">
        <v>4790</v>
      </c>
      <c r="F3352" s="665" t="s">
        <v>4752</v>
      </c>
      <c r="G3352" s="665" t="s">
        <v>4915</v>
      </c>
      <c r="H3352" s="665" t="s">
        <v>546</v>
      </c>
      <c r="I3352" s="665" t="s">
        <v>2197</v>
      </c>
      <c r="J3352" s="665" t="s">
        <v>2198</v>
      </c>
      <c r="K3352" s="665" t="s">
        <v>5189</v>
      </c>
      <c r="L3352" s="666">
        <v>583.70000000000005</v>
      </c>
      <c r="M3352" s="666">
        <v>4669.6000000000004</v>
      </c>
      <c r="N3352" s="665">
        <v>8</v>
      </c>
      <c r="O3352" s="748">
        <v>5</v>
      </c>
      <c r="P3352" s="666">
        <v>3502.2000000000003</v>
      </c>
      <c r="Q3352" s="681">
        <v>0.75</v>
      </c>
      <c r="R3352" s="665">
        <v>6</v>
      </c>
      <c r="S3352" s="681">
        <v>0.75</v>
      </c>
      <c r="T3352" s="748">
        <v>4</v>
      </c>
      <c r="U3352" s="704">
        <v>0.8</v>
      </c>
    </row>
    <row r="3353" spans="1:21" ht="14.4" customHeight="1" x14ac:dyDescent="0.3">
      <c r="A3353" s="664">
        <v>21</v>
      </c>
      <c r="B3353" s="665" t="s">
        <v>545</v>
      </c>
      <c r="C3353" s="665" t="s">
        <v>4757</v>
      </c>
      <c r="D3353" s="746" t="s">
        <v>7219</v>
      </c>
      <c r="E3353" s="747" t="s">
        <v>4790</v>
      </c>
      <c r="F3353" s="665" t="s">
        <v>4752</v>
      </c>
      <c r="G3353" s="665" t="s">
        <v>4915</v>
      </c>
      <c r="H3353" s="665" t="s">
        <v>546</v>
      </c>
      <c r="I3353" s="665" t="s">
        <v>2179</v>
      </c>
      <c r="J3353" s="665" t="s">
        <v>2180</v>
      </c>
      <c r="K3353" s="665" t="s">
        <v>5136</v>
      </c>
      <c r="L3353" s="666">
        <v>1677.3</v>
      </c>
      <c r="M3353" s="666">
        <v>1677.3</v>
      </c>
      <c r="N3353" s="665">
        <v>1</v>
      </c>
      <c r="O3353" s="748">
        <v>1</v>
      </c>
      <c r="P3353" s="666">
        <v>1677.3</v>
      </c>
      <c r="Q3353" s="681">
        <v>1</v>
      </c>
      <c r="R3353" s="665">
        <v>1</v>
      </c>
      <c r="S3353" s="681">
        <v>1</v>
      </c>
      <c r="T3353" s="748">
        <v>1</v>
      </c>
      <c r="U3353" s="704">
        <v>1</v>
      </c>
    </row>
    <row r="3354" spans="1:21" ht="14.4" customHeight="1" x14ac:dyDescent="0.3">
      <c r="A3354" s="664">
        <v>21</v>
      </c>
      <c r="B3354" s="665" t="s">
        <v>545</v>
      </c>
      <c r="C3354" s="665" t="s">
        <v>4757</v>
      </c>
      <c r="D3354" s="746" t="s">
        <v>7219</v>
      </c>
      <c r="E3354" s="747" t="s">
        <v>4790</v>
      </c>
      <c r="F3354" s="665" t="s">
        <v>4752</v>
      </c>
      <c r="G3354" s="665" t="s">
        <v>4811</v>
      </c>
      <c r="H3354" s="665" t="s">
        <v>546</v>
      </c>
      <c r="I3354" s="665" t="s">
        <v>6717</v>
      </c>
      <c r="J3354" s="665" t="s">
        <v>5306</v>
      </c>
      <c r="K3354" s="665" t="s">
        <v>6718</v>
      </c>
      <c r="L3354" s="666">
        <v>1112.45</v>
      </c>
      <c r="M3354" s="666">
        <v>4449.8</v>
      </c>
      <c r="N3354" s="665">
        <v>4</v>
      </c>
      <c r="O3354" s="748">
        <v>3</v>
      </c>
      <c r="P3354" s="666">
        <v>4449.8</v>
      </c>
      <c r="Q3354" s="681">
        <v>1</v>
      </c>
      <c r="R3354" s="665">
        <v>4</v>
      </c>
      <c r="S3354" s="681">
        <v>1</v>
      </c>
      <c r="T3354" s="748">
        <v>3</v>
      </c>
      <c r="U3354" s="704">
        <v>1</v>
      </c>
    </row>
    <row r="3355" spans="1:21" ht="14.4" customHeight="1" x14ac:dyDescent="0.3">
      <c r="A3355" s="664">
        <v>21</v>
      </c>
      <c r="B3355" s="665" t="s">
        <v>545</v>
      </c>
      <c r="C3355" s="665" t="s">
        <v>4757</v>
      </c>
      <c r="D3355" s="746" t="s">
        <v>7219</v>
      </c>
      <c r="E3355" s="747" t="s">
        <v>4790</v>
      </c>
      <c r="F3355" s="665" t="s">
        <v>4752</v>
      </c>
      <c r="G3355" s="665" t="s">
        <v>4811</v>
      </c>
      <c r="H3355" s="665" t="s">
        <v>546</v>
      </c>
      <c r="I3355" s="665" t="s">
        <v>4812</v>
      </c>
      <c r="J3355" s="665" t="s">
        <v>4813</v>
      </c>
      <c r="K3355" s="665" t="s">
        <v>4814</v>
      </c>
      <c r="L3355" s="666">
        <v>2146.12</v>
      </c>
      <c r="M3355" s="666">
        <v>19315.080000000002</v>
      </c>
      <c r="N3355" s="665">
        <v>9</v>
      </c>
      <c r="O3355" s="748">
        <v>3</v>
      </c>
      <c r="P3355" s="666">
        <v>4292.24</v>
      </c>
      <c r="Q3355" s="681">
        <v>0.22222222222222218</v>
      </c>
      <c r="R3355" s="665">
        <v>2</v>
      </c>
      <c r="S3355" s="681">
        <v>0.22222222222222221</v>
      </c>
      <c r="T3355" s="748">
        <v>1</v>
      </c>
      <c r="U3355" s="704">
        <v>0.33333333333333331</v>
      </c>
    </row>
    <row r="3356" spans="1:21" ht="14.4" customHeight="1" x14ac:dyDescent="0.3">
      <c r="A3356" s="664">
        <v>21</v>
      </c>
      <c r="B3356" s="665" t="s">
        <v>545</v>
      </c>
      <c r="C3356" s="665" t="s">
        <v>4757</v>
      </c>
      <c r="D3356" s="746" t="s">
        <v>7219</v>
      </c>
      <c r="E3356" s="747" t="s">
        <v>4790</v>
      </c>
      <c r="F3356" s="665" t="s">
        <v>4752</v>
      </c>
      <c r="G3356" s="665" t="s">
        <v>4811</v>
      </c>
      <c r="H3356" s="665" t="s">
        <v>546</v>
      </c>
      <c r="I3356" s="665" t="s">
        <v>7002</v>
      </c>
      <c r="J3356" s="665" t="s">
        <v>7003</v>
      </c>
      <c r="K3356" s="665" t="s">
        <v>7004</v>
      </c>
      <c r="L3356" s="666">
        <v>3690.52</v>
      </c>
      <c r="M3356" s="666">
        <v>29524.16</v>
      </c>
      <c r="N3356" s="665">
        <v>8</v>
      </c>
      <c r="O3356" s="748">
        <v>1</v>
      </c>
      <c r="P3356" s="666"/>
      <c r="Q3356" s="681">
        <v>0</v>
      </c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21</v>
      </c>
      <c r="B3357" s="665" t="s">
        <v>545</v>
      </c>
      <c r="C3357" s="665" t="s">
        <v>4757</v>
      </c>
      <c r="D3357" s="746" t="s">
        <v>7219</v>
      </c>
      <c r="E3357" s="747" t="s">
        <v>4790</v>
      </c>
      <c r="F3357" s="665" t="s">
        <v>4752</v>
      </c>
      <c r="G3357" s="665" t="s">
        <v>5219</v>
      </c>
      <c r="H3357" s="665" t="s">
        <v>546</v>
      </c>
      <c r="I3357" s="665" t="s">
        <v>2115</v>
      </c>
      <c r="J3357" s="665" t="s">
        <v>5220</v>
      </c>
      <c r="K3357" s="665" t="s">
        <v>5221</v>
      </c>
      <c r="L3357" s="666">
        <v>668.54</v>
      </c>
      <c r="M3357" s="666">
        <v>17382.04</v>
      </c>
      <c r="N3357" s="665">
        <v>26</v>
      </c>
      <c r="O3357" s="748">
        <v>3.5</v>
      </c>
      <c r="P3357" s="666">
        <v>17382.04</v>
      </c>
      <c r="Q3357" s="681">
        <v>1</v>
      </c>
      <c r="R3357" s="665">
        <v>26</v>
      </c>
      <c r="S3357" s="681">
        <v>1</v>
      </c>
      <c r="T3357" s="748">
        <v>3.5</v>
      </c>
      <c r="U3357" s="704">
        <v>1</v>
      </c>
    </row>
    <row r="3358" spans="1:21" ht="14.4" customHeight="1" x14ac:dyDescent="0.3">
      <c r="A3358" s="664">
        <v>21</v>
      </c>
      <c r="B3358" s="665" t="s">
        <v>545</v>
      </c>
      <c r="C3358" s="665" t="s">
        <v>4757</v>
      </c>
      <c r="D3358" s="746" t="s">
        <v>7219</v>
      </c>
      <c r="E3358" s="747" t="s">
        <v>4790</v>
      </c>
      <c r="F3358" s="665" t="s">
        <v>4752</v>
      </c>
      <c r="G3358" s="665" t="s">
        <v>5027</v>
      </c>
      <c r="H3358" s="665" t="s">
        <v>2238</v>
      </c>
      <c r="I3358" s="665" t="s">
        <v>2359</v>
      </c>
      <c r="J3358" s="665" t="s">
        <v>2353</v>
      </c>
      <c r="K3358" s="665" t="s">
        <v>4462</v>
      </c>
      <c r="L3358" s="666">
        <v>144.81</v>
      </c>
      <c r="M3358" s="666">
        <v>434.43</v>
      </c>
      <c r="N3358" s="665">
        <v>3</v>
      </c>
      <c r="O3358" s="748">
        <v>2</v>
      </c>
      <c r="P3358" s="666">
        <v>434.43</v>
      </c>
      <c r="Q3358" s="681">
        <v>1</v>
      </c>
      <c r="R3358" s="665">
        <v>3</v>
      </c>
      <c r="S3358" s="681">
        <v>1</v>
      </c>
      <c r="T3358" s="748">
        <v>2</v>
      </c>
      <c r="U3358" s="704">
        <v>1</v>
      </c>
    </row>
    <row r="3359" spans="1:21" ht="14.4" customHeight="1" x14ac:dyDescent="0.3">
      <c r="A3359" s="664">
        <v>21</v>
      </c>
      <c r="B3359" s="665" t="s">
        <v>545</v>
      </c>
      <c r="C3359" s="665" t="s">
        <v>4757</v>
      </c>
      <c r="D3359" s="746" t="s">
        <v>7219</v>
      </c>
      <c r="E3359" s="747" t="s">
        <v>4790</v>
      </c>
      <c r="F3359" s="665" t="s">
        <v>4752</v>
      </c>
      <c r="G3359" s="665" t="s">
        <v>5029</v>
      </c>
      <c r="H3359" s="665" t="s">
        <v>2238</v>
      </c>
      <c r="I3359" s="665" t="s">
        <v>6724</v>
      </c>
      <c r="J3359" s="665" t="s">
        <v>6725</v>
      </c>
      <c r="K3359" s="665" t="s">
        <v>6726</v>
      </c>
      <c r="L3359" s="666">
        <v>167.43</v>
      </c>
      <c r="M3359" s="666">
        <v>502.29</v>
      </c>
      <c r="N3359" s="665">
        <v>3</v>
      </c>
      <c r="O3359" s="748">
        <v>0.5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21</v>
      </c>
      <c r="B3360" s="665" t="s">
        <v>545</v>
      </c>
      <c r="C3360" s="665" t="s">
        <v>4757</v>
      </c>
      <c r="D3360" s="746" t="s">
        <v>7219</v>
      </c>
      <c r="E3360" s="747" t="s">
        <v>4790</v>
      </c>
      <c r="F3360" s="665" t="s">
        <v>4752</v>
      </c>
      <c r="G3360" s="665" t="s">
        <v>4815</v>
      </c>
      <c r="H3360" s="665" t="s">
        <v>546</v>
      </c>
      <c r="I3360" s="665" t="s">
        <v>1930</v>
      </c>
      <c r="J3360" s="665" t="s">
        <v>1931</v>
      </c>
      <c r="K3360" s="665" t="s">
        <v>1756</v>
      </c>
      <c r="L3360" s="666">
        <v>108.44</v>
      </c>
      <c r="M3360" s="666">
        <v>325.32</v>
      </c>
      <c r="N3360" s="665">
        <v>3</v>
      </c>
      <c r="O3360" s="748">
        <v>2.5</v>
      </c>
      <c r="P3360" s="666">
        <v>325.32</v>
      </c>
      <c r="Q3360" s="681">
        <v>1</v>
      </c>
      <c r="R3360" s="665">
        <v>3</v>
      </c>
      <c r="S3360" s="681">
        <v>1</v>
      </c>
      <c r="T3360" s="748">
        <v>2.5</v>
      </c>
      <c r="U3360" s="704">
        <v>1</v>
      </c>
    </row>
    <row r="3361" spans="1:21" ht="14.4" customHeight="1" x14ac:dyDescent="0.3">
      <c r="A3361" s="664">
        <v>21</v>
      </c>
      <c r="B3361" s="665" t="s">
        <v>545</v>
      </c>
      <c r="C3361" s="665" t="s">
        <v>4757</v>
      </c>
      <c r="D3361" s="746" t="s">
        <v>7219</v>
      </c>
      <c r="E3361" s="747" t="s">
        <v>4790</v>
      </c>
      <c r="F3361" s="665" t="s">
        <v>4752</v>
      </c>
      <c r="G3361" s="665" t="s">
        <v>4815</v>
      </c>
      <c r="H3361" s="665" t="s">
        <v>546</v>
      </c>
      <c r="I3361" s="665" t="s">
        <v>4840</v>
      </c>
      <c r="J3361" s="665" t="s">
        <v>1931</v>
      </c>
      <c r="K3361" s="665" t="s">
        <v>1522</v>
      </c>
      <c r="L3361" s="666">
        <v>54.23</v>
      </c>
      <c r="M3361" s="666">
        <v>271.14999999999998</v>
      </c>
      <c r="N3361" s="665">
        <v>5</v>
      </c>
      <c r="O3361" s="748">
        <v>2.5</v>
      </c>
      <c r="P3361" s="666">
        <v>162.69</v>
      </c>
      <c r="Q3361" s="681">
        <v>0.60000000000000009</v>
      </c>
      <c r="R3361" s="665">
        <v>3</v>
      </c>
      <c r="S3361" s="681">
        <v>0.6</v>
      </c>
      <c r="T3361" s="748">
        <v>2</v>
      </c>
      <c r="U3361" s="704">
        <v>0.8</v>
      </c>
    </row>
    <row r="3362" spans="1:21" ht="14.4" customHeight="1" x14ac:dyDescent="0.3">
      <c r="A3362" s="664">
        <v>21</v>
      </c>
      <c r="B3362" s="665" t="s">
        <v>545</v>
      </c>
      <c r="C3362" s="665" t="s">
        <v>4757</v>
      </c>
      <c r="D3362" s="746" t="s">
        <v>7219</v>
      </c>
      <c r="E3362" s="747" t="s">
        <v>4790</v>
      </c>
      <c r="F3362" s="665" t="s">
        <v>4752</v>
      </c>
      <c r="G3362" s="665" t="s">
        <v>4917</v>
      </c>
      <c r="H3362" s="665" t="s">
        <v>2238</v>
      </c>
      <c r="I3362" s="665" t="s">
        <v>2589</v>
      </c>
      <c r="J3362" s="665" t="s">
        <v>2590</v>
      </c>
      <c r="K3362" s="665" t="s">
        <v>2578</v>
      </c>
      <c r="L3362" s="666">
        <v>21.96</v>
      </c>
      <c r="M3362" s="666">
        <v>219.60000000000002</v>
      </c>
      <c r="N3362" s="665">
        <v>10</v>
      </c>
      <c r="O3362" s="748">
        <v>1</v>
      </c>
      <c r="P3362" s="666">
        <v>219.60000000000002</v>
      </c>
      <c r="Q3362" s="681">
        <v>1</v>
      </c>
      <c r="R3362" s="665">
        <v>10</v>
      </c>
      <c r="S3362" s="681">
        <v>1</v>
      </c>
      <c r="T3362" s="748">
        <v>1</v>
      </c>
      <c r="U3362" s="704">
        <v>1</v>
      </c>
    </row>
    <row r="3363" spans="1:21" ht="14.4" customHeight="1" x14ac:dyDescent="0.3">
      <c r="A3363" s="664">
        <v>21</v>
      </c>
      <c r="B3363" s="665" t="s">
        <v>545</v>
      </c>
      <c r="C3363" s="665" t="s">
        <v>4757</v>
      </c>
      <c r="D3363" s="746" t="s">
        <v>7219</v>
      </c>
      <c r="E3363" s="747" t="s">
        <v>4790</v>
      </c>
      <c r="F3363" s="665" t="s">
        <v>4752</v>
      </c>
      <c r="G3363" s="665" t="s">
        <v>4917</v>
      </c>
      <c r="H3363" s="665" t="s">
        <v>2238</v>
      </c>
      <c r="I3363" s="665" t="s">
        <v>2592</v>
      </c>
      <c r="J3363" s="665" t="s">
        <v>2593</v>
      </c>
      <c r="K3363" s="665" t="s">
        <v>2578</v>
      </c>
      <c r="L3363" s="666">
        <v>21.96</v>
      </c>
      <c r="M3363" s="666">
        <v>219.60000000000002</v>
      </c>
      <c r="N3363" s="665">
        <v>10</v>
      </c>
      <c r="O3363" s="748">
        <v>2</v>
      </c>
      <c r="P3363" s="666">
        <v>219.60000000000002</v>
      </c>
      <c r="Q3363" s="681">
        <v>1</v>
      </c>
      <c r="R3363" s="665">
        <v>10</v>
      </c>
      <c r="S3363" s="681">
        <v>1</v>
      </c>
      <c r="T3363" s="748">
        <v>2</v>
      </c>
      <c r="U3363" s="704">
        <v>1</v>
      </c>
    </row>
    <row r="3364" spans="1:21" ht="14.4" customHeight="1" x14ac:dyDescent="0.3">
      <c r="A3364" s="664">
        <v>21</v>
      </c>
      <c r="B3364" s="665" t="s">
        <v>545</v>
      </c>
      <c r="C3364" s="665" t="s">
        <v>4757</v>
      </c>
      <c r="D3364" s="746" t="s">
        <v>7219</v>
      </c>
      <c r="E3364" s="747" t="s">
        <v>4790</v>
      </c>
      <c r="F3364" s="665" t="s">
        <v>4752</v>
      </c>
      <c r="G3364" s="665" t="s">
        <v>4917</v>
      </c>
      <c r="H3364" s="665" t="s">
        <v>2238</v>
      </c>
      <c r="I3364" s="665" t="s">
        <v>2637</v>
      </c>
      <c r="J3364" s="665" t="s">
        <v>2638</v>
      </c>
      <c r="K3364" s="665" t="s">
        <v>2639</v>
      </c>
      <c r="L3364" s="666">
        <v>87.82</v>
      </c>
      <c r="M3364" s="666">
        <v>878.19999999999993</v>
      </c>
      <c r="N3364" s="665">
        <v>10</v>
      </c>
      <c r="O3364" s="748">
        <v>1</v>
      </c>
      <c r="P3364" s="666">
        <v>878.19999999999993</v>
      </c>
      <c r="Q3364" s="681">
        <v>1</v>
      </c>
      <c r="R3364" s="665">
        <v>10</v>
      </c>
      <c r="S3364" s="681">
        <v>1</v>
      </c>
      <c r="T3364" s="748">
        <v>1</v>
      </c>
      <c r="U3364" s="704">
        <v>1</v>
      </c>
    </row>
    <row r="3365" spans="1:21" ht="14.4" customHeight="1" x14ac:dyDescent="0.3">
      <c r="A3365" s="664">
        <v>21</v>
      </c>
      <c r="B3365" s="665" t="s">
        <v>545</v>
      </c>
      <c r="C3365" s="665" t="s">
        <v>4757</v>
      </c>
      <c r="D3365" s="746" t="s">
        <v>7219</v>
      </c>
      <c r="E3365" s="747" t="s">
        <v>4790</v>
      </c>
      <c r="F3365" s="665" t="s">
        <v>4752</v>
      </c>
      <c r="G3365" s="665" t="s">
        <v>4919</v>
      </c>
      <c r="H3365" s="665" t="s">
        <v>546</v>
      </c>
      <c r="I3365" s="665" t="s">
        <v>636</v>
      </c>
      <c r="J3365" s="665" t="s">
        <v>5190</v>
      </c>
      <c r="K3365" s="665" t="s">
        <v>5191</v>
      </c>
      <c r="L3365" s="666">
        <v>24.78</v>
      </c>
      <c r="M3365" s="666">
        <v>6219.7799999999979</v>
      </c>
      <c r="N3365" s="665">
        <v>251</v>
      </c>
      <c r="O3365" s="748">
        <v>48</v>
      </c>
      <c r="P3365" s="666">
        <v>3147.059999999999</v>
      </c>
      <c r="Q3365" s="681">
        <v>0.50597609561752988</v>
      </c>
      <c r="R3365" s="665">
        <v>127</v>
      </c>
      <c r="S3365" s="681">
        <v>0.50597609561752988</v>
      </c>
      <c r="T3365" s="748">
        <v>26.25</v>
      </c>
      <c r="U3365" s="704">
        <v>0.546875</v>
      </c>
    </row>
    <row r="3366" spans="1:21" ht="14.4" customHeight="1" x14ac:dyDescent="0.3">
      <c r="A3366" s="664">
        <v>21</v>
      </c>
      <c r="B3366" s="665" t="s">
        <v>545</v>
      </c>
      <c r="C3366" s="665" t="s">
        <v>4757</v>
      </c>
      <c r="D3366" s="746" t="s">
        <v>7219</v>
      </c>
      <c r="E3366" s="747" t="s">
        <v>4790</v>
      </c>
      <c r="F3366" s="665" t="s">
        <v>4752</v>
      </c>
      <c r="G3366" s="665" t="s">
        <v>4919</v>
      </c>
      <c r="H3366" s="665" t="s">
        <v>546</v>
      </c>
      <c r="I3366" s="665" t="s">
        <v>3106</v>
      </c>
      <c r="J3366" s="665" t="s">
        <v>4920</v>
      </c>
      <c r="K3366" s="665" t="s">
        <v>4921</v>
      </c>
      <c r="L3366" s="666">
        <v>99.11</v>
      </c>
      <c r="M3366" s="666">
        <v>2675.97</v>
      </c>
      <c r="N3366" s="665">
        <v>27</v>
      </c>
      <c r="O3366" s="748">
        <v>6.5</v>
      </c>
      <c r="P3366" s="666">
        <v>1684.87</v>
      </c>
      <c r="Q3366" s="681">
        <v>0.62962962962962965</v>
      </c>
      <c r="R3366" s="665">
        <v>17</v>
      </c>
      <c r="S3366" s="681">
        <v>0.62962962962962965</v>
      </c>
      <c r="T3366" s="748">
        <v>4.25</v>
      </c>
      <c r="U3366" s="704">
        <v>0.65384615384615385</v>
      </c>
    </row>
    <row r="3367" spans="1:21" ht="14.4" customHeight="1" x14ac:dyDescent="0.3">
      <c r="A3367" s="664">
        <v>21</v>
      </c>
      <c r="B3367" s="665" t="s">
        <v>545</v>
      </c>
      <c r="C3367" s="665" t="s">
        <v>4757</v>
      </c>
      <c r="D3367" s="746" t="s">
        <v>7219</v>
      </c>
      <c r="E3367" s="747" t="s">
        <v>4790</v>
      </c>
      <c r="F3367" s="665" t="s">
        <v>4752</v>
      </c>
      <c r="G3367" s="665" t="s">
        <v>5310</v>
      </c>
      <c r="H3367" s="665" t="s">
        <v>546</v>
      </c>
      <c r="I3367" s="665" t="s">
        <v>3250</v>
      </c>
      <c r="J3367" s="665" t="s">
        <v>2895</v>
      </c>
      <c r="K3367" s="665" t="s">
        <v>5312</v>
      </c>
      <c r="L3367" s="666">
        <v>1195.75</v>
      </c>
      <c r="M3367" s="666">
        <v>13153.25</v>
      </c>
      <c r="N3367" s="665">
        <v>11</v>
      </c>
      <c r="O3367" s="748">
        <v>2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21</v>
      </c>
      <c r="B3368" s="665" t="s">
        <v>545</v>
      </c>
      <c r="C3368" s="665" t="s">
        <v>4757</v>
      </c>
      <c r="D3368" s="746" t="s">
        <v>7219</v>
      </c>
      <c r="E3368" s="747" t="s">
        <v>4790</v>
      </c>
      <c r="F3368" s="665" t="s">
        <v>4752</v>
      </c>
      <c r="G3368" s="665" t="s">
        <v>6737</v>
      </c>
      <c r="H3368" s="665" t="s">
        <v>2238</v>
      </c>
      <c r="I3368" s="665" t="s">
        <v>2470</v>
      </c>
      <c r="J3368" s="665" t="s">
        <v>4584</v>
      </c>
      <c r="K3368" s="665" t="s">
        <v>4585</v>
      </c>
      <c r="L3368" s="666">
        <v>122.96</v>
      </c>
      <c r="M3368" s="666">
        <v>737.76</v>
      </c>
      <c r="N3368" s="665">
        <v>6</v>
      </c>
      <c r="O3368" s="748">
        <v>1</v>
      </c>
      <c r="P3368" s="666">
        <v>737.76</v>
      </c>
      <c r="Q3368" s="681">
        <v>1</v>
      </c>
      <c r="R3368" s="665">
        <v>6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21</v>
      </c>
      <c r="B3369" s="665" t="s">
        <v>545</v>
      </c>
      <c r="C3369" s="665" t="s">
        <v>4757</v>
      </c>
      <c r="D3369" s="746" t="s">
        <v>7219</v>
      </c>
      <c r="E3369" s="747" t="s">
        <v>4790</v>
      </c>
      <c r="F3369" s="665" t="s">
        <v>4752</v>
      </c>
      <c r="G3369" s="665" t="s">
        <v>5147</v>
      </c>
      <c r="H3369" s="665" t="s">
        <v>546</v>
      </c>
      <c r="I3369" s="665" t="s">
        <v>6463</v>
      </c>
      <c r="J3369" s="665" t="s">
        <v>5149</v>
      </c>
      <c r="K3369" s="665" t="s">
        <v>6464</v>
      </c>
      <c r="L3369" s="666">
        <v>139.63999999999999</v>
      </c>
      <c r="M3369" s="666">
        <v>139.63999999999999</v>
      </c>
      <c r="N3369" s="665">
        <v>1</v>
      </c>
      <c r="O3369" s="748">
        <v>1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21</v>
      </c>
      <c r="B3370" s="665" t="s">
        <v>545</v>
      </c>
      <c r="C3370" s="665" t="s">
        <v>4757</v>
      </c>
      <c r="D3370" s="746" t="s">
        <v>7219</v>
      </c>
      <c r="E3370" s="747" t="s">
        <v>4790</v>
      </c>
      <c r="F3370" s="665" t="s">
        <v>4752</v>
      </c>
      <c r="G3370" s="665" t="s">
        <v>4816</v>
      </c>
      <c r="H3370" s="665" t="s">
        <v>546</v>
      </c>
      <c r="I3370" s="665" t="s">
        <v>861</v>
      </c>
      <c r="J3370" s="665" t="s">
        <v>4817</v>
      </c>
      <c r="K3370" s="665" t="s">
        <v>4800</v>
      </c>
      <c r="L3370" s="666">
        <v>0</v>
      </c>
      <c r="M3370" s="666">
        <v>0</v>
      </c>
      <c r="N3370" s="665">
        <v>34</v>
      </c>
      <c r="O3370" s="748">
        <v>9</v>
      </c>
      <c r="P3370" s="666">
        <v>0</v>
      </c>
      <c r="Q3370" s="681"/>
      <c r="R3370" s="665">
        <v>22</v>
      </c>
      <c r="S3370" s="681">
        <v>0.6470588235294118</v>
      </c>
      <c r="T3370" s="748">
        <v>6.5</v>
      </c>
      <c r="U3370" s="704">
        <v>0.72222222222222221</v>
      </c>
    </row>
    <row r="3371" spans="1:21" ht="14.4" customHeight="1" x14ac:dyDescent="0.3">
      <c r="A3371" s="664">
        <v>21</v>
      </c>
      <c r="B3371" s="665" t="s">
        <v>545</v>
      </c>
      <c r="C3371" s="665" t="s">
        <v>4757</v>
      </c>
      <c r="D3371" s="746" t="s">
        <v>7219</v>
      </c>
      <c r="E3371" s="747" t="s">
        <v>4790</v>
      </c>
      <c r="F3371" s="665" t="s">
        <v>4752</v>
      </c>
      <c r="G3371" s="665" t="s">
        <v>5738</v>
      </c>
      <c r="H3371" s="665" t="s">
        <v>2238</v>
      </c>
      <c r="I3371" s="665" t="s">
        <v>5741</v>
      </c>
      <c r="J3371" s="665" t="s">
        <v>5740</v>
      </c>
      <c r="K3371" s="665" t="s">
        <v>5430</v>
      </c>
      <c r="L3371" s="666">
        <v>492.3</v>
      </c>
      <c r="M3371" s="666">
        <v>492.3</v>
      </c>
      <c r="N3371" s="665">
        <v>1</v>
      </c>
      <c r="O3371" s="748">
        <v>1</v>
      </c>
      <c r="P3371" s="666">
        <v>492.3</v>
      </c>
      <c r="Q3371" s="681">
        <v>1</v>
      </c>
      <c r="R3371" s="665">
        <v>1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21</v>
      </c>
      <c r="B3372" s="665" t="s">
        <v>545</v>
      </c>
      <c r="C3372" s="665" t="s">
        <v>4757</v>
      </c>
      <c r="D3372" s="746" t="s">
        <v>7219</v>
      </c>
      <c r="E3372" s="747" t="s">
        <v>4790</v>
      </c>
      <c r="F3372" s="665" t="s">
        <v>4752</v>
      </c>
      <c r="G3372" s="665" t="s">
        <v>5738</v>
      </c>
      <c r="H3372" s="665" t="s">
        <v>2238</v>
      </c>
      <c r="I3372" s="665" t="s">
        <v>5741</v>
      </c>
      <c r="J3372" s="665" t="s">
        <v>5740</v>
      </c>
      <c r="K3372" s="665" t="s">
        <v>5430</v>
      </c>
      <c r="L3372" s="666">
        <v>502.31</v>
      </c>
      <c r="M3372" s="666">
        <v>502.31</v>
      </c>
      <c r="N3372" s="665">
        <v>1</v>
      </c>
      <c r="O3372" s="748">
        <v>1</v>
      </c>
      <c r="P3372" s="666">
        <v>502.31</v>
      </c>
      <c r="Q3372" s="681">
        <v>1</v>
      </c>
      <c r="R3372" s="665">
        <v>1</v>
      </c>
      <c r="S3372" s="681">
        <v>1</v>
      </c>
      <c r="T3372" s="748">
        <v>1</v>
      </c>
      <c r="U3372" s="704">
        <v>1</v>
      </c>
    </row>
    <row r="3373" spans="1:21" ht="14.4" customHeight="1" x14ac:dyDescent="0.3">
      <c r="A3373" s="664">
        <v>21</v>
      </c>
      <c r="B3373" s="665" t="s">
        <v>545</v>
      </c>
      <c r="C3373" s="665" t="s">
        <v>4757</v>
      </c>
      <c r="D3373" s="746" t="s">
        <v>7219</v>
      </c>
      <c r="E3373" s="747" t="s">
        <v>4790</v>
      </c>
      <c r="F3373" s="665" t="s">
        <v>4752</v>
      </c>
      <c r="G3373" s="665" t="s">
        <v>5042</v>
      </c>
      <c r="H3373" s="665" t="s">
        <v>546</v>
      </c>
      <c r="I3373" s="665" t="s">
        <v>750</v>
      </c>
      <c r="J3373" s="665" t="s">
        <v>751</v>
      </c>
      <c r="K3373" s="665" t="s">
        <v>5169</v>
      </c>
      <c r="L3373" s="666">
        <v>55.16</v>
      </c>
      <c r="M3373" s="666">
        <v>275.79999999999995</v>
      </c>
      <c r="N3373" s="665">
        <v>5</v>
      </c>
      <c r="O3373" s="748">
        <v>1</v>
      </c>
      <c r="P3373" s="666">
        <v>220.64</v>
      </c>
      <c r="Q3373" s="681">
        <v>0.8</v>
      </c>
      <c r="R3373" s="665">
        <v>4</v>
      </c>
      <c r="S3373" s="681">
        <v>0.8</v>
      </c>
      <c r="T3373" s="748">
        <v>0.5</v>
      </c>
      <c r="U3373" s="704">
        <v>0.5</v>
      </c>
    </row>
    <row r="3374" spans="1:21" ht="14.4" customHeight="1" x14ac:dyDescent="0.3">
      <c r="A3374" s="664">
        <v>21</v>
      </c>
      <c r="B3374" s="665" t="s">
        <v>545</v>
      </c>
      <c r="C3374" s="665" t="s">
        <v>4757</v>
      </c>
      <c r="D3374" s="746" t="s">
        <v>7219</v>
      </c>
      <c r="E3374" s="747" t="s">
        <v>4790</v>
      </c>
      <c r="F3374" s="665" t="s">
        <v>4752</v>
      </c>
      <c r="G3374" s="665" t="s">
        <v>5156</v>
      </c>
      <c r="H3374" s="665" t="s">
        <v>546</v>
      </c>
      <c r="I3374" s="665" t="s">
        <v>5531</v>
      </c>
      <c r="J3374" s="665" t="s">
        <v>846</v>
      </c>
      <c r="K3374" s="665" t="s">
        <v>5500</v>
      </c>
      <c r="L3374" s="666">
        <v>0</v>
      </c>
      <c r="M3374" s="666">
        <v>0</v>
      </c>
      <c r="N3374" s="665">
        <v>1</v>
      </c>
      <c r="O3374" s="748">
        <v>0.5</v>
      </c>
      <c r="P3374" s="666">
        <v>0</v>
      </c>
      <c r="Q3374" s="681"/>
      <c r="R3374" s="665">
        <v>1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21</v>
      </c>
      <c r="B3375" s="665" t="s">
        <v>545</v>
      </c>
      <c r="C3375" s="665" t="s">
        <v>4757</v>
      </c>
      <c r="D3375" s="746" t="s">
        <v>7219</v>
      </c>
      <c r="E3375" s="747" t="s">
        <v>4790</v>
      </c>
      <c r="F3375" s="665" t="s">
        <v>4752</v>
      </c>
      <c r="G3375" s="665" t="s">
        <v>4936</v>
      </c>
      <c r="H3375" s="665" t="s">
        <v>546</v>
      </c>
      <c r="I3375" s="665" t="s">
        <v>1524</v>
      </c>
      <c r="J3375" s="665" t="s">
        <v>1525</v>
      </c>
      <c r="K3375" s="665" t="s">
        <v>4685</v>
      </c>
      <c r="L3375" s="666">
        <v>31.32</v>
      </c>
      <c r="M3375" s="666">
        <v>31.32</v>
      </c>
      <c r="N3375" s="665">
        <v>1</v>
      </c>
      <c r="O3375" s="748">
        <v>1</v>
      </c>
      <c r="P3375" s="666"/>
      <c r="Q3375" s="681">
        <v>0</v>
      </c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21</v>
      </c>
      <c r="B3376" s="665" t="s">
        <v>545</v>
      </c>
      <c r="C3376" s="665" t="s">
        <v>4757</v>
      </c>
      <c r="D3376" s="746" t="s">
        <v>7219</v>
      </c>
      <c r="E3376" s="747" t="s">
        <v>4790</v>
      </c>
      <c r="F3376" s="665" t="s">
        <v>4752</v>
      </c>
      <c r="G3376" s="665" t="s">
        <v>4936</v>
      </c>
      <c r="H3376" s="665" t="s">
        <v>546</v>
      </c>
      <c r="I3376" s="665" t="s">
        <v>2951</v>
      </c>
      <c r="J3376" s="665" t="s">
        <v>900</v>
      </c>
      <c r="K3376" s="665" t="s">
        <v>4940</v>
      </c>
      <c r="L3376" s="666">
        <v>156.61000000000001</v>
      </c>
      <c r="M3376" s="666">
        <v>313.22000000000003</v>
      </c>
      <c r="N3376" s="665">
        <v>2</v>
      </c>
      <c r="O3376" s="748">
        <v>0.5</v>
      </c>
      <c r="P3376" s="666">
        <v>313.22000000000003</v>
      </c>
      <c r="Q3376" s="681">
        <v>1</v>
      </c>
      <c r="R3376" s="665">
        <v>2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21</v>
      </c>
      <c r="B3377" s="665" t="s">
        <v>545</v>
      </c>
      <c r="C3377" s="665" t="s">
        <v>4757</v>
      </c>
      <c r="D3377" s="746" t="s">
        <v>7219</v>
      </c>
      <c r="E3377" s="747" t="s">
        <v>4790</v>
      </c>
      <c r="F3377" s="665" t="s">
        <v>4752</v>
      </c>
      <c r="G3377" s="665" t="s">
        <v>4936</v>
      </c>
      <c r="H3377" s="665" t="s">
        <v>546</v>
      </c>
      <c r="I3377" s="665" t="s">
        <v>3150</v>
      </c>
      <c r="J3377" s="665" t="s">
        <v>1525</v>
      </c>
      <c r="K3377" s="665" t="s">
        <v>5748</v>
      </c>
      <c r="L3377" s="666">
        <v>300.68</v>
      </c>
      <c r="M3377" s="666">
        <v>300.68</v>
      </c>
      <c r="N3377" s="665">
        <v>1</v>
      </c>
      <c r="O3377" s="748">
        <v>1</v>
      </c>
      <c r="P3377" s="666">
        <v>300.68</v>
      </c>
      <c r="Q3377" s="681">
        <v>1</v>
      </c>
      <c r="R3377" s="665">
        <v>1</v>
      </c>
      <c r="S3377" s="681">
        <v>1</v>
      </c>
      <c r="T3377" s="748">
        <v>1</v>
      </c>
      <c r="U3377" s="704">
        <v>1</v>
      </c>
    </row>
    <row r="3378" spans="1:21" ht="14.4" customHeight="1" x14ac:dyDescent="0.3">
      <c r="A3378" s="664">
        <v>21</v>
      </c>
      <c r="B3378" s="665" t="s">
        <v>545</v>
      </c>
      <c r="C3378" s="665" t="s">
        <v>4757</v>
      </c>
      <c r="D3378" s="746" t="s">
        <v>7219</v>
      </c>
      <c r="E3378" s="747" t="s">
        <v>4790</v>
      </c>
      <c r="F3378" s="665" t="s">
        <v>4752</v>
      </c>
      <c r="G3378" s="665" t="s">
        <v>4818</v>
      </c>
      <c r="H3378" s="665" t="s">
        <v>546</v>
      </c>
      <c r="I3378" s="665" t="s">
        <v>7101</v>
      </c>
      <c r="J3378" s="665" t="s">
        <v>1798</v>
      </c>
      <c r="K3378" s="665" t="s">
        <v>7102</v>
      </c>
      <c r="L3378" s="666">
        <v>33.549999999999997</v>
      </c>
      <c r="M3378" s="666">
        <v>603.9</v>
      </c>
      <c r="N3378" s="665">
        <v>18</v>
      </c>
      <c r="O3378" s="748">
        <v>6</v>
      </c>
      <c r="P3378" s="666">
        <v>201.29999999999998</v>
      </c>
      <c r="Q3378" s="681">
        <v>0.33333333333333331</v>
      </c>
      <c r="R3378" s="665">
        <v>6</v>
      </c>
      <c r="S3378" s="681">
        <v>0.33333333333333331</v>
      </c>
      <c r="T3378" s="748">
        <v>1.5</v>
      </c>
      <c r="U3378" s="704">
        <v>0.25</v>
      </c>
    </row>
    <row r="3379" spans="1:21" ht="14.4" customHeight="1" x14ac:dyDescent="0.3">
      <c r="A3379" s="664">
        <v>21</v>
      </c>
      <c r="B3379" s="665" t="s">
        <v>545</v>
      </c>
      <c r="C3379" s="665" t="s">
        <v>4757</v>
      </c>
      <c r="D3379" s="746" t="s">
        <v>7219</v>
      </c>
      <c r="E3379" s="747" t="s">
        <v>4790</v>
      </c>
      <c r="F3379" s="665" t="s">
        <v>4752</v>
      </c>
      <c r="G3379" s="665" t="s">
        <v>4818</v>
      </c>
      <c r="H3379" s="665" t="s">
        <v>546</v>
      </c>
      <c r="I3379" s="665" t="s">
        <v>1797</v>
      </c>
      <c r="J3379" s="665" t="s">
        <v>1798</v>
      </c>
      <c r="K3379" s="665" t="s">
        <v>5317</v>
      </c>
      <c r="L3379" s="666">
        <v>50.32</v>
      </c>
      <c r="M3379" s="666">
        <v>2666.96</v>
      </c>
      <c r="N3379" s="665">
        <v>53</v>
      </c>
      <c r="O3379" s="748">
        <v>10</v>
      </c>
      <c r="P3379" s="666">
        <v>2314.7200000000003</v>
      </c>
      <c r="Q3379" s="681">
        <v>0.86792452830188682</v>
      </c>
      <c r="R3379" s="665">
        <v>46</v>
      </c>
      <c r="S3379" s="681">
        <v>0.86792452830188682</v>
      </c>
      <c r="T3379" s="748">
        <v>8</v>
      </c>
      <c r="U3379" s="704">
        <v>0.8</v>
      </c>
    </row>
    <row r="3380" spans="1:21" ht="14.4" customHeight="1" x14ac:dyDescent="0.3">
      <c r="A3380" s="664">
        <v>21</v>
      </c>
      <c r="B3380" s="665" t="s">
        <v>545</v>
      </c>
      <c r="C3380" s="665" t="s">
        <v>4757</v>
      </c>
      <c r="D3380" s="746" t="s">
        <v>7219</v>
      </c>
      <c r="E3380" s="747" t="s">
        <v>4790</v>
      </c>
      <c r="F3380" s="665" t="s">
        <v>4752</v>
      </c>
      <c r="G3380" s="665" t="s">
        <v>4818</v>
      </c>
      <c r="H3380" s="665" t="s">
        <v>546</v>
      </c>
      <c r="I3380" s="665" t="s">
        <v>4978</v>
      </c>
      <c r="J3380" s="665" t="s">
        <v>1798</v>
      </c>
      <c r="K3380" s="665" t="s">
        <v>4979</v>
      </c>
      <c r="L3380" s="666">
        <v>100.62</v>
      </c>
      <c r="M3380" s="666">
        <v>704.34</v>
      </c>
      <c r="N3380" s="665">
        <v>7</v>
      </c>
      <c r="O3380" s="748">
        <v>2</v>
      </c>
      <c r="P3380" s="666">
        <v>704.34</v>
      </c>
      <c r="Q3380" s="681">
        <v>1</v>
      </c>
      <c r="R3380" s="665">
        <v>7</v>
      </c>
      <c r="S3380" s="681">
        <v>1</v>
      </c>
      <c r="T3380" s="748">
        <v>2</v>
      </c>
      <c r="U3380" s="704">
        <v>1</v>
      </c>
    </row>
    <row r="3381" spans="1:21" ht="14.4" customHeight="1" x14ac:dyDescent="0.3">
      <c r="A3381" s="664">
        <v>21</v>
      </c>
      <c r="B3381" s="665" t="s">
        <v>545</v>
      </c>
      <c r="C3381" s="665" t="s">
        <v>4757</v>
      </c>
      <c r="D3381" s="746" t="s">
        <v>7219</v>
      </c>
      <c r="E3381" s="747" t="s">
        <v>4790</v>
      </c>
      <c r="F3381" s="665" t="s">
        <v>4752</v>
      </c>
      <c r="G3381" s="665" t="s">
        <v>4818</v>
      </c>
      <c r="H3381" s="665" t="s">
        <v>546</v>
      </c>
      <c r="I3381" s="665" t="s">
        <v>7103</v>
      </c>
      <c r="J3381" s="665" t="s">
        <v>1955</v>
      </c>
      <c r="K3381" s="665" t="s">
        <v>7104</v>
      </c>
      <c r="L3381" s="666">
        <v>0</v>
      </c>
      <c r="M3381" s="666">
        <v>0</v>
      </c>
      <c r="N3381" s="665">
        <v>1</v>
      </c>
      <c r="O3381" s="748">
        <v>1</v>
      </c>
      <c r="P3381" s="666"/>
      <c r="Q3381" s="681"/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21</v>
      </c>
      <c r="B3382" s="665" t="s">
        <v>545</v>
      </c>
      <c r="C3382" s="665" t="s">
        <v>4757</v>
      </c>
      <c r="D3382" s="746" t="s">
        <v>7219</v>
      </c>
      <c r="E3382" s="747" t="s">
        <v>4790</v>
      </c>
      <c r="F3382" s="665" t="s">
        <v>4752</v>
      </c>
      <c r="G3382" s="665" t="s">
        <v>5225</v>
      </c>
      <c r="H3382" s="665" t="s">
        <v>546</v>
      </c>
      <c r="I3382" s="665" t="s">
        <v>3186</v>
      </c>
      <c r="J3382" s="665" t="s">
        <v>3187</v>
      </c>
      <c r="K3382" s="665" t="s">
        <v>3188</v>
      </c>
      <c r="L3382" s="666">
        <v>170.32</v>
      </c>
      <c r="M3382" s="666">
        <v>340.64</v>
      </c>
      <c r="N3382" s="665">
        <v>2</v>
      </c>
      <c r="O3382" s="748">
        <v>1.5</v>
      </c>
      <c r="P3382" s="666">
        <v>170.32</v>
      </c>
      <c r="Q3382" s="681">
        <v>0.5</v>
      </c>
      <c r="R3382" s="665">
        <v>1</v>
      </c>
      <c r="S3382" s="681">
        <v>0.5</v>
      </c>
      <c r="T3382" s="748">
        <v>1</v>
      </c>
      <c r="U3382" s="704">
        <v>0.66666666666666663</v>
      </c>
    </row>
    <row r="3383" spans="1:21" ht="14.4" customHeight="1" x14ac:dyDescent="0.3">
      <c r="A3383" s="664">
        <v>21</v>
      </c>
      <c r="B3383" s="665" t="s">
        <v>545</v>
      </c>
      <c r="C3383" s="665" t="s">
        <v>4757</v>
      </c>
      <c r="D3383" s="746" t="s">
        <v>7219</v>
      </c>
      <c r="E3383" s="747" t="s">
        <v>4790</v>
      </c>
      <c r="F3383" s="665" t="s">
        <v>4752</v>
      </c>
      <c r="G3383" s="665" t="s">
        <v>5159</v>
      </c>
      <c r="H3383" s="665" t="s">
        <v>546</v>
      </c>
      <c r="I3383" s="665" t="s">
        <v>973</v>
      </c>
      <c r="J3383" s="665" t="s">
        <v>5161</v>
      </c>
      <c r="K3383" s="665" t="s">
        <v>5954</v>
      </c>
      <c r="L3383" s="666">
        <v>151.62</v>
      </c>
      <c r="M3383" s="666">
        <v>2122.6800000000003</v>
      </c>
      <c r="N3383" s="665">
        <v>14</v>
      </c>
      <c r="O3383" s="748">
        <v>5.5</v>
      </c>
      <c r="P3383" s="666">
        <v>1516.2</v>
      </c>
      <c r="Q3383" s="681">
        <v>0.71428571428571419</v>
      </c>
      <c r="R3383" s="665">
        <v>10</v>
      </c>
      <c r="S3383" s="681">
        <v>0.7142857142857143</v>
      </c>
      <c r="T3383" s="748">
        <v>3.5</v>
      </c>
      <c r="U3383" s="704">
        <v>0.63636363636363635</v>
      </c>
    </row>
    <row r="3384" spans="1:21" ht="14.4" customHeight="1" x14ac:dyDescent="0.3">
      <c r="A3384" s="664">
        <v>21</v>
      </c>
      <c r="B3384" s="665" t="s">
        <v>545</v>
      </c>
      <c r="C3384" s="665" t="s">
        <v>4757</v>
      </c>
      <c r="D3384" s="746" t="s">
        <v>7219</v>
      </c>
      <c r="E3384" s="747" t="s">
        <v>4790</v>
      </c>
      <c r="F3384" s="665" t="s">
        <v>4752</v>
      </c>
      <c r="G3384" s="665" t="s">
        <v>5159</v>
      </c>
      <c r="H3384" s="665" t="s">
        <v>546</v>
      </c>
      <c r="I3384" s="665" t="s">
        <v>6510</v>
      </c>
      <c r="J3384" s="665" t="s">
        <v>5161</v>
      </c>
      <c r="K3384" s="665" t="s">
        <v>5954</v>
      </c>
      <c r="L3384" s="666">
        <v>0</v>
      </c>
      <c r="M3384" s="666">
        <v>0</v>
      </c>
      <c r="N3384" s="665">
        <v>3</v>
      </c>
      <c r="O3384" s="748">
        <v>1.5</v>
      </c>
      <c r="P3384" s="666"/>
      <c r="Q3384" s="681"/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21</v>
      </c>
      <c r="B3385" s="665" t="s">
        <v>545</v>
      </c>
      <c r="C3385" s="665" t="s">
        <v>4757</v>
      </c>
      <c r="D3385" s="746" t="s">
        <v>7219</v>
      </c>
      <c r="E3385" s="747" t="s">
        <v>4790</v>
      </c>
      <c r="F3385" s="665" t="s">
        <v>4752</v>
      </c>
      <c r="G3385" s="665" t="s">
        <v>5159</v>
      </c>
      <c r="H3385" s="665" t="s">
        <v>546</v>
      </c>
      <c r="I3385" s="665" t="s">
        <v>5957</v>
      </c>
      <c r="J3385" s="665" t="s">
        <v>5161</v>
      </c>
      <c r="K3385" s="665" t="s">
        <v>5958</v>
      </c>
      <c r="L3385" s="666">
        <v>0</v>
      </c>
      <c r="M3385" s="666">
        <v>0</v>
      </c>
      <c r="N3385" s="665">
        <v>2</v>
      </c>
      <c r="O3385" s="748">
        <v>0.5</v>
      </c>
      <c r="P3385" s="666">
        <v>0</v>
      </c>
      <c r="Q3385" s="681"/>
      <c r="R3385" s="665">
        <v>2</v>
      </c>
      <c r="S3385" s="681">
        <v>1</v>
      </c>
      <c r="T3385" s="748">
        <v>0.5</v>
      </c>
      <c r="U3385" s="704">
        <v>1</v>
      </c>
    </row>
    <row r="3386" spans="1:21" ht="14.4" customHeight="1" x14ac:dyDescent="0.3">
      <c r="A3386" s="664">
        <v>21</v>
      </c>
      <c r="B3386" s="665" t="s">
        <v>545</v>
      </c>
      <c r="C3386" s="665" t="s">
        <v>4757</v>
      </c>
      <c r="D3386" s="746" t="s">
        <v>7219</v>
      </c>
      <c r="E3386" s="747" t="s">
        <v>4790</v>
      </c>
      <c r="F3386" s="665" t="s">
        <v>4752</v>
      </c>
      <c r="G3386" s="665" t="s">
        <v>5159</v>
      </c>
      <c r="H3386" s="665" t="s">
        <v>546</v>
      </c>
      <c r="I3386" s="665" t="s">
        <v>5959</v>
      </c>
      <c r="J3386" s="665" t="s">
        <v>5960</v>
      </c>
      <c r="K3386" s="665" t="s">
        <v>5961</v>
      </c>
      <c r="L3386" s="666">
        <v>0</v>
      </c>
      <c r="M3386" s="666">
        <v>0</v>
      </c>
      <c r="N3386" s="665">
        <v>1</v>
      </c>
      <c r="O3386" s="748">
        <v>1</v>
      </c>
      <c r="P3386" s="666">
        <v>0</v>
      </c>
      <c r="Q3386" s="681"/>
      <c r="R3386" s="665">
        <v>1</v>
      </c>
      <c r="S3386" s="681">
        <v>1</v>
      </c>
      <c r="T3386" s="748">
        <v>1</v>
      </c>
      <c r="U3386" s="704">
        <v>1</v>
      </c>
    </row>
    <row r="3387" spans="1:21" ht="14.4" customHeight="1" x14ac:dyDescent="0.3">
      <c r="A3387" s="664">
        <v>21</v>
      </c>
      <c r="B3387" s="665" t="s">
        <v>545</v>
      </c>
      <c r="C3387" s="665" t="s">
        <v>4757</v>
      </c>
      <c r="D3387" s="746" t="s">
        <v>7219</v>
      </c>
      <c r="E3387" s="747" t="s">
        <v>4790</v>
      </c>
      <c r="F3387" s="665" t="s">
        <v>4752</v>
      </c>
      <c r="G3387" s="665" t="s">
        <v>5159</v>
      </c>
      <c r="H3387" s="665" t="s">
        <v>546</v>
      </c>
      <c r="I3387" s="665" t="s">
        <v>6129</v>
      </c>
      <c r="J3387" s="665" t="s">
        <v>5965</v>
      </c>
      <c r="K3387" s="665" t="s">
        <v>6130</v>
      </c>
      <c r="L3387" s="666">
        <v>0</v>
      </c>
      <c r="M3387" s="666">
        <v>0</v>
      </c>
      <c r="N3387" s="665">
        <v>13</v>
      </c>
      <c r="O3387" s="748">
        <v>4.5</v>
      </c>
      <c r="P3387" s="666">
        <v>0</v>
      </c>
      <c r="Q3387" s="681"/>
      <c r="R3387" s="665">
        <v>7</v>
      </c>
      <c r="S3387" s="681">
        <v>0.53846153846153844</v>
      </c>
      <c r="T3387" s="748">
        <v>3.5</v>
      </c>
      <c r="U3387" s="704">
        <v>0.77777777777777779</v>
      </c>
    </row>
    <row r="3388" spans="1:21" ht="14.4" customHeight="1" x14ac:dyDescent="0.3">
      <c r="A3388" s="664">
        <v>21</v>
      </c>
      <c r="B3388" s="665" t="s">
        <v>545</v>
      </c>
      <c r="C3388" s="665" t="s">
        <v>4757</v>
      </c>
      <c r="D3388" s="746" t="s">
        <v>7219</v>
      </c>
      <c r="E3388" s="747" t="s">
        <v>4790</v>
      </c>
      <c r="F3388" s="665" t="s">
        <v>4752</v>
      </c>
      <c r="G3388" s="665" t="s">
        <v>4942</v>
      </c>
      <c r="H3388" s="665" t="s">
        <v>546</v>
      </c>
      <c r="I3388" s="665" t="s">
        <v>5970</v>
      </c>
      <c r="J3388" s="665" t="s">
        <v>4947</v>
      </c>
      <c r="K3388" s="665" t="s">
        <v>4638</v>
      </c>
      <c r="L3388" s="666">
        <v>0</v>
      </c>
      <c r="M3388" s="666">
        <v>0</v>
      </c>
      <c r="N3388" s="665">
        <v>1</v>
      </c>
      <c r="O3388" s="748">
        <v>1</v>
      </c>
      <c r="P3388" s="666">
        <v>0</v>
      </c>
      <c r="Q3388" s="681"/>
      <c r="R3388" s="665">
        <v>1</v>
      </c>
      <c r="S3388" s="681">
        <v>1</v>
      </c>
      <c r="T3388" s="748">
        <v>1</v>
      </c>
      <c r="U3388" s="704">
        <v>1</v>
      </c>
    </row>
    <row r="3389" spans="1:21" ht="14.4" customHeight="1" x14ac:dyDescent="0.3">
      <c r="A3389" s="664">
        <v>21</v>
      </c>
      <c r="B3389" s="665" t="s">
        <v>545</v>
      </c>
      <c r="C3389" s="665" t="s">
        <v>4757</v>
      </c>
      <c r="D3389" s="746" t="s">
        <v>7219</v>
      </c>
      <c r="E3389" s="747" t="s">
        <v>4790</v>
      </c>
      <c r="F3389" s="665" t="s">
        <v>4752</v>
      </c>
      <c r="G3389" s="665" t="s">
        <v>4942</v>
      </c>
      <c r="H3389" s="665" t="s">
        <v>546</v>
      </c>
      <c r="I3389" s="665" t="s">
        <v>5839</v>
      </c>
      <c r="J3389" s="665" t="s">
        <v>5840</v>
      </c>
      <c r="K3389" s="665" t="s">
        <v>5841</v>
      </c>
      <c r="L3389" s="666">
        <v>0</v>
      </c>
      <c r="M3389" s="666">
        <v>0</v>
      </c>
      <c r="N3389" s="665">
        <v>1</v>
      </c>
      <c r="O3389" s="748">
        <v>0.5</v>
      </c>
      <c r="P3389" s="666">
        <v>0</v>
      </c>
      <c r="Q3389" s="681"/>
      <c r="R3389" s="665">
        <v>1</v>
      </c>
      <c r="S3389" s="681">
        <v>1</v>
      </c>
      <c r="T3389" s="748">
        <v>0.5</v>
      </c>
      <c r="U3389" s="704">
        <v>1</v>
      </c>
    </row>
    <row r="3390" spans="1:21" ht="14.4" customHeight="1" x14ac:dyDescent="0.3">
      <c r="A3390" s="664">
        <v>21</v>
      </c>
      <c r="B3390" s="665" t="s">
        <v>545</v>
      </c>
      <c r="C3390" s="665" t="s">
        <v>4757</v>
      </c>
      <c r="D3390" s="746" t="s">
        <v>7219</v>
      </c>
      <c r="E3390" s="747" t="s">
        <v>4790</v>
      </c>
      <c r="F3390" s="665" t="s">
        <v>4752</v>
      </c>
      <c r="G3390" s="665" t="s">
        <v>4942</v>
      </c>
      <c r="H3390" s="665" t="s">
        <v>546</v>
      </c>
      <c r="I3390" s="665" t="s">
        <v>6136</v>
      </c>
      <c r="J3390" s="665" t="s">
        <v>4947</v>
      </c>
      <c r="K3390" s="665" t="s">
        <v>4463</v>
      </c>
      <c r="L3390" s="666">
        <v>0</v>
      </c>
      <c r="M3390" s="666">
        <v>0</v>
      </c>
      <c r="N3390" s="665">
        <v>1</v>
      </c>
      <c r="O3390" s="748">
        <v>1</v>
      </c>
      <c r="P3390" s="666">
        <v>0</v>
      </c>
      <c r="Q3390" s="681"/>
      <c r="R3390" s="665">
        <v>1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21</v>
      </c>
      <c r="B3391" s="665" t="s">
        <v>545</v>
      </c>
      <c r="C3391" s="665" t="s">
        <v>4757</v>
      </c>
      <c r="D3391" s="746" t="s">
        <v>7219</v>
      </c>
      <c r="E3391" s="747" t="s">
        <v>4790</v>
      </c>
      <c r="F3391" s="665" t="s">
        <v>4752</v>
      </c>
      <c r="G3391" s="665" t="s">
        <v>4942</v>
      </c>
      <c r="H3391" s="665" t="s">
        <v>546</v>
      </c>
      <c r="I3391" s="665" t="s">
        <v>5174</v>
      </c>
      <c r="J3391" s="665" t="s">
        <v>1978</v>
      </c>
      <c r="K3391" s="665" t="s">
        <v>4463</v>
      </c>
      <c r="L3391" s="666">
        <v>0</v>
      </c>
      <c r="M3391" s="666">
        <v>0</v>
      </c>
      <c r="N3391" s="665">
        <v>6</v>
      </c>
      <c r="O3391" s="748">
        <v>1.5</v>
      </c>
      <c r="P3391" s="666">
        <v>0</v>
      </c>
      <c r="Q3391" s="681"/>
      <c r="R3391" s="665">
        <v>6</v>
      </c>
      <c r="S3391" s="681">
        <v>1</v>
      </c>
      <c r="T3391" s="748">
        <v>1.5</v>
      </c>
      <c r="U3391" s="704">
        <v>1</v>
      </c>
    </row>
    <row r="3392" spans="1:21" ht="14.4" customHeight="1" x14ac:dyDescent="0.3">
      <c r="A3392" s="664">
        <v>21</v>
      </c>
      <c r="B3392" s="665" t="s">
        <v>545</v>
      </c>
      <c r="C3392" s="665" t="s">
        <v>4757</v>
      </c>
      <c r="D3392" s="746" t="s">
        <v>7219</v>
      </c>
      <c r="E3392" s="747" t="s">
        <v>4790</v>
      </c>
      <c r="F3392" s="665" t="s">
        <v>4752</v>
      </c>
      <c r="G3392" s="665" t="s">
        <v>4942</v>
      </c>
      <c r="H3392" s="665" t="s">
        <v>546</v>
      </c>
      <c r="I3392" s="665" t="s">
        <v>6169</v>
      </c>
      <c r="J3392" s="665" t="s">
        <v>1978</v>
      </c>
      <c r="K3392" s="665" t="s">
        <v>5841</v>
      </c>
      <c r="L3392" s="666">
        <v>0</v>
      </c>
      <c r="M3392" s="666">
        <v>0</v>
      </c>
      <c r="N3392" s="665">
        <v>1</v>
      </c>
      <c r="O3392" s="748">
        <v>1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21</v>
      </c>
      <c r="B3393" s="665" t="s">
        <v>545</v>
      </c>
      <c r="C3393" s="665" t="s">
        <v>4757</v>
      </c>
      <c r="D3393" s="746" t="s">
        <v>7219</v>
      </c>
      <c r="E3393" s="747" t="s">
        <v>4790</v>
      </c>
      <c r="F3393" s="665" t="s">
        <v>4752</v>
      </c>
      <c r="G3393" s="665" t="s">
        <v>4942</v>
      </c>
      <c r="H3393" s="665" t="s">
        <v>546</v>
      </c>
      <c r="I3393" s="665" t="s">
        <v>6520</v>
      </c>
      <c r="J3393" s="665" t="s">
        <v>4947</v>
      </c>
      <c r="K3393" s="665" t="s">
        <v>4463</v>
      </c>
      <c r="L3393" s="666">
        <v>0</v>
      </c>
      <c r="M3393" s="666">
        <v>0</v>
      </c>
      <c r="N3393" s="665">
        <v>2</v>
      </c>
      <c r="O3393" s="748">
        <v>0.5</v>
      </c>
      <c r="P3393" s="666">
        <v>0</v>
      </c>
      <c r="Q3393" s="681"/>
      <c r="R3393" s="665">
        <v>2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21</v>
      </c>
      <c r="B3394" s="665" t="s">
        <v>545</v>
      </c>
      <c r="C3394" s="665" t="s">
        <v>4757</v>
      </c>
      <c r="D3394" s="746" t="s">
        <v>7219</v>
      </c>
      <c r="E3394" s="747" t="s">
        <v>4790</v>
      </c>
      <c r="F3394" s="665" t="s">
        <v>4752</v>
      </c>
      <c r="G3394" s="665" t="s">
        <v>6755</v>
      </c>
      <c r="H3394" s="665" t="s">
        <v>546</v>
      </c>
      <c r="I3394" s="665" t="s">
        <v>4229</v>
      </c>
      <c r="J3394" s="665" t="s">
        <v>4230</v>
      </c>
      <c r="K3394" s="665" t="s">
        <v>6756</v>
      </c>
      <c r="L3394" s="666">
        <v>88751.16</v>
      </c>
      <c r="M3394" s="666">
        <v>88751.16</v>
      </c>
      <c r="N3394" s="665">
        <v>1</v>
      </c>
      <c r="O3394" s="748">
        <v>1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21</v>
      </c>
      <c r="B3395" s="665" t="s">
        <v>545</v>
      </c>
      <c r="C3395" s="665" t="s">
        <v>4757</v>
      </c>
      <c r="D3395" s="746" t="s">
        <v>7219</v>
      </c>
      <c r="E3395" s="747" t="s">
        <v>4790</v>
      </c>
      <c r="F3395" s="665" t="s">
        <v>4752</v>
      </c>
      <c r="G3395" s="665" t="s">
        <v>4820</v>
      </c>
      <c r="H3395" s="665" t="s">
        <v>2238</v>
      </c>
      <c r="I3395" s="665" t="s">
        <v>2314</v>
      </c>
      <c r="J3395" s="665" t="s">
        <v>2315</v>
      </c>
      <c r="K3395" s="665" t="s">
        <v>4411</v>
      </c>
      <c r="L3395" s="666">
        <v>53.57</v>
      </c>
      <c r="M3395" s="666">
        <v>107.14</v>
      </c>
      <c r="N3395" s="665">
        <v>2</v>
      </c>
      <c r="O3395" s="748">
        <v>0.5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21</v>
      </c>
      <c r="B3396" s="665" t="s">
        <v>545</v>
      </c>
      <c r="C3396" s="665" t="s">
        <v>4757</v>
      </c>
      <c r="D3396" s="746" t="s">
        <v>7219</v>
      </c>
      <c r="E3396" s="747" t="s">
        <v>4790</v>
      </c>
      <c r="F3396" s="665" t="s">
        <v>4752</v>
      </c>
      <c r="G3396" s="665" t="s">
        <v>4820</v>
      </c>
      <c r="H3396" s="665" t="s">
        <v>2238</v>
      </c>
      <c r="I3396" s="665" t="s">
        <v>3788</v>
      </c>
      <c r="J3396" s="665" t="s">
        <v>2315</v>
      </c>
      <c r="K3396" s="665" t="s">
        <v>4605</v>
      </c>
      <c r="L3396" s="666">
        <v>133.94</v>
      </c>
      <c r="M3396" s="666">
        <v>1071.52</v>
      </c>
      <c r="N3396" s="665">
        <v>8</v>
      </c>
      <c r="O3396" s="748">
        <v>2</v>
      </c>
      <c r="P3396" s="666">
        <v>401.82</v>
      </c>
      <c r="Q3396" s="681">
        <v>0.375</v>
      </c>
      <c r="R3396" s="665">
        <v>3</v>
      </c>
      <c r="S3396" s="681">
        <v>0.375</v>
      </c>
      <c r="T3396" s="748">
        <v>0.75</v>
      </c>
      <c r="U3396" s="704">
        <v>0.375</v>
      </c>
    </row>
    <row r="3397" spans="1:21" ht="14.4" customHeight="1" x14ac:dyDescent="0.3">
      <c r="A3397" s="664">
        <v>21</v>
      </c>
      <c r="B3397" s="665" t="s">
        <v>545</v>
      </c>
      <c r="C3397" s="665" t="s">
        <v>4757</v>
      </c>
      <c r="D3397" s="746" t="s">
        <v>7219</v>
      </c>
      <c r="E3397" s="747" t="s">
        <v>4790</v>
      </c>
      <c r="F3397" s="665" t="s">
        <v>4752</v>
      </c>
      <c r="G3397" s="665" t="s">
        <v>6757</v>
      </c>
      <c r="H3397" s="665" t="s">
        <v>546</v>
      </c>
      <c r="I3397" s="665" t="s">
        <v>6758</v>
      </c>
      <c r="J3397" s="665" t="s">
        <v>6759</v>
      </c>
      <c r="K3397" s="665" t="s">
        <v>6760</v>
      </c>
      <c r="L3397" s="666">
        <v>0</v>
      </c>
      <c r="M3397" s="666">
        <v>0</v>
      </c>
      <c r="N3397" s="665">
        <v>5</v>
      </c>
      <c r="O3397" s="748">
        <v>1</v>
      </c>
      <c r="P3397" s="666"/>
      <c r="Q3397" s="681"/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21</v>
      </c>
      <c r="B3398" s="665" t="s">
        <v>545</v>
      </c>
      <c r="C3398" s="665" t="s">
        <v>4757</v>
      </c>
      <c r="D3398" s="746" t="s">
        <v>7219</v>
      </c>
      <c r="E3398" s="747" t="s">
        <v>4790</v>
      </c>
      <c r="F3398" s="665" t="s">
        <v>4753</v>
      </c>
      <c r="G3398" s="665" t="s">
        <v>5036</v>
      </c>
      <c r="H3398" s="665" t="s">
        <v>546</v>
      </c>
      <c r="I3398" s="665" t="s">
        <v>7105</v>
      </c>
      <c r="J3398" s="665" t="s">
        <v>4771</v>
      </c>
      <c r="K3398" s="665"/>
      <c r="L3398" s="666">
        <v>0</v>
      </c>
      <c r="M3398" s="666">
        <v>0</v>
      </c>
      <c r="N3398" s="665">
        <v>2</v>
      </c>
      <c r="O3398" s="748">
        <v>1</v>
      </c>
      <c r="P3398" s="666"/>
      <c r="Q3398" s="681"/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21</v>
      </c>
      <c r="B3399" s="665" t="s">
        <v>545</v>
      </c>
      <c r="C3399" s="665" t="s">
        <v>4757</v>
      </c>
      <c r="D3399" s="746" t="s">
        <v>7219</v>
      </c>
      <c r="E3399" s="747" t="s">
        <v>4790</v>
      </c>
      <c r="F3399" s="665" t="s">
        <v>4753</v>
      </c>
      <c r="G3399" s="665" t="s">
        <v>5036</v>
      </c>
      <c r="H3399" s="665" t="s">
        <v>546</v>
      </c>
      <c r="I3399" s="665" t="s">
        <v>7106</v>
      </c>
      <c r="J3399" s="665" t="s">
        <v>4771</v>
      </c>
      <c r="K3399" s="665"/>
      <c r="L3399" s="666">
        <v>0</v>
      </c>
      <c r="M3399" s="666">
        <v>0</v>
      </c>
      <c r="N3399" s="665">
        <v>1</v>
      </c>
      <c r="O3399" s="748">
        <v>1</v>
      </c>
      <c r="P3399" s="666"/>
      <c r="Q3399" s="681"/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21</v>
      </c>
      <c r="B3400" s="665" t="s">
        <v>545</v>
      </c>
      <c r="C3400" s="665" t="s">
        <v>4757</v>
      </c>
      <c r="D3400" s="746" t="s">
        <v>7219</v>
      </c>
      <c r="E3400" s="747" t="s">
        <v>4790</v>
      </c>
      <c r="F3400" s="665" t="s">
        <v>4754</v>
      </c>
      <c r="G3400" s="665" t="s">
        <v>4949</v>
      </c>
      <c r="H3400" s="665" t="s">
        <v>546</v>
      </c>
      <c r="I3400" s="665" t="s">
        <v>4950</v>
      </c>
      <c r="J3400" s="665" t="s">
        <v>4951</v>
      </c>
      <c r="K3400" s="665" t="s">
        <v>4952</v>
      </c>
      <c r="L3400" s="666">
        <v>1267.1300000000001</v>
      </c>
      <c r="M3400" s="666">
        <v>5068.5200000000004</v>
      </c>
      <c r="N3400" s="665">
        <v>4</v>
      </c>
      <c r="O3400" s="748">
        <v>4</v>
      </c>
      <c r="P3400" s="666">
        <v>5068.5200000000004</v>
      </c>
      <c r="Q3400" s="681">
        <v>1</v>
      </c>
      <c r="R3400" s="665">
        <v>4</v>
      </c>
      <c r="S3400" s="681">
        <v>1</v>
      </c>
      <c r="T3400" s="748">
        <v>4</v>
      </c>
      <c r="U3400" s="704">
        <v>1</v>
      </c>
    </row>
    <row r="3401" spans="1:21" ht="14.4" customHeight="1" x14ac:dyDescent="0.3">
      <c r="A3401" s="664">
        <v>21</v>
      </c>
      <c r="B3401" s="665" t="s">
        <v>545</v>
      </c>
      <c r="C3401" s="665" t="s">
        <v>4757</v>
      </c>
      <c r="D3401" s="746" t="s">
        <v>7219</v>
      </c>
      <c r="E3401" s="747" t="s">
        <v>4790</v>
      </c>
      <c r="F3401" s="665" t="s">
        <v>4754</v>
      </c>
      <c r="G3401" s="665" t="s">
        <v>4949</v>
      </c>
      <c r="H3401" s="665" t="s">
        <v>546</v>
      </c>
      <c r="I3401" s="665" t="s">
        <v>5039</v>
      </c>
      <c r="J3401" s="665" t="s">
        <v>5040</v>
      </c>
      <c r="K3401" s="665" t="s">
        <v>5041</v>
      </c>
      <c r="L3401" s="666">
        <v>1000</v>
      </c>
      <c r="M3401" s="666">
        <v>1000</v>
      </c>
      <c r="N3401" s="665">
        <v>1</v>
      </c>
      <c r="O3401" s="748">
        <v>1</v>
      </c>
      <c r="P3401" s="666">
        <v>1000</v>
      </c>
      <c r="Q3401" s="681">
        <v>1</v>
      </c>
      <c r="R3401" s="665">
        <v>1</v>
      </c>
      <c r="S3401" s="681">
        <v>1</v>
      </c>
      <c r="T3401" s="748">
        <v>1</v>
      </c>
      <c r="U3401" s="704">
        <v>1</v>
      </c>
    </row>
    <row r="3402" spans="1:21" ht="14.4" customHeight="1" x14ac:dyDescent="0.3">
      <c r="A3402" s="664">
        <v>21</v>
      </c>
      <c r="B3402" s="665" t="s">
        <v>545</v>
      </c>
      <c r="C3402" s="665" t="s">
        <v>4757</v>
      </c>
      <c r="D3402" s="746" t="s">
        <v>7219</v>
      </c>
      <c r="E3402" s="747" t="s">
        <v>4784</v>
      </c>
      <c r="F3402" s="665" t="s">
        <v>4752</v>
      </c>
      <c r="G3402" s="665" t="s">
        <v>7084</v>
      </c>
      <c r="H3402" s="665" t="s">
        <v>546</v>
      </c>
      <c r="I3402" s="665" t="s">
        <v>7085</v>
      </c>
      <c r="J3402" s="665" t="s">
        <v>7086</v>
      </c>
      <c r="K3402" s="665" t="s">
        <v>7087</v>
      </c>
      <c r="L3402" s="666">
        <v>0</v>
      </c>
      <c r="M3402" s="666">
        <v>0</v>
      </c>
      <c r="N3402" s="665">
        <v>1</v>
      </c>
      <c r="O3402" s="748">
        <v>1</v>
      </c>
      <c r="P3402" s="666">
        <v>0</v>
      </c>
      <c r="Q3402" s="681"/>
      <c r="R3402" s="665">
        <v>1</v>
      </c>
      <c r="S3402" s="681">
        <v>1</v>
      </c>
      <c r="T3402" s="748">
        <v>1</v>
      </c>
      <c r="U3402" s="704">
        <v>1</v>
      </c>
    </row>
    <row r="3403" spans="1:21" ht="14.4" customHeight="1" x14ac:dyDescent="0.3">
      <c r="A3403" s="664">
        <v>21</v>
      </c>
      <c r="B3403" s="665" t="s">
        <v>545</v>
      </c>
      <c r="C3403" s="665" t="s">
        <v>4757</v>
      </c>
      <c r="D3403" s="746" t="s">
        <v>7219</v>
      </c>
      <c r="E3403" s="747" t="s">
        <v>4772</v>
      </c>
      <c r="F3403" s="665" t="s">
        <v>4752</v>
      </c>
      <c r="G3403" s="665" t="s">
        <v>4825</v>
      </c>
      <c r="H3403" s="665" t="s">
        <v>546</v>
      </c>
      <c r="I3403" s="665" t="s">
        <v>5086</v>
      </c>
      <c r="J3403" s="665" t="s">
        <v>1085</v>
      </c>
      <c r="K3403" s="665" t="s">
        <v>5087</v>
      </c>
      <c r="L3403" s="666">
        <v>0</v>
      </c>
      <c r="M3403" s="666">
        <v>0</v>
      </c>
      <c r="N3403" s="665">
        <v>1</v>
      </c>
      <c r="O3403" s="748">
        <v>1</v>
      </c>
      <c r="P3403" s="666">
        <v>0</v>
      </c>
      <c r="Q3403" s="681"/>
      <c r="R3403" s="665">
        <v>1</v>
      </c>
      <c r="S3403" s="681">
        <v>1</v>
      </c>
      <c r="T3403" s="748">
        <v>1</v>
      </c>
      <c r="U3403" s="704">
        <v>1</v>
      </c>
    </row>
    <row r="3404" spans="1:21" ht="14.4" customHeight="1" x14ac:dyDescent="0.3">
      <c r="A3404" s="664">
        <v>21</v>
      </c>
      <c r="B3404" s="665" t="s">
        <v>545</v>
      </c>
      <c r="C3404" s="665" t="s">
        <v>4757</v>
      </c>
      <c r="D3404" s="746" t="s">
        <v>7219</v>
      </c>
      <c r="E3404" s="747" t="s">
        <v>4772</v>
      </c>
      <c r="F3404" s="665" t="s">
        <v>4752</v>
      </c>
      <c r="G3404" s="665" t="s">
        <v>5287</v>
      </c>
      <c r="H3404" s="665" t="s">
        <v>546</v>
      </c>
      <c r="I3404" s="665" t="s">
        <v>5288</v>
      </c>
      <c r="J3404" s="665" t="s">
        <v>5289</v>
      </c>
      <c r="K3404" s="665" t="s">
        <v>5290</v>
      </c>
      <c r="L3404" s="666">
        <v>3689.11</v>
      </c>
      <c r="M3404" s="666">
        <v>7378.22</v>
      </c>
      <c r="N3404" s="665">
        <v>2</v>
      </c>
      <c r="O3404" s="748">
        <v>0.5</v>
      </c>
      <c r="P3404" s="666">
        <v>7378.22</v>
      </c>
      <c r="Q3404" s="681">
        <v>1</v>
      </c>
      <c r="R3404" s="665">
        <v>2</v>
      </c>
      <c r="S3404" s="681">
        <v>1</v>
      </c>
      <c r="T3404" s="748">
        <v>0.5</v>
      </c>
      <c r="U3404" s="704">
        <v>1</v>
      </c>
    </row>
    <row r="3405" spans="1:21" ht="14.4" customHeight="1" x14ac:dyDescent="0.3">
      <c r="A3405" s="664">
        <v>21</v>
      </c>
      <c r="B3405" s="665" t="s">
        <v>545</v>
      </c>
      <c r="C3405" s="665" t="s">
        <v>4757</v>
      </c>
      <c r="D3405" s="746" t="s">
        <v>7219</v>
      </c>
      <c r="E3405" s="747" t="s">
        <v>4772</v>
      </c>
      <c r="F3405" s="665" t="s">
        <v>4752</v>
      </c>
      <c r="G3405" s="665" t="s">
        <v>5878</v>
      </c>
      <c r="H3405" s="665" t="s">
        <v>2238</v>
      </c>
      <c r="I3405" s="665" t="s">
        <v>3726</v>
      </c>
      <c r="J3405" s="665" t="s">
        <v>3727</v>
      </c>
      <c r="K3405" s="665" t="s">
        <v>4709</v>
      </c>
      <c r="L3405" s="666">
        <v>69.16</v>
      </c>
      <c r="M3405" s="666">
        <v>138.32</v>
      </c>
      <c r="N3405" s="665">
        <v>2</v>
      </c>
      <c r="O3405" s="748">
        <v>1</v>
      </c>
      <c r="P3405" s="666"/>
      <c r="Q3405" s="681">
        <v>0</v>
      </c>
      <c r="R3405" s="665"/>
      <c r="S3405" s="681">
        <v>0</v>
      </c>
      <c r="T3405" s="748"/>
      <c r="U3405" s="704">
        <v>0</v>
      </c>
    </row>
    <row r="3406" spans="1:21" ht="14.4" customHeight="1" x14ac:dyDescent="0.3">
      <c r="A3406" s="664">
        <v>21</v>
      </c>
      <c r="B3406" s="665" t="s">
        <v>545</v>
      </c>
      <c r="C3406" s="665" t="s">
        <v>4757</v>
      </c>
      <c r="D3406" s="746" t="s">
        <v>7219</v>
      </c>
      <c r="E3406" s="747" t="s">
        <v>4772</v>
      </c>
      <c r="F3406" s="665" t="s">
        <v>4752</v>
      </c>
      <c r="G3406" s="665" t="s">
        <v>4932</v>
      </c>
      <c r="H3406" s="665" t="s">
        <v>546</v>
      </c>
      <c r="I3406" s="665" t="s">
        <v>5530</v>
      </c>
      <c r="J3406" s="665" t="s">
        <v>2104</v>
      </c>
      <c r="K3406" s="665" t="s">
        <v>5259</v>
      </c>
      <c r="L3406" s="666">
        <v>42.54</v>
      </c>
      <c r="M3406" s="666">
        <v>85.08</v>
      </c>
      <c r="N3406" s="665">
        <v>2</v>
      </c>
      <c r="O3406" s="748">
        <v>1</v>
      </c>
      <c r="P3406" s="666">
        <v>85.08</v>
      </c>
      <c r="Q3406" s="681">
        <v>1</v>
      </c>
      <c r="R3406" s="665">
        <v>2</v>
      </c>
      <c r="S3406" s="681">
        <v>1</v>
      </c>
      <c r="T3406" s="748">
        <v>1</v>
      </c>
      <c r="U3406" s="704">
        <v>1</v>
      </c>
    </row>
    <row r="3407" spans="1:21" ht="14.4" customHeight="1" x14ac:dyDescent="0.3">
      <c r="A3407" s="664">
        <v>21</v>
      </c>
      <c r="B3407" s="665" t="s">
        <v>545</v>
      </c>
      <c r="C3407" s="665" t="s">
        <v>4757</v>
      </c>
      <c r="D3407" s="746" t="s">
        <v>7219</v>
      </c>
      <c r="E3407" s="747" t="s">
        <v>4772</v>
      </c>
      <c r="F3407" s="665" t="s">
        <v>4752</v>
      </c>
      <c r="G3407" s="665" t="s">
        <v>5159</v>
      </c>
      <c r="H3407" s="665" t="s">
        <v>546</v>
      </c>
      <c r="I3407" s="665" t="s">
        <v>6127</v>
      </c>
      <c r="J3407" s="665" t="s">
        <v>1146</v>
      </c>
      <c r="K3407" s="665" t="s">
        <v>6128</v>
      </c>
      <c r="L3407" s="666">
        <v>0</v>
      </c>
      <c r="M3407" s="666">
        <v>0</v>
      </c>
      <c r="N3407" s="665">
        <v>2</v>
      </c>
      <c r="O3407" s="748">
        <v>0.5</v>
      </c>
      <c r="P3407" s="666">
        <v>0</v>
      </c>
      <c r="Q3407" s="681"/>
      <c r="R3407" s="665">
        <v>2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21</v>
      </c>
      <c r="B3408" s="665" t="s">
        <v>545</v>
      </c>
      <c r="C3408" s="665" t="s">
        <v>4757</v>
      </c>
      <c r="D3408" s="746" t="s">
        <v>7219</v>
      </c>
      <c r="E3408" s="747" t="s">
        <v>4772</v>
      </c>
      <c r="F3408" s="665" t="s">
        <v>4752</v>
      </c>
      <c r="G3408" s="665" t="s">
        <v>5338</v>
      </c>
      <c r="H3408" s="665" t="s">
        <v>2238</v>
      </c>
      <c r="I3408" s="665" t="s">
        <v>3721</v>
      </c>
      <c r="J3408" s="665" t="s">
        <v>4613</v>
      </c>
      <c r="K3408" s="665" t="s">
        <v>4614</v>
      </c>
      <c r="L3408" s="666">
        <v>184.74</v>
      </c>
      <c r="M3408" s="666">
        <v>369.48</v>
      </c>
      <c r="N3408" s="665">
        <v>2</v>
      </c>
      <c r="O3408" s="748">
        <v>1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21</v>
      </c>
      <c r="B3409" s="665" t="s">
        <v>545</v>
      </c>
      <c r="C3409" s="665" t="s">
        <v>4759</v>
      </c>
      <c r="D3409" s="746" t="s">
        <v>7220</v>
      </c>
      <c r="E3409" s="747" t="s">
        <v>4766</v>
      </c>
      <c r="F3409" s="665" t="s">
        <v>4752</v>
      </c>
      <c r="G3409" s="665" t="s">
        <v>5553</v>
      </c>
      <c r="H3409" s="665" t="s">
        <v>546</v>
      </c>
      <c r="I3409" s="665" t="s">
        <v>2112</v>
      </c>
      <c r="J3409" s="665" t="s">
        <v>2113</v>
      </c>
      <c r="K3409" s="665" t="s">
        <v>5554</v>
      </c>
      <c r="L3409" s="666">
        <v>24.35</v>
      </c>
      <c r="M3409" s="666">
        <v>73.050000000000011</v>
      </c>
      <c r="N3409" s="665">
        <v>3</v>
      </c>
      <c r="O3409" s="748">
        <v>2</v>
      </c>
      <c r="P3409" s="666">
        <v>73.050000000000011</v>
      </c>
      <c r="Q3409" s="681">
        <v>1</v>
      </c>
      <c r="R3409" s="665">
        <v>3</v>
      </c>
      <c r="S3409" s="681">
        <v>1</v>
      </c>
      <c r="T3409" s="748">
        <v>2</v>
      </c>
      <c r="U3409" s="704">
        <v>1</v>
      </c>
    </row>
    <row r="3410" spans="1:21" ht="14.4" customHeight="1" x14ac:dyDescent="0.3">
      <c r="A3410" s="664">
        <v>21</v>
      </c>
      <c r="B3410" s="665" t="s">
        <v>545</v>
      </c>
      <c r="C3410" s="665" t="s">
        <v>4759</v>
      </c>
      <c r="D3410" s="746" t="s">
        <v>7220</v>
      </c>
      <c r="E3410" s="747" t="s">
        <v>4766</v>
      </c>
      <c r="F3410" s="665" t="s">
        <v>4752</v>
      </c>
      <c r="G3410" s="665" t="s">
        <v>4841</v>
      </c>
      <c r="H3410" s="665" t="s">
        <v>546</v>
      </c>
      <c r="I3410" s="665" t="s">
        <v>724</v>
      </c>
      <c r="J3410" s="665" t="s">
        <v>725</v>
      </c>
      <c r="K3410" s="665" t="s">
        <v>4846</v>
      </c>
      <c r="L3410" s="666">
        <v>36.270000000000003</v>
      </c>
      <c r="M3410" s="666">
        <v>72.540000000000006</v>
      </c>
      <c r="N3410" s="665">
        <v>2</v>
      </c>
      <c r="O3410" s="748">
        <v>2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21</v>
      </c>
      <c r="B3411" s="665" t="s">
        <v>545</v>
      </c>
      <c r="C3411" s="665" t="s">
        <v>4759</v>
      </c>
      <c r="D3411" s="746" t="s">
        <v>7220</v>
      </c>
      <c r="E3411" s="747" t="s">
        <v>4766</v>
      </c>
      <c r="F3411" s="665" t="s">
        <v>4752</v>
      </c>
      <c r="G3411" s="665" t="s">
        <v>4953</v>
      </c>
      <c r="H3411" s="665" t="s">
        <v>546</v>
      </c>
      <c r="I3411" s="665" t="s">
        <v>7107</v>
      </c>
      <c r="J3411" s="665" t="s">
        <v>2101</v>
      </c>
      <c r="K3411" s="665" t="s">
        <v>4515</v>
      </c>
      <c r="L3411" s="666">
        <v>154.36000000000001</v>
      </c>
      <c r="M3411" s="666">
        <v>154.36000000000001</v>
      </c>
      <c r="N3411" s="665">
        <v>1</v>
      </c>
      <c r="O3411" s="748">
        <v>1</v>
      </c>
      <c r="P3411" s="666">
        <v>154.36000000000001</v>
      </c>
      <c r="Q3411" s="681">
        <v>1</v>
      </c>
      <c r="R3411" s="665">
        <v>1</v>
      </c>
      <c r="S3411" s="681">
        <v>1</v>
      </c>
      <c r="T3411" s="748">
        <v>1</v>
      </c>
      <c r="U3411" s="704">
        <v>1</v>
      </c>
    </row>
    <row r="3412" spans="1:21" ht="14.4" customHeight="1" x14ac:dyDescent="0.3">
      <c r="A3412" s="664">
        <v>21</v>
      </c>
      <c r="B3412" s="665" t="s">
        <v>545</v>
      </c>
      <c r="C3412" s="665" t="s">
        <v>4759</v>
      </c>
      <c r="D3412" s="746" t="s">
        <v>7220</v>
      </c>
      <c r="E3412" s="747" t="s">
        <v>4766</v>
      </c>
      <c r="F3412" s="665" t="s">
        <v>4752</v>
      </c>
      <c r="G3412" s="665" t="s">
        <v>4953</v>
      </c>
      <c r="H3412" s="665" t="s">
        <v>2238</v>
      </c>
      <c r="I3412" s="665" t="s">
        <v>2767</v>
      </c>
      <c r="J3412" s="665" t="s">
        <v>2539</v>
      </c>
      <c r="K3412" s="665" t="s">
        <v>4515</v>
      </c>
      <c r="L3412" s="666">
        <v>154.36000000000001</v>
      </c>
      <c r="M3412" s="666">
        <v>1234.8800000000001</v>
      </c>
      <c r="N3412" s="665">
        <v>8</v>
      </c>
      <c r="O3412" s="748">
        <v>6.5</v>
      </c>
      <c r="P3412" s="666">
        <v>771.80000000000007</v>
      </c>
      <c r="Q3412" s="681">
        <v>0.625</v>
      </c>
      <c r="R3412" s="665">
        <v>5</v>
      </c>
      <c r="S3412" s="681">
        <v>0.625</v>
      </c>
      <c r="T3412" s="748">
        <v>5</v>
      </c>
      <c r="U3412" s="704">
        <v>0.76923076923076927</v>
      </c>
    </row>
    <row r="3413" spans="1:21" ht="14.4" customHeight="1" x14ac:dyDescent="0.3">
      <c r="A3413" s="664">
        <v>21</v>
      </c>
      <c r="B3413" s="665" t="s">
        <v>545</v>
      </c>
      <c r="C3413" s="665" t="s">
        <v>4759</v>
      </c>
      <c r="D3413" s="746" t="s">
        <v>7220</v>
      </c>
      <c r="E3413" s="747" t="s">
        <v>4766</v>
      </c>
      <c r="F3413" s="665" t="s">
        <v>4752</v>
      </c>
      <c r="G3413" s="665" t="s">
        <v>4954</v>
      </c>
      <c r="H3413" s="665" t="s">
        <v>546</v>
      </c>
      <c r="I3413" s="665" t="s">
        <v>5491</v>
      </c>
      <c r="J3413" s="665" t="s">
        <v>5492</v>
      </c>
      <c r="K3413" s="665" t="s">
        <v>5493</v>
      </c>
      <c r="L3413" s="666">
        <v>39.17</v>
      </c>
      <c r="M3413" s="666">
        <v>156.68</v>
      </c>
      <c r="N3413" s="665">
        <v>4</v>
      </c>
      <c r="O3413" s="748">
        <v>2</v>
      </c>
      <c r="P3413" s="666">
        <v>78.34</v>
      </c>
      <c r="Q3413" s="681">
        <v>0.5</v>
      </c>
      <c r="R3413" s="665">
        <v>2</v>
      </c>
      <c r="S3413" s="681">
        <v>0.5</v>
      </c>
      <c r="T3413" s="748">
        <v>1</v>
      </c>
      <c r="U3413" s="704">
        <v>0.5</v>
      </c>
    </row>
    <row r="3414" spans="1:21" ht="14.4" customHeight="1" x14ac:dyDescent="0.3">
      <c r="A3414" s="664">
        <v>21</v>
      </c>
      <c r="B3414" s="665" t="s">
        <v>545</v>
      </c>
      <c r="C3414" s="665" t="s">
        <v>4759</v>
      </c>
      <c r="D3414" s="746" t="s">
        <v>7220</v>
      </c>
      <c r="E3414" s="747" t="s">
        <v>4766</v>
      </c>
      <c r="F3414" s="665" t="s">
        <v>4752</v>
      </c>
      <c r="G3414" s="665" t="s">
        <v>5358</v>
      </c>
      <c r="H3414" s="665" t="s">
        <v>546</v>
      </c>
      <c r="I3414" s="665" t="s">
        <v>7108</v>
      </c>
      <c r="J3414" s="665" t="s">
        <v>6769</v>
      </c>
      <c r="K3414" s="665" t="s">
        <v>7109</v>
      </c>
      <c r="L3414" s="666">
        <v>27.67</v>
      </c>
      <c r="M3414" s="666">
        <v>27.67</v>
      </c>
      <c r="N3414" s="665">
        <v>1</v>
      </c>
      <c r="O3414" s="748">
        <v>1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21</v>
      </c>
      <c r="B3415" s="665" t="s">
        <v>545</v>
      </c>
      <c r="C3415" s="665" t="s">
        <v>4759</v>
      </c>
      <c r="D3415" s="746" t="s">
        <v>7220</v>
      </c>
      <c r="E3415" s="747" t="s">
        <v>4766</v>
      </c>
      <c r="F3415" s="665" t="s">
        <v>4752</v>
      </c>
      <c r="G3415" s="665" t="s">
        <v>4859</v>
      </c>
      <c r="H3415" s="665" t="s">
        <v>546</v>
      </c>
      <c r="I3415" s="665" t="s">
        <v>1413</v>
      </c>
      <c r="J3415" s="665" t="s">
        <v>1414</v>
      </c>
      <c r="K3415" s="665" t="s">
        <v>4860</v>
      </c>
      <c r="L3415" s="666">
        <v>344</v>
      </c>
      <c r="M3415" s="666">
        <v>2408</v>
      </c>
      <c r="N3415" s="665">
        <v>7</v>
      </c>
      <c r="O3415" s="748">
        <v>2.5</v>
      </c>
      <c r="P3415" s="666">
        <v>1032</v>
      </c>
      <c r="Q3415" s="681">
        <v>0.42857142857142855</v>
      </c>
      <c r="R3415" s="665">
        <v>3</v>
      </c>
      <c r="S3415" s="681">
        <v>0.42857142857142855</v>
      </c>
      <c r="T3415" s="748">
        <v>2</v>
      </c>
      <c r="U3415" s="704">
        <v>0.8</v>
      </c>
    </row>
    <row r="3416" spans="1:21" ht="14.4" customHeight="1" x14ac:dyDescent="0.3">
      <c r="A3416" s="664">
        <v>21</v>
      </c>
      <c r="B3416" s="665" t="s">
        <v>545</v>
      </c>
      <c r="C3416" s="665" t="s">
        <v>4759</v>
      </c>
      <c r="D3416" s="746" t="s">
        <v>7220</v>
      </c>
      <c r="E3416" s="747" t="s">
        <v>4766</v>
      </c>
      <c r="F3416" s="665" t="s">
        <v>4752</v>
      </c>
      <c r="G3416" s="665" t="s">
        <v>4859</v>
      </c>
      <c r="H3416" s="665" t="s">
        <v>546</v>
      </c>
      <c r="I3416" s="665" t="s">
        <v>4982</v>
      </c>
      <c r="J3416" s="665" t="s">
        <v>1414</v>
      </c>
      <c r="K3416" s="665" t="s">
        <v>4464</v>
      </c>
      <c r="L3416" s="666">
        <v>0</v>
      </c>
      <c r="M3416" s="666">
        <v>0</v>
      </c>
      <c r="N3416" s="665">
        <v>6</v>
      </c>
      <c r="O3416" s="748">
        <v>0.5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21</v>
      </c>
      <c r="B3417" s="665" t="s">
        <v>545</v>
      </c>
      <c r="C3417" s="665" t="s">
        <v>4759</v>
      </c>
      <c r="D3417" s="746" t="s">
        <v>7220</v>
      </c>
      <c r="E3417" s="747" t="s">
        <v>4766</v>
      </c>
      <c r="F3417" s="665" t="s">
        <v>4752</v>
      </c>
      <c r="G3417" s="665" t="s">
        <v>4827</v>
      </c>
      <c r="H3417" s="665" t="s">
        <v>546</v>
      </c>
      <c r="I3417" s="665" t="s">
        <v>4828</v>
      </c>
      <c r="J3417" s="665" t="s">
        <v>2158</v>
      </c>
      <c r="K3417" s="665" t="s">
        <v>4829</v>
      </c>
      <c r="L3417" s="666">
        <v>98.75</v>
      </c>
      <c r="M3417" s="666">
        <v>197.5</v>
      </c>
      <c r="N3417" s="665">
        <v>2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21</v>
      </c>
      <c r="B3418" s="665" t="s">
        <v>545</v>
      </c>
      <c r="C3418" s="665" t="s">
        <v>4759</v>
      </c>
      <c r="D3418" s="746" t="s">
        <v>7220</v>
      </c>
      <c r="E3418" s="747" t="s">
        <v>4766</v>
      </c>
      <c r="F3418" s="665" t="s">
        <v>4752</v>
      </c>
      <c r="G3418" s="665" t="s">
        <v>4889</v>
      </c>
      <c r="H3418" s="665" t="s">
        <v>546</v>
      </c>
      <c r="I3418" s="665" t="s">
        <v>4890</v>
      </c>
      <c r="J3418" s="665" t="s">
        <v>4891</v>
      </c>
      <c r="K3418" s="665" t="s">
        <v>4892</v>
      </c>
      <c r="L3418" s="666">
        <v>0</v>
      </c>
      <c r="M3418" s="666">
        <v>0</v>
      </c>
      <c r="N3418" s="665">
        <v>1</v>
      </c>
      <c r="O3418" s="748">
        <v>1</v>
      </c>
      <c r="P3418" s="666"/>
      <c r="Q3418" s="681"/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21</v>
      </c>
      <c r="B3419" s="665" t="s">
        <v>545</v>
      </c>
      <c r="C3419" s="665" t="s">
        <v>4759</v>
      </c>
      <c r="D3419" s="746" t="s">
        <v>7220</v>
      </c>
      <c r="E3419" s="747" t="s">
        <v>4766</v>
      </c>
      <c r="F3419" s="665" t="s">
        <v>4752</v>
      </c>
      <c r="G3419" s="665" t="s">
        <v>4896</v>
      </c>
      <c r="H3419" s="665" t="s">
        <v>546</v>
      </c>
      <c r="I3419" s="665" t="s">
        <v>604</v>
      </c>
      <c r="J3419" s="665" t="s">
        <v>605</v>
      </c>
      <c r="K3419" s="665" t="s">
        <v>4541</v>
      </c>
      <c r="L3419" s="666">
        <v>550.39</v>
      </c>
      <c r="M3419" s="666">
        <v>2201.56</v>
      </c>
      <c r="N3419" s="665">
        <v>4</v>
      </c>
      <c r="O3419" s="748">
        <v>2</v>
      </c>
      <c r="P3419" s="666">
        <v>2201.56</v>
      </c>
      <c r="Q3419" s="681">
        <v>1</v>
      </c>
      <c r="R3419" s="665">
        <v>4</v>
      </c>
      <c r="S3419" s="681">
        <v>1</v>
      </c>
      <c r="T3419" s="748">
        <v>2</v>
      </c>
      <c r="U3419" s="704">
        <v>1</v>
      </c>
    </row>
    <row r="3420" spans="1:21" ht="14.4" customHeight="1" x14ac:dyDescent="0.3">
      <c r="A3420" s="664">
        <v>21</v>
      </c>
      <c r="B3420" s="665" t="s">
        <v>545</v>
      </c>
      <c r="C3420" s="665" t="s">
        <v>4759</v>
      </c>
      <c r="D3420" s="746" t="s">
        <v>7220</v>
      </c>
      <c r="E3420" s="747" t="s">
        <v>4766</v>
      </c>
      <c r="F3420" s="665" t="s">
        <v>4752</v>
      </c>
      <c r="G3420" s="665" t="s">
        <v>4896</v>
      </c>
      <c r="H3420" s="665" t="s">
        <v>2238</v>
      </c>
      <c r="I3420" s="665" t="s">
        <v>2572</v>
      </c>
      <c r="J3420" s="665" t="s">
        <v>2573</v>
      </c>
      <c r="K3420" s="665" t="s">
        <v>4540</v>
      </c>
      <c r="L3420" s="666">
        <v>550.39</v>
      </c>
      <c r="M3420" s="666">
        <v>550.39</v>
      </c>
      <c r="N3420" s="665">
        <v>1</v>
      </c>
      <c r="O3420" s="748">
        <v>1</v>
      </c>
      <c r="P3420" s="666">
        <v>550.39</v>
      </c>
      <c r="Q3420" s="681">
        <v>1</v>
      </c>
      <c r="R3420" s="665">
        <v>1</v>
      </c>
      <c r="S3420" s="681">
        <v>1</v>
      </c>
      <c r="T3420" s="748">
        <v>1</v>
      </c>
      <c r="U3420" s="704">
        <v>1</v>
      </c>
    </row>
    <row r="3421" spans="1:21" ht="14.4" customHeight="1" x14ac:dyDescent="0.3">
      <c r="A3421" s="664">
        <v>21</v>
      </c>
      <c r="B3421" s="665" t="s">
        <v>545</v>
      </c>
      <c r="C3421" s="665" t="s">
        <v>4759</v>
      </c>
      <c r="D3421" s="746" t="s">
        <v>7220</v>
      </c>
      <c r="E3421" s="747" t="s">
        <v>4766</v>
      </c>
      <c r="F3421" s="665" t="s">
        <v>4752</v>
      </c>
      <c r="G3421" s="665" t="s">
        <v>4807</v>
      </c>
      <c r="H3421" s="665" t="s">
        <v>546</v>
      </c>
      <c r="I3421" s="665" t="s">
        <v>4838</v>
      </c>
      <c r="J3421" s="665" t="s">
        <v>797</v>
      </c>
      <c r="K3421" s="665" t="s">
        <v>4839</v>
      </c>
      <c r="L3421" s="666">
        <v>57.64</v>
      </c>
      <c r="M3421" s="666">
        <v>345.84000000000003</v>
      </c>
      <c r="N3421" s="665">
        <v>6</v>
      </c>
      <c r="O3421" s="748">
        <v>1</v>
      </c>
      <c r="P3421" s="666"/>
      <c r="Q3421" s="681">
        <v>0</v>
      </c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21</v>
      </c>
      <c r="B3422" s="665" t="s">
        <v>545</v>
      </c>
      <c r="C3422" s="665" t="s">
        <v>4759</v>
      </c>
      <c r="D3422" s="746" t="s">
        <v>7220</v>
      </c>
      <c r="E3422" s="747" t="s">
        <v>4766</v>
      </c>
      <c r="F3422" s="665" t="s">
        <v>4752</v>
      </c>
      <c r="G3422" s="665" t="s">
        <v>4810</v>
      </c>
      <c r="H3422" s="665" t="s">
        <v>2238</v>
      </c>
      <c r="I3422" s="665" t="s">
        <v>4914</v>
      </c>
      <c r="J3422" s="665" t="s">
        <v>2567</v>
      </c>
      <c r="K3422" s="665" t="s">
        <v>2568</v>
      </c>
      <c r="L3422" s="666">
        <v>668.54</v>
      </c>
      <c r="M3422" s="666">
        <v>4011.24</v>
      </c>
      <c r="N3422" s="665">
        <v>6</v>
      </c>
      <c r="O3422" s="748">
        <v>2.5</v>
      </c>
      <c r="P3422" s="666">
        <v>4011.24</v>
      </c>
      <c r="Q3422" s="681">
        <v>1</v>
      </c>
      <c r="R3422" s="665">
        <v>6</v>
      </c>
      <c r="S3422" s="681">
        <v>1</v>
      </c>
      <c r="T3422" s="748">
        <v>2.5</v>
      </c>
      <c r="U3422" s="704">
        <v>1</v>
      </c>
    </row>
    <row r="3423" spans="1:21" ht="14.4" customHeight="1" x14ac:dyDescent="0.3">
      <c r="A3423" s="664">
        <v>21</v>
      </c>
      <c r="B3423" s="665" t="s">
        <v>545</v>
      </c>
      <c r="C3423" s="665" t="s">
        <v>4759</v>
      </c>
      <c r="D3423" s="746" t="s">
        <v>7220</v>
      </c>
      <c r="E3423" s="747" t="s">
        <v>4766</v>
      </c>
      <c r="F3423" s="665" t="s">
        <v>4752</v>
      </c>
      <c r="G3423" s="665" t="s">
        <v>4815</v>
      </c>
      <c r="H3423" s="665" t="s">
        <v>546</v>
      </c>
      <c r="I3423" s="665" t="s">
        <v>1930</v>
      </c>
      <c r="J3423" s="665" t="s">
        <v>1931</v>
      </c>
      <c r="K3423" s="665" t="s">
        <v>1756</v>
      </c>
      <c r="L3423" s="666">
        <v>108.44</v>
      </c>
      <c r="M3423" s="666">
        <v>108.44</v>
      </c>
      <c r="N3423" s="665">
        <v>1</v>
      </c>
      <c r="O3423" s="748">
        <v>1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21</v>
      </c>
      <c r="B3424" s="665" t="s">
        <v>545</v>
      </c>
      <c r="C3424" s="665" t="s">
        <v>4759</v>
      </c>
      <c r="D3424" s="746" t="s">
        <v>7220</v>
      </c>
      <c r="E3424" s="747" t="s">
        <v>4766</v>
      </c>
      <c r="F3424" s="665" t="s">
        <v>4752</v>
      </c>
      <c r="G3424" s="665" t="s">
        <v>4815</v>
      </c>
      <c r="H3424" s="665" t="s">
        <v>546</v>
      </c>
      <c r="I3424" s="665" t="s">
        <v>4840</v>
      </c>
      <c r="J3424" s="665" t="s">
        <v>1931</v>
      </c>
      <c r="K3424" s="665" t="s">
        <v>1522</v>
      </c>
      <c r="L3424" s="666">
        <v>54.23</v>
      </c>
      <c r="M3424" s="666">
        <v>108.46</v>
      </c>
      <c r="N3424" s="665">
        <v>2</v>
      </c>
      <c r="O3424" s="748">
        <v>2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21</v>
      </c>
      <c r="B3425" s="665" t="s">
        <v>545</v>
      </c>
      <c r="C3425" s="665" t="s">
        <v>4759</v>
      </c>
      <c r="D3425" s="746" t="s">
        <v>7220</v>
      </c>
      <c r="E3425" s="747" t="s">
        <v>4766</v>
      </c>
      <c r="F3425" s="665" t="s">
        <v>4752</v>
      </c>
      <c r="G3425" s="665" t="s">
        <v>4815</v>
      </c>
      <c r="H3425" s="665" t="s">
        <v>546</v>
      </c>
      <c r="I3425" s="665" t="s">
        <v>6727</v>
      </c>
      <c r="J3425" s="665" t="s">
        <v>1931</v>
      </c>
      <c r="K3425" s="665" t="s">
        <v>6201</v>
      </c>
      <c r="L3425" s="666">
        <v>0</v>
      </c>
      <c r="M3425" s="666">
        <v>0</v>
      </c>
      <c r="N3425" s="665">
        <v>1</v>
      </c>
      <c r="O3425" s="748">
        <v>1</v>
      </c>
      <c r="P3425" s="666"/>
      <c r="Q3425" s="681"/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21</v>
      </c>
      <c r="B3426" s="665" t="s">
        <v>545</v>
      </c>
      <c r="C3426" s="665" t="s">
        <v>4759</v>
      </c>
      <c r="D3426" s="746" t="s">
        <v>7220</v>
      </c>
      <c r="E3426" s="747" t="s">
        <v>4766</v>
      </c>
      <c r="F3426" s="665" t="s">
        <v>4752</v>
      </c>
      <c r="G3426" s="665" t="s">
        <v>4816</v>
      </c>
      <c r="H3426" s="665" t="s">
        <v>546</v>
      </c>
      <c r="I3426" s="665" t="s">
        <v>861</v>
      </c>
      <c r="J3426" s="665" t="s">
        <v>4817</v>
      </c>
      <c r="K3426" s="665" t="s">
        <v>4800</v>
      </c>
      <c r="L3426" s="666">
        <v>0</v>
      </c>
      <c r="M3426" s="666">
        <v>0</v>
      </c>
      <c r="N3426" s="665">
        <v>3</v>
      </c>
      <c r="O3426" s="748">
        <v>1</v>
      </c>
      <c r="P3426" s="666">
        <v>0</v>
      </c>
      <c r="Q3426" s="681"/>
      <c r="R3426" s="665">
        <v>3</v>
      </c>
      <c r="S3426" s="681">
        <v>1</v>
      </c>
      <c r="T3426" s="748">
        <v>1</v>
      </c>
      <c r="U3426" s="704">
        <v>1</v>
      </c>
    </row>
    <row r="3427" spans="1:21" ht="14.4" customHeight="1" x14ac:dyDescent="0.3">
      <c r="A3427" s="664">
        <v>21</v>
      </c>
      <c r="B3427" s="665" t="s">
        <v>545</v>
      </c>
      <c r="C3427" s="665" t="s">
        <v>4759</v>
      </c>
      <c r="D3427" s="746" t="s">
        <v>7220</v>
      </c>
      <c r="E3427" s="747" t="s">
        <v>4766</v>
      </c>
      <c r="F3427" s="665" t="s">
        <v>4752</v>
      </c>
      <c r="G3427" s="665" t="s">
        <v>6476</v>
      </c>
      <c r="H3427" s="665" t="s">
        <v>2238</v>
      </c>
      <c r="I3427" s="665" t="s">
        <v>3865</v>
      </c>
      <c r="J3427" s="665" t="s">
        <v>3866</v>
      </c>
      <c r="K3427" s="665" t="s">
        <v>4681</v>
      </c>
      <c r="L3427" s="666">
        <v>14213.98</v>
      </c>
      <c r="M3427" s="666">
        <v>127925.82</v>
      </c>
      <c r="N3427" s="665">
        <v>9</v>
      </c>
      <c r="O3427" s="748">
        <v>2</v>
      </c>
      <c r="P3427" s="666">
        <v>127925.82</v>
      </c>
      <c r="Q3427" s="681">
        <v>1</v>
      </c>
      <c r="R3427" s="665">
        <v>9</v>
      </c>
      <c r="S3427" s="681">
        <v>1</v>
      </c>
      <c r="T3427" s="748">
        <v>2</v>
      </c>
      <c r="U3427" s="704">
        <v>1</v>
      </c>
    </row>
    <row r="3428" spans="1:21" ht="14.4" customHeight="1" x14ac:dyDescent="0.3">
      <c r="A3428" s="664">
        <v>21</v>
      </c>
      <c r="B3428" s="665" t="s">
        <v>545</v>
      </c>
      <c r="C3428" s="665" t="s">
        <v>4759</v>
      </c>
      <c r="D3428" s="746" t="s">
        <v>7220</v>
      </c>
      <c r="E3428" s="747" t="s">
        <v>4766</v>
      </c>
      <c r="F3428" s="665" t="s">
        <v>4752</v>
      </c>
      <c r="G3428" s="665" t="s">
        <v>6476</v>
      </c>
      <c r="H3428" s="665" t="s">
        <v>2238</v>
      </c>
      <c r="I3428" s="665" t="s">
        <v>3865</v>
      </c>
      <c r="J3428" s="665" t="s">
        <v>3866</v>
      </c>
      <c r="K3428" s="665" t="s">
        <v>4681</v>
      </c>
      <c r="L3428" s="666">
        <v>14213.96</v>
      </c>
      <c r="M3428" s="666">
        <v>42641.88</v>
      </c>
      <c r="N3428" s="665">
        <v>3</v>
      </c>
      <c r="O3428" s="748">
        <v>1</v>
      </c>
      <c r="P3428" s="666">
        <v>42641.88</v>
      </c>
      <c r="Q3428" s="681">
        <v>1</v>
      </c>
      <c r="R3428" s="665">
        <v>3</v>
      </c>
      <c r="S3428" s="681">
        <v>1</v>
      </c>
      <c r="T3428" s="748">
        <v>1</v>
      </c>
      <c r="U3428" s="704">
        <v>1</v>
      </c>
    </row>
    <row r="3429" spans="1:21" ht="14.4" customHeight="1" x14ac:dyDescent="0.3">
      <c r="A3429" s="664">
        <v>21</v>
      </c>
      <c r="B3429" s="665" t="s">
        <v>545</v>
      </c>
      <c r="C3429" s="665" t="s">
        <v>4759</v>
      </c>
      <c r="D3429" s="746" t="s">
        <v>7220</v>
      </c>
      <c r="E3429" s="747" t="s">
        <v>4766</v>
      </c>
      <c r="F3429" s="665" t="s">
        <v>4752</v>
      </c>
      <c r="G3429" s="665" t="s">
        <v>6476</v>
      </c>
      <c r="H3429" s="665" t="s">
        <v>2238</v>
      </c>
      <c r="I3429" s="665" t="s">
        <v>7110</v>
      </c>
      <c r="J3429" s="665" t="s">
        <v>7111</v>
      </c>
      <c r="K3429" s="665" t="s">
        <v>7112</v>
      </c>
      <c r="L3429" s="666">
        <v>2030.56</v>
      </c>
      <c r="M3429" s="666">
        <v>12183.36</v>
      </c>
      <c r="N3429" s="665">
        <v>6</v>
      </c>
      <c r="O3429" s="748">
        <v>1</v>
      </c>
      <c r="P3429" s="666">
        <v>12183.36</v>
      </c>
      <c r="Q3429" s="681">
        <v>1</v>
      </c>
      <c r="R3429" s="665">
        <v>6</v>
      </c>
      <c r="S3429" s="681">
        <v>1</v>
      </c>
      <c r="T3429" s="748">
        <v>1</v>
      </c>
      <c r="U3429" s="704">
        <v>1</v>
      </c>
    </row>
    <row r="3430" spans="1:21" ht="14.4" customHeight="1" x14ac:dyDescent="0.3">
      <c r="A3430" s="664">
        <v>21</v>
      </c>
      <c r="B3430" s="665" t="s">
        <v>545</v>
      </c>
      <c r="C3430" s="665" t="s">
        <v>4759</v>
      </c>
      <c r="D3430" s="746" t="s">
        <v>7220</v>
      </c>
      <c r="E3430" s="747" t="s">
        <v>4766</v>
      </c>
      <c r="F3430" s="665" t="s">
        <v>4752</v>
      </c>
      <c r="G3430" s="665" t="s">
        <v>6476</v>
      </c>
      <c r="H3430" s="665" t="s">
        <v>2238</v>
      </c>
      <c r="I3430" s="665" t="s">
        <v>6872</v>
      </c>
      <c r="J3430" s="665" t="s">
        <v>3866</v>
      </c>
      <c r="K3430" s="665" t="s">
        <v>4681</v>
      </c>
      <c r="L3430" s="666">
        <v>0</v>
      </c>
      <c r="M3430" s="666">
        <v>0</v>
      </c>
      <c r="N3430" s="665">
        <v>3</v>
      </c>
      <c r="O3430" s="748">
        <v>0.5</v>
      </c>
      <c r="P3430" s="666">
        <v>0</v>
      </c>
      <c r="Q3430" s="681"/>
      <c r="R3430" s="665">
        <v>3</v>
      </c>
      <c r="S3430" s="681">
        <v>1</v>
      </c>
      <c r="T3430" s="748">
        <v>0.5</v>
      </c>
      <c r="U3430" s="704">
        <v>1</v>
      </c>
    </row>
    <row r="3431" spans="1:21" ht="14.4" customHeight="1" x14ac:dyDescent="0.3">
      <c r="A3431" s="664">
        <v>21</v>
      </c>
      <c r="B3431" s="665" t="s">
        <v>545</v>
      </c>
      <c r="C3431" s="665" t="s">
        <v>4759</v>
      </c>
      <c r="D3431" s="746" t="s">
        <v>7220</v>
      </c>
      <c r="E3431" s="747" t="s">
        <v>4766</v>
      </c>
      <c r="F3431" s="665" t="s">
        <v>4752</v>
      </c>
      <c r="G3431" s="665" t="s">
        <v>5042</v>
      </c>
      <c r="H3431" s="665" t="s">
        <v>546</v>
      </c>
      <c r="I3431" s="665" t="s">
        <v>750</v>
      </c>
      <c r="J3431" s="665" t="s">
        <v>751</v>
      </c>
      <c r="K3431" s="665" t="s">
        <v>5169</v>
      </c>
      <c r="L3431" s="666">
        <v>55.16</v>
      </c>
      <c r="M3431" s="666">
        <v>55.16</v>
      </c>
      <c r="N3431" s="665">
        <v>1</v>
      </c>
      <c r="O3431" s="748">
        <v>1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21</v>
      </c>
      <c r="B3432" s="665" t="s">
        <v>545</v>
      </c>
      <c r="C3432" s="665" t="s">
        <v>4759</v>
      </c>
      <c r="D3432" s="746" t="s">
        <v>7220</v>
      </c>
      <c r="E3432" s="747" t="s">
        <v>4766</v>
      </c>
      <c r="F3432" s="665" t="s">
        <v>4752</v>
      </c>
      <c r="G3432" s="665" t="s">
        <v>4818</v>
      </c>
      <c r="H3432" s="665" t="s">
        <v>546</v>
      </c>
      <c r="I3432" s="665" t="s">
        <v>7101</v>
      </c>
      <c r="J3432" s="665" t="s">
        <v>1798</v>
      </c>
      <c r="K3432" s="665" t="s">
        <v>7102</v>
      </c>
      <c r="L3432" s="666">
        <v>33.549999999999997</v>
      </c>
      <c r="M3432" s="666">
        <v>33.549999999999997</v>
      </c>
      <c r="N3432" s="665">
        <v>1</v>
      </c>
      <c r="O3432" s="748">
        <v>1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21</v>
      </c>
      <c r="B3433" s="665" t="s">
        <v>545</v>
      </c>
      <c r="C3433" s="665" t="s">
        <v>4759</v>
      </c>
      <c r="D3433" s="746" t="s">
        <v>7220</v>
      </c>
      <c r="E3433" s="747" t="s">
        <v>4766</v>
      </c>
      <c r="F3433" s="665" t="s">
        <v>4752</v>
      </c>
      <c r="G3433" s="665" t="s">
        <v>4818</v>
      </c>
      <c r="H3433" s="665" t="s">
        <v>546</v>
      </c>
      <c r="I3433" s="665" t="s">
        <v>7113</v>
      </c>
      <c r="J3433" s="665" t="s">
        <v>1798</v>
      </c>
      <c r="K3433" s="665" t="s">
        <v>7114</v>
      </c>
      <c r="L3433" s="666">
        <v>16.77</v>
      </c>
      <c r="M3433" s="666">
        <v>16.77</v>
      </c>
      <c r="N3433" s="665">
        <v>1</v>
      </c>
      <c r="O3433" s="748">
        <v>1</v>
      </c>
      <c r="P3433" s="666">
        <v>16.77</v>
      </c>
      <c r="Q3433" s="681">
        <v>1</v>
      </c>
      <c r="R3433" s="665">
        <v>1</v>
      </c>
      <c r="S3433" s="681">
        <v>1</v>
      </c>
      <c r="T3433" s="748">
        <v>1</v>
      </c>
      <c r="U3433" s="704">
        <v>1</v>
      </c>
    </row>
    <row r="3434" spans="1:21" ht="14.4" customHeight="1" x14ac:dyDescent="0.3">
      <c r="A3434" s="664">
        <v>21</v>
      </c>
      <c r="B3434" s="665" t="s">
        <v>545</v>
      </c>
      <c r="C3434" s="665" t="s">
        <v>4759</v>
      </c>
      <c r="D3434" s="746" t="s">
        <v>7220</v>
      </c>
      <c r="E3434" s="747" t="s">
        <v>4766</v>
      </c>
      <c r="F3434" s="665" t="s">
        <v>4752</v>
      </c>
      <c r="G3434" s="665" t="s">
        <v>4942</v>
      </c>
      <c r="H3434" s="665" t="s">
        <v>546</v>
      </c>
      <c r="I3434" s="665" t="s">
        <v>5034</v>
      </c>
      <c r="J3434" s="665" t="s">
        <v>1978</v>
      </c>
      <c r="K3434" s="665" t="s">
        <v>5035</v>
      </c>
      <c r="L3434" s="666">
        <v>0</v>
      </c>
      <c r="M3434" s="666">
        <v>0</v>
      </c>
      <c r="N3434" s="665">
        <v>1</v>
      </c>
      <c r="O3434" s="748">
        <v>1</v>
      </c>
      <c r="P3434" s="666"/>
      <c r="Q3434" s="681"/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21</v>
      </c>
      <c r="B3435" s="665" t="s">
        <v>545</v>
      </c>
      <c r="C3435" s="665" t="s">
        <v>4759</v>
      </c>
      <c r="D3435" s="746" t="s">
        <v>7220</v>
      </c>
      <c r="E3435" s="747" t="s">
        <v>4766</v>
      </c>
      <c r="F3435" s="665" t="s">
        <v>4754</v>
      </c>
      <c r="G3435" s="665" t="s">
        <v>5844</v>
      </c>
      <c r="H3435" s="665" t="s">
        <v>546</v>
      </c>
      <c r="I3435" s="665" t="s">
        <v>5889</v>
      </c>
      <c r="J3435" s="665" t="s">
        <v>5861</v>
      </c>
      <c r="K3435" s="665" t="s">
        <v>5890</v>
      </c>
      <c r="L3435" s="666">
        <v>741</v>
      </c>
      <c r="M3435" s="666">
        <v>7410</v>
      </c>
      <c r="N3435" s="665">
        <v>10</v>
      </c>
      <c r="O3435" s="748">
        <v>5</v>
      </c>
      <c r="P3435" s="666">
        <v>7410</v>
      </c>
      <c r="Q3435" s="681">
        <v>1</v>
      </c>
      <c r="R3435" s="665">
        <v>10</v>
      </c>
      <c r="S3435" s="681">
        <v>1</v>
      </c>
      <c r="T3435" s="748">
        <v>5</v>
      </c>
      <c r="U3435" s="704">
        <v>1</v>
      </c>
    </row>
    <row r="3436" spans="1:21" ht="14.4" customHeight="1" x14ac:dyDescent="0.3">
      <c r="A3436" s="664">
        <v>21</v>
      </c>
      <c r="B3436" s="665" t="s">
        <v>545</v>
      </c>
      <c r="C3436" s="665" t="s">
        <v>4759</v>
      </c>
      <c r="D3436" s="746" t="s">
        <v>7220</v>
      </c>
      <c r="E3436" s="747" t="s">
        <v>4766</v>
      </c>
      <c r="F3436" s="665" t="s">
        <v>4754</v>
      </c>
      <c r="G3436" s="665" t="s">
        <v>5844</v>
      </c>
      <c r="H3436" s="665" t="s">
        <v>546</v>
      </c>
      <c r="I3436" s="665" t="s">
        <v>5975</v>
      </c>
      <c r="J3436" s="665" t="s">
        <v>5976</v>
      </c>
      <c r="K3436" s="665" t="s">
        <v>5977</v>
      </c>
      <c r="L3436" s="666">
        <v>1512.05</v>
      </c>
      <c r="M3436" s="666">
        <v>4536.1499999999996</v>
      </c>
      <c r="N3436" s="665">
        <v>3</v>
      </c>
      <c r="O3436" s="748">
        <v>1</v>
      </c>
      <c r="P3436" s="666">
        <v>4536.1499999999996</v>
      </c>
      <c r="Q3436" s="681">
        <v>1</v>
      </c>
      <c r="R3436" s="665">
        <v>3</v>
      </c>
      <c r="S3436" s="681">
        <v>1</v>
      </c>
      <c r="T3436" s="748">
        <v>1</v>
      </c>
      <c r="U3436" s="704">
        <v>1</v>
      </c>
    </row>
    <row r="3437" spans="1:21" ht="14.4" customHeight="1" x14ac:dyDescent="0.3">
      <c r="A3437" s="664">
        <v>21</v>
      </c>
      <c r="B3437" s="665" t="s">
        <v>545</v>
      </c>
      <c r="C3437" s="665" t="s">
        <v>4759</v>
      </c>
      <c r="D3437" s="746" t="s">
        <v>7220</v>
      </c>
      <c r="E3437" s="747" t="s">
        <v>4766</v>
      </c>
      <c r="F3437" s="665" t="s">
        <v>4754</v>
      </c>
      <c r="G3437" s="665" t="s">
        <v>5844</v>
      </c>
      <c r="H3437" s="665" t="s">
        <v>546</v>
      </c>
      <c r="I3437" s="665" t="s">
        <v>5848</v>
      </c>
      <c r="J3437" s="665" t="s">
        <v>5849</v>
      </c>
      <c r="K3437" s="665" t="s">
        <v>5850</v>
      </c>
      <c r="L3437" s="666">
        <v>1600</v>
      </c>
      <c r="M3437" s="666">
        <v>3200</v>
      </c>
      <c r="N3437" s="665">
        <v>2</v>
      </c>
      <c r="O3437" s="748">
        <v>1</v>
      </c>
      <c r="P3437" s="666">
        <v>3200</v>
      </c>
      <c r="Q3437" s="681">
        <v>1</v>
      </c>
      <c r="R3437" s="665">
        <v>2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21</v>
      </c>
      <c r="B3438" s="665" t="s">
        <v>545</v>
      </c>
      <c r="C3438" s="665" t="s">
        <v>4759</v>
      </c>
      <c r="D3438" s="746" t="s">
        <v>7220</v>
      </c>
      <c r="E3438" s="747" t="s">
        <v>4766</v>
      </c>
      <c r="F3438" s="665" t="s">
        <v>4754</v>
      </c>
      <c r="G3438" s="665" t="s">
        <v>5844</v>
      </c>
      <c r="H3438" s="665" t="s">
        <v>546</v>
      </c>
      <c r="I3438" s="665" t="s">
        <v>7115</v>
      </c>
      <c r="J3438" s="665" t="s">
        <v>7116</v>
      </c>
      <c r="K3438" s="665" t="s">
        <v>7117</v>
      </c>
      <c r="L3438" s="666">
        <v>770.84</v>
      </c>
      <c r="M3438" s="666">
        <v>1541.68</v>
      </c>
      <c r="N3438" s="665">
        <v>2</v>
      </c>
      <c r="O3438" s="748">
        <v>1</v>
      </c>
      <c r="P3438" s="666">
        <v>1541.68</v>
      </c>
      <c r="Q3438" s="681">
        <v>1</v>
      </c>
      <c r="R3438" s="665">
        <v>2</v>
      </c>
      <c r="S3438" s="681">
        <v>1</v>
      </c>
      <c r="T3438" s="748">
        <v>1</v>
      </c>
      <c r="U3438" s="704">
        <v>1</v>
      </c>
    </row>
    <row r="3439" spans="1:21" ht="14.4" customHeight="1" x14ac:dyDescent="0.3">
      <c r="A3439" s="664">
        <v>21</v>
      </c>
      <c r="B3439" s="665" t="s">
        <v>545</v>
      </c>
      <c r="C3439" s="665" t="s">
        <v>4759</v>
      </c>
      <c r="D3439" s="746" t="s">
        <v>7220</v>
      </c>
      <c r="E3439" s="747" t="s">
        <v>4766</v>
      </c>
      <c r="F3439" s="665" t="s">
        <v>4754</v>
      </c>
      <c r="G3439" s="665" t="s">
        <v>4949</v>
      </c>
      <c r="H3439" s="665" t="s">
        <v>546</v>
      </c>
      <c r="I3439" s="665" t="s">
        <v>4950</v>
      </c>
      <c r="J3439" s="665" t="s">
        <v>4951</v>
      </c>
      <c r="K3439" s="665" t="s">
        <v>4952</v>
      </c>
      <c r="L3439" s="666">
        <v>1267.1300000000001</v>
      </c>
      <c r="M3439" s="666">
        <v>46883.810000000012</v>
      </c>
      <c r="N3439" s="665">
        <v>37</v>
      </c>
      <c r="O3439" s="748">
        <v>28</v>
      </c>
      <c r="P3439" s="666">
        <v>38013.900000000009</v>
      </c>
      <c r="Q3439" s="681">
        <v>0.81081081081081074</v>
      </c>
      <c r="R3439" s="665">
        <v>30</v>
      </c>
      <c r="S3439" s="681">
        <v>0.81081081081081086</v>
      </c>
      <c r="T3439" s="748">
        <v>23</v>
      </c>
      <c r="U3439" s="704">
        <v>0.8214285714285714</v>
      </c>
    </row>
    <row r="3440" spans="1:21" ht="14.4" customHeight="1" x14ac:dyDescent="0.3">
      <c r="A3440" s="664">
        <v>21</v>
      </c>
      <c r="B3440" s="665" t="s">
        <v>545</v>
      </c>
      <c r="C3440" s="665" t="s">
        <v>4759</v>
      </c>
      <c r="D3440" s="746" t="s">
        <v>7220</v>
      </c>
      <c r="E3440" s="747" t="s">
        <v>4767</v>
      </c>
      <c r="F3440" s="665" t="s">
        <v>4752</v>
      </c>
      <c r="G3440" s="665" t="s">
        <v>4847</v>
      </c>
      <c r="H3440" s="665" t="s">
        <v>2238</v>
      </c>
      <c r="I3440" s="665" t="s">
        <v>2412</v>
      </c>
      <c r="J3440" s="665" t="s">
        <v>4568</v>
      </c>
      <c r="K3440" s="665" t="s">
        <v>4569</v>
      </c>
      <c r="L3440" s="666">
        <v>14.11</v>
      </c>
      <c r="M3440" s="666">
        <v>14.11</v>
      </c>
      <c r="N3440" s="665">
        <v>1</v>
      </c>
      <c r="O3440" s="748">
        <v>0.5</v>
      </c>
      <c r="P3440" s="666">
        <v>14.11</v>
      </c>
      <c r="Q3440" s="681">
        <v>1</v>
      </c>
      <c r="R3440" s="665">
        <v>1</v>
      </c>
      <c r="S3440" s="681">
        <v>1</v>
      </c>
      <c r="T3440" s="748">
        <v>0.5</v>
      </c>
      <c r="U3440" s="704">
        <v>1</v>
      </c>
    </row>
    <row r="3441" spans="1:21" ht="14.4" customHeight="1" x14ac:dyDescent="0.3">
      <c r="A3441" s="664">
        <v>21</v>
      </c>
      <c r="B3441" s="665" t="s">
        <v>545</v>
      </c>
      <c r="C3441" s="665" t="s">
        <v>4759</v>
      </c>
      <c r="D3441" s="746" t="s">
        <v>7220</v>
      </c>
      <c r="E3441" s="747" t="s">
        <v>4767</v>
      </c>
      <c r="F3441" s="665" t="s">
        <v>4752</v>
      </c>
      <c r="G3441" s="665" t="s">
        <v>4953</v>
      </c>
      <c r="H3441" s="665" t="s">
        <v>546</v>
      </c>
      <c r="I3441" s="665" t="s">
        <v>5564</v>
      </c>
      <c r="J3441" s="665" t="s">
        <v>2101</v>
      </c>
      <c r="K3441" s="665" t="s">
        <v>5565</v>
      </c>
      <c r="L3441" s="666">
        <v>154.36000000000001</v>
      </c>
      <c r="M3441" s="666">
        <v>154.36000000000001</v>
      </c>
      <c r="N3441" s="665">
        <v>1</v>
      </c>
      <c r="O3441" s="748">
        <v>1</v>
      </c>
      <c r="P3441" s="666">
        <v>154.36000000000001</v>
      </c>
      <c r="Q3441" s="681">
        <v>1</v>
      </c>
      <c r="R3441" s="665">
        <v>1</v>
      </c>
      <c r="S3441" s="681">
        <v>1</v>
      </c>
      <c r="T3441" s="748">
        <v>1</v>
      </c>
      <c r="U3441" s="704">
        <v>1</v>
      </c>
    </row>
    <row r="3442" spans="1:21" ht="14.4" customHeight="1" x14ac:dyDescent="0.3">
      <c r="A3442" s="664">
        <v>21</v>
      </c>
      <c r="B3442" s="665" t="s">
        <v>545</v>
      </c>
      <c r="C3442" s="665" t="s">
        <v>4759</v>
      </c>
      <c r="D3442" s="746" t="s">
        <v>7220</v>
      </c>
      <c r="E3442" s="747" t="s">
        <v>4767</v>
      </c>
      <c r="F3442" s="665" t="s">
        <v>4752</v>
      </c>
      <c r="G3442" s="665" t="s">
        <v>4859</v>
      </c>
      <c r="H3442" s="665" t="s">
        <v>546</v>
      </c>
      <c r="I3442" s="665" t="s">
        <v>1413</v>
      </c>
      <c r="J3442" s="665" t="s">
        <v>1414</v>
      </c>
      <c r="K3442" s="665" t="s">
        <v>4860</v>
      </c>
      <c r="L3442" s="666">
        <v>344</v>
      </c>
      <c r="M3442" s="666">
        <v>6192</v>
      </c>
      <c r="N3442" s="665">
        <v>18</v>
      </c>
      <c r="O3442" s="748">
        <v>10</v>
      </c>
      <c r="P3442" s="666">
        <v>5160</v>
      </c>
      <c r="Q3442" s="681">
        <v>0.83333333333333337</v>
      </c>
      <c r="R3442" s="665">
        <v>15</v>
      </c>
      <c r="S3442" s="681">
        <v>0.83333333333333337</v>
      </c>
      <c r="T3442" s="748">
        <v>8</v>
      </c>
      <c r="U3442" s="704">
        <v>0.8</v>
      </c>
    </row>
    <row r="3443" spans="1:21" ht="14.4" customHeight="1" x14ac:dyDescent="0.3">
      <c r="A3443" s="664">
        <v>21</v>
      </c>
      <c r="B3443" s="665" t="s">
        <v>545</v>
      </c>
      <c r="C3443" s="665" t="s">
        <v>4759</v>
      </c>
      <c r="D3443" s="746" t="s">
        <v>7220</v>
      </c>
      <c r="E3443" s="747" t="s">
        <v>4767</v>
      </c>
      <c r="F3443" s="665" t="s">
        <v>4752</v>
      </c>
      <c r="G3443" s="665" t="s">
        <v>4991</v>
      </c>
      <c r="H3443" s="665" t="s">
        <v>546</v>
      </c>
      <c r="I3443" s="665" t="s">
        <v>5792</v>
      </c>
      <c r="J3443" s="665" t="s">
        <v>5072</v>
      </c>
      <c r="K3443" s="665" t="s">
        <v>5793</v>
      </c>
      <c r="L3443" s="666">
        <v>969.48</v>
      </c>
      <c r="M3443" s="666">
        <v>969.48</v>
      </c>
      <c r="N3443" s="665">
        <v>1</v>
      </c>
      <c r="O3443" s="748">
        <v>1</v>
      </c>
      <c r="P3443" s="666">
        <v>969.48</v>
      </c>
      <c r="Q3443" s="681">
        <v>1</v>
      </c>
      <c r="R3443" s="665">
        <v>1</v>
      </c>
      <c r="S3443" s="681">
        <v>1</v>
      </c>
      <c r="T3443" s="748">
        <v>1</v>
      </c>
      <c r="U3443" s="704">
        <v>1</v>
      </c>
    </row>
    <row r="3444" spans="1:21" ht="14.4" customHeight="1" x14ac:dyDescent="0.3">
      <c r="A3444" s="664">
        <v>21</v>
      </c>
      <c r="B3444" s="665" t="s">
        <v>545</v>
      </c>
      <c r="C3444" s="665" t="s">
        <v>4759</v>
      </c>
      <c r="D3444" s="746" t="s">
        <v>7220</v>
      </c>
      <c r="E3444" s="747" t="s">
        <v>4767</v>
      </c>
      <c r="F3444" s="665" t="s">
        <v>4752</v>
      </c>
      <c r="G3444" s="665" t="s">
        <v>4991</v>
      </c>
      <c r="H3444" s="665" t="s">
        <v>546</v>
      </c>
      <c r="I3444" s="665" t="s">
        <v>6894</v>
      </c>
      <c r="J3444" s="665" t="s">
        <v>6895</v>
      </c>
      <c r="K3444" s="665" t="s">
        <v>6896</v>
      </c>
      <c r="L3444" s="666">
        <v>1454.23</v>
      </c>
      <c r="M3444" s="666">
        <v>2908.46</v>
      </c>
      <c r="N3444" s="665">
        <v>2</v>
      </c>
      <c r="O3444" s="748">
        <v>1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21</v>
      </c>
      <c r="B3445" s="665" t="s">
        <v>545</v>
      </c>
      <c r="C3445" s="665" t="s">
        <v>4759</v>
      </c>
      <c r="D3445" s="746" t="s">
        <v>7220</v>
      </c>
      <c r="E3445" s="747" t="s">
        <v>4767</v>
      </c>
      <c r="F3445" s="665" t="s">
        <v>4752</v>
      </c>
      <c r="G3445" s="665" t="s">
        <v>4991</v>
      </c>
      <c r="H3445" s="665" t="s">
        <v>546</v>
      </c>
      <c r="I3445" s="665" t="s">
        <v>5796</v>
      </c>
      <c r="J3445" s="665" t="s">
        <v>5797</v>
      </c>
      <c r="K3445" s="665" t="s">
        <v>5602</v>
      </c>
      <c r="L3445" s="666">
        <v>484.75</v>
      </c>
      <c r="M3445" s="666">
        <v>969.5</v>
      </c>
      <c r="N3445" s="665">
        <v>2</v>
      </c>
      <c r="O3445" s="748">
        <v>2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21</v>
      </c>
      <c r="B3446" s="665" t="s">
        <v>545</v>
      </c>
      <c r="C3446" s="665" t="s">
        <v>4759</v>
      </c>
      <c r="D3446" s="746" t="s">
        <v>7220</v>
      </c>
      <c r="E3446" s="747" t="s">
        <v>4767</v>
      </c>
      <c r="F3446" s="665" t="s">
        <v>4752</v>
      </c>
      <c r="G3446" s="665" t="s">
        <v>5084</v>
      </c>
      <c r="H3446" s="665" t="s">
        <v>546</v>
      </c>
      <c r="I3446" s="665" t="s">
        <v>709</v>
      </c>
      <c r="J3446" s="665" t="s">
        <v>710</v>
      </c>
      <c r="K3446" s="665" t="s">
        <v>5085</v>
      </c>
      <c r="L3446" s="666">
        <v>27.28</v>
      </c>
      <c r="M3446" s="666">
        <v>54.56</v>
      </c>
      <c r="N3446" s="665">
        <v>2</v>
      </c>
      <c r="O3446" s="748">
        <v>2</v>
      </c>
      <c r="P3446" s="666">
        <v>27.28</v>
      </c>
      <c r="Q3446" s="681">
        <v>0.5</v>
      </c>
      <c r="R3446" s="665">
        <v>1</v>
      </c>
      <c r="S3446" s="681">
        <v>0.5</v>
      </c>
      <c r="T3446" s="748">
        <v>1</v>
      </c>
      <c r="U3446" s="704">
        <v>0.5</v>
      </c>
    </row>
    <row r="3447" spans="1:21" ht="14.4" customHeight="1" x14ac:dyDescent="0.3">
      <c r="A3447" s="664">
        <v>21</v>
      </c>
      <c r="B3447" s="665" t="s">
        <v>545</v>
      </c>
      <c r="C3447" s="665" t="s">
        <v>4759</v>
      </c>
      <c r="D3447" s="746" t="s">
        <v>7220</v>
      </c>
      <c r="E3447" s="747" t="s">
        <v>4767</v>
      </c>
      <c r="F3447" s="665" t="s">
        <v>4752</v>
      </c>
      <c r="G3447" s="665" t="s">
        <v>4889</v>
      </c>
      <c r="H3447" s="665" t="s">
        <v>546</v>
      </c>
      <c r="I3447" s="665" t="s">
        <v>880</v>
      </c>
      <c r="J3447" s="665" t="s">
        <v>4891</v>
      </c>
      <c r="K3447" s="665" t="s">
        <v>4892</v>
      </c>
      <c r="L3447" s="666">
        <v>73.989999999999995</v>
      </c>
      <c r="M3447" s="666">
        <v>73.989999999999995</v>
      </c>
      <c r="N3447" s="665">
        <v>1</v>
      </c>
      <c r="O3447" s="748">
        <v>1</v>
      </c>
      <c r="P3447" s="666"/>
      <c r="Q3447" s="681">
        <v>0</v>
      </c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21</v>
      </c>
      <c r="B3448" s="665" t="s">
        <v>545</v>
      </c>
      <c r="C3448" s="665" t="s">
        <v>4759</v>
      </c>
      <c r="D3448" s="746" t="s">
        <v>7220</v>
      </c>
      <c r="E3448" s="747" t="s">
        <v>4767</v>
      </c>
      <c r="F3448" s="665" t="s">
        <v>4752</v>
      </c>
      <c r="G3448" s="665" t="s">
        <v>4889</v>
      </c>
      <c r="H3448" s="665" t="s">
        <v>546</v>
      </c>
      <c r="I3448" s="665" t="s">
        <v>4890</v>
      </c>
      <c r="J3448" s="665" t="s">
        <v>4891</v>
      </c>
      <c r="K3448" s="665" t="s">
        <v>4892</v>
      </c>
      <c r="L3448" s="666">
        <v>0</v>
      </c>
      <c r="M3448" s="666">
        <v>0</v>
      </c>
      <c r="N3448" s="665">
        <v>1</v>
      </c>
      <c r="O3448" s="748">
        <v>1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21</v>
      </c>
      <c r="B3449" s="665" t="s">
        <v>545</v>
      </c>
      <c r="C3449" s="665" t="s">
        <v>4759</v>
      </c>
      <c r="D3449" s="746" t="s">
        <v>7220</v>
      </c>
      <c r="E3449" s="747" t="s">
        <v>4767</v>
      </c>
      <c r="F3449" s="665" t="s">
        <v>4752</v>
      </c>
      <c r="G3449" s="665" t="s">
        <v>4963</v>
      </c>
      <c r="H3449" s="665" t="s">
        <v>546</v>
      </c>
      <c r="I3449" s="665" t="s">
        <v>4964</v>
      </c>
      <c r="J3449" s="665" t="s">
        <v>1464</v>
      </c>
      <c r="K3449" s="665" t="s">
        <v>4965</v>
      </c>
      <c r="L3449" s="666">
        <v>111.07</v>
      </c>
      <c r="M3449" s="666">
        <v>1332.84</v>
      </c>
      <c r="N3449" s="665">
        <v>12</v>
      </c>
      <c r="O3449" s="748">
        <v>1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21</v>
      </c>
      <c r="B3450" s="665" t="s">
        <v>545</v>
      </c>
      <c r="C3450" s="665" t="s">
        <v>4759</v>
      </c>
      <c r="D3450" s="746" t="s">
        <v>7220</v>
      </c>
      <c r="E3450" s="747" t="s">
        <v>4767</v>
      </c>
      <c r="F3450" s="665" t="s">
        <v>4752</v>
      </c>
      <c r="G3450" s="665" t="s">
        <v>4963</v>
      </c>
      <c r="H3450" s="665" t="s">
        <v>546</v>
      </c>
      <c r="I3450" s="665" t="s">
        <v>2093</v>
      </c>
      <c r="J3450" s="665" t="s">
        <v>1464</v>
      </c>
      <c r="K3450" s="665" t="s">
        <v>4965</v>
      </c>
      <c r="L3450" s="666">
        <v>111.07</v>
      </c>
      <c r="M3450" s="666">
        <v>333.21</v>
      </c>
      <c r="N3450" s="665">
        <v>3</v>
      </c>
      <c r="O3450" s="748">
        <v>1</v>
      </c>
      <c r="P3450" s="666">
        <v>333.21</v>
      </c>
      <c r="Q3450" s="681">
        <v>1</v>
      </c>
      <c r="R3450" s="665">
        <v>3</v>
      </c>
      <c r="S3450" s="681">
        <v>1</v>
      </c>
      <c r="T3450" s="748">
        <v>1</v>
      </c>
      <c r="U3450" s="704">
        <v>1</v>
      </c>
    </row>
    <row r="3451" spans="1:21" ht="14.4" customHeight="1" x14ac:dyDescent="0.3">
      <c r="A3451" s="664">
        <v>21</v>
      </c>
      <c r="B3451" s="665" t="s">
        <v>545</v>
      </c>
      <c r="C3451" s="665" t="s">
        <v>4759</v>
      </c>
      <c r="D3451" s="746" t="s">
        <v>7220</v>
      </c>
      <c r="E3451" s="747" t="s">
        <v>4767</v>
      </c>
      <c r="F3451" s="665" t="s">
        <v>4752</v>
      </c>
      <c r="G3451" s="665" t="s">
        <v>5163</v>
      </c>
      <c r="H3451" s="665" t="s">
        <v>546</v>
      </c>
      <c r="I3451" s="665" t="s">
        <v>754</v>
      </c>
      <c r="J3451" s="665" t="s">
        <v>755</v>
      </c>
      <c r="K3451" s="665" t="s">
        <v>5207</v>
      </c>
      <c r="L3451" s="666">
        <v>0</v>
      </c>
      <c r="M3451" s="666">
        <v>0</v>
      </c>
      <c r="N3451" s="665">
        <v>1</v>
      </c>
      <c r="O3451" s="748">
        <v>1</v>
      </c>
      <c r="P3451" s="666"/>
      <c r="Q3451" s="681"/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21</v>
      </c>
      <c r="B3452" s="665" t="s">
        <v>545</v>
      </c>
      <c r="C3452" s="665" t="s">
        <v>4759</v>
      </c>
      <c r="D3452" s="746" t="s">
        <v>7220</v>
      </c>
      <c r="E3452" s="747" t="s">
        <v>4767</v>
      </c>
      <c r="F3452" s="665" t="s">
        <v>4752</v>
      </c>
      <c r="G3452" s="665" t="s">
        <v>5163</v>
      </c>
      <c r="H3452" s="665" t="s">
        <v>546</v>
      </c>
      <c r="I3452" s="665" t="s">
        <v>5208</v>
      </c>
      <c r="J3452" s="665" t="s">
        <v>1221</v>
      </c>
      <c r="K3452" s="665" t="s">
        <v>5164</v>
      </c>
      <c r="L3452" s="666">
        <v>0</v>
      </c>
      <c r="M3452" s="666">
        <v>0</v>
      </c>
      <c r="N3452" s="665">
        <v>1</v>
      </c>
      <c r="O3452" s="748">
        <v>1</v>
      </c>
      <c r="P3452" s="666"/>
      <c r="Q3452" s="681"/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21</v>
      </c>
      <c r="B3453" s="665" t="s">
        <v>545</v>
      </c>
      <c r="C3453" s="665" t="s">
        <v>4759</v>
      </c>
      <c r="D3453" s="746" t="s">
        <v>7220</v>
      </c>
      <c r="E3453" s="747" t="s">
        <v>4767</v>
      </c>
      <c r="F3453" s="665" t="s">
        <v>4752</v>
      </c>
      <c r="G3453" s="665" t="s">
        <v>4802</v>
      </c>
      <c r="H3453" s="665" t="s">
        <v>546</v>
      </c>
      <c r="I3453" s="665" t="s">
        <v>994</v>
      </c>
      <c r="J3453" s="665" t="s">
        <v>4803</v>
      </c>
      <c r="K3453" s="665" t="s">
        <v>4804</v>
      </c>
      <c r="L3453" s="666">
        <v>53.57</v>
      </c>
      <c r="M3453" s="666">
        <v>107.14</v>
      </c>
      <c r="N3453" s="665">
        <v>2</v>
      </c>
      <c r="O3453" s="748">
        <v>2</v>
      </c>
      <c r="P3453" s="666">
        <v>107.14</v>
      </c>
      <c r="Q3453" s="681">
        <v>1</v>
      </c>
      <c r="R3453" s="665">
        <v>2</v>
      </c>
      <c r="S3453" s="681">
        <v>1</v>
      </c>
      <c r="T3453" s="748">
        <v>2</v>
      </c>
      <c r="U3453" s="704">
        <v>1</v>
      </c>
    </row>
    <row r="3454" spans="1:21" ht="14.4" customHeight="1" x14ac:dyDescent="0.3">
      <c r="A3454" s="664">
        <v>21</v>
      </c>
      <c r="B3454" s="665" t="s">
        <v>545</v>
      </c>
      <c r="C3454" s="665" t="s">
        <v>4759</v>
      </c>
      <c r="D3454" s="746" t="s">
        <v>7220</v>
      </c>
      <c r="E3454" s="747" t="s">
        <v>4767</v>
      </c>
      <c r="F3454" s="665" t="s">
        <v>4752</v>
      </c>
      <c r="G3454" s="665" t="s">
        <v>5186</v>
      </c>
      <c r="H3454" s="665" t="s">
        <v>546</v>
      </c>
      <c r="I3454" s="665" t="s">
        <v>7118</v>
      </c>
      <c r="J3454" s="665" t="s">
        <v>5296</v>
      </c>
      <c r="K3454" s="665" t="s">
        <v>7119</v>
      </c>
      <c r="L3454" s="666">
        <v>0</v>
      </c>
      <c r="M3454" s="666">
        <v>0</v>
      </c>
      <c r="N3454" s="665">
        <v>1</v>
      </c>
      <c r="O3454" s="748">
        <v>1</v>
      </c>
      <c r="P3454" s="666">
        <v>0</v>
      </c>
      <c r="Q3454" s="681"/>
      <c r="R3454" s="665">
        <v>1</v>
      </c>
      <c r="S3454" s="681">
        <v>1</v>
      </c>
      <c r="T3454" s="748">
        <v>1</v>
      </c>
      <c r="U3454" s="704">
        <v>1</v>
      </c>
    </row>
    <row r="3455" spans="1:21" ht="14.4" customHeight="1" x14ac:dyDescent="0.3">
      <c r="A3455" s="664">
        <v>21</v>
      </c>
      <c r="B3455" s="665" t="s">
        <v>545</v>
      </c>
      <c r="C3455" s="665" t="s">
        <v>4759</v>
      </c>
      <c r="D3455" s="746" t="s">
        <v>7220</v>
      </c>
      <c r="E3455" s="747" t="s">
        <v>4767</v>
      </c>
      <c r="F3455" s="665" t="s">
        <v>4752</v>
      </c>
      <c r="G3455" s="665" t="s">
        <v>4905</v>
      </c>
      <c r="H3455" s="665" t="s">
        <v>546</v>
      </c>
      <c r="I3455" s="665" t="s">
        <v>5126</v>
      </c>
      <c r="J3455" s="665" t="s">
        <v>2074</v>
      </c>
      <c r="K3455" s="665" t="s">
        <v>4907</v>
      </c>
      <c r="L3455" s="666">
        <v>374.79</v>
      </c>
      <c r="M3455" s="666">
        <v>749.58</v>
      </c>
      <c r="N3455" s="665">
        <v>2</v>
      </c>
      <c r="O3455" s="748">
        <v>1</v>
      </c>
      <c r="P3455" s="666"/>
      <c r="Q3455" s="681">
        <v>0</v>
      </c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21</v>
      </c>
      <c r="B3456" s="665" t="s">
        <v>545</v>
      </c>
      <c r="C3456" s="665" t="s">
        <v>4759</v>
      </c>
      <c r="D3456" s="746" t="s">
        <v>7220</v>
      </c>
      <c r="E3456" s="747" t="s">
        <v>4767</v>
      </c>
      <c r="F3456" s="665" t="s">
        <v>4752</v>
      </c>
      <c r="G3456" s="665" t="s">
        <v>5646</v>
      </c>
      <c r="H3456" s="665" t="s">
        <v>2238</v>
      </c>
      <c r="I3456" s="665" t="s">
        <v>2246</v>
      </c>
      <c r="J3456" s="665" t="s">
        <v>611</v>
      </c>
      <c r="K3456" s="665" t="s">
        <v>4551</v>
      </c>
      <c r="L3456" s="666">
        <v>36.54</v>
      </c>
      <c r="M3456" s="666">
        <v>36.54</v>
      </c>
      <c r="N3456" s="665">
        <v>1</v>
      </c>
      <c r="O3456" s="748">
        <v>1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21</v>
      </c>
      <c r="B3457" s="665" t="s">
        <v>545</v>
      </c>
      <c r="C3457" s="665" t="s">
        <v>4759</v>
      </c>
      <c r="D3457" s="746" t="s">
        <v>7220</v>
      </c>
      <c r="E3457" s="747" t="s">
        <v>4767</v>
      </c>
      <c r="F3457" s="665" t="s">
        <v>4752</v>
      </c>
      <c r="G3457" s="665" t="s">
        <v>4909</v>
      </c>
      <c r="H3457" s="665" t="s">
        <v>546</v>
      </c>
      <c r="I3457" s="665" t="s">
        <v>2762</v>
      </c>
      <c r="J3457" s="665" t="s">
        <v>2763</v>
      </c>
      <c r="K3457" s="665" t="s">
        <v>4551</v>
      </c>
      <c r="L3457" s="666">
        <v>88.1</v>
      </c>
      <c r="M3457" s="666">
        <v>528.59999999999991</v>
      </c>
      <c r="N3457" s="665">
        <v>6</v>
      </c>
      <c r="O3457" s="748">
        <v>0.5</v>
      </c>
      <c r="P3457" s="666"/>
      <c r="Q3457" s="681">
        <v>0</v>
      </c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21</v>
      </c>
      <c r="B3458" s="665" t="s">
        <v>545</v>
      </c>
      <c r="C3458" s="665" t="s">
        <v>4759</v>
      </c>
      <c r="D3458" s="746" t="s">
        <v>7220</v>
      </c>
      <c r="E3458" s="747" t="s">
        <v>4767</v>
      </c>
      <c r="F3458" s="665" t="s">
        <v>4752</v>
      </c>
      <c r="G3458" s="665" t="s">
        <v>4807</v>
      </c>
      <c r="H3458" s="665" t="s">
        <v>546</v>
      </c>
      <c r="I3458" s="665" t="s">
        <v>2108</v>
      </c>
      <c r="J3458" s="665" t="s">
        <v>797</v>
      </c>
      <c r="K3458" s="665" t="s">
        <v>4809</v>
      </c>
      <c r="L3458" s="666">
        <v>301.2</v>
      </c>
      <c r="M3458" s="666">
        <v>301.2</v>
      </c>
      <c r="N3458" s="665">
        <v>1</v>
      </c>
      <c r="O3458" s="748">
        <v>0.5</v>
      </c>
      <c r="P3458" s="666">
        <v>301.2</v>
      </c>
      <c r="Q3458" s="681">
        <v>1</v>
      </c>
      <c r="R3458" s="665">
        <v>1</v>
      </c>
      <c r="S3458" s="681">
        <v>1</v>
      </c>
      <c r="T3458" s="748">
        <v>0.5</v>
      </c>
      <c r="U3458" s="704">
        <v>1</v>
      </c>
    </row>
    <row r="3459" spans="1:21" ht="14.4" customHeight="1" x14ac:dyDescent="0.3">
      <c r="A3459" s="664">
        <v>21</v>
      </c>
      <c r="B3459" s="665" t="s">
        <v>545</v>
      </c>
      <c r="C3459" s="665" t="s">
        <v>4759</v>
      </c>
      <c r="D3459" s="746" t="s">
        <v>7220</v>
      </c>
      <c r="E3459" s="747" t="s">
        <v>4767</v>
      </c>
      <c r="F3459" s="665" t="s">
        <v>4752</v>
      </c>
      <c r="G3459" s="665" t="s">
        <v>4807</v>
      </c>
      <c r="H3459" s="665" t="s">
        <v>546</v>
      </c>
      <c r="I3459" s="665" t="s">
        <v>6103</v>
      </c>
      <c r="J3459" s="665" t="s">
        <v>5255</v>
      </c>
      <c r="K3459" s="665" t="s">
        <v>6104</v>
      </c>
      <c r="L3459" s="666">
        <v>201.73</v>
      </c>
      <c r="M3459" s="666">
        <v>201.73</v>
      </c>
      <c r="N3459" s="665">
        <v>1</v>
      </c>
      <c r="O3459" s="748">
        <v>0.5</v>
      </c>
      <c r="P3459" s="666">
        <v>201.73</v>
      </c>
      <c r="Q3459" s="681">
        <v>1</v>
      </c>
      <c r="R3459" s="665">
        <v>1</v>
      </c>
      <c r="S3459" s="681">
        <v>1</v>
      </c>
      <c r="T3459" s="748">
        <v>0.5</v>
      </c>
      <c r="U3459" s="704">
        <v>1</v>
      </c>
    </row>
    <row r="3460" spans="1:21" ht="14.4" customHeight="1" x14ac:dyDescent="0.3">
      <c r="A3460" s="664">
        <v>21</v>
      </c>
      <c r="B3460" s="665" t="s">
        <v>545</v>
      </c>
      <c r="C3460" s="665" t="s">
        <v>4759</v>
      </c>
      <c r="D3460" s="746" t="s">
        <v>7220</v>
      </c>
      <c r="E3460" s="747" t="s">
        <v>4767</v>
      </c>
      <c r="F3460" s="665" t="s">
        <v>4752</v>
      </c>
      <c r="G3460" s="665" t="s">
        <v>4915</v>
      </c>
      <c r="H3460" s="665" t="s">
        <v>546</v>
      </c>
      <c r="I3460" s="665" t="s">
        <v>2197</v>
      </c>
      <c r="J3460" s="665" t="s">
        <v>2198</v>
      </c>
      <c r="K3460" s="665" t="s">
        <v>5189</v>
      </c>
      <c r="L3460" s="666">
        <v>583.70000000000005</v>
      </c>
      <c r="M3460" s="666">
        <v>583.70000000000005</v>
      </c>
      <c r="N3460" s="665">
        <v>1</v>
      </c>
      <c r="O3460" s="748">
        <v>1</v>
      </c>
      <c r="P3460" s="666">
        <v>583.70000000000005</v>
      </c>
      <c r="Q3460" s="681">
        <v>1</v>
      </c>
      <c r="R3460" s="665">
        <v>1</v>
      </c>
      <c r="S3460" s="681">
        <v>1</v>
      </c>
      <c r="T3460" s="748">
        <v>1</v>
      </c>
      <c r="U3460" s="704">
        <v>1</v>
      </c>
    </row>
    <row r="3461" spans="1:21" ht="14.4" customHeight="1" x14ac:dyDescent="0.3">
      <c r="A3461" s="664">
        <v>21</v>
      </c>
      <c r="B3461" s="665" t="s">
        <v>545</v>
      </c>
      <c r="C3461" s="665" t="s">
        <v>4759</v>
      </c>
      <c r="D3461" s="746" t="s">
        <v>7220</v>
      </c>
      <c r="E3461" s="747" t="s">
        <v>4767</v>
      </c>
      <c r="F3461" s="665" t="s">
        <v>4752</v>
      </c>
      <c r="G3461" s="665" t="s">
        <v>4815</v>
      </c>
      <c r="H3461" s="665" t="s">
        <v>546</v>
      </c>
      <c r="I3461" s="665" t="s">
        <v>1930</v>
      </c>
      <c r="J3461" s="665" t="s">
        <v>1931</v>
      </c>
      <c r="K3461" s="665" t="s">
        <v>1756</v>
      </c>
      <c r="L3461" s="666">
        <v>108.44</v>
      </c>
      <c r="M3461" s="666">
        <v>108.44</v>
      </c>
      <c r="N3461" s="665">
        <v>1</v>
      </c>
      <c r="O3461" s="748">
        <v>1</v>
      </c>
      <c r="P3461" s="666">
        <v>108.44</v>
      </c>
      <c r="Q3461" s="681">
        <v>1</v>
      </c>
      <c r="R3461" s="665">
        <v>1</v>
      </c>
      <c r="S3461" s="681">
        <v>1</v>
      </c>
      <c r="T3461" s="748">
        <v>1</v>
      </c>
      <c r="U3461" s="704">
        <v>1</v>
      </c>
    </row>
    <row r="3462" spans="1:21" ht="14.4" customHeight="1" x14ac:dyDescent="0.3">
      <c r="A3462" s="664">
        <v>21</v>
      </c>
      <c r="B3462" s="665" t="s">
        <v>545</v>
      </c>
      <c r="C3462" s="665" t="s">
        <v>4759</v>
      </c>
      <c r="D3462" s="746" t="s">
        <v>7220</v>
      </c>
      <c r="E3462" s="747" t="s">
        <v>4767</v>
      </c>
      <c r="F3462" s="665" t="s">
        <v>4752</v>
      </c>
      <c r="G3462" s="665" t="s">
        <v>4815</v>
      </c>
      <c r="H3462" s="665" t="s">
        <v>546</v>
      </c>
      <c r="I3462" s="665" t="s">
        <v>4840</v>
      </c>
      <c r="J3462" s="665" t="s">
        <v>1931</v>
      </c>
      <c r="K3462" s="665" t="s">
        <v>1522</v>
      </c>
      <c r="L3462" s="666">
        <v>54.23</v>
      </c>
      <c r="M3462" s="666">
        <v>54.23</v>
      </c>
      <c r="N3462" s="665">
        <v>1</v>
      </c>
      <c r="O3462" s="748">
        <v>1</v>
      </c>
      <c r="P3462" s="666">
        <v>54.23</v>
      </c>
      <c r="Q3462" s="681">
        <v>1</v>
      </c>
      <c r="R3462" s="665">
        <v>1</v>
      </c>
      <c r="S3462" s="681">
        <v>1</v>
      </c>
      <c r="T3462" s="748">
        <v>1</v>
      </c>
      <c r="U3462" s="704">
        <v>1</v>
      </c>
    </row>
    <row r="3463" spans="1:21" ht="14.4" customHeight="1" x14ac:dyDescent="0.3">
      <c r="A3463" s="664">
        <v>21</v>
      </c>
      <c r="B3463" s="665" t="s">
        <v>545</v>
      </c>
      <c r="C3463" s="665" t="s">
        <v>4759</v>
      </c>
      <c r="D3463" s="746" t="s">
        <v>7220</v>
      </c>
      <c r="E3463" s="747" t="s">
        <v>4767</v>
      </c>
      <c r="F3463" s="665" t="s">
        <v>4752</v>
      </c>
      <c r="G3463" s="665" t="s">
        <v>4815</v>
      </c>
      <c r="H3463" s="665" t="s">
        <v>546</v>
      </c>
      <c r="I3463" s="665" t="s">
        <v>3067</v>
      </c>
      <c r="J3463" s="665" t="s">
        <v>3068</v>
      </c>
      <c r="K3463" s="665" t="s">
        <v>5949</v>
      </c>
      <c r="L3463" s="666">
        <v>43.37</v>
      </c>
      <c r="M3463" s="666">
        <v>130.10999999999999</v>
      </c>
      <c r="N3463" s="665">
        <v>3</v>
      </c>
      <c r="O3463" s="748">
        <v>1</v>
      </c>
      <c r="P3463" s="666">
        <v>130.10999999999999</v>
      </c>
      <c r="Q3463" s="681">
        <v>1</v>
      </c>
      <c r="R3463" s="665">
        <v>3</v>
      </c>
      <c r="S3463" s="681">
        <v>1</v>
      </c>
      <c r="T3463" s="748">
        <v>1</v>
      </c>
      <c r="U3463" s="704">
        <v>1</v>
      </c>
    </row>
    <row r="3464" spans="1:21" ht="14.4" customHeight="1" x14ac:dyDescent="0.3">
      <c r="A3464" s="664">
        <v>21</v>
      </c>
      <c r="B3464" s="665" t="s">
        <v>545</v>
      </c>
      <c r="C3464" s="665" t="s">
        <v>4759</v>
      </c>
      <c r="D3464" s="746" t="s">
        <v>7220</v>
      </c>
      <c r="E3464" s="747" t="s">
        <v>4767</v>
      </c>
      <c r="F3464" s="665" t="s">
        <v>4752</v>
      </c>
      <c r="G3464" s="665" t="s">
        <v>4816</v>
      </c>
      <c r="H3464" s="665" t="s">
        <v>546</v>
      </c>
      <c r="I3464" s="665" t="s">
        <v>861</v>
      </c>
      <c r="J3464" s="665" t="s">
        <v>4817</v>
      </c>
      <c r="K3464" s="665" t="s">
        <v>4800</v>
      </c>
      <c r="L3464" s="666">
        <v>0</v>
      </c>
      <c r="M3464" s="666">
        <v>0</v>
      </c>
      <c r="N3464" s="665">
        <v>16</v>
      </c>
      <c r="O3464" s="748">
        <v>3</v>
      </c>
      <c r="P3464" s="666">
        <v>0</v>
      </c>
      <c r="Q3464" s="681"/>
      <c r="R3464" s="665">
        <v>8</v>
      </c>
      <c r="S3464" s="681">
        <v>0.5</v>
      </c>
      <c r="T3464" s="748">
        <v>2.5</v>
      </c>
      <c r="U3464" s="704">
        <v>0.83333333333333337</v>
      </c>
    </row>
    <row r="3465" spans="1:21" ht="14.4" customHeight="1" x14ac:dyDescent="0.3">
      <c r="A3465" s="664">
        <v>21</v>
      </c>
      <c r="B3465" s="665" t="s">
        <v>545</v>
      </c>
      <c r="C3465" s="665" t="s">
        <v>4759</v>
      </c>
      <c r="D3465" s="746" t="s">
        <v>7220</v>
      </c>
      <c r="E3465" s="747" t="s">
        <v>4767</v>
      </c>
      <c r="F3465" s="665" t="s">
        <v>4752</v>
      </c>
      <c r="G3465" s="665" t="s">
        <v>6476</v>
      </c>
      <c r="H3465" s="665" t="s">
        <v>2238</v>
      </c>
      <c r="I3465" s="665" t="s">
        <v>6480</v>
      </c>
      <c r="J3465" s="665" t="s">
        <v>6481</v>
      </c>
      <c r="K3465" s="665" t="s">
        <v>6482</v>
      </c>
      <c r="L3465" s="666">
        <v>10152.84</v>
      </c>
      <c r="M3465" s="666">
        <v>60917.04</v>
      </c>
      <c r="N3465" s="665">
        <v>6</v>
      </c>
      <c r="O3465" s="748">
        <v>1.5</v>
      </c>
      <c r="P3465" s="666">
        <v>60917.04</v>
      </c>
      <c r="Q3465" s="681">
        <v>1</v>
      </c>
      <c r="R3465" s="665">
        <v>6</v>
      </c>
      <c r="S3465" s="681">
        <v>1</v>
      </c>
      <c r="T3465" s="748">
        <v>1.5</v>
      </c>
      <c r="U3465" s="704">
        <v>1</v>
      </c>
    </row>
    <row r="3466" spans="1:21" ht="14.4" customHeight="1" x14ac:dyDescent="0.3">
      <c r="A3466" s="664">
        <v>21</v>
      </c>
      <c r="B3466" s="665" t="s">
        <v>545</v>
      </c>
      <c r="C3466" s="665" t="s">
        <v>4759</v>
      </c>
      <c r="D3466" s="746" t="s">
        <v>7220</v>
      </c>
      <c r="E3466" s="747" t="s">
        <v>4767</v>
      </c>
      <c r="F3466" s="665" t="s">
        <v>4752</v>
      </c>
      <c r="G3466" s="665" t="s">
        <v>6476</v>
      </c>
      <c r="H3466" s="665" t="s">
        <v>2238</v>
      </c>
      <c r="I3466" s="665" t="s">
        <v>6480</v>
      </c>
      <c r="J3466" s="665" t="s">
        <v>6481</v>
      </c>
      <c r="K3466" s="665" t="s">
        <v>6482</v>
      </c>
      <c r="L3466" s="666">
        <v>4017.02</v>
      </c>
      <c r="M3466" s="666">
        <v>4017.02</v>
      </c>
      <c r="N3466" s="665">
        <v>1</v>
      </c>
      <c r="O3466" s="748">
        <v>0.5</v>
      </c>
      <c r="P3466" s="666">
        <v>4017.02</v>
      </c>
      <c r="Q3466" s="681">
        <v>1</v>
      </c>
      <c r="R3466" s="665">
        <v>1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21</v>
      </c>
      <c r="B3467" s="665" t="s">
        <v>545</v>
      </c>
      <c r="C3467" s="665" t="s">
        <v>4759</v>
      </c>
      <c r="D3467" s="746" t="s">
        <v>7220</v>
      </c>
      <c r="E3467" s="747" t="s">
        <v>4767</v>
      </c>
      <c r="F3467" s="665" t="s">
        <v>4752</v>
      </c>
      <c r="G3467" s="665" t="s">
        <v>6476</v>
      </c>
      <c r="H3467" s="665" t="s">
        <v>2238</v>
      </c>
      <c r="I3467" s="665" t="s">
        <v>7110</v>
      </c>
      <c r="J3467" s="665" t="s">
        <v>7111</v>
      </c>
      <c r="K3467" s="665" t="s">
        <v>7112</v>
      </c>
      <c r="L3467" s="666">
        <v>2030.56</v>
      </c>
      <c r="M3467" s="666">
        <v>12183.36</v>
      </c>
      <c r="N3467" s="665">
        <v>6</v>
      </c>
      <c r="O3467" s="748">
        <v>1.5</v>
      </c>
      <c r="P3467" s="666">
        <v>12183.36</v>
      </c>
      <c r="Q3467" s="681">
        <v>1</v>
      </c>
      <c r="R3467" s="665">
        <v>6</v>
      </c>
      <c r="S3467" s="681">
        <v>1</v>
      </c>
      <c r="T3467" s="748">
        <v>1.5</v>
      </c>
      <c r="U3467" s="704">
        <v>1</v>
      </c>
    </row>
    <row r="3468" spans="1:21" ht="14.4" customHeight="1" x14ac:dyDescent="0.3">
      <c r="A3468" s="664">
        <v>21</v>
      </c>
      <c r="B3468" s="665" t="s">
        <v>545</v>
      </c>
      <c r="C3468" s="665" t="s">
        <v>4759</v>
      </c>
      <c r="D3468" s="746" t="s">
        <v>7220</v>
      </c>
      <c r="E3468" s="747" t="s">
        <v>4767</v>
      </c>
      <c r="F3468" s="665" t="s">
        <v>4752</v>
      </c>
      <c r="G3468" s="665" t="s">
        <v>6476</v>
      </c>
      <c r="H3468" s="665" t="s">
        <v>2238</v>
      </c>
      <c r="I3468" s="665" t="s">
        <v>7110</v>
      </c>
      <c r="J3468" s="665" t="s">
        <v>7111</v>
      </c>
      <c r="K3468" s="665" t="s">
        <v>7112</v>
      </c>
      <c r="L3468" s="666">
        <v>803.4</v>
      </c>
      <c r="M3468" s="666">
        <v>803.4</v>
      </c>
      <c r="N3468" s="665">
        <v>1</v>
      </c>
      <c r="O3468" s="748">
        <v>0.5</v>
      </c>
      <c r="P3468" s="666">
        <v>803.4</v>
      </c>
      <c r="Q3468" s="681">
        <v>1</v>
      </c>
      <c r="R3468" s="665">
        <v>1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21</v>
      </c>
      <c r="B3469" s="665" t="s">
        <v>545</v>
      </c>
      <c r="C3469" s="665" t="s">
        <v>4759</v>
      </c>
      <c r="D3469" s="746" t="s">
        <v>7220</v>
      </c>
      <c r="E3469" s="747" t="s">
        <v>4767</v>
      </c>
      <c r="F3469" s="665" t="s">
        <v>4752</v>
      </c>
      <c r="G3469" s="665" t="s">
        <v>6476</v>
      </c>
      <c r="H3469" s="665" t="s">
        <v>546</v>
      </c>
      <c r="I3469" s="665" t="s">
        <v>7120</v>
      </c>
      <c r="J3469" s="665" t="s">
        <v>7121</v>
      </c>
      <c r="K3469" s="665" t="s">
        <v>7112</v>
      </c>
      <c r="L3469" s="666">
        <v>803.4</v>
      </c>
      <c r="M3469" s="666">
        <v>1606.8</v>
      </c>
      <c r="N3469" s="665">
        <v>2</v>
      </c>
      <c r="O3469" s="748">
        <v>0.5</v>
      </c>
      <c r="P3469" s="666"/>
      <c r="Q3469" s="681">
        <v>0</v>
      </c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21</v>
      </c>
      <c r="B3470" s="665" t="s">
        <v>545</v>
      </c>
      <c r="C3470" s="665" t="s">
        <v>4759</v>
      </c>
      <c r="D3470" s="746" t="s">
        <v>7220</v>
      </c>
      <c r="E3470" s="747" t="s">
        <v>4767</v>
      </c>
      <c r="F3470" s="665" t="s">
        <v>4752</v>
      </c>
      <c r="G3470" s="665" t="s">
        <v>6476</v>
      </c>
      <c r="H3470" s="665" t="s">
        <v>546</v>
      </c>
      <c r="I3470" s="665" t="s">
        <v>7122</v>
      </c>
      <c r="J3470" s="665" t="s">
        <v>7123</v>
      </c>
      <c r="K3470" s="665" t="s">
        <v>4681</v>
      </c>
      <c r="L3470" s="666">
        <v>5623.83</v>
      </c>
      <c r="M3470" s="666">
        <v>11247.66</v>
      </c>
      <c r="N3470" s="665">
        <v>2</v>
      </c>
      <c r="O3470" s="748">
        <v>0.5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21</v>
      </c>
      <c r="B3471" s="665" t="s">
        <v>545</v>
      </c>
      <c r="C3471" s="665" t="s">
        <v>4759</v>
      </c>
      <c r="D3471" s="746" t="s">
        <v>7220</v>
      </c>
      <c r="E3471" s="747" t="s">
        <v>4767</v>
      </c>
      <c r="F3471" s="665" t="s">
        <v>4752</v>
      </c>
      <c r="G3471" s="665" t="s">
        <v>4818</v>
      </c>
      <c r="H3471" s="665" t="s">
        <v>546</v>
      </c>
      <c r="I3471" s="665" t="s">
        <v>1797</v>
      </c>
      <c r="J3471" s="665" t="s">
        <v>1798</v>
      </c>
      <c r="K3471" s="665" t="s">
        <v>5317</v>
      </c>
      <c r="L3471" s="666">
        <v>50.32</v>
      </c>
      <c r="M3471" s="666">
        <v>100.64</v>
      </c>
      <c r="N3471" s="665">
        <v>2</v>
      </c>
      <c r="O3471" s="748">
        <v>1</v>
      </c>
      <c r="P3471" s="666"/>
      <c r="Q3471" s="681">
        <v>0</v>
      </c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21</v>
      </c>
      <c r="B3472" s="665" t="s">
        <v>545</v>
      </c>
      <c r="C3472" s="665" t="s">
        <v>4759</v>
      </c>
      <c r="D3472" s="746" t="s">
        <v>7220</v>
      </c>
      <c r="E3472" s="747" t="s">
        <v>4767</v>
      </c>
      <c r="F3472" s="665" t="s">
        <v>4752</v>
      </c>
      <c r="G3472" s="665" t="s">
        <v>4942</v>
      </c>
      <c r="H3472" s="665" t="s">
        <v>546</v>
      </c>
      <c r="I3472" s="665" t="s">
        <v>6137</v>
      </c>
      <c r="J3472" s="665" t="s">
        <v>5478</v>
      </c>
      <c r="K3472" s="665" t="s">
        <v>4945</v>
      </c>
      <c r="L3472" s="666">
        <v>0</v>
      </c>
      <c r="M3472" s="666">
        <v>0</v>
      </c>
      <c r="N3472" s="665">
        <v>1</v>
      </c>
      <c r="O3472" s="748">
        <v>1</v>
      </c>
      <c r="P3472" s="666"/>
      <c r="Q3472" s="681"/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21</v>
      </c>
      <c r="B3473" s="665" t="s">
        <v>545</v>
      </c>
      <c r="C3473" s="665" t="s">
        <v>4759</v>
      </c>
      <c r="D3473" s="746" t="s">
        <v>7220</v>
      </c>
      <c r="E3473" s="747" t="s">
        <v>4767</v>
      </c>
      <c r="F3473" s="665" t="s">
        <v>4754</v>
      </c>
      <c r="G3473" s="665" t="s">
        <v>5844</v>
      </c>
      <c r="H3473" s="665" t="s">
        <v>546</v>
      </c>
      <c r="I3473" s="665" t="s">
        <v>5889</v>
      </c>
      <c r="J3473" s="665" t="s">
        <v>5861</v>
      </c>
      <c r="K3473" s="665" t="s">
        <v>5890</v>
      </c>
      <c r="L3473" s="666">
        <v>741</v>
      </c>
      <c r="M3473" s="666">
        <v>2223</v>
      </c>
      <c r="N3473" s="665">
        <v>3</v>
      </c>
      <c r="O3473" s="748">
        <v>1</v>
      </c>
      <c r="P3473" s="666">
        <v>2223</v>
      </c>
      <c r="Q3473" s="681">
        <v>1</v>
      </c>
      <c r="R3473" s="665">
        <v>3</v>
      </c>
      <c r="S3473" s="681">
        <v>1</v>
      </c>
      <c r="T3473" s="748">
        <v>1</v>
      </c>
      <c r="U3473" s="704">
        <v>1</v>
      </c>
    </row>
    <row r="3474" spans="1:21" ht="14.4" customHeight="1" x14ac:dyDescent="0.3">
      <c r="A3474" s="664">
        <v>21</v>
      </c>
      <c r="B3474" s="665" t="s">
        <v>545</v>
      </c>
      <c r="C3474" s="665" t="s">
        <v>4759</v>
      </c>
      <c r="D3474" s="746" t="s">
        <v>7220</v>
      </c>
      <c r="E3474" s="747" t="s">
        <v>4767</v>
      </c>
      <c r="F3474" s="665" t="s">
        <v>4754</v>
      </c>
      <c r="G3474" s="665" t="s">
        <v>5844</v>
      </c>
      <c r="H3474" s="665" t="s">
        <v>546</v>
      </c>
      <c r="I3474" s="665" t="s">
        <v>7124</v>
      </c>
      <c r="J3474" s="665" t="s">
        <v>7125</v>
      </c>
      <c r="K3474" s="665" t="s">
        <v>7126</v>
      </c>
      <c r="L3474" s="666">
        <v>1438.95</v>
      </c>
      <c r="M3474" s="666">
        <v>4316.8500000000004</v>
      </c>
      <c r="N3474" s="665">
        <v>3</v>
      </c>
      <c r="O3474" s="748">
        <v>1</v>
      </c>
      <c r="P3474" s="666">
        <v>4316.8500000000004</v>
      </c>
      <c r="Q3474" s="681">
        <v>1</v>
      </c>
      <c r="R3474" s="665">
        <v>3</v>
      </c>
      <c r="S3474" s="681">
        <v>1</v>
      </c>
      <c r="T3474" s="748">
        <v>1</v>
      </c>
      <c r="U3474" s="704">
        <v>1</v>
      </c>
    </row>
    <row r="3475" spans="1:21" ht="14.4" customHeight="1" x14ac:dyDescent="0.3">
      <c r="A3475" s="664">
        <v>21</v>
      </c>
      <c r="B3475" s="665" t="s">
        <v>545</v>
      </c>
      <c r="C3475" s="665" t="s">
        <v>4759</v>
      </c>
      <c r="D3475" s="746" t="s">
        <v>7220</v>
      </c>
      <c r="E3475" s="747" t="s">
        <v>4767</v>
      </c>
      <c r="F3475" s="665" t="s">
        <v>4754</v>
      </c>
      <c r="G3475" s="665" t="s">
        <v>5844</v>
      </c>
      <c r="H3475" s="665" t="s">
        <v>546</v>
      </c>
      <c r="I3475" s="665" t="s">
        <v>7115</v>
      </c>
      <c r="J3475" s="665" t="s">
        <v>7116</v>
      </c>
      <c r="K3475" s="665" t="s">
        <v>7117</v>
      </c>
      <c r="L3475" s="666">
        <v>770.84</v>
      </c>
      <c r="M3475" s="666">
        <v>2312.52</v>
      </c>
      <c r="N3475" s="665">
        <v>3</v>
      </c>
      <c r="O3475" s="748">
        <v>1</v>
      </c>
      <c r="P3475" s="666">
        <v>2312.52</v>
      </c>
      <c r="Q3475" s="681">
        <v>1</v>
      </c>
      <c r="R3475" s="665">
        <v>3</v>
      </c>
      <c r="S3475" s="681">
        <v>1</v>
      </c>
      <c r="T3475" s="748">
        <v>1</v>
      </c>
      <c r="U3475" s="704">
        <v>1</v>
      </c>
    </row>
    <row r="3476" spans="1:21" ht="14.4" customHeight="1" x14ac:dyDescent="0.3">
      <c r="A3476" s="664">
        <v>21</v>
      </c>
      <c r="B3476" s="665" t="s">
        <v>545</v>
      </c>
      <c r="C3476" s="665" t="s">
        <v>4759</v>
      </c>
      <c r="D3476" s="746" t="s">
        <v>7220</v>
      </c>
      <c r="E3476" s="747" t="s">
        <v>4767</v>
      </c>
      <c r="F3476" s="665" t="s">
        <v>4754</v>
      </c>
      <c r="G3476" s="665" t="s">
        <v>5844</v>
      </c>
      <c r="H3476" s="665" t="s">
        <v>546</v>
      </c>
      <c r="I3476" s="665" t="s">
        <v>7127</v>
      </c>
      <c r="J3476" s="665" t="s">
        <v>5855</v>
      </c>
      <c r="K3476" s="665" t="s">
        <v>7128</v>
      </c>
      <c r="L3476" s="666">
        <v>1122.05</v>
      </c>
      <c r="M3476" s="666">
        <v>1122.05</v>
      </c>
      <c r="N3476" s="665">
        <v>1</v>
      </c>
      <c r="O3476" s="748">
        <v>1</v>
      </c>
      <c r="P3476" s="666">
        <v>1122.05</v>
      </c>
      <c r="Q3476" s="681">
        <v>1</v>
      </c>
      <c r="R3476" s="665">
        <v>1</v>
      </c>
      <c r="S3476" s="681">
        <v>1</v>
      </c>
      <c r="T3476" s="748">
        <v>1</v>
      </c>
      <c r="U3476" s="704">
        <v>1</v>
      </c>
    </row>
    <row r="3477" spans="1:21" ht="14.4" customHeight="1" x14ac:dyDescent="0.3">
      <c r="A3477" s="664">
        <v>21</v>
      </c>
      <c r="B3477" s="665" t="s">
        <v>545</v>
      </c>
      <c r="C3477" s="665" t="s">
        <v>4759</v>
      </c>
      <c r="D3477" s="746" t="s">
        <v>7220</v>
      </c>
      <c r="E3477" s="747" t="s">
        <v>4767</v>
      </c>
      <c r="F3477" s="665" t="s">
        <v>4754</v>
      </c>
      <c r="G3477" s="665" t="s">
        <v>4949</v>
      </c>
      <c r="H3477" s="665" t="s">
        <v>546</v>
      </c>
      <c r="I3477" s="665" t="s">
        <v>4950</v>
      </c>
      <c r="J3477" s="665" t="s">
        <v>4951</v>
      </c>
      <c r="K3477" s="665" t="s">
        <v>4952</v>
      </c>
      <c r="L3477" s="666">
        <v>1267.1300000000001</v>
      </c>
      <c r="M3477" s="666">
        <v>1267.1300000000001</v>
      </c>
      <c r="N3477" s="665">
        <v>1</v>
      </c>
      <c r="O3477" s="748">
        <v>1</v>
      </c>
      <c r="P3477" s="666">
        <v>1267.1300000000001</v>
      </c>
      <c r="Q3477" s="681">
        <v>1</v>
      </c>
      <c r="R3477" s="665">
        <v>1</v>
      </c>
      <c r="S3477" s="681">
        <v>1</v>
      </c>
      <c r="T3477" s="748">
        <v>1</v>
      </c>
      <c r="U3477" s="704">
        <v>1</v>
      </c>
    </row>
    <row r="3478" spans="1:21" ht="14.4" customHeight="1" x14ac:dyDescent="0.3">
      <c r="A3478" s="664">
        <v>21</v>
      </c>
      <c r="B3478" s="665" t="s">
        <v>545</v>
      </c>
      <c r="C3478" s="665" t="s">
        <v>4759</v>
      </c>
      <c r="D3478" s="746" t="s">
        <v>7220</v>
      </c>
      <c r="E3478" s="747" t="s">
        <v>4768</v>
      </c>
      <c r="F3478" s="665" t="s">
        <v>4752</v>
      </c>
      <c r="G3478" s="665" t="s">
        <v>5585</v>
      </c>
      <c r="H3478" s="665" t="s">
        <v>546</v>
      </c>
      <c r="I3478" s="665" t="s">
        <v>3214</v>
      </c>
      <c r="J3478" s="665" t="s">
        <v>1187</v>
      </c>
      <c r="K3478" s="665" t="s">
        <v>5904</v>
      </c>
      <c r="L3478" s="666">
        <v>42.05</v>
      </c>
      <c r="M3478" s="666">
        <v>42.05</v>
      </c>
      <c r="N3478" s="665">
        <v>1</v>
      </c>
      <c r="O3478" s="748">
        <v>0.5</v>
      </c>
      <c r="P3478" s="666">
        <v>42.05</v>
      </c>
      <c r="Q3478" s="681">
        <v>1</v>
      </c>
      <c r="R3478" s="665">
        <v>1</v>
      </c>
      <c r="S3478" s="681">
        <v>1</v>
      </c>
      <c r="T3478" s="748">
        <v>0.5</v>
      </c>
      <c r="U3478" s="704">
        <v>1</v>
      </c>
    </row>
    <row r="3479" spans="1:21" ht="14.4" customHeight="1" x14ac:dyDescent="0.3">
      <c r="A3479" s="664">
        <v>21</v>
      </c>
      <c r="B3479" s="665" t="s">
        <v>545</v>
      </c>
      <c r="C3479" s="665" t="s">
        <v>4759</v>
      </c>
      <c r="D3479" s="746" t="s">
        <v>7220</v>
      </c>
      <c r="E3479" s="747" t="s">
        <v>4768</v>
      </c>
      <c r="F3479" s="665" t="s">
        <v>4752</v>
      </c>
      <c r="G3479" s="665" t="s">
        <v>5507</v>
      </c>
      <c r="H3479" s="665" t="s">
        <v>546</v>
      </c>
      <c r="I3479" s="665" t="s">
        <v>1455</v>
      </c>
      <c r="J3479" s="665" t="s">
        <v>1456</v>
      </c>
      <c r="K3479" s="665" t="s">
        <v>5509</v>
      </c>
      <c r="L3479" s="666">
        <v>114</v>
      </c>
      <c r="M3479" s="666">
        <v>114</v>
      </c>
      <c r="N3479" s="665">
        <v>1</v>
      </c>
      <c r="O3479" s="748">
        <v>1</v>
      </c>
      <c r="P3479" s="666">
        <v>114</v>
      </c>
      <c r="Q3479" s="681">
        <v>1</v>
      </c>
      <c r="R3479" s="665">
        <v>1</v>
      </c>
      <c r="S3479" s="681">
        <v>1</v>
      </c>
      <c r="T3479" s="748">
        <v>1</v>
      </c>
      <c r="U3479" s="704">
        <v>1</v>
      </c>
    </row>
    <row r="3480" spans="1:21" ht="14.4" customHeight="1" x14ac:dyDescent="0.3">
      <c r="A3480" s="664">
        <v>21</v>
      </c>
      <c r="B3480" s="665" t="s">
        <v>545</v>
      </c>
      <c r="C3480" s="665" t="s">
        <v>4759</v>
      </c>
      <c r="D3480" s="746" t="s">
        <v>7220</v>
      </c>
      <c r="E3480" s="747" t="s">
        <v>4768</v>
      </c>
      <c r="F3480" s="665" t="s">
        <v>4752</v>
      </c>
      <c r="G3480" s="665" t="s">
        <v>4942</v>
      </c>
      <c r="H3480" s="665" t="s">
        <v>546</v>
      </c>
      <c r="I3480" s="665" t="s">
        <v>5763</v>
      </c>
      <c r="J3480" s="665" t="s">
        <v>5478</v>
      </c>
      <c r="K3480" s="665" t="s">
        <v>5035</v>
      </c>
      <c r="L3480" s="666">
        <v>0</v>
      </c>
      <c r="M3480" s="666">
        <v>0</v>
      </c>
      <c r="N3480" s="665">
        <v>2</v>
      </c>
      <c r="O3480" s="748">
        <v>0.5</v>
      </c>
      <c r="P3480" s="666">
        <v>0</v>
      </c>
      <c r="Q3480" s="681"/>
      <c r="R3480" s="665">
        <v>2</v>
      </c>
      <c r="S3480" s="681">
        <v>1</v>
      </c>
      <c r="T3480" s="748">
        <v>0.5</v>
      </c>
      <c r="U3480" s="704">
        <v>1</v>
      </c>
    </row>
    <row r="3481" spans="1:21" ht="14.4" customHeight="1" x14ac:dyDescent="0.3">
      <c r="A3481" s="664">
        <v>21</v>
      </c>
      <c r="B3481" s="665" t="s">
        <v>545</v>
      </c>
      <c r="C3481" s="665" t="s">
        <v>4759</v>
      </c>
      <c r="D3481" s="746" t="s">
        <v>7220</v>
      </c>
      <c r="E3481" s="747" t="s">
        <v>4768</v>
      </c>
      <c r="F3481" s="665" t="s">
        <v>4754</v>
      </c>
      <c r="G3481" s="665" t="s">
        <v>5844</v>
      </c>
      <c r="H3481" s="665" t="s">
        <v>546</v>
      </c>
      <c r="I3481" s="665" t="s">
        <v>5848</v>
      </c>
      <c r="J3481" s="665" t="s">
        <v>5849</v>
      </c>
      <c r="K3481" s="665" t="s">
        <v>5850</v>
      </c>
      <c r="L3481" s="666">
        <v>1600</v>
      </c>
      <c r="M3481" s="666">
        <v>8000</v>
      </c>
      <c r="N3481" s="665">
        <v>5</v>
      </c>
      <c r="O3481" s="748">
        <v>2</v>
      </c>
      <c r="P3481" s="666">
        <v>8000</v>
      </c>
      <c r="Q3481" s="681">
        <v>1</v>
      </c>
      <c r="R3481" s="665">
        <v>5</v>
      </c>
      <c r="S3481" s="681">
        <v>1</v>
      </c>
      <c r="T3481" s="748">
        <v>2</v>
      </c>
      <c r="U3481" s="704">
        <v>1</v>
      </c>
    </row>
    <row r="3482" spans="1:21" ht="14.4" customHeight="1" x14ac:dyDescent="0.3">
      <c r="A3482" s="664">
        <v>21</v>
      </c>
      <c r="B3482" s="665" t="s">
        <v>545</v>
      </c>
      <c r="C3482" s="665" t="s">
        <v>4759</v>
      </c>
      <c r="D3482" s="746" t="s">
        <v>7220</v>
      </c>
      <c r="E3482" s="747" t="s">
        <v>4770</v>
      </c>
      <c r="F3482" s="665" t="s">
        <v>4752</v>
      </c>
      <c r="G3482" s="665" t="s">
        <v>4841</v>
      </c>
      <c r="H3482" s="665" t="s">
        <v>546</v>
      </c>
      <c r="I3482" s="665" t="s">
        <v>691</v>
      </c>
      <c r="J3482" s="665" t="s">
        <v>692</v>
      </c>
      <c r="K3482" s="665" t="s">
        <v>4845</v>
      </c>
      <c r="L3482" s="666">
        <v>65.28</v>
      </c>
      <c r="M3482" s="666">
        <v>65.28</v>
      </c>
      <c r="N3482" s="665">
        <v>1</v>
      </c>
      <c r="O3482" s="748">
        <v>1</v>
      </c>
      <c r="P3482" s="666"/>
      <c r="Q3482" s="681">
        <v>0</v>
      </c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21</v>
      </c>
      <c r="B3483" s="665" t="s">
        <v>545</v>
      </c>
      <c r="C3483" s="665" t="s">
        <v>4759</v>
      </c>
      <c r="D3483" s="746" t="s">
        <v>7220</v>
      </c>
      <c r="E3483" s="747" t="s">
        <v>4770</v>
      </c>
      <c r="F3483" s="665" t="s">
        <v>4752</v>
      </c>
      <c r="G3483" s="665" t="s">
        <v>4841</v>
      </c>
      <c r="H3483" s="665" t="s">
        <v>546</v>
      </c>
      <c r="I3483" s="665" t="s">
        <v>724</v>
      </c>
      <c r="J3483" s="665" t="s">
        <v>725</v>
      </c>
      <c r="K3483" s="665" t="s">
        <v>4846</v>
      </c>
      <c r="L3483" s="666">
        <v>36.270000000000003</v>
      </c>
      <c r="M3483" s="666">
        <v>36.270000000000003</v>
      </c>
      <c r="N3483" s="665">
        <v>1</v>
      </c>
      <c r="O3483" s="748">
        <v>1</v>
      </c>
      <c r="P3483" s="666">
        <v>36.270000000000003</v>
      </c>
      <c r="Q3483" s="681">
        <v>1</v>
      </c>
      <c r="R3483" s="665">
        <v>1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21</v>
      </c>
      <c r="B3484" s="665" t="s">
        <v>545</v>
      </c>
      <c r="C3484" s="665" t="s">
        <v>4759</v>
      </c>
      <c r="D3484" s="746" t="s">
        <v>7220</v>
      </c>
      <c r="E3484" s="747" t="s">
        <v>4770</v>
      </c>
      <c r="F3484" s="665" t="s">
        <v>4752</v>
      </c>
      <c r="G3484" s="665" t="s">
        <v>4847</v>
      </c>
      <c r="H3484" s="665" t="s">
        <v>2238</v>
      </c>
      <c r="I3484" s="665" t="s">
        <v>2412</v>
      </c>
      <c r="J3484" s="665" t="s">
        <v>4568</v>
      </c>
      <c r="K3484" s="665" t="s">
        <v>4569</v>
      </c>
      <c r="L3484" s="666">
        <v>14.11</v>
      </c>
      <c r="M3484" s="666">
        <v>14.11</v>
      </c>
      <c r="N3484" s="665">
        <v>1</v>
      </c>
      <c r="O3484" s="748">
        <v>1</v>
      </c>
      <c r="P3484" s="666"/>
      <c r="Q3484" s="681">
        <v>0</v>
      </c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21</v>
      </c>
      <c r="B3485" s="665" t="s">
        <v>545</v>
      </c>
      <c r="C3485" s="665" t="s">
        <v>4759</v>
      </c>
      <c r="D3485" s="746" t="s">
        <v>7220</v>
      </c>
      <c r="E3485" s="747" t="s">
        <v>4770</v>
      </c>
      <c r="F3485" s="665" t="s">
        <v>4752</v>
      </c>
      <c r="G3485" s="665" t="s">
        <v>4847</v>
      </c>
      <c r="H3485" s="665" t="s">
        <v>2238</v>
      </c>
      <c r="I3485" s="665" t="s">
        <v>2330</v>
      </c>
      <c r="J3485" s="665" t="s">
        <v>4572</v>
      </c>
      <c r="K3485" s="665" t="s">
        <v>4573</v>
      </c>
      <c r="L3485" s="666">
        <v>4.7</v>
      </c>
      <c r="M3485" s="666">
        <v>9.4</v>
      </c>
      <c r="N3485" s="665">
        <v>2</v>
      </c>
      <c r="O3485" s="748">
        <v>2</v>
      </c>
      <c r="P3485" s="666">
        <v>4.7</v>
      </c>
      <c r="Q3485" s="681">
        <v>0.5</v>
      </c>
      <c r="R3485" s="665">
        <v>1</v>
      </c>
      <c r="S3485" s="681">
        <v>0.5</v>
      </c>
      <c r="T3485" s="748">
        <v>1</v>
      </c>
      <c r="U3485" s="704">
        <v>0.5</v>
      </c>
    </row>
    <row r="3486" spans="1:21" ht="14.4" customHeight="1" x14ac:dyDescent="0.3">
      <c r="A3486" s="664">
        <v>21</v>
      </c>
      <c r="B3486" s="665" t="s">
        <v>545</v>
      </c>
      <c r="C3486" s="665" t="s">
        <v>4759</v>
      </c>
      <c r="D3486" s="746" t="s">
        <v>7220</v>
      </c>
      <c r="E3486" s="747" t="s">
        <v>4770</v>
      </c>
      <c r="F3486" s="665" t="s">
        <v>4752</v>
      </c>
      <c r="G3486" s="665" t="s">
        <v>4953</v>
      </c>
      <c r="H3486" s="665" t="s">
        <v>2238</v>
      </c>
      <c r="I3486" s="665" t="s">
        <v>2767</v>
      </c>
      <c r="J3486" s="665" t="s">
        <v>2539</v>
      </c>
      <c r="K3486" s="665" t="s">
        <v>4515</v>
      </c>
      <c r="L3486" s="666">
        <v>154.36000000000001</v>
      </c>
      <c r="M3486" s="666">
        <v>154.36000000000001</v>
      </c>
      <c r="N3486" s="665">
        <v>1</v>
      </c>
      <c r="O3486" s="748">
        <v>0.5</v>
      </c>
      <c r="P3486" s="666">
        <v>154.36000000000001</v>
      </c>
      <c r="Q3486" s="681">
        <v>1</v>
      </c>
      <c r="R3486" s="665">
        <v>1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21</v>
      </c>
      <c r="B3487" s="665" t="s">
        <v>545</v>
      </c>
      <c r="C3487" s="665" t="s">
        <v>4759</v>
      </c>
      <c r="D3487" s="746" t="s">
        <v>7220</v>
      </c>
      <c r="E3487" s="747" t="s">
        <v>4770</v>
      </c>
      <c r="F3487" s="665" t="s">
        <v>4752</v>
      </c>
      <c r="G3487" s="665" t="s">
        <v>4953</v>
      </c>
      <c r="H3487" s="665" t="s">
        <v>2238</v>
      </c>
      <c r="I3487" s="665" t="s">
        <v>2771</v>
      </c>
      <c r="J3487" s="665" t="s">
        <v>4518</v>
      </c>
      <c r="K3487" s="665" t="s">
        <v>4519</v>
      </c>
      <c r="L3487" s="666">
        <v>149.52000000000001</v>
      </c>
      <c r="M3487" s="666">
        <v>299.04000000000002</v>
      </c>
      <c r="N3487" s="665">
        <v>2</v>
      </c>
      <c r="O3487" s="748">
        <v>2</v>
      </c>
      <c r="P3487" s="666">
        <v>149.52000000000001</v>
      </c>
      <c r="Q3487" s="681">
        <v>0.5</v>
      </c>
      <c r="R3487" s="665">
        <v>1</v>
      </c>
      <c r="S3487" s="681">
        <v>0.5</v>
      </c>
      <c r="T3487" s="748">
        <v>1</v>
      </c>
      <c r="U3487" s="704">
        <v>0.5</v>
      </c>
    </row>
    <row r="3488" spans="1:21" ht="14.4" customHeight="1" x14ac:dyDescent="0.3">
      <c r="A3488" s="664">
        <v>21</v>
      </c>
      <c r="B3488" s="665" t="s">
        <v>545</v>
      </c>
      <c r="C3488" s="665" t="s">
        <v>4759</v>
      </c>
      <c r="D3488" s="746" t="s">
        <v>7220</v>
      </c>
      <c r="E3488" s="747" t="s">
        <v>4770</v>
      </c>
      <c r="F3488" s="665" t="s">
        <v>4752</v>
      </c>
      <c r="G3488" s="665" t="s">
        <v>4953</v>
      </c>
      <c r="H3488" s="665" t="s">
        <v>546</v>
      </c>
      <c r="I3488" s="665" t="s">
        <v>5566</v>
      </c>
      <c r="J3488" s="665" t="s">
        <v>5567</v>
      </c>
      <c r="K3488" s="665" t="s">
        <v>5568</v>
      </c>
      <c r="L3488" s="666">
        <v>149.52000000000001</v>
      </c>
      <c r="M3488" s="666">
        <v>149.52000000000001</v>
      </c>
      <c r="N3488" s="665">
        <v>1</v>
      </c>
      <c r="O3488" s="748">
        <v>1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21</v>
      </c>
      <c r="B3489" s="665" t="s">
        <v>545</v>
      </c>
      <c r="C3489" s="665" t="s">
        <v>4759</v>
      </c>
      <c r="D3489" s="746" t="s">
        <v>7220</v>
      </c>
      <c r="E3489" s="747" t="s">
        <v>4770</v>
      </c>
      <c r="F3489" s="665" t="s">
        <v>4752</v>
      </c>
      <c r="G3489" s="665" t="s">
        <v>5570</v>
      </c>
      <c r="H3489" s="665" t="s">
        <v>546</v>
      </c>
      <c r="I3489" s="665" t="s">
        <v>7129</v>
      </c>
      <c r="J3489" s="665" t="s">
        <v>5776</v>
      </c>
      <c r="K3489" s="665" t="s">
        <v>5573</v>
      </c>
      <c r="L3489" s="666">
        <v>0</v>
      </c>
      <c r="M3489" s="666">
        <v>0</v>
      </c>
      <c r="N3489" s="665">
        <v>1</v>
      </c>
      <c r="O3489" s="748">
        <v>1</v>
      </c>
      <c r="P3489" s="666"/>
      <c r="Q3489" s="681"/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21</v>
      </c>
      <c r="B3490" s="665" t="s">
        <v>545</v>
      </c>
      <c r="C3490" s="665" t="s">
        <v>4759</v>
      </c>
      <c r="D3490" s="746" t="s">
        <v>7220</v>
      </c>
      <c r="E3490" s="747" t="s">
        <v>4770</v>
      </c>
      <c r="F3490" s="665" t="s">
        <v>4752</v>
      </c>
      <c r="G3490" s="665" t="s">
        <v>4824</v>
      </c>
      <c r="H3490" s="665" t="s">
        <v>546</v>
      </c>
      <c r="I3490" s="665" t="s">
        <v>5175</v>
      </c>
      <c r="J3490" s="665" t="s">
        <v>4855</v>
      </c>
      <c r="K3490" s="665" t="s">
        <v>4856</v>
      </c>
      <c r="L3490" s="666">
        <v>0</v>
      </c>
      <c r="M3490" s="666">
        <v>0</v>
      </c>
      <c r="N3490" s="665">
        <v>1</v>
      </c>
      <c r="O3490" s="748">
        <v>1</v>
      </c>
      <c r="P3490" s="666">
        <v>0</v>
      </c>
      <c r="Q3490" s="681"/>
      <c r="R3490" s="665">
        <v>1</v>
      </c>
      <c r="S3490" s="681">
        <v>1</v>
      </c>
      <c r="T3490" s="748">
        <v>1</v>
      </c>
      <c r="U3490" s="704">
        <v>1</v>
      </c>
    </row>
    <row r="3491" spans="1:21" ht="14.4" customHeight="1" x14ac:dyDescent="0.3">
      <c r="A3491" s="664">
        <v>21</v>
      </c>
      <c r="B3491" s="665" t="s">
        <v>545</v>
      </c>
      <c r="C3491" s="665" t="s">
        <v>4759</v>
      </c>
      <c r="D3491" s="746" t="s">
        <v>7220</v>
      </c>
      <c r="E3491" s="747" t="s">
        <v>4770</v>
      </c>
      <c r="F3491" s="665" t="s">
        <v>4752</v>
      </c>
      <c r="G3491" s="665" t="s">
        <v>5358</v>
      </c>
      <c r="H3491" s="665" t="s">
        <v>546</v>
      </c>
      <c r="I3491" s="665" t="s">
        <v>7130</v>
      </c>
      <c r="J3491" s="665" t="s">
        <v>1592</v>
      </c>
      <c r="K3491" s="665" t="s">
        <v>7131</v>
      </c>
      <c r="L3491" s="666">
        <v>0</v>
      </c>
      <c r="M3491" s="666">
        <v>0</v>
      </c>
      <c r="N3491" s="665">
        <v>1</v>
      </c>
      <c r="O3491" s="748">
        <v>0.5</v>
      </c>
      <c r="P3491" s="666">
        <v>0</v>
      </c>
      <c r="Q3491" s="681"/>
      <c r="R3491" s="665">
        <v>1</v>
      </c>
      <c r="S3491" s="681">
        <v>1</v>
      </c>
      <c r="T3491" s="748">
        <v>0.5</v>
      </c>
      <c r="U3491" s="704">
        <v>1</v>
      </c>
    </row>
    <row r="3492" spans="1:21" ht="14.4" customHeight="1" x14ac:dyDescent="0.3">
      <c r="A3492" s="664">
        <v>21</v>
      </c>
      <c r="B3492" s="665" t="s">
        <v>545</v>
      </c>
      <c r="C3492" s="665" t="s">
        <v>4759</v>
      </c>
      <c r="D3492" s="746" t="s">
        <v>7220</v>
      </c>
      <c r="E3492" s="747" t="s">
        <v>4770</v>
      </c>
      <c r="F3492" s="665" t="s">
        <v>4752</v>
      </c>
      <c r="G3492" s="665" t="s">
        <v>4859</v>
      </c>
      <c r="H3492" s="665" t="s">
        <v>546</v>
      </c>
      <c r="I3492" s="665" t="s">
        <v>1413</v>
      </c>
      <c r="J3492" s="665" t="s">
        <v>1414</v>
      </c>
      <c r="K3492" s="665" t="s">
        <v>4860</v>
      </c>
      <c r="L3492" s="666">
        <v>344</v>
      </c>
      <c r="M3492" s="666">
        <v>688</v>
      </c>
      <c r="N3492" s="665">
        <v>2</v>
      </c>
      <c r="O3492" s="748">
        <v>2</v>
      </c>
      <c r="P3492" s="666"/>
      <c r="Q3492" s="681">
        <v>0</v>
      </c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21</v>
      </c>
      <c r="B3493" s="665" t="s">
        <v>545</v>
      </c>
      <c r="C3493" s="665" t="s">
        <v>4759</v>
      </c>
      <c r="D3493" s="746" t="s">
        <v>7220</v>
      </c>
      <c r="E3493" s="747" t="s">
        <v>4770</v>
      </c>
      <c r="F3493" s="665" t="s">
        <v>4752</v>
      </c>
      <c r="G3493" s="665" t="s">
        <v>4859</v>
      </c>
      <c r="H3493" s="665" t="s">
        <v>546</v>
      </c>
      <c r="I3493" s="665" t="s">
        <v>4982</v>
      </c>
      <c r="J3493" s="665" t="s">
        <v>1414</v>
      </c>
      <c r="K3493" s="665" t="s">
        <v>4464</v>
      </c>
      <c r="L3493" s="666">
        <v>0</v>
      </c>
      <c r="M3493" s="666">
        <v>0</v>
      </c>
      <c r="N3493" s="665">
        <v>3</v>
      </c>
      <c r="O3493" s="748">
        <v>2</v>
      </c>
      <c r="P3493" s="666">
        <v>0</v>
      </c>
      <c r="Q3493" s="681"/>
      <c r="R3493" s="665">
        <v>1</v>
      </c>
      <c r="S3493" s="681">
        <v>0.33333333333333331</v>
      </c>
      <c r="T3493" s="748">
        <v>0.5</v>
      </c>
      <c r="U3493" s="704">
        <v>0.25</v>
      </c>
    </row>
    <row r="3494" spans="1:21" ht="14.4" customHeight="1" x14ac:dyDescent="0.3">
      <c r="A3494" s="664">
        <v>21</v>
      </c>
      <c r="B3494" s="665" t="s">
        <v>545</v>
      </c>
      <c r="C3494" s="665" t="s">
        <v>4759</v>
      </c>
      <c r="D3494" s="746" t="s">
        <v>7220</v>
      </c>
      <c r="E3494" s="747" t="s">
        <v>4770</v>
      </c>
      <c r="F3494" s="665" t="s">
        <v>4752</v>
      </c>
      <c r="G3494" s="665" t="s">
        <v>5585</v>
      </c>
      <c r="H3494" s="665" t="s">
        <v>546</v>
      </c>
      <c r="I3494" s="665" t="s">
        <v>5586</v>
      </c>
      <c r="J3494" s="665" t="s">
        <v>5587</v>
      </c>
      <c r="K3494" s="665" t="s">
        <v>5588</v>
      </c>
      <c r="L3494" s="666">
        <v>0</v>
      </c>
      <c r="M3494" s="666">
        <v>0</v>
      </c>
      <c r="N3494" s="665">
        <v>1</v>
      </c>
      <c r="O3494" s="748">
        <v>1</v>
      </c>
      <c r="P3494" s="666">
        <v>0</v>
      </c>
      <c r="Q3494" s="681"/>
      <c r="R3494" s="665">
        <v>1</v>
      </c>
      <c r="S3494" s="681">
        <v>1</v>
      </c>
      <c r="T3494" s="748">
        <v>1</v>
      </c>
      <c r="U3494" s="704">
        <v>1</v>
      </c>
    </row>
    <row r="3495" spans="1:21" ht="14.4" customHeight="1" x14ac:dyDescent="0.3">
      <c r="A3495" s="664">
        <v>21</v>
      </c>
      <c r="B3495" s="665" t="s">
        <v>545</v>
      </c>
      <c r="C3495" s="665" t="s">
        <v>4759</v>
      </c>
      <c r="D3495" s="746" t="s">
        <v>7220</v>
      </c>
      <c r="E3495" s="747" t="s">
        <v>4770</v>
      </c>
      <c r="F3495" s="665" t="s">
        <v>4752</v>
      </c>
      <c r="G3495" s="665" t="s">
        <v>4861</v>
      </c>
      <c r="H3495" s="665" t="s">
        <v>546</v>
      </c>
      <c r="I3495" s="665" t="s">
        <v>6330</v>
      </c>
      <c r="J3495" s="665" t="s">
        <v>4862</v>
      </c>
      <c r="K3495" s="665" t="s">
        <v>6331</v>
      </c>
      <c r="L3495" s="666">
        <v>0</v>
      </c>
      <c r="M3495" s="666">
        <v>0</v>
      </c>
      <c r="N3495" s="665">
        <v>1</v>
      </c>
      <c r="O3495" s="748">
        <v>1</v>
      </c>
      <c r="P3495" s="666"/>
      <c r="Q3495" s="681"/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21</v>
      </c>
      <c r="B3496" s="665" t="s">
        <v>545</v>
      </c>
      <c r="C3496" s="665" t="s">
        <v>4759</v>
      </c>
      <c r="D3496" s="746" t="s">
        <v>7220</v>
      </c>
      <c r="E3496" s="747" t="s">
        <v>4770</v>
      </c>
      <c r="F3496" s="665" t="s">
        <v>4752</v>
      </c>
      <c r="G3496" s="665" t="s">
        <v>6035</v>
      </c>
      <c r="H3496" s="665" t="s">
        <v>546</v>
      </c>
      <c r="I3496" s="665" t="s">
        <v>1159</v>
      </c>
      <c r="J3496" s="665" t="s">
        <v>1160</v>
      </c>
      <c r="K3496" s="665" t="s">
        <v>6037</v>
      </c>
      <c r="L3496" s="666">
        <v>37.520000000000003</v>
      </c>
      <c r="M3496" s="666">
        <v>75.040000000000006</v>
      </c>
      <c r="N3496" s="665">
        <v>2</v>
      </c>
      <c r="O3496" s="748">
        <v>1</v>
      </c>
      <c r="P3496" s="666">
        <v>75.040000000000006</v>
      </c>
      <c r="Q3496" s="681">
        <v>1</v>
      </c>
      <c r="R3496" s="665">
        <v>2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21</v>
      </c>
      <c r="B3497" s="665" t="s">
        <v>545</v>
      </c>
      <c r="C3497" s="665" t="s">
        <v>4759</v>
      </c>
      <c r="D3497" s="746" t="s">
        <v>7220</v>
      </c>
      <c r="E3497" s="747" t="s">
        <v>4770</v>
      </c>
      <c r="F3497" s="665" t="s">
        <v>4752</v>
      </c>
      <c r="G3497" s="665" t="s">
        <v>5394</v>
      </c>
      <c r="H3497" s="665" t="s">
        <v>546</v>
      </c>
      <c r="I3497" s="665" t="s">
        <v>3918</v>
      </c>
      <c r="J3497" s="665" t="s">
        <v>3919</v>
      </c>
      <c r="K3497" s="665" t="s">
        <v>5395</v>
      </c>
      <c r="L3497" s="666">
        <v>0</v>
      </c>
      <c r="M3497" s="666">
        <v>0</v>
      </c>
      <c r="N3497" s="665">
        <v>1</v>
      </c>
      <c r="O3497" s="748">
        <v>1</v>
      </c>
      <c r="P3497" s="666"/>
      <c r="Q3497" s="681"/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21</v>
      </c>
      <c r="B3498" s="665" t="s">
        <v>545</v>
      </c>
      <c r="C3498" s="665" t="s">
        <v>4759</v>
      </c>
      <c r="D3498" s="746" t="s">
        <v>7220</v>
      </c>
      <c r="E3498" s="747" t="s">
        <v>4770</v>
      </c>
      <c r="F3498" s="665" t="s">
        <v>4752</v>
      </c>
      <c r="G3498" s="665" t="s">
        <v>6047</v>
      </c>
      <c r="H3498" s="665" t="s">
        <v>546</v>
      </c>
      <c r="I3498" s="665" t="s">
        <v>7132</v>
      </c>
      <c r="J3498" s="665" t="s">
        <v>7133</v>
      </c>
      <c r="K3498" s="665" t="s">
        <v>6053</v>
      </c>
      <c r="L3498" s="666">
        <v>0</v>
      </c>
      <c r="M3498" s="666">
        <v>0</v>
      </c>
      <c r="N3498" s="665">
        <v>2</v>
      </c>
      <c r="O3498" s="748">
        <v>2</v>
      </c>
      <c r="P3498" s="666"/>
      <c r="Q3498" s="681"/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21</v>
      </c>
      <c r="B3499" s="665" t="s">
        <v>545</v>
      </c>
      <c r="C3499" s="665" t="s">
        <v>4759</v>
      </c>
      <c r="D3499" s="746" t="s">
        <v>7220</v>
      </c>
      <c r="E3499" s="747" t="s">
        <v>4770</v>
      </c>
      <c r="F3499" s="665" t="s">
        <v>4752</v>
      </c>
      <c r="G3499" s="665" t="s">
        <v>6047</v>
      </c>
      <c r="H3499" s="665" t="s">
        <v>546</v>
      </c>
      <c r="I3499" s="665" t="s">
        <v>6051</v>
      </c>
      <c r="J3499" s="665" t="s">
        <v>6052</v>
      </c>
      <c r="K3499" s="665" t="s">
        <v>6053</v>
      </c>
      <c r="L3499" s="666">
        <v>0</v>
      </c>
      <c r="M3499" s="666">
        <v>0</v>
      </c>
      <c r="N3499" s="665">
        <v>1</v>
      </c>
      <c r="O3499" s="748">
        <v>1</v>
      </c>
      <c r="P3499" s="666">
        <v>0</v>
      </c>
      <c r="Q3499" s="681"/>
      <c r="R3499" s="665">
        <v>1</v>
      </c>
      <c r="S3499" s="681">
        <v>1</v>
      </c>
      <c r="T3499" s="748">
        <v>1</v>
      </c>
      <c r="U3499" s="704">
        <v>1</v>
      </c>
    </row>
    <row r="3500" spans="1:21" ht="14.4" customHeight="1" x14ac:dyDescent="0.3">
      <c r="A3500" s="664">
        <v>21</v>
      </c>
      <c r="B3500" s="665" t="s">
        <v>545</v>
      </c>
      <c r="C3500" s="665" t="s">
        <v>4759</v>
      </c>
      <c r="D3500" s="746" t="s">
        <v>7220</v>
      </c>
      <c r="E3500" s="747" t="s">
        <v>4770</v>
      </c>
      <c r="F3500" s="665" t="s">
        <v>4752</v>
      </c>
      <c r="G3500" s="665" t="s">
        <v>4797</v>
      </c>
      <c r="H3500" s="665" t="s">
        <v>546</v>
      </c>
      <c r="I3500" s="665" t="s">
        <v>2670</v>
      </c>
      <c r="J3500" s="665" t="s">
        <v>2671</v>
      </c>
      <c r="K3500" s="665" t="s">
        <v>4798</v>
      </c>
      <c r="L3500" s="666">
        <v>48.09</v>
      </c>
      <c r="M3500" s="666">
        <v>48.09</v>
      </c>
      <c r="N3500" s="665">
        <v>1</v>
      </c>
      <c r="O3500" s="748">
        <v>0.5</v>
      </c>
      <c r="P3500" s="666">
        <v>48.09</v>
      </c>
      <c r="Q3500" s="681">
        <v>1</v>
      </c>
      <c r="R3500" s="665">
        <v>1</v>
      </c>
      <c r="S3500" s="681">
        <v>1</v>
      </c>
      <c r="T3500" s="748">
        <v>0.5</v>
      </c>
      <c r="U3500" s="704">
        <v>1</v>
      </c>
    </row>
    <row r="3501" spans="1:21" ht="14.4" customHeight="1" x14ac:dyDescent="0.3">
      <c r="A3501" s="664">
        <v>21</v>
      </c>
      <c r="B3501" s="665" t="s">
        <v>545</v>
      </c>
      <c r="C3501" s="665" t="s">
        <v>4759</v>
      </c>
      <c r="D3501" s="746" t="s">
        <v>7220</v>
      </c>
      <c r="E3501" s="747" t="s">
        <v>4770</v>
      </c>
      <c r="F3501" s="665" t="s">
        <v>4752</v>
      </c>
      <c r="G3501" s="665" t="s">
        <v>4797</v>
      </c>
      <c r="H3501" s="665" t="s">
        <v>546</v>
      </c>
      <c r="I3501" s="665" t="s">
        <v>6261</v>
      </c>
      <c r="J3501" s="665" t="s">
        <v>6059</v>
      </c>
      <c r="K3501" s="665" t="s">
        <v>6262</v>
      </c>
      <c r="L3501" s="666">
        <v>0</v>
      </c>
      <c r="M3501" s="666">
        <v>0</v>
      </c>
      <c r="N3501" s="665">
        <v>1</v>
      </c>
      <c r="O3501" s="748">
        <v>1</v>
      </c>
      <c r="P3501" s="666">
        <v>0</v>
      </c>
      <c r="Q3501" s="681"/>
      <c r="R3501" s="665">
        <v>1</v>
      </c>
      <c r="S3501" s="681">
        <v>1</v>
      </c>
      <c r="T3501" s="748">
        <v>1</v>
      </c>
      <c r="U3501" s="704">
        <v>1</v>
      </c>
    </row>
    <row r="3502" spans="1:21" ht="14.4" customHeight="1" x14ac:dyDescent="0.3">
      <c r="A3502" s="664">
        <v>21</v>
      </c>
      <c r="B3502" s="665" t="s">
        <v>545</v>
      </c>
      <c r="C3502" s="665" t="s">
        <v>4759</v>
      </c>
      <c r="D3502" s="746" t="s">
        <v>7220</v>
      </c>
      <c r="E3502" s="747" t="s">
        <v>4770</v>
      </c>
      <c r="F3502" s="665" t="s">
        <v>4752</v>
      </c>
      <c r="G3502" s="665" t="s">
        <v>4825</v>
      </c>
      <c r="H3502" s="665" t="s">
        <v>546</v>
      </c>
      <c r="I3502" s="665" t="s">
        <v>1084</v>
      </c>
      <c r="J3502" s="665" t="s">
        <v>1085</v>
      </c>
      <c r="K3502" s="665" t="s">
        <v>4826</v>
      </c>
      <c r="L3502" s="666">
        <v>0</v>
      </c>
      <c r="M3502" s="666">
        <v>0</v>
      </c>
      <c r="N3502" s="665">
        <v>2</v>
      </c>
      <c r="O3502" s="748">
        <v>2</v>
      </c>
      <c r="P3502" s="666">
        <v>0</v>
      </c>
      <c r="Q3502" s="681"/>
      <c r="R3502" s="665">
        <v>2</v>
      </c>
      <c r="S3502" s="681">
        <v>1</v>
      </c>
      <c r="T3502" s="748">
        <v>2</v>
      </c>
      <c r="U3502" s="704">
        <v>1</v>
      </c>
    </row>
    <row r="3503" spans="1:21" ht="14.4" customHeight="1" x14ac:dyDescent="0.3">
      <c r="A3503" s="664">
        <v>21</v>
      </c>
      <c r="B3503" s="665" t="s">
        <v>545</v>
      </c>
      <c r="C3503" s="665" t="s">
        <v>4759</v>
      </c>
      <c r="D3503" s="746" t="s">
        <v>7220</v>
      </c>
      <c r="E3503" s="747" t="s">
        <v>4770</v>
      </c>
      <c r="F3503" s="665" t="s">
        <v>4752</v>
      </c>
      <c r="G3503" s="665" t="s">
        <v>4896</v>
      </c>
      <c r="H3503" s="665" t="s">
        <v>546</v>
      </c>
      <c r="I3503" s="665" t="s">
        <v>604</v>
      </c>
      <c r="J3503" s="665" t="s">
        <v>605</v>
      </c>
      <c r="K3503" s="665" t="s">
        <v>4541</v>
      </c>
      <c r="L3503" s="666">
        <v>550.39</v>
      </c>
      <c r="M3503" s="666">
        <v>1100.78</v>
      </c>
      <c r="N3503" s="665">
        <v>2</v>
      </c>
      <c r="O3503" s="748">
        <v>1</v>
      </c>
      <c r="P3503" s="666">
        <v>1100.78</v>
      </c>
      <c r="Q3503" s="681">
        <v>1</v>
      </c>
      <c r="R3503" s="665">
        <v>2</v>
      </c>
      <c r="S3503" s="681">
        <v>1</v>
      </c>
      <c r="T3503" s="748">
        <v>1</v>
      </c>
      <c r="U3503" s="704">
        <v>1</v>
      </c>
    </row>
    <row r="3504" spans="1:21" ht="14.4" customHeight="1" x14ac:dyDescent="0.3">
      <c r="A3504" s="664">
        <v>21</v>
      </c>
      <c r="B3504" s="665" t="s">
        <v>545</v>
      </c>
      <c r="C3504" s="665" t="s">
        <v>4759</v>
      </c>
      <c r="D3504" s="746" t="s">
        <v>7220</v>
      </c>
      <c r="E3504" s="747" t="s">
        <v>4770</v>
      </c>
      <c r="F3504" s="665" t="s">
        <v>4752</v>
      </c>
      <c r="G3504" s="665" t="s">
        <v>4896</v>
      </c>
      <c r="H3504" s="665" t="s">
        <v>546</v>
      </c>
      <c r="I3504" s="665" t="s">
        <v>4897</v>
      </c>
      <c r="J3504" s="665" t="s">
        <v>605</v>
      </c>
      <c r="K3504" s="665" t="s">
        <v>4541</v>
      </c>
      <c r="L3504" s="666">
        <v>0</v>
      </c>
      <c r="M3504" s="666">
        <v>0</v>
      </c>
      <c r="N3504" s="665">
        <v>2</v>
      </c>
      <c r="O3504" s="748">
        <v>1</v>
      </c>
      <c r="P3504" s="666">
        <v>0</v>
      </c>
      <c r="Q3504" s="681"/>
      <c r="R3504" s="665">
        <v>2</v>
      </c>
      <c r="S3504" s="681">
        <v>1</v>
      </c>
      <c r="T3504" s="748">
        <v>1</v>
      </c>
      <c r="U3504" s="704">
        <v>1</v>
      </c>
    </row>
    <row r="3505" spans="1:21" ht="14.4" customHeight="1" x14ac:dyDescent="0.3">
      <c r="A3505" s="664">
        <v>21</v>
      </c>
      <c r="B3505" s="665" t="s">
        <v>545</v>
      </c>
      <c r="C3505" s="665" t="s">
        <v>4759</v>
      </c>
      <c r="D3505" s="746" t="s">
        <v>7220</v>
      </c>
      <c r="E3505" s="747" t="s">
        <v>4770</v>
      </c>
      <c r="F3505" s="665" t="s">
        <v>4752</v>
      </c>
      <c r="G3505" s="665" t="s">
        <v>4896</v>
      </c>
      <c r="H3505" s="665" t="s">
        <v>2238</v>
      </c>
      <c r="I3505" s="665" t="s">
        <v>2572</v>
      </c>
      <c r="J3505" s="665" t="s">
        <v>2573</v>
      </c>
      <c r="K3505" s="665" t="s">
        <v>4540</v>
      </c>
      <c r="L3505" s="666">
        <v>550.39</v>
      </c>
      <c r="M3505" s="666">
        <v>2201.56</v>
      </c>
      <c r="N3505" s="665">
        <v>4</v>
      </c>
      <c r="O3505" s="748">
        <v>2</v>
      </c>
      <c r="P3505" s="666">
        <v>1100.78</v>
      </c>
      <c r="Q3505" s="681">
        <v>0.5</v>
      </c>
      <c r="R3505" s="665">
        <v>2</v>
      </c>
      <c r="S3505" s="681">
        <v>0.5</v>
      </c>
      <c r="T3505" s="748">
        <v>1</v>
      </c>
      <c r="U3505" s="704">
        <v>0.5</v>
      </c>
    </row>
    <row r="3506" spans="1:21" ht="14.4" customHeight="1" x14ac:dyDescent="0.3">
      <c r="A3506" s="664">
        <v>21</v>
      </c>
      <c r="B3506" s="665" t="s">
        <v>545</v>
      </c>
      <c r="C3506" s="665" t="s">
        <v>4759</v>
      </c>
      <c r="D3506" s="746" t="s">
        <v>7220</v>
      </c>
      <c r="E3506" s="747" t="s">
        <v>4770</v>
      </c>
      <c r="F3506" s="665" t="s">
        <v>4752</v>
      </c>
      <c r="G3506" s="665" t="s">
        <v>5401</v>
      </c>
      <c r="H3506" s="665" t="s">
        <v>2238</v>
      </c>
      <c r="I3506" s="665" t="s">
        <v>2535</v>
      </c>
      <c r="J3506" s="665" t="s">
        <v>2536</v>
      </c>
      <c r="K3506" s="665" t="s">
        <v>4504</v>
      </c>
      <c r="L3506" s="666">
        <v>98.78</v>
      </c>
      <c r="M3506" s="666">
        <v>98.78</v>
      </c>
      <c r="N3506" s="665">
        <v>1</v>
      </c>
      <c r="O3506" s="748">
        <v>1</v>
      </c>
      <c r="P3506" s="666">
        <v>98.78</v>
      </c>
      <c r="Q3506" s="681">
        <v>1</v>
      </c>
      <c r="R3506" s="665">
        <v>1</v>
      </c>
      <c r="S3506" s="681">
        <v>1</v>
      </c>
      <c r="T3506" s="748">
        <v>1</v>
      </c>
      <c r="U3506" s="704">
        <v>1</v>
      </c>
    </row>
    <row r="3507" spans="1:21" ht="14.4" customHeight="1" x14ac:dyDescent="0.3">
      <c r="A3507" s="664">
        <v>21</v>
      </c>
      <c r="B3507" s="665" t="s">
        <v>545</v>
      </c>
      <c r="C3507" s="665" t="s">
        <v>4759</v>
      </c>
      <c r="D3507" s="746" t="s">
        <v>7220</v>
      </c>
      <c r="E3507" s="747" t="s">
        <v>4770</v>
      </c>
      <c r="F3507" s="665" t="s">
        <v>4752</v>
      </c>
      <c r="G3507" s="665" t="s">
        <v>4832</v>
      </c>
      <c r="H3507" s="665" t="s">
        <v>2238</v>
      </c>
      <c r="I3507" s="665" t="s">
        <v>7134</v>
      </c>
      <c r="J3507" s="665" t="s">
        <v>4834</v>
      </c>
      <c r="K3507" s="665" t="s">
        <v>7135</v>
      </c>
      <c r="L3507" s="666">
        <v>69.16</v>
      </c>
      <c r="M3507" s="666">
        <v>69.16</v>
      </c>
      <c r="N3507" s="665">
        <v>1</v>
      </c>
      <c r="O3507" s="748">
        <v>1</v>
      </c>
      <c r="P3507" s="666">
        <v>69.16</v>
      </c>
      <c r="Q3507" s="681">
        <v>1</v>
      </c>
      <c r="R3507" s="665">
        <v>1</v>
      </c>
      <c r="S3507" s="681">
        <v>1</v>
      </c>
      <c r="T3507" s="748">
        <v>1</v>
      </c>
      <c r="U3507" s="704">
        <v>1</v>
      </c>
    </row>
    <row r="3508" spans="1:21" ht="14.4" customHeight="1" x14ac:dyDescent="0.3">
      <c r="A3508" s="664">
        <v>21</v>
      </c>
      <c r="B3508" s="665" t="s">
        <v>545</v>
      </c>
      <c r="C3508" s="665" t="s">
        <v>4759</v>
      </c>
      <c r="D3508" s="746" t="s">
        <v>7220</v>
      </c>
      <c r="E3508" s="747" t="s">
        <v>4770</v>
      </c>
      <c r="F3508" s="665" t="s">
        <v>4752</v>
      </c>
      <c r="G3508" s="665" t="s">
        <v>6085</v>
      </c>
      <c r="H3508" s="665" t="s">
        <v>546</v>
      </c>
      <c r="I3508" s="665" t="s">
        <v>1116</v>
      </c>
      <c r="J3508" s="665" t="s">
        <v>1117</v>
      </c>
      <c r="K3508" s="665" t="s">
        <v>6813</v>
      </c>
      <c r="L3508" s="666">
        <v>59.78</v>
      </c>
      <c r="M3508" s="666">
        <v>119.56</v>
      </c>
      <c r="N3508" s="665">
        <v>2</v>
      </c>
      <c r="O3508" s="748">
        <v>1</v>
      </c>
      <c r="P3508" s="666">
        <v>119.56</v>
      </c>
      <c r="Q3508" s="681">
        <v>1</v>
      </c>
      <c r="R3508" s="665">
        <v>2</v>
      </c>
      <c r="S3508" s="681">
        <v>1</v>
      </c>
      <c r="T3508" s="748">
        <v>1</v>
      </c>
      <c r="U3508" s="704">
        <v>1</v>
      </c>
    </row>
    <row r="3509" spans="1:21" ht="14.4" customHeight="1" x14ac:dyDescent="0.3">
      <c r="A3509" s="664">
        <v>21</v>
      </c>
      <c r="B3509" s="665" t="s">
        <v>545</v>
      </c>
      <c r="C3509" s="665" t="s">
        <v>4759</v>
      </c>
      <c r="D3509" s="746" t="s">
        <v>7220</v>
      </c>
      <c r="E3509" s="747" t="s">
        <v>4770</v>
      </c>
      <c r="F3509" s="665" t="s">
        <v>4752</v>
      </c>
      <c r="G3509" s="665" t="s">
        <v>6085</v>
      </c>
      <c r="H3509" s="665" t="s">
        <v>546</v>
      </c>
      <c r="I3509" s="665" t="s">
        <v>6809</v>
      </c>
      <c r="J3509" s="665" t="s">
        <v>6711</v>
      </c>
      <c r="K3509" s="665" t="s">
        <v>6810</v>
      </c>
      <c r="L3509" s="666">
        <v>0</v>
      </c>
      <c r="M3509" s="666">
        <v>0</v>
      </c>
      <c r="N3509" s="665">
        <v>1</v>
      </c>
      <c r="O3509" s="748">
        <v>0.5</v>
      </c>
      <c r="P3509" s="666">
        <v>0</v>
      </c>
      <c r="Q3509" s="681"/>
      <c r="R3509" s="665">
        <v>1</v>
      </c>
      <c r="S3509" s="681">
        <v>1</v>
      </c>
      <c r="T3509" s="748">
        <v>0.5</v>
      </c>
      <c r="U3509" s="704">
        <v>1</v>
      </c>
    </row>
    <row r="3510" spans="1:21" ht="14.4" customHeight="1" x14ac:dyDescent="0.3">
      <c r="A3510" s="664">
        <v>21</v>
      </c>
      <c r="B3510" s="665" t="s">
        <v>545</v>
      </c>
      <c r="C3510" s="665" t="s">
        <v>4759</v>
      </c>
      <c r="D3510" s="746" t="s">
        <v>7220</v>
      </c>
      <c r="E3510" s="747" t="s">
        <v>4770</v>
      </c>
      <c r="F3510" s="665" t="s">
        <v>4752</v>
      </c>
      <c r="G3510" s="665" t="s">
        <v>6085</v>
      </c>
      <c r="H3510" s="665" t="s">
        <v>546</v>
      </c>
      <c r="I3510" s="665" t="s">
        <v>3455</v>
      </c>
      <c r="J3510" s="665" t="s">
        <v>3456</v>
      </c>
      <c r="K3510" s="665" t="s">
        <v>6813</v>
      </c>
      <c r="L3510" s="666">
        <v>0</v>
      </c>
      <c r="M3510" s="666">
        <v>0</v>
      </c>
      <c r="N3510" s="665">
        <v>1</v>
      </c>
      <c r="O3510" s="748">
        <v>0.5</v>
      </c>
      <c r="P3510" s="666">
        <v>0</v>
      </c>
      <c r="Q3510" s="681"/>
      <c r="R3510" s="665">
        <v>1</v>
      </c>
      <c r="S3510" s="681">
        <v>1</v>
      </c>
      <c r="T3510" s="748">
        <v>0.5</v>
      </c>
      <c r="U3510" s="704">
        <v>1</v>
      </c>
    </row>
    <row r="3511" spans="1:21" ht="14.4" customHeight="1" x14ac:dyDescent="0.3">
      <c r="A3511" s="664">
        <v>21</v>
      </c>
      <c r="B3511" s="665" t="s">
        <v>545</v>
      </c>
      <c r="C3511" s="665" t="s">
        <v>4759</v>
      </c>
      <c r="D3511" s="746" t="s">
        <v>7220</v>
      </c>
      <c r="E3511" s="747" t="s">
        <v>4770</v>
      </c>
      <c r="F3511" s="665" t="s">
        <v>4752</v>
      </c>
      <c r="G3511" s="665" t="s">
        <v>7084</v>
      </c>
      <c r="H3511" s="665" t="s">
        <v>546</v>
      </c>
      <c r="I3511" s="665" t="s">
        <v>7085</v>
      </c>
      <c r="J3511" s="665" t="s">
        <v>7086</v>
      </c>
      <c r="K3511" s="665" t="s">
        <v>7087</v>
      </c>
      <c r="L3511" s="666">
        <v>0</v>
      </c>
      <c r="M3511" s="666">
        <v>0</v>
      </c>
      <c r="N3511" s="665">
        <v>1</v>
      </c>
      <c r="O3511" s="748">
        <v>1</v>
      </c>
      <c r="P3511" s="666">
        <v>0</v>
      </c>
      <c r="Q3511" s="681"/>
      <c r="R3511" s="665">
        <v>1</v>
      </c>
      <c r="S3511" s="681">
        <v>1</v>
      </c>
      <c r="T3511" s="748">
        <v>1</v>
      </c>
      <c r="U3511" s="704">
        <v>1</v>
      </c>
    </row>
    <row r="3512" spans="1:21" ht="14.4" customHeight="1" x14ac:dyDescent="0.3">
      <c r="A3512" s="664">
        <v>21</v>
      </c>
      <c r="B3512" s="665" t="s">
        <v>545</v>
      </c>
      <c r="C3512" s="665" t="s">
        <v>4759</v>
      </c>
      <c r="D3512" s="746" t="s">
        <v>7220</v>
      </c>
      <c r="E3512" s="747" t="s">
        <v>4770</v>
      </c>
      <c r="F3512" s="665" t="s">
        <v>4752</v>
      </c>
      <c r="G3512" s="665" t="s">
        <v>4807</v>
      </c>
      <c r="H3512" s="665" t="s">
        <v>546</v>
      </c>
      <c r="I3512" s="665" t="s">
        <v>5019</v>
      </c>
      <c r="J3512" s="665" t="s">
        <v>797</v>
      </c>
      <c r="K3512" s="665" t="s">
        <v>5020</v>
      </c>
      <c r="L3512" s="666">
        <v>28.81</v>
      </c>
      <c r="M3512" s="666">
        <v>57.62</v>
      </c>
      <c r="N3512" s="665">
        <v>2</v>
      </c>
      <c r="O3512" s="748">
        <v>1.5</v>
      </c>
      <c r="P3512" s="666">
        <v>57.62</v>
      </c>
      <c r="Q3512" s="681">
        <v>1</v>
      </c>
      <c r="R3512" s="665">
        <v>2</v>
      </c>
      <c r="S3512" s="681">
        <v>1</v>
      </c>
      <c r="T3512" s="748">
        <v>1.5</v>
      </c>
      <c r="U3512" s="704">
        <v>1</v>
      </c>
    </row>
    <row r="3513" spans="1:21" ht="14.4" customHeight="1" x14ac:dyDescent="0.3">
      <c r="A3513" s="664">
        <v>21</v>
      </c>
      <c r="B3513" s="665" t="s">
        <v>545</v>
      </c>
      <c r="C3513" s="665" t="s">
        <v>4759</v>
      </c>
      <c r="D3513" s="746" t="s">
        <v>7220</v>
      </c>
      <c r="E3513" s="747" t="s">
        <v>4770</v>
      </c>
      <c r="F3513" s="665" t="s">
        <v>4752</v>
      </c>
      <c r="G3513" s="665" t="s">
        <v>4807</v>
      </c>
      <c r="H3513" s="665" t="s">
        <v>546</v>
      </c>
      <c r="I3513" s="665" t="s">
        <v>4838</v>
      </c>
      <c r="J3513" s="665" t="s">
        <v>797</v>
      </c>
      <c r="K3513" s="665" t="s">
        <v>4839</v>
      </c>
      <c r="L3513" s="666">
        <v>57.64</v>
      </c>
      <c r="M3513" s="666">
        <v>172.92000000000002</v>
      </c>
      <c r="N3513" s="665">
        <v>3</v>
      </c>
      <c r="O3513" s="748">
        <v>2.5</v>
      </c>
      <c r="P3513" s="666">
        <v>115.28</v>
      </c>
      <c r="Q3513" s="681">
        <v>0.66666666666666663</v>
      </c>
      <c r="R3513" s="665">
        <v>2</v>
      </c>
      <c r="S3513" s="681">
        <v>0.66666666666666663</v>
      </c>
      <c r="T3513" s="748">
        <v>1.5</v>
      </c>
      <c r="U3513" s="704">
        <v>0.6</v>
      </c>
    </row>
    <row r="3514" spans="1:21" ht="14.4" customHeight="1" x14ac:dyDescent="0.3">
      <c r="A3514" s="664">
        <v>21</v>
      </c>
      <c r="B3514" s="665" t="s">
        <v>545</v>
      </c>
      <c r="C3514" s="665" t="s">
        <v>4759</v>
      </c>
      <c r="D3514" s="746" t="s">
        <v>7220</v>
      </c>
      <c r="E3514" s="747" t="s">
        <v>4770</v>
      </c>
      <c r="F3514" s="665" t="s">
        <v>4752</v>
      </c>
      <c r="G3514" s="665" t="s">
        <v>4810</v>
      </c>
      <c r="H3514" s="665" t="s">
        <v>546</v>
      </c>
      <c r="I3514" s="665" t="s">
        <v>5211</v>
      </c>
      <c r="J3514" s="665" t="s">
        <v>4606</v>
      </c>
      <c r="K3514" s="665" t="s">
        <v>5212</v>
      </c>
      <c r="L3514" s="666">
        <v>0</v>
      </c>
      <c r="M3514" s="666">
        <v>0</v>
      </c>
      <c r="N3514" s="665">
        <v>1</v>
      </c>
      <c r="O3514" s="748">
        <v>1</v>
      </c>
      <c r="P3514" s="666">
        <v>0</v>
      </c>
      <c r="Q3514" s="681"/>
      <c r="R3514" s="665">
        <v>1</v>
      </c>
      <c r="S3514" s="681">
        <v>1</v>
      </c>
      <c r="T3514" s="748">
        <v>1</v>
      </c>
      <c r="U3514" s="704">
        <v>1</v>
      </c>
    </row>
    <row r="3515" spans="1:21" ht="14.4" customHeight="1" x14ac:dyDescent="0.3">
      <c r="A3515" s="664">
        <v>21</v>
      </c>
      <c r="B3515" s="665" t="s">
        <v>545</v>
      </c>
      <c r="C3515" s="665" t="s">
        <v>4759</v>
      </c>
      <c r="D3515" s="746" t="s">
        <v>7220</v>
      </c>
      <c r="E3515" s="747" t="s">
        <v>4770</v>
      </c>
      <c r="F3515" s="665" t="s">
        <v>4752</v>
      </c>
      <c r="G3515" s="665" t="s">
        <v>4810</v>
      </c>
      <c r="H3515" s="665" t="s">
        <v>546</v>
      </c>
      <c r="I3515" s="665" t="s">
        <v>5025</v>
      </c>
      <c r="J3515" s="665" t="s">
        <v>4606</v>
      </c>
      <c r="K3515" s="665" t="s">
        <v>5026</v>
      </c>
      <c r="L3515" s="666">
        <v>0</v>
      </c>
      <c r="M3515" s="666">
        <v>0</v>
      </c>
      <c r="N3515" s="665">
        <v>1</v>
      </c>
      <c r="O3515" s="748">
        <v>1</v>
      </c>
      <c r="P3515" s="666">
        <v>0</v>
      </c>
      <c r="Q3515" s="681"/>
      <c r="R3515" s="665">
        <v>1</v>
      </c>
      <c r="S3515" s="681">
        <v>1</v>
      </c>
      <c r="T3515" s="748">
        <v>1</v>
      </c>
      <c r="U3515" s="704">
        <v>1</v>
      </c>
    </row>
    <row r="3516" spans="1:21" ht="14.4" customHeight="1" x14ac:dyDescent="0.3">
      <c r="A3516" s="664">
        <v>21</v>
      </c>
      <c r="B3516" s="665" t="s">
        <v>545</v>
      </c>
      <c r="C3516" s="665" t="s">
        <v>4759</v>
      </c>
      <c r="D3516" s="746" t="s">
        <v>7220</v>
      </c>
      <c r="E3516" s="747" t="s">
        <v>4770</v>
      </c>
      <c r="F3516" s="665" t="s">
        <v>4752</v>
      </c>
      <c r="G3516" s="665" t="s">
        <v>4810</v>
      </c>
      <c r="H3516" s="665" t="s">
        <v>2238</v>
      </c>
      <c r="I3516" s="665" t="s">
        <v>3820</v>
      </c>
      <c r="J3516" s="665" t="s">
        <v>4606</v>
      </c>
      <c r="K3516" s="665" t="s">
        <v>4607</v>
      </c>
      <c r="L3516" s="666">
        <v>668.54</v>
      </c>
      <c r="M3516" s="666">
        <v>668.54</v>
      </c>
      <c r="N3516" s="665">
        <v>1</v>
      </c>
      <c r="O3516" s="748">
        <v>1</v>
      </c>
      <c r="P3516" s="666">
        <v>668.54</v>
      </c>
      <c r="Q3516" s="681">
        <v>1</v>
      </c>
      <c r="R3516" s="665">
        <v>1</v>
      </c>
      <c r="S3516" s="681">
        <v>1</v>
      </c>
      <c r="T3516" s="748">
        <v>1</v>
      </c>
      <c r="U3516" s="704">
        <v>1</v>
      </c>
    </row>
    <row r="3517" spans="1:21" ht="14.4" customHeight="1" x14ac:dyDescent="0.3">
      <c r="A3517" s="664">
        <v>21</v>
      </c>
      <c r="B3517" s="665" t="s">
        <v>545</v>
      </c>
      <c r="C3517" s="665" t="s">
        <v>4759</v>
      </c>
      <c r="D3517" s="746" t="s">
        <v>7220</v>
      </c>
      <c r="E3517" s="747" t="s">
        <v>4770</v>
      </c>
      <c r="F3517" s="665" t="s">
        <v>4752</v>
      </c>
      <c r="G3517" s="665" t="s">
        <v>5141</v>
      </c>
      <c r="H3517" s="665" t="s">
        <v>2238</v>
      </c>
      <c r="I3517" s="665" t="s">
        <v>5142</v>
      </c>
      <c r="J3517" s="665" t="s">
        <v>2570</v>
      </c>
      <c r="K3517" s="665" t="s">
        <v>5143</v>
      </c>
      <c r="L3517" s="666">
        <v>28.81</v>
      </c>
      <c r="M3517" s="666">
        <v>57.62</v>
      </c>
      <c r="N3517" s="665">
        <v>2</v>
      </c>
      <c r="O3517" s="748">
        <v>1.5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21</v>
      </c>
      <c r="B3518" s="665" t="s">
        <v>545</v>
      </c>
      <c r="C3518" s="665" t="s">
        <v>4759</v>
      </c>
      <c r="D3518" s="746" t="s">
        <v>7220</v>
      </c>
      <c r="E3518" s="747" t="s">
        <v>4770</v>
      </c>
      <c r="F3518" s="665" t="s">
        <v>4752</v>
      </c>
      <c r="G3518" s="665" t="s">
        <v>7136</v>
      </c>
      <c r="H3518" s="665" t="s">
        <v>2238</v>
      </c>
      <c r="I3518" s="665" t="s">
        <v>3797</v>
      </c>
      <c r="J3518" s="665" t="s">
        <v>3798</v>
      </c>
      <c r="K3518" s="665" t="s">
        <v>4487</v>
      </c>
      <c r="L3518" s="666">
        <v>132</v>
      </c>
      <c r="M3518" s="666">
        <v>396</v>
      </c>
      <c r="N3518" s="665">
        <v>3</v>
      </c>
      <c r="O3518" s="748">
        <v>1</v>
      </c>
      <c r="P3518" s="666">
        <v>396</v>
      </c>
      <c r="Q3518" s="681">
        <v>1</v>
      </c>
      <c r="R3518" s="665">
        <v>3</v>
      </c>
      <c r="S3518" s="681">
        <v>1</v>
      </c>
      <c r="T3518" s="748">
        <v>1</v>
      </c>
      <c r="U3518" s="704">
        <v>1</v>
      </c>
    </row>
    <row r="3519" spans="1:21" ht="14.4" customHeight="1" x14ac:dyDescent="0.3">
      <c r="A3519" s="664">
        <v>21</v>
      </c>
      <c r="B3519" s="665" t="s">
        <v>545</v>
      </c>
      <c r="C3519" s="665" t="s">
        <v>4759</v>
      </c>
      <c r="D3519" s="746" t="s">
        <v>7220</v>
      </c>
      <c r="E3519" s="747" t="s">
        <v>4770</v>
      </c>
      <c r="F3519" s="665" t="s">
        <v>4752</v>
      </c>
      <c r="G3519" s="665" t="s">
        <v>4815</v>
      </c>
      <c r="H3519" s="665" t="s">
        <v>546</v>
      </c>
      <c r="I3519" s="665" t="s">
        <v>1930</v>
      </c>
      <c r="J3519" s="665" t="s">
        <v>1931</v>
      </c>
      <c r="K3519" s="665" t="s">
        <v>1756</v>
      </c>
      <c r="L3519" s="666">
        <v>108.44</v>
      </c>
      <c r="M3519" s="666">
        <v>433.76</v>
      </c>
      <c r="N3519" s="665">
        <v>4</v>
      </c>
      <c r="O3519" s="748">
        <v>4</v>
      </c>
      <c r="P3519" s="666">
        <v>216.88</v>
      </c>
      <c r="Q3519" s="681">
        <v>0.5</v>
      </c>
      <c r="R3519" s="665">
        <v>2</v>
      </c>
      <c r="S3519" s="681">
        <v>0.5</v>
      </c>
      <c r="T3519" s="748">
        <v>2</v>
      </c>
      <c r="U3519" s="704">
        <v>0.5</v>
      </c>
    </row>
    <row r="3520" spans="1:21" ht="14.4" customHeight="1" x14ac:dyDescent="0.3">
      <c r="A3520" s="664">
        <v>21</v>
      </c>
      <c r="B3520" s="665" t="s">
        <v>545</v>
      </c>
      <c r="C3520" s="665" t="s">
        <v>4759</v>
      </c>
      <c r="D3520" s="746" t="s">
        <v>7220</v>
      </c>
      <c r="E3520" s="747" t="s">
        <v>4770</v>
      </c>
      <c r="F3520" s="665" t="s">
        <v>4752</v>
      </c>
      <c r="G3520" s="665" t="s">
        <v>4919</v>
      </c>
      <c r="H3520" s="665" t="s">
        <v>546</v>
      </c>
      <c r="I3520" s="665" t="s">
        <v>7137</v>
      </c>
      <c r="J3520" s="665" t="s">
        <v>7138</v>
      </c>
      <c r="K3520" s="665" t="s">
        <v>7139</v>
      </c>
      <c r="L3520" s="666">
        <v>218.41</v>
      </c>
      <c r="M3520" s="666">
        <v>218.41</v>
      </c>
      <c r="N3520" s="665">
        <v>1</v>
      </c>
      <c r="O3520" s="748">
        <v>1</v>
      </c>
      <c r="P3520" s="666">
        <v>218.41</v>
      </c>
      <c r="Q3520" s="681">
        <v>1</v>
      </c>
      <c r="R3520" s="665">
        <v>1</v>
      </c>
      <c r="S3520" s="681">
        <v>1</v>
      </c>
      <c r="T3520" s="748">
        <v>1</v>
      </c>
      <c r="U3520" s="704">
        <v>1</v>
      </c>
    </row>
    <row r="3521" spans="1:21" ht="14.4" customHeight="1" x14ac:dyDescent="0.3">
      <c r="A3521" s="664">
        <v>21</v>
      </c>
      <c r="B3521" s="665" t="s">
        <v>545</v>
      </c>
      <c r="C3521" s="665" t="s">
        <v>4759</v>
      </c>
      <c r="D3521" s="746" t="s">
        <v>7220</v>
      </c>
      <c r="E3521" s="747" t="s">
        <v>4770</v>
      </c>
      <c r="F3521" s="665" t="s">
        <v>4752</v>
      </c>
      <c r="G3521" s="665" t="s">
        <v>6733</v>
      </c>
      <c r="H3521" s="665" t="s">
        <v>546</v>
      </c>
      <c r="I3521" s="665" t="s">
        <v>7140</v>
      </c>
      <c r="J3521" s="665" t="s">
        <v>6735</v>
      </c>
      <c r="K3521" s="665" t="s">
        <v>7141</v>
      </c>
      <c r="L3521" s="666">
        <v>0</v>
      </c>
      <c r="M3521" s="666">
        <v>0</v>
      </c>
      <c r="N3521" s="665">
        <v>2</v>
      </c>
      <c r="O3521" s="748">
        <v>1.5</v>
      </c>
      <c r="P3521" s="666">
        <v>0</v>
      </c>
      <c r="Q3521" s="681"/>
      <c r="R3521" s="665">
        <v>1</v>
      </c>
      <c r="S3521" s="681">
        <v>0.5</v>
      </c>
      <c r="T3521" s="748">
        <v>1</v>
      </c>
      <c r="U3521" s="704">
        <v>0.66666666666666663</v>
      </c>
    </row>
    <row r="3522" spans="1:21" ht="14.4" customHeight="1" x14ac:dyDescent="0.3">
      <c r="A3522" s="664">
        <v>21</v>
      </c>
      <c r="B3522" s="665" t="s">
        <v>545</v>
      </c>
      <c r="C3522" s="665" t="s">
        <v>4759</v>
      </c>
      <c r="D3522" s="746" t="s">
        <v>7220</v>
      </c>
      <c r="E3522" s="747" t="s">
        <v>4770</v>
      </c>
      <c r="F3522" s="665" t="s">
        <v>4752</v>
      </c>
      <c r="G3522" s="665" t="s">
        <v>4816</v>
      </c>
      <c r="H3522" s="665" t="s">
        <v>546</v>
      </c>
      <c r="I3522" s="665" t="s">
        <v>861</v>
      </c>
      <c r="J3522" s="665" t="s">
        <v>4817</v>
      </c>
      <c r="K3522" s="665" t="s">
        <v>4800</v>
      </c>
      <c r="L3522" s="666">
        <v>0</v>
      </c>
      <c r="M3522" s="666">
        <v>0</v>
      </c>
      <c r="N3522" s="665">
        <v>6</v>
      </c>
      <c r="O3522" s="748">
        <v>4</v>
      </c>
      <c r="P3522" s="666">
        <v>0</v>
      </c>
      <c r="Q3522" s="681"/>
      <c r="R3522" s="665">
        <v>2</v>
      </c>
      <c r="S3522" s="681">
        <v>0.33333333333333331</v>
      </c>
      <c r="T3522" s="748">
        <v>1</v>
      </c>
      <c r="U3522" s="704">
        <v>0.25</v>
      </c>
    </row>
    <row r="3523" spans="1:21" ht="14.4" customHeight="1" x14ac:dyDescent="0.3">
      <c r="A3523" s="664">
        <v>21</v>
      </c>
      <c r="B3523" s="665" t="s">
        <v>545</v>
      </c>
      <c r="C3523" s="665" t="s">
        <v>4759</v>
      </c>
      <c r="D3523" s="746" t="s">
        <v>7220</v>
      </c>
      <c r="E3523" s="747" t="s">
        <v>4770</v>
      </c>
      <c r="F3523" s="665" t="s">
        <v>4752</v>
      </c>
      <c r="G3523" s="665" t="s">
        <v>4932</v>
      </c>
      <c r="H3523" s="665" t="s">
        <v>546</v>
      </c>
      <c r="I3523" s="665" t="s">
        <v>5151</v>
      </c>
      <c r="J3523" s="665" t="s">
        <v>5152</v>
      </c>
      <c r="K3523" s="665" t="s">
        <v>5153</v>
      </c>
      <c r="L3523" s="666">
        <v>51.21</v>
      </c>
      <c r="M3523" s="666">
        <v>51.21</v>
      </c>
      <c r="N3523" s="665">
        <v>1</v>
      </c>
      <c r="O3523" s="748">
        <v>0.5</v>
      </c>
      <c r="P3523" s="666">
        <v>51.21</v>
      </c>
      <c r="Q3523" s="681">
        <v>1</v>
      </c>
      <c r="R3523" s="665">
        <v>1</v>
      </c>
      <c r="S3523" s="681">
        <v>1</v>
      </c>
      <c r="T3523" s="748">
        <v>0.5</v>
      </c>
      <c r="U3523" s="704">
        <v>1</v>
      </c>
    </row>
    <row r="3524" spans="1:21" ht="14.4" customHeight="1" x14ac:dyDescent="0.3">
      <c r="A3524" s="664">
        <v>21</v>
      </c>
      <c r="B3524" s="665" t="s">
        <v>545</v>
      </c>
      <c r="C3524" s="665" t="s">
        <v>4759</v>
      </c>
      <c r="D3524" s="746" t="s">
        <v>7220</v>
      </c>
      <c r="E3524" s="747" t="s">
        <v>4770</v>
      </c>
      <c r="F3524" s="665" t="s">
        <v>4752</v>
      </c>
      <c r="G3524" s="665" t="s">
        <v>4932</v>
      </c>
      <c r="H3524" s="665" t="s">
        <v>546</v>
      </c>
      <c r="I3524" s="665" t="s">
        <v>2103</v>
      </c>
      <c r="J3524" s="665" t="s">
        <v>2104</v>
      </c>
      <c r="K3524" s="665" t="s">
        <v>4933</v>
      </c>
      <c r="L3524" s="666">
        <v>31.42</v>
      </c>
      <c r="M3524" s="666">
        <v>62.84</v>
      </c>
      <c r="N3524" s="665">
        <v>2</v>
      </c>
      <c r="O3524" s="748">
        <v>0.5</v>
      </c>
      <c r="P3524" s="666">
        <v>62.84</v>
      </c>
      <c r="Q3524" s="681">
        <v>1</v>
      </c>
      <c r="R3524" s="665">
        <v>2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21</v>
      </c>
      <c r="B3525" s="665" t="s">
        <v>545</v>
      </c>
      <c r="C3525" s="665" t="s">
        <v>4759</v>
      </c>
      <c r="D3525" s="746" t="s">
        <v>7220</v>
      </c>
      <c r="E3525" s="747" t="s">
        <v>4770</v>
      </c>
      <c r="F3525" s="665" t="s">
        <v>4752</v>
      </c>
      <c r="G3525" s="665" t="s">
        <v>5738</v>
      </c>
      <c r="H3525" s="665" t="s">
        <v>2238</v>
      </c>
      <c r="I3525" s="665" t="s">
        <v>5739</v>
      </c>
      <c r="J3525" s="665" t="s">
        <v>5740</v>
      </c>
      <c r="K3525" s="665" t="s">
        <v>4460</v>
      </c>
      <c r="L3525" s="666">
        <v>0</v>
      </c>
      <c r="M3525" s="666">
        <v>0</v>
      </c>
      <c r="N3525" s="665">
        <v>5</v>
      </c>
      <c r="O3525" s="748">
        <v>3</v>
      </c>
      <c r="P3525" s="666">
        <v>0</v>
      </c>
      <c r="Q3525" s="681"/>
      <c r="R3525" s="665">
        <v>2</v>
      </c>
      <c r="S3525" s="681">
        <v>0.4</v>
      </c>
      <c r="T3525" s="748">
        <v>1</v>
      </c>
      <c r="U3525" s="704">
        <v>0.33333333333333331</v>
      </c>
    </row>
    <row r="3526" spans="1:21" ht="14.4" customHeight="1" x14ac:dyDescent="0.3">
      <c r="A3526" s="664">
        <v>21</v>
      </c>
      <c r="B3526" s="665" t="s">
        <v>545</v>
      </c>
      <c r="C3526" s="665" t="s">
        <v>4759</v>
      </c>
      <c r="D3526" s="746" t="s">
        <v>7220</v>
      </c>
      <c r="E3526" s="747" t="s">
        <v>4770</v>
      </c>
      <c r="F3526" s="665" t="s">
        <v>4752</v>
      </c>
      <c r="G3526" s="665" t="s">
        <v>5738</v>
      </c>
      <c r="H3526" s="665" t="s">
        <v>2238</v>
      </c>
      <c r="I3526" s="665" t="s">
        <v>5741</v>
      </c>
      <c r="J3526" s="665" t="s">
        <v>5740</v>
      </c>
      <c r="K3526" s="665" t="s">
        <v>5430</v>
      </c>
      <c r="L3526" s="666">
        <v>492.3</v>
      </c>
      <c r="M3526" s="666">
        <v>492.3</v>
      </c>
      <c r="N3526" s="665">
        <v>1</v>
      </c>
      <c r="O3526" s="748">
        <v>1</v>
      </c>
      <c r="P3526" s="666">
        <v>492.3</v>
      </c>
      <c r="Q3526" s="681">
        <v>1</v>
      </c>
      <c r="R3526" s="665">
        <v>1</v>
      </c>
      <c r="S3526" s="681">
        <v>1</v>
      </c>
      <c r="T3526" s="748">
        <v>1</v>
      </c>
      <c r="U3526" s="704">
        <v>1</v>
      </c>
    </row>
    <row r="3527" spans="1:21" ht="14.4" customHeight="1" x14ac:dyDescent="0.3">
      <c r="A3527" s="664">
        <v>21</v>
      </c>
      <c r="B3527" s="665" t="s">
        <v>545</v>
      </c>
      <c r="C3527" s="665" t="s">
        <v>4759</v>
      </c>
      <c r="D3527" s="746" t="s">
        <v>7220</v>
      </c>
      <c r="E3527" s="747" t="s">
        <v>4770</v>
      </c>
      <c r="F3527" s="665" t="s">
        <v>4752</v>
      </c>
      <c r="G3527" s="665" t="s">
        <v>5738</v>
      </c>
      <c r="H3527" s="665" t="s">
        <v>2238</v>
      </c>
      <c r="I3527" s="665" t="s">
        <v>5741</v>
      </c>
      <c r="J3527" s="665" t="s">
        <v>5740</v>
      </c>
      <c r="K3527" s="665" t="s">
        <v>5430</v>
      </c>
      <c r="L3527" s="666">
        <v>502.31</v>
      </c>
      <c r="M3527" s="666">
        <v>2009.24</v>
      </c>
      <c r="N3527" s="665">
        <v>4</v>
      </c>
      <c r="O3527" s="748">
        <v>4</v>
      </c>
      <c r="P3527" s="666">
        <v>1506.93</v>
      </c>
      <c r="Q3527" s="681">
        <v>0.75</v>
      </c>
      <c r="R3527" s="665">
        <v>3</v>
      </c>
      <c r="S3527" s="681">
        <v>0.75</v>
      </c>
      <c r="T3527" s="748">
        <v>3</v>
      </c>
      <c r="U3527" s="704">
        <v>0.75</v>
      </c>
    </row>
    <row r="3528" spans="1:21" ht="14.4" customHeight="1" x14ac:dyDescent="0.3">
      <c r="A3528" s="664">
        <v>21</v>
      </c>
      <c r="B3528" s="665" t="s">
        <v>545</v>
      </c>
      <c r="C3528" s="665" t="s">
        <v>4759</v>
      </c>
      <c r="D3528" s="746" t="s">
        <v>7220</v>
      </c>
      <c r="E3528" s="747" t="s">
        <v>4770</v>
      </c>
      <c r="F3528" s="665" t="s">
        <v>4752</v>
      </c>
      <c r="G3528" s="665" t="s">
        <v>6476</v>
      </c>
      <c r="H3528" s="665" t="s">
        <v>2238</v>
      </c>
      <c r="I3528" s="665" t="s">
        <v>3865</v>
      </c>
      <c r="J3528" s="665" t="s">
        <v>3866</v>
      </c>
      <c r="K3528" s="665" t="s">
        <v>4681</v>
      </c>
      <c r="L3528" s="666">
        <v>14213.96</v>
      </c>
      <c r="M3528" s="666">
        <v>42641.88</v>
      </c>
      <c r="N3528" s="665">
        <v>3</v>
      </c>
      <c r="O3528" s="748">
        <v>1</v>
      </c>
      <c r="P3528" s="666">
        <v>42641.88</v>
      </c>
      <c r="Q3528" s="681">
        <v>1</v>
      </c>
      <c r="R3528" s="665">
        <v>3</v>
      </c>
      <c r="S3528" s="681">
        <v>1</v>
      </c>
      <c r="T3528" s="748">
        <v>1</v>
      </c>
      <c r="U3528" s="704">
        <v>1</v>
      </c>
    </row>
    <row r="3529" spans="1:21" ht="14.4" customHeight="1" x14ac:dyDescent="0.3">
      <c r="A3529" s="664">
        <v>21</v>
      </c>
      <c r="B3529" s="665" t="s">
        <v>545</v>
      </c>
      <c r="C3529" s="665" t="s">
        <v>4759</v>
      </c>
      <c r="D3529" s="746" t="s">
        <v>7220</v>
      </c>
      <c r="E3529" s="747" t="s">
        <v>4770</v>
      </c>
      <c r="F3529" s="665" t="s">
        <v>4752</v>
      </c>
      <c r="G3529" s="665" t="s">
        <v>6476</v>
      </c>
      <c r="H3529" s="665" t="s">
        <v>2238</v>
      </c>
      <c r="I3529" s="665" t="s">
        <v>6480</v>
      </c>
      <c r="J3529" s="665" t="s">
        <v>6481</v>
      </c>
      <c r="K3529" s="665" t="s">
        <v>6482</v>
      </c>
      <c r="L3529" s="666">
        <v>4017.02</v>
      </c>
      <c r="M3529" s="666">
        <v>12051.06</v>
      </c>
      <c r="N3529" s="665">
        <v>3</v>
      </c>
      <c r="O3529" s="748">
        <v>1</v>
      </c>
      <c r="P3529" s="666">
        <v>12051.06</v>
      </c>
      <c r="Q3529" s="681">
        <v>1</v>
      </c>
      <c r="R3529" s="665">
        <v>3</v>
      </c>
      <c r="S3529" s="681">
        <v>1</v>
      </c>
      <c r="T3529" s="748">
        <v>1</v>
      </c>
      <c r="U3529" s="704">
        <v>1</v>
      </c>
    </row>
    <row r="3530" spans="1:21" ht="14.4" customHeight="1" x14ac:dyDescent="0.3">
      <c r="A3530" s="664">
        <v>21</v>
      </c>
      <c r="B3530" s="665" t="s">
        <v>545</v>
      </c>
      <c r="C3530" s="665" t="s">
        <v>4759</v>
      </c>
      <c r="D3530" s="746" t="s">
        <v>7220</v>
      </c>
      <c r="E3530" s="747" t="s">
        <v>4770</v>
      </c>
      <c r="F3530" s="665" t="s">
        <v>4752</v>
      </c>
      <c r="G3530" s="665" t="s">
        <v>6476</v>
      </c>
      <c r="H3530" s="665" t="s">
        <v>2238</v>
      </c>
      <c r="I3530" s="665" t="s">
        <v>7110</v>
      </c>
      <c r="J3530" s="665" t="s">
        <v>7111</v>
      </c>
      <c r="K3530" s="665" t="s">
        <v>7112</v>
      </c>
      <c r="L3530" s="666">
        <v>803.4</v>
      </c>
      <c r="M3530" s="666">
        <v>2410.1999999999998</v>
      </c>
      <c r="N3530" s="665">
        <v>3</v>
      </c>
      <c r="O3530" s="748">
        <v>1</v>
      </c>
      <c r="P3530" s="666">
        <v>2410.1999999999998</v>
      </c>
      <c r="Q3530" s="681">
        <v>1</v>
      </c>
      <c r="R3530" s="665">
        <v>3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21</v>
      </c>
      <c r="B3531" s="665" t="s">
        <v>545</v>
      </c>
      <c r="C3531" s="665" t="s">
        <v>4759</v>
      </c>
      <c r="D3531" s="746" t="s">
        <v>7220</v>
      </c>
      <c r="E3531" s="747" t="s">
        <v>4770</v>
      </c>
      <c r="F3531" s="665" t="s">
        <v>4752</v>
      </c>
      <c r="G3531" s="665" t="s">
        <v>4936</v>
      </c>
      <c r="H3531" s="665" t="s">
        <v>546</v>
      </c>
      <c r="I3531" s="665" t="s">
        <v>7142</v>
      </c>
      <c r="J3531" s="665" t="s">
        <v>2908</v>
      </c>
      <c r="K3531" s="665" t="s">
        <v>7143</v>
      </c>
      <c r="L3531" s="666">
        <v>0</v>
      </c>
      <c r="M3531" s="666">
        <v>0</v>
      </c>
      <c r="N3531" s="665">
        <v>1</v>
      </c>
      <c r="O3531" s="748">
        <v>1</v>
      </c>
      <c r="P3531" s="666"/>
      <c r="Q3531" s="681"/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21</v>
      </c>
      <c r="B3532" s="665" t="s">
        <v>545</v>
      </c>
      <c r="C3532" s="665" t="s">
        <v>4759</v>
      </c>
      <c r="D3532" s="746" t="s">
        <v>7220</v>
      </c>
      <c r="E3532" s="747" t="s">
        <v>4770</v>
      </c>
      <c r="F3532" s="665" t="s">
        <v>4752</v>
      </c>
      <c r="G3532" s="665" t="s">
        <v>4936</v>
      </c>
      <c r="H3532" s="665" t="s">
        <v>546</v>
      </c>
      <c r="I3532" s="665" t="s">
        <v>899</v>
      </c>
      <c r="J3532" s="665" t="s">
        <v>900</v>
      </c>
      <c r="K3532" s="665" t="s">
        <v>4557</v>
      </c>
      <c r="L3532" s="666">
        <v>93.96</v>
      </c>
      <c r="M3532" s="666">
        <v>93.96</v>
      </c>
      <c r="N3532" s="665">
        <v>1</v>
      </c>
      <c r="O3532" s="748">
        <v>1</v>
      </c>
      <c r="P3532" s="666"/>
      <c r="Q3532" s="681">
        <v>0</v>
      </c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21</v>
      </c>
      <c r="B3533" s="665" t="s">
        <v>545</v>
      </c>
      <c r="C3533" s="665" t="s">
        <v>4759</v>
      </c>
      <c r="D3533" s="746" t="s">
        <v>7220</v>
      </c>
      <c r="E3533" s="747" t="s">
        <v>4770</v>
      </c>
      <c r="F3533" s="665" t="s">
        <v>4752</v>
      </c>
      <c r="G3533" s="665" t="s">
        <v>4818</v>
      </c>
      <c r="H3533" s="665" t="s">
        <v>546</v>
      </c>
      <c r="I3533" s="665" t="s">
        <v>7101</v>
      </c>
      <c r="J3533" s="665" t="s">
        <v>1798</v>
      </c>
      <c r="K3533" s="665" t="s">
        <v>7102</v>
      </c>
      <c r="L3533" s="666">
        <v>33.549999999999997</v>
      </c>
      <c r="M3533" s="666">
        <v>100.64999999999999</v>
      </c>
      <c r="N3533" s="665">
        <v>3</v>
      </c>
      <c r="O3533" s="748">
        <v>3</v>
      </c>
      <c r="P3533" s="666">
        <v>33.549999999999997</v>
      </c>
      <c r="Q3533" s="681">
        <v>0.33333333333333331</v>
      </c>
      <c r="R3533" s="665">
        <v>1</v>
      </c>
      <c r="S3533" s="681">
        <v>0.33333333333333331</v>
      </c>
      <c r="T3533" s="748">
        <v>1</v>
      </c>
      <c r="U3533" s="704">
        <v>0.33333333333333331</v>
      </c>
    </row>
    <row r="3534" spans="1:21" ht="14.4" customHeight="1" x14ac:dyDescent="0.3">
      <c r="A3534" s="664">
        <v>21</v>
      </c>
      <c r="B3534" s="665" t="s">
        <v>545</v>
      </c>
      <c r="C3534" s="665" t="s">
        <v>4759</v>
      </c>
      <c r="D3534" s="746" t="s">
        <v>7220</v>
      </c>
      <c r="E3534" s="747" t="s">
        <v>4770</v>
      </c>
      <c r="F3534" s="665" t="s">
        <v>4752</v>
      </c>
      <c r="G3534" s="665" t="s">
        <v>4818</v>
      </c>
      <c r="H3534" s="665" t="s">
        <v>546</v>
      </c>
      <c r="I3534" s="665" t="s">
        <v>5318</v>
      </c>
      <c r="J3534" s="665" t="s">
        <v>1798</v>
      </c>
      <c r="K3534" s="665" t="s">
        <v>5319</v>
      </c>
      <c r="L3534" s="666">
        <v>0</v>
      </c>
      <c r="M3534" s="666">
        <v>0</v>
      </c>
      <c r="N3534" s="665">
        <v>1</v>
      </c>
      <c r="O3534" s="748">
        <v>1</v>
      </c>
      <c r="P3534" s="666">
        <v>0</v>
      </c>
      <c r="Q3534" s="681"/>
      <c r="R3534" s="665">
        <v>1</v>
      </c>
      <c r="S3534" s="681">
        <v>1</v>
      </c>
      <c r="T3534" s="748">
        <v>1</v>
      </c>
      <c r="U3534" s="704">
        <v>1</v>
      </c>
    </row>
    <row r="3535" spans="1:21" ht="14.4" customHeight="1" x14ac:dyDescent="0.3">
      <c r="A3535" s="664">
        <v>21</v>
      </c>
      <c r="B3535" s="665" t="s">
        <v>545</v>
      </c>
      <c r="C3535" s="665" t="s">
        <v>4759</v>
      </c>
      <c r="D3535" s="746" t="s">
        <v>7220</v>
      </c>
      <c r="E3535" s="747" t="s">
        <v>4770</v>
      </c>
      <c r="F3535" s="665" t="s">
        <v>4752</v>
      </c>
      <c r="G3535" s="665" t="s">
        <v>4818</v>
      </c>
      <c r="H3535" s="665" t="s">
        <v>546</v>
      </c>
      <c r="I3535" s="665" t="s">
        <v>7144</v>
      </c>
      <c r="J3535" s="665" t="s">
        <v>5470</v>
      </c>
      <c r="K3535" s="665" t="s">
        <v>7145</v>
      </c>
      <c r="L3535" s="666">
        <v>16.77</v>
      </c>
      <c r="M3535" s="666">
        <v>16.77</v>
      </c>
      <c r="N3535" s="665">
        <v>1</v>
      </c>
      <c r="O3535" s="748">
        <v>1</v>
      </c>
      <c r="P3535" s="666">
        <v>16.77</v>
      </c>
      <c r="Q3535" s="681">
        <v>1</v>
      </c>
      <c r="R3535" s="665">
        <v>1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21</v>
      </c>
      <c r="B3536" s="665" t="s">
        <v>545</v>
      </c>
      <c r="C3536" s="665" t="s">
        <v>4759</v>
      </c>
      <c r="D3536" s="746" t="s">
        <v>7220</v>
      </c>
      <c r="E3536" s="747" t="s">
        <v>4770</v>
      </c>
      <c r="F3536" s="665" t="s">
        <v>4752</v>
      </c>
      <c r="G3536" s="665" t="s">
        <v>5756</v>
      </c>
      <c r="H3536" s="665" t="s">
        <v>546</v>
      </c>
      <c r="I3536" s="665" t="s">
        <v>2884</v>
      </c>
      <c r="J3536" s="665" t="s">
        <v>2885</v>
      </c>
      <c r="K3536" s="665" t="s">
        <v>6503</v>
      </c>
      <c r="L3536" s="666">
        <v>79.069999999999993</v>
      </c>
      <c r="M3536" s="666">
        <v>474.41999999999996</v>
      </c>
      <c r="N3536" s="665">
        <v>6</v>
      </c>
      <c r="O3536" s="748">
        <v>1.5</v>
      </c>
      <c r="P3536" s="666">
        <v>474.41999999999996</v>
      </c>
      <c r="Q3536" s="681">
        <v>1</v>
      </c>
      <c r="R3536" s="665">
        <v>6</v>
      </c>
      <c r="S3536" s="681">
        <v>1</v>
      </c>
      <c r="T3536" s="748">
        <v>1.5</v>
      </c>
      <c r="U3536" s="704">
        <v>1</v>
      </c>
    </row>
    <row r="3537" spans="1:21" ht="14.4" customHeight="1" x14ac:dyDescent="0.3">
      <c r="A3537" s="664">
        <v>21</v>
      </c>
      <c r="B3537" s="665" t="s">
        <v>545</v>
      </c>
      <c r="C3537" s="665" t="s">
        <v>4759</v>
      </c>
      <c r="D3537" s="746" t="s">
        <v>7220</v>
      </c>
      <c r="E3537" s="747" t="s">
        <v>4770</v>
      </c>
      <c r="F3537" s="665" t="s">
        <v>4752</v>
      </c>
      <c r="G3537" s="665" t="s">
        <v>4942</v>
      </c>
      <c r="H3537" s="665" t="s">
        <v>546</v>
      </c>
      <c r="I3537" s="665" t="s">
        <v>7146</v>
      </c>
      <c r="J3537" s="665" t="s">
        <v>6523</v>
      </c>
      <c r="K3537" s="665" t="s">
        <v>4945</v>
      </c>
      <c r="L3537" s="666">
        <v>0</v>
      </c>
      <c r="M3537" s="666">
        <v>0</v>
      </c>
      <c r="N3537" s="665">
        <v>1</v>
      </c>
      <c r="O3537" s="748">
        <v>0.5</v>
      </c>
      <c r="P3537" s="666"/>
      <c r="Q3537" s="681"/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21</v>
      </c>
      <c r="B3538" s="665" t="s">
        <v>545</v>
      </c>
      <c r="C3538" s="665" t="s">
        <v>4759</v>
      </c>
      <c r="D3538" s="746" t="s">
        <v>7220</v>
      </c>
      <c r="E3538" s="747" t="s">
        <v>4770</v>
      </c>
      <c r="F3538" s="665" t="s">
        <v>4752</v>
      </c>
      <c r="G3538" s="665" t="s">
        <v>4942</v>
      </c>
      <c r="H3538" s="665" t="s">
        <v>546</v>
      </c>
      <c r="I3538" s="665" t="s">
        <v>6517</v>
      </c>
      <c r="J3538" s="665" t="s">
        <v>4944</v>
      </c>
      <c r="K3538" s="665" t="s">
        <v>4463</v>
      </c>
      <c r="L3538" s="666">
        <v>0</v>
      </c>
      <c r="M3538" s="666">
        <v>0</v>
      </c>
      <c r="N3538" s="665">
        <v>1</v>
      </c>
      <c r="O3538" s="748">
        <v>0.5</v>
      </c>
      <c r="P3538" s="666">
        <v>0</v>
      </c>
      <c r="Q3538" s="681"/>
      <c r="R3538" s="665">
        <v>1</v>
      </c>
      <c r="S3538" s="681">
        <v>1</v>
      </c>
      <c r="T3538" s="748">
        <v>0.5</v>
      </c>
      <c r="U3538" s="704">
        <v>1</v>
      </c>
    </row>
    <row r="3539" spans="1:21" ht="14.4" customHeight="1" x14ac:dyDescent="0.3">
      <c r="A3539" s="664">
        <v>21</v>
      </c>
      <c r="B3539" s="665" t="s">
        <v>545</v>
      </c>
      <c r="C3539" s="665" t="s">
        <v>4759</v>
      </c>
      <c r="D3539" s="746" t="s">
        <v>7220</v>
      </c>
      <c r="E3539" s="747" t="s">
        <v>4770</v>
      </c>
      <c r="F3539" s="665" t="s">
        <v>4754</v>
      </c>
      <c r="G3539" s="665" t="s">
        <v>5844</v>
      </c>
      <c r="H3539" s="665" t="s">
        <v>546</v>
      </c>
      <c r="I3539" s="665" t="s">
        <v>5889</v>
      </c>
      <c r="J3539" s="665" t="s">
        <v>5861</v>
      </c>
      <c r="K3539" s="665" t="s">
        <v>5890</v>
      </c>
      <c r="L3539" s="666">
        <v>741</v>
      </c>
      <c r="M3539" s="666">
        <v>6669</v>
      </c>
      <c r="N3539" s="665">
        <v>9</v>
      </c>
      <c r="O3539" s="748">
        <v>5</v>
      </c>
      <c r="P3539" s="666">
        <v>5187</v>
      </c>
      <c r="Q3539" s="681">
        <v>0.77777777777777779</v>
      </c>
      <c r="R3539" s="665">
        <v>7</v>
      </c>
      <c r="S3539" s="681">
        <v>0.77777777777777779</v>
      </c>
      <c r="T3539" s="748">
        <v>4</v>
      </c>
      <c r="U3539" s="704">
        <v>0.8</v>
      </c>
    </row>
    <row r="3540" spans="1:21" ht="14.4" customHeight="1" x14ac:dyDescent="0.3">
      <c r="A3540" s="664">
        <v>21</v>
      </c>
      <c r="B3540" s="665" t="s">
        <v>545</v>
      </c>
      <c r="C3540" s="665" t="s">
        <v>4759</v>
      </c>
      <c r="D3540" s="746" t="s">
        <v>7220</v>
      </c>
      <c r="E3540" s="747" t="s">
        <v>4770</v>
      </c>
      <c r="F3540" s="665" t="s">
        <v>4754</v>
      </c>
      <c r="G3540" s="665" t="s">
        <v>5844</v>
      </c>
      <c r="H3540" s="665" t="s">
        <v>546</v>
      </c>
      <c r="I3540" s="665" t="s">
        <v>5975</v>
      </c>
      <c r="J3540" s="665" t="s">
        <v>5976</v>
      </c>
      <c r="K3540" s="665" t="s">
        <v>5977</v>
      </c>
      <c r="L3540" s="666">
        <v>1512.05</v>
      </c>
      <c r="M3540" s="666">
        <v>21168.699999999997</v>
      </c>
      <c r="N3540" s="665">
        <v>14</v>
      </c>
      <c r="O3540" s="748">
        <v>6</v>
      </c>
      <c r="P3540" s="666">
        <v>21168.699999999997</v>
      </c>
      <c r="Q3540" s="681">
        <v>1</v>
      </c>
      <c r="R3540" s="665">
        <v>14</v>
      </c>
      <c r="S3540" s="681">
        <v>1</v>
      </c>
      <c r="T3540" s="748">
        <v>6</v>
      </c>
      <c r="U3540" s="704">
        <v>1</v>
      </c>
    </row>
    <row r="3541" spans="1:21" ht="14.4" customHeight="1" x14ac:dyDescent="0.3">
      <c r="A3541" s="664">
        <v>21</v>
      </c>
      <c r="B3541" s="665" t="s">
        <v>545</v>
      </c>
      <c r="C3541" s="665" t="s">
        <v>4759</v>
      </c>
      <c r="D3541" s="746" t="s">
        <v>7220</v>
      </c>
      <c r="E3541" s="747" t="s">
        <v>4770</v>
      </c>
      <c r="F3541" s="665" t="s">
        <v>4754</v>
      </c>
      <c r="G3541" s="665" t="s">
        <v>5844</v>
      </c>
      <c r="H3541" s="665" t="s">
        <v>546</v>
      </c>
      <c r="I3541" s="665" t="s">
        <v>7147</v>
      </c>
      <c r="J3541" s="665" t="s">
        <v>5976</v>
      </c>
      <c r="K3541" s="665" t="s">
        <v>7148</v>
      </c>
      <c r="L3541" s="666">
        <v>1128.44</v>
      </c>
      <c r="M3541" s="666">
        <v>1128.44</v>
      </c>
      <c r="N3541" s="665">
        <v>1</v>
      </c>
      <c r="O3541" s="748">
        <v>1</v>
      </c>
      <c r="P3541" s="666">
        <v>1128.44</v>
      </c>
      <c r="Q3541" s="681">
        <v>1</v>
      </c>
      <c r="R3541" s="665">
        <v>1</v>
      </c>
      <c r="S3541" s="681">
        <v>1</v>
      </c>
      <c r="T3541" s="748">
        <v>1</v>
      </c>
      <c r="U3541" s="704">
        <v>1</v>
      </c>
    </row>
    <row r="3542" spans="1:21" ht="14.4" customHeight="1" x14ac:dyDescent="0.3">
      <c r="A3542" s="664">
        <v>21</v>
      </c>
      <c r="B3542" s="665" t="s">
        <v>545</v>
      </c>
      <c r="C3542" s="665" t="s">
        <v>4759</v>
      </c>
      <c r="D3542" s="746" t="s">
        <v>7220</v>
      </c>
      <c r="E3542" s="747" t="s">
        <v>4770</v>
      </c>
      <c r="F3542" s="665" t="s">
        <v>4754</v>
      </c>
      <c r="G3542" s="665" t="s">
        <v>4949</v>
      </c>
      <c r="H3542" s="665" t="s">
        <v>546</v>
      </c>
      <c r="I3542" s="665" t="s">
        <v>4950</v>
      </c>
      <c r="J3542" s="665" t="s">
        <v>4951</v>
      </c>
      <c r="K3542" s="665" t="s">
        <v>4952</v>
      </c>
      <c r="L3542" s="666">
        <v>1267.1300000000001</v>
      </c>
      <c r="M3542" s="666">
        <v>34212.510000000017</v>
      </c>
      <c r="N3542" s="665">
        <v>27</v>
      </c>
      <c r="O3542" s="748">
        <v>26</v>
      </c>
      <c r="P3542" s="666">
        <v>31678.250000000018</v>
      </c>
      <c r="Q3542" s="681">
        <v>0.92592592592592604</v>
      </c>
      <c r="R3542" s="665">
        <v>25</v>
      </c>
      <c r="S3542" s="681">
        <v>0.92592592592592593</v>
      </c>
      <c r="T3542" s="748">
        <v>24</v>
      </c>
      <c r="U3542" s="704">
        <v>0.92307692307692313</v>
      </c>
    </row>
    <row r="3543" spans="1:21" ht="14.4" customHeight="1" x14ac:dyDescent="0.3">
      <c r="A3543" s="664">
        <v>21</v>
      </c>
      <c r="B3543" s="665" t="s">
        <v>545</v>
      </c>
      <c r="C3543" s="665" t="s">
        <v>4759</v>
      </c>
      <c r="D3543" s="746" t="s">
        <v>7220</v>
      </c>
      <c r="E3543" s="747" t="s">
        <v>4773</v>
      </c>
      <c r="F3543" s="665" t="s">
        <v>4752</v>
      </c>
      <c r="G3543" s="665" t="s">
        <v>4847</v>
      </c>
      <c r="H3543" s="665" t="s">
        <v>2238</v>
      </c>
      <c r="I3543" s="665" t="s">
        <v>2330</v>
      </c>
      <c r="J3543" s="665" t="s">
        <v>4572</v>
      </c>
      <c r="K3543" s="665" t="s">
        <v>4573</v>
      </c>
      <c r="L3543" s="666">
        <v>4.7</v>
      </c>
      <c r="M3543" s="666">
        <v>23.5</v>
      </c>
      <c r="N3543" s="665">
        <v>5</v>
      </c>
      <c r="O3543" s="748">
        <v>2</v>
      </c>
      <c r="P3543" s="666"/>
      <c r="Q3543" s="681">
        <v>0</v>
      </c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21</v>
      </c>
      <c r="B3544" s="665" t="s">
        <v>545</v>
      </c>
      <c r="C3544" s="665" t="s">
        <v>4759</v>
      </c>
      <c r="D3544" s="746" t="s">
        <v>7220</v>
      </c>
      <c r="E3544" s="747" t="s">
        <v>4773</v>
      </c>
      <c r="F3544" s="665" t="s">
        <v>4752</v>
      </c>
      <c r="G3544" s="665" t="s">
        <v>7149</v>
      </c>
      <c r="H3544" s="665" t="s">
        <v>546</v>
      </c>
      <c r="I3544" s="665" t="s">
        <v>1326</v>
      </c>
      <c r="J3544" s="665" t="s">
        <v>652</v>
      </c>
      <c r="K3544" s="665" t="s">
        <v>7150</v>
      </c>
      <c r="L3544" s="666">
        <v>33.840000000000003</v>
      </c>
      <c r="M3544" s="666">
        <v>67.680000000000007</v>
      </c>
      <c r="N3544" s="665">
        <v>2</v>
      </c>
      <c r="O3544" s="748">
        <v>1</v>
      </c>
      <c r="P3544" s="666">
        <v>67.680000000000007</v>
      </c>
      <c r="Q3544" s="681">
        <v>1</v>
      </c>
      <c r="R3544" s="665">
        <v>2</v>
      </c>
      <c r="S3544" s="681">
        <v>1</v>
      </c>
      <c r="T3544" s="748">
        <v>1</v>
      </c>
      <c r="U3544" s="704">
        <v>1</v>
      </c>
    </row>
    <row r="3545" spans="1:21" ht="14.4" customHeight="1" x14ac:dyDescent="0.3">
      <c r="A3545" s="664">
        <v>21</v>
      </c>
      <c r="B3545" s="665" t="s">
        <v>545</v>
      </c>
      <c r="C3545" s="665" t="s">
        <v>4759</v>
      </c>
      <c r="D3545" s="746" t="s">
        <v>7220</v>
      </c>
      <c r="E3545" s="747" t="s">
        <v>4773</v>
      </c>
      <c r="F3545" s="665" t="s">
        <v>4752</v>
      </c>
      <c r="G3545" s="665" t="s">
        <v>5570</v>
      </c>
      <c r="H3545" s="665" t="s">
        <v>546</v>
      </c>
      <c r="I3545" s="665" t="s">
        <v>5576</v>
      </c>
      <c r="J3545" s="665" t="s">
        <v>5577</v>
      </c>
      <c r="K3545" s="665" t="s">
        <v>5573</v>
      </c>
      <c r="L3545" s="666">
        <v>550.39</v>
      </c>
      <c r="M3545" s="666">
        <v>1100.78</v>
      </c>
      <c r="N3545" s="665">
        <v>2</v>
      </c>
      <c r="O3545" s="748">
        <v>1</v>
      </c>
      <c r="P3545" s="666"/>
      <c r="Q3545" s="681">
        <v>0</v>
      </c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21</v>
      </c>
      <c r="B3546" s="665" t="s">
        <v>545</v>
      </c>
      <c r="C3546" s="665" t="s">
        <v>4759</v>
      </c>
      <c r="D3546" s="746" t="s">
        <v>7220</v>
      </c>
      <c r="E3546" s="747" t="s">
        <v>4773</v>
      </c>
      <c r="F3546" s="665" t="s">
        <v>4752</v>
      </c>
      <c r="G3546" s="665" t="s">
        <v>5578</v>
      </c>
      <c r="H3546" s="665" t="s">
        <v>2238</v>
      </c>
      <c r="I3546" s="665" t="s">
        <v>2481</v>
      </c>
      <c r="J3546" s="665" t="s">
        <v>2482</v>
      </c>
      <c r="K3546" s="665" t="s">
        <v>4421</v>
      </c>
      <c r="L3546" s="666">
        <v>0</v>
      </c>
      <c r="M3546" s="666">
        <v>0</v>
      </c>
      <c r="N3546" s="665">
        <v>2</v>
      </c>
      <c r="O3546" s="748">
        <v>1.5</v>
      </c>
      <c r="P3546" s="666"/>
      <c r="Q3546" s="681"/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21</v>
      </c>
      <c r="B3547" s="665" t="s">
        <v>545</v>
      </c>
      <c r="C3547" s="665" t="s">
        <v>4759</v>
      </c>
      <c r="D3547" s="746" t="s">
        <v>7220</v>
      </c>
      <c r="E3547" s="747" t="s">
        <v>4773</v>
      </c>
      <c r="F3547" s="665" t="s">
        <v>4752</v>
      </c>
      <c r="G3547" s="665" t="s">
        <v>5047</v>
      </c>
      <c r="H3547" s="665" t="s">
        <v>546</v>
      </c>
      <c r="I3547" s="665" t="s">
        <v>7151</v>
      </c>
      <c r="J3547" s="665" t="s">
        <v>3671</v>
      </c>
      <c r="K3547" s="665" t="s">
        <v>4844</v>
      </c>
      <c r="L3547" s="666">
        <v>219.93</v>
      </c>
      <c r="M3547" s="666">
        <v>439.86</v>
      </c>
      <c r="N3547" s="665">
        <v>2</v>
      </c>
      <c r="O3547" s="748">
        <v>1.5</v>
      </c>
      <c r="P3547" s="666">
        <v>439.86</v>
      </c>
      <c r="Q3547" s="681">
        <v>1</v>
      </c>
      <c r="R3547" s="665">
        <v>2</v>
      </c>
      <c r="S3547" s="681">
        <v>1</v>
      </c>
      <c r="T3547" s="748">
        <v>1.5</v>
      </c>
      <c r="U3547" s="704">
        <v>1</v>
      </c>
    </row>
    <row r="3548" spans="1:21" ht="14.4" customHeight="1" x14ac:dyDescent="0.3">
      <c r="A3548" s="664">
        <v>21</v>
      </c>
      <c r="B3548" s="665" t="s">
        <v>545</v>
      </c>
      <c r="C3548" s="665" t="s">
        <v>4759</v>
      </c>
      <c r="D3548" s="746" t="s">
        <v>7220</v>
      </c>
      <c r="E3548" s="747" t="s">
        <v>4773</v>
      </c>
      <c r="F3548" s="665" t="s">
        <v>4752</v>
      </c>
      <c r="G3548" s="665" t="s">
        <v>7152</v>
      </c>
      <c r="H3548" s="665" t="s">
        <v>546</v>
      </c>
      <c r="I3548" s="665" t="s">
        <v>3314</v>
      </c>
      <c r="J3548" s="665" t="s">
        <v>3315</v>
      </c>
      <c r="K3548" s="665" t="s">
        <v>7153</v>
      </c>
      <c r="L3548" s="666">
        <v>150.1</v>
      </c>
      <c r="M3548" s="666">
        <v>450.29999999999995</v>
      </c>
      <c r="N3548" s="665">
        <v>3</v>
      </c>
      <c r="O3548" s="748">
        <v>1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21</v>
      </c>
      <c r="B3549" s="665" t="s">
        <v>545</v>
      </c>
      <c r="C3549" s="665" t="s">
        <v>4759</v>
      </c>
      <c r="D3549" s="746" t="s">
        <v>7220</v>
      </c>
      <c r="E3549" s="747" t="s">
        <v>4773</v>
      </c>
      <c r="F3549" s="665" t="s">
        <v>4752</v>
      </c>
      <c r="G3549" s="665" t="s">
        <v>5892</v>
      </c>
      <c r="H3549" s="665" t="s">
        <v>2238</v>
      </c>
      <c r="I3549" s="665" t="s">
        <v>2779</v>
      </c>
      <c r="J3549" s="665" t="s">
        <v>2780</v>
      </c>
      <c r="K3549" s="665" t="s">
        <v>4525</v>
      </c>
      <c r="L3549" s="666">
        <v>70.540000000000006</v>
      </c>
      <c r="M3549" s="666">
        <v>282.16000000000003</v>
      </c>
      <c r="N3549" s="665">
        <v>4</v>
      </c>
      <c r="O3549" s="748">
        <v>2.5</v>
      </c>
      <c r="P3549" s="666">
        <v>211.62</v>
      </c>
      <c r="Q3549" s="681">
        <v>0.75</v>
      </c>
      <c r="R3549" s="665">
        <v>3</v>
      </c>
      <c r="S3549" s="681">
        <v>0.75</v>
      </c>
      <c r="T3549" s="748">
        <v>1.5</v>
      </c>
      <c r="U3549" s="704">
        <v>0.6</v>
      </c>
    </row>
    <row r="3550" spans="1:21" ht="14.4" customHeight="1" x14ac:dyDescent="0.3">
      <c r="A3550" s="664">
        <v>21</v>
      </c>
      <c r="B3550" s="665" t="s">
        <v>545</v>
      </c>
      <c r="C3550" s="665" t="s">
        <v>4759</v>
      </c>
      <c r="D3550" s="746" t="s">
        <v>7220</v>
      </c>
      <c r="E3550" s="747" t="s">
        <v>4773</v>
      </c>
      <c r="F3550" s="665" t="s">
        <v>4752</v>
      </c>
      <c r="G3550" s="665" t="s">
        <v>5579</v>
      </c>
      <c r="H3550" s="665" t="s">
        <v>2238</v>
      </c>
      <c r="I3550" s="665" t="s">
        <v>6004</v>
      </c>
      <c r="J3550" s="665" t="s">
        <v>6005</v>
      </c>
      <c r="K3550" s="665" t="s">
        <v>4585</v>
      </c>
      <c r="L3550" s="666">
        <v>206.88</v>
      </c>
      <c r="M3550" s="666">
        <v>206.88</v>
      </c>
      <c r="N3550" s="665">
        <v>1</v>
      </c>
      <c r="O3550" s="748">
        <v>1</v>
      </c>
      <c r="P3550" s="666">
        <v>206.88</v>
      </c>
      <c r="Q3550" s="681">
        <v>1</v>
      </c>
      <c r="R3550" s="665">
        <v>1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21</v>
      </c>
      <c r="B3551" s="665" t="s">
        <v>545</v>
      </c>
      <c r="C3551" s="665" t="s">
        <v>4759</v>
      </c>
      <c r="D3551" s="746" t="s">
        <v>7220</v>
      </c>
      <c r="E3551" s="747" t="s">
        <v>4773</v>
      </c>
      <c r="F3551" s="665" t="s">
        <v>4752</v>
      </c>
      <c r="G3551" s="665" t="s">
        <v>4824</v>
      </c>
      <c r="H3551" s="665" t="s">
        <v>546</v>
      </c>
      <c r="I3551" s="665" t="s">
        <v>962</v>
      </c>
      <c r="J3551" s="665" t="s">
        <v>4855</v>
      </c>
      <c r="K3551" s="665" t="s">
        <v>4856</v>
      </c>
      <c r="L3551" s="666">
        <v>0</v>
      </c>
      <c r="M3551" s="666">
        <v>0</v>
      </c>
      <c r="N3551" s="665">
        <v>1</v>
      </c>
      <c r="O3551" s="748">
        <v>0.5</v>
      </c>
      <c r="P3551" s="666"/>
      <c r="Q3551" s="681"/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21</v>
      </c>
      <c r="B3552" s="665" t="s">
        <v>545</v>
      </c>
      <c r="C3552" s="665" t="s">
        <v>4759</v>
      </c>
      <c r="D3552" s="746" t="s">
        <v>7220</v>
      </c>
      <c r="E3552" s="747" t="s">
        <v>4773</v>
      </c>
      <c r="F3552" s="665" t="s">
        <v>4752</v>
      </c>
      <c r="G3552" s="665" t="s">
        <v>6012</v>
      </c>
      <c r="H3552" s="665" t="s">
        <v>2238</v>
      </c>
      <c r="I3552" s="665" t="s">
        <v>2311</v>
      </c>
      <c r="J3552" s="665" t="s">
        <v>2312</v>
      </c>
      <c r="K3552" s="665" t="s">
        <v>4463</v>
      </c>
      <c r="L3552" s="666">
        <v>69.16</v>
      </c>
      <c r="M3552" s="666">
        <v>69.16</v>
      </c>
      <c r="N3552" s="665">
        <v>1</v>
      </c>
      <c r="O3552" s="748">
        <v>0.5</v>
      </c>
      <c r="P3552" s="666">
        <v>69.16</v>
      </c>
      <c r="Q3552" s="681">
        <v>1</v>
      </c>
      <c r="R3552" s="665">
        <v>1</v>
      </c>
      <c r="S3552" s="681">
        <v>1</v>
      </c>
      <c r="T3552" s="748">
        <v>0.5</v>
      </c>
      <c r="U3552" s="704">
        <v>1</v>
      </c>
    </row>
    <row r="3553" spans="1:21" ht="14.4" customHeight="1" x14ac:dyDescent="0.3">
      <c r="A3553" s="664">
        <v>21</v>
      </c>
      <c r="B3553" s="665" t="s">
        <v>545</v>
      </c>
      <c r="C3553" s="665" t="s">
        <v>4759</v>
      </c>
      <c r="D3553" s="746" t="s">
        <v>7220</v>
      </c>
      <c r="E3553" s="747" t="s">
        <v>4773</v>
      </c>
      <c r="F3553" s="665" t="s">
        <v>4752</v>
      </c>
      <c r="G3553" s="665" t="s">
        <v>4857</v>
      </c>
      <c r="H3553" s="665" t="s">
        <v>2238</v>
      </c>
      <c r="I3553" s="665" t="s">
        <v>2466</v>
      </c>
      <c r="J3553" s="665" t="s">
        <v>2467</v>
      </c>
      <c r="K3553" s="665" t="s">
        <v>4487</v>
      </c>
      <c r="L3553" s="666">
        <v>85.16</v>
      </c>
      <c r="M3553" s="666">
        <v>681.28</v>
      </c>
      <c r="N3553" s="665">
        <v>8</v>
      </c>
      <c r="O3553" s="748">
        <v>3</v>
      </c>
      <c r="P3553" s="666">
        <v>170.32</v>
      </c>
      <c r="Q3553" s="681">
        <v>0.25</v>
      </c>
      <c r="R3553" s="665">
        <v>2</v>
      </c>
      <c r="S3553" s="681">
        <v>0.25</v>
      </c>
      <c r="T3553" s="748">
        <v>1</v>
      </c>
      <c r="U3553" s="704">
        <v>0.33333333333333331</v>
      </c>
    </row>
    <row r="3554" spans="1:21" ht="14.4" customHeight="1" x14ac:dyDescent="0.3">
      <c r="A3554" s="664">
        <v>21</v>
      </c>
      <c r="B3554" s="665" t="s">
        <v>545</v>
      </c>
      <c r="C3554" s="665" t="s">
        <v>4759</v>
      </c>
      <c r="D3554" s="746" t="s">
        <v>7220</v>
      </c>
      <c r="E3554" s="747" t="s">
        <v>4773</v>
      </c>
      <c r="F3554" s="665" t="s">
        <v>4752</v>
      </c>
      <c r="G3554" s="665" t="s">
        <v>4857</v>
      </c>
      <c r="H3554" s="665" t="s">
        <v>2238</v>
      </c>
      <c r="I3554" s="665" t="s">
        <v>2466</v>
      </c>
      <c r="J3554" s="665" t="s">
        <v>2467</v>
      </c>
      <c r="K3554" s="665" t="s">
        <v>4487</v>
      </c>
      <c r="L3554" s="666">
        <v>132</v>
      </c>
      <c r="M3554" s="666">
        <v>924</v>
      </c>
      <c r="N3554" s="665">
        <v>7</v>
      </c>
      <c r="O3554" s="748">
        <v>3.5</v>
      </c>
      <c r="P3554" s="666">
        <v>396</v>
      </c>
      <c r="Q3554" s="681">
        <v>0.42857142857142855</v>
      </c>
      <c r="R3554" s="665">
        <v>3</v>
      </c>
      <c r="S3554" s="681">
        <v>0.42857142857142855</v>
      </c>
      <c r="T3554" s="748">
        <v>2</v>
      </c>
      <c r="U3554" s="704">
        <v>0.5714285714285714</v>
      </c>
    </row>
    <row r="3555" spans="1:21" ht="14.4" customHeight="1" x14ac:dyDescent="0.3">
      <c r="A3555" s="664">
        <v>21</v>
      </c>
      <c r="B3555" s="665" t="s">
        <v>545</v>
      </c>
      <c r="C3555" s="665" t="s">
        <v>4759</v>
      </c>
      <c r="D3555" s="746" t="s">
        <v>7220</v>
      </c>
      <c r="E3555" s="747" t="s">
        <v>4773</v>
      </c>
      <c r="F3555" s="665" t="s">
        <v>4752</v>
      </c>
      <c r="G3555" s="665" t="s">
        <v>7154</v>
      </c>
      <c r="H3555" s="665" t="s">
        <v>546</v>
      </c>
      <c r="I3555" s="665" t="s">
        <v>7155</v>
      </c>
      <c r="J3555" s="665" t="s">
        <v>7156</v>
      </c>
      <c r="K3555" s="665" t="s">
        <v>7157</v>
      </c>
      <c r="L3555" s="666">
        <v>0</v>
      </c>
      <c r="M3555" s="666">
        <v>0</v>
      </c>
      <c r="N3555" s="665">
        <v>1</v>
      </c>
      <c r="O3555" s="748">
        <v>1</v>
      </c>
      <c r="P3555" s="666"/>
      <c r="Q3555" s="681"/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21</v>
      </c>
      <c r="B3556" s="665" t="s">
        <v>545</v>
      </c>
      <c r="C3556" s="665" t="s">
        <v>4759</v>
      </c>
      <c r="D3556" s="746" t="s">
        <v>7220</v>
      </c>
      <c r="E3556" s="747" t="s">
        <v>4773</v>
      </c>
      <c r="F3556" s="665" t="s">
        <v>4752</v>
      </c>
      <c r="G3556" s="665" t="s">
        <v>4859</v>
      </c>
      <c r="H3556" s="665" t="s">
        <v>546</v>
      </c>
      <c r="I3556" s="665" t="s">
        <v>1413</v>
      </c>
      <c r="J3556" s="665" t="s">
        <v>1414</v>
      </c>
      <c r="K3556" s="665" t="s">
        <v>4860</v>
      </c>
      <c r="L3556" s="666">
        <v>344</v>
      </c>
      <c r="M3556" s="666">
        <v>1032</v>
      </c>
      <c r="N3556" s="665">
        <v>3</v>
      </c>
      <c r="O3556" s="748">
        <v>1</v>
      </c>
      <c r="P3556" s="666">
        <v>344</v>
      </c>
      <c r="Q3556" s="681">
        <v>0.33333333333333331</v>
      </c>
      <c r="R3556" s="665">
        <v>1</v>
      </c>
      <c r="S3556" s="681">
        <v>0.33333333333333331</v>
      </c>
      <c r="T3556" s="748">
        <v>0.5</v>
      </c>
      <c r="U3556" s="704">
        <v>0.5</v>
      </c>
    </row>
    <row r="3557" spans="1:21" ht="14.4" customHeight="1" x14ac:dyDescent="0.3">
      <c r="A3557" s="664">
        <v>21</v>
      </c>
      <c r="B3557" s="665" t="s">
        <v>545</v>
      </c>
      <c r="C3557" s="665" t="s">
        <v>4759</v>
      </c>
      <c r="D3557" s="746" t="s">
        <v>7220</v>
      </c>
      <c r="E3557" s="747" t="s">
        <v>4773</v>
      </c>
      <c r="F3557" s="665" t="s">
        <v>4752</v>
      </c>
      <c r="G3557" s="665" t="s">
        <v>4859</v>
      </c>
      <c r="H3557" s="665" t="s">
        <v>546</v>
      </c>
      <c r="I3557" s="665" t="s">
        <v>4982</v>
      </c>
      <c r="J3557" s="665" t="s">
        <v>1414</v>
      </c>
      <c r="K3557" s="665" t="s">
        <v>4464</v>
      </c>
      <c r="L3557" s="666">
        <v>0</v>
      </c>
      <c r="M3557" s="666">
        <v>0</v>
      </c>
      <c r="N3557" s="665">
        <v>6</v>
      </c>
      <c r="O3557" s="748">
        <v>4</v>
      </c>
      <c r="P3557" s="666">
        <v>0</v>
      </c>
      <c r="Q3557" s="681"/>
      <c r="R3557" s="665">
        <v>2</v>
      </c>
      <c r="S3557" s="681">
        <v>0.33333333333333331</v>
      </c>
      <c r="T3557" s="748">
        <v>1</v>
      </c>
      <c r="U3557" s="704">
        <v>0.25</v>
      </c>
    </row>
    <row r="3558" spans="1:21" ht="14.4" customHeight="1" x14ac:dyDescent="0.3">
      <c r="A3558" s="664">
        <v>21</v>
      </c>
      <c r="B3558" s="665" t="s">
        <v>545</v>
      </c>
      <c r="C3558" s="665" t="s">
        <v>4759</v>
      </c>
      <c r="D3558" s="746" t="s">
        <v>7220</v>
      </c>
      <c r="E3558" s="747" t="s">
        <v>4773</v>
      </c>
      <c r="F3558" s="665" t="s">
        <v>4752</v>
      </c>
      <c r="G3558" s="665" t="s">
        <v>4861</v>
      </c>
      <c r="H3558" s="665" t="s">
        <v>546</v>
      </c>
      <c r="I3558" s="665" t="s">
        <v>706</v>
      </c>
      <c r="J3558" s="665" t="s">
        <v>4862</v>
      </c>
      <c r="K3558" s="665" t="s">
        <v>4863</v>
      </c>
      <c r="L3558" s="666">
        <v>37.61</v>
      </c>
      <c r="M3558" s="666">
        <v>37.61</v>
      </c>
      <c r="N3558" s="665">
        <v>1</v>
      </c>
      <c r="O3558" s="748">
        <v>0.5</v>
      </c>
      <c r="P3558" s="666"/>
      <c r="Q3558" s="681">
        <v>0</v>
      </c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21</v>
      </c>
      <c r="B3559" s="665" t="s">
        <v>545</v>
      </c>
      <c r="C3559" s="665" t="s">
        <v>4759</v>
      </c>
      <c r="D3559" s="746" t="s">
        <v>7220</v>
      </c>
      <c r="E3559" s="747" t="s">
        <v>4773</v>
      </c>
      <c r="F3559" s="665" t="s">
        <v>4752</v>
      </c>
      <c r="G3559" s="665" t="s">
        <v>4871</v>
      </c>
      <c r="H3559" s="665" t="s">
        <v>546</v>
      </c>
      <c r="I3559" s="665" t="s">
        <v>958</v>
      </c>
      <c r="J3559" s="665" t="s">
        <v>1051</v>
      </c>
      <c r="K3559" s="665" t="s">
        <v>5875</v>
      </c>
      <c r="L3559" s="666">
        <v>123.3</v>
      </c>
      <c r="M3559" s="666">
        <v>123.3</v>
      </c>
      <c r="N3559" s="665">
        <v>1</v>
      </c>
      <c r="O3559" s="748">
        <v>1</v>
      </c>
      <c r="P3559" s="666">
        <v>123.3</v>
      </c>
      <c r="Q3559" s="681">
        <v>1</v>
      </c>
      <c r="R3559" s="665">
        <v>1</v>
      </c>
      <c r="S3559" s="681">
        <v>1</v>
      </c>
      <c r="T3559" s="748">
        <v>1</v>
      </c>
      <c r="U3559" s="704">
        <v>1</v>
      </c>
    </row>
    <row r="3560" spans="1:21" ht="14.4" customHeight="1" x14ac:dyDescent="0.3">
      <c r="A3560" s="664">
        <v>21</v>
      </c>
      <c r="B3560" s="665" t="s">
        <v>545</v>
      </c>
      <c r="C3560" s="665" t="s">
        <v>4759</v>
      </c>
      <c r="D3560" s="746" t="s">
        <v>7220</v>
      </c>
      <c r="E3560" s="747" t="s">
        <v>4773</v>
      </c>
      <c r="F3560" s="665" t="s">
        <v>4752</v>
      </c>
      <c r="G3560" s="665" t="s">
        <v>4871</v>
      </c>
      <c r="H3560" s="665" t="s">
        <v>546</v>
      </c>
      <c r="I3560" s="665" t="s">
        <v>958</v>
      </c>
      <c r="J3560" s="665" t="s">
        <v>1051</v>
      </c>
      <c r="K3560" s="665" t="s">
        <v>5875</v>
      </c>
      <c r="L3560" s="666">
        <v>159.16999999999999</v>
      </c>
      <c r="M3560" s="666">
        <v>159.16999999999999</v>
      </c>
      <c r="N3560" s="665">
        <v>1</v>
      </c>
      <c r="O3560" s="748">
        <v>1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21</v>
      </c>
      <c r="B3561" s="665" t="s">
        <v>545</v>
      </c>
      <c r="C3561" s="665" t="s">
        <v>4759</v>
      </c>
      <c r="D3561" s="746" t="s">
        <v>7220</v>
      </c>
      <c r="E3561" s="747" t="s">
        <v>4773</v>
      </c>
      <c r="F3561" s="665" t="s">
        <v>4752</v>
      </c>
      <c r="G3561" s="665" t="s">
        <v>4871</v>
      </c>
      <c r="H3561" s="665" t="s">
        <v>546</v>
      </c>
      <c r="I3561" s="665" t="s">
        <v>5374</v>
      </c>
      <c r="J3561" s="665" t="s">
        <v>1051</v>
      </c>
      <c r="K3561" s="665" t="s">
        <v>5375</v>
      </c>
      <c r="L3561" s="666">
        <v>0</v>
      </c>
      <c r="M3561" s="666">
        <v>0</v>
      </c>
      <c r="N3561" s="665">
        <v>2</v>
      </c>
      <c r="O3561" s="748">
        <v>2</v>
      </c>
      <c r="P3561" s="666">
        <v>0</v>
      </c>
      <c r="Q3561" s="681"/>
      <c r="R3561" s="665">
        <v>2</v>
      </c>
      <c r="S3561" s="681">
        <v>1</v>
      </c>
      <c r="T3561" s="748">
        <v>2</v>
      </c>
      <c r="U3561" s="704">
        <v>1</v>
      </c>
    </row>
    <row r="3562" spans="1:21" ht="14.4" customHeight="1" x14ac:dyDescent="0.3">
      <c r="A3562" s="664">
        <v>21</v>
      </c>
      <c r="B3562" s="665" t="s">
        <v>545</v>
      </c>
      <c r="C3562" s="665" t="s">
        <v>4759</v>
      </c>
      <c r="D3562" s="746" t="s">
        <v>7220</v>
      </c>
      <c r="E3562" s="747" t="s">
        <v>4773</v>
      </c>
      <c r="F3562" s="665" t="s">
        <v>4752</v>
      </c>
      <c r="G3562" s="665" t="s">
        <v>5179</v>
      </c>
      <c r="H3562" s="665" t="s">
        <v>546</v>
      </c>
      <c r="I3562" s="665" t="s">
        <v>7158</v>
      </c>
      <c r="J3562" s="665" t="s">
        <v>7159</v>
      </c>
      <c r="K3562" s="665" t="s">
        <v>7160</v>
      </c>
      <c r="L3562" s="666">
        <v>138.76</v>
      </c>
      <c r="M3562" s="666">
        <v>693.8</v>
      </c>
      <c r="N3562" s="665">
        <v>5</v>
      </c>
      <c r="O3562" s="748">
        <v>1.5</v>
      </c>
      <c r="P3562" s="666"/>
      <c r="Q3562" s="681">
        <v>0</v>
      </c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21</v>
      </c>
      <c r="B3563" s="665" t="s">
        <v>545</v>
      </c>
      <c r="C3563" s="665" t="s">
        <v>4759</v>
      </c>
      <c r="D3563" s="746" t="s">
        <v>7220</v>
      </c>
      <c r="E3563" s="747" t="s">
        <v>4773</v>
      </c>
      <c r="F3563" s="665" t="s">
        <v>4752</v>
      </c>
      <c r="G3563" s="665" t="s">
        <v>4991</v>
      </c>
      <c r="H3563" s="665" t="s">
        <v>546</v>
      </c>
      <c r="I3563" s="665" t="s">
        <v>1587</v>
      </c>
      <c r="J3563" s="665" t="s">
        <v>1588</v>
      </c>
      <c r="K3563" s="665" t="s">
        <v>4992</v>
      </c>
      <c r="L3563" s="666">
        <v>5322.08</v>
      </c>
      <c r="M3563" s="666">
        <v>5322.08</v>
      </c>
      <c r="N3563" s="665">
        <v>1</v>
      </c>
      <c r="O3563" s="748">
        <v>0.5</v>
      </c>
      <c r="P3563" s="666">
        <v>5322.08</v>
      </c>
      <c r="Q3563" s="681">
        <v>1</v>
      </c>
      <c r="R3563" s="665">
        <v>1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21</v>
      </c>
      <c r="B3564" s="665" t="s">
        <v>545</v>
      </c>
      <c r="C3564" s="665" t="s">
        <v>4759</v>
      </c>
      <c r="D3564" s="746" t="s">
        <v>7220</v>
      </c>
      <c r="E3564" s="747" t="s">
        <v>4773</v>
      </c>
      <c r="F3564" s="665" t="s">
        <v>4752</v>
      </c>
      <c r="G3564" s="665" t="s">
        <v>4991</v>
      </c>
      <c r="H3564" s="665" t="s">
        <v>546</v>
      </c>
      <c r="I3564" s="665" t="s">
        <v>1580</v>
      </c>
      <c r="J3564" s="665" t="s">
        <v>4993</v>
      </c>
      <c r="K3564" s="665" t="s">
        <v>4994</v>
      </c>
      <c r="L3564" s="666">
        <v>1454.23</v>
      </c>
      <c r="M3564" s="666">
        <v>8725.380000000001</v>
      </c>
      <c r="N3564" s="665">
        <v>6</v>
      </c>
      <c r="O3564" s="748">
        <v>1</v>
      </c>
      <c r="P3564" s="666">
        <v>8725.380000000001</v>
      </c>
      <c r="Q3564" s="681">
        <v>1</v>
      </c>
      <c r="R3564" s="665">
        <v>6</v>
      </c>
      <c r="S3564" s="681">
        <v>1</v>
      </c>
      <c r="T3564" s="748">
        <v>1</v>
      </c>
      <c r="U3564" s="704">
        <v>1</v>
      </c>
    </row>
    <row r="3565" spans="1:21" ht="14.4" customHeight="1" x14ac:dyDescent="0.3">
      <c r="A3565" s="664">
        <v>21</v>
      </c>
      <c r="B3565" s="665" t="s">
        <v>545</v>
      </c>
      <c r="C3565" s="665" t="s">
        <v>4759</v>
      </c>
      <c r="D3565" s="746" t="s">
        <v>7220</v>
      </c>
      <c r="E3565" s="747" t="s">
        <v>4773</v>
      </c>
      <c r="F3565" s="665" t="s">
        <v>4752</v>
      </c>
      <c r="G3565" s="665" t="s">
        <v>4991</v>
      </c>
      <c r="H3565" s="665" t="s">
        <v>546</v>
      </c>
      <c r="I3565" s="665" t="s">
        <v>1247</v>
      </c>
      <c r="J3565" s="665" t="s">
        <v>5063</v>
      </c>
      <c r="K3565" s="665" t="s">
        <v>5064</v>
      </c>
      <c r="L3565" s="666">
        <v>484.75</v>
      </c>
      <c r="M3565" s="666">
        <v>1939</v>
      </c>
      <c r="N3565" s="665">
        <v>4</v>
      </c>
      <c r="O3565" s="748">
        <v>1.5</v>
      </c>
      <c r="P3565" s="666">
        <v>1939</v>
      </c>
      <c r="Q3565" s="681">
        <v>1</v>
      </c>
      <c r="R3565" s="665">
        <v>4</v>
      </c>
      <c r="S3565" s="681">
        <v>1</v>
      </c>
      <c r="T3565" s="748">
        <v>1.5</v>
      </c>
      <c r="U3565" s="704">
        <v>1</v>
      </c>
    </row>
    <row r="3566" spans="1:21" ht="14.4" customHeight="1" x14ac:dyDescent="0.3">
      <c r="A3566" s="664">
        <v>21</v>
      </c>
      <c r="B3566" s="665" t="s">
        <v>545</v>
      </c>
      <c r="C3566" s="665" t="s">
        <v>4759</v>
      </c>
      <c r="D3566" s="746" t="s">
        <v>7220</v>
      </c>
      <c r="E3566" s="747" t="s">
        <v>4773</v>
      </c>
      <c r="F3566" s="665" t="s">
        <v>4752</v>
      </c>
      <c r="G3566" s="665" t="s">
        <v>4876</v>
      </c>
      <c r="H3566" s="665" t="s">
        <v>2238</v>
      </c>
      <c r="I3566" s="665" t="s">
        <v>2318</v>
      </c>
      <c r="J3566" s="665" t="s">
        <v>4563</v>
      </c>
      <c r="K3566" s="665" t="s">
        <v>4564</v>
      </c>
      <c r="L3566" s="666">
        <v>537.12</v>
      </c>
      <c r="M3566" s="666">
        <v>537.12</v>
      </c>
      <c r="N3566" s="665">
        <v>1</v>
      </c>
      <c r="O3566" s="748">
        <v>1</v>
      </c>
      <c r="P3566" s="666">
        <v>537.12</v>
      </c>
      <c r="Q3566" s="681">
        <v>1</v>
      </c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21</v>
      </c>
      <c r="B3567" s="665" t="s">
        <v>545</v>
      </c>
      <c r="C3567" s="665" t="s">
        <v>4759</v>
      </c>
      <c r="D3567" s="746" t="s">
        <v>7220</v>
      </c>
      <c r="E3567" s="747" t="s">
        <v>4773</v>
      </c>
      <c r="F3567" s="665" t="s">
        <v>4752</v>
      </c>
      <c r="G3567" s="665" t="s">
        <v>6190</v>
      </c>
      <c r="H3567" s="665" t="s">
        <v>2238</v>
      </c>
      <c r="I3567" s="665" t="s">
        <v>6866</v>
      </c>
      <c r="J3567" s="665" t="s">
        <v>6192</v>
      </c>
      <c r="K3567" s="665" t="s">
        <v>6865</v>
      </c>
      <c r="L3567" s="666">
        <v>668.54</v>
      </c>
      <c r="M3567" s="666">
        <v>668.54</v>
      </c>
      <c r="N3567" s="665">
        <v>1</v>
      </c>
      <c r="O3567" s="748">
        <v>0.5</v>
      </c>
      <c r="P3567" s="666">
        <v>668.54</v>
      </c>
      <c r="Q3567" s="681">
        <v>1</v>
      </c>
      <c r="R3567" s="665">
        <v>1</v>
      </c>
      <c r="S3567" s="681">
        <v>1</v>
      </c>
      <c r="T3567" s="748">
        <v>0.5</v>
      </c>
      <c r="U3567" s="704">
        <v>1</v>
      </c>
    </row>
    <row r="3568" spans="1:21" ht="14.4" customHeight="1" x14ac:dyDescent="0.3">
      <c r="A3568" s="664">
        <v>21</v>
      </c>
      <c r="B3568" s="665" t="s">
        <v>545</v>
      </c>
      <c r="C3568" s="665" t="s">
        <v>4759</v>
      </c>
      <c r="D3568" s="746" t="s">
        <v>7220</v>
      </c>
      <c r="E3568" s="747" t="s">
        <v>4773</v>
      </c>
      <c r="F3568" s="665" t="s">
        <v>4752</v>
      </c>
      <c r="G3568" s="665" t="s">
        <v>4881</v>
      </c>
      <c r="H3568" s="665" t="s">
        <v>546</v>
      </c>
      <c r="I3568" s="665" t="s">
        <v>915</v>
      </c>
      <c r="J3568" s="665" t="s">
        <v>916</v>
      </c>
      <c r="K3568" s="665" t="s">
        <v>4882</v>
      </c>
      <c r="L3568" s="666">
        <v>107.27</v>
      </c>
      <c r="M3568" s="666">
        <v>214.54</v>
      </c>
      <c r="N3568" s="665">
        <v>2</v>
      </c>
      <c r="O3568" s="748">
        <v>1</v>
      </c>
      <c r="P3568" s="666">
        <v>214.54</v>
      </c>
      <c r="Q3568" s="681">
        <v>1</v>
      </c>
      <c r="R3568" s="665">
        <v>2</v>
      </c>
      <c r="S3568" s="681">
        <v>1</v>
      </c>
      <c r="T3568" s="748">
        <v>1</v>
      </c>
      <c r="U3568" s="704">
        <v>1</v>
      </c>
    </row>
    <row r="3569" spans="1:21" ht="14.4" customHeight="1" x14ac:dyDescent="0.3">
      <c r="A3569" s="664">
        <v>21</v>
      </c>
      <c r="B3569" s="665" t="s">
        <v>545</v>
      </c>
      <c r="C3569" s="665" t="s">
        <v>4759</v>
      </c>
      <c r="D3569" s="746" t="s">
        <v>7220</v>
      </c>
      <c r="E3569" s="747" t="s">
        <v>4773</v>
      </c>
      <c r="F3569" s="665" t="s">
        <v>4752</v>
      </c>
      <c r="G3569" s="665" t="s">
        <v>5002</v>
      </c>
      <c r="H3569" s="665" t="s">
        <v>546</v>
      </c>
      <c r="I3569" s="665" t="s">
        <v>1379</v>
      </c>
      <c r="J3569" s="665" t="s">
        <v>6792</v>
      </c>
      <c r="K3569" s="665" t="s">
        <v>6793</v>
      </c>
      <c r="L3569" s="666">
        <v>0</v>
      </c>
      <c r="M3569" s="666">
        <v>0</v>
      </c>
      <c r="N3569" s="665">
        <v>5</v>
      </c>
      <c r="O3569" s="748">
        <v>4.5</v>
      </c>
      <c r="P3569" s="666">
        <v>0</v>
      </c>
      <c r="Q3569" s="681"/>
      <c r="R3569" s="665">
        <v>3</v>
      </c>
      <c r="S3569" s="681">
        <v>0.6</v>
      </c>
      <c r="T3569" s="748">
        <v>2.5</v>
      </c>
      <c r="U3569" s="704">
        <v>0.55555555555555558</v>
      </c>
    </row>
    <row r="3570" spans="1:21" ht="14.4" customHeight="1" x14ac:dyDescent="0.3">
      <c r="A3570" s="664">
        <v>21</v>
      </c>
      <c r="B3570" s="665" t="s">
        <v>545</v>
      </c>
      <c r="C3570" s="665" t="s">
        <v>4759</v>
      </c>
      <c r="D3570" s="746" t="s">
        <v>7220</v>
      </c>
      <c r="E3570" s="747" t="s">
        <v>4773</v>
      </c>
      <c r="F3570" s="665" t="s">
        <v>4752</v>
      </c>
      <c r="G3570" s="665" t="s">
        <v>5394</v>
      </c>
      <c r="H3570" s="665" t="s">
        <v>546</v>
      </c>
      <c r="I3570" s="665" t="s">
        <v>3918</v>
      </c>
      <c r="J3570" s="665" t="s">
        <v>3919</v>
      </c>
      <c r="K3570" s="665" t="s">
        <v>5395</v>
      </c>
      <c r="L3570" s="666">
        <v>0</v>
      </c>
      <c r="M3570" s="666">
        <v>0</v>
      </c>
      <c r="N3570" s="665">
        <v>1</v>
      </c>
      <c r="O3570" s="748">
        <v>1</v>
      </c>
      <c r="P3570" s="666">
        <v>0</v>
      </c>
      <c r="Q3570" s="681"/>
      <c r="R3570" s="665">
        <v>1</v>
      </c>
      <c r="S3570" s="681">
        <v>1</v>
      </c>
      <c r="T3570" s="748">
        <v>1</v>
      </c>
      <c r="U3570" s="704">
        <v>1</v>
      </c>
    </row>
    <row r="3571" spans="1:21" ht="14.4" customHeight="1" x14ac:dyDescent="0.3">
      <c r="A3571" s="664">
        <v>21</v>
      </c>
      <c r="B3571" s="665" t="s">
        <v>545</v>
      </c>
      <c r="C3571" s="665" t="s">
        <v>4759</v>
      </c>
      <c r="D3571" s="746" t="s">
        <v>7220</v>
      </c>
      <c r="E3571" s="747" t="s">
        <v>4773</v>
      </c>
      <c r="F3571" s="665" t="s">
        <v>4752</v>
      </c>
      <c r="G3571" s="665" t="s">
        <v>5608</v>
      </c>
      <c r="H3571" s="665" t="s">
        <v>546</v>
      </c>
      <c r="I3571" s="665" t="s">
        <v>1201</v>
      </c>
      <c r="J3571" s="665" t="s">
        <v>5923</v>
      </c>
      <c r="K3571" s="665" t="s">
        <v>5924</v>
      </c>
      <c r="L3571" s="666">
        <v>36.54</v>
      </c>
      <c r="M3571" s="666">
        <v>73.08</v>
      </c>
      <c r="N3571" s="665">
        <v>2</v>
      </c>
      <c r="O3571" s="748">
        <v>0.5</v>
      </c>
      <c r="P3571" s="666">
        <v>73.08</v>
      </c>
      <c r="Q3571" s="681">
        <v>1</v>
      </c>
      <c r="R3571" s="665">
        <v>2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21</v>
      </c>
      <c r="B3572" s="665" t="s">
        <v>545</v>
      </c>
      <c r="C3572" s="665" t="s">
        <v>4759</v>
      </c>
      <c r="D3572" s="746" t="s">
        <v>7220</v>
      </c>
      <c r="E3572" s="747" t="s">
        <v>4773</v>
      </c>
      <c r="F3572" s="665" t="s">
        <v>4752</v>
      </c>
      <c r="G3572" s="665" t="s">
        <v>4797</v>
      </c>
      <c r="H3572" s="665" t="s">
        <v>546</v>
      </c>
      <c r="I3572" s="665" t="s">
        <v>2670</v>
      </c>
      <c r="J3572" s="665" t="s">
        <v>2671</v>
      </c>
      <c r="K3572" s="665" t="s">
        <v>4798</v>
      </c>
      <c r="L3572" s="666">
        <v>48.09</v>
      </c>
      <c r="M3572" s="666">
        <v>192.36</v>
      </c>
      <c r="N3572" s="665">
        <v>4</v>
      </c>
      <c r="O3572" s="748">
        <v>4</v>
      </c>
      <c r="P3572" s="666">
        <v>96.18</v>
      </c>
      <c r="Q3572" s="681">
        <v>0.5</v>
      </c>
      <c r="R3572" s="665">
        <v>2</v>
      </c>
      <c r="S3572" s="681">
        <v>0.5</v>
      </c>
      <c r="T3572" s="748">
        <v>2</v>
      </c>
      <c r="U3572" s="704">
        <v>0.5</v>
      </c>
    </row>
    <row r="3573" spans="1:21" ht="14.4" customHeight="1" x14ac:dyDescent="0.3">
      <c r="A3573" s="664">
        <v>21</v>
      </c>
      <c r="B3573" s="665" t="s">
        <v>545</v>
      </c>
      <c r="C3573" s="665" t="s">
        <v>4759</v>
      </c>
      <c r="D3573" s="746" t="s">
        <v>7220</v>
      </c>
      <c r="E3573" s="747" t="s">
        <v>4773</v>
      </c>
      <c r="F3573" s="665" t="s">
        <v>4752</v>
      </c>
      <c r="G3573" s="665" t="s">
        <v>5084</v>
      </c>
      <c r="H3573" s="665" t="s">
        <v>546</v>
      </c>
      <c r="I3573" s="665" t="s">
        <v>709</v>
      </c>
      <c r="J3573" s="665" t="s">
        <v>710</v>
      </c>
      <c r="K3573" s="665" t="s">
        <v>5085</v>
      </c>
      <c r="L3573" s="666">
        <v>27.28</v>
      </c>
      <c r="M3573" s="666">
        <v>27.28</v>
      </c>
      <c r="N3573" s="665">
        <v>1</v>
      </c>
      <c r="O3573" s="748">
        <v>1</v>
      </c>
      <c r="P3573" s="666">
        <v>27.28</v>
      </c>
      <c r="Q3573" s="681">
        <v>1</v>
      </c>
      <c r="R3573" s="665">
        <v>1</v>
      </c>
      <c r="S3573" s="681">
        <v>1</v>
      </c>
      <c r="T3573" s="748">
        <v>1</v>
      </c>
      <c r="U3573" s="704">
        <v>1</v>
      </c>
    </row>
    <row r="3574" spans="1:21" ht="14.4" customHeight="1" x14ac:dyDescent="0.3">
      <c r="A3574" s="664">
        <v>21</v>
      </c>
      <c r="B3574" s="665" t="s">
        <v>545</v>
      </c>
      <c r="C3574" s="665" t="s">
        <v>4759</v>
      </c>
      <c r="D3574" s="746" t="s">
        <v>7220</v>
      </c>
      <c r="E3574" s="747" t="s">
        <v>4773</v>
      </c>
      <c r="F3574" s="665" t="s">
        <v>4752</v>
      </c>
      <c r="G3574" s="665" t="s">
        <v>4825</v>
      </c>
      <c r="H3574" s="665" t="s">
        <v>546</v>
      </c>
      <c r="I3574" s="665" t="s">
        <v>1084</v>
      </c>
      <c r="J3574" s="665" t="s">
        <v>1085</v>
      </c>
      <c r="K3574" s="665" t="s">
        <v>4826</v>
      </c>
      <c r="L3574" s="666">
        <v>0</v>
      </c>
      <c r="M3574" s="666">
        <v>0</v>
      </c>
      <c r="N3574" s="665">
        <v>1</v>
      </c>
      <c r="O3574" s="748">
        <v>1</v>
      </c>
      <c r="P3574" s="666"/>
      <c r="Q3574" s="681"/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21</v>
      </c>
      <c r="B3575" s="665" t="s">
        <v>545</v>
      </c>
      <c r="C3575" s="665" t="s">
        <v>4759</v>
      </c>
      <c r="D3575" s="746" t="s">
        <v>7220</v>
      </c>
      <c r="E3575" s="747" t="s">
        <v>4773</v>
      </c>
      <c r="F3575" s="665" t="s">
        <v>4752</v>
      </c>
      <c r="G3575" s="665" t="s">
        <v>4825</v>
      </c>
      <c r="H3575" s="665" t="s">
        <v>546</v>
      </c>
      <c r="I3575" s="665" t="s">
        <v>5086</v>
      </c>
      <c r="J3575" s="665" t="s">
        <v>1085</v>
      </c>
      <c r="K3575" s="665" t="s">
        <v>5087</v>
      </c>
      <c r="L3575" s="666">
        <v>0</v>
      </c>
      <c r="M3575" s="666">
        <v>0</v>
      </c>
      <c r="N3575" s="665">
        <v>6</v>
      </c>
      <c r="O3575" s="748">
        <v>2.5</v>
      </c>
      <c r="P3575" s="666">
        <v>0</v>
      </c>
      <c r="Q3575" s="681"/>
      <c r="R3575" s="665">
        <v>4</v>
      </c>
      <c r="S3575" s="681">
        <v>0.66666666666666663</v>
      </c>
      <c r="T3575" s="748">
        <v>0.5</v>
      </c>
      <c r="U3575" s="704">
        <v>0.2</v>
      </c>
    </row>
    <row r="3576" spans="1:21" ht="14.4" customHeight="1" x14ac:dyDescent="0.3">
      <c r="A3576" s="664">
        <v>21</v>
      </c>
      <c r="B3576" s="665" t="s">
        <v>545</v>
      </c>
      <c r="C3576" s="665" t="s">
        <v>4759</v>
      </c>
      <c r="D3576" s="746" t="s">
        <v>7220</v>
      </c>
      <c r="E3576" s="747" t="s">
        <v>4773</v>
      </c>
      <c r="F3576" s="665" t="s">
        <v>4752</v>
      </c>
      <c r="G3576" s="665" t="s">
        <v>4827</v>
      </c>
      <c r="H3576" s="665" t="s">
        <v>546</v>
      </c>
      <c r="I3576" s="665" t="s">
        <v>3926</v>
      </c>
      <c r="J3576" s="665" t="s">
        <v>3927</v>
      </c>
      <c r="K3576" s="665" t="s">
        <v>3928</v>
      </c>
      <c r="L3576" s="666">
        <v>49.38</v>
      </c>
      <c r="M3576" s="666">
        <v>49.38</v>
      </c>
      <c r="N3576" s="665">
        <v>1</v>
      </c>
      <c r="O3576" s="748">
        <v>1</v>
      </c>
      <c r="P3576" s="666">
        <v>49.38</v>
      </c>
      <c r="Q3576" s="681">
        <v>1</v>
      </c>
      <c r="R3576" s="665">
        <v>1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21</v>
      </c>
      <c r="B3577" s="665" t="s">
        <v>545</v>
      </c>
      <c r="C3577" s="665" t="s">
        <v>4759</v>
      </c>
      <c r="D3577" s="746" t="s">
        <v>7220</v>
      </c>
      <c r="E3577" s="747" t="s">
        <v>4773</v>
      </c>
      <c r="F3577" s="665" t="s">
        <v>4752</v>
      </c>
      <c r="G3577" s="665" t="s">
        <v>4889</v>
      </c>
      <c r="H3577" s="665" t="s">
        <v>546</v>
      </c>
      <c r="I3577" s="665" t="s">
        <v>4890</v>
      </c>
      <c r="J3577" s="665" t="s">
        <v>4891</v>
      </c>
      <c r="K3577" s="665" t="s">
        <v>4892</v>
      </c>
      <c r="L3577" s="666">
        <v>0</v>
      </c>
      <c r="M3577" s="666">
        <v>0</v>
      </c>
      <c r="N3577" s="665">
        <v>2</v>
      </c>
      <c r="O3577" s="748">
        <v>2</v>
      </c>
      <c r="P3577" s="666">
        <v>0</v>
      </c>
      <c r="Q3577" s="681"/>
      <c r="R3577" s="665">
        <v>1</v>
      </c>
      <c r="S3577" s="681">
        <v>0.5</v>
      </c>
      <c r="T3577" s="748">
        <v>1</v>
      </c>
      <c r="U3577" s="704">
        <v>0.5</v>
      </c>
    </row>
    <row r="3578" spans="1:21" ht="14.4" customHeight="1" x14ac:dyDescent="0.3">
      <c r="A3578" s="664">
        <v>21</v>
      </c>
      <c r="B3578" s="665" t="s">
        <v>545</v>
      </c>
      <c r="C3578" s="665" t="s">
        <v>4759</v>
      </c>
      <c r="D3578" s="746" t="s">
        <v>7220</v>
      </c>
      <c r="E3578" s="747" t="s">
        <v>4773</v>
      </c>
      <c r="F3578" s="665" t="s">
        <v>4752</v>
      </c>
      <c r="G3578" s="665" t="s">
        <v>4830</v>
      </c>
      <c r="H3578" s="665" t="s">
        <v>546</v>
      </c>
      <c r="I3578" s="665" t="s">
        <v>1001</v>
      </c>
      <c r="J3578" s="665" t="s">
        <v>828</v>
      </c>
      <c r="K3578" s="665" t="s">
        <v>7161</v>
      </c>
      <c r="L3578" s="666">
        <v>0</v>
      </c>
      <c r="M3578" s="666">
        <v>0</v>
      </c>
      <c r="N3578" s="665">
        <v>1</v>
      </c>
      <c r="O3578" s="748">
        <v>1</v>
      </c>
      <c r="P3578" s="666"/>
      <c r="Q3578" s="681"/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21</v>
      </c>
      <c r="B3579" s="665" t="s">
        <v>545</v>
      </c>
      <c r="C3579" s="665" t="s">
        <v>4759</v>
      </c>
      <c r="D3579" s="746" t="s">
        <v>7220</v>
      </c>
      <c r="E3579" s="747" t="s">
        <v>4773</v>
      </c>
      <c r="F3579" s="665" t="s">
        <v>4752</v>
      </c>
      <c r="G3579" s="665" t="s">
        <v>4896</v>
      </c>
      <c r="H3579" s="665" t="s">
        <v>546</v>
      </c>
      <c r="I3579" s="665" t="s">
        <v>6411</v>
      </c>
      <c r="J3579" s="665" t="s">
        <v>605</v>
      </c>
      <c r="K3579" s="665" t="s">
        <v>6412</v>
      </c>
      <c r="L3579" s="666">
        <v>0</v>
      </c>
      <c r="M3579" s="666">
        <v>0</v>
      </c>
      <c r="N3579" s="665">
        <v>6</v>
      </c>
      <c r="O3579" s="748">
        <v>2</v>
      </c>
      <c r="P3579" s="666">
        <v>0</v>
      </c>
      <c r="Q3579" s="681"/>
      <c r="R3579" s="665">
        <v>3</v>
      </c>
      <c r="S3579" s="681">
        <v>0.5</v>
      </c>
      <c r="T3579" s="748">
        <v>1</v>
      </c>
      <c r="U3579" s="704">
        <v>0.5</v>
      </c>
    </row>
    <row r="3580" spans="1:21" ht="14.4" customHeight="1" x14ac:dyDescent="0.3">
      <c r="A3580" s="664">
        <v>21</v>
      </c>
      <c r="B3580" s="665" t="s">
        <v>545</v>
      </c>
      <c r="C3580" s="665" t="s">
        <v>4759</v>
      </c>
      <c r="D3580" s="746" t="s">
        <v>7220</v>
      </c>
      <c r="E3580" s="747" t="s">
        <v>4773</v>
      </c>
      <c r="F3580" s="665" t="s">
        <v>4752</v>
      </c>
      <c r="G3580" s="665" t="s">
        <v>4896</v>
      </c>
      <c r="H3580" s="665" t="s">
        <v>2238</v>
      </c>
      <c r="I3580" s="665" t="s">
        <v>2572</v>
      </c>
      <c r="J3580" s="665" t="s">
        <v>2573</v>
      </c>
      <c r="K3580" s="665" t="s">
        <v>4540</v>
      </c>
      <c r="L3580" s="666">
        <v>550.39</v>
      </c>
      <c r="M3580" s="666">
        <v>4953.51</v>
      </c>
      <c r="N3580" s="665">
        <v>9</v>
      </c>
      <c r="O3580" s="748">
        <v>2.5</v>
      </c>
      <c r="P3580" s="666">
        <v>4953.51</v>
      </c>
      <c r="Q3580" s="681">
        <v>1</v>
      </c>
      <c r="R3580" s="665">
        <v>9</v>
      </c>
      <c r="S3580" s="681">
        <v>1</v>
      </c>
      <c r="T3580" s="748">
        <v>2.5</v>
      </c>
      <c r="U3580" s="704">
        <v>1</v>
      </c>
    </row>
    <row r="3581" spans="1:21" ht="14.4" customHeight="1" x14ac:dyDescent="0.3">
      <c r="A3581" s="664">
        <v>21</v>
      </c>
      <c r="B3581" s="665" t="s">
        <v>545</v>
      </c>
      <c r="C3581" s="665" t="s">
        <v>4759</v>
      </c>
      <c r="D3581" s="746" t="s">
        <v>7220</v>
      </c>
      <c r="E3581" s="747" t="s">
        <v>4773</v>
      </c>
      <c r="F3581" s="665" t="s">
        <v>4752</v>
      </c>
      <c r="G3581" s="665" t="s">
        <v>5401</v>
      </c>
      <c r="H3581" s="665" t="s">
        <v>2238</v>
      </c>
      <c r="I3581" s="665" t="s">
        <v>2535</v>
      </c>
      <c r="J3581" s="665" t="s">
        <v>2536</v>
      </c>
      <c r="K3581" s="665" t="s">
        <v>4504</v>
      </c>
      <c r="L3581" s="666">
        <v>98.78</v>
      </c>
      <c r="M3581" s="666">
        <v>98.78</v>
      </c>
      <c r="N3581" s="665">
        <v>1</v>
      </c>
      <c r="O3581" s="748">
        <v>1</v>
      </c>
      <c r="P3581" s="666"/>
      <c r="Q3581" s="681">
        <v>0</v>
      </c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21</v>
      </c>
      <c r="B3582" s="665" t="s">
        <v>545</v>
      </c>
      <c r="C3582" s="665" t="s">
        <v>4759</v>
      </c>
      <c r="D3582" s="746" t="s">
        <v>7220</v>
      </c>
      <c r="E3582" s="747" t="s">
        <v>4773</v>
      </c>
      <c r="F3582" s="665" t="s">
        <v>4752</v>
      </c>
      <c r="G3582" s="665" t="s">
        <v>5401</v>
      </c>
      <c r="H3582" s="665" t="s">
        <v>546</v>
      </c>
      <c r="I3582" s="665" t="s">
        <v>6422</v>
      </c>
      <c r="J3582" s="665" t="s">
        <v>6423</v>
      </c>
      <c r="K3582" s="665" t="s">
        <v>6424</v>
      </c>
      <c r="L3582" s="666">
        <v>79.03</v>
      </c>
      <c r="M3582" s="666">
        <v>79.03</v>
      </c>
      <c r="N3582" s="665">
        <v>1</v>
      </c>
      <c r="O3582" s="748">
        <v>1</v>
      </c>
      <c r="P3582" s="666">
        <v>79.03</v>
      </c>
      <c r="Q3582" s="681">
        <v>1</v>
      </c>
      <c r="R3582" s="665">
        <v>1</v>
      </c>
      <c r="S3582" s="681">
        <v>1</v>
      </c>
      <c r="T3582" s="748">
        <v>1</v>
      </c>
      <c r="U3582" s="704">
        <v>1</v>
      </c>
    </row>
    <row r="3583" spans="1:21" ht="14.4" customHeight="1" x14ac:dyDescent="0.3">
      <c r="A3583" s="664">
        <v>21</v>
      </c>
      <c r="B3583" s="665" t="s">
        <v>545</v>
      </c>
      <c r="C3583" s="665" t="s">
        <v>4759</v>
      </c>
      <c r="D3583" s="746" t="s">
        <v>7220</v>
      </c>
      <c r="E3583" s="747" t="s">
        <v>4773</v>
      </c>
      <c r="F3583" s="665" t="s">
        <v>4752</v>
      </c>
      <c r="G3583" s="665" t="s">
        <v>4802</v>
      </c>
      <c r="H3583" s="665" t="s">
        <v>546</v>
      </c>
      <c r="I3583" s="665" t="s">
        <v>994</v>
      </c>
      <c r="J3583" s="665" t="s">
        <v>4803</v>
      </c>
      <c r="K3583" s="665" t="s">
        <v>4804</v>
      </c>
      <c r="L3583" s="666">
        <v>53.57</v>
      </c>
      <c r="M3583" s="666">
        <v>321.42</v>
      </c>
      <c r="N3583" s="665">
        <v>6</v>
      </c>
      <c r="O3583" s="748">
        <v>4.5</v>
      </c>
      <c r="P3583" s="666">
        <v>214.28</v>
      </c>
      <c r="Q3583" s="681">
        <v>0.66666666666666663</v>
      </c>
      <c r="R3583" s="665">
        <v>4</v>
      </c>
      <c r="S3583" s="681">
        <v>0.66666666666666663</v>
      </c>
      <c r="T3583" s="748">
        <v>4</v>
      </c>
      <c r="U3583" s="704">
        <v>0.88888888888888884</v>
      </c>
    </row>
    <row r="3584" spans="1:21" ht="14.4" customHeight="1" x14ac:dyDescent="0.3">
      <c r="A3584" s="664">
        <v>21</v>
      </c>
      <c r="B3584" s="665" t="s">
        <v>545</v>
      </c>
      <c r="C3584" s="665" t="s">
        <v>4759</v>
      </c>
      <c r="D3584" s="746" t="s">
        <v>7220</v>
      </c>
      <c r="E3584" s="747" t="s">
        <v>4773</v>
      </c>
      <c r="F3584" s="665" t="s">
        <v>4752</v>
      </c>
      <c r="G3584" s="665" t="s">
        <v>4805</v>
      </c>
      <c r="H3584" s="665" t="s">
        <v>2238</v>
      </c>
      <c r="I3584" s="665" t="s">
        <v>2307</v>
      </c>
      <c r="J3584" s="665" t="s">
        <v>2308</v>
      </c>
      <c r="K3584" s="665" t="s">
        <v>4447</v>
      </c>
      <c r="L3584" s="666">
        <v>1847.49</v>
      </c>
      <c r="M3584" s="666">
        <v>1847.49</v>
      </c>
      <c r="N3584" s="665">
        <v>1</v>
      </c>
      <c r="O3584" s="748">
        <v>1</v>
      </c>
      <c r="P3584" s="666">
        <v>1847.49</v>
      </c>
      <c r="Q3584" s="681">
        <v>1</v>
      </c>
      <c r="R3584" s="665">
        <v>1</v>
      </c>
      <c r="S3584" s="681">
        <v>1</v>
      </c>
      <c r="T3584" s="748">
        <v>1</v>
      </c>
      <c r="U3584" s="704">
        <v>1</v>
      </c>
    </row>
    <row r="3585" spans="1:21" ht="14.4" customHeight="1" x14ac:dyDescent="0.3">
      <c r="A3585" s="664">
        <v>21</v>
      </c>
      <c r="B3585" s="665" t="s">
        <v>545</v>
      </c>
      <c r="C3585" s="665" t="s">
        <v>4759</v>
      </c>
      <c r="D3585" s="746" t="s">
        <v>7220</v>
      </c>
      <c r="E3585" s="747" t="s">
        <v>4773</v>
      </c>
      <c r="F3585" s="665" t="s">
        <v>4752</v>
      </c>
      <c r="G3585" s="665" t="s">
        <v>7084</v>
      </c>
      <c r="H3585" s="665" t="s">
        <v>546</v>
      </c>
      <c r="I3585" s="665" t="s">
        <v>7085</v>
      </c>
      <c r="J3585" s="665" t="s">
        <v>7086</v>
      </c>
      <c r="K3585" s="665" t="s">
        <v>7087</v>
      </c>
      <c r="L3585" s="666">
        <v>0</v>
      </c>
      <c r="M3585" s="666">
        <v>0</v>
      </c>
      <c r="N3585" s="665">
        <v>2</v>
      </c>
      <c r="O3585" s="748">
        <v>1</v>
      </c>
      <c r="P3585" s="666">
        <v>0</v>
      </c>
      <c r="Q3585" s="681"/>
      <c r="R3585" s="665">
        <v>2</v>
      </c>
      <c r="S3585" s="681">
        <v>1</v>
      </c>
      <c r="T3585" s="748">
        <v>1</v>
      </c>
      <c r="U3585" s="704">
        <v>1</v>
      </c>
    </row>
    <row r="3586" spans="1:21" ht="14.4" customHeight="1" x14ac:dyDescent="0.3">
      <c r="A3586" s="664">
        <v>21</v>
      </c>
      <c r="B3586" s="665" t="s">
        <v>545</v>
      </c>
      <c r="C3586" s="665" t="s">
        <v>4759</v>
      </c>
      <c r="D3586" s="746" t="s">
        <v>7220</v>
      </c>
      <c r="E3586" s="747" t="s">
        <v>4773</v>
      </c>
      <c r="F3586" s="665" t="s">
        <v>4752</v>
      </c>
      <c r="G3586" s="665" t="s">
        <v>5646</v>
      </c>
      <c r="H3586" s="665" t="s">
        <v>2238</v>
      </c>
      <c r="I3586" s="665" t="s">
        <v>2246</v>
      </c>
      <c r="J3586" s="665" t="s">
        <v>611</v>
      </c>
      <c r="K3586" s="665" t="s">
        <v>4551</v>
      </c>
      <c r="L3586" s="666">
        <v>36.54</v>
      </c>
      <c r="M3586" s="666">
        <v>73.08</v>
      </c>
      <c r="N3586" s="665">
        <v>2</v>
      </c>
      <c r="O3586" s="748">
        <v>1.5</v>
      </c>
      <c r="P3586" s="666">
        <v>73.08</v>
      </c>
      <c r="Q3586" s="681">
        <v>1</v>
      </c>
      <c r="R3586" s="665">
        <v>2</v>
      </c>
      <c r="S3586" s="681">
        <v>1</v>
      </c>
      <c r="T3586" s="748">
        <v>1.5</v>
      </c>
      <c r="U3586" s="704">
        <v>1</v>
      </c>
    </row>
    <row r="3587" spans="1:21" ht="14.4" customHeight="1" x14ac:dyDescent="0.3">
      <c r="A3587" s="664">
        <v>21</v>
      </c>
      <c r="B3587" s="665" t="s">
        <v>545</v>
      </c>
      <c r="C3587" s="665" t="s">
        <v>4759</v>
      </c>
      <c r="D3587" s="746" t="s">
        <v>7220</v>
      </c>
      <c r="E3587" s="747" t="s">
        <v>4773</v>
      </c>
      <c r="F3587" s="665" t="s">
        <v>4752</v>
      </c>
      <c r="G3587" s="665" t="s">
        <v>5646</v>
      </c>
      <c r="H3587" s="665" t="s">
        <v>546</v>
      </c>
      <c r="I3587" s="665" t="s">
        <v>1751</v>
      </c>
      <c r="J3587" s="665" t="s">
        <v>611</v>
      </c>
      <c r="K3587" s="665" t="s">
        <v>5647</v>
      </c>
      <c r="L3587" s="666">
        <v>36.54</v>
      </c>
      <c r="M3587" s="666">
        <v>73.08</v>
      </c>
      <c r="N3587" s="665">
        <v>2</v>
      </c>
      <c r="O3587" s="748">
        <v>1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21</v>
      </c>
      <c r="B3588" s="665" t="s">
        <v>545</v>
      </c>
      <c r="C3588" s="665" t="s">
        <v>4759</v>
      </c>
      <c r="D3588" s="746" t="s">
        <v>7220</v>
      </c>
      <c r="E3588" s="747" t="s">
        <v>4773</v>
      </c>
      <c r="F3588" s="665" t="s">
        <v>4752</v>
      </c>
      <c r="G3588" s="665" t="s">
        <v>4807</v>
      </c>
      <c r="H3588" s="665" t="s">
        <v>546</v>
      </c>
      <c r="I3588" s="665" t="s">
        <v>4838</v>
      </c>
      <c r="J3588" s="665" t="s">
        <v>797</v>
      </c>
      <c r="K3588" s="665" t="s">
        <v>4839</v>
      </c>
      <c r="L3588" s="666">
        <v>57.64</v>
      </c>
      <c r="M3588" s="666">
        <v>115.28</v>
      </c>
      <c r="N3588" s="665">
        <v>2</v>
      </c>
      <c r="O3588" s="748">
        <v>1.5</v>
      </c>
      <c r="P3588" s="666">
        <v>57.64</v>
      </c>
      <c r="Q3588" s="681">
        <v>0.5</v>
      </c>
      <c r="R3588" s="665">
        <v>1</v>
      </c>
      <c r="S3588" s="681">
        <v>0.5</v>
      </c>
      <c r="T3588" s="748">
        <v>0.5</v>
      </c>
      <c r="U3588" s="704">
        <v>0.33333333333333331</v>
      </c>
    </row>
    <row r="3589" spans="1:21" ht="14.4" customHeight="1" x14ac:dyDescent="0.3">
      <c r="A3589" s="664">
        <v>21</v>
      </c>
      <c r="B3589" s="665" t="s">
        <v>545</v>
      </c>
      <c r="C3589" s="665" t="s">
        <v>4759</v>
      </c>
      <c r="D3589" s="746" t="s">
        <v>7220</v>
      </c>
      <c r="E3589" s="747" t="s">
        <v>4773</v>
      </c>
      <c r="F3589" s="665" t="s">
        <v>4752</v>
      </c>
      <c r="G3589" s="665" t="s">
        <v>4810</v>
      </c>
      <c r="H3589" s="665" t="s">
        <v>546</v>
      </c>
      <c r="I3589" s="665" t="s">
        <v>5211</v>
      </c>
      <c r="J3589" s="665" t="s">
        <v>4606</v>
      </c>
      <c r="K3589" s="665" t="s">
        <v>5212</v>
      </c>
      <c r="L3589" s="666">
        <v>0</v>
      </c>
      <c r="M3589" s="666">
        <v>0</v>
      </c>
      <c r="N3589" s="665">
        <v>2</v>
      </c>
      <c r="O3589" s="748">
        <v>0.5</v>
      </c>
      <c r="P3589" s="666">
        <v>0</v>
      </c>
      <c r="Q3589" s="681"/>
      <c r="R3589" s="665">
        <v>2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21</v>
      </c>
      <c r="B3590" s="665" t="s">
        <v>545</v>
      </c>
      <c r="C3590" s="665" t="s">
        <v>4759</v>
      </c>
      <c r="D3590" s="746" t="s">
        <v>7220</v>
      </c>
      <c r="E3590" s="747" t="s">
        <v>4773</v>
      </c>
      <c r="F3590" s="665" t="s">
        <v>4752</v>
      </c>
      <c r="G3590" s="665" t="s">
        <v>4810</v>
      </c>
      <c r="H3590" s="665" t="s">
        <v>546</v>
      </c>
      <c r="I3590" s="665" t="s">
        <v>1848</v>
      </c>
      <c r="J3590" s="665" t="s">
        <v>1849</v>
      </c>
      <c r="K3590" s="665" t="s">
        <v>5024</v>
      </c>
      <c r="L3590" s="666">
        <v>334.27</v>
      </c>
      <c r="M3590" s="666">
        <v>1002.81</v>
      </c>
      <c r="N3590" s="665">
        <v>3</v>
      </c>
      <c r="O3590" s="748">
        <v>1</v>
      </c>
      <c r="P3590" s="666">
        <v>1002.81</v>
      </c>
      <c r="Q3590" s="681">
        <v>1</v>
      </c>
      <c r="R3590" s="665">
        <v>3</v>
      </c>
      <c r="S3590" s="681">
        <v>1</v>
      </c>
      <c r="T3590" s="748">
        <v>1</v>
      </c>
      <c r="U3590" s="704">
        <v>1</v>
      </c>
    </row>
    <row r="3591" spans="1:21" ht="14.4" customHeight="1" x14ac:dyDescent="0.3">
      <c r="A3591" s="664">
        <v>21</v>
      </c>
      <c r="B3591" s="665" t="s">
        <v>545</v>
      </c>
      <c r="C3591" s="665" t="s">
        <v>4759</v>
      </c>
      <c r="D3591" s="746" t="s">
        <v>7220</v>
      </c>
      <c r="E3591" s="747" t="s">
        <v>4773</v>
      </c>
      <c r="F3591" s="665" t="s">
        <v>4752</v>
      </c>
      <c r="G3591" s="665" t="s">
        <v>4810</v>
      </c>
      <c r="H3591" s="665" t="s">
        <v>2238</v>
      </c>
      <c r="I3591" s="665" t="s">
        <v>3820</v>
      </c>
      <c r="J3591" s="665" t="s">
        <v>4606</v>
      </c>
      <c r="K3591" s="665" t="s">
        <v>4607</v>
      </c>
      <c r="L3591" s="666">
        <v>668.54</v>
      </c>
      <c r="M3591" s="666">
        <v>4011.24</v>
      </c>
      <c r="N3591" s="665">
        <v>6</v>
      </c>
      <c r="O3591" s="748">
        <v>3</v>
      </c>
      <c r="P3591" s="666">
        <v>4011.24</v>
      </c>
      <c r="Q3591" s="681">
        <v>1</v>
      </c>
      <c r="R3591" s="665">
        <v>6</v>
      </c>
      <c r="S3591" s="681">
        <v>1</v>
      </c>
      <c r="T3591" s="748">
        <v>3</v>
      </c>
      <c r="U3591" s="704">
        <v>1</v>
      </c>
    </row>
    <row r="3592" spans="1:21" ht="14.4" customHeight="1" x14ac:dyDescent="0.3">
      <c r="A3592" s="664">
        <v>21</v>
      </c>
      <c r="B3592" s="665" t="s">
        <v>545</v>
      </c>
      <c r="C3592" s="665" t="s">
        <v>4759</v>
      </c>
      <c r="D3592" s="746" t="s">
        <v>7220</v>
      </c>
      <c r="E3592" s="747" t="s">
        <v>4773</v>
      </c>
      <c r="F3592" s="665" t="s">
        <v>4752</v>
      </c>
      <c r="G3592" s="665" t="s">
        <v>4810</v>
      </c>
      <c r="H3592" s="665" t="s">
        <v>546</v>
      </c>
      <c r="I3592" s="665" t="s">
        <v>5215</v>
      </c>
      <c r="J3592" s="665" t="s">
        <v>4606</v>
      </c>
      <c r="K3592" s="665" t="s">
        <v>5216</v>
      </c>
      <c r="L3592" s="666">
        <v>0</v>
      </c>
      <c r="M3592" s="666">
        <v>0</v>
      </c>
      <c r="N3592" s="665">
        <v>1</v>
      </c>
      <c r="O3592" s="748">
        <v>0.5</v>
      </c>
      <c r="P3592" s="666"/>
      <c r="Q3592" s="681"/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21</v>
      </c>
      <c r="B3593" s="665" t="s">
        <v>545</v>
      </c>
      <c r="C3593" s="665" t="s">
        <v>4759</v>
      </c>
      <c r="D3593" s="746" t="s">
        <v>7220</v>
      </c>
      <c r="E3593" s="747" t="s">
        <v>4773</v>
      </c>
      <c r="F3593" s="665" t="s">
        <v>4752</v>
      </c>
      <c r="G3593" s="665" t="s">
        <v>4915</v>
      </c>
      <c r="H3593" s="665" t="s">
        <v>546</v>
      </c>
      <c r="I3593" s="665" t="s">
        <v>7162</v>
      </c>
      <c r="J3593" s="665" t="s">
        <v>2180</v>
      </c>
      <c r="K3593" s="665" t="s">
        <v>7163</v>
      </c>
      <c r="L3593" s="666">
        <v>0</v>
      </c>
      <c r="M3593" s="666">
        <v>0</v>
      </c>
      <c r="N3593" s="665">
        <v>1</v>
      </c>
      <c r="O3593" s="748">
        <v>1</v>
      </c>
      <c r="P3593" s="666">
        <v>0</v>
      </c>
      <c r="Q3593" s="681"/>
      <c r="R3593" s="665">
        <v>1</v>
      </c>
      <c r="S3593" s="681">
        <v>1</v>
      </c>
      <c r="T3593" s="748">
        <v>1</v>
      </c>
      <c r="U3593" s="704">
        <v>1</v>
      </c>
    </row>
    <row r="3594" spans="1:21" ht="14.4" customHeight="1" x14ac:dyDescent="0.3">
      <c r="A3594" s="664">
        <v>21</v>
      </c>
      <c r="B3594" s="665" t="s">
        <v>545</v>
      </c>
      <c r="C3594" s="665" t="s">
        <v>4759</v>
      </c>
      <c r="D3594" s="746" t="s">
        <v>7220</v>
      </c>
      <c r="E3594" s="747" t="s">
        <v>4773</v>
      </c>
      <c r="F3594" s="665" t="s">
        <v>4752</v>
      </c>
      <c r="G3594" s="665" t="s">
        <v>5141</v>
      </c>
      <c r="H3594" s="665" t="s">
        <v>2238</v>
      </c>
      <c r="I3594" s="665" t="s">
        <v>5142</v>
      </c>
      <c r="J3594" s="665" t="s">
        <v>2570</v>
      </c>
      <c r="K3594" s="665" t="s">
        <v>5143</v>
      </c>
      <c r="L3594" s="666">
        <v>28.81</v>
      </c>
      <c r="M3594" s="666">
        <v>28.81</v>
      </c>
      <c r="N3594" s="665">
        <v>1</v>
      </c>
      <c r="O3594" s="748">
        <v>1</v>
      </c>
      <c r="P3594" s="666">
        <v>28.81</v>
      </c>
      <c r="Q3594" s="681">
        <v>1</v>
      </c>
      <c r="R3594" s="665">
        <v>1</v>
      </c>
      <c r="S3594" s="681">
        <v>1</v>
      </c>
      <c r="T3594" s="748">
        <v>1</v>
      </c>
      <c r="U3594" s="704">
        <v>1</v>
      </c>
    </row>
    <row r="3595" spans="1:21" ht="14.4" customHeight="1" x14ac:dyDescent="0.3">
      <c r="A3595" s="664">
        <v>21</v>
      </c>
      <c r="B3595" s="665" t="s">
        <v>545</v>
      </c>
      <c r="C3595" s="665" t="s">
        <v>4759</v>
      </c>
      <c r="D3595" s="746" t="s">
        <v>7220</v>
      </c>
      <c r="E3595" s="747" t="s">
        <v>4773</v>
      </c>
      <c r="F3595" s="665" t="s">
        <v>4752</v>
      </c>
      <c r="G3595" s="665" t="s">
        <v>5027</v>
      </c>
      <c r="H3595" s="665" t="s">
        <v>2238</v>
      </c>
      <c r="I3595" s="665" t="s">
        <v>2352</v>
      </c>
      <c r="J3595" s="665" t="s">
        <v>2353</v>
      </c>
      <c r="K3595" s="665" t="s">
        <v>4455</v>
      </c>
      <c r="L3595" s="666">
        <v>48.27</v>
      </c>
      <c r="M3595" s="666">
        <v>96.54</v>
      </c>
      <c r="N3595" s="665">
        <v>2</v>
      </c>
      <c r="O3595" s="748">
        <v>0.5</v>
      </c>
      <c r="P3595" s="666">
        <v>96.54</v>
      </c>
      <c r="Q3595" s="681">
        <v>1</v>
      </c>
      <c r="R3595" s="665">
        <v>2</v>
      </c>
      <c r="S3595" s="681">
        <v>1</v>
      </c>
      <c r="T3595" s="748">
        <v>0.5</v>
      </c>
      <c r="U3595" s="704">
        <v>1</v>
      </c>
    </row>
    <row r="3596" spans="1:21" ht="14.4" customHeight="1" x14ac:dyDescent="0.3">
      <c r="A3596" s="664">
        <v>21</v>
      </c>
      <c r="B3596" s="665" t="s">
        <v>545</v>
      </c>
      <c r="C3596" s="665" t="s">
        <v>4759</v>
      </c>
      <c r="D3596" s="746" t="s">
        <v>7220</v>
      </c>
      <c r="E3596" s="747" t="s">
        <v>4773</v>
      </c>
      <c r="F3596" s="665" t="s">
        <v>4752</v>
      </c>
      <c r="G3596" s="665" t="s">
        <v>5028</v>
      </c>
      <c r="H3596" s="665" t="s">
        <v>2238</v>
      </c>
      <c r="I3596" s="665" t="s">
        <v>7164</v>
      </c>
      <c r="J3596" s="665" t="s">
        <v>7165</v>
      </c>
      <c r="K3596" s="665" t="s">
        <v>7166</v>
      </c>
      <c r="L3596" s="666">
        <v>170.43</v>
      </c>
      <c r="M3596" s="666">
        <v>1022.58</v>
      </c>
      <c r="N3596" s="665">
        <v>6</v>
      </c>
      <c r="O3596" s="748">
        <v>2</v>
      </c>
      <c r="P3596" s="666"/>
      <c r="Q3596" s="681">
        <v>0</v>
      </c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21</v>
      </c>
      <c r="B3597" s="665" t="s">
        <v>545</v>
      </c>
      <c r="C3597" s="665" t="s">
        <v>4759</v>
      </c>
      <c r="D3597" s="746" t="s">
        <v>7220</v>
      </c>
      <c r="E3597" s="747" t="s">
        <v>4773</v>
      </c>
      <c r="F3597" s="665" t="s">
        <v>4752</v>
      </c>
      <c r="G3597" s="665" t="s">
        <v>5028</v>
      </c>
      <c r="H3597" s="665" t="s">
        <v>2238</v>
      </c>
      <c r="I3597" s="665" t="s">
        <v>7167</v>
      </c>
      <c r="J3597" s="665" t="s">
        <v>7165</v>
      </c>
      <c r="K3597" s="665" t="s">
        <v>7168</v>
      </c>
      <c r="L3597" s="666">
        <v>511.28</v>
      </c>
      <c r="M3597" s="666">
        <v>1022.56</v>
      </c>
      <c r="N3597" s="665">
        <v>2</v>
      </c>
      <c r="O3597" s="748">
        <v>1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21</v>
      </c>
      <c r="B3598" s="665" t="s">
        <v>545</v>
      </c>
      <c r="C3598" s="665" t="s">
        <v>4759</v>
      </c>
      <c r="D3598" s="746" t="s">
        <v>7220</v>
      </c>
      <c r="E3598" s="747" t="s">
        <v>4773</v>
      </c>
      <c r="F3598" s="665" t="s">
        <v>4752</v>
      </c>
      <c r="G3598" s="665" t="s">
        <v>4815</v>
      </c>
      <c r="H3598" s="665" t="s">
        <v>546</v>
      </c>
      <c r="I3598" s="665" t="s">
        <v>1930</v>
      </c>
      <c r="J3598" s="665" t="s">
        <v>1931</v>
      </c>
      <c r="K3598" s="665" t="s">
        <v>1756</v>
      </c>
      <c r="L3598" s="666">
        <v>108.44</v>
      </c>
      <c r="M3598" s="666">
        <v>867.5200000000001</v>
      </c>
      <c r="N3598" s="665">
        <v>8</v>
      </c>
      <c r="O3598" s="748">
        <v>7.5</v>
      </c>
      <c r="P3598" s="666">
        <v>216.88</v>
      </c>
      <c r="Q3598" s="681">
        <v>0.24999999999999997</v>
      </c>
      <c r="R3598" s="665">
        <v>2</v>
      </c>
      <c r="S3598" s="681">
        <v>0.25</v>
      </c>
      <c r="T3598" s="748">
        <v>2</v>
      </c>
      <c r="U3598" s="704">
        <v>0.26666666666666666</v>
      </c>
    </row>
    <row r="3599" spans="1:21" ht="14.4" customHeight="1" x14ac:dyDescent="0.3">
      <c r="A3599" s="664">
        <v>21</v>
      </c>
      <c r="B3599" s="665" t="s">
        <v>545</v>
      </c>
      <c r="C3599" s="665" t="s">
        <v>4759</v>
      </c>
      <c r="D3599" s="746" t="s">
        <v>7220</v>
      </c>
      <c r="E3599" s="747" t="s">
        <v>4773</v>
      </c>
      <c r="F3599" s="665" t="s">
        <v>4752</v>
      </c>
      <c r="G3599" s="665" t="s">
        <v>4815</v>
      </c>
      <c r="H3599" s="665" t="s">
        <v>546</v>
      </c>
      <c r="I3599" s="665" t="s">
        <v>4840</v>
      </c>
      <c r="J3599" s="665" t="s">
        <v>1931</v>
      </c>
      <c r="K3599" s="665" t="s">
        <v>1522</v>
      </c>
      <c r="L3599" s="666">
        <v>54.23</v>
      </c>
      <c r="M3599" s="666">
        <v>162.69</v>
      </c>
      <c r="N3599" s="665">
        <v>3</v>
      </c>
      <c r="O3599" s="748">
        <v>3</v>
      </c>
      <c r="P3599" s="666"/>
      <c r="Q3599" s="681">
        <v>0</v>
      </c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21</v>
      </c>
      <c r="B3600" s="665" t="s">
        <v>545</v>
      </c>
      <c r="C3600" s="665" t="s">
        <v>4759</v>
      </c>
      <c r="D3600" s="746" t="s">
        <v>7220</v>
      </c>
      <c r="E3600" s="747" t="s">
        <v>4773</v>
      </c>
      <c r="F3600" s="665" t="s">
        <v>4752</v>
      </c>
      <c r="G3600" s="665" t="s">
        <v>4815</v>
      </c>
      <c r="H3600" s="665" t="s">
        <v>546</v>
      </c>
      <c r="I3600" s="665" t="s">
        <v>6727</v>
      </c>
      <c r="J3600" s="665" t="s">
        <v>1931</v>
      </c>
      <c r="K3600" s="665" t="s">
        <v>6201</v>
      </c>
      <c r="L3600" s="666">
        <v>0</v>
      </c>
      <c r="M3600" s="666">
        <v>0</v>
      </c>
      <c r="N3600" s="665">
        <v>2</v>
      </c>
      <c r="O3600" s="748">
        <v>0.5</v>
      </c>
      <c r="P3600" s="666"/>
      <c r="Q3600" s="681"/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21</v>
      </c>
      <c r="B3601" s="665" t="s">
        <v>545</v>
      </c>
      <c r="C3601" s="665" t="s">
        <v>4759</v>
      </c>
      <c r="D3601" s="746" t="s">
        <v>7220</v>
      </c>
      <c r="E3601" s="747" t="s">
        <v>4773</v>
      </c>
      <c r="F3601" s="665" t="s">
        <v>4752</v>
      </c>
      <c r="G3601" s="665" t="s">
        <v>5166</v>
      </c>
      <c r="H3601" s="665" t="s">
        <v>546</v>
      </c>
      <c r="I3601" s="665" t="s">
        <v>5167</v>
      </c>
      <c r="J3601" s="665" t="s">
        <v>947</v>
      </c>
      <c r="K3601" s="665" t="s">
        <v>5168</v>
      </c>
      <c r="L3601" s="666">
        <v>316.36</v>
      </c>
      <c r="M3601" s="666">
        <v>1265.44</v>
      </c>
      <c r="N3601" s="665">
        <v>4</v>
      </c>
      <c r="O3601" s="748">
        <v>4</v>
      </c>
      <c r="P3601" s="666">
        <v>316.36</v>
      </c>
      <c r="Q3601" s="681">
        <v>0.25</v>
      </c>
      <c r="R3601" s="665">
        <v>1</v>
      </c>
      <c r="S3601" s="681">
        <v>0.25</v>
      </c>
      <c r="T3601" s="748">
        <v>1</v>
      </c>
      <c r="U3601" s="704">
        <v>0.25</v>
      </c>
    </row>
    <row r="3602" spans="1:21" ht="14.4" customHeight="1" x14ac:dyDescent="0.3">
      <c r="A3602" s="664">
        <v>21</v>
      </c>
      <c r="B3602" s="665" t="s">
        <v>545</v>
      </c>
      <c r="C3602" s="665" t="s">
        <v>4759</v>
      </c>
      <c r="D3602" s="746" t="s">
        <v>7220</v>
      </c>
      <c r="E3602" s="747" t="s">
        <v>4773</v>
      </c>
      <c r="F3602" s="665" t="s">
        <v>4752</v>
      </c>
      <c r="G3602" s="665" t="s">
        <v>4816</v>
      </c>
      <c r="H3602" s="665" t="s">
        <v>546</v>
      </c>
      <c r="I3602" s="665" t="s">
        <v>861</v>
      </c>
      <c r="J3602" s="665" t="s">
        <v>4817</v>
      </c>
      <c r="K3602" s="665" t="s">
        <v>4800</v>
      </c>
      <c r="L3602" s="666">
        <v>0</v>
      </c>
      <c r="M3602" s="666">
        <v>0</v>
      </c>
      <c r="N3602" s="665">
        <v>3</v>
      </c>
      <c r="O3602" s="748">
        <v>1.5</v>
      </c>
      <c r="P3602" s="666"/>
      <c r="Q3602" s="681"/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21</v>
      </c>
      <c r="B3603" s="665" t="s">
        <v>545</v>
      </c>
      <c r="C3603" s="665" t="s">
        <v>4759</v>
      </c>
      <c r="D3603" s="746" t="s">
        <v>7220</v>
      </c>
      <c r="E3603" s="747" t="s">
        <v>4773</v>
      </c>
      <c r="F3603" s="665" t="s">
        <v>4752</v>
      </c>
      <c r="G3603" s="665" t="s">
        <v>5738</v>
      </c>
      <c r="H3603" s="665" t="s">
        <v>2238</v>
      </c>
      <c r="I3603" s="665" t="s">
        <v>5739</v>
      </c>
      <c r="J3603" s="665" t="s">
        <v>5740</v>
      </c>
      <c r="K3603" s="665" t="s">
        <v>4460</v>
      </c>
      <c r="L3603" s="666">
        <v>0</v>
      </c>
      <c r="M3603" s="666">
        <v>0</v>
      </c>
      <c r="N3603" s="665">
        <v>2</v>
      </c>
      <c r="O3603" s="748">
        <v>2</v>
      </c>
      <c r="P3603" s="666">
        <v>0</v>
      </c>
      <c r="Q3603" s="681"/>
      <c r="R3603" s="665">
        <v>1</v>
      </c>
      <c r="S3603" s="681">
        <v>0.5</v>
      </c>
      <c r="T3603" s="748">
        <v>1</v>
      </c>
      <c r="U3603" s="704">
        <v>0.5</v>
      </c>
    </row>
    <row r="3604" spans="1:21" ht="14.4" customHeight="1" x14ac:dyDescent="0.3">
      <c r="A3604" s="664">
        <v>21</v>
      </c>
      <c r="B3604" s="665" t="s">
        <v>545</v>
      </c>
      <c r="C3604" s="665" t="s">
        <v>4759</v>
      </c>
      <c r="D3604" s="746" t="s">
        <v>7220</v>
      </c>
      <c r="E3604" s="747" t="s">
        <v>4773</v>
      </c>
      <c r="F3604" s="665" t="s">
        <v>4752</v>
      </c>
      <c r="G3604" s="665" t="s">
        <v>5738</v>
      </c>
      <c r="H3604" s="665" t="s">
        <v>2238</v>
      </c>
      <c r="I3604" s="665" t="s">
        <v>5741</v>
      </c>
      <c r="J3604" s="665" t="s">
        <v>5740</v>
      </c>
      <c r="K3604" s="665" t="s">
        <v>5430</v>
      </c>
      <c r="L3604" s="666">
        <v>492.3</v>
      </c>
      <c r="M3604" s="666">
        <v>2461.5</v>
      </c>
      <c r="N3604" s="665">
        <v>5</v>
      </c>
      <c r="O3604" s="748">
        <v>5</v>
      </c>
      <c r="P3604" s="666">
        <v>1476.9</v>
      </c>
      <c r="Q3604" s="681">
        <v>0.60000000000000009</v>
      </c>
      <c r="R3604" s="665">
        <v>3</v>
      </c>
      <c r="S3604" s="681">
        <v>0.6</v>
      </c>
      <c r="T3604" s="748">
        <v>3</v>
      </c>
      <c r="U3604" s="704">
        <v>0.6</v>
      </c>
    </row>
    <row r="3605" spans="1:21" ht="14.4" customHeight="1" x14ac:dyDescent="0.3">
      <c r="A3605" s="664">
        <v>21</v>
      </c>
      <c r="B3605" s="665" t="s">
        <v>545</v>
      </c>
      <c r="C3605" s="665" t="s">
        <v>4759</v>
      </c>
      <c r="D3605" s="746" t="s">
        <v>7220</v>
      </c>
      <c r="E3605" s="747" t="s">
        <v>4773</v>
      </c>
      <c r="F3605" s="665" t="s">
        <v>4752</v>
      </c>
      <c r="G3605" s="665" t="s">
        <v>5738</v>
      </c>
      <c r="H3605" s="665" t="s">
        <v>2238</v>
      </c>
      <c r="I3605" s="665" t="s">
        <v>5741</v>
      </c>
      <c r="J3605" s="665" t="s">
        <v>5740</v>
      </c>
      <c r="K3605" s="665" t="s">
        <v>5430</v>
      </c>
      <c r="L3605" s="666">
        <v>502.31</v>
      </c>
      <c r="M3605" s="666">
        <v>5023.1000000000004</v>
      </c>
      <c r="N3605" s="665">
        <v>10</v>
      </c>
      <c r="O3605" s="748">
        <v>8</v>
      </c>
      <c r="P3605" s="666">
        <v>2009.24</v>
      </c>
      <c r="Q3605" s="681">
        <v>0.39999999999999997</v>
      </c>
      <c r="R3605" s="665">
        <v>4</v>
      </c>
      <c r="S3605" s="681">
        <v>0.4</v>
      </c>
      <c r="T3605" s="748">
        <v>3.5</v>
      </c>
      <c r="U3605" s="704">
        <v>0.4375</v>
      </c>
    </row>
    <row r="3606" spans="1:21" ht="14.4" customHeight="1" x14ac:dyDescent="0.3">
      <c r="A3606" s="664">
        <v>21</v>
      </c>
      <c r="B3606" s="665" t="s">
        <v>545</v>
      </c>
      <c r="C3606" s="665" t="s">
        <v>4759</v>
      </c>
      <c r="D3606" s="746" t="s">
        <v>7220</v>
      </c>
      <c r="E3606" s="747" t="s">
        <v>4773</v>
      </c>
      <c r="F3606" s="665" t="s">
        <v>4752</v>
      </c>
      <c r="G3606" s="665" t="s">
        <v>5154</v>
      </c>
      <c r="H3606" s="665" t="s">
        <v>2238</v>
      </c>
      <c r="I3606" s="665" t="s">
        <v>3748</v>
      </c>
      <c r="J3606" s="665" t="s">
        <v>2253</v>
      </c>
      <c r="K3606" s="665" t="s">
        <v>4645</v>
      </c>
      <c r="L3606" s="666">
        <v>394.64</v>
      </c>
      <c r="M3606" s="666">
        <v>394.64</v>
      </c>
      <c r="N3606" s="665">
        <v>1</v>
      </c>
      <c r="O3606" s="748">
        <v>1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21</v>
      </c>
      <c r="B3607" s="665" t="s">
        <v>545</v>
      </c>
      <c r="C3607" s="665" t="s">
        <v>4759</v>
      </c>
      <c r="D3607" s="746" t="s">
        <v>7220</v>
      </c>
      <c r="E3607" s="747" t="s">
        <v>4773</v>
      </c>
      <c r="F3607" s="665" t="s">
        <v>4752</v>
      </c>
      <c r="G3607" s="665" t="s">
        <v>6240</v>
      </c>
      <c r="H3607" s="665" t="s">
        <v>546</v>
      </c>
      <c r="I3607" s="665" t="s">
        <v>7169</v>
      </c>
      <c r="J3607" s="665" t="s">
        <v>7170</v>
      </c>
      <c r="K3607" s="665" t="s">
        <v>7171</v>
      </c>
      <c r="L3607" s="666">
        <v>280.38</v>
      </c>
      <c r="M3607" s="666">
        <v>560.76</v>
      </c>
      <c r="N3607" s="665">
        <v>2</v>
      </c>
      <c r="O3607" s="748">
        <v>1</v>
      </c>
      <c r="P3607" s="666"/>
      <c r="Q3607" s="681">
        <v>0</v>
      </c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21</v>
      </c>
      <c r="B3608" s="665" t="s">
        <v>545</v>
      </c>
      <c r="C3608" s="665" t="s">
        <v>4759</v>
      </c>
      <c r="D3608" s="746" t="s">
        <v>7220</v>
      </c>
      <c r="E3608" s="747" t="s">
        <v>4773</v>
      </c>
      <c r="F3608" s="665" t="s">
        <v>4752</v>
      </c>
      <c r="G3608" s="665" t="s">
        <v>6476</v>
      </c>
      <c r="H3608" s="665" t="s">
        <v>2238</v>
      </c>
      <c r="I3608" s="665" t="s">
        <v>6477</v>
      </c>
      <c r="J3608" s="665" t="s">
        <v>6478</v>
      </c>
      <c r="K3608" s="665" t="s">
        <v>6479</v>
      </c>
      <c r="L3608" s="666">
        <v>25382.1</v>
      </c>
      <c r="M3608" s="666">
        <v>25382.1</v>
      </c>
      <c r="N3608" s="665">
        <v>1</v>
      </c>
      <c r="O3608" s="748">
        <v>0.5</v>
      </c>
      <c r="P3608" s="666">
        <v>25382.1</v>
      </c>
      <c r="Q3608" s="681">
        <v>1</v>
      </c>
      <c r="R3608" s="665">
        <v>1</v>
      </c>
      <c r="S3608" s="681">
        <v>1</v>
      </c>
      <c r="T3608" s="748">
        <v>0.5</v>
      </c>
      <c r="U3608" s="704">
        <v>1</v>
      </c>
    </row>
    <row r="3609" spans="1:21" ht="14.4" customHeight="1" x14ac:dyDescent="0.3">
      <c r="A3609" s="664">
        <v>21</v>
      </c>
      <c r="B3609" s="665" t="s">
        <v>545</v>
      </c>
      <c r="C3609" s="665" t="s">
        <v>4759</v>
      </c>
      <c r="D3609" s="746" t="s">
        <v>7220</v>
      </c>
      <c r="E3609" s="747" t="s">
        <v>4773</v>
      </c>
      <c r="F3609" s="665" t="s">
        <v>4752</v>
      </c>
      <c r="G3609" s="665" t="s">
        <v>6476</v>
      </c>
      <c r="H3609" s="665" t="s">
        <v>2238</v>
      </c>
      <c r="I3609" s="665" t="s">
        <v>3865</v>
      </c>
      <c r="J3609" s="665" t="s">
        <v>3866</v>
      </c>
      <c r="K3609" s="665" t="s">
        <v>4681</v>
      </c>
      <c r="L3609" s="666">
        <v>14213.98</v>
      </c>
      <c r="M3609" s="666">
        <v>71069.899999999994</v>
      </c>
      <c r="N3609" s="665">
        <v>5</v>
      </c>
      <c r="O3609" s="748">
        <v>1.5</v>
      </c>
      <c r="P3609" s="666">
        <v>71069.899999999994</v>
      </c>
      <c r="Q3609" s="681">
        <v>1</v>
      </c>
      <c r="R3609" s="665">
        <v>5</v>
      </c>
      <c r="S3609" s="681">
        <v>1</v>
      </c>
      <c r="T3609" s="748">
        <v>1.5</v>
      </c>
      <c r="U3609" s="704">
        <v>1</v>
      </c>
    </row>
    <row r="3610" spans="1:21" ht="14.4" customHeight="1" x14ac:dyDescent="0.3">
      <c r="A3610" s="664">
        <v>21</v>
      </c>
      <c r="B3610" s="665" t="s">
        <v>545</v>
      </c>
      <c r="C3610" s="665" t="s">
        <v>4759</v>
      </c>
      <c r="D3610" s="746" t="s">
        <v>7220</v>
      </c>
      <c r="E3610" s="747" t="s">
        <v>4773</v>
      </c>
      <c r="F3610" s="665" t="s">
        <v>4752</v>
      </c>
      <c r="G3610" s="665" t="s">
        <v>6476</v>
      </c>
      <c r="H3610" s="665" t="s">
        <v>2238</v>
      </c>
      <c r="I3610" s="665" t="s">
        <v>3865</v>
      </c>
      <c r="J3610" s="665" t="s">
        <v>3866</v>
      </c>
      <c r="K3610" s="665" t="s">
        <v>4681</v>
      </c>
      <c r="L3610" s="666">
        <v>14213.96</v>
      </c>
      <c r="M3610" s="666">
        <v>99497.72</v>
      </c>
      <c r="N3610" s="665">
        <v>7</v>
      </c>
      <c r="O3610" s="748">
        <v>1.5</v>
      </c>
      <c r="P3610" s="666">
        <v>56855.839999999997</v>
      </c>
      <c r="Q3610" s="681">
        <v>0.5714285714285714</v>
      </c>
      <c r="R3610" s="665">
        <v>4</v>
      </c>
      <c r="S3610" s="681">
        <v>0.5714285714285714</v>
      </c>
      <c r="T3610" s="748">
        <v>1</v>
      </c>
      <c r="U3610" s="704">
        <v>0.66666666666666663</v>
      </c>
    </row>
    <row r="3611" spans="1:21" ht="14.4" customHeight="1" x14ac:dyDescent="0.3">
      <c r="A3611" s="664">
        <v>21</v>
      </c>
      <c r="B3611" s="665" t="s">
        <v>545</v>
      </c>
      <c r="C3611" s="665" t="s">
        <v>4759</v>
      </c>
      <c r="D3611" s="746" t="s">
        <v>7220</v>
      </c>
      <c r="E3611" s="747" t="s">
        <v>4773</v>
      </c>
      <c r="F3611" s="665" t="s">
        <v>4752</v>
      </c>
      <c r="G3611" s="665" t="s">
        <v>6476</v>
      </c>
      <c r="H3611" s="665" t="s">
        <v>2238</v>
      </c>
      <c r="I3611" s="665" t="s">
        <v>6480</v>
      </c>
      <c r="J3611" s="665" t="s">
        <v>6481</v>
      </c>
      <c r="K3611" s="665" t="s">
        <v>6482</v>
      </c>
      <c r="L3611" s="666">
        <v>4017.02</v>
      </c>
      <c r="M3611" s="666">
        <v>28119.14</v>
      </c>
      <c r="N3611" s="665">
        <v>7</v>
      </c>
      <c r="O3611" s="748">
        <v>1.5</v>
      </c>
      <c r="P3611" s="666">
        <v>28119.14</v>
      </c>
      <c r="Q3611" s="681">
        <v>1</v>
      </c>
      <c r="R3611" s="665">
        <v>7</v>
      </c>
      <c r="S3611" s="681">
        <v>1</v>
      </c>
      <c r="T3611" s="748">
        <v>1.5</v>
      </c>
      <c r="U3611" s="704">
        <v>1</v>
      </c>
    </row>
    <row r="3612" spans="1:21" ht="14.4" customHeight="1" x14ac:dyDescent="0.3">
      <c r="A3612" s="664">
        <v>21</v>
      </c>
      <c r="B3612" s="665" t="s">
        <v>545</v>
      </c>
      <c r="C3612" s="665" t="s">
        <v>4759</v>
      </c>
      <c r="D3612" s="746" t="s">
        <v>7220</v>
      </c>
      <c r="E3612" s="747" t="s">
        <v>4773</v>
      </c>
      <c r="F3612" s="665" t="s">
        <v>4752</v>
      </c>
      <c r="G3612" s="665" t="s">
        <v>6476</v>
      </c>
      <c r="H3612" s="665" t="s">
        <v>2238</v>
      </c>
      <c r="I3612" s="665" t="s">
        <v>7110</v>
      </c>
      <c r="J3612" s="665" t="s">
        <v>7111</v>
      </c>
      <c r="K3612" s="665" t="s">
        <v>7112</v>
      </c>
      <c r="L3612" s="666">
        <v>803.4</v>
      </c>
      <c r="M3612" s="666">
        <v>3213.6</v>
      </c>
      <c r="N3612" s="665">
        <v>4</v>
      </c>
      <c r="O3612" s="748">
        <v>1</v>
      </c>
      <c r="P3612" s="666">
        <v>3213.6</v>
      </c>
      <c r="Q3612" s="681">
        <v>1</v>
      </c>
      <c r="R3612" s="665">
        <v>4</v>
      </c>
      <c r="S3612" s="681">
        <v>1</v>
      </c>
      <c r="T3612" s="748">
        <v>1</v>
      </c>
      <c r="U3612" s="704">
        <v>1</v>
      </c>
    </row>
    <row r="3613" spans="1:21" ht="14.4" customHeight="1" x14ac:dyDescent="0.3">
      <c r="A3613" s="664">
        <v>21</v>
      </c>
      <c r="B3613" s="665" t="s">
        <v>545</v>
      </c>
      <c r="C3613" s="665" t="s">
        <v>4759</v>
      </c>
      <c r="D3613" s="746" t="s">
        <v>7220</v>
      </c>
      <c r="E3613" s="747" t="s">
        <v>4773</v>
      </c>
      <c r="F3613" s="665" t="s">
        <v>4752</v>
      </c>
      <c r="G3613" s="665" t="s">
        <v>6476</v>
      </c>
      <c r="H3613" s="665" t="s">
        <v>2238</v>
      </c>
      <c r="I3613" s="665" t="s">
        <v>7172</v>
      </c>
      <c r="J3613" s="665" t="s">
        <v>7173</v>
      </c>
      <c r="K3613" s="665" t="s">
        <v>7174</v>
      </c>
      <c r="L3613" s="666">
        <v>0</v>
      </c>
      <c r="M3613" s="666">
        <v>0</v>
      </c>
      <c r="N3613" s="665">
        <v>2</v>
      </c>
      <c r="O3613" s="748">
        <v>0.5</v>
      </c>
      <c r="P3613" s="666">
        <v>0</v>
      </c>
      <c r="Q3613" s="681"/>
      <c r="R3613" s="665">
        <v>2</v>
      </c>
      <c r="S3613" s="681">
        <v>1</v>
      </c>
      <c r="T3613" s="748">
        <v>0.5</v>
      </c>
      <c r="U3613" s="704">
        <v>1</v>
      </c>
    </row>
    <row r="3614" spans="1:21" ht="14.4" customHeight="1" x14ac:dyDescent="0.3">
      <c r="A3614" s="664">
        <v>21</v>
      </c>
      <c r="B3614" s="665" t="s">
        <v>545</v>
      </c>
      <c r="C3614" s="665" t="s">
        <v>4759</v>
      </c>
      <c r="D3614" s="746" t="s">
        <v>7220</v>
      </c>
      <c r="E3614" s="747" t="s">
        <v>4773</v>
      </c>
      <c r="F3614" s="665" t="s">
        <v>4752</v>
      </c>
      <c r="G3614" s="665" t="s">
        <v>6476</v>
      </c>
      <c r="H3614" s="665" t="s">
        <v>2238</v>
      </c>
      <c r="I3614" s="665" t="s">
        <v>7175</v>
      </c>
      <c r="J3614" s="665" t="s">
        <v>7111</v>
      </c>
      <c r="K3614" s="665" t="s">
        <v>7112</v>
      </c>
      <c r="L3614" s="666">
        <v>0</v>
      </c>
      <c r="M3614" s="666">
        <v>0</v>
      </c>
      <c r="N3614" s="665">
        <v>3</v>
      </c>
      <c r="O3614" s="748">
        <v>0.5</v>
      </c>
      <c r="P3614" s="666">
        <v>0</v>
      </c>
      <c r="Q3614" s="681"/>
      <c r="R3614" s="665">
        <v>3</v>
      </c>
      <c r="S3614" s="681">
        <v>1</v>
      </c>
      <c r="T3614" s="748">
        <v>0.5</v>
      </c>
      <c r="U3614" s="704">
        <v>1</v>
      </c>
    </row>
    <row r="3615" spans="1:21" ht="14.4" customHeight="1" x14ac:dyDescent="0.3">
      <c r="A3615" s="664">
        <v>21</v>
      </c>
      <c r="B3615" s="665" t="s">
        <v>545</v>
      </c>
      <c r="C3615" s="665" t="s">
        <v>4759</v>
      </c>
      <c r="D3615" s="746" t="s">
        <v>7220</v>
      </c>
      <c r="E3615" s="747" t="s">
        <v>4773</v>
      </c>
      <c r="F3615" s="665" t="s">
        <v>4752</v>
      </c>
      <c r="G3615" s="665" t="s">
        <v>5042</v>
      </c>
      <c r="H3615" s="665" t="s">
        <v>546</v>
      </c>
      <c r="I3615" s="665" t="s">
        <v>750</v>
      </c>
      <c r="J3615" s="665" t="s">
        <v>751</v>
      </c>
      <c r="K3615" s="665" t="s">
        <v>5169</v>
      </c>
      <c r="L3615" s="666">
        <v>55.16</v>
      </c>
      <c r="M3615" s="666">
        <v>55.16</v>
      </c>
      <c r="N3615" s="665">
        <v>1</v>
      </c>
      <c r="O3615" s="748">
        <v>1</v>
      </c>
      <c r="P3615" s="666">
        <v>55.16</v>
      </c>
      <c r="Q3615" s="681">
        <v>1</v>
      </c>
      <c r="R3615" s="665">
        <v>1</v>
      </c>
      <c r="S3615" s="681">
        <v>1</v>
      </c>
      <c r="T3615" s="748">
        <v>1</v>
      </c>
      <c r="U3615" s="704">
        <v>1</v>
      </c>
    </row>
    <row r="3616" spans="1:21" ht="14.4" customHeight="1" x14ac:dyDescent="0.3">
      <c r="A3616" s="664">
        <v>21</v>
      </c>
      <c r="B3616" s="665" t="s">
        <v>545</v>
      </c>
      <c r="C3616" s="665" t="s">
        <v>4759</v>
      </c>
      <c r="D3616" s="746" t="s">
        <v>7220</v>
      </c>
      <c r="E3616" s="747" t="s">
        <v>4773</v>
      </c>
      <c r="F3616" s="665" t="s">
        <v>4752</v>
      </c>
      <c r="G3616" s="665" t="s">
        <v>4936</v>
      </c>
      <c r="H3616" s="665" t="s">
        <v>546</v>
      </c>
      <c r="I3616" s="665" t="s">
        <v>1524</v>
      </c>
      <c r="J3616" s="665" t="s">
        <v>1525</v>
      </c>
      <c r="K3616" s="665" t="s">
        <v>4685</v>
      </c>
      <c r="L3616" s="666">
        <v>31.32</v>
      </c>
      <c r="M3616" s="666">
        <v>31.32</v>
      </c>
      <c r="N3616" s="665">
        <v>1</v>
      </c>
      <c r="O3616" s="748">
        <v>0.5</v>
      </c>
      <c r="P3616" s="666">
        <v>31.32</v>
      </c>
      <c r="Q3616" s="681">
        <v>1</v>
      </c>
      <c r="R3616" s="665">
        <v>1</v>
      </c>
      <c r="S3616" s="681">
        <v>1</v>
      </c>
      <c r="T3616" s="748">
        <v>0.5</v>
      </c>
      <c r="U3616" s="704">
        <v>1</v>
      </c>
    </row>
    <row r="3617" spans="1:21" ht="14.4" customHeight="1" x14ac:dyDescent="0.3">
      <c r="A3617" s="664">
        <v>21</v>
      </c>
      <c r="B3617" s="665" t="s">
        <v>545</v>
      </c>
      <c r="C3617" s="665" t="s">
        <v>4759</v>
      </c>
      <c r="D3617" s="746" t="s">
        <v>7220</v>
      </c>
      <c r="E3617" s="747" t="s">
        <v>4773</v>
      </c>
      <c r="F3617" s="665" t="s">
        <v>4752</v>
      </c>
      <c r="G3617" s="665" t="s">
        <v>4936</v>
      </c>
      <c r="H3617" s="665" t="s">
        <v>546</v>
      </c>
      <c r="I3617" s="665" t="s">
        <v>2907</v>
      </c>
      <c r="J3617" s="665" t="s">
        <v>2908</v>
      </c>
      <c r="K3617" s="665" t="s">
        <v>4686</v>
      </c>
      <c r="L3617" s="666">
        <v>140.94999999999999</v>
      </c>
      <c r="M3617" s="666">
        <v>422.84999999999997</v>
      </c>
      <c r="N3617" s="665">
        <v>3</v>
      </c>
      <c r="O3617" s="748">
        <v>2</v>
      </c>
      <c r="P3617" s="666">
        <v>140.94999999999999</v>
      </c>
      <c r="Q3617" s="681">
        <v>0.33333333333333331</v>
      </c>
      <c r="R3617" s="665">
        <v>1</v>
      </c>
      <c r="S3617" s="681">
        <v>0.33333333333333331</v>
      </c>
      <c r="T3617" s="748">
        <v>1</v>
      </c>
      <c r="U3617" s="704">
        <v>0.5</v>
      </c>
    </row>
    <row r="3618" spans="1:21" ht="14.4" customHeight="1" x14ac:dyDescent="0.3">
      <c r="A3618" s="664">
        <v>21</v>
      </c>
      <c r="B3618" s="665" t="s">
        <v>545</v>
      </c>
      <c r="C3618" s="665" t="s">
        <v>4759</v>
      </c>
      <c r="D3618" s="746" t="s">
        <v>7220</v>
      </c>
      <c r="E3618" s="747" t="s">
        <v>4773</v>
      </c>
      <c r="F3618" s="665" t="s">
        <v>4752</v>
      </c>
      <c r="G3618" s="665" t="s">
        <v>4936</v>
      </c>
      <c r="H3618" s="665" t="s">
        <v>546</v>
      </c>
      <c r="I3618" s="665" t="s">
        <v>807</v>
      </c>
      <c r="J3618" s="665" t="s">
        <v>808</v>
      </c>
      <c r="K3618" s="665" t="s">
        <v>4554</v>
      </c>
      <c r="L3618" s="666">
        <v>51.43</v>
      </c>
      <c r="M3618" s="666">
        <v>514.29999999999995</v>
      </c>
      <c r="N3618" s="665">
        <v>10</v>
      </c>
      <c r="O3618" s="748">
        <v>3.5</v>
      </c>
      <c r="P3618" s="666">
        <v>514.29999999999995</v>
      </c>
      <c r="Q3618" s="681">
        <v>1</v>
      </c>
      <c r="R3618" s="665">
        <v>10</v>
      </c>
      <c r="S3618" s="681">
        <v>1</v>
      </c>
      <c r="T3618" s="748">
        <v>3.5</v>
      </c>
      <c r="U3618" s="704">
        <v>1</v>
      </c>
    </row>
    <row r="3619" spans="1:21" ht="14.4" customHeight="1" x14ac:dyDescent="0.3">
      <c r="A3619" s="664">
        <v>21</v>
      </c>
      <c r="B3619" s="665" t="s">
        <v>545</v>
      </c>
      <c r="C3619" s="665" t="s">
        <v>4759</v>
      </c>
      <c r="D3619" s="746" t="s">
        <v>7220</v>
      </c>
      <c r="E3619" s="747" t="s">
        <v>4773</v>
      </c>
      <c r="F3619" s="665" t="s">
        <v>4752</v>
      </c>
      <c r="G3619" s="665" t="s">
        <v>4818</v>
      </c>
      <c r="H3619" s="665" t="s">
        <v>546</v>
      </c>
      <c r="I3619" s="665" t="s">
        <v>7176</v>
      </c>
      <c r="J3619" s="665" t="s">
        <v>1798</v>
      </c>
      <c r="K3619" s="665" t="s">
        <v>7114</v>
      </c>
      <c r="L3619" s="666">
        <v>16.77</v>
      </c>
      <c r="M3619" s="666">
        <v>16.77</v>
      </c>
      <c r="N3619" s="665">
        <v>1</v>
      </c>
      <c r="O3619" s="748">
        <v>1</v>
      </c>
      <c r="P3619" s="666"/>
      <c r="Q3619" s="681">
        <v>0</v>
      </c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21</v>
      </c>
      <c r="B3620" s="665" t="s">
        <v>545</v>
      </c>
      <c r="C3620" s="665" t="s">
        <v>4759</v>
      </c>
      <c r="D3620" s="746" t="s">
        <v>7220</v>
      </c>
      <c r="E3620" s="747" t="s">
        <v>4773</v>
      </c>
      <c r="F3620" s="665" t="s">
        <v>4752</v>
      </c>
      <c r="G3620" s="665" t="s">
        <v>4818</v>
      </c>
      <c r="H3620" s="665" t="s">
        <v>546</v>
      </c>
      <c r="I3620" s="665" t="s">
        <v>7101</v>
      </c>
      <c r="J3620" s="665" t="s">
        <v>1798</v>
      </c>
      <c r="K3620" s="665" t="s">
        <v>7102</v>
      </c>
      <c r="L3620" s="666">
        <v>33.549999999999997</v>
      </c>
      <c r="M3620" s="666">
        <v>33.549999999999997</v>
      </c>
      <c r="N3620" s="665">
        <v>1</v>
      </c>
      <c r="O3620" s="748">
        <v>1</v>
      </c>
      <c r="P3620" s="666">
        <v>33.549999999999997</v>
      </c>
      <c r="Q3620" s="681">
        <v>1</v>
      </c>
      <c r="R3620" s="665">
        <v>1</v>
      </c>
      <c r="S3620" s="681">
        <v>1</v>
      </c>
      <c r="T3620" s="748">
        <v>1</v>
      </c>
      <c r="U3620" s="704">
        <v>1</v>
      </c>
    </row>
    <row r="3621" spans="1:21" ht="14.4" customHeight="1" x14ac:dyDescent="0.3">
      <c r="A3621" s="664">
        <v>21</v>
      </c>
      <c r="B3621" s="665" t="s">
        <v>545</v>
      </c>
      <c r="C3621" s="665" t="s">
        <v>4759</v>
      </c>
      <c r="D3621" s="746" t="s">
        <v>7220</v>
      </c>
      <c r="E3621" s="747" t="s">
        <v>4773</v>
      </c>
      <c r="F3621" s="665" t="s">
        <v>4752</v>
      </c>
      <c r="G3621" s="665" t="s">
        <v>4818</v>
      </c>
      <c r="H3621" s="665" t="s">
        <v>546</v>
      </c>
      <c r="I3621" s="665" t="s">
        <v>1797</v>
      </c>
      <c r="J3621" s="665" t="s">
        <v>1798</v>
      </c>
      <c r="K3621" s="665" t="s">
        <v>5317</v>
      </c>
      <c r="L3621" s="666">
        <v>50.32</v>
      </c>
      <c r="M3621" s="666">
        <v>301.92</v>
      </c>
      <c r="N3621" s="665">
        <v>6</v>
      </c>
      <c r="O3621" s="748">
        <v>2.5</v>
      </c>
      <c r="P3621" s="666">
        <v>201.28</v>
      </c>
      <c r="Q3621" s="681">
        <v>0.66666666666666663</v>
      </c>
      <c r="R3621" s="665">
        <v>4</v>
      </c>
      <c r="S3621" s="681">
        <v>0.66666666666666663</v>
      </c>
      <c r="T3621" s="748">
        <v>1.5</v>
      </c>
      <c r="U3621" s="704">
        <v>0.6</v>
      </c>
    </row>
    <row r="3622" spans="1:21" ht="14.4" customHeight="1" x14ac:dyDescent="0.3">
      <c r="A3622" s="664">
        <v>21</v>
      </c>
      <c r="B3622" s="665" t="s">
        <v>545</v>
      </c>
      <c r="C3622" s="665" t="s">
        <v>4759</v>
      </c>
      <c r="D3622" s="746" t="s">
        <v>7220</v>
      </c>
      <c r="E3622" s="747" t="s">
        <v>4773</v>
      </c>
      <c r="F3622" s="665" t="s">
        <v>4752</v>
      </c>
      <c r="G3622" s="665" t="s">
        <v>4818</v>
      </c>
      <c r="H3622" s="665" t="s">
        <v>546</v>
      </c>
      <c r="I3622" s="665" t="s">
        <v>4978</v>
      </c>
      <c r="J3622" s="665" t="s">
        <v>1798</v>
      </c>
      <c r="K3622" s="665" t="s">
        <v>4979</v>
      </c>
      <c r="L3622" s="666">
        <v>100.62</v>
      </c>
      <c r="M3622" s="666">
        <v>100.62</v>
      </c>
      <c r="N3622" s="665">
        <v>1</v>
      </c>
      <c r="O3622" s="748">
        <v>1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21</v>
      </c>
      <c r="B3623" s="665" t="s">
        <v>545</v>
      </c>
      <c r="C3623" s="665" t="s">
        <v>4759</v>
      </c>
      <c r="D3623" s="746" t="s">
        <v>7220</v>
      </c>
      <c r="E3623" s="747" t="s">
        <v>4773</v>
      </c>
      <c r="F3623" s="665" t="s">
        <v>4752</v>
      </c>
      <c r="G3623" s="665" t="s">
        <v>4818</v>
      </c>
      <c r="H3623" s="665" t="s">
        <v>546</v>
      </c>
      <c r="I3623" s="665" t="s">
        <v>5157</v>
      </c>
      <c r="J3623" s="665" t="s">
        <v>1955</v>
      </c>
      <c r="K3623" s="665" t="s">
        <v>5158</v>
      </c>
      <c r="L3623" s="666">
        <v>0</v>
      </c>
      <c r="M3623" s="666">
        <v>0</v>
      </c>
      <c r="N3623" s="665">
        <v>1</v>
      </c>
      <c r="O3623" s="748">
        <v>1</v>
      </c>
      <c r="P3623" s="666">
        <v>0</v>
      </c>
      <c r="Q3623" s="681"/>
      <c r="R3623" s="665">
        <v>1</v>
      </c>
      <c r="S3623" s="681">
        <v>1</v>
      </c>
      <c r="T3623" s="748">
        <v>1</v>
      </c>
      <c r="U3623" s="704">
        <v>1</v>
      </c>
    </row>
    <row r="3624" spans="1:21" ht="14.4" customHeight="1" x14ac:dyDescent="0.3">
      <c r="A3624" s="664">
        <v>21</v>
      </c>
      <c r="B3624" s="665" t="s">
        <v>545</v>
      </c>
      <c r="C3624" s="665" t="s">
        <v>4759</v>
      </c>
      <c r="D3624" s="746" t="s">
        <v>7220</v>
      </c>
      <c r="E3624" s="747" t="s">
        <v>4773</v>
      </c>
      <c r="F3624" s="665" t="s">
        <v>4752</v>
      </c>
      <c r="G3624" s="665" t="s">
        <v>4818</v>
      </c>
      <c r="H3624" s="665" t="s">
        <v>546</v>
      </c>
      <c r="I3624" s="665" t="s">
        <v>5324</v>
      </c>
      <c r="J3624" s="665" t="s">
        <v>1798</v>
      </c>
      <c r="K3624" s="665" t="s">
        <v>5325</v>
      </c>
      <c r="L3624" s="666">
        <v>33.549999999999997</v>
      </c>
      <c r="M3624" s="666">
        <v>67.099999999999994</v>
      </c>
      <c r="N3624" s="665">
        <v>2</v>
      </c>
      <c r="O3624" s="748">
        <v>1.5</v>
      </c>
      <c r="P3624" s="666">
        <v>67.099999999999994</v>
      </c>
      <c r="Q3624" s="681">
        <v>1</v>
      </c>
      <c r="R3624" s="665">
        <v>2</v>
      </c>
      <c r="S3624" s="681">
        <v>1</v>
      </c>
      <c r="T3624" s="748">
        <v>1.5</v>
      </c>
      <c r="U3624" s="704">
        <v>1</v>
      </c>
    </row>
    <row r="3625" spans="1:21" ht="14.4" customHeight="1" x14ac:dyDescent="0.3">
      <c r="A3625" s="664">
        <v>21</v>
      </c>
      <c r="B3625" s="665" t="s">
        <v>545</v>
      </c>
      <c r="C3625" s="665" t="s">
        <v>4759</v>
      </c>
      <c r="D3625" s="746" t="s">
        <v>7220</v>
      </c>
      <c r="E3625" s="747" t="s">
        <v>4773</v>
      </c>
      <c r="F3625" s="665" t="s">
        <v>4752</v>
      </c>
      <c r="G3625" s="665" t="s">
        <v>5338</v>
      </c>
      <c r="H3625" s="665" t="s">
        <v>2238</v>
      </c>
      <c r="I3625" s="665" t="s">
        <v>3721</v>
      </c>
      <c r="J3625" s="665" t="s">
        <v>4613</v>
      </c>
      <c r="K3625" s="665" t="s">
        <v>4614</v>
      </c>
      <c r="L3625" s="666">
        <v>184.74</v>
      </c>
      <c r="M3625" s="666">
        <v>184.74</v>
      </c>
      <c r="N3625" s="665">
        <v>1</v>
      </c>
      <c r="O3625" s="748">
        <v>1</v>
      </c>
      <c r="P3625" s="666">
        <v>184.74</v>
      </c>
      <c r="Q3625" s="681">
        <v>1</v>
      </c>
      <c r="R3625" s="665">
        <v>1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21</v>
      </c>
      <c r="B3626" s="665" t="s">
        <v>545</v>
      </c>
      <c r="C3626" s="665" t="s">
        <v>4759</v>
      </c>
      <c r="D3626" s="746" t="s">
        <v>7220</v>
      </c>
      <c r="E3626" s="747" t="s">
        <v>4773</v>
      </c>
      <c r="F3626" s="665" t="s">
        <v>4752</v>
      </c>
      <c r="G3626" s="665" t="s">
        <v>4942</v>
      </c>
      <c r="H3626" s="665" t="s">
        <v>546</v>
      </c>
      <c r="I3626" s="665" t="s">
        <v>5838</v>
      </c>
      <c r="J3626" s="665" t="s">
        <v>4944</v>
      </c>
      <c r="K3626" s="665" t="s">
        <v>4945</v>
      </c>
      <c r="L3626" s="666">
        <v>0</v>
      </c>
      <c r="M3626" s="666">
        <v>0</v>
      </c>
      <c r="N3626" s="665">
        <v>1</v>
      </c>
      <c r="O3626" s="748">
        <v>0.5</v>
      </c>
      <c r="P3626" s="666">
        <v>0</v>
      </c>
      <c r="Q3626" s="681"/>
      <c r="R3626" s="665">
        <v>1</v>
      </c>
      <c r="S3626" s="681">
        <v>1</v>
      </c>
      <c r="T3626" s="748">
        <v>0.5</v>
      </c>
      <c r="U3626" s="704">
        <v>1</v>
      </c>
    </row>
    <row r="3627" spans="1:21" ht="14.4" customHeight="1" x14ac:dyDescent="0.3">
      <c r="A3627" s="664">
        <v>21</v>
      </c>
      <c r="B3627" s="665" t="s">
        <v>545</v>
      </c>
      <c r="C3627" s="665" t="s">
        <v>4759</v>
      </c>
      <c r="D3627" s="746" t="s">
        <v>7220</v>
      </c>
      <c r="E3627" s="747" t="s">
        <v>4773</v>
      </c>
      <c r="F3627" s="665" t="s">
        <v>4752</v>
      </c>
      <c r="G3627" s="665" t="s">
        <v>4942</v>
      </c>
      <c r="H3627" s="665" t="s">
        <v>546</v>
      </c>
      <c r="I3627" s="665" t="s">
        <v>7177</v>
      </c>
      <c r="J3627" s="665" t="s">
        <v>4944</v>
      </c>
      <c r="K3627" s="665" t="s">
        <v>4913</v>
      </c>
      <c r="L3627" s="666">
        <v>0</v>
      </c>
      <c r="M3627" s="666">
        <v>0</v>
      </c>
      <c r="N3627" s="665">
        <v>2</v>
      </c>
      <c r="O3627" s="748">
        <v>2</v>
      </c>
      <c r="P3627" s="666">
        <v>0</v>
      </c>
      <c r="Q3627" s="681"/>
      <c r="R3627" s="665">
        <v>1</v>
      </c>
      <c r="S3627" s="681">
        <v>0.5</v>
      </c>
      <c r="T3627" s="748">
        <v>1</v>
      </c>
      <c r="U3627" s="704">
        <v>0.5</v>
      </c>
    </row>
    <row r="3628" spans="1:21" ht="14.4" customHeight="1" x14ac:dyDescent="0.3">
      <c r="A3628" s="664">
        <v>21</v>
      </c>
      <c r="B3628" s="665" t="s">
        <v>545</v>
      </c>
      <c r="C3628" s="665" t="s">
        <v>4759</v>
      </c>
      <c r="D3628" s="746" t="s">
        <v>7220</v>
      </c>
      <c r="E3628" s="747" t="s">
        <v>4773</v>
      </c>
      <c r="F3628" s="665" t="s">
        <v>4752</v>
      </c>
      <c r="G3628" s="665" t="s">
        <v>4942</v>
      </c>
      <c r="H3628" s="665" t="s">
        <v>546</v>
      </c>
      <c r="I3628" s="665" t="s">
        <v>1980</v>
      </c>
      <c r="J3628" s="665" t="s">
        <v>1978</v>
      </c>
      <c r="K3628" s="665" t="s">
        <v>4638</v>
      </c>
      <c r="L3628" s="666">
        <v>0</v>
      </c>
      <c r="M3628" s="666">
        <v>0</v>
      </c>
      <c r="N3628" s="665">
        <v>2</v>
      </c>
      <c r="O3628" s="748">
        <v>0.5</v>
      </c>
      <c r="P3628" s="666">
        <v>0</v>
      </c>
      <c r="Q3628" s="681"/>
      <c r="R3628" s="665">
        <v>2</v>
      </c>
      <c r="S3628" s="681">
        <v>1</v>
      </c>
      <c r="T3628" s="748">
        <v>0.5</v>
      </c>
      <c r="U3628" s="704">
        <v>1</v>
      </c>
    </row>
    <row r="3629" spans="1:21" ht="14.4" customHeight="1" x14ac:dyDescent="0.3">
      <c r="A3629" s="664">
        <v>21</v>
      </c>
      <c r="B3629" s="665" t="s">
        <v>545</v>
      </c>
      <c r="C3629" s="665" t="s">
        <v>4759</v>
      </c>
      <c r="D3629" s="746" t="s">
        <v>7220</v>
      </c>
      <c r="E3629" s="747" t="s">
        <v>4773</v>
      </c>
      <c r="F3629" s="665" t="s">
        <v>4752</v>
      </c>
      <c r="G3629" s="665" t="s">
        <v>4942</v>
      </c>
      <c r="H3629" s="665" t="s">
        <v>546</v>
      </c>
      <c r="I3629" s="665" t="s">
        <v>5479</v>
      </c>
      <c r="J3629" s="665" t="s">
        <v>1978</v>
      </c>
      <c r="K3629" s="665" t="s">
        <v>4913</v>
      </c>
      <c r="L3629" s="666">
        <v>0</v>
      </c>
      <c r="M3629" s="666">
        <v>0</v>
      </c>
      <c r="N3629" s="665">
        <v>3</v>
      </c>
      <c r="O3629" s="748">
        <v>1</v>
      </c>
      <c r="P3629" s="666">
        <v>0</v>
      </c>
      <c r="Q3629" s="681"/>
      <c r="R3629" s="665">
        <v>3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21</v>
      </c>
      <c r="B3630" s="665" t="s">
        <v>545</v>
      </c>
      <c r="C3630" s="665" t="s">
        <v>4759</v>
      </c>
      <c r="D3630" s="746" t="s">
        <v>7220</v>
      </c>
      <c r="E3630" s="747" t="s">
        <v>4773</v>
      </c>
      <c r="F3630" s="665" t="s">
        <v>4752</v>
      </c>
      <c r="G3630" s="665" t="s">
        <v>4942</v>
      </c>
      <c r="H3630" s="665" t="s">
        <v>546</v>
      </c>
      <c r="I3630" s="665" t="s">
        <v>4980</v>
      </c>
      <c r="J3630" s="665" t="s">
        <v>1978</v>
      </c>
      <c r="K3630" s="665" t="s">
        <v>4981</v>
      </c>
      <c r="L3630" s="666">
        <v>0</v>
      </c>
      <c r="M3630" s="666">
        <v>0</v>
      </c>
      <c r="N3630" s="665">
        <v>1</v>
      </c>
      <c r="O3630" s="748">
        <v>1</v>
      </c>
      <c r="P3630" s="666"/>
      <c r="Q3630" s="681"/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21</v>
      </c>
      <c r="B3631" s="665" t="s">
        <v>545</v>
      </c>
      <c r="C3631" s="665" t="s">
        <v>4759</v>
      </c>
      <c r="D3631" s="746" t="s">
        <v>7220</v>
      </c>
      <c r="E3631" s="747" t="s">
        <v>4773</v>
      </c>
      <c r="F3631" s="665" t="s">
        <v>4754</v>
      </c>
      <c r="G3631" s="665" t="s">
        <v>5844</v>
      </c>
      <c r="H3631" s="665" t="s">
        <v>546</v>
      </c>
      <c r="I3631" s="665" t="s">
        <v>5889</v>
      </c>
      <c r="J3631" s="665" t="s">
        <v>5861</v>
      </c>
      <c r="K3631" s="665" t="s">
        <v>5890</v>
      </c>
      <c r="L3631" s="666">
        <v>741</v>
      </c>
      <c r="M3631" s="666">
        <v>4446</v>
      </c>
      <c r="N3631" s="665">
        <v>6</v>
      </c>
      <c r="O3631" s="748">
        <v>3</v>
      </c>
      <c r="P3631" s="666">
        <v>4446</v>
      </c>
      <c r="Q3631" s="681">
        <v>1</v>
      </c>
      <c r="R3631" s="665">
        <v>6</v>
      </c>
      <c r="S3631" s="681">
        <v>1</v>
      </c>
      <c r="T3631" s="748">
        <v>3</v>
      </c>
      <c r="U3631" s="704">
        <v>1</v>
      </c>
    </row>
    <row r="3632" spans="1:21" ht="14.4" customHeight="1" x14ac:dyDescent="0.3">
      <c r="A3632" s="664">
        <v>21</v>
      </c>
      <c r="B3632" s="665" t="s">
        <v>545</v>
      </c>
      <c r="C3632" s="665" t="s">
        <v>4759</v>
      </c>
      <c r="D3632" s="746" t="s">
        <v>7220</v>
      </c>
      <c r="E3632" s="747" t="s">
        <v>4773</v>
      </c>
      <c r="F3632" s="665" t="s">
        <v>4754</v>
      </c>
      <c r="G3632" s="665" t="s">
        <v>5844</v>
      </c>
      <c r="H3632" s="665" t="s">
        <v>546</v>
      </c>
      <c r="I3632" s="665" t="s">
        <v>5975</v>
      </c>
      <c r="J3632" s="665" t="s">
        <v>5976</v>
      </c>
      <c r="K3632" s="665" t="s">
        <v>5977</v>
      </c>
      <c r="L3632" s="666">
        <v>1512.05</v>
      </c>
      <c r="M3632" s="666">
        <v>9072.2999999999993</v>
      </c>
      <c r="N3632" s="665">
        <v>6</v>
      </c>
      <c r="O3632" s="748">
        <v>4</v>
      </c>
      <c r="P3632" s="666">
        <v>7560.25</v>
      </c>
      <c r="Q3632" s="681">
        <v>0.83333333333333337</v>
      </c>
      <c r="R3632" s="665">
        <v>5</v>
      </c>
      <c r="S3632" s="681">
        <v>0.83333333333333337</v>
      </c>
      <c r="T3632" s="748">
        <v>3</v>
      </c>
      <c r="U3632" s="704">
        <v>0.75</v>
      </c>
    </row>
    <row r="3633" spans="1:21" ht="14.4" customHeight="1" x14ac:dyDescent="0.3">
      <c r="A3633" s="664">
        <v>21</v>
      </c>
      <c r="B3633" s="665" t="s">
        <v>545</v>
      </c>
      <c r="C3633" s="665" t="s">
        <v>4759</v>
      </c>
      <c r="D3633" s="746" t="s">
        <v>7220</v>
      </c>
      <c r="E3633" s="747" t="s">
        <v>4773</v>
      </c>
      <c r="F3633" s="665" t="s">
        <v>4754</v>
      </c>
      <c r="G3633" s="665" t="s">
        <v>5844</v>
      </c>
      <c r="H3633" s="665" t="s">
        <v>546</v>
      </c>
      <c r="I3633" s="665" t="s">
        <v>5848</v>
      </c>
      <c r="J3633" s="665" t="s">
        <v>5849</v>
      </c>
      <c r="K3633" s="665" t="s">
        <v>5850</v>
      </c>
      <c r="L3633" s="666">
        <v>1600</v>
      </c>
      <c r="M3633" s="666">
        <v>11200</v>
      </c>
      <c r="N3633" s="665">
        <v>7</v>
      </c>
      <c r="O3633" s="748">
        <v>4</v>
      </c>
      <c r="P3633" s="666">
        <v>8000</v>
      </c>
      <c r="Q3633" s="681">
        <v>0.7142857142857143</v>
      </c>
      <c r="R3633" s="665">
        <v>5</v>
      </c>
      <c r="S3633" s="681">
        <v>0.7142857142857143</v>
      </c>
      <c r="T3633" s="748">
        <v>3.5</v>
      </c>
      <c r="U3633" s="704">
        <v>0.875</v>
      </c>
    </row>
    <row r="3634" spans="1:21" ht="14.4" customHeight="1" x14ac:dyDescent="0.3">
      <c r="A3634" s="664">
        <v>21</v>
      </c>
      <c r="B3634" s="665" t="s">
        <v>545</v>
      </c>
      <c r="C3634" s="665" t="s">
        <v>4759</v>
      </c>
      <c r="D3634" s="746" t="s">
        <v>7220</v>
      </c>
      <c r="E3634" s="747" t="s">
        <v>4773</v>
      </c>
      <c r="F3634" s="665" t="s">
        <v>4754</v>
      </c>
      <c r="G3634" s="665" t="s">
        <v>5844</v>
      </c>
      <c r="H3634" s="665" t="s">
        <v>546</v>
      </c>
      <c r="I3634" s="665" t="s">
        <v>7124</v>
      </c>
      <c r="J3634" s="665" t="s">
        <v>7125</v>
      </c>
      <c r="K3634" s="665" t="s">
        <v>7126</v>
      </c>
      <c r="L3634" s="666">
        <v>1438.95</v>
      </c>
      <c r="M3634" s="666">
        <v>15828.45</v>
      </c>
      <c r="N3634" s="665">
        <v>11</v>
      </c>
      <c r="O3634" s="748">
        <v>4</v>
      </c>
      <c r="P3634" s="666">
        <v>8633.7000000000007</v>
      </c>
      <c r="Q3634" s="681">
        <v>0.54545454545454553</v>
      </c>
      <c r="R3634" s="665">
        <v>6</v>
      </c>
      <c r="S3634" s="681">
        <v>0.54545454545454541</v>
      </c>
      <c r="T3634" s="748">
        <v>2</v>
      </c>
      <c r="U3634" s="704">
        <v>0.5</v>
      </c>
    </row>
    <row r="3635" spans="1:21" ht="14.4" customHeight="1" x14ac:dyDescent="0.3">
      <c r="A3635" s="664">
        <v>21</v>
      </c>
      <c r="B3635" s="665" t="s">
        <v>545</v>
      </c>
      <c r="C3635" s="665" t="s">
        <v>4759</v>
      </c>
      <c r="D3635" s="746" t="s">
        <v>7220</v>
      </c>
      <c r="E3635" s="747" t="s">
        <v>4773</v>
      </c>
      <c r="F3635" s="665" t="s">
        <v>4754</v>
      </c>
      <c r="G3635" s="665" t="s">
        <v>5844</v>
      </c>
      <c r="H3635" s="665" t="s">
        <v>546</v>
      </c>
      <c r="I3635" s="665" t="s">
        <v>7178</v>
      </c>
      <c r="J3635" s="665" t="s">
        <v>5864</v>
      </c>
      <c r="K3635" s="665" t="s">
        <v>5890</v>
      </c>
      <c r="L3635" s="666">
        <v>794.37</v>
      </c>
      <c r="M3635" s="666">
        <v>794.37</v>
      </c>
      <c r="N3635" s="665">
        <v>1</v>
      </c>
      <c r="O3635" s="748">
        <v>1</v>
      </c>
      <c r="P3635" s="666"/>
      <c r="Q3635" s="681">
        <v>0</v>
      </c>
      <c r="R3635" s="665"/>
      <c r="S3635" s="681">
        <v>0</v>
      </c>
      <c r="T3635" s="748"/>
      <c r="U3635" s="704">
        <v>0</v>
      </c>
    </row>
    <row r="3636" spans="1:21" ht="14.4" customHeight="1" x14ac:dyDescent="0.3">
      <c r="A3636" s="664">
        <v>21</v>
      </c>
      <c r="B3636" s="665" t="s">
        <v>545</v>
      </c>
      <c r="C3636" s="665" t="s">
        <v>4759</v>
      </c>
      <c r="D3636" s="746" t="s">
        <v>7220</v>
      </c>
      <c r="E3636" s="747" t="s">
        <v>4773</v>
      </c>
      <c r="F3636" s="665" t="s">
        <v>4754</v>
      </c>
      <c r="G3636" s="665" t="s">
        <v>4949</v>
      </c>
      <c r="H3636" s="665" t="s">
        <v>546</v>
      </c>
      <c r="I3636" s="665" t="s">
        <v>4950</v>
      </c>
      <c r="J3636" s="665" t="s">
        <v>4951</v>
      </c>
      <c r="K3636" s="665" t="s">
        <v>4952</v>
      </c>
      <c r="L3636" s="666">
        <v>1267.1300000000001</v>
      </c>
      <c r="M3636" s="666">
        <v>34212.510000000009</v>
      </c>
      <c r="N3636" s="665">
        <v>27</v>
      </c>
      <c r="O3636" s="748">
        <v>20</v>
      </c>
      <c r="P3636" s="666">
        <v>31678.250000000007</v>
      </c>
      <c r="Q3636" s="681">
        <v>0.92592592592592593</v>
      </c>
      <c r="R3636" s="665">
        <v>25</v>
      </c>
      <c r="S3636" s="681">
        <v>0.92592592592592593</v>
      </c>
      <c r="T3636" s="748">
        <v>18</v>
      </c>
      <c r="U3636" s="704">
        <v>0.9</v>
      </c>
    </row>
    <row r="3637" spans="1:21" ht="14.4" customHeight="1" x14ac:dyDescent="0.3">
      <c r="A3637" s="664">
        <v>21</v>
      </c>
      <c r="B3637" s="665" t="s">
        <v>545</v>
      </c>
      <c r="C3637" s="665" t="s">
        <v>4759</v>
      </c>
      <c r="D3637" s="746" t="s">
        <v>7220</v>
      </c>
      <c r="E3637" s="747" t="s">
        <v>4773</v>
      </c>
      <c r="F3637" s="665" t="s">
        <v>4754</v>
      </c>
      <c r="G3637" s="665" t="s">
        <v>4949</v>
      </c>
      <c r="H3637" s="665" t="s">
        <v>546</v>
      </c>
      <c r="I3637" s="665" t="s">
        <v>5039</v>
      </c>
      <c r="J3637" s="665" t="s">
        <v>5040</v>
      </c>
      <c r="K3637" s="665" t="s">
        <v>5041</v>
      </c>
      <c r="L3637" s="666">
        <v>1000</v>
      </c>
      <c r="M3637" s="666">
        <v>1000</v>
      </c>
      <c r="N3637" s="665">
        <v>1</v>
      </c>
      <c r="O3637" s="748">
        <v>1</v>
      </c>
      <c r="P3637" s="666">
        <v>1000</v>
      </c>
      <c r="Q3637" s="681">
        <v>1</v>
      </c>
      <c r="R3637" s="665">
        <v>1</v>
      </c>
      <c r="S3637" s="681">
        <v>1</v>
      </c>
      <c r="T3637" s="748">
        <v>1</v>
      </c>
      <c r="U3637" s="704">
        <v>1</v>
      </c>
    </row>
    <row r="3638" spans="1:21" ht="14.4" customHeight="1" x14ac:dyDescent="0.3">
      <c r="A3638" s="664">
        <v>21</v>
      </c>
      <c r="B3638" s="665" t="s">
        <v>545</v>
      </c>
      <c r="C3638" s="665" t="s">
        <v>4759</v>
      </c>
      <c r="D3638" s="746" t="s">
        <v>7220</v>
      </c>
      <c r="E3638" s="747" t="s">
        <v>4793</v>
      </c>
      <c r="F3638" s="665" t="s">
        <v>4752</v>
      </c>
      <c r="G3638" s="665" t="s">
        <v>7179</v>
      </c>
      <c r="H3638" s="665" t="s">
        <v>546</v>
      </c>
      <c r="I3638" s="665" t="s">
        <v>7180</v>
      </c>
      <c r="J3638" s="665" t="s">
        <v>7181</v>
      </c>
      <c r="K3638" s="665" t="s">
        <v>6260</v>
      </c>
      <c r="L3638" s="666">
        <v>108.5</v>
      </c>
      <c r="M3638" s="666">
        <v>108.5</v>
      </c>
      <c r="N3638" s="665">
        <v>1</v>
      </c>
      <c r="O3638" s="748">
        <v>0.5</v>
      </c>
      <c r="P3638" s="666">
        <v>108.5</v>
      </c>
      <c r="Q3638" s="681">
        <v>1</v>
      </c>
      <c r="R3638" s="665">
        <v>1</v>
      </c>
      <c r="S3638" s="681">
        <v>1</v>
      </c>
      <c r="T3638" s="748">
        <v>0.5</v>
      </c>
      <c r="U3638" s="704">
        <v>1</v>
      </c>
    </row>
    <row r="3639" spans="1:21" ht="14.4" customHeight="1" x14ac:dyDescent="0.3">
      <c r="A3639" s="664">
        <v>21</v>
      </c>
      <c r="B3639" s="665" t="s">
        <v>545</v>
      </c>
      <c r="C3639" s="665" t="s">
        <v>4759</v>
      </c>
      <c r="D3639" s="746" t="s">
        <v>7220</v>
      </c>
      <c r="E3639" s="747" t="s">
        <v>4793</v>
      </c>
      <c r="F3639" s="665" t="s">
        <v>4752</v>
      </c>
      <c r="G3639" s="665" t="s">
        <v>4841</v>
      </c>
      <c r="H3639" s="665" t="s">
        <v>546</v>
      </c>
      <c r="I3639" s="665" t="s">
        <v>724</v>
      </c>
      <c r="J3639" s="665" t="s">
        <v>725</v>
      </c>
      <c r="K3639" s="665" t="s">
        <v>4846</v>
      </c>
      <c r="L3639" s="666">
        <v>36.270000000000003</v>
      </c>
      <c r="M3639" s="666">
        <v>36.270000000000003</v>
      </c>
      <c r="N3639" s="665">
        <v>1</v>
      </c>
      <c r="O3639" s="748">
        <v>1</v>
      </c>
      <c r="P3639" s="666"/>
      <c r="Q3639" s="681">
        <v>0</v>
      </c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21</v>
      </c>
      <c r="B3640" s="665" t="s">
        <v>545</v>
      </c>
      <c r="C3640" s="665" t="s">
        <v>4759</v>
      </c>
      <c r="D3640" s="746" t="s">
        <v>7220</v>
      </c>
      <c r="E3640" s="747" t="s">
        <v>4793</v>
      </c>
      <c r="F3640" s="665" t="s">
        <v>4752</v>
      </c>
      <c r="G3640" s="665" t="s">
        <v>4953</v>
      </c>
      <c r="H3640" s="665" t="s">
        <v>2238</v>
      </c>
      <c r="I3640" s="665" t="s">
        <v>2538</v>
      </c>
      <c r="J3640" s="665" t="s">
        <v>2539</v>
      </c>
      <c r="K3640" s="665" t="s">
        <v>4514</v>
      </c>
      <c r="L3640" s="666">
        <v>225.06</v>
      </c>
      <c r="M3640" s="666">
        <v>225.06</v>
      </c>
      <c r="N3640" s="665">
        <v>1</v>
      </c>
      <c r="O3640" s="748">
        <v>1</v>
      </c>
      <c r="P3640" s="666">
        <v>225.06</v>
      </c>
      <c r="Q3640" s="681">
        <v>1</v>
      </c>
      <c r="R3640" s="665">
        <v>1</v>
      </c>
      <c r="S3640" s="681">
        <v>1</v>
      </c>
      <c r="T3640" s="748">
        <v>1</v>
      </c>
      <c r="U3640" s="704">
        <v>1</v>
      </c>
    </row>
    <row r="3641" spans="1:21" ht="14.4" customHeight="1" x14ac:dyDescent="0.3">
      <c r="A3641" s="664">
        <v>21</v>
      </c>
      <c r="B3641" s="665" t="s">
        <v>545</v>
      </c>
      <c r="C3641" s="665" t="s">
        <v>4759</v>
      </c>
      <c r="D3641" s="746" t="s">
        <v>7220</v>
      </c>
      <c r="E3641" s="747" t="s">
        <v>4793</v>
      </c>
      <c r="F3641" s="665" t="s">
        <v>4752</v>
      </c>
      <c r="G3641" s="665" t="s">
        <v>5892</v>
      </c>
      <c r="H3641" s="665" t="s">
        <v>2238</v>
      </c>
      <c r="I3641" s="665" t="s">
        <v>2779</v>
      </c>
      <c r="J3641" s="665" t="s">
        <v>2780</v>
      </c>
      <c r="K3641" s="665" t="s">
        <v>4525</v>
      </c>
      <c r="L3641" s="666">
        <v>70.540000000000006</v>
      </c>
      <c r="M3641" s="666">
        <v>141.08000000000001</v>
      </c>
      <c r="N3641" s="665">
        <v>2</v>
      </c>
      <c r="O3641" s="748">
        <v>1.5</v>
      </c>
      <c r="P3641" s="666">
        <v>70.540000000000006</v>
      </c>
      <c r="Q3641" s="681">
        <v>0.5</v>
      </c>
      <c r="R3641" s="665">
        <v>1</v>
      </c>
      <c r="S3641" s="681">
        <v>0.5</v>
      </c>
      <c r="T3641" s="748">
        <v>0.5</v>
      </c>
      <c r="U3641" s="704">
        <v>0.33333333333333331</v>
      </c>
    </row>
    <row r="3642" spans="1:21" ht="14.4" customHeight="1" x14ac:dyDescent="0.3">
      <c r="A3642" s="664">
        <v>21</v>
      </c>
      <c r="B3642" s="665" t="s">
        <v>545</v>
      </c>
      <c r="C3642" s="665" t="s">
        <v>4759</v>
      </c>
      <c r="D3642" s="746" t="s">
        <v>7220</v>
      </c>
      <c r="E3642" s="747" t="s">
        <v>4793</v>
      </c>
      <c r="F3642" s="665" t="s">
        <v>4752</v>
      </c>
      <c r="G3642" s="665" t="s">
        <v>4824</v>
      </c>
      <c r="H3642" s="665" t="s">
        <v>546</v>
      </c>
      <c r="I3642" s="665" t="s">
        <v>962</v>
      </c>
      <c r="J3642" s="665" t="s">
        <v>4855</v>
      </c>
      <c r="K3642" s="665" t="s">
        <v>4856</v>
      </c>
      <c r="L3642" s="666">
        <v>0</v>
      </c>
      <c r="M3642" s="666">
        <v>0</v>
      </c>
      <c r="N3642" s="665">
        <v>1</v>
      </c>
      <c r="O3642" s="748">
        <v>1</v>
      </c>
      <c r="P3642" s="666">
        <v>0</v>
      </c>
      <c r="Q3642" s="681"/>
      <c r="R3642" s="665">
        <v>1</v>
      </c>
      <c r="S3642" s="681">
        <v>1</v>
      </c>
      <c r="T3642" s="748">
        <v>1</v>
      </c>
      <c r="U3642" s="704">
        <v>1</v>
      </c>
    </row>
    <row r="3643" spans="1:21" ht="14.4" customHeight="1" x14ac:dyDescent="0.3">
      <c r="A3643" s="664">
        <v>21</v>
      </c>
      <c r="B3643" s="665" t="s">
        <v>545</v>
      </c>
      <c r="C3643" s="665" t="s">
        <v>4759</v>
      </c>
      <c r="D3643" s="746" t="s">
        <v>7220</v>
      </c>
      <c r="E3643" s="747" t="s">
        <v>4793</v>
      </c>
      <c r="F3643" s="665" t="s">
        <v>4752</v>
      </c>
      <c r="G3643" s="665" t="s">
        <v>4824</v>
      </c>
      <c r="H3643" s="665" t="s">
        <v>546</v>
      </c>
      <c r="I3643" s="665" t="s">
        <v>5896</v>
      </c>
      <c r="J3643" s="665" t="s">
        <v>967</v>
      </c>
      <c r="K3643" s="665" t="s">
        <v>4437</v>
      </c>
      <c r="L3643" s="666">
        <v>0</v>
      </c>
      <c r="M3643" s="666">
        <v>0</v>
      </c>
      <c r="N3643" s="665">
        <v>1</v>
      </c>
      <c r="O3643" s="748">
        <v>1</v>
      </c>
      <c r="P3643" s="666">
        <v>0</v>
      </c>
      <c r="Q3643" s="681"/>
      <c r="R3643" s="665">
        <v>1</v>
      </c>
      <c r="S3643" s="681">
        <v>1</v>
      </c>
      <c r="T3643" s="748">
        <v>1</v>
      </c>
      <c r="U3643" s="704">
        <v>1</v>
      </c>
    </row>
    <row r="3644" spans="1:21" ht="14.4" customHeight="1" x14ac:dyDescent="0.3">
      <c r="A3644" s="664">
        <v>21</v>
      </c>
      <c r="B3644" s="665" t="s">
        <v>545</v>
      </c>
      <c r="C3644" s="665" t="s">
        <v>4759</v>
      </c>
      <c r="D3644" s="746" t="s">
        <v>7220</v>
      </c>
      <c r="E3644" s="747" t="s">
        <v>4793</v>
      </c>
      <c r="F3644" s="665" t="s">
        <v>4752</v>
      </c>
      <c r="G3644" s="665" t="s">
        <v>4859</v>
      </c>
      <c r="H3644" s="665" t="s">
        <v>546</v>
      </c>
      <c r="I3644" s="665" t="s">
        <v>1413</v>
      </c>
      <c r="J3644" s="665" t="s">
        <v>1414</v>
      </c>
      <c r="K3644" s="665" t="s">
        <v>4860</v>
      </c>
      <c r="L3644" s="666">
        <v>344</v>
      </c>
      <c r="M3644" s="666">
        <v>344</v>
      </c>
      <c r="N3644" s="665">
        <v>1</v>
      </c>
      <c r="O3644" s="748">
        <v>1</v>
      </c>
      <c r="P3644" s="666">
        <v>344</v>
      </c>
      <c r="Q3644" s="681">
        <v>1</v>
      </c>
      <c r="R3644" s="665">
        <v>1</v>
      </c>
      <c r="S3644" s="681">
        <v>1</v>
      </c>
      <c r="T3644" s="748">
        <v>1</v>
      </c>
      <c r="U3644" s="704">
        <v>1</v>
      </c>
    </row>
    <row r="3645" spans="1:21" ht="14.4" customHeight="1" x14ac:dyDescent="0.3">
      <c r="A3645" s="664">
        <v>21</v>
      </c>
      <c r="B3645" s="665" t="s">
        <v>545</v>
      </c>
      <c r="C3645" s="665" t="s">
        <v>4759</v>
      </c>
      <c r="D3645" s="746" t="s">
        <v>7220</v>
      </c>
      <c r="E3645" s="747" t="s">
        <v>4793</v>
      </c>
      <c r="F3645" s="665" t="s">
        <v>4752</v>
      </c>
      <c r="G3645" s="665" t="s">
        <v>4859</v>
      </c>
      <c r="H3645" s="665" t="s">
        <v>546</v>
      </c>
      <c r="I3645" s="665" t="s">
        <v>4982</v>
      </c>
      <c r="J3645" s="665" t="s">
        <v>1414</v>
      </c>
      <c r="K3645" s="665" t="s">
        <v>4464</v>
      </c>
      <c r="L3645" s="666">
        <v>0</v>
      </c>
      <c r="M3645" s="666">
        <v>0</v>
      </c>
      <c r="N3645" s="665">
        <v>1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21</v>
      </c>
      <c r="B3646" s="665" t="s">
        <v>545</v>
      </c>
      <c r="C3646" s="665" t="s">
        <v>4759</v>
      </c>
      <c r="D3646" s="746" t="s">
        <v>7220</v>
      </c>
      <c r="E3646" s="747" t="s">
        <v>4793</v>
      </c>
      <c r="F3646" s="665" t="s">
        <v>4752</v>
      </c>
      <c r="G3646" s="665" t="s">
        <v>5585</v>
      </c>
      <c r="H3646" s="665" t="s">
        <v>546</v>
      </c>
      <c r="I3646" s="665" t="s">
        <v>1186</v>
      </c>
      <c r="J3646" s="665" t="s">
        <v>1187</v>
      </c>
      <c r="K3646" s="665" t="s">
        <v>3590</v>
      </c>
      <c r="L3646" s="666">
        <v>42.05</v>
      </c>
      <c r="M3646" s="666">
        <v>42.05</v>
      </c>
      <c r="N3646" s="665">
        <v>1</v>
      </c>
      <c r="O3646" s="748">
        <v>1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21</v>
      </c>
      <c r="B3647" s="665" t="s">
        <v>545</v>
      </c>
      <c r="C3647" s="665" t="s">
        <v>4759</v>
      </c>
      <c r="D3647" s="746" t="s">
        <v>7220</v>
      </c>
      <c r="E3647" s="747" t="s">
        <v>4793</v>
      </c>
      <c r="F3647" s="665" t="s">
        <v>4752</v>
      </c>
      <c r="G3647" s="665" t="s">
        <v>4861</v>
      </c>
      <c r="H3647" s="665" t="s">
        <v>546</v>
      </c>
      <c r="I3647" s="665" t="s">
        <v>703</v>
      </c>
      <c r="J3647" s="665" t="s">
        <v>4985</v>
      </c>
      <c r="K3647" s="665" t="s">
        <v>4986</v>
      </c>
      <c r="L3647" s="666">
        <v>18.809999999999999</v>
      </c>
      <c r="M3647" s="666">
        <v>18.809999999999999</v>
      </c>
      <c r="N3647" s="665">
        <v>1</v>
      </c>
      <c r="O3647" s="748">
        <v>1</v>
      </c>
      <c r="P3647" s="666">
        <v>18.809999999999999</v>
      </c>
      <c r="Q3647" s="681">
        <v>1</v>
      </c>
      <c r="R3647" s="665">
        <v>1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21</v>
      </c>
      <c r="B3648" s="665" t="s">
        <v>545</v>
      </c>
      <c r="C3648" s="665" t="s">
        <v>4759</v>
      </c>
      <c r="D3648" s="746" t="s">
        <v>7220</v>
      </c>
      <c r="E3648" s="747" t="s">
        <v>4793</v>
      </c>
      <c r="F3648" s="665" t="s">
        <v>4752</v>
      </c>
      <c r="G3648" s="665" t="s">
        <v>4872</v>
      </c>
      <c r="H3648" s="665" t="s">
        <v>2238</v>
      </c>
      <c r="I3648" s="665" t="s">
        <v>2439</v>
      </c>
      <c r="J3648" s="665" t="s">
        <v>2440</v>
      </c>
      <c r="K3648" s="665" t="s">
        <v>4463</v>
      </c>
      <c r="L3648" s="666">
        <v>85.16</v>
      </c>
      <c r="M3648" s="666">
        <v>85.16</v>
      </c>
      <c r="N3648" s="665">
        <v>1</v>
      </c>
      <c r="O3648" s="748">
        <v>1</v>
      </c>
      <c r="P3648" s="666">
        <v>85.16</v>
      </c>
      <c r="Q3648" s="681">
        <v>1</v>
      </c>
      <c r="R3648" s="665">
        <v>1</v>
      </c>
      <c r="S3648" s="681">
        <v>1</v>
      </c>
      <c r="T3648" s="748">
        <v>1</v>
      </c>
      <c r="U3648" s="704">
        <v>1</v>
      </c>
    </row>
    <row r="3649" spans="1:21" ht="14.4" customHeight="1" x14ac:dyDescent="0.3">
      <c r="A3649" s="664">
        <v>21</v>
      </c>
      <c r="B3649" s="665" t="s">
        <v>545</v>
      </c>
      <c r="C3649" s="665" t="s">
        <v>4759</v>
      </c>
      <c r="D3649" s="746" t="s">
        <v>7220</v>
      </c>
      <c r="E3649" s="747" t="s">
        <v>4793</v>
      </c>
      <c r="F3649" s="665" t="s">
        <v>4752</v>
      </c>
      <c r="G3649" s="665" t="s">
        <v>4991</v>
      </c>
      <c r="H3649" s="665" t="s">
        <v>546</v>
      </c>
      <c r="I3649" s="665" t="s">
        <v>1247</v>
      </c>
      <c r="J3649" s="665" t="s">
        <v>5063</v>
      </c>
      <c r="K3649" s="665" t="s">
        <v>5064</v>
      </c>
      <c r="L3649" s="666">
        <v>484.75</v>
      </c>
      <c r="M3649" s="666">
        <v>2908.5</v>
      </c>
      <c r="N3649" s="665">
        <v>6</v>
      </c>
      <c r="O3649" s="748">
        <v>1</v>
      </c>
      <c r="P3649" s="666">
        <v>2908.5</v>
      </c>
      <c r="Q3649" s="681">
        <v>1</v>
      </c>
      <c r="R3649" s="665">
        <v>6</v>
      </c>
      <c r="S3649" s="681">
        <v>1</v>
      </c>
      <c r="T3649" s="748">
        <v>1</v>
      </c>
      <c r="U3649" s="704">
        <v>1</v>
      </c>
    </row>
    <row r="3650" spans="1:21" ht="14.4" customHeight="1" x14ac:dyDescent="0.3">
      <c r="A3650" s="664">
        <v>21</v>
      </c>
      <c r="B3650" s="665" t="s">
        <v>545</v>
      </c>
      <c r="C3650" s="665" t="s">
        <v>4759</v>
      </c>
      <c r="D3650" s="746" t="s">
        <v>7220</v>
      </c>
      <c r="E3650" s="747" t="s">
        <v>4793</v>
      </c>
      <c r="F3650" s="665" t="s">
        <v>4752</v>
      </c>
      <c r="G3650" s="665" t="s">
        <v>4881</v>
      </c>
      <c r="H3650" s="665" t="s">
        <v>546</v>
      </c>
      <c r="I3650" s="665" t="s">
        <v>915</v>
      </c>
      <c r="J3650" s="665" t="s">
        <v>916</v>
      </c>
      <c r="K3650" s="665" t="s">
        <v>4882</v>
      </c>
      <c r="L3650" s="666">
        <v>107.27</v>
      </c>
      <c r="M3650" s="666">
        <v>107.27</v>
      </c>
      <c r="N3650" s="665">
        <v>1</v>
      </c>
      <c r="O3650" s="748">
        <v>1</v>
      </c>
      <c r="P3650" s="666"/>
      <c r="Q3650" s="681">
        <v>0</v>
      </c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21</v>
      </c>
      <c r="B3651" s="665" t="s">
        <v>545</v>
      </c>
      <c r="C3651" s="665" t="s">
        <v>4759</v>
      </c>
      <c r="D3651" s="746" t="s">
        <v>7220</v>
      </c>
      <c r="E3651" s="747" t="s">
        <v>4793</v>
      </c>
      <c r="F3651" s="665" t="s">
        <v>4752</v>
      </c>
      <c r="G3651" s="665" t="s">
        <v>5182</v>
      </c>
      <c r="H3651" s="665" t="s">
        <v>546</v>
      </c>
      <c r="I3651" s="665" t="s">
        <v>5183</v>
      </c>
      <c r="J3651" s="665" t="s">
        <v>3640</v>
      </c>
      <c r="K3651" s="665" t="s">
        <v>5184</v>
      </c>
      <c r="L3651" s="666">
        <v>454.27</v>
      </c>
      <c r="M3651" s="666">
        <v>908.54</v>
      </c>
      <c r="N3651" s="665">
        <v>2</v>
      </c>
      <c r="O3651" s="748">
        <v>1</v>
      </c>
      <c r="P3651" s="666">
        <v>908.54</v>
      </c>
      <c r="Q3651" s="681">
        <v>1</v>
      </c>
      <c r="R3651" s="665">
        <v>2</v>
      </c>
      <c r="S3651" s="681">
        <v>1</v>
      </c>
      <c r="T3651" s="748">
        <v>1</v>
      </c>
      <c r="U3651" s="704">
        <v>1</v>
      </c>
    </row>
    <row r="3652" spans="1:21" ht="14.4" customHeight="1" x14ac:dyDescent="0.3">
      <c r="A3652" s="664">
        <v>21</v>
      </c>
      <c r="B3652" s="665" t="s">
        <v>545</v>
      </c>
      <c r="C3652" s="665" t="s">
        <v>4759</v>
      </c>
      <c r="D3652" s="746" t="s">
        <v>7220</v>
      </c>
      <c r="E3652" s="747" t="s">
        <v>4793</v>
      </c>
      <c r="F3652" s="665" t="s">
        <v>4752</v>
      </c>
      <c r="G3652" s="665" t="s">
        <v>4797</v>
      </c>
      <c r="H3652" s="665" t="s">
        <v>546</v>
      </c>
      <c r="I3652" s="665" t="s">
        <v>2670</v>
      </c>
      <c r="J3652" s="665" t="s">
        <v>2671</v>
      </c>
      <c r="K3652" s="665" t="s">
        <v>4798</v>
      </c>
      <c r="L3652" s="666">
        <v>48.09</v>
      </c>
      <c r="M3652" s="666">
        <v>48.09</v>
      </c>
      <c r="N3652" s="665">
        <v>1</v>
      </c>
      <c r="O3652" s="748">
        <v>1</v>
      </c>
      <c r="P3652" s="666">
        <v>48.09</v>
      </c>
      <c r="Q3652" s="681">
        <v>1</v>
      </c>
      <c r="R3652" s="665">
        <v>1</v>
      </c>
      <c r="S3652" s="681">
        <v>1</v>
      </c>
      <c r="T3652" s="748">
        <v>1</v>
      </c>
      <c r="U3652" s="704">
        <v>1</v>
      </c>
    </row>
    <row r="3653" spans="1:21" ht="14.4" customHeight="1" x14ac:dyDescent="0.3">
      <c r="A3653" s="664">
        <v>21</v>
      </c>
      <c r="B3653" s="665" t="s">
        <v>545</v>
      </c>
      <c r="C3653" s="665" t="s">
        <v>4759</v>
      </c>
      <c r="D3653" s="746" t="s">
        <v>7220</v>
      </c>
      <c r="E3653" s="747" t="s">
        <v>4793</v>
      </c>
      <c r="F3653" s="665" t="s">
        <v>4752</v>
      </c>
      <c r="G3653" s="665" t="s">
        <v>4797</v>
      </c>
      <c r="H3653" s="665" t="s">
        <v>546</v>
      </c>
      <c r="I3653" s="665" t="s">
        <v>6058</v>
      </c>
      <c r="J3653" s="665" t="s">
        <v>6059</v>
      </c>
      <c r="K3653" s="665" t="s">
        <v>6060</v>
      </c>
      <c r="L3653" s="666">
        <v>89.91</v>
      </c>
      <c r="M3653" s="666">
        <v>89.91</v>
      </c>
      <c r="N3653" s="665">
        <v>1</v>
      </c>
      <c r="O3653" s="748">
        <v>0.5</v>
      </c>
      <c r="P3653" s="666">
        <v>89.91</v>
      </c>
      <c r="Q3653" s="681">
        <v>1</v>
      </c>
      <c r="R3653" s="665">
        <v>1</v>
      </c>
      <c r="S3653" s="681">
        <v>1</v>
      </c>
      <c r="T3653" s="748">
        <v>0.5</v>
      </c>
      <c r="U3653" s="704">
        <v>1</v>
      </c>
    </row>
    <row r="3654" spans="1:21" ht="14.4" customHeight="1" x14ac:dyDescent="0.3">
      <c r="A3654" s="664">
        <v>21</v>
      </c>
      <c r="B3654" s="665" t="s">
        <v>545</v>
      </c>
      <c r="C3654" s="665" t="s">
        <v>4759</v>
      </c>
      <c r="D3654" s="746" t="s">
        <v>7220</v>
      </c>
      <c r="E3654" s="747" t="s">
        <v>4793</v>
      </c>
      <c r="F3654" s="665" t="s">
        <v>4752</v>
      </c>
      <c r="G3654" s="665" t="s">
        <v>5173</v>
      </c>
      <c r="H3654" s="665" t="s">
        <v>546</v>
      </c>
      <c r="I3654" s="665" t="s">
        <v>675</v>
      </c>
      <c r="J3654" s="665" t="s">
        <v>676</v>
      </c>
      <c r="K3654" s="665" t="s">
        <v>6391</v>
      </c>
      <c r="L3654" s="666">
        <v>0</v>
      </c>
      <c r="M3654" s="666">
        <v>0</v>
      </c>
      <c r="N3654" s="665">
        <v>2</v>
      </c>
      <c r="O3654" s="748">
        <v>2</v>
      </c>
      <c r="P3654" s="666">
        <v>0</v>
      </c>
      <c r="Q3654" s="681"/>
      <c r="R3654" s="665">
        <v>1</v>
      </c>
      <c r="S3654" s="681">
        <v>0.5</v>
      </c>
      <c r="T3654" s="748">
        <v>1</v>
      </c>
      <c r="U3654" s="704">
        <v>0.5</v>
      </c>
    </row>
    <row r="3655" spans="1:21" ht="14.4" customHeight="1" x14ac:dyDescent="0.3">
      <c r="A3655" s="664">
        <v>21</v>
      </c>
      <c r="B3655" s="665" t="s">
        <v>545</v>
      </c>
      <c r="C3655" s="665" t="s">
        <v>4759</v>
      </c>
      <c r="D3655" s="746" t="s">
        <v>7220</v>
      </c>
      <c r="E3655" s="747" t="s">
        <v>4793</v>
      </c>
      <c r="F3655" s="665" t="s">
        <v>4752</v>
      </c>
      <c r="G3655" s="665" t="s">
        <v>4825</v>
      </c>
      <c r="H3655" s="665" t="s">
        <v>546</v>
      </c>
      <c r="I3655" s="665" t="s">
        <v>1084</v>
      </c>
      <c r="J3655" s="665" t="s">
        <v>1085</v>
      </c>
      <c r="K3655" s="665" t="s">
        <v>4826</v>
      </c>
      <c r="L3655" s="666">
        <v>0</v>
      </c>
      <c r="M3655" s="666">
        <v>0</v>
      </c>
      <c r="N3655" s="665">
        <v>1</v>
      </c>
      <c r="O3655" s="748">
        <v>1</v>
      </c>
      <c r="P3655" s="666">
        <v>0</v>
      </c>
      <c r="Q3655" s="681"/>
      <c r="R3655" s="665">
        <v>1</v>
      </c>
      <c r="S3655" s="681">
        <v>1</v>
      </c>
      <c r="T3655" s="748">
        <v>1</v>
      </c>
      <c r="U3655" s="704">
        <v>1</v>
      </c>
    </row>
    <row r="3656" spans="1:21" ht="14.4" customHeight="1" x14ac:dyDescent="0.3">
      <c r="A3656" s="664">
        <v>21</v>
      </c>
      <c r="B3656" s="665" t="s">
        <v>545</v>
      </c>
      <c r="C3656" s="665" t="s">
        <v>4759</v>
      </c>
      <c r="D3656" s="746" t="s">
        <v>7220</v>
      </c>
      <c r="E3656" s="747" t="s">
        <v>4793</v>
      </c>
      <c r="F3656" s="665" t="s">
        <v>4752</v>
      </c>
      <c r="G3656" s="665" t="s">
        <v>4827</v>
      </c>
      <c r="H3656" s="665" t="s">
        <v>546</v>
      </c>
      <c r="I3656" s="665" t="s">
        <v>6208</v>
      </c>
      <c r="J3656" s="665" t="s">
        <v>2158</v>
      </c>
      <c r="K3656" s="665" t="s">
        <v>4800</v>
      </c>
      <c r="L3656" s="666">
        <v>0</v>
      </c>
      <c r="M3656" s="666">
        <v>0</v>
      </c>
      <c r="N3656" s="665">
        <v>1</v>
      </c>
      <c r="O3656" s="748">
        <v>1</v>
      </c>
      <c r="P3656" s="666">
        <v>0</v>
      </c>
      <c r="Q3656" s="681"/>
      <c r="R3656" s="665">
        <v>1</v>
      </c>
      <c r="S3656" s="681">
        <v>1</v>
      </c>
      <c r="T3656" s="748">
        <v>1</v>
      </c>
      <c r="U3656" s="704">
        <v>1</v>
      </c>
    </row>
    <row r="3657" spans="1:21" ht="14.4" customHeight="1" x14ac:dyDescent="0.3">
      <c r="A3657" s="664">
        <v>21</v>
      </c>
      <c r="B3657" s="665" t="s">
        <v>545</v>
      </c>
      <c r="C3657" s="665" t="s">
        <v>4759</v>
      </c>
      <c r="D3657" s="746" t="s">
        <v>7220</v>
      </c>
      <c r="E3657" s="747" t="s">
        <v>4793</v>
      </c>
      <c r="F3657" s="665" t="s">
        <v>4752</v>
      </c>
      <c r="G3657" s="665" t="s">
        <v>5205</v>
      </c>
      <c r="H3657" s="665" t="s">
        <v>546</v>
      </c>
      <c r="I3657" s="665" t="s">
        <v>2787</v>
      </c>
      <c r="J3657" s="665" t="s">
        <v>2788</v>
      </c>
      <c r="K3657" s="665" t="s">
        <v>5206</v>
      </c>
      <c r="L3657" s="666">
        <v>0</v>
      </c>
      <c r="M3657" s="666">
        <v>0</v>
      </c>
      <c r="N3657" s="665">
        <v>2</v>
      </c>
      <c r="O3657" s="748">
        <v>1</v>
      </c>
      <c r="P3657" s="666"/>
      <c r="Q3657" s="681"/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21</v>
      </c>
      <c r="B3658" s="665" t="s">
        <v>545</v>
      </c>
      <c r="C3658" s="665" t="s">
        <v>4759</v>
      </c>
      <c r="D3658" s="746" t="s">
        <v>7220</v>
      </c>
      <c r="E3658" s="747" t="s">
        <v>4793</v>
      </c>
      <c r="F3658" s="665" t="s">
        <v>4752</v>
      </c>
      <c r="G3658" s="665" t="s">
        <v>5205</v>
      </c>
      <c r="H3658" s="665" t="s">
        <v>546</v>
      </c>
      <c r="I3658" s="665" t="s">
        <v>1595</v>
      </c>
      <c r="J3658" s="665" t="s">
        <v>6067</v>
      </c>
      <c r="K3658" s="665" t="s">
        <v>6066</v>
      </c>
      <c r="L3658" s="666">
        <v>0</v>
      </c>
      <c r="M3658" s="666">
        <v>0</v>
      </c>
      <c r="N3658" s="665">
        <v>2</v>
      </c>
      <c r="O3658" s="748">
        <v>1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21</v>
      </c>
      <c r="B3659" s="665" t="s">
        <v>545</v>
      </c>
      <c r="C3659" s="665" t="s">
        <v>4759</v>
      </c>
      <c r="D3659" s="746" t="s">
        <v>7220</v>
      </c>
      <c r="E3659" s="747" t="s">
        <v>4793</v>
      </c>
      <c r="F3659" s="665" t="s">
        <v>4752</v>
      </c>
      <c r="G3659" s="665" t="s">
        <v>4889</v>
      </c>
      <c r="H3659" s="665" t="s">
        <v>546</v>
      </c>
      <c r="I3659" s="665" t="s">
        <v>4890</v>
      </c>
      <c r="J3659" s="665" t="s">
        <v>4891</v>
      </c>
      <c r="K3659" s="665" t="s">
        <v>4892</v>
      </c>
      <c r="L3659" s="666">
        <v>0</v>
      </c>
      <c r="M3659" s="666">
        <v>0</v>
      </c>
      <c r="N3659" s="665">
        <v>2</v>
      </c>
      <c r="O3659" s="748">
        <v>1</v>
      </c>
      <c r="P3659" s="666">
        <v>0</v>
      </c>
      <c r="Q3659" s="681"/>
      <c r="R3659" s="665">
        <v>2</v>
      </c>
      <c r="S3659" s="681">
        <v>1</v>
      </c>
      <c r="T3659" s="748">
        <v>1</v>
      </c>
      <c r="U3659" s="704">
        <v>1</v>
      </c>
    </row>
    <row r="3660" spans="1:21" ht="14.4" customHeight="1" x14ac:dyDescent="0.3">
      <c r="A3660" s="664">
        <v>21</v>
      </c>
      <c r="B3660" s="665" t="s">
        <v>545</v>
      </c>
      <c r="C3660" s="665" t="s">
        <v>4759</v>
      </c>
      <c r="D3660" s="746" t="s">
        <v>7220</v>
      </c>
      <c r="E3660" s="747" t="s">
        <v>4793</v>
      </c>
      <c r="F3660" s="665" t="s">
        <v>4752</v>
      </c>
      <c r="G3660" s="665" t="s">
        <v>4830</v>
      </c>
      <c r="H3660" s="665" t="s">
        <v>546</v>
      </c>
      <c r="I3660" s="665" t="s">
        <v>1001</v>
      </c>
      <c r="J3660" s="665" t="s">
        <v>828</v>
      </c>
      <c r="K3660" s="665" t="s">
        <v>7161</v>
      </c>
      <c r="L3660" s="666">
        <v>0</v>
      </c>
      <c r="M3660" s="666">
        <v>0</v>
      </c>
      <c r="N3660" s="665">
        <v>1</v>
      </c>
      <c r="O3660" s="748">
        <v>1</v>
      </c>
      <c r="P3660" s="666"/>
      <c r="Q3660" s="681"/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21</v>
      </c>
      <c r="B3661" s="665" t="s">
        <v>545</v>
      </c>
      <c r="C3661" s="665" t="s">
        <v>4759</v>
      </c>
      <c r="D3661" s="746" t="s">
        <v>7220</v>
      </c>
      <c r="E3661" s="747" t="s">
        <v>4793</v>
      </c>
      <c r="F3661" s="665" t="s">
        <v>4752</v>
      </c>
      <c r="G3661" s="665" t="s">
        <v>4896</v>
      </c>
      <c r="H3661" s="665" t="s">
        <v>546</v>
      </c>
      <c r="I3661" s="665" t="s">
        <v>604</v>
      </c>
      <c r="J3661" s="665" t="s">
        <v>605</v>
      </c>
      <c r="K3661" s="665" t="s">
        <v>4541</v>
      </c>
      <c r="L3661" s="666">
        <v>550.39</v>
      </c>
      <c r="M3661" s="666">
        <v>1651.17</v>
      </c>
      <c r="N3661" s="665">
        <v>3</v>
      </c>
      <c r="O3661" s="748">
        <v>1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21</v>
      </c>
      <c r="B3662" s="665" t="s">
        <v>545</v>
      </c>
      <c r="C3662" s="665" t="s">
        <v>4759</v>
      </c>
      <c r="D3662" s="746" t="s">
        <v>7220</v>
      </c>
      <c r="E3662" s="747" t="s">
        <v>4793</v>
      </c>
      <c r="F3662" s="665" t="s">
        <v>4752</v>
      </c>
      <c r="G3662" s="665" t="s">
        <v>4896</v>
      </c>
      <c r="H3662" s="665" t="s">
        <v>546</v>
      </c>
      <c r="I3662" s="665" t="s">
        <v>6075</v>
      </c>
      <c r="J3662" s="665" t="s">
        <v>605</v>
      </c>
      <c r="K3662" s="665" t="s">
        <v>6076</v>
      </c>
      <c r="L3662" s="666">
        <v>0</v>
      </c>
      <c r="M3662" s="666">
        <v>0</v>
      </c>
      <c r="N3662" s="665">
        <v>2</v>
      </c>
      <c r="O3662" s="748">
        <v>2</v>
      </c>
      <c r="P3662" s="666"/>
      <c r="Q3662" s="681"/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21</v>
      </c>
      <c r="B3663" s="665" t="s">
        <v>545</v>
      </c>
      <c r="C3663" s="665" t="s">
        <v>4759</v>
      </c>
      <c r="D3663" s="746" t="s">
        <v>7220</v>
      </c>
      <c r="E3663" s="747" t="s">
        <v>4793</v>
      </c>
      <c r="F3663" s="665" t="s">
        <v>4752</v>
      </c>
      <c r="G3663" s="665" t="s">
        <v>4896</v>
      </c>
      <c r="H3663" s="665" t="s">
        <v>546</v>
      </c>
      <c r="I3663" s="665" t="s">
        <v>5808</v>
      </c>
      <c r="J3663" s="665" t="s">
        <v>605</v>
      </c>
      <c r="K3663" s="665" t="s">
        <v>4540</v>
      </c>
      <c r="L3663" s="666">
        <v>550.39</v>
      </c>
      <c r="M3663" s="666">
        <v>550.39</v>
      </c>
      <c r="N3663" s="665">
        <v>1</v>
      </c>
      <c r="O3663" s="748">
        <v>1</v>
      </c>
      <c r="P3663" s="666">
        <v>550.39</v>
      </c>
      <c r="Q3663" s="681">
        <v>1</v>
      </c>
      <c r="R3663" s="665">
        <v>1</v>
      </c>
      <c r="S3663" s="681">
        <v>1</v>
      </c>
      <c r="T3663" s="748">
        <v>1</v>
      </c>
      <c r="U3663" s="704">
        <v>1</v>
      </c>
    </row>
    <row r="3664" spans="1:21" ht="14.4" customHeight="1" x14ac:dyDescent="0.3">
      <c r="A3664" s="664">
        <v>21</v>
      </c>
      <c r="B3664" s="665" t="s">
        <v>545</v>
      </c>
      <c r="C3664" s="665" t="s">
        <v>4759</v>
      </c>
      <c r="D3664" s="746" t="s">
        <v>7220</v>
      </c>
      <c r="E3664" s="747" t="s">
        <v>4793</v>
      </c>
      <c r="F3664" s="665" t="s">
        <v>4752</v>
      </c>
      <c r="G3664" s="665" t="s">
        <v>4896</v>
      </c>
      <c r="H3664" s="665" t="s">
        <v>546</v>
      </c>
      <c r="I3664" s="665" t="s">
        <v>6077</v>
      </c>
      <c r="J3664" s="665" t="s">
        <v>5249</v>
      </c>
      <c r="K3664" s="665" t="s">
        <v>6078</v>
      </c>
      <c r="L3664" s="666">
        <v>1651.18</v>
      </c>
      <c r="M3664" s="666">
        <v>1651.18</v>
      </c>
      <c r="N3664" s="665">
        <v>1</v>
      </c>
      <c r="O3664" s="748">
        <v>1</v>
      </c>
      <c r="P3664" s="666"/>
      <c r="Q3664" s="681">
        <v>0</v>
      </c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21</v>
      </c>
      <c r="B3665" s="665" t="s">
        <v>545</v>
      </c>
      <c r="C3665" s="665" t="s">
        <v>4759</v>
      </c>
      <c r="D3665" s="746" t="s">
        <v>7220</v>
      </c>
      <c r="E3665" s="747" t="s">
        <v>4793</v>
      </c>
      <c r="F3665" s="665" t="s">
        <v>4752</v>
      </c>
      <c r="G3665" s="665" t="s">
        <v>4896</v>
      </c>
      <c r="H3665" s="665" t="s">
        <v>2238</v>
      </c>
      <c r="I3665" s="665" t="s">
        <v>2572</v>
      </c>
      <c r="J3665" s="665" t="s">
        <v>2573</v>
      </c>
      <c r="K3665" s="665" t="s">
        <v>4540</v>
      </c>
      <c r="L3665" s="666">
        <v>550.39</v>
      </c>
      <c r="M3665" s="666">
        <v>8806.24</v>
      </c>
      <c r="N3665" s="665">
        <v>16</v>
      </c>
      <c r="O3665" s="748">
        <v>4</v>
      </c>
      <c r="P3665" s="666">
        <v>2201.56</v>
      </c>
      <c r="Q3665" s="681">
        <v>0.25</v>
      </c>
      <c r="R3665" s="665">
        <v>4</v>
      </c>
      <c r="S3665" s="681">
        <v>0.25</v>
      </c>
      <c r="T3665" s="748">
        <v>2</v>
      </c>
      <c r="U3665" s="704">
        <v>0.5</v>
      </c>
    </row>
    <row r="3666" spans="1:21" ht="14.4" customHeight="1" x14ac:dyDescent="0.3">
      <c r="A3666" s="664">
        <v>21</v>
      </c>
      <c r="B3666" s="665" t="s">
        <v>545</v>
      </c>
      <c r="C3666" s="665" t="s">
        <v>4759</v>
      </c>
      <c r="D3666" s="746" t="s">
        <v>7220</v>
      </c>
      <c r="E3666" s="747" t="s">
        <v>4793</v>
      </c>
      <c r="F3666" s="665" t="s">
        <v>4752</v>
      </c>
      <c r="G3666" s="665" t="s">
        <v>5163</v>
      </c>
      <c r="H3666" s="665" t="s">
        <v>546</v>
      </c>
      <c r="I3666" s="665" t="s">
        <v>991</v>
      </c>
      <c r="J3666" s="665" t="s">
        <v>755</v>
      </c>
      <c r="K3666" s="665" t="s">
        <v>5164</v>
      </c>
      <c r="L3666" s="666">
        <v>0</v>
      </c>
      <c r="M3666" s="666">
        <v>0</v>
      </c>
      <c r="N3666" s="665">
        <v>2</v>
      </c>
      <c r="O3666" s="748">
        <v>2</v>
      </c>
      <c r="P3666" s="666">
        <v>0</v>
      </c>
      <c r="Q3666" s="681"/>
      <c r="R3666" s="665">
        <v>2</v>
      </c>
      <c r="S3666" s="681">
        <v>1</v>
      </c>
      <c r="T3666" s="748">
        <v>2</v>
      </c>
      <c r="U3666" s="704">
        <v>1</v>
      </c>
    </row>
    <row r="3667" spans="1:21" ht="14.4" customHeight="1" x14ac:dyDescent="0.3">
      <c r="A3667" s="664">
        <v>21</v>
      </c>
      <c r="B3667" s="665" t="s">
        <v>545</v>
      </c>
      <c r="C3667" s="665" t="s">
        <v>4759</v>
      </c>
      <c r="D3667" s="746" t="s">
        <v>7220</v>
      </c>
      <c r="E3667" s="747" t="s">
        <v>4793</v>
      </c>
      <c r="F3667" s="665" t="s">
        <v>4752</v>
      </c>
      <c r="G3667" s="665" t="s">
        <v>6085</v>
      </c>
      <c r="H3667" s="665" t="s">
        <v>546</v>
      </c>
      <c r="I3667" s="665" t="s">
        <v>1116</v>
      </c>
      <c r="J3667" s="665" t="s">
        <v>1117</v>
      </c>
      <c r="K3667" s="665" t="s">
        <v>6813</v>
      </c>
      <c r="L3667" s="666">
        <v>59.78</v>
      </c>
      <c r="M3667" s="666">
        <v>239.12</v>
      </c>
      <c r="N3667" s="665">
        <v>4</v>
      </c>
      <c r="O3667" s="748">
        <v>3</v>
      </c>
      <c r="P3667" s="666">
        <v>239.12</v>
      </c>
      <c r="Q3667" s="681">
        <v>1</v>
      </c>
      <c r="R3667" s="665">
        <v>4</v>
      </c>
      <c r="S3667" s="681">
        <v>1</v>
      </c>
      <c r="T3667" s="748">
        <v>3</v>
      </c>
      <c r="U3667" s="704">
        <v>1</v>
      </c>
    </row>
    <row r="3668" spans="1:21" ht="14.4" customHeight="1" x14ac:dyDescent="0.3">
      <c r="A3668" s="664">
        <v>21</v>
      </c>
      <c r="B3668" s="665" t="s">
        <v>545</v>
      </c>
      <c r="C3668" s="665" t="s">
        <v>4759</v>
      </c>
      <c r="D3668" s="746" t="s">
        <v>7220</v>
      </c>
      <c r="E3668" s="747" t="s">
        <v>4793</v>
      </c>
      <c r="F3668" s="665" t="s">
        <v>4752</v>
      </c>
      <c r="G3668" s="665" t="s">
        <v>6085</v>
      </c>
      <c r="H3668" s="665" t="s">
        <v>546</v>
      </c>
      <c r="I3668" s="665" t="s">
        <v>6809</v>
      </c>
      <c r="J3668" s="665" t="s">
        <v>6711</v>
      </c>
      <c r="K3668" s="665" t="s">
        <v>6810</v>
      </c>
      <c r="L3668" s="666">
        <v>0</v>
      </c>
      <c r="M3668" s="666">
        <v>0</v>
      </c>
      <c r="N3668" s="665">
        <v>2</v>
      </c>
      <c r="O3668" s="748">
        <v>1</v>
      </c>
      <c r="P3668" s="666">
        <v>0</v>
      </c>
      <c r="Q3668" s="681"/>
      <c r="R3668" s="665">
        <v>2</v>
      </c>
      <c r="S3668" s="681">
        <v>1</v>
      </c>
      <c r="T3668" s="748">
        <v>1</v>
      </c>
      <c r="U3668" s="704">
        <v>1</v>
      </c>
    </row>
    <row r="3669" spans="1:21" ht="14.4" customHeight="1" x14ac:dyDescent="0.3">
      <c r="A3669" s="664">
        <v>21</v>
      </c>
      <c r="B3669" s="665" t="s">
        <v>545</v>
      </c>
      <c r="C3669" s="665" t="s">
        <v>4759</v>
      </c>
      <c r="D3669" s="746" t="s">
        <v>7220</v>
      </c>
      <c r="E3669" s="747" t="s">
        <v>4793</v>
      </c>
      <c r="F3669" s="665" t="s">
        <v>4752</v>
      </c>
      <c r="G3669" s="665" t="s">
        <v>4802</v>
      </c>
      <c r="H3669" s="665" t="s">
        <v>546</v>
      </c>
      <c r="I3669" s="665" t="s">
        <v>994</v>
      </c>
      <c r="J3669" s="665" t="s">
        <v>4803</v>
      </c>
      <c r="K3669" s="665" t="s">
        <v>4804</v>
      </c>
      <c r="L3669" s="666">
        <v>53.57</v>
      </c>
      <c r="M3669" s="666">
        <v>53.57</v>
      </c>
      <c r="N3669" s="665">
        <v>1</v>
      </c>
      <c r="O3669" s="748">
        <v>1</v>
      </c>
      <c r="P3669" s="666">
        <v>53.57</v>
      </c>
      <c r="Q3669" s="681">
        <v>1</v>
      </c>
      <c r="R3669" s="665">
        <v>1</v>
      </c>
      <c r="S3669" s="681">
        <v>1</v>
      </c>
      <c r="T3669" s="748">
        <v>1</v>
      </c>
      <c r="U3669" s="704">
        <v>1</v>
      </c>
    </row>
    <row r="3670" spans="1:21" ht="14.4" customHeight="1" x14ac:dyDescent="0.3">
      <c r="A3670" s="664">
        <v>21</v>
      </c>
      <c r="B3670" s="665" t="s">
        <v>545</v>
      </c>
      <c r="C3670" s="665" t="s">
        <v>4759</v>
      </c>
      <c r="D3670" s="746" t="s">
        <v>7220</v>
      </c>
      <c r="E3670" s="747" t="s">
        <v>4793</v>
      </c>
      <c r="F3670" s="665" t="s">
        <v>4752</v>
      </c>
      <c r="G3670" s="665" t="s">
        <v>5417</v>
      </c>
      <c r="H3670" s="665" t="s">
        <v>2238</v>
      </c>
      <c r="I3670" s="665" t="s">
        <v>5418</v>
      </c>
      <c r="J3670" s="665" t="s">
        <v>5419</v>
      </c>
      <c r="K3670" s="665" t="s">
        <v>5420</v>
      </c>
      <c r="L3670" s="666">
        <v>177.82</v>
      </c>
      <c r="M3670" s="666">
        <v>177.82</v>
      </c>
      <c r="N3670" s="665">
        <v>1</v>
      </c>
      <c r="O3670" s="748">
        <v>1</v>
      </c>
      <c r="P3670" s="666">
        <v>177.82</v>
      </c>
      <c r="Q3670" s="681">
        <v>1</v>
      </c>
      <c r="R3670" s="665">
        <v>1</v>
      </c>
      <c r="S3670" s="681">
        <v>1</v>
      </c>
      <c r="T3670" s="748">
        <v>1</v>
      </c>
      <c r="U3670" s="704">
        <v>1</v>
      </c>
    </row>
    <row r="3671" spans="1:21" ht="14.4" customHeight="1" x14ac:dyDescent="0.3">
      <c r="A3671" s="664">
        <v>21</v>
      </c>
      <c r="B3671" s="665" t="s">
        <v>545</v>
      </c>
      <c r="C3671" s="665" t="s">
        <v>4759</v>
      </c>
      <c r="D3671" s="746" t="s">
        <v>7220</v>
      </c>
      <c r="E3671" s="747" t="s">
        <v>4793</v>
      </c>
      <c r="F3671" s="665" t="s">
        <v>4752</v>
      </c>
      <c r="G3671" s="665" t="s">
        <v>7182</v>
      </c>
      <c r="H3671" s="665" t="s">
        <v>546</v>
      </c>
      <c r="I3671" s="665" t="s">
        <v>3979</v>
      </c>
      <c r="J3671" s="665" t="s">
        <v>3980</v>
      </c>
      <c r="K3671" s="665" t="s">
        <v>7183</v>
      </c>
      <c r="L3671" s="666">
        <v>0</v>
      </c>
      <c r="M3671" s="666">
        <v>0</v>
      </c>
      <c r="N3671" s="665">
        <v>1</v>
      </c>
      <c r="O3671" s="748">
        <v>0.5</v>
      </c>
      <c r="P3671" s="666"/>
      <c r="Q3671" s="681"/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21</v>
      </c>
      <c r="B3672" s="665" t="s">
        <v>545</v>
      </c>
      <c r="C3672" s="665" t="s">
        <v>4759</v>
      </c>
      <c r="D3672" s="746" t="s">
        <v>7220</v>
      </c>
      <c r="E3672" s="747" t="s">
        <v>4793</v>
      </c>
      <c r="F3672" s="665" t="s">
        <v>4752</v>
      </c>
      <c r="G3672" s="665" t="s">
        <v>5646</v>
      </c>
      <c r="H3672" s="665" t="s">
        <v>2238</v>
      </c>
      <c r="I3672" s="665" t="s">
        <v>2246</v>
      </c>
      <c r="J3672" s="665" t="s">
        <v>611</v>
      </c>
      <c r="K3672" s="665" t="s">
        <v>4551</v>
      </c>
      <c r="L3672" s="666">
        <v>36.54</v>
      </c>
      <c r="M3672" s="666">
        <v>36.54</v>
      </c>
      <c r="N3672" s="665">
        <v>1</v>
      </c>
      <c r="O3672" s="748">
        <v>1</v>
      </c>
      <c r="P3672" s="666">
        <v>36.54</v>
      </c>
      <c r="Q3672" s="681">
        <v>1</v>
      </c>
      <c r="R3672" s="665">
        <v>1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21</v>
      </c>
      <c r="B3673" s="665" t="s">
        <v>545</v>
      </c>
      <c r="C3673" s="665" t="s">
        <v>4759</v>
      </c>
      <c r="D3673" s="746" t="s">
        <v>7220</v>
      </c>
      <c r="E3673" s="747" t="s">
        <v>4793</v>
      </c>
      <c r="F3673" s="665" t="s">
        <v>4752</v>
      </c>
      <c r="G3673" s="665" t="s">
        <v>7184</v>
      </c>
      <c r="H3673" s="665" t="s">
        <v>546</v>
      </c>
      <c r="I3673" s="665" t="s">
        <v>7185</v>
      </c>
      <c r="J3673" s="665" t="s">
        <v>7186</v>
      </c>
      <c r="K3673" s="665" t="s">
        <v>7187</v>
      </c>
      <c r="L3673" s="666">
        <v>195.19</v>
      </c>
      <c r="M3673" s="666">
        <v>390.38</v>
      </c>
      <c r="N3673" s="665">
        <v>2</v>
      </c>
      <c r="O3673" s="748">
        <v>1.5</v>
      </c>
      <c r="P3673" s="666">
        <v>390.38</v>
      </c>
      <c r="Q3673" s="681">
        <v>1</v>
      </c>
      <c r="R3673" s="665">
        <v>2</v>
      </c>
      <c r="S3673" s="681">
        <v>1</v>
      </c>
      <c r="T3673" s="748">
        <v>1.5</v>
      </c>
      <c r="U3673" s="704">
        <v>1</v>
      </c>
    </row>
    <row r="3674" spans="1:21" ht="14.4" customHeight="1" x14ac:dyDescent="0.3">
      <c r="A3674" s="664">
        <v>21</v>
      </c>
      <c r="B3674" s="665" t="s">
        <v>545</v>
      </c>
      <c r="C3674" s="665" t="s">
        <v>4759</v>
      </c>
      <c r="D3674" s="746" t="s">
        <v>7220</v>
      </c>
      <c r="E3674" s="747" t="s">
        <v>4793</v>
      </c>
      <c r="F3674" s="665" t="s">
        <v>4752</v>
      </c>
      <c r="G3674" s="665" t="s">
        <v>4807</v>
      </c>
      <c r="H3674" s="665" t="s">
        <v>546</v>
      </c>
      <c r="I3674" s="665" t="s">
        <v>4838</v>
      </c>
      <c r="J3674" s="665" t="s">
        <v>797</v>
      </c>
      <c r="K3674" s="665" t="s">
        <v>4839</v>
      </c>
      <c r="L3674" s="666">
        <v>57.64</v>
      </c>
      <c r="M3674" s="666">
        <v>57.64</v>
      </c>
      <c r="N3674" s="665">
        <v>1</v>
      </c>
      <c r="O3674" s="748">
        <v>1</v>
      </c>
      <c r="P3674" s="666">
        <v>57.64</v>
      </c>
      <c r="Q3674" s="681">
        <v>1</v>
      </c>
      <c r="R3674" s="665">
        <v>1</v>
      </c>
      <c r="S3674" s="681">
        <v>1</v>
      </c>
      <c r="T3674" s="748">
        <v>1</v>
      </c>
      <c r="U3674" s="704">
        <v>1</v>
      </c>
    </row>
    <row r="3675" spans="1:21" ht="14.4" customHeight="1" x14ac:dyDescent="0.3">
      <c r="A3675" s="664">
        <v>21</v>
      </c>
      <c r="B3675" s="665" t="s">
        <v>545</v>
      </c>
      <c r="C3675" s="665" t="s">
        <v>4759</v>
      </c>
      <c r="D3675" s="746" t="s">
        <v>7220</v>
      </c>
      <c r="E3675" s="747" t="s">
        <v>4793</v>
      </c>
      <c r="F3675" s="665" t="s">
        <v>4752</v>
      </c>
      <c r="G3675" s="665" t="s">
        <v>4810</v>
      </c>
      <c r="H3675" s="665" t="s">
        <v>546</v>
      </c>
      <c r="I3675" s="665" t="s">
        <v>5021</v>
      </c>
      <c r="J3675" s="665" t="s">
        <v>5022</v>
      </c>
      <c r="K3675" s="665" t="s">
        <v>5023</v>
      </c>
      <c r="L3675" s="666">
        <v>668.54</v>
      </c>
      <c r="M3675" s="666">
        <v>668.54</v>
      </c>
      <c r="N3675" s="665">
        <v>1</v>
      </c>
      <c r="O3675" s="748">
        <v>1</v>
      </c>
      <c r="P3675" s="666">
        <v>668.54</v>
      </c>
      <c r="Q3675" s="681">
        <v>1</v>
      </c>
      <c r="R3675" s="665">
        <v>1</v>
      </c>
      <c r="S3675" s="681">
        <v>1</v>
      </c>
      <c r="T3675" s="748">
        <v>1</v>
      </c>
      <c r="U3675" s="704">
        <v>1</v>
      </c>
    </row>
    <row r="3676" spans="1:21" ht="14.4" customHeight="1" x14ac:dyDescent="0.3">
      <c r="A3676" s="664">
        <v>21</v>
      </c>
      <c r="B3676" s="665" t="s">
        <v>545</v>
      </c>
      <c r="C3676" s="665" t="s">
        <v>4759</v>
      </c>
      <c r="D3676" s="746" t="s">
        <v>7220</v>
      </c>
      <c r="E3676" s="747" t="s">
        <v>4793</v>
      </c>
      <c r="F3676" s="665" t="s">
        <v>4752</v>
      </c>
      <c r="G3676" s="665" t="s">
        <v>4810</v>
      </c>
      <c r="H3676" s="665" t="s">
        <v>2238</v>
      </c>
      <c r="I3676" s="665" t="s">
        <v>4914</v>
      </c>
      <c r="J3676" s="665" t="s">
        <v>2567</v>
      </c>
      <c r="K3676" s="665" t="s">
        <v>2568</v>
      </c>
      <c r="L3676" s="666">
        <v>668.54</v>
      </c>
      <c r="M3676" s="666">
        <v>1337.08</v>
      </c>
      <c r="N3676" s="665">
        <v>2</v>
      </c>
      <c r="O3676" s="748">
        <v>1</v>
      </c>
      <c r="P3676" s="666">
        <v>1337.08</v>
      </c>
      <c r="Q3676" s="681">
        <v>1</v>
      </c>
      <c r="R3676" s="665">
        <v>2</v>
      </c>
      <c r="S3676" s="681">
        <v>1</v>
      </c>
      <c r="T3676" s="748">
        <v>1</v>
      </c>
      <c r="U3676" s="704">
        <v>1</v>
      </c>
    </row>
    <row r="3677" spans="1:21" ht="14.4" customHeight="1" x14ac:dyDescent="0.3">
      <c r="A3677" s="664">
        <v>21</v>
      </c>
      <c r="B3677" s="665" t="s">
        <v>545</v>
      </c>
      <c r="C3677" s="665" t="s">
        <v>4759</v>
      </c>
      <c r="D3677" s="746" t="s">
        <v>7220</v>
      </c>
      <c r="E3677" s="747" t="s">
        <v>4793</v>
      </c>
      <c r="F3677" s="665" t="s">
        <v>4752</v>
      </c>
      <c r="G3677" s="665" t="s">
        <v>4915</v>
      </c>
      <c r="H3677" s="665" t="s">
        <v>546</v>
      </c>
      <c r="I3677" s="665" t="s">
        <v>5217</v>
      </c>
      <c r="J3677" s="665" t="s">
        <v>1505</v>
      </c>
      <c r="K3677" s="665" t="s">
        <v>5218</v>
      </c>
      <c r="L3677" s="666">
        <v>0</v>
      </c>
      <c r="M3677" s="666">
        <v>0</v>
      </c>
      <c r="N3677" s="665">
        <v>1</v>
      </c>
      <c r="O3677" s="748">
        <v>1</v>
      </c>
      <c r="P3677" s="666">
        <v>0</v>
      </c>
      <c r="Q3677" s="681"/>
      <c r="R3677" s="665">
        <v>1</v>
      </c>
      <c r="S3677" s="681">
        <v>1</v>
      </c>
      <c r="T3677" s="748">
        <v>1</v>
      </c>
      <c r="U3677" s="704">
        <v>1</v>
      </c>
    </row>
    <row r="3678" spans="1:21" ht="14.4" customHeight="1" x14ac:dyDescent="0.3">
      <c r="A3678" s="664">
        <v>21</v>
      </c>
      <c r="B3678" s="665" t="s">
        <v>545</v>
      </c>
      <c r="C3678" s="665" t="s">
        <v>4759</v>
      </c>
      <c r="D3678" s="746" t="s">
        <v>7220</v>
      </c>
      <c r="E3678" s="747" t="s">
        <v>4793</v>
      </c>
      <c r="F3678" s="665" t="s">
        <v>4752</v>
      </c>
      <c r="G3678" s="665" t="s">
        <v>5141</v>
      </c>
      <c r="H3678" s="665" t="s">
        <v>2238</v>
      </c>
      <c r="I3678" s="665" t="s">
        <v>6626</v>
      </c>
      <c r="J3678" s="665" t="s">
        <v>2570</v>
      </c>
      <c r="K3678" s="665" t="s">
        <v>6627</v>
      </c>
      <c r="L3678" s="666">
        <v>0</v>
      </c>
      <c r="M3678" s="666">
        <v>0</v>
      </c>
      <c r="N3678" s="665">
        <v>1</v>
      </c>
      <c r="O3678" s="748">
        <v>0.5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21</v>
      </c>
      <c r="B3679" s="665" t="s">
        <v>545</v>
      </c>
      <c r="C3679" s="665" t="s">
        <v>4759</v>
      </c>
      <c r="D3679" s="746" t="s">
        <v>7220</v>
      </c>
      <c r="E3679" s="747" t="s">
        <v>4793</v>
      </c>
      <c r="F3679" s="665" t="s">
        <v>4752</v>
      </c>
      <c r="G3679" s="665" t="s">
        <v>4815</v>
      </c>
      <c r="H3679" s="665" t="s">
        <v>546</v>
      </c>
      <c r="I3679" s="665" t="s">
        <v>1930</v>
      </c>
      <c r="J3679" s="665" t="s">
        <v>1931</v>
      </c>
      <c r="K3679" s="665" t="s">
        <v>1756</v>
      </c>
      <c r="L3679" s="666">
        <v>108.44</v>
      </c>
      <c r="M3679" s="666">
        <v>433.76</v>
      </c>
      <c r="N3679" s="665">
        <v>4</v>
      </c>
      <c r="O3679" s="748">
        <v>2.5</v>
      </c>
      <c r="P3679" s="666">
        <v>108.44</v>
      </c>
      <c r="Q3679" s="681">
        <v>0.25</v>
      </c>
      <c r="R3679" s="665">
        <v>1</v>
      </c>
      <c r="S3679" s="681">
        <v>0.25</v>
      </c>
      <c r="T3679" s="748">
        <v>1</v>
      </c>
      <c r="U3679" s="704">
        <v>0.4</v>
      </c>
    </row>
    <row r="3680" spans="1:21" ht="14.4" customHeight="1" x14ac:dyDescent="0.3">
      <c r="A3680" s="664">
        <v>21</v>
      </c>
      <c r="B3680" s="665" t="s">
        <v>545</v>
      </c>
      <c r="C3680" s="665" t="s">
        <v>4759</v>
      </c>
      <c r="D3680" s="746" t="s">
        <v>7220</v>
      </c>
      <c r="E3680" s="747" t="s">
        <v>4793</v>
      </c>
      <c r="F3680" s="665" t="s">
        <v>4752</v>
      </c>
      <c r="G3680" s="665" t="s">
        <v>4815</v>
      </c>
      <c r="H3680" s="665" t="s">
        <v>546</v>
      </c>
      <c r="I3680" s="665" t="s">
        <v>4840</v>
      </c>
      <c r="J3680" s="665" t="s">
        <v>1931</v>
      </c>
      <c r="K3680" s="665" t="s">
        <v>1522</v>
      </c>
      <c r="L3680" s="666">
        <v>54.23</v>
      </c>
      <c r="M3680" s="666">
        <v>54.23</v>
      </c>
      <c r="N3680" s="665">
        <v>1</v>
      </c>
      <c r="O3680" s="748">
        <v>1</v>
      </c>
      <c r="P3680" s="666">
        <v>54.23</v>
      </c>
      <c r="Q3680" s="681">
        <v>1</v>
      </c>
      <c r="R3680" s="665">
        <v>1</v>
      </c>
      <c r="S3680" s="681">
        <v>1</v>
      </c>
      <c r="T3680" s="748">
        <v>1</v>
      </c>
      <c r="U3680" s="704">
        <v>1</v>
      </c>
    </row>
    <row r="3681" spans="1:21" ht="14.4" customHeight="1" x14ac:dyDescent="0.3">
      <c r="A3681" s="664">
        <v>21</v>
      </c>
      <c r="B3681" s="665" t="s">
        <v>545</v>
      </c>
      <c r="C3681" s="665" t="s">
        <v>4759</v>
      </c>
      <c r="D3681" s="746" t="s">
        <v>7220</v>
      </c>
      <c r="E3681" s="747" t="s">
        <v>4793</v>
      </c>
      <c r="F3681" s="665" t="s">
        <v>4752</v>
      </c>
      <c r="G3681" s="665" t="s">
        <v>4917</v>
      </c>
      <c r="H3681" s="665" t="s">
        <v>2238</v>
      </c>
      <c r="I3681" s="665" t="s">
        <v>2601</v>
      </c>
      <c r="J3681" s="665" t="s">
        <v>2602</v>
      </c>
      <c r="K3681" s="665" t="s">
        <v>2596</v>
      </c>
      <c r="L3681" s="666">
        <v>127.34</v>
      </c>
      <c r="M3681" s="666">
        <v>764.04</v>
      </c>
      <c r="N3681" s="665">
        <v>6</v>
      </c>
      <c r="O3681" s="748">
        <v>1</v>
      </c>
      <c r="P3681" s="666">
        <v>764.04</v>
      </c>
      <c r="Q3681" s="681">
        <v>1</v>
      </c>
      <c r="R3681" s="665">
        <v>6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21</v>
      </c>
      <c r="B3682" s="665" t="s">
        <v>545</v>
      </c>
      <c r="C3682" s="665" t="s">
        <v>4759</v>
      </c>
      <c r="D3682" s="746" t="s">
        <v>7220</v>
      </c>
      <c r="E3682" s="747" t="s">
        <v>4793</v>
      </c>
      <c r="F3682" s="665" t="s">
        <v>4752</v>
      </c>
      <c r="G3682" s="665" t="s">
        <v>4919</v>
      </c>
      <c r="H3682" s="665" t="s">
        <v>546</v>
      </c>
      <c r="I3682" s="665" t="s">
        <v>7137</v>
      </c>
      <c r="J3682" s="665" t="s">
        <v>7138</v>
      </c>
      <c r="K3682" s="665" t="s">
        <v>7139</v>
      </c>
      <c r="L3682" s="666">
        <v>218.41</v>
      </c>
      <c r="M3682" s="666">
        <v>218.41</v>
      </c>
      <c r="N3682" s="665">
        <v>1</v>
      </c>
      <c r="O3682" s="748">
        <v>0.5</v>
      </c>
      <c r="P3682" s="666"/>
      <c r="Q3682" s="681">
        <v>0</v>
      </c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21</v>
      </c>
      <c r="B3683" s="665" t="s">
        <v>545</v>
      </c>
      <c r="C3683" s="665" t="s">
        <v>4759</v>
      </c>
      <c r="D3683" s="746" t="s">
        <v>7220</v>
      </c>
      <c r="E3683" s="747" t="s">
        <v>4793</v>
      </c>
      <c r="F3683" s="665" t="s">
        <v>4752</v>
      </c>
      <c r="G3683" s="665" t="s">
        <v>6733</v>
      </c>
      <c r="H3683" s="665" t="s">
        <v>546</v>
      </c>
      <c r="I3683" s="665" t="s">
        <v>6734</v>
      </c>
      <c r="J3683" s="665" t="s">
        <v>6735</v>
      </c>
      <c r="K3683" s="665" t="s">
        <v>6736</v>
      </c>
      <c r="L3683" s="666">
        <v>0</v>
      </c>
      <c r="M3683" s="666">
        <v>0</v>
      </c>
      <c r="N3683" s="665">
        <v>2</v>
      </c>
      <c r="O3683" s="748">
        <v>1</v>
      </c>
      <c r="P3683" s="666">
        <v>0</v>
      </c>
      <c r="Q3683" s="681"/>
      <c r="R3683" s="665">
        <v>2</v>
      </c>
      <c r="S3683" s="681">
        <v>1</v>
      </c>
      <c r="T3683" s="748">
        <v>1</v>
      </c>
      <c r="U3683" s="704">
        <v>1</v>
      </c>
    </row>
    <row r="3684" spans="1:21" ht="14.4" customHeight="1" x14ac:dyDescent="0.3">
      <c r="A3684" s="664">
        <v>21</v>
      </c>
      <c r="B3684" s="665" t="s">
        <v>545</v>
      </c>
      <c r="C3684" s="665" t="s">
        <v>4759</v>
      </c>
      <c r="D3684" s="746" t="s">
        <v>7220</v>
      </c>
      <c r="E3684" s="747" t="s">
        <v>4793</v>
      </c>
      <c r="F3684" s="665" t="s">
        <v>4752</v>
      </c>
      <c r="G3684" s="665" t="s">
        <v>4816</v>
      </c>
      <c r="H3684" s="665" t="s">
        <v>546</v>
      </c>
      <c r="I3684" s="665" t="s">
        <v>861</v>
      </c>
      <c r="J3684" s="665" t="s">
        <v>4817</v>
      </c>
      <c r="K3684" s="665" t="s">
        <v>4800</v>
      </c>
      <c r="L3684" s="666">
        <v>0</v>
      </c>
      <c r="M3684" s="666">
        <v>0</v>
      </c>
      <c r="N3684" s="665">
        <v>4</v>
      </c>
      <c r="O3684" s="748">
        <v>1.5</v>
      </c>
      <c r="P3684" s="666">
        <v>0</v>
      </c>
      <c r="Q3684" s="681"/>
      <c r="R3684" s="665">
        <v>3</v>
      </c>
      <c r="S3684" s="681">
        <v>0.75</v>
      </c>
      <c r="T3684" s="748">
        <v>0.5</v>
      </c>
      <c r="U3684" s="704">
        <v>0.33333333333333331</v>
      </c>
    </row>
    <row r="3685" spans="1:21" ht="14.4" customHeight="1" x14ac:dyDescent="0.3">
      <c r="A3685" s="664">
        <v>21</v>
      </c>
      <c r="B3685" s="665" t="s">
        <v>545</v>
      </c>
      <c r="C3685" s="665" t="s">
        <v>4759</v>
      </c>
      <c r="D3685" s="746" t="s">
        <v>7220</v>
      </c>
      <c r="E3685" s="747" t="s">
        <v>4793</v>
      </c>
      <c r="F3685" s="665" t="s">
        <v>4752</v>
      </c>
      <c r="G3685" s="665" t="s">
        <v>4932</v>
      </c>
      <c r="H3685" s="665" t="s">
        <v>546</v>
      </c>
      <c r="I3685" s="665" t="s">
        <v>5151</v>
      </c>
      <c r="J3685" s="665" t="s">
        <v>5152</v>
      </c>
      <c r="K3685" s="665" t="s">
        <v>5153</v>
      </c>
      <c r="L3685" s="666">
        <v>51.21</v>
      </c>
      <c r="M3685" s="666">
        <v>51.21</v>
      </c>
      <c r="N3685" s="665">
        <v>1</v>
      </c>
      <c r="O3685" s="748">
        <v>1</v>
      </c>
      <c r="P3685" s="666">
        <v>51.21</v>
      </c>
      <c r="Q3685" s="681">
        <v>1</v>
      </c>
      <c r="R3685" s="665">
        <v>1</v>
      </c>
      <c r="S3685" s="681">
        <v>1</v>
      </c>
      <c r="T3685" s="748">
        <v>1</v>
      </c>
      <c r="U3685" s="704">
        <v>1</v>
      </c>
    </row>
    <row r="3686" spans="1:21" ht="14.4" customHeight="1" x14ac:dyDescent="0.3">
      <c r="A3686" s="664">
        <v>21</v>
      </c>
      <c r="B3686" s="665" t="s">
        <v>545</v>
      </c>
      <c r="C3686" s="665" t="s">
        <v>4759</v>
      </c>
      <c r="D3686" s="746" t="s">
        <v>7220</v>
      </c>
      <c r="E3686" s="747" t="s">
        <v>4793</v>
      </c>
      <c r="F3686" s="665" t="s">
        <v>4752</v>
      </c>
      <c r="G3686" s="665" t="s">
        <v>5738</v>
      </c>
      <c r="H3686" s="665" t="s">
        <v>2238</v>
      </c>
      <c r="I3686" s="665" t="s">
        <v>5739</v>
      </c>
      <c r="J3686" s="665" t="s">
        <v>5740</v>
      </c>
      <c r="K3686" s="665" t="s">
        <v>4460</v>
      </c>
      <c r="L3686" s="666">
        <v>0</v>
      </c>
      <c r="M3686" s="666">
        <v>0</v>
      </c>
      <c r="N3686" s="665">
        <v>1</v>
      </c>
      <c r="O3686" s="748">
        <v>1</v>
      </c>
      <c r="P3686" s="666"/>
      <c r="Q3686" s="681"/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21</v>
      </c>
      <c r="B3687" s="665" t="s">
        <v>545</v>
      </c>
      <c r="C3687" s="665" t="s">
        <v>4759</v>
      </c>
      <c r="D3687" s="746" t="s">
        <v>7220</v>
      </c>
      <c r="E3687" s="747" t="s">
        <v>4793</v>
      </c>
      <c r="F3687" s="665" t="s">
        <v>4752</v>
      </c>
      <c r="G3687" s="665" t="s">
        <v>5738</v>
      </c>
      <c r="H3687" s="665" t="s">
        <v>2238</v>
      </c>
      <c r="I3687" s="665" t="s">
        <v>6231</v>
      </c>
      <c r="J3687" s="665" t="s">
        <v>6232</v>
      </c>
      <c r="K3687" s="665" t="s">
        <v>5561</v>
      </c>
      <c r="L3687" s="666">
        <v>251.16</v>
      </c>
      <c r="M3687" s="666">
        <v>251.16</v>
      </c>
      <c r="N3687" s="665">
        <v>1</v>
      </c>
      <c r="O3687" s="748">
        <v>1</v>
      </c>
      <c r="P3687" s="666">
        <v>251.16</v>
      </c>
      <c r="Q3687" s="681">
        <v>1</v>
      </c>
      <c r="R3687" s="665">
        <v>1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21</v>
      </c>
      <c r="B3688" s="665" t="s">
        <v>545</v>
      </c>
      <c r="C3688" s="665" t="s">
        <v>4759</v>
      </c>
      <c r="D3688" s="746" t="s">
        <v>7220</v>
      </c>
      <c r="E3688" s="747" t="s">
        <v>4793</v>
      </c>
      <c r="F3688" s="665" t="s">
        <v>4752</v>
      </c>
      <c r="G3688" s="665" t="s">
        <v>5738</v>
      </c>
      <c r="H3688" s="665" t="s">
        <v>2238</v>
      </c>
      <c r="I3688" s="665" t="s">
        <v>5741</v>
      </c>
      <c r="J3688" s="665" t="s">
        <v>5740</v>
      </c>
      <c r="K3688" s="665" t="s">
        <v>5430</v>
      </c>
      <c r="L3688" s="666">
        <v>492.3</v>
      </c>
      <c r="M3688" s="666">
        <v>492.3</v>
      </c>
      <c r="N3688" s="665">
        <v>1</v>
      </c>
      <c r="O3688" s="748">
        <v>1</v>
      </c>
      <c r="P3688" s="666"/>
      <c r="Q3688" s="681">
        <v>0</v>
      </c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21</v>
      </c>
      <c r="B3689" s="665" t="s">
        <v>545</v>
      </c>
      <c r="C3689" s="665" t="s">
        <v>4759</v>
      </c>
      <c r="D3689" s="746" t="s">
        <v>7220</v>
      </c>
      <c r="E3689" s="747" t="s">
        <v>4793</v>
      </c>
      <c r="F3689" s="665" t="s">
        <v>4752</v>
      </c>
      <c r="G3689" s="665" t="s">
        <v>5742</v>
      </c>
      <c r="H3689" s="665" t="s">
        <v>546</v>
      </c>
      <c r="I3689" s="665" t="s">
        <v>5743</v>
      </c>
      <c r="J3689" s="665" t="s">
        <v>3931</v>
      </c>
      <c r="K3689" s="665" t="s">
        <v>5744</v>
      </c>
      <c r="L3689" s="666">
        <v>61.97</v>
      </c>
      <c r="M3689" s="666">
        <v>61.97</v>
      </c>
      <c r="N3689" s="665">
        <v>1</v>
      </c>
      <c r="O3689" s="748">
        <v>1</v>
      </c>
      <c r="P3689" s="666"/>
      <c r="Q3689" s="681">
        <v>0</v>
      </c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21</v>
      </c>
      <c r="B3690" s="665" t="s">
        <v>545</v>
      </c>
      <c r="C3690" s="665" t="s">
        <v>4759</v>
      </c>
      <c r="D3690" s="746" t="s">
        <v>7220</v>
      </c>
      <c r="E3690" s="747" t="s">
        <v>4793</v>
      </c>
      <c r="F3690" s="665" t="s">
        <v>4752</v>
      </c>
      <c r="G3690" s="665" t="s">
        <v>4936</v>
      </c>
      <c r="H3690" s="665" t="s">
        <v>546</v>
      </c>
      <c r="I3690" s="665" t="s">
        <v>2951</v>
      </c>
      <c r="J3690" s="665" t="s">
        <v>900</v>
      </c>
      <c r="K3690" s="665" t="s">
        <v>4940</v>
      </c>
      <c r="L3690" s="666">
        <v>156.61000000000001</v>
      </c>
      <c r="M3690" s="666">
        <v>156.61000000000001</v>
      </c>
      <c r="N3690" s="665">
        <v>1</v>
      </c>
      <c r="O3690" s="748">
        <v>0.5</v>
      </c>
      <c r="P3690" s="666">
        <v>156.61000000000001</v>
      </c>
      <c r="Q3690" s="681">
        <v>1</v>
      </c>
      <c r="R3690" s="665">
        <v>1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21</v>
      </c>
      <c r="B3691" s="665" t="s">
        <v>545</v>
      </c>
      <c r="C3691" s="665" t="s">
        <v>4759</v>
      </c>
      <c r="D3691" s="746" t="s">
        <v>7220</v>
      </c>
      <c r="E3691" s="747" t="s">
        <v>4793</v>
      </c>
      <c r="F3691" s="665" t="s">
        <v>4752</v>
      </c>
      <c r="G3691" s="665" t="s">
        <v>4818</v>
      </c>
      <c r="H3691" s="665" t="s">
        <v>546</v>
      </c>
      <c r="I3691" s="665" t="s">
        <v>1954</v>
      </c>
      <c r="J3691" s="665" t="s">
        <v>1955</v>
      </c>
      <c r="K3691" s="665" t="s">
        <v>5197</v>
      </c>
      <c r="L3691" s="666">
        <v>99.94</v>
      </c>
      <c r="M3691" s="666">
        <v>199.88</v>
      </c>
      <c r="N3691" s="665">
        <v>2</v>
      </c>
      <c r="O3691" s="748">
        <v>0.5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21</v>
      </c>
      <c r="B3692" s="665" t="s">
        <v>545</v>
      </c>
      <c r="C3692" s="665" t="s">
        <v>4759</v>
      </c>
      <c r="D3692" s="746" t="s">
        <v>7220</v>
      </c>
      <c r="E3692" s="747" t="s">
        <v>4793</v>
      </c>
      <c r="F3692" s="665" t="s">
        <v>4752</v>
      </c>
      <c r="G3692" s="665" t="s">
        <v>4818</v>
      </c>
      <c r="H3692" s="665" t="s">
        <v>546</v>
      </c>
      <c r="I3692" s="665" t="s">
        <v>5320</v>
      </c>
      <c r="J3692" s="665" t="s">
        <v>1798</v>
      </c>
      <c r="K3692" s="665" t="s">
        <v>5321</v>
      </c>
      <c r="L3692" s="666">
        <v>50.32</v>
      </c>
      <c r="M3692" s="666">
        <v>100.64</v>
      </c>
      <c r="N3692" s="665">
        <v>2</v>
      </c>
      <c r="O3692" s="748">
        <v>1</v>
      </c>
      <c r="P3692" s="666"/>
      <c r="Q3692" s="681">
        <v>0</v>
      </c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21</v>
      </c>
      <c r="B3693" s="665" t="s">
        <v>545</v>
      </c>
      <c r="C3693" s="665" t="s">
        <v>4759</v>
      </c>
      <c r="D3693" s="746" t="s">
        <v>7220</v>
      </c>
      <c r="E3693" s="747" t="s">
        <v>4793</v>
      </c>
      <c r="F3693" s="665" t="s">
        <v>4754</v>
      </c>
      <c r="G3693" s="665" t="s">
        <v>5036</v>
      </c>
      <c r="H3693" s="665" t="s">
        <v>546</v>
      </c>
      <c r="I3693" s="665" t="s">
        <v>5616</v>
      </c>
      <c r="J3693" s="665" t="s">
        <v>4771</v>
      </c>
      <c r="K3693" s="665"/>
      <c r="L3693" s="666">
        <v>0</v>
      </c>
      <c r="M3693" s="666">
        <v>0</v>
      </c>
      <c r="N3693" s="665">
        <v>2</v>
      </c>
      <c r="O3693" s="748">
        <v>2</v>
      </c>
      <c r="P3693" s="666">
        <v>0</v>
      </c>
      <c r="Q3693" s="681"/>
      <c r="R3693" s="665">
        <v>1</v>
      </c>
      <c r="S3693" s="681">
        <v>0.5</v>
      </c>
      <c r="T3693" s="748">
        <v>1</v>
      </c>
      <c r="U3693" s="704">
        <v>0.5</v>
      </c>
    </row>
    <row r="3694" spans="1:21" ht="14.4" customHeight="1" x14ac:dyDescent="0.3">
      <c r="A3694" s="664">
        <v>21</v>
      </c>
      <c r="B3694" s="665" t="s">
        <v>545</v>
      </c>
      <c r="C3694" s="665" t="s">
        <v>4759</v>
      </c>
      <c r="D3694" s="746" t="s">
        <v>7220</v>
      </c>
      <c r="E3694" s="747" t="s">
        <v>4793</v>
      </c>
      <c r="F3694" s="665" t="s">
        <v>4754</v>
      </c>
      <c r="G3694" s="665" t="s">
        <v>5844</v>
      </c>
      <c r="H3694" s="665" t="s">
        <v>546</v>
      </c>
      <c r="I3694" s="665" t="s">
        <v>7188</v>
      </c>
      <c r="J3694" s="665" t="s">
        <v>7189</v>
      </c>
      <c r="K3694" s="665" t="s">
        <v>7190</v>
      </c>
      <c r="L3694" s="666">
        <v>774.12</v>
      </c>
      <c r="M3694" s="666">
        <v>2322.36</v>
      </c>
      <c r="N3694" s="665">
        <v>3</v>
      </c>
      <c r="O3694" s="748">
        <v>1</v>
      </c>
      <c r="P3694" s="666">
        <v>2322.36</v>
      </c>
      <c r="Q3694" s="681">
        <v>1</v>
      </c>
      <c r="R3694" s="665">
        <v>3</v>
      </c>
      <c r="S3694" s="681">
        <v>1</v>
      </c>
      <c r="T3694" s="748">
        <v>1</v>
      </c>
      <c r="U3694" s="704">
        <v>1</v>
      </c>
    </row>
    <row r="3695" spans="1:21" ht="14.4" customHeight="1" x14ac:dyDescent="0.3">
      <c r="A3695" s="664">
        <v>21</v>
      </c>
      <c r="B3695" s="665" t="s">
        <v>545</v>
      </c>
      <c r="C3695" s="665" t="s">
        <v>4759</v>
      </c>
      <c r="D3695" s="746" t="s">
        <v>7220</v>
      </c>
      <c r="E3695" s="747" t="s">
        <v>4793</v>
      </c>
      <c r="F3695" s="665" t="s">
        <v>4754</v>
      </c>
      <c r="G3695" s="665" t="s">
        <v>5844</v>
      </c>
      <c r="H3695" s="665" t="s">
        <v>546</v>
      </c>
      <c r="I3695" s="665" t="s">
        <v>5889</v>
      </c>
      <c r="J3695" s="665" t="s">
        <v>5861</v>
      </c>
      <c r="K3695" s="665" t="s">
        <v>5890</v>
      </c>
      <c r="L3695" s="666">
        <v>741</v>
      </c>
      <c r="M3695" s="666">
        <v>21489</v>
      </c>
      <c r="N3695" s="665">
        <v>29</v>
      </c>
      <c r="O3695" s="748">
        <v>9</v>
      </c>
      <c r="P3695" s="666">
        <v>17043</v>
      </c>
      <c r="Q3695" s="681">
        <v>0.7931034482758621</v>
      </c>
      <c r="R3695" s="665">
        <v>23</v>
      </c>
      <c r="S3695" s="681">
        <v>0.7931034482758621</v>
      </c>
      <c r="T3695" s="748">
        <v>8</v>
      </c>
      <c r="U3695" s="704">
        <v>0.88888888888888884</v>
      </c>
    </row>
    <row r="3696" spans="1:21" ht="14.4" customHeight="1" x14ac:dyDescent="0.3">
      <c r="A3696" s="664">
        <v>21</v>
      </c>
      <c r="B3696" s="665" t="s">
        <v>545</v>
      </c>
      <c r="C3696" s="665" t="s">
        <v>4759</v>
      </c>
      <c r="D3696" s="746" t="s">
        <v>7220</v>
      </c>
      <c r="E3696" s="747" t="s">
        <v>4793</v>
      </c>
      <c r="F3696" s="665" t="s">
        <v>4754</v>
      </c>
      <c r="G3696" s="665" t="s">
        <v>5844</v>
      </c>
      <c r="H3696" s="665" t="s">
        <v>546</v>
      </c>
      <c r="I3696" s="665" t="s">
        <v>5973</v>
      </c>
      <c r="J3696" s="665" t="s">
        <v>5852</v>
      </c>
      <c r="K3696" s="665" t="s">
        <v>5974</v>
      </c>
      <c r="L3696" s="666">
        <v>1512.58</v>
      </c>
      <c r="M3696" s="666">
        <v>3025.16</v>
      </c>
      <c r="N3696" s="665">
        <v>2</v>
      </c>
      <c r="O3696" s="748">
        <v>1</v>
      </c>
      <c r="P3696" s="666">
        <v>3025.16</v>
      </c>
      <c r="Q3696" s="681">
        <v>1</v>
      </c>
      <c r="R3696" s="665">
        <v>2</v>
      </c>
      <c r="S3696" s="681">
        <v>1</v>
      </c>
      <c r="T3696" s="748">
        <v>1</v>
      </c>
      <c r="U3696" s="704">
        <v>1</v>
      </c>
    </row>
    <row r="3697" spans="1:21" ht="14.4" customHeight="1" x14ac:dyDescent="0.3">
      <c r="A3697" s="664">
        <v>21</v>
      </c>
      <c r="B3697" s="665" t="s">
        <v>545</v>
      </c>
      <c r="C3697" s="665" t="s">
        <v>4759</v>
      </c>
      <c r="D3697" s="746" t="s">
        <v>7220</v>
      </c>
      <c r="E3697" s="747" t="s">
        <v>4793</v>
      </c>
      <c r="F3697" s="665" t="s">
        <v>4754</v>
      </c>
      <c r="G3697" s="665" t="s">
        <v>5844</v>
      </c>
      <c r="H3697" s="665" t="s">
        <v>546</v>
      </c>
      <c r="I3697" s="665" t="s">
        <v>5975</v>
      </c>
      <c r="J3697" s="665" t="s">
        <v>5976</v>
      </c>
      <c r="K3697" s="665" t="s">
        <v>5977</v>
      </c>
      <c r="L3697" s="666">
        <v>1512.05</v>
      </c>
      <c r="M3697" s="666">
        <v>25704.85</v>
      </c>
      <c r="N3697" s="665">
        <v>17</v>
      </c>
      <c r="O3697" s="748">
        <v>5</v>
      </c>
      <c r="P3697" s="666">
        <v>21168.699999999997</v>
      </c>
      <c r="Q3697" s="681">
        <v>0.82352941176470584</v>
      </c>
      <c r="R3697" s="665">
        <v>14</v>
      </c>
      <c r="S3697" s="681">
        <v>0.82352941176470584</v>
      </c>
      <c r="T3697" s="748">
        <v>4.5</v>
      </c>
      <c r="U3697" s="704">
        <v>0.9</v>
      </c>
    </row>
    <row r="3698" spans="1:21" ht="14.4" customHeight="1" x14ac:dyDescent="0.3">
      <c r="A3698" s="664">
        <v>21</v>
      </c>
      <c r="B3698" s="665" t="s">
        <v>545</v>
      </c>
      <c r="C3698" s="665" t="s">
        <v>4759</v>
      </c>
      <c r="D3698" s="746" t="s">
        <v>7220</v>
      </c>
      <c r="E3698" s="747" t="s">
        <v>4793</v>
      </c>
      <c r="F3698" s="665" t="s">
        <v>4754</v>
      </c>
      <c r="G3698" s="665" t="s">
        <v>5844</v>
      </c>
      <c r="H3698" s="665" t="s">
        <v>546</v>
      </c>
      <c r="I3698" s="665" t="s">
        <v>5848</v>
      </c>
      <c r="J3698" s="665" t="s">
        <v>5849</v>
      </c>
      <c r="K3698" s="665" t="s">
        <v>5850</v>
      </c>
      <c r="L3698" s="666">
        <v>1600</v>
      </c>
      <c r="M3698" s="666">
        <v>33600</v>
      </c>
      <c r="N3698" s="665">
        <v>21</v>
      </c>
      <c r="O3698" s="748">
        <v>6</v>
      </c>
      <c r="P3698" s="666">
        <v>24000</v>
      </c>
      <c r="Q3698" s="681">
        <v>0.7142857142857143</v>
      </c>
      <c r="R3698" s="665">
        <v>15</v>
      </c>
      <c r="S3698" s="681">
        <v>0.7142857142857143</v>
      </c>
      <c r="T3698" s="748">
        <v>5</v>
      </c>
      <c r="U3698" s="704">
        <v>0.83333333333333337</v>
      </c>
    </row>
    <row r="3699" spans="1:21" ht="14.4" customHeight="1" x14ac:dyDescent="0.3">
      <c r="A3699" s="664">
        <v>21</v>
      </c>
      <c r="B3699" s="665" t="s">
        <v>545</v>
      </c>
      <c r="C3699" s="665" t="s">
        <v>4759</v>
      </c>
      <c r="D3699" s="746" t="s">
        <v>7220</v>
      </c>
      <c r="E3699" s="747" t="s">
        <v>4793</v>
      </c>
      <c r="F3699" s="665" t="s">
        <v>4754</v>
      </c>
      <c r="G3699" s="665" t="s">
        <v>5844</v>
      </c>
      <c r="H3699" s="665" t="s">
        <v>546</v>
      </c>
      <c r="I3699" s="665" t="s">
        <v>7124</v>
      </c>
      <c r="J3699" s="665" t="s">
        <v>7125</v>
      </c>
      <c r="K3699" s="665" t="s">
        <v>7126</v>
      </c>
      <c r="L3699" s="666">
        <v>1438.95</v>
      </c>
      <c r="M3699" s="666">
        <v>4316.8500000000004</v>
      </c>
      <c r="N3699" s="665">
        <v>3</v>
      </c>
      <c r="O3699" s="748">
        <v>1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21</v>
      </c>
      <c r="B3700" s="665" t="s">
        <v>545</v>
      </c>
      <c r="C3700" s="665" t="s">
        <v>4759</v>
      </c>
      <c r="D3700" s="746" t="s">
        <v>7220</v>
      </c>
      <c r="E3700" s="747" t="s">
        <v>4793</v>
      </c>
      <c r="F3700" s="665" t="s">
        <v>4754</v>
      </c>
      <c r="G3700" s="665" t="s">
        <v>5844</v>
      </c>
      <c r="H3700" s="665" t="s">
        <v>546</v>
      </c>
      <c r="I3700" s="665" t="s">
        <v>6543</v>
      </c>
      <c r="J3700" s="665" t="s">
        <v>6544</v>
      </c>
      <c r="K3700" s="665" t="s">
        <v>5890</v>
      </c>
      <c r="L3700" s="666">
        <v>800</v>
      </c>
      <c r="M3700" s="666">
        <v>2400</v>
      </c>
      <c r="N3700" s="665">
        <v>3</v>
      </c>
      <c r="O3700" s="748">
        <v>1</v>
      </c>
      <c r="P3700" s="666">
        <v>2400</v>
      </c>
      <c r="Q3700" s="681">
        <v>1</v>
      </c>
      <c r="R3700" s="665">
        <v>3</v>
      </c>
      <c r="S3700" s="681">
        <v>1</v>
      </c>
      <c r="T3700" s="748">
        <v>1</v>
      </c>
      <c r="U3700" s="704">
        <v>1</v>
      </c>
    </row>
    <row r="3701" spans="1:21" ht="14.4" customHeight="1" x14ac:dyDescent="0.3">
      <c r="A3701" s="664">
        <v>21</v>
      </c>
      <c r="B3701" s="665" t="s">
        <v>545</v>
      </c>
      <c r="C3701" s="665" t="s">
        <v>4759</v>
      </c>
      <c r="D3701" s="746" t="s">
        <v>7220</v>
      </c>
      <c r="E3701" s="747" t="s">
        <v>4793</v>
      </c>
      <c r="F3701" s="665" t="s">
        <v>4754</v>
      </c>
      <c r="G3701" s="665" t="s">
        <v>5844</v>
      </c>
      <c r="H3701" s="665" t="s">
        <v>546</v>
      </c>
      <c r="I3701" s="665" t="s">
        <v>5866</v>
      </c>
      <c r="J3701" s="665" t="s">
        <v>5867</v>
      </c>
      <c r="K3701" s="665" t="s">
        <v>5868</v>
      </c>
      <c r="L3701" s="666">
        <v>275.52999999999997</v>
      </c>
      <c r="M3701" s="666">
        <v>275.52999999999997</v>
      </c>
      <c r="N3701" s="665">
        <v>1</v>
      </c>
      <c r="O3701" s="748">
        <v>1</v>
      </c>
      <c r="P3701" s="666">
        <v>275.52999999999997</v>
      </c>
      <c r="Q3701" s="681">
        <v>1</v>
      </c>
      <c r="R3701" s="665">
        <v>1</v>
      </c>
      <c r="S3701" s="681">
        <v>1</v>
      </c>
      <c r="T3701" s="748">
        <v>1</v>
      </c>
      <c r="U3701" s="704">
        <v>1</v>
      </c>
    </row>
    <row r="3702" spans="1:21" ht="14.4" customHeight="1" x14ac:dyDescent="0.3">
      <c r="A3702" s="664">
        <v>21</v>
      </c>
      <c r="B3702" s="665" t="s">
        <v>545</v>
      </c>
      <c r="C3702" s="665" t="s">
        <v>4759</v>
      </c>
      <c r="D3702" s="746" t="s">
        <v>7220</v>
      </c>
      <c r="E3702" s="747" t="s">
        <v>4793</v>
      </c>
      <c r="F3702" s="665" t="s">
        <v>4754</v>
      </c>
      <c r="G3702" s="665" t="s">
        <v>5844</v>
      </c>
      <c r="H3702" s="665" t="s">
        <v>546</v>
      </c>
      <c r="I3702" s="665" t="s">
        <v>5869</v>
      </c>
      <c r="J3702" s="665" t="s">
        <v>5864</v>
      </c>
      <c r="K3702" s="665" t="s">
        <v>5870</v>
      </c>
      <c r="L3702" s="666">
        <v>604.72</v>
      </c>
      <c r="M3702" s="666">
        <v>1814.16</v>
      </c>
      <c r="N3702" s="665">
        <v>3</v>
      </c>
      <c r="O3702" s="748">
        <v>1</v>
      </c>
      <c r="P3702" s="666">
        <v>1814.16</v>
      </c>
      <c r="Q3702" s="681">
        <v>1</v>
      </c>
      <c r="R3702" s="665">
        <v>3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21</v>
      </c>
      <c r="B3703" s="665" t="s">
        <v>545</v>
      </c>
      <c r="C3703" s="665" t="s">
        <v>4759</v>
      </c>
      <c r="D3703" s="746" t="s">
        <v>7220</v>
      </c>
      <c r="E3703" s="747" t="s">
        <v>4793</v>
      </c>
      <c r="F3703" s="665" t="s">
        <v>4754</v>
      </c>
      <c r="G3703" s="665" t="s">
        <v>4949</v>
      </c>
      <c r="H3703" s="665" t="s">
        <v>546</v>
      </c>
      <c r="I3703" s="665" t="s">
        <v>4950</v>
      </c>
      <c r="J3703" s="665" t="s">
        <v>4951</v>
      </c>
      <c r="K3703" s="665" t="s">
        <v>4952</v>
      </c>
      <c r="L3703" s="666">
        <v>1267.1300000000001</v>
      </c>
      <c r="M3703" s="666">
        <v>5068.5200000000004</v>
      </c>
      <c r="N3703" s="665">
        <v>4</v>
      </c>
      <c r="O3703" s="748">
        <v>4</v>
      </c>
      <c r="P3703" s="666">
        <v>1267.1300000000001</v>
      </c>
      <c r="Q3703" s="681">
        <v>0.25</v>
      </c>
      <c r="R3703" s="665">
        <v>1</v>
      </c>
      <c r="S3703" s="681">
        <v>0.25</v>
      </c>
      <c r="T3703" s="748">
        <v>1</v>
      </c>
      <c r="U3703" s="704">
        <v>0.25</v>
      </c>
    </row>
    <row r="3704" spans="1:21" ht="14.4" customHeight="1" x14ac:dyDescent="0.3">
      <c r="A3704" s="664">
        <v>21</v>
      </c>
      <c r="B3704" s="665" t="s">
        <v>545</v>
      </c>
      <c r="C3704" s="665" t="s">
        <v>4759</v>
      </c>
      <c r="D3704" s="746" t="s">
        <v>7220</v>
      </c>
      <c r="E3704" s="747" t="s">
        <v>4794</v>
      </c>
      <c r="F3704" s="665" t="s">
        <v>4752</v>
      </c>
      <c r="G3704" s="665" t="s">
        <v>4841</v>
      </c>
      <c r="H3704" s="665" t="s">
        <v>546</v>
      </c>
      <c r="I3704" s="665" t="s">
        <v>5198</v>
      </c>
      <c r="J3704" s="665" t="s">
        <v>725</v>
      </c>
      <c r="K3704" s="665" t="s">
        <v>4844</v>
      </c>
      <c r="L3704" s="666">
        <v>0</v>
      </c>
      <c r="M3704" s="666">
        <v>0</v>
      </c>
      <c r="N3704" s="665">
        <v>5</v>
      </c>
      <c r="O3704" s="748">
        <v>4.5</v>
      </c>
      <c r="P3704" s="666">
        <v>0</v>
      </c>
      <c r="Q3704" s="681"/>
      <c r="R3704" s="665">
        <v>4</v>
      </c>
      <c r="S3704" s="681">
        <v>0.8</v>
      </c>
      <c r="T3704" s="748">
        <v>3.5</v>
      </c>
      <c r="U3704" s="704">
        <v>0.77777777777777779</v>
      </c>
    </row>
    <row r="3705" spans="1:21" ht="14.4" customHeight="1" x14ac:dyDescent="0.3">
      <c r="A3705" s="664">
        <v>21</v>
      </c>
      <c r="B3705" s="665" t="s">
        <v>545</v>
      </c>
      <c r="C3705" s="665" t="s">
        <v>4759</v>
      </c>
      <c r="D3705" s="746" t="s">
        <v>7220</v>
      </c>
      <c r="E3705" s="747" t="s">
        <v>4794</v>
      </c>
      <c r="F3705" s="665" t="s">
        <v>4752</v>
      </c>
      <c r="G3705" s="665" t="s">
        <v>4841</v>
      </c>
      <c r="H3705" s="665" t="s">
        <v>546</v>
      </c>
      <c r="I3705" s="665" t="s">
        <v>691</v>
      </c>
      <c r="J3705" s="665" t="s">
        <v>692</v>
      </c>
      <c r="K3705" s="665" t="s">
        <v>4845</v>
      </c>
      <c r="L3705" s="666">
        <v>65.28</v>
      </c>
      <c r="M3705" s="666">
        <v>65.28</v>
      </c>
      <c r="N3705" s="665">
        <v>1</v>
      </c>
      <c r="O3705" s="748">
        <v>1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21</v>
      </c>
      <c r="B3706" s="665" t="s">
        <v>545</v>
      </c>
      <c r="C3706" s="665" t="s">
        <v>4759</v>
      </c>
      <c r="D3706" s="746" t="s">
        <v>7220</v>
      </c>
      <c r="E3706" s="747" t="s">
        <v>4794</v>
      </c>
      <c r="F3706" s="665" t="s">
        <v>4752</v>
      </c>
      <c r="G3706" s="665" t="s">
        <v>4841</v>
      </c>
      <c r="H3706" s="665" t="s">
        <v>546</v>
      </c>
      <c r="I3706" s="665" t="s">
        <v>724</v>
      </c>
      <c r="J3706" s="665" t="s">
        <v>725</v>
      </c>
      <c r="K3706" s="665" t="s">
        <v>4846</v>
      </c>
      <c r="L3706" s="666">
        <v>36.270000000000003</v>
      </c>
      <c r="M3706" s="666">
        <v>36.270000000000003</v>
      </c>
      <c r="N3706" s="665">
        <v>1</v>
      </c>
      <c r="O3706" s="748">
        <v>1</v>
      </c>
      <c r="P3706" s="666"/>
      <c r="Q3706" s="681">
        <v>0</v>
      </c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21</v>
      </c>
      <c r="B3707" s="665" t="s">
        <v>545</v>
      </c>
      <c r="C3707" s="665" t="s">
        <v>4759</v>
      </c>
      <c r="D3707" s="746" t="s">
        <v>7220</v>
      </c>
      <c r="E3707" s="747" t="s">
        <v>4794</v>
      </c>
      <c r="F3707" s="665" t="s">
        <v>4752</v>
      </c>
      <c r="G3707" s="665" t="s">
        <v>4847</v>
      </c>
      <c r="H3707" s="665" t="s">
        <v>2238</v>
      </c>
      <c r="I3707" s="665" t="s">
        <v>2412</v>
      </c>
      <c r="J3707" s="665" t="s">
        <v>4568</v>
      </c>
      <c r="K3707" s="665" t="s">
        <v>4569</v>
      </c>
      <c r="L3707" s="666">
        <v>14.11</v>
      </c>
      <c r="M3707" s="666">
        <v>14.11</v>
      </c>
      <c r="N3707" s="665">
        <v>1</v>
      </c>
      <c r="O3707" s="748">
        <v>1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21</v>
      </c>
      <c r="B3708" s="665" t="s">
        <v>545</v>
      </c>
      <c r="C3708" s="665" t="s">
        <v>4759</v>
      </c>
      <c r="D3708" s="746" t="s">
        <v>7220</v>
      </c>
      <c r="E3708" s="747" t="s">
        <v>4794</v>
      </c>
      <c r="F3708" s="665" t="s">
        <v>4752</v>
      </c>
      <c r="G3708" s="665" t="s">
        <v>4847</v>
      </c>
      <c r="H3708" s="665" t="s">
        <v>2238</v>
      </c>
      <c r="I3708" s="665" t="s">
        <v>2456</v>
      </c>
      <c r="J3708" s="665" t="s">
        <v>4574</v>
      </c>
      <c r="K3708" s="665" t="s">
        <v>4575</v>
      </c>
      <c r="L3708" s="666">
        <v>9.4</v>
      </c>
      <c r="M3708" s="666">
        <v>18.8</v>
      </c>
      <c r="N3708" s="665">
        <v>2</v>
      </c>
      <c r="O3708" s="748">
        <v>2</v>
      </c>
      <c r="P3708" s="666">
        <v>18.8</v>
      </c>
      <c r="Q3708" s="681">
        <v>1</v>
      </c>
      <c r="R3708" s="665">
        <v>2</v>
      </c>
      <c r="S3708" s="681">
        <v>1</v>
      </c>
      <c r="T3708" s="748">
        <v>2</v>
      </c>
      <c r="U3708" s="704">
        <v>1</v>
      </c>
    </row>
    <row r="3709" spans="1:21" ht="14.4" customHeight="1" x14ac:dyDescent="0.3">
      <c r="A3709" s="664">
        <v>21</v>
      </c>
      <c r="B3709" s="665" t="s">
        <v>545</v>
      </c>
      <c r="C3709" s="665" t="s">
        <v>4759</v>
      </c>
      <c r="D3709" s="746" t="s">
        <v>7220</v>
      </c>
      <c r="E3709" s="747" t="s">
        <v>4794</v>
      </c>
      <c r="F3709" s="665" t="s">
        <v>4752</v>
      </c>
      <c r="G3709" s="665" t="s">
        <v>5230</v>
      </c>
      <c r="H3709" s="665" t="s">
        <v>546</v>
      </c>
      <c r="I3709" s="665" t="s">
        <v>3556</v>
      </c>
      <c r="J3709" s="665" t="s">
        <v>3557</v>
      </c>
      <c r="K3709" s="665" t="s">
        <v>7191</v>
      </c>
      <c r="L3709" s="666">
        <v>0</v>
      </c>
      <c r="M3709" s="666">
        <v>0</v>
      </c>
      <c r="N3709" s="665">
        <v>1</v>
      </c>
      <c r="O3709" s="748">
        <v>1</v>
      </c>
      <c r="P3709" s="666">
        <v>0</v>
      </c>
      <c r="Q3709" s="681"/>
      <c r="R3709" s="665">
        <v>1</v>
      </c>
      <c r="S3709" s="681">
        <v>1</v>
      </c>
      <c r="T3709" s="748">
        <v>1</v>
      </c>
      <c r="U3709" s="704">
        <v>1</v>
      </c>
    </row>
    <row r="3710" spans="1:21" ht="14.4" customHeight="1" x14ac:dyDescent="0.3">
      <c r="A3710" s="664">
        <v>21</v>
      </c>
      <c r="B3710" s="665" t="s">
        <v>545</v>
      </c>
      <c r="C3710" s="665" t="s">
        <v>4759</v>
      </c>
      <c r="D3710" s="746" t="s">
        <v>7220</v>
      </c>
      <c r="E3710" s="747" t="s">
        <v>4794</v>
      </c>
      <c r="F3710" s="665" t="s">
        <v>4752</v>
      </c>
      <c r="G3710" s="665" t="s">
        <v>4953</v>
      </c>
      <c r="H3710" s="665" t="s">
        <v>546</v>
      </c>
      <c r="I3710" s="665" t="s">
        <v>5564</v>
      </c>
      <c r="J3710" s="665" t="s">
        <v>2101</v>
      </c>
      <c r="K3710" s="665" t="s">
        <v>5565</v>
      </c>
      <c r="L3710" s="666">
        <v>154.36000000000001</v>
      </c>
      <c r="M3710" s="666">
        <v>771.80000000000007</v>
      </c>
      <c r="N3710" s="665">
        <v>5</v>
      </c>
      <c r="O3710" s="748">
        <v>3</v>
      </c>
      <c r="P3710" s="666">
        <v>463.08000000000004</v>
      </c>
      <c r="Q3710" s="681">
        <v>0.6</v>
      </c>
      <c r="R3710" s="665">
        <v>3</v>
      </c>
      <c r="S3710" s="681">
        <v>0.6</v>
      </c>
      <c r="T3710" s="748">
        <v>1</v>
      </c>
      <c r="U3710" s="704">
        <v>0.33333333333333331</v>
      </c>
    </row>
    <row r="3711" spans="1:21" ht="14.4" customHeight="1" x14ac:dyDescent="0.3">
      <c r="A3711" s="664">
        <v>21</v>
      </c>
      <c r="B3711" s="665" t="s">
        <v>545</v>
      </c>
      <c r="C3711" s="665" t="s">
        <v>4759</v>
      </c>
      <c r="D3711" s="746" t="s">
        <v>7220</v>
      </c>
      <c r="E3711" s="747" t="s">
        <v>4794</v>
      </c>
      <c r="F3711" s="665" t="s">
        <v>4752</v>
      </c>
      <c r="G3711" s="665" t="s">
        <v>4953</v>
      </c>
      <c r="H3711" s="665" t="s">
        <v>546</v>
      </c>
      <c r="I3711" s="665" t="s">
        <v>6304</v>
      </c>
      <c r="J3711" s="665" t="s">
        <v>2101</v>
      </c>
      <c r="K3711" s="665" t="s">
        <v>4515</v>
      </c>
      <c r="L3711" s="666">
        <v>0</v>
      </c>
      <c r="M3711" s="666">
        <v>0</v>
      </c>
      <c r="N3711" s="665">
        <v>1</v>
      </c>
      <c r="O3711" s="748">
        <v>1</v>
      </c>
      <c r="P3711" s="666"/>
      <c r="Q3711" s="681"/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21</v>
      </c>
      <c r="B3712" s="665" t="s">
        <v>545</v>
      </c>
      <c r="C3712" s="665" t="s">
        <v>4759</v>
      </c>
      <c r="D3712" s="746" t="s">
        <v>7220</v>
      </c>
      <c r="E3712" s="747" t="s">
        <v>4794</v>
      </c>
      <c r="F3712" s="665" t="s">
        <v>4752</v>
      </c>
      <c r="G3712" s="665" t="s">
        <v>5570</v>
      </c>
      <c r="H3712" s="665" t="s">
        <v>546</v>
      </c>
      <c r="I3712" s="665" t="s">
        <v>5576</v>
      </c>
      <c r="J3712" s="665" t="s">
        <v>5577</v>
      </c>
      <c r="K3712" s="665" t="s">
        <v>5573</v>
      </c>
      <c r="L3712" s="666">
        <v>550.39</v>
      </c>
      <c r="M3712" s="666">
        <v>2751.95</v>
      </c>
      <c r="N3712" s="665">
        <v>5</v>
      </c>
      <c r="O3712" s="748">
        <v>3.5</v>
      </c>
      <c r="P3712" s="666">
        <v>2201.56</v>
      </c>
      <c r="Q3712" s="681">
        <v>0.8</v>
      </c>
      <c r="R3712" s="665">
        <v>4</v>
      </c>
      <c r="S3712" s="681">
        <v>0.8</v>
      </c>
      <c r="T3712" s="748">
        <v>2.5</v>
      </c>
      <c r="U3712" s="704">
        <v>0.7142857142857143</v>
      </c>
    </row>
    <row r="3713" spans="1:21" ht="14.4" customHeight="1" x14ac:dyDescent="0.3">
      <c r="A3713" s="664">
        <v>21</v>
      </c>
      <c r="B3713" s="665" t="s">
        <v>545</v>
      </c>
      <c r="C3713" s="665" t="s">
        <v>4759</v>
      </c>
      <c r="D3713" s="746" t="s">
        <v>7220</v>
      </c>
      <c r="E3713" s="747" t="s">
        <v>4794</v>
      </c>
      <c r="F3713" s="665" t="s">
        <v>4752</v>
      </c>
      <c r="G3713" s="665" t="s">
        <v>5570</v>
      </c>
      <c r="H3713" s="665" t="s">
        <v>2238</v>
      </c>
      <c r="I3713" s="665" t="s">
        <v>5778</v>
      </c>
      <c r="J3713" s="665" t="s">
        <v>5779</v>
      </c>
      <c r="K3713" s="665" t="s">
        <v>5777</v>
      </c>
      <c r="L3713" s="666">
        <v>513.70000000000005</v>
      </c>
      <c r="M3713" s="666">
        <v>3595.9000000000005</v>
      </c>
      <c r="N3713" s="665">
        <v>7</v>
      </c>
      <c r="O3713" s="748">
        <v>2</v>
      </c>
      <c r="P3713" s="666"/>
      <c r="Q3713" s="681">
        <v>0</v>
      </c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21</v>
      </c>
      <c r="B3714" s="665" t="s">
        <v>545</v>
      </c>
      <c r="C3714" s="665" t="s">
        <v>4759</v>
      </c>
      <c r="D3714" s="746" t="s">
        <v>7220</v>
      </c>
      <c r="E3714" s="747" t="s">
        <v>4794</v>
      </c>
      <c r="F3714" s="665" t="s">
        <v>4752</v>
      </c>
      <c r="G3714" s="665" t="s">
        <v>4850</v>
      </c>
      <c r="H3714" s="665" t="s">
        <v>546</v>
      </c>
      <c r="I3714" s="665" t="s">
        <v>4851</v>
      </c>
      <c r="J3714" s="665" t="s">
        <v>4852</v>
      </c>
      <c r="K3714" s="665" t="s">
        <v>4853</v>
      </c>
      <c r="L3714" s="666">
        <v>1540.82</v>
      </c>
      <c r="M3714" s="666">
        <v>1540.82</v>
      </c>
      <c r="N3714" s="665">
        <v>1</v>
      </c>
      <c r="O3714" s="748">
        <v>1</v>
      </c>
      <c r="P3714" s="666">
        <v>1540.82</v>
      </c>
      <c r="Q3714" s="681">
        <v>1</v>
      </c>
      <c r="R3714" s="665">
        <v>1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21</v>
      </c>
      <c r="B3715" s="665" t="s">
        <v>545</v>
      </c>
      <c r="C3715" s="665" t="s">
        <v>4759</v>
      </c>
      <c r="D3715" s="746" t="s">
        <v>7220</v>
      </c>
      <c r="E3715" s="747" t="s">
        <v>4794</v>
      </c>
      <c r="F3715" s="665" t="s">
        <v>4752</v>
      </c>
      <c r="G3715" s="665" t="s">
        <v>4824</v>
      </c>
      <c r="H3715" s="665" t="s">
        <v>546</v>
      </c>
      <c r="I3715" s="665" t="s">
        <v>962</v>
      </c>
      <c r="J3715" s="665" t="s">
        <v>4855</v>
      </c>
      <c r="K3715" s="665" t="s">
        <v>4856</v>
      </c>
      <c r="L3715" s="666">
        <v>0</v>
      </c>
      <c r="M3715" s="666">
        <v>0</v>
      </c>
      <c r="N3715" s="665">
        <v>2</v>
      </c>
      <c r="O3715" s="748">
        <v>1</v>
      </c>
      <c r="P3715" s="666">
        <v>0</v>
      </c>
      <c r="Q3715" s="681"/>
      <c r="R3715" s="665">
        <v>1</v>
      </c>
      <c r="S3715" s="681">
        <v>0.5</v>
      </c>
      <c r="T3715" s="748">
        <v>0.5</v>
      </c>
      <c r="U3715" s="704">
        <v>0.5</v>
      </c>
    </row>
    <row r="3716" spans="1:21" ht="14.4" customHeight="1" x14ac:dyDescent="0.3">
      <c r="A3716" s="664">
        <v>21</v>
      </c>
      <c r="B3716" s="665" t="s">
        <v>545</v>
      </c>
      <c r="C3716" s="665" t="s">
        <v>4759</v>
      </c>
      <c r="D3716" s="746" t="s">
        <v>7220</v>
      </c>
      <c r="E3716" s="747" t="s">
        <v>4794</v>
      </c>
      <c r="F3716" s="665" t="s">
        <v>4752</v>
      </c>
      <c r="G3716" s="665" t="s">
        <v>4824</v>
      </c>
      <c r="H3716" s="665" t="s">
        <v>546</v>
      </c>
      <c r="I3716" s="665" t="s">
        <v>7192</v>
      </c>
      <c r="J3716" s="665" t="s">
        <v>4855</v>
      </c>
      <c r="K3716" s="665" t="s">
        <v>7193</v>
      </c>
      <c r="L3716" s="666">
        <v>0</v>
      </c>
      <c r="M3716" s="666">
        <v>0</v>
      </c>
      <c r="N3716" s="665">
        <v>2</v>
      </c>
      <c r="O3716" s="748">
        <v>0.5</v>
      </c>
      <c r="P3716" s="666">
        <v>0</v>
      </c>
      <c r="Q3716" s="681"/>
      <c r="R3716" s="665">
        <v>2</v>
      </c>
      <c r="S3716" s="681">
        <v>1</v>
      </c>
      <c r="T3716" s="748">
        <v>0.5</v>
      </c>
      <c r="U3716" s="704">
        <v>1</v>
      </c>
    </row>
    <row r="3717" spans="1:21" ht="14.4" customHeight="1" x14ac:dyDescent="0.3">
      <c r="A3717" s="664">
        <v>21</v>
      </c>
      <c r="B3717" s="665" t="s">
        <v>545</v>
      </c>
      <c r="C3717" s="665" t="s">
        <v>4759</v>
      </c>
      <c r="D3717" s="746" t="s">
        <v>7220</v>
      </c>
      <c r="E3717" s="747" t="s">
        <v>4794</v>
      </c>
      <c r="F3717" s="665" t="s">
        <v>4752</v>
      </c>
      <c r="G3717" s="665" t="s">
        <v>5357</v>
      </c>
      <c r="H3717" s="665" t="s">
        <v>546</v>
      </c>
      <c r="I3717" s="665" t="s">
        <v>5488</v>
      </c>
      <c r="J3717" s="665" t="s">
        <v>2693</v>
      </c>
      <c r="K3717" s="665" t="s">
        <v>4829</v>
      </c>
      <c r="L3717" s="666">
        <v>0</v>
      </c>
      <c r="M3717" s="666">
        <v>0</v>
      </c>
      <c r="N3717" s="665">
        <v>1</v>
      </c>
      <c r="O3717" s="748">
        <v>1</v>
      </c>
      <c r="P3717" s="666">
        <v>0</v>
      </c>
      <c r="Q3717" s="681"/>
      <c r="R3717" s="665">
        <v>1</v>
      </c>
      <c r="S3717" s="681">
        <v>1</v>
      </c>
      <c r="T3717" s="748">
        <v>1</v>
      </c>
      <c r="U3717" s="704">
        <v>1</v>
      </c>
    </row>
    <row r="3718" spans="1:21" ht="14.4" customHeight="1" x14ac:dyDescent="0.3">
      <c r="A3718" s="664">
        <v>21</v>
      </c>
      <c r="B3718" s="665" t="s">
        <v>545</v>
      </c>
      <c r="C3718" s="665" t="s">
        <v>4759</v>
      </c>
      <c r="D3718" s="746" t="s">
        <v>7220</v>
      </c>
      <c r="E3718" s="747" t="s">
        <v>4794</v>
      </c>
      <c r="F3718" s="665" t="s">
        <v>4752</v>
      </c>
      <c r="G3718" s="665" t="s">
        <v>5780</v>
      </c>
      <c r="H3718" s="665" t="s">
        <v>546</v>
      </c>
      <c r="I3718" s="665" t="s">
        <v>1271</v>
      </c>
      <c r="J3718" s="665" t="s">
        <v>790</v>
      </c>
      <c r="K3718" s="665" t="s">
        <v>7194</v>
      </c>
      <c r="L3718" s="666">
        <v>0</v>
      </c>
      <c r="M3718" s="666">
        <v>0</v>
      </c>
      <c r="N3718" s="665">
        <v>1</v>
      </c>
      <c r="O3718" s="748">
        <v>1</v>
      </c>
      <c r="P3718" s="666">
        <v>0</v>
      </c>
      <c r="Q3718" s="681"/>
      <c r="R3718" s="665">
        <v>1</v>
      </c>
      <c r="S3718" s="681">
        <v>1</v>
      </c>
      <c r="T3718" s="748">
        <v>1</v>
      </c>
      <c r="U3718" s="704">
        <v>1</v>
      </c>
    </row>
    <row r="3719" spans="1:21" ht="14.4" customHeight="1" x14ac:dyDescent="0.3">
      <c r="A3719" s="664">
        <v>21</v>
      </c>
      <c r="B3719" s="665" t="s">
        <v>545</v>
      </c>
      <c r="C3719" s="665" t="s">
        <v>4759</v>
      </c>
      <c r="D3719" s="746" t="s">
        <v>7220</v>
      </c>
      <c r="E3719" s="747" t="s">
        <v>4794</v>
      </c>
      <c r="F3719" s="665" t="s">
        <v>4752</v>
      </c>
      <c r="G3719" s="665" t="s">
        <v>4954</v>
      </c>
      <c r="H3719" s="665" t="s">
        <v>546</v>
      </c>
      <c r="I3719" s="665" t="s">
        <v>2757</v>
      </c>
      <c r="J3719" s="665" t="s">
        <v>2758</v>
      </c>
      <c r="K3719" s="665" t="s">
        <v>4955</v>
      </c>
      <c r="L3719" s="666">
        <v>78.33</v>
      </c>
      <c r="M3719" s="666">
        <v>78.33</v>
      </c>
      <c r="N3719" s="665">
        <v>1</v>
      </c>
      <c r="O3719" s="748">
        <v>1</v>
      </c>
      <c r="P3719" s="666">
        <v>78.33</v>
      </c>
      <c r="Q3719" s="681">
        <v>1</v>
      </c>
      <c r="R3719" s="665">
        <v>1</v>
      </c>
      <c r="S3719" s="681">
        <v>1</v>
      </c>
      <c r="T3719" s="748">
        <v>1</v>
      </c>
      <c r="U3719" s="704">
        <v>1</v>
      </c>
    </row>
    <row r="3720" spans="1:21" ht="14.4" customHeight="1" x14ac:dyDescent="0.3">
      <c r="A3720" s="664">
        <v>21</v>
      </c>
      <c r="B3720" s="665" t="s">
        <v>545</v>
      </c>
      <c r="C3720" s="665" t="s">
        <v>4759</v>
      </c>
      <c r="D3720" s="746" t="s">
        <v>7220</v>
      </c>
      <c r="E3720" s="747" t="s">
        <v>4794</v>
      </c>
      <c r="F3720" s="665" t="s">
        <v>4752</v>
      </c>
      <c r="G3720" s="665" t="s">
        <v>4857</v>
      </c>
      <c r="H3720" s="665" t="s">
        <v>2238</v>
      </c>
      <c r="I3720" s="665" t="s">
        <v>2466</v>
      </c>
      <c r="J3720" s="665" t="s">
        <v>2467</v>
      </c>
      <c r="K3720" s="665" t="s">
        <v>4487</v>
      </c>
      <c r="L3720" s="666">
        <v>85.16</v>
      </c>
      <c r="M3720" s="666">
        <v>170.32</v>
      </c>
      <c r="N3720" s="665">
        <v>2</v>
      </c>
      <c r="O3720" s="748">
        <v>2</v>
      </c>
      <c r="P3720" s="666">
        <v>170.32</v>
      </c>
      <c r="Q3720" s="681">
        <v>1</v>
      </c>
      <c r="R3720" s="665">
        <v>2</v>
      </c>
      <c r="S3720" s="681">
        <v>1</v>
      </c>
      <c r="T3720" s="748">
        <v>2</v>
      </c>
      <c r="U3720" s="704">
        <v>1</v>
      </c>
    </row>
    <row r="3721" spans="1:21" ht="14.4" customHeight="1" x14ac:dyDescent="0.3">
      <c r="A3721" s="664">
        <v>21</v>
      </c>
      <c r="B3721" s="665" t="s">
        <v>545</v>
      </c>
      <c r="C3721" s="665" t="s">
        <v>4759</v>
      </c>
      <c r="D3721" s="746" t="s">
        <v>7220</v>
      </c>
      <c r="E3721" s="747" t="s">
        <v>4794</v>
      </c>
      <c r="F3721" s="665" t="s">
        <v>4752</v>
      </c>
      <c r="G3721" s="665" t="s">
        <v>4859</v>
      </c>
      <c r="H3721" s="665" t="s">
        <v>546</v>
      </c>
      <c r="I3721" s="665" t="s">
        <v>1413</v>
      </c>
      <c r="J3721" s="665" t="s">
        <v>1414</v>
      </c>
      <c r="K3721" s="665" t="s">
        <v>4860</v>
      </c>
      <c r="L3721" s="666">
        <v>344</v>
      </c>
      <c r="M3721" s="666">
        <v>1032</v>
      </c>
      <c r="N3721" s="665">
        <v>3</v>
      </c>
      <c r="O3721" s="748">
        <v>2.5</v>
      </c>
      <c r="P3721" s="666">
        <v>344</v>
      </c>
      <c r="Q3721" s="681">
        <v>0.33333333333333331</v>
      </c>
      <c r="R3721" s="665">
        <v>1</v>
      </c>
      <c r="S3721" s="681">
        <v>0.33333333333333331</v>
      </c>
      <c r="T3721" s="748">
        <v>1</v>
      </c>
      <c r="U3721" s="704">
        <v>0.4</v>
      </c>
    </row>
    <row r="3722" spans="1:21" ht="14.4" customHeight="1" x14ac:dyDescent="0.3">
      <c r="A3722" s="664">
        <v>21</v>
      </c>
      <c r="B3722" s="665" t="s">
        <v>545</v>
      </c>
      <c r="C3722" s="665" t="s">
        <v>4759</v>
      </c>
      <c r="D3722" s="746" t="s">
        <v>7220</v>
      </c>
      <c r="E3722" s="747" t="s">
        <v>4794</v>
      </c>
      <c r="F3722" s="665" t="s">
        <v>4752</v>
      </c>
      <c r="G3722" s="665" t="s">
        <v>4859</v>
      </c>
      <c r="H3722" s="665" t="s">
        <v>546</v>
      </c>
      <c r="I3722" s="665" t="s">
        <v>4982</v>
      </c>
      <c r="J3722" s="665" t="s">
        <v>1414</v>
      </c>
      <c r="K3722" s="665" t="s">
        <v>4464</v>
      </c>
      <c r="L3722" s="666">
        <v>0</v>
      </c>
      <c r="M3722" s="666">
        <v>0</v>
      </c>
      <c r="N3722" s="665">
        <v>7</v>
      </c>
      <c r="O3722" s="748">
        <v>4.5</v>
      </c>
      <c r="P3722" s="666">
        <v>0</v>
      </c>
      <c r="Q3722" s="681"/>
      <c r="R3722" s="665">
        <v>5</v>
      </c>
      <c r="S3722" s="681">
        <v>0.7142857142857143</v>
      </c>
      <c r="T3722" s="748">
        <v>3.5</v>
      </c>
      <c r="U3722" s="704">
        <v>0.77777777777777779</v>
      </c>
    </row>
    <row r="3723" spans="1:21" ht="14.4" customHeight="1" x14ac:dyDescent="0.3">
      <c r="A3723" s="664">
        <v>21</v>
      </c>
      <c r="B3723" s="665" t="s">
        <v>545</v>
      </c>
      <c r="C3723" s="665" t="s">
        <v>4759</v>
      </c>
      <c r="D3723" s="746" t="s">
        <v>7220</v>
      </c>
      <c r="E3723" s="747" t="s">
        <v>4794</v>
      </c>
      <c r="F3723" s="665" t="s">
        <v>4752</v>
      </c>
      <c r="G3723" s="665" t="s">
        <v>4859</v>
      </c>
      <c r="H3723" s="665" t="s">
        <v>546</v>
      </c>
      <c r="I3723" s="665" t="s">
        <v>5199</v>
      </c>
      <c r="J3723" s="665" t="s">
        <v>1414</v>
      </c>
      <c r="K3723" s="665" t="s">
        <v>5200</v>
      </c>
      <c r="L3723" s="666">
        <v>0</v>
      </c>
      <c r="M3723" s="666">
        <v>0</v>
      </c>
      <c r="N3723" s="665">
        <v>6</v>
      </c>
      <c r="O3723" s="748">
        <v>2</v>
      </c>
      <c r="P3723" s="666">
        <v>0</v>
      </c>
      <c r="Q3723" s="681"/>
      <c r="R3723" s="665">
        <v>4</v>
      </c>
      <c r="S3723" s="681">
        <v>0.66666666666666663</v>
      </c>
      <c r="T3723" s="748">
        <v>1.5</v>
      </c>
      <c r="U3723" s="704">
        <v>0.75</v>
      </c>
    </row>
    <row r="3724" spans="1:21" ht="14.4" customHeight="1" x14ac:dyDescent="0.3">
      <c r="A3724" s="664">
        <v>21</v>
      </c>
      <c r="B3724" s="665" t="s">
        <v>545</v>
      </c>
      <c r="C3724" s="665" t="s">
        <v>4759</v>
      </c>
      <c r="D3724" s="746" t="s">
        <v>7220</v>
      </c>
      <c r="E3724" s="747" t="s">
        <v>4794</v>
      </c>
      <c r="F3724" s="665" t="s">
        <v>4752</v>
      </c>
      <c r="G3724" s="665" t="s">
        <v>4859</v>
      </c>
      <c r="H3724" s="665" t="s">
        <v>546</v>
      </c>
      <c r="I3724" s="665" t="s">
        <v>7195</v>
      </c>
      <c r="J3724" s="665" t="s">
        <v>940</v>
      </c>
      <c r="K3724" s="665" t="s">
        <v>7196</v>
      </c>
      <c r="L3724" s="666">
        <v>707.52</v>
      </c>
      <c r="M3724" s="666">
        <v>707.52</v>
      </c>
      <c r="N3724" s="665">
        <v>1</v>
      </c>
      <c r="O3724" s="748">
        <v>1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21</v>
      </c>
      <c r="B3725" s="665" t="s">
        <v>545</v>
      </c>
      <c r="C3725" s="665" t="s">
        <v>4759</v>
      </c>
      <c r="D3725" s="746" t="s">
        <v>7220</v>
      </c>
      <c r="E3725" s="747" t="s">
        <v>4794</v>
      </c>
      <c r="F3725" s="665" t="s">
        <v>4752</v>
      </c>
      <c r="G3725" s="665" t="s">
        <v>4866</v>
      </c>
      <c r="H3725" s="665" t="s">
        <v>546</v>
      </c>
      <c r="I3725" s="665" t="s">
        <v>1033</v>
      </c>
      <c r="J3725" s="665" t="s">
        <v>766</v>
      </c>
      <c r="K3725" s="665" t="s">
        <v>5367</v>
      </c>
      <c r="L3725" s="666">
        <v>45.56</v>
      </c>
      <c r="M3725" s="666">
        <v>45.56</v>
      </c>
      <c r="N3725" s="665">
        <v>1</v>
      </c>
      <c r="O3725" s="748">
        <v>0.5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21</v>
      </c>
      <c r="B3726" s="665" t="s">
        <v>545</v>
      </c>
      <c r="C3726" s="665" t="s">
        <v>4759</v>
      </c>
      <c r="D3726" s="746" t="s">
        <v>7220</v>
      </c>
      <c r="E3726" s="747" t="s">
        <v>4794</v>
      </c>
      <c r="F3726" s="665" t="s">
        <v>4752</v>
      </c>
      <c r="G3726" s="665" t="s">
        <v>4868</v>
      </c>
      <c r="H3726" s="665" t="s">
        <v>546</v>
      </c>
      <c r="I3726" s="665" t="s">
        <v>7197</v>
      </c>
      <c r="J3726" s="665" t="s">
        <v>6034</v>
      </c>
      <c r="K3726" s="665" t="s">
        <v>7198</v>
      </c>
      <c r="L3726" s="666">
        <v>93.49</v>
      </c>
      <c r="M3726" s="666">
        <v>93.49</v>
      </c>
      <c r="N3726" s="665">
        <v>1</v>
      </c>
      <c r="O3726" s="748">
        <v>1</v>
      </c>
      <c r="P3726" s="666">
        <v>93.49</v>
      </c>
      <c r="Q3726" s="681">
        <v>1</v>
      </c>
      <c r="R3726" s="665">
        <v>1</v>
      </c>
      <c r="S3726" s="681">
        <v>1</v>
      </c>
      <c r="T3726" s="748">
        <v>1</v>
      </c>
      <c r="U3726" s="704">
        <v>1</v>
      </c>
    </row>
    <row r="3727" spans="1:21" ht="14.4" customHeight="1" x14ac:dyDescent="0.3">
      <c r="A3727" s="664">
        <v>21</v>
      </c>
      <c r="B3727" s="665" t="s">
        <v>545</v>
      </c>
      <c r="C3727" s="665" t="s">
        <v>4759</v>
      </c>
      <c r="D3727" s="746" t="s">
        <v>7220</v>
      </c>
      <c r="E3727" s="747" t="s">
        <v>4794</v>
      </c>
      <c r="F3727" s="665" t="s">
        <v>4752</v>
      </c>
      <c r="G3727" s="665" t="s">
        <v>4991</v>
      </c>
      <c r="H3727" s="665" t="s">
        <v>546</v>
      </c>
      <c r="I3727" s="665" t="s">
        <v>1587</v>
      </c>
      <c r="J3727" s="665" t="s">
        <v>1588</v>
      </c>
      <c r="K3727" s="665" t="s">
        <v>4992</v>
      </c>
      <c r="L3727" s="666">
        <v>5322.08</v>
      </c>
      <c r="M3727" s="666">
        <v>21288.32</v>
      </c>
      <c r="N3727" s="665">
        <v>4</v>
      </c>
      <c r="O3727" s="748">
        <v>1.5</v>
      </c>
      <c r="P3727" s="666">
        <v>10644.16</v>
      </c>
      <c r="Q3727" s="681">
        <v>0.5</v>
      </c>
      <c r="R3727" s="665">
        <v>2</v>
      </c>
      <c r="S3727" s="681">
        <v>0.5</v>
      </c>
      <c r="T3727" s="748">
        <v>0.5</v>
      </c>
      <c r="U3727" s="704">
        <v>0.33333333333333331</v>
      </c>
    </row>
    <row r="3728" spans="1:21" ht="14.4" customHeight="1" x14ac:dyDescent="0.3">
      <c r="A3728" s="664">
        <v>21</v>
      </c>
      <c r="B3728" s="665" t="s">
        <v>545</v>
      </c>
      <c r="C3728" s="665" t="s">
        <v>4759</v>
      </c>
      <c r="D3728" s="746" t="s">
        <v>7220</v>
      </c>
      <c r="E3728" s="747" t="s">
        <v>4794</v>
      </c>
      <c r="F3728" s="665" t="s">
        <v>4752</v>
      </c>
      <c r="G3728" s="665" t="s">
        <v>4991</v>
      </c>
      <c r="H3728" s="665" t="s">
        <v>546</v>
      </c>
      <c r="I3728" s="665" t="s">
        <v>1783</v>
      </c>
      <c r="J3728" s="665" t="s">
        <v>5061</v>
      </c>
      <c r="K3728" s="665" t="s">
        <v>5062</v>
      </c>
      <c r="L3728" s="666">
        <v>1938.97</v>
      </c>
      <c r="M3728" s="666">
        <v>5816.91</v>
      </c>
      <c r="N3728" s="665">
        <v>3</v>
      </c>
      <c r="O3728" s="748">
        <v>0.5</v>
      </c>
      <c r="P3728" s="666"/>
      <c r="Q3728" s="681">
        <v>0</v>
      </c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21</v>
      </c>
      <c r="B3729" s="665" t="s">
        <v>545</v>
      </c>
      <c r="C3729" s="665" t="s">
        <v>4759</v>
      </c>
      <c r="D3729" s="746" t="s">
        <v>7220</v>
      </c>
      <c r="E3729" s="747" t="s">
        <v>4794</v>
      </c>
      <c r="F3729" s="665" t="s">
        <v>4752</v>
      </c>
      <c r="G3729" s="665" t="s">
        <v>4991</v>
      </c>
      <c r="H3729" s="665" t="s">
        <v>546</v>
      </c>
      <c r="I3729" s="665" t="s">
        <v>1247</v>
      </c>
      <c r="J3729" s="665" t="s">
        <v>5063</v>
      </c>
      <c r="K3729" s="665" t="s">
        <v>5064</v>
      </c>
      <c r="L3729" s="666">
        <v>484.75</v>
      </c>
      <c r="M3729" s="666">
        <v>10179.75</v>
      </c>
      <c r="N3729" s="665">
        <v>21</v>
      </c>
      <c r="O3729" s="748">
        <v>5</v>
      </c>
      <c r="P3729" s="666">
        <v>8725.5</v>
      </c>
      <c r="Q3729" s="681">
        <v>0.8571428571428571</v>
      </c>
      <c r="R3729" s="665">
        <v>18</v>
      </c>
      <c r="S3729" s="681">
        <v>0.8571428571428571</v>
      </c>
      <c r="T3729" s="748">
        <v>4</v>
      </c>
      <c r="U3729" s="704">
        <v>0.8</v>
      </c>
    </row>
    <row r="3730" spans="1:21" ht="14.4" customHeight="1" x14ac:dyDescent="0.3">
      <c r="A3730" s="664">
        <v>21</v>
      </c>
      <c r="B3730" s="665" t="s">
        <v>545</v>
      </c>
      <c r="C3730" s="665" t="s">
        <v>4759</v>
      </c>
      <c r="D3730" s="746" t="s">
        <v>7220</v>
      </c>
      <c r="E3730" s="747" t="s">
        <v>4794</v>
      </c>
      <c r="F3730" s="665" t="s">
        <v>4752</v>
      </c>
      <c r="G3730" s="665" t="s">
        <v>4991</v>
      </c>
      <c r="H3730" s="665" t="s">
        <v>546</v>
      </c>
      <c r="I3730" s="665" t="s">
        <v>1421</v>
      </c>
      <c r="J3730" s="665" t="s">
        <v>4995</v>
      </c>
      <c r="K3730" s="665" t="s">
        <v>4996</v>
      </c>
      <c r="L3730" s="666">
        <v>969.48</v>
      </c>
      <c r="M3730" s="666">
        <v>9694.7999999999993</v>
      </c>
      <c r="N3730" s="665">
        <v>10</v>
      </c>
      <c r="O3730" s="748">
        <v>2.5</v>
      </c>
      <c r="P3730" s="666">
        <v>9694.7999999999993</v>
      </c>
      <c r="Q3730" s="681">
        <v>1</v>
      </c>
      <c r="R3730" s="665">
        <v>10</v>
      </c>
      <c r="S3730" s="681">
        <v>1</v>
      </c>
      <c r="T3730" s="748">
        <v>2.5</v>
      </c>
      <c r="U3730" s="704">
        <v>1</v>
      </c>
    </row>
    <row r="3731" spans="1:21" ht="14.4" customHeight="1" x14ac:dyDescent="0.3">
      <c r="A3731" s="664">
        <v>21</v>
      </c>
      <c r="B3731" s="665" t="s">
        <v>545</v>
      </c>
      <c r="C3731" s="665" t="s">
        <v>4759</v>
      </c>
      <c r="D3731" s="746" t="s">
        <v>7220</v>
      </c>
      <c r="E3731" s="747" t="s">
        <v>4794</v>
      </c>
      <c r="F3731" s="665" t="s">
        <v>4752</v>
      </c>
      <c r="G3731" s="665" t="s">
        <v>4991</v>
      </c>
      <c r="H3731" s="665" t="s">
        <v>546</v>
      </c>
      <c r="I3731" s="665" t="s">
        <v>7199</v>
      </c>
      <c r="J3731" s="665" t="s">
        <v>1588</v>
      </c>
      <c r="K3731" s="665" t="s">
        <v>7200</v>
      </c>
      <c r="L3731" s="666">
        <v>0</v>
      </c>
      <c r="M3731" s="666">
        <v>0</v>
      </c>
      <c r="N3731" s="665">
        <v>1</v>
      </c>
      <c r="O3731" s="748">
        <v>0.5</v>
      </c>
      <c r="P3731" s="666"/>
      <c r="Q3731" s="681"/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21</v>
      </c>
      <c r="B3732" s="665" t="s">
        <v>545</v>
      </c>
      <c r="C3732" s="665" t="s">
        <v>4759</v>
      </c>
      <c r="D3732" s="746" t="s">
        <v>7220</v>
      </c>
      <c r="E3732" s="747" t="s">
        <v>4794</v>
      </c>
      <c r="F3732" s="665" t="s">
        <v>4752</v>
      </c>
      <c r="G3732" s="665" t="s">
        <v>4876</v>
      </c>
      <c r="H3732" s="665" t="s">
        <v>2238</v>
      </c>
      <c r="I3732" s="665" t="s">
        <v>2322</v>
      </c>
      <c r="J3732" s="665" t="s">
        <v>2327</v>
      </c>
      <c r="K3732" s="665" t="s">
        <v>4565</v>
      </c>
      <c r="L3732" s="666">
        <v>424.24</v>
      </c>
      <c r="M3732" s="666">
        <v>848.48</v>
      </c>
      <c r="N3732" s="665">
        <v>2</v>
      </c>
      <c r="O3732" s="748">
        <v>1</v>
      </c>
      <c r="P3732" s="666">
        <v>848.48</v>
      </c>
      <c r="Q3732" s="681">
        <v>1</v>
      </c>
      <c r="R3732" s="665">
        <v>2</v>
      </c>
      <c r="S3732" s="681">
        <v>1</v>
      </c>
      <c r="T3732" s="748">
        <v>1</v>
      </c>
      <c r="U3732" s="704">
        <v>1</v>
      </c>
    </row>
    <row r="3733" spans="1:21" ht="14.4" customHeight="1" x14ac:dyDescent="0.3">
      <c r="A3733" s="664">
        <v>21</v>
      </c>
      <c r="B3733" s="665" t="s">
        <v>545</v>
      </c>
      <c r="C3733" s="665" t="s">
        <v>4759</v>
      </c>
      <c r="D3733" s="746" t="s">
        <v>7220</v>
      </c>
      <c r="E3733" s="747" t="s">
        <v>4794</v>
      </c>
      <c r="F3733" s="665" t="s">
        <v>4752</v>
      </c>
      <c r="G3733" s="665" t="s">
        <v>4881</v>
      </c>
      <c r="H3733" s="665" t="s">
        <v>546</v>
      </c>
      <c r="I3733" s="665" t="s">
        <v>915</v>
      </c>
      <c r="J3733" s="665" t="s">
        <v>916</v>
      </c>
      <c r="K3733" s="665" t="s">
        <v>4882</v>
      </c>
      <c r="L3733" s="666">
        <v>107.27</v>
      </c>
      <c r="M3733" s="666">
        <v>107.27</v>
      </c>
      <c r="N3733" s="665">
        <v>1</v>
      </c>
      <c r="O3733" s="748">
        <v>1</v>
      </c>
      <c r="P3733" s="666">
        <v>107.27</v>
      </c>
      <c r="Q3733" s="681">
        <v>1</v>
      </c>
      <c r="R3733" s="665">
        <v>1</v>
      </c>
      <c r="S3733" s="681">
        <v>1</v>
      </c>
      <c r="T3733" s="748">
        <v>1</v>
      </c>
      <c r="U3733" s="704">
        <v>1</v>
      </c>
    </row>
    <row r="3734" spans="1:21" ht="14.4" customHeight="1" x14ac:dyDescent="0.3">
      <c r="A3734" s="664">
        <v>21</v>
      </c>
      <c r="B3734" s="665" t="s">
        <v>545</v>
      </c>
      <c r="C3734" s="665" t="s">
        <v>4759</v>
      </c>
      <c r="D3734" s="746" t="s">
        <v>7220</v>
      </c>
      <c r="E3734" s="747" t="s">
        <v>4794</v>
      </c>
      <c r="F3734" s="665" t="s">
        <v>4752</v>
      </c>
      <c r="G3734" s="665" t="s">
        <v>5182</v>
      </c>
      <c r="H3734" s="665" t="s">
        <v>546</v>
      </c>
      <c r="I3734" s="665" t="s">
        <v>7201</v>
      </c>
      <c r="J3734" s="665" t="s">
        <v>1819</v>
      </c>
      <c r="K3734" s="665" t="s">
        <v>7202</v>
      </c>
      <c r="L3734" s="666">
        <v>1677.3</v>
      </c>
      <c r="M3734" s="666">
        <v>1677.3</v>
      </c>
      <c r="N3734" s="665">
        <v>1</v>
      </c>
      <c r="O3734" s="748">
        <v>1</v>
      </c>
      <c r="P3734" s="666">
        <v>1677.3</v>
      </c>
      <c r="Q3734" s="681">
        <v>1</v>
      </c>
      <c r="R3734" s="665">
        <v>1</v>
      </c>
      <c r="S3734" s="681">
        <v>1</v>
      </c>
      <c r="T3734" s="748">
        <v>1</v>
      </c>
      <c r="U3734" s="704">
        <v>1</v>
      </c>
    </row>
    <row r="3735" spans="1:21" ht="14.4" customHeight="1" x14ac:dyDescent="0.3">
      <c r="A3735" s="664">
        <v>21</v>
      </c>
      <c r="B3735" s="665" t="s">
        <v>545</v>
      </c>
      <c r="C3735" s="665" t="s">
        <v>4759</v>
      </c>
      <c r="D3735" s="746" t="s">
        <v>7220</v>
      </c>
      <c r="E3735" s="747" t="s">
        <v>4794</v>
      </c>
      <c r="F3735" s="665" t="s">
        <v>4752</v>
      </c>
      <c r="G3735" s="665" t="s">
        <v>5182</v>
      </c>
      <c r="H3735" s="665" t="s">
        <v>546</v>
      </c>
      <c r="I3735" s="665" t="s">
        <v>7203</v>
      </c>
      <c r="J3735" s="665" t="s">
        <v>3640</v>
      </c>
      <c r="K3735" s="665" t="s">
        <v>7204</v>
      </c>
      <c r="L3735" s="666">
        <v>0</v>
      </c>
      <c r="M3735" s="666">
        <v>0</v>
      </c>
      <c r="N3735" s="665">
        <v>1</v>
      </c>
      <c r="O3735" s="748">
        <v>1</v>
      </c>
      <c r="P3735" s="666">
        <v>0</v>
      </c>
      <c r="Q3735" s="681"/>
      <c r="R3735" s="665">
        <v>1</v>
      </c>
      <c r="S3735" s="681">
        <v>1</v>
      </c>
      <c r="T3735" s="748">
        <v>1</v>
      </c>
      <c r="U3735" s="704">
        <v>1</v>
      </c>
    </row>
    <row r="3736" spans="1:21" ht="14.4" customHeight="1" x14ac:dyDescent="0.3">
      <c r="A3736" s="664">
        <v>21</v>
      </c>
      <c r="B3736" s="665" t="s">
        <v>545</v>
      </c>
      <c r="C3736" s="665" t="s">
        <v>4759</v>
      </c>
      <c r="D3736" s="746" t="s">
        <v>7220</v>
      </c>
      <c r="E3736" s="747" t="s">
        <v>4794</v>
      </c>
      <c r="F3736" s="665" t="s">
        <v>4752</v>
      </c>
      <c r="G3736" s="665" t="s">
        <v>6867</v>
      </c>
      <c r="H3736" s="665" t="s">
        <v>546</v>
      </c>
      <c r="I3736" s="665" t="s">
        <v>769</v>
      </c>
      <c r="J3736" s="665" t="s">
        <v>6868</v>
      </c>
      <c r="K3736" s="665" t="s">
        <v>6869</v>
      </c>
      <c r="L3736" s="666">
        <v>23.61</v>
      </c>
      <c r="M3736" s="666">
        <v>70.83</v>
      </c>
      <c r="N3736" s="665">
        <v>3</v>
      </c>
      <c r="O3736" s="748">
        <v>2</v>
      </c>
      <c r="P3736" s="666">
        <v>47.22</v>
      </c>
      <c r="Q3736" s="681">
        <v>0.66666666666666663</v>
      </c>
      <c r="R3736" s="665">
        <v>2</v>
      </c>
      <c r="S3736" s="681">
        <v>0.66666666666666663</v>
      </c>
      <c r="T3736" s="748">
        <v>1</v>
      </c>
      <c r="U3736" s="704">
        <v>0.5</v>
      </c>
    </row>
    <row r="3737" spans="1:21" ht="14.4" customHeight="1" x14ac:dyDescent="0.3">
      <c r="A3737" s="664">
        <v>21</v>
      </c>
      <c r="B3737" s="665" t="s">
        <v>545</v>
      </c>
      <c r="C3737" s="665" t="s">
        <v>4759</v>
      </c>
      <c r="D3737" s="746" t="s">
        <v>7220</v>
      </c>
      <c r="E3737" s="747" t="s">
        <v>4794</v>
      </c>
      <c r="F3737" s="665" t="s">
        <v>4752</v>
      </c>
      <c r="G3737" s="665" t="s">
        <v>4889</v>
      </c>
      <c r="H3737" s="665" t="s">
        <v>546</v>
      </c>
      <c r="I3737" s="665" t="s">
        <v>4890</v>
      </c>
      <c r="J3737" s="665" t="s">
        <v>4891</v>
      </c>
      <c r="K3737" s="665" t="s">
        <v>4892</v>
      </c>
      <c r="L3737" s="666">
        <v>0</v>
      </c>
      <c r="M3737" s="666">
        <v>0</v>
      </c>
      <c r="N3737" s="665">
        <v>2</v>
      </c>
      <c r="O3737" s="748">
        <v>0.5</v>
      </c>
      <c r="P3737" s="666">
        <v>0</v>
      </c>
      <c r="Q3737" s="681"/>
      <c r="R3737" s="665">
        <v>2</v>
      </c>
      <c r="S3737" s="681">
        <v>1</v>
      </c>
      <c r="T3737" s="748">
        <v>0.5</v>
      </c>
      <c r="U3737" s="704">
        <v>1</v>
      </c>
    </row>
    <row r="3738" spans="1:21" ht="14.4" customHeight="1" x14ac:dyDescent="0.3">
      <c r="A3738" s="664">
        <v>21</v>
      </c>
      <c r="B3738" s="665" t="s">
        <v>545</v>
      </c>
      <c r="C3738" s="665" t="s">
        <v>4759</v>
      </c>
      <c r="D3738" s="746" t="s">
        <v>7220</v>
      </c>
      <c r="E3738" s="747" t="s">
        <v>4794</v>
      </c>
      <c r="F3738" s="665" t="s">
        <v>4752</v>
      </c>
      <c r="G3738" s="665" t="s">
        <v>5628</v>
      </c>
      <c r="H3738" s="665" t="s">
        <v>546</v>
      </c>
      <c r="I3738" s="665" t="s">
        <v>659</v>
      </c>
      <c r="J3738" s="665" t="s">
        <v>5629</v>
      </c>
      <c r="K3738" s="665" t="s">
        <v>5630</v>
      </c>
      <c r="L3738" s="666">
        <v>44.59</v>
      </c>
      <c r="M3738" s="666">
        <v>44.59</v>
      </c>
      <c r="N3738" s="665">
        <v>1</v>
      </c>
      <c r="O3738" s="748">
        <v>0.5</v>
      </c>
      <c r="P3738" s="666">
        <v>44.59</v>
      </c>
      <c r="Q3738" s="681">
        <v>1</v>
      </c>
      <c r="R3738" s="665">
        <v>1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21</v>
      </c>
      <c r="B3739" s="665" t="s">
        <v>545</v>
      </c>
      <c r="C3739" s="665" t="s">
        <v>4759</v>
      </c>
      <c r="D3739" s="746" t="s">
        <v>7220</v>
      </c>
      <c r="E3739" s="747" t="s">
        <v>4794</v>
      </c>
      <c r="F3739" s="665" t="s">
        <v>4752</v>
      </c>
      <c r="G3739" s="665" t="s">
        <v>5007</v>
      </c>
      <c r="H3739" s="665" t="s">
        <v>546</v>
      </c>
      <c r="I3739" s="665" t="s">
        <v>7205</v>
      </c>
      <c r="J3739" s="665" t="s">
        <v>6398</v>
      </c>
      <c r="K3739" s="665" t="s">
        <v>7206</v>
      </c>
      <c r="L3739" s="666">
        <v>26.37</v>
      </c>
      <c r="M3739" s="666">
        <v>26.37</v>
      </c>
      <c r="N3739" s="665">
        <v>1</v>
      </c>
      <c r="O3739" s="748">
        <v>0.5</v>
      </c>
      <c r="P3739" s="666">
        <v>26.37</v>
      </c>
      <c r="Q3739" s="681">
        <v>1</v>
      </c>
      <c r="R3739" s="665">
        <v>1</v>
      </c>
      <c r="S3739" s="681">
        <v>1</v>
      </c>
      <c r="T3739" s="748">
        <v>0.5</v>
      </c>
      <c r="U3739" s="704">
        <v>1</v>
      </c>
    </row>
    <row r="3740" spans="1:21" ht="14.4" customHeight="1" x14ac:dyDescent="0.3">
      <c r="A3740" s="664">
        <v>21</v>
      </c>
      <c r="B3740" s="665" t="s">
        <v>545</v>
      </c>
      <c r="C3740" s="665" t="s">
        <v>4759</v>
      </c>
      <c r="D3740" s="746" t="s">
        <v>7220</v>
      </c>
      <c r="E3740" s="747" t="s">
        <v>4794</v>
      </c>
      <c r="F3740" s="665" t="s">
        <v>4752</v>
      </c>
      <c r="G3740" s="665" t="s">
        <v>4893</v>
      </c>
      <c r="H3740" s="665" t="s">
        <v>546</v>
      </c>
      <c r="I3740" s="665" t="s">
        <v>919</v>
      </c>
      <c r="J3740" s="665" t="s">
        <v>4894</v>
      </c>
      <c r="K3740" s="665" t="s">
        <v>2313</v>
      </c>
      <c r="L3740" s="666">
        <v>88.76</v>
      </c>
      <c r="M3740" s="666">
        <v>532.56000000000006</v>
      </c>
      <c r="N3740" s="665">
        <v>6</v>
      </c>
      <c r="O3740" s="748">
        <v>3.5</v>
      </c>
      <c r="P3740" s="666">
        <v>532.56000000000006</v>
      </c>
      <c r="Q3740" s="681">
        <v>1</v>
      </c>
      <c r="R3740" s="665">
        <v>6</v>
      </c>
      <c r="S3740" s="681">
        <v>1</v>
      </c>
      <c r="T3740" s="748">
        <v>3.5</v>
      </c>
      <c r="U3740" s="704">
        <v>1</v>
      </c>
    </row>
    <row r="3741" spans="1:21" ht="14.4" customHeight="1" x14ac:dyDescent="0.3">
      <c r="A3741" s="664">
        <v>21</v>
      </c>
      <c r="B3741" s="665" t="s">
        <v>545</v>
      </c>
      <c r="C3741" s="665" t="s">
        <v>4759</v>
      </c>
      <c r="D3741" s="746" t="s">
        <v>7220</v>
      </c>
      <c r="E3741" s="747" t="s">
        <v>4794</v>
      </c>
      <c r="F3741" s="665" t="s">
        <v>4752</v>
      </c>
      <c r="G3741" s="665" t="s">
        <v>4895</v>
      </c>
      <c r="H3741" s="665" t="s">
        <v>2238</v>
      </c>
      <c r="I3741" s="665" t="s">
        <v>2474</v>
      </c>
      <c r="J3741" s="665" t="s">
        <v>4561</v>
      </c>
      <c r="K3741" s="665" t="s">
        <v>2476</v>
      </c>
      <c r="L3741" s="666">
        <v>219.78</v>
      </c>
      <c r="M3741" s="666">
        <v>219.78</v>
      </c>
      <c r="N3741" s="665">
        <v>1</v>
      </c>
      <c r="O3741" s="748">
        <v>0.5</v>
      </c>
      <c r="P3741" s="666">
        <v>219.78</v>
      </c>
      <c r="Q3741" s="681">
        <v>1</v>
      </c>
      <c r="R3741" s="665">
        <v>1</v>
      </c>
      <c r="S3741" s="681">
        <v>1</v>
      </c>
      <c r="T3741" s="748">
        <v>0.5</v>
      </c>
      <c r="U3741" s="704">
        <v>1</v>
      </c>
    </row>
    <row r="3742" spans="1:21" ht="14.4" customHeight="1" x14ac:dyDescent="0.3">
      <c r="A3742" s="664">
        <v>21</v>
      </c>
      <c r="B3742" s="665" t="s">
        <v>545</v>
      </c>
      <c r="C3742" s="665" t="s">
        <v>4759</v>
      </c>
      <c r="D3742" s="746" t="s">
        <v>7220</v>
      </c>
      <c r="E3742" s="747" t="s">
        <v>4794</v>
      </c>
      <c r="F3742" s="665" t="s">
        <v>4752</v>
      </c>
      <c r="G3742" s="665" t="s">
        <v>4896</v>
      </c>
      <c r="H3742" s="665" t="s">
        <v>546</v>
      </c>
      <c r="I3742" s="665" t="s">
        <v>6075</v>
      </c>
      <c r="J3742" s="665" t="s">
        <v>605</v>
      </c>
      <c r="K3742" s="665" t="s">
        <v>6076</v>
      </c>
      <c r="L3742" s="666">
        <v>0</v>
      </c>
      <c r="M3742" s="666">
        <v>0</v>
      </c>
      <c r="N3742" s="665">
        <v>1</v>
      </c>
      <c r="O3742" s="748">
        <v>0.5</v>
      </c>
      <c r="P3742" s="666">
        <v>0</v>
      </c>
      <c r="Q3742" s="681"/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21</v>
      </c>
      <c r="B3743" s="665" t="s">
        <v>545</v>
      </c>
      <c r="C3743" s="665" t="s">
        <v>4759</v>
      </c>
      <c r="D3743" s="746" t="s">
        <v>7220</v>
      </c>
      <c r="E3743" s="747" t="s">
        <v>4794</v>
      </c>
      <c r="F3743" s="665" t="s">
        <v>4752</v>
      </c>
      <c r="G3743" s="665" t="s">
        <v>4896</v>
      </c>
      <c r="H3743" s="665" t="s">
        <v>546</v>
      </c>
      <c r="I3743" s="665" t="s">
        <v>6077</v>
      </c>
      <c r="J3743" s="665" t="s">
        <v>5249</v>
      </c>
      <c r="K3743" s="665" t="s">
        <v>6078</v>
      </c>
      <c r="L3743" s="666">
        <v>1651.18</v>
      </c>
      <c r="M3743" s="666">
        <v>1651.18</v>
      </c>
      <c r="N3743" s="665">
        <v>1</v>
      </c>
      <c r="O3743" s="748">
        <v>1</v>
      </c>
      <c r="P3743" s="666">
        <v>1651.18</v>
      </c>
      <c r="Q3743" s="681">
        <v>1</v>
      </c>
      <c r="R3743" s="665">
        <v>1</v>
      </c>
      <c r="S3743" s="681">
        <v>1</v>
      </c>
      <c r="T3743" s="748">
        <v>1</v>
      </c>
      <c r="U3743" s="704">
        <v>1</v>
      </c>
    </row>
    <row r="3744" spans="1:21" ht="14.4" customHeight="1" x14ac:dyDescent="0.3">
      <c r="A3744" s="664">
        <v>21</v>
      </c>
      <c r="B3744" s="665" t="s">
        <v>545</v>
      </c>
      <c r="C3744" s="665" t="s">
        <v>4759</v>
      </c>
      <c r="D3744" s="746" t="s">
        <v>7220</v>
      </c>
      <c r="E3744" s="747" t="s">
        <v>4794</v>
      </c>
      <c r="F3744" s="665" t="s">
        <v>4752</v>
      </c>
      <c r="G3744" s="665" t="s">
        <v>4896</v>
      </c>
      <c r="H3744" s="665" t="s">
        <v>2238</v>
      </c>
      <c r="I3744" s="665" t="s">
        <v>2572</v>
      </c>
      <c r="J3744" s="665" t="s">
        <v>2573</v>
      </c>
      <c r="K3744" s="665" t="s">
        <v>4540</v>
      </c>
      <c r="L3744" s="666">
        <v>550.39</v>
      </c>
      <c r="M3744" s="666">
        <v>1651.17</v>
      </c>
      <c r="N3744" s="665">
        <v>3</v>
      </c>
      <c r="O3744" s="748">
        <v>1</v>
      </c>
      <c r="P3744" s="666">
        <v>1651.17</v>
      </c>
      <c r="Q3744" s="681">
        <v>1</v>
      </c>
      <c r="R3744" s="665">
        <v>3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21</v>
      </c>
      <c r="B3745" s="665" t="s">
        <v>545</v>
      </c>
      <c r="C3745" s="665" t="s">
        <v>4759</v>
      </c>
      <c r="D3745" s="746" t="s">
        <v>7220</v>
      </c>
      <c r="E3745" s="747" t="s">
        <v>4794</v>
      </c>
      <c r="F3745" s="665" t="s">
        <v>4752</v>
      </c>
      <c r="G3745" s="665" t="s">
        <v>4896</v>
      </c>
      <c r="H3745" s="665" t="s">
        <v>546</v>
      </c>
      <c r="I3745" s="665" t="s">
        <v>5248</v>
      </c>
      <c r="J3745" s="665" t="s">
        <v>5249</v>
      </c>
      <c r="K3745" s="665" t="s">
        <v>4540</v>
      </c>
      <c r="L3745" s="666">
        <v>550.39</v>
      </c>
      <c r="M3745" s="666">
        <v>1100.78</v>
      </c>
      <c r="N3745" s="665">
        <v>2</v>
      </c>
      <c r="O3745" s="748">
        <v>2</v>
      </c>
      <c r="P3745" s="666">
        <v>1100.78</v>
      </c>
      <c r="Q3745" s="681">
        <v>1</v>
      </c>
      <c r="R3745" s="665">
        <v>2</v>
      </c>
      <c r="S3745" s="681">
        <v>1</v>
      </c>
      <c r="T3745" s="748">
        <v>2</v>
      </c>
      <c r="U3745" s="704">
        <v>1</v>
      </c>
    </row>
    <row r="3746" spans="1:21" ht="14.4" customHeight="1" x14ac:dyDescent="0.3">
      <c r="A3746" s="664">
        <v>21</v>
      </c>
      <c r="B3746" s="665" t="s">
        <v>545</v>
      </c>
      <c r="C3746" s="665" t="s">
        <v>4759</v>
      </c>
      <c r="D3746" s="746" t="s">
        <v>7220</v>
      </c>
      <c r="E3746" s="747" t="s">
        <v>4794</v>
      </c>
      <c r="F3746" s="665" t="s">
        <v>4752</v>
      </c>
      <c r="G3746" s="665" t="s">
        <v>5163</v>
      </c>
      <c r="H3746" s="665" t="s">
        <v>546</v>
      </c>
      <c r="I3746" s="665" t="s">
        <v>991</v>
      </c>
      <c r="J3746" s="665" t="s">
        <v>755</v>
      </c>
      <c r="K3746" s="665" t="s">
        <v>5164</v>
      </c>
      <c r="L3746" s="666">
        <v>0</v>
      </c>
      <c r="M3746" s="666">
        <v>0</v>
      </c>
      <c r="N3746" s="665">
        <v>10</v>
      </c>
      <c r="O3746" s="748">
        <v>3.5</v>
      </c>
      <c r="P3746" s="666">
        <v>0</v>
      </c>
      <c r="Q3746" s="681"/>
      <c r="R3746" s="665">
        <v>6</v>
      </c>
      <c r="S3746" s="681">
        <v>0.6</v>
      </c>
      <c r="T3746" s="748">
        <v>1.5</v>
      </c>
      <c r="U3746" s="704">
        <v>0.42857142857142855</v>
      </c>
    </row>
    <row r="3747" spans="1:21" ht="14.4" customHeight="1" x14ac:dyDescent="0.3">
      <c r="A3747" s="664">
        <v>21</v>
      </c>
      <c r="B3747" s="665" t="s">
        <v>545</v>
      </c>
      <c r="C3747" s="665" t="s">
        <v>4759</v>
      </c>
      <c r="D3747" s="746" t="s">
        <v>7220</v>
      </c>
      <c r="E3747" s="747" t="s">
        <v>4794</v>
      </c>
      <c r="F3747" s="665" t="s">
        <v>4752</v>
      </c>
      <c r="G3747" s="665" t="s">
        <v>5103</v>
      </c>
      <c r="H3747" s="665" t="s">
        <v>546</v>
      </c>
      <c r="I3747" s="665" t="s">
        <v>2947</v>
      </c>
      <c r="J3747" s="665" t="s">
        <v>2948</v>
      </c>
      <c r="K3747" s="665" t="s">
        <v>5635</v>
      </c>
      <c r="L3747" s="666">
        <v>256.67</v>
      </c>
      <c r="M3747" s="666">
        <v>513.34</v>
      </c>
      <c r="N3747" s="665">
        <v>2</v>
      </c>
      <c r="O3747" s="748">
        <v>2</v>
      </c>
      <c r="P3747" s="666">
        <v>256.67</v>
      </c>
      <c r="Q3747" s="681">
        <v>0.5</v>
      </c>
      <c r="R3747" s="665">
        <v>1</v>
      </c>
      <c r="S3747" s="681">
        <v>0.5</v>
      </c>
      <c r="T3747" s="748">
        <v>1</v>
      </c>
      <c r="U3747" s="704">
        <v>0.5</v>
      </c>
    </row>
    <row r="3748" spans="1:21" ht="14.4" customHeight="1" x14ac:dyDescent="0.3">
      <c r="A3748" s="664">
        <v>21</v>
      </c>
      <c r="B3748" s="665" t="s">
        <v>545</v>
      </c>
      <c r="C3748" s="665" t="s">
        <v>4759</v>
      </c>
      <c r="D3748" s="746" t="s">
        <v>7220</v>
      </c>
      <c r="E3748" s="747" t="s">
        <v>4794</v>
      </c>
      <c r="F3748" s="665" t="s">
        <v>4752</v>
      </c>
      <c r="G3748" s="665" t="s">
        <v>4898</v>
      </c>
      <c r="H3748" s="665" t="s">
        <v>546</v>
      </c>
      <c r="I3748" s="665" t="s">
        <v>6083</v>
      </c>
      <c r="J3748" s="665" t="s">
        <v>2063</v>
      </c>
      <c r="K3748" s="665" t="s">
        <v>4899</v>
      </c>
      <c r="L3748" s="666">
        <v>727.03</v>
      </c>
      <c r="M3748" s="666">
        <v>2908.12</v>
      </c>
      <c r="N3748" s="665">
        <v>4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21</v>
      </c>
      <c r="B3749" s="665" t="s">
        <v>545</v>
      </c>
      <c r="C3749" s="665" t="s">
        <v>4759</v>
      </c>
      <c r="D3749" s="746" t="s">
        <v>7220</v>
      </c>
      <c r="E3749" s="747" t="s">
        <v>4794</v>
      </c>
      <c r="F3749" s="665" t="s">
        <v>4752</v>
      </c>
      <c r="G3749" s="665" t="s">
        <v>4802</v>
      </c>
      <c r="H3749" s="665" t="s">
        <v>546</v>
      </c>
      <c r="I3749" s="665" t="s">
        <v>994</v>
      </c>
      <c r="J3749" s="665" t="s">
        <v>4803</v>
      </c>
      <c r="K3749" s="665" t="s">
        <v>4804</v>
      </c>
      <c r="L3749" s="666">
        <v>53.57</v>
      </c>
      <c r="M3749" s="666">
        <v>535.70000000000005</v>
      </c>
      <c r="N3749" s="665">
        <v>10</v>
      </c>
      <c r="O3749" s="748">
        <v>6</v>
      </c>
      <c r="P3749" s="666">
        <v>321.42</v>
      </c>
      <c r="Q3749" s="681">
        <v>0.6</v>
      </c>
      <c r="R3749" s="665">
        <v>6</v>
      </c>
      <c r="S3749" s="681">
        <v>0.6</v>
      </c>
      <c r="T3749" s="748">
        <v>3.75</v>
      </c>
      <c r="U3749" s="704">
        <v>0.625</v>
      </c>
    </row>
    <row r="3750" spans="1:21" ht="14.4" customHeight="1" x14ac:dyDescent="0.3">
      <c r="A3750" s="664">
        <v>21</v>
      </c>
      <c r="B3750" s="665" t="s">
        <v>545</v>
      </c>
      <c r="C3750" s="665" t="s">
        <v>4759</v>
      </c>
      <c r="D3750" s="746" t="s">
        <v>7220</v>
      </c>
      <c r="E3750" s="747" t="s">
        <v>4794</v>
      </c>
      <c r="F3750" s="665" t="s">
        <v>4752</v>
      </c>
      <c r="G3750" s="665" t="s">
        <v>4905</v>
      </c>
      <c r="H3750" s="665" t="s">
        <v>546</v>
      </c>
      <c r="I3750" s="665" t="s">
        <v>7207</v>
      </c>
      <c r="J3750" s="665" t="s">
        <v>2074</v>
      </c>
      <c r="K3750" s="665" t="s">
        <v>7208</v>
      </c>
      <c r="L3750" s="666">
        <v>0</v>
      </c>
      <c r="M3750" s="666">
        <v>0</v>
      </c>
      <c r="N3750" s="665">
        <v>1</v>
      </c>
      <c r="O3750" s="748">
        <v>0.5</v>
      </c>
      <c r="P3750" s="666">
        <v>0</v>
      </c>
      <c r="Q3750" s="681"/>
      <c r="R3750" s="665">
        <v>1</v>
      </c>
      <c r="S3750" s="681">
        <v>1</v>
      </c>
      <c r="T3750" s="748">
        <v>0.5</v>
      </c>
      <c r="U3750" s="704">
        <v>1</v>
      </c>
    </row>
    <row r="3751" spans="1:21" ht="14.4" customHeight="1" x14ac:dyDescent="0.3">
      <c r="A3751" s="664">
        <v>21</v>
      </c>
      <c r="B3751" s="665" t="s">
        <v>545</v>
      </c>
      <c r="C3751" s="665" t="s">
        <v>4759</v>
      </c>
      <c r="D3751" s="746" t="s">
        <v>7220</v>
      </c>
      <c r="E3751" s="747" t="s">
        <v>4794</v>
      </c>
      <c r="F3751" s="665" t="s">
        <v>4752</v>
      </c>
      <c r="G3751" s="665" t="s">
        <v>4805</v>
      </c>
      <c r="H3751" s="665" t="s">
        <v>2238</v>
      </c>
      <c r="I3751" s="665" t="s">
        <v>4968</v>
      </c>
      <c r="J3751" s="665" t="s">
        <v>2554</v>
      </c>
      <c r="K3751" s="665" t="s">
        <v>4615</v>
      </c>
      <c r="L3751" s="666">
        <v>736.33</v>
      </c>
      <c r="M3751" s="666">
        <v>4417.9800000000005</v>
      </c>
      <c r="N3751" s="665">
        <v>6</v>
      </c>
      <c r="O3751" s="748">
        <v>1.5</v>
      </c>
      <c r="P3751" s="666">
        <v>1472.66</v>
      </c>
      <c r="Q3751" s="681">
        <v>0.33333333333333331</v>
      </c>
      <c r="R3751" s="665">
        <v>2</v>
      </c>
      <c r="S3751" s="681">
        <v>0.33333333333333331</v>
      </c>
      <c r="T3751" s="748">
        <v>1</v>
      </c>
      <c r="U3751" s="704">
        <v>0.66666666666666663</v>
      </c>
    </row>
    <row r="3752" spans="1:21" ht="14.4" customHeight="1" x14ac:dyDescent="0.3">
      <c r="A3752" s="664">
        <v>21</v>
      </c>
      <c r="B3752" s="665" t="s">
        <v>545</v>
      </c>
      <c r="C3752" s="665" t="s">
        <v>4759</v>
      </c>
      <c r="D3752" s="746" t="s">
        <v>7220</v>
      </c>
      <c r="E3752" s="747" t="s">
        <v>4794</v>
      </c>
      <c r="F3752" s="665" t="s">
        <v>4752</v>
      </c>
      <c r="G3752" s="665" t="s">
        <v>4805</v>
      </c>
      <c r="H3752" s="665" t="s">
        <v>2238</v>
      </c>
      <c r="I3752" s="665" t="s">
        <v>5128</v>
      </c>
      <c r="J3752" s="665" t="s">
        <v>2308</v>
      </c>
      <c r="K3752" s="665" t="s">
        <v>4444</v>
      </c>
      <c r="L3752" s="666">
        <v>1385.62</v>
      </c>
      <c r="M3752" s="666">
        <v>19398.679999999993</v>
      </c>
      <c r="N3752" s="665">
        <v>14</v>
      </c>
      <c r="O3752" s="748">
        <v>6</v>
      </c>
      <c r="P3752" s="666">
        <v>16627.439999999995</v>
      </c>
      <c r="Q3752" s="681">
        <v>0.85714285714285721</v>
      </c>
      <c r="R3752" s="665">
        <v>12</v>
      </c>
      <c r="S3752" s="681">
        <v>0.8571428571428571</v>
      </c>
      <c r="T3752" s="748">
        <v>5</v>
      </c>
      <c r="U3752" s="704">
        <v>0.83333333333333337</v>
      </c>
    </row>
    <row r="3753" spans="1:21" ht="14.4" customHeight="1" x14ac:dyDescent="0.3">
      <c r="A3753" s="664">
        <v>21</v>
      </c>
      <c r="B3753" s="665" t="s">
        <v>545</v>
      </c>
      <c r="C3753" s="665" t="s">
        <v>4759</v>
      </c>
      <c r="D3753" s="746" t="s">
        <v>7220</v>
      </c>
      <c r="E3753" s="747" t="s">
        <v>4794</v>
      </c>
      <c r="F3753" s="665" t="s">
        <v>4752</v>
      </c>
      <c r="G3753" s="665" t="s">
        <v>4805</v>
      </c>
      <c r="H3753" s="665" t="s">
        <v>2238</v>
      </c>
      <c r="I3753" s="665" t="s">
        <v>2307</v>
      </c>
      <c r="J3753" s="665" t="s">
        <v>2308</v>
      </c>
      <c r="K3753" s="665" t="s">
        <v>4447</v>
      </c>
      <c r="L3753" s="666">
        <v>1847.49</v>
      </c>
      <c r="M3753" s="666">
        <v>1847.49</v>
      </c>
      <c r="N3753" s="665">
        <v>1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21</v>
      </c>
      <c r="B3754" s="665" t="s">
        <v>545</v>
      </c>
      <c r="C3754" s="665" t="s">
        <v>4759</v>
      </c>
      <c r="D3754" s="746" t="s">
        <v>7220</v>
      </c>
      <c r="E3754" s="747" t="s">
        <v>4794</v>
      </c>
      <c r="F3754" s="665" t="s">
        <v>4752</v>
      </c>
      <c r="G3754" s="665" t="s">
        <v>4807</v>
      </c>
      <c r="H3754" s="665" t="s">
        <v>546</v>
      </c>
      <c r="I3754" s="665" t="s">
        <v>2108</v>
      </c>
      <c r="J3754" s="665" t="s">
        <v>797</v>
      </c>
      <c r="K3754" s="665" t="s">
        <v>4809</v>
      </c>
      <c r="L3754" s="666">
        <v>301.2</v>
      </c>
      <c r="M3754" s="666">
        <v>602.4</v>
      </c>
      <c r="N3754" s="665">
        <v>2</v>
      </c>
      <c r="O3754" s="748">
        <v>1</v>
      </c>
      <c r="P3754" s="666">
        <v>301.2</v>
      </c>
      <c r="Q3754" s="681">
        <v>0.5</v>
      </c>
      <c r="R3754" s="665">
        <v>1</v>
      </c>
      <c r="S3754" s="681">
        <v>0.5</v>
      </c>
      <c r="T3754" s="748">
        <v>0.5</v>
      </c>
      <c r="U3754" s="704">
        <v>0.5</v>
      </c>
    </row>
    <row r="3755" spans="1:21" ht="14.4" customHeight="1" x14ac:dyDescent="0.3">
      <c r="A3755" s="664">
        <v>21</v>
      </c>
      <c r="B3755" s="665" t="s">
        <v>545</v>
      </c>
      <c r="C3755" s="665" t="s">
        <v>4759</v>
      </c>
      <c r="D3755" s="746" t="s">
        <v>7220</v>
      </c>
      <c r="E3755" s="747" t="s">
        <v>4794</v>
      </c>
      <c r="F3755" s="665" t="s">
        <v>4752</v>
      </c>
      <c r="G3755" s="665" t="s">
        <v>4807</v>
      </c>
      <c r="H3755" s="665" t="s">
        <v>546</v>
      </c>
      <c r="I3755" s="665" t="s">
        <v>5019</v>
      </c>
      <c r="J3755" s="665" t="s">
        <v>797</v>
      </c>
      <c r="K3755" s="665" t="s">
        <v>5020</v>
      </c>
      <c r="L3755" s="666">
        <v>28.81</v>
      </c>
      <c r="M3755" s="666">
        <v>28.81</v>
      </c>
      <c r="N3755" s="665">
        <v>1</v>
      </c>
      <c r="O3755" s="748">
        <v>0.5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21</v>
      </c>
      <c r="B3756" s="665" t="s">
        <v>545</v>
      </c>
      <c r="C3756" s="665" t="s">
        <v>4759</v>
      </c>
      <c r="D3756" s="746" t="s">
        <v>7220</v>
      </c>
      <c r="E3756" s="747" t="s">
        <v>4794</v>
      </c>
      <c r="F3756" s="665" t="s">
        <v>4752</v>
      </c>
      <c r="G3756" s="665" t="s">
        <v>4807</v>
      </c>
      <c r="H3756" s="665" t="s">
        <v>546</v>
      </c>
      <c r="I3756" s="665" t="s">
        <v>4838</v>
      </c>
      <c r="J3756" s="665" t="s">
        <v>797</v>
      </c>
      <c r="K3756" s="665" t="s">
        <v>4839</v>
      </c>
      <c r="L3756" s="666">
        <v>57.64</v>
      </c>
      <c r="M3756" s="666">
        <v>115.28</v>
      </c>
      <c r="N3756" s="665">
        <v>2</v>
      </c>
      <c r="O3756" s="748">
        <v>2</v>
      </c>
      <c r="P3756" s="666">
        <v>57.64</v>
      </c>
      <c r="Q3756" s="681">
        <v>0.5</v>
      </c>
      <c r="R3756" s="665">
        <v>1</v>
      </c>
      <c r="S3756" s="681">
        <v>0.5</v>
      </c>
      <c r="T3756" s="748">
        <v>1</v>
      </c>
      <c r="U3756" s="704">
        <v>0.5</v>
      </c>
    </row>
    <row r="3757" spans="1:21" ht="14.4" customHeight="1" x14ac:dyDescent="0.3">
      <c r="A3757" s="664">
        <v>21</v>
      </c>
      <c r="B3757" s="665" t="s">
        <v>545</v>
      </c>
      <c r="C3757" s="665" t="s">
        <v>4759</v>
      </c>
      <c r="D3757" s="746" t="s">
        <v>7220</v>
      </c>
      <c r="E3757" s="747" t="s">
        <v>4794</v>
      </c>
      <c r="F3757" s="665" t="s">
        <v>4752</v>
      </c>
      <c r="G3757" s="665" t="s">
        <v>4807</v>
      </c>
      <c r="H3757" s="665" t="s">
        <v>546</v>
      </c>
      <c r="I3757" s="665" t="s">
        <v>4808</v>
      </c>
      <c r="J3757" s="665" t="s">
        <v>797</v>
      </c>
      <c r="K3757" s="665" t="s">
        <v>4809</v>
      </c>
      <c r="L3757" s="666">
        <v>185.26</v>
      </c>
      <c r="M3757" s="666">
        <v>370.52</v>
      </c>
      <c r="N3757" s="665">
        <v>2</v>
      </c>
      <c r="O3757" s="748">
        <v>1.5</v>
      </c>
      <c r="P3757" s="666">
        <v>185.26</v>
      </c>
      <c r="Q3757" s="681">
        <v>0.5</v>
      </c>
      <c r="R3757" s="665">
        <v>1</v>
      </c>
      <c r="S3757" s="681">
        <v>0.5</v>
      </c>
      <c r="T3757" s="748">
        <v>0.5</v>
      </c>
      <c r="U3757" s="704">
        <v>0.33333333333333331</v>
      </c>
    </row>
    <row r="3758" spans="1:21" ht="14.4" customHeight="1" x14ac:dyDescent="0.3">
      <c r="A3758" s="664">
        <v>21</v>
      </c>
      <c r="B3758" s="665" t="s">
        <v>545</v>
      </c>
      <c r="C3758" s="665" t="s">
        <v>4759</v>
      </c>
      <c r="D3758" s="746" t="s">
        <v>7220</v>
      </c>
      <c r="E3758" s="747" t="s">
        <v>4794</v>
      </c>
      <c r="F3758" s="665" t="s">
        <v>4752</v>
      </c>
      <c r="G3758" s="665" t="s">
        <v>4810</v>
      </c>
      <c r="H3758" s="665" t="s">
        <v>546</v>
      </c>
      <c r="I3758" s="665" t="s">
        <v>5211</v>
      </c>
      <c r="J3758" s="665" t="s">
        <v>4606</v>
      </c>
      <c r="K3758" s="665" t="s">
        <v>5212</v>
      </c>
      <c r="L3758" s="666">
        <v>0</v>
      </c>
      <c r="M3758" s="666">
        <v>0</v>
      </c>
      <c r="N3758" s="665">
        <v>4</v>
      </c>
      <c r="O3758" s="748">
        <v>3.5</v>
      </c>
      <c r="P3758" s="666">
        <v>0</v>
      </c>
      <c r="Q3758" s="681"/>
      <c r="R3758" s="665">
        <v>3</v>
      </c>
      <c r="S3758" s="681">
        <v>0.75</v>
      </c>
      <c r="T3758" s="748">
        <v>2.5</v>
      </c>
      <c r="U3758" s="704">
        <v>0.7142857142857143</v>
      </c>
    </row>
    <row r="3759" spans="1:21" ht="14.4" customHeight="1" x14ac:dyDescent="0.3">
      <c r="A3759" s="664">
        <v>21</v>
      </c>
      <c r="B3759" s="665" t="s">
        <v>545</v>
      </c>
      <c r="C3759" s="665" t="s">
        <v>4759</v>
      </c>
      <c r="D3759" s="746" t="s">
        <v>7220</v>
      </c>
      <c r="E3759" s="747" t="s">
        <v>4794</v>
      </c>
      <c r="F3759" s="665" t="s">
        <v>4752</v>
      </c>
      <c r="G3759" s="665" t="s">
        <v>4810</v>
      </c>
      <c r="H3759" s="665" t="s">
        <v>546</v>
      </c>
      <c r="I3759" s="665" t="s">
        <v>1848</v>
      </c>
      <c r="J3759" s="665" t="s">
        <v>1849</v>
      </c>
      <c r="K3759" s="665" t="s">
        <v>5024</v>
      </c>
      <c r="L3759" s="666">
        <v>334.27</v>
      </c>
      <c r="M3759" s="666">
        <v>668.54</v>
      </c>
      <c r="N3759" s="665">
        <v>2</v>
      </c>
      <c r="O3759" s="748">
        <v>2</v>
      </c>
      <c r="P3759" s="666">
        <v>334.27</v>
      </c>
      <c r="Q3759" s="681">
        <v>0.5</v>
      </c>
      <c r="R3759" s="665">
        <v>1</v>
      </c>
      <c r="S3759" s="681">
        <v>0.5</v>
      </c>
      <c r="T3759" s="748">
        <v>1</v>
      </c>
      <c r="U3759" s="704">
        <v>0.5</v>
      </c>
    </row>
    <row r="3760" spans="1:21" ht="14.4" customHeight="1" x14ac:dyDescent="0.3">
      <c r="A3760" s="664">
        <v>21</v>
      </c>
      <c r="B3760" s="665" t="s">
        <v>545</v>
      </c>
      <c r="C3760" s="665" t="s">
        <v>4759</v>
      </c>
      <c r="D3760" s="746" t="s">
        <v>7220</v>
      </c>
      <c r="E3760" s="747" t="s">
        <v>4794</v>
      </c>
      <c r="F3760" s="665" t="s">
        <v>4752</v>
      </c>
      <c r="G3760" s="665" t="s">
        <v>4810</v>
      </c>
      <c r="H3760" s="665" t="s">
        <v>546</v>
      </c>
      <c r="I3760" s="665" t="s">
        <v>5025</v>
      </c>
      <c r="J3760" s="665" t="s">
        <v>4606</v>
      </c>
      <c r="K3760" s="665" t="s">
        <v>5026</v>
      </c>
      <c r="L3760" s="666">
        <v>0</v>
      </c>
      <c r="M3760" s="666">
        <v>0</v>
      </c>
      <c r="N3760" s="665">
        <v>1</v>
      </c>
      <c r="O3760" s="748">
        <v>0.5</v>
      </c>
      <c r="P3760" s="666">
        <v>0</v>
      </c>
      <c r="Q3760" s="681"/>
      <c r="R3760" s="665">
        <v>1</v>
      </c>
      <c r="S3760" s="681">
        <v>1</v>
      </c>
      <c r="T3760" s="748">
        <v>0.5</v>
      </c>
      <c r="U3760" s="704">
        <v>1</v>
      </c>
    </row>
    <row r="3761" spans="1:21" ht="14.4" customHeight="1" x14ac:dyDescent="0.3">
      <c r="A3761" s="664">
        <v>21</v>
      </c>
      <c r="B3761" s="665" t="s">
        <v>545</v>
      </c>
      <c r="C3761" s="665" t="s">
        <v>4759</v>
      </c>
      <c r="D3761" s="746" t="s">
        <v>7220</v>
      </c>
      <c r="E3761" s="747" t="s">
        <v>4794</v>
      </c>
      <c r="F3761" s="665" t="s">
        <v>4752</v>
      </c>
      <c r="G3761" s="665" t="s">
        <v>4810</v>
      </c>
      <c r="H3761" s="665" t="s">
        <v>2238</v>
      </c>
      <c r="I3761" s="665" t="s">
        <v>3820</v>
      </c>
      <c r="J3761" s="665" t="s">
        <v>4606</v>
      </c>
      <c r="K3761" s="665" t="s">
        <v>4607</v>
      </c>
      <c r="L3761" s="666">
        <v>668.54</v>
      </c>
      <c r="M3761" s="666">
        <v>9359.56</v>
      </c>
      <c r="N3761" s="665">
        <v>14</v>
      </c>
      <c r="O3761" s="748">
        <v>11.5</v>
      </c>
      <c r="P3761" s="666">
        <v>8022.48</v>
      </c>
      <c r="Q3761" s="681">
        <v>0.8571428571428571</v>
      </c>
      <c r="R3761" s="665">
        <v>12</v>
      </c>
      <c r="S3761" s="681">
        <v>0.8571428571428571</v>
      </c>
      <c r="T3761" s="748">
        <v>9.5</v>
      </c>
      <c r="U3761" s="704">
        <v>0.82608695652173914</v>
      </c>
    </row>
    <row r="3762" spans="1:21" ht="14.4" customHeight="1" x14ac:dyDescent="0.3">
      <c r="A3762" s="664">
        <v>21</v>
      </c>
      <c r="B3762" s="665" t="s">
        <v>545</v>
      </c>
      <c r="C3762" s="665" t="s">
        <v>4759</v>
      </c>
      <c r="D3762" s="746" t="s">
        <v>7220</v>
      </c>
      <c r="E3762" s="747" t="s">
        <v>4794</v>
      </c>
      <c r="F3762" s="665" t="s">
        <v>4752</v>
      </c>
      <c r="G3762" s="665" t="s">
        <v>4810</v>
      </c>
      <c r="H3762" s="665" t="s">
        <v>546</v>
      </c>
      <c r="I3762" s="665" t="s">
        <v>5215</v>
      </c>
      <c r="J3762" s="665" t="s">
        <v>4606</v>
      </c>
      <c r="K3762" s="665" t="s">
        <v>5216</v>
      </c>
      <c r="L3762" s="666">
        <v>0</v>
      </c>
      <c r="M3762" s="666">
        <v>0</v>
      </c>
      <c r="N3762" s="665">
        <v>7</v>
      </c>
      <c r="O3762" s="748">
        <v>4</v>
      </c>
      <c r="P3762" s="666">
        <v>0</v>
      </c>
      <c r="Q3762" s="681"/>
      <c r="R3762" s="665">
        <v>7</v>
      </c>
      <c r="S3762" s="681">
        <v>1</v>
      </c>
      <c r="T3762" s="748">
        <v>4</v>
      </c>
      <c r="U3762" s="704">
        <v>1</v>
      </c>
    </row>
    <row r="3763" spans="1:21" ht="14.4" customHeight="1" x14ac:dyDescent="0.3">
      <c r="A3763" s="664">
        <v>21</v>
      </c>
      <c r="B3763" s="665" t="s">
        <v>545</v>
      </c>
      <c r="C3763" s="665" t="s">
        <v>4759</v>
      </c>
      <c r="D3763" s="746" t="s">
        <v>7220</v>
      </c>
      <c r="E3763" s="747" t="s">
        <v>4794</v>
      </c>
      <c r="F3763" s="665" t="s">
        <v>4752</v>
      </c>
      <c r="G3763" s="665" t="s">
        <v>4810</v>
      </c>
      <c r="H3763" s="665" t="s">
        <v>2238</v>
      </c>
      <c r="I3763" s="665" t="s">
        <v>4914</v>
      </c>
      <c r="J3763" s="665" t="s">
        <v>2567</v>
      </c>
      <c r="K3763" s="665" t="s">
        <v>2568</v>
      </c>
      <c r="L3763" s="666">
        <v>668.54</v>
      </c>
      <c r="M3763" s="666">
        <v>14039.34</v>
      </c>
      <c r="N3763" s="665">
        <v>21</v>
      </c>
      <c r="O3763" s="748">
        <v>18.5</v>
      </c>
      <c r="P3763" s="666">
        <v>9359.5600000000013</v>
      </c>
      <c r="Q3763" s="681">
        <v>0.66666666666666674</v>
      </c>
      <c r="R3763" s="665">
        <v>14</v>
      </c>
      <c r="S3763" s="681">
        <v>0.66666666666666663</v>
      </c>
      <c r="T3763" s="748">
        <v>13</v>
      </c>
      <c r="U3763" s="704">
        <v>0.70270270270270274</v>
      </c>
    </row>
    <row r="3764" spans="1:21" ht="14.4" customHeight="1" x14ac:dyDescent="0.3">
      <c r="A3764" s="664">
        <v>21</v>
      </c>
      <c r="B3764" s="665" t="s">
        <v>545</v>
      </c>
      <c r="C3764" s="665" t="s">
        <v>4759</v>
      </c>
      <c r="D3764" s="746" t="s">
        <v>7220</v>
      </c>
      <c r="E3764" s="747" t="s">
        <v>4794</v>
      </c>
      <c r="F3764" s="665" t="s">
        <v>4752</v>
      </c>
      <c r="G3764" s="665" t="s">
        <v>4810</v>
      </c>
      <c r="H3764" s="665" t="s">
        <v>546</v>
      </c>
      <c r="I3764" s="665" t="s">
        <v>5132</v>
      </c>
      <c r="J3764" s="665" t="s">
        <v>2567</v>
      </c>
      <c r="K3764" s="665" t="s">
        <v>5133</v>
      </c>
      <c r="L3764" s="666">
        <v>0</v>
      </c>
      <c r="M3764" s="666">
        <v>0</v>
      </c>
      <c r="N3764" s="665">
        <v>1</v>
      </c>
      <c r="O3764" s="748">
        <v>0.5</v>
      </c>
      <c r="P3764" s="666">
        <v>0</v>
      </c>
      <c r="Q3764" s="681"/>
      <c r="R3764" s="665">
        <v>1</v>
      </c>
      <c r="S3764" s="681">
        <v>1</v>
      </c>
      <c r="T3764" s="748">
        <v>0.5</v>
      </c>
      <c r="U3764" s="704">
        <v>1</v>
      </c>
    </row>
    <row r="3765" spans="1:21" ht="14.4" customHeight="1" x14ac:dyDescent="0.3">
      <c r="A3765" s="664">
        <v>21</v>
      </c>
      <c r="B3765" s="665" t="s">
        <v>545</v>
      </c>
      <c r="C3765" s="665" t="s">
        <v>4759</v>
      </c>
      <c r="D3765" s="746" t="s">
        <v>7220</v>
      </c>
      <c r="E3765" s="747" t="s">
        <v>4794</v>
      </c>
      <c r="F3765" s="665" t="s">
        <v>4752</v>
      </c>
      <c r="G3765" s="665" t="s">
        <v>5141</v>
      </c>
      <c r="H3765" s="665" t="s">
        <v>2238</v>
      </c>
      <c r="I3765" s="665" t="s">
        <v>5142</v>
      </c>
      <c r="J3765" s="665" t="s">
        <v>2570</v>
      </c>
      <c r="K3765" s="665" t="s">
        <v>5143</v>
      </c>
      <c r="L3765" s="666">
        <v>28.81</v>
      </c>
      <c r="M3765" s="666">
        <v>28.81</v>
      </c>
      <c r="N3765" s="665">
        <v>1</v>
      </c>
      <c r="O3765" s="748">
        <v>1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21</v>
      </c>
      <c r="B3766" s="665" t="s">
        <v>545</v>
      </c>
      <c r="C3766" s="665" t="s">
        <v>4759</v>
      </c>
      <c r="D3766" s="746" t="s">
        <v>7220</v>
      </c>
      <c r="E3766" s="747" t="s">
        <v>4794</v>
      </c>
      <c r="F3766" s="665" t="s">
        <v>4752</v>
      </c>
      <c r="G3766" s="665" t="s">
        <v>5141</v>
      </c>
      <c r="H3766" s="665" t="s">
        <v>2238</v>
      </c>
      <c r="I3766" s="665" t="s">
        <v>6626</v>
      </c>
      <c r="J3766" s="665" t="s">
        <v>2570</v>
      </c>
      <c r="K3766" s="665" t="s">
        <v>6627</v>
      </c>
      <c r="L3766" s="666">
        <v>0</v>
      </c>
      <c r="M3766" s="666">
        <v>0</v>
      </c>
      <c r="N3766" s="665">
        <v>1</v>
      </c>
      <c r="O3766" s="748">
        <v>0.5</v>
      </c>
      <c r="P3766" s="666">
        <v>0</v>
      </c>
      <c r="Q3766" s="681"/>
      <c r="R3766" s="665">
        <v>1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21</v>
      </c>
      <c r="B3767" s="665" t="s">
        <v>545</v>
      </c>
      <c r="C3767" s="665" t="s">
        <v>4759</v>
      </c>
      <c r="D3767" s="746" t="s">
        <v>7220</v>
      </c>
      <c r="E3767" s="747" t="s">
        <v>4794</v>
      </c>
      <c r="F3767" s="665" t="s">
        <v>4752</v>
      </c>
      <c r="G3767" s="665" t="s">
        <v>4815</v>
      </c>
      <c r="H3767" s="665" t="s">
        <v>546</v>
      </c>
      <c r="I3767" s="665" t="s">
        <v>4840</v>
      </c>
      <c r="J3767" s="665" t="s">
        <v>1931</v>
      </c>
      <c r="K3767" s="665" t="s">
        <v>1522</v>
      </c>
      <c r="L3767" s="666">
        <v>54.23</v>
      </c>
      <c r="M3767" s="666">
        <v>54.23</v>
      </c>
      <c r="N3767" s="665">
        <v>1</v>
      </c>
      <c r="O3767" s="748">
        <v>1</v>
      </c>
      <c r="P3767" s="666"/>
      <c r="Q3767" s="681">
        <v>0</v>
      </c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21</v>
      </c>
      <c r="B3768" s="665" t="s">
        <v>545</v>
      </c>
      <c r="C3768" s="665" t="s">
        <v>4759</v>
      </c>
      <c r="D3768" s="746" t="s">
        <v>7220</v>
      </c>
      <c r="E3768" s="747" t="s">
        <v>4794</v>
      </c>
      <c r="F3768" s="665" t="s">
        <v>4752</v>
      </c>
      <c r="G3768" s="665" t="s">
        <v>4917</v>
      </c>
      <c r="H3768" s="665" t="s">
        <v>2238</v>
      </c>
      <c r="I3768" s="665" t="s">
        <v>5453</v>
      </c>
      <c r="J3768" s="665" t="s">
        <v>2645</v>
      </c>
      <c r="K3768" s="665" t="s">
        <v>2646</v>
      </c>
      <c r="L3768" s="666">
        <v>194.26</v>
      </c>
      <c r="M3768" s="666">
        <v>1165.56</v>
      </c>
      <c r="N3768" s="665">
        <v>6</v>
      </c>
      <c r="O3768" s="748">
        <v>2</v>
      </c>
      <c r="P3768" s="666">
        <v>582.78</v>
      </c>
      <c r="Q3768" s="681">
        <v>0.5</v>
      </c>
      <c r="R3768" s="665">
        <v>3</v>
      </c>
      <c r="S3768" s="681">
        <v>0.5</v>
      </c>
      <c r="T3768" s="748">
        <v>1</v>
      </c>
      <c r="U3768" s="704">
        <v>0.5</v>
      </c>
    </row>
    <row r="3769" spans="1:21" ht="14.4" customHeight="1" x14ac:dyDescent="0.3">
      <c r="A3769" s="664">
        <v>21</v>
      </c>
      <c r="B3769" s="665" t="s">
        <v>545</v>
      </c>
      <c r="C3769" s="665" t="s">
        <v>4759</v>
      </c>
      <c r="D3769" s="746" t="s">
        <v>7220</v>
      </c>
      <c r="E3769" s="747" t="s">
        <v>4794</v>
      </c>
      <c r="F3769" s="665" t="s">
        <v>4752</v>
      </c>
      <c r="G3769" s="665" t="s">
        <v>4917</v>
      </c>
      <c r="H3769" s="665" t="s">
        <v>2238</v>
      </c>
      <c r="I3769" s="665" t="s">
        <v>2644</v>
      </c>
      <c r="J3769" s="665" t="s">
        <v>4601</v>
      </c>
      <c r="K3769" s="665" t="s">
        <v>2646</v>
      </c>
      <c r="L3769" s="666">
        <v>194.26</v>
      </c>
      <c r="M3769" s="666">
        <v>2913.8999999999996</v>
      </c>
      <c r="N3769" s="665">
        <v>15</v>
      </c>
      <c r="O3769" s="748">
        <v>5.5</v>
      </c>
      <c r="P3769" s="666">
        <v>2525.3799999999997</v>
      </c>
      <c r="Q3769" s="681">
        <v>0.8666666666666667</v>
      </c>
      <c r="R3769" s="665">
        <v>13</v>
      </c>
      <c r="S3769" s="681">
        <v>0.8666666666666667</v>
      </c>
      <c r="T3769" s="748">
        <v>4.5</v>
      </c>
      <c r="U3769" s="704">
        <v>0.81818181818181823</v>
      </c>
    </row>
    <row r="3770" spans="1:21" ht="14.4" customHeight="1" x14ac:dyDescent="0.3">
      <c r="A3770" s="664">
        <v>21</v>
      </c>
      <c r="B3770" s="665" t="s">
        <v>545</v>
      </c>
      <c r="C3770" s="665" t="s">
        <v>4759</v>
      </c>
      <c r="D3770" s="746" t="s">
        <v>7220</v>
      </c>
      <c r="E3770" s="747" t="s">
        <v>4794</v>
      </c>
      <c r="F3770" s="665" t="s">
        <v>4752</v>
      </c>
      <c r="G3770" s="665" t="s">
        <v>5738</v>
      </c>
      <c r="H3770" s="665" t="s">
        <v>2238</v>
      </c>
      <c r="I3770" s="665" t="s">
        <v>5739</v>
      </c>
      <c r="J3770" s="665" t="s">
        <v>5740</v>
      </c>
      <c r="K3770" s="665" t="s">
        <v>4460</v>
      </c>
      <c r="L3770" s="666">
        <v>0</v>
      </c>
      <c r="M3770" s="666">
        <v>0</v>
      </c>
      <c r="N3770" s="665">
        <v>1</v>
      </c>
      <c r="O3770" s="748">
        <v>1</v>
      </c>
      <c r="P3770" s="666">
        <v>0</v>
      </c>
      <c r="Q3770" s="681"/>
      <c r="R3770" s="665">
        <v>1</v>
      </c>
      <c r="S3770" s="681">
        <v>1</v>
      </c>
      <c r="T3770" s="748">
        <v>1</v>
      </c>
      <c r="U3770" s="704">
        <v>1</v>
      </c>
    </row>
    <row r="3771" spans="1:21" ht="14.4" customHeight="1" x14ac:dyDescent="0.3">
      <c r="A3771" s="664">
        <v>21</v>
      </c>
      <c r="B3771" s="665" t="s">
        <v>545</v>
      </c>
      <c r="C3771" s="665" t="s">
        <v>4759</v>
      </c>
      <c r="D3771" s="746" t="s">
        <v>7220</v>
      </c>
      <c r="E3771" s="747" t="s">
        <v>4794</v>
      </c>
      <c r="F3771" s="665" t="s">
        <v>4752</v>
      </c>
      <c r="G3771" s="665" t="s">
        <v>6476</v>
      </c>
      <c r="H3771" s="665" t="s">
        <v>2238</v>
      </c>
      <c r="I3771" s="665" t="s">
        <v>6477</v>
      </c>
      <c r="J3771" s="665" t="s">
        <v>6478</v>
      </c>
      <c r="K3771" s="665" t="s">
        <v>6479</v>
      </c>
      <c r="L3771" s="666">
        <v>25382.1</v>
      </c>
      <c r="M3771" s="666">
        <v>25382.1</v>
      </c>
      <c r="N3771" s="665">
        <v>1</v>
      </c>
      <c r="O3771" s="748">
        <v>1</v>
      </c>
      <c r="P3771" s="666">
        <v>25382.1</v>
      </c>
      <c r="Q3771" s="681">
        <v>1</v>
      </c>
      <c r="R3771" s="665">
        <v>1</v>
      </c>
      <c r="S3771" s="681">
        <v>1</v>
      </c>
      <c r="T3771" s="748">
        <v>1</v>
      </c>
      <c r="U3771" s="704">
        <v>1</v>
      </c>
    </row>
    <row r="3772" spans="1:21" ht="14.4" customHeight="1" x14ac:dyDescent="0.3">
      <c r="A3772" s="664">
        <v>21</v>
      </c>
      <c r="B3772" s="665" t="s">
        <v>545</v>
      </c>
      <c r="C3772" s="665" t="s">
        <v>4759</v>
      </c>
      <c r="D3772" s="746" t="s">
        <v>7220</v>
      </c>
      <c r="E3772" s="747" t="s">
        <v>4794</v>
      </c>
      <c r="F3772" s="665" t="s">
        <v>4752</v>
      </c>
      <c r="G3772" s="665" t="s">
        <v>6476</v>
      </c>
      <c r="H3772" s="665" t="s">
        <v>2238</v>
      </c>
      <c r="I3772" s="665" t="s">
        <v>6477</v>
      </c>
      <c r="J3772" s="665" t="s">
        <v>6478</v>
      </c>
      <c r="K3772" s="665" t="s">
        <v>6479</v>
      </c>
      <c r="L3772" s="666">
        <v>10042.549999999999</v>
      </c>
      <c r="M3772" s="666">
        <v>20085.099999999999</v>
      </c>
      <c r="N3772" s="665">
        <v>2</v>
      </c>
      <c r="O3772" s="748">
        <v>1</v>
      </c>
      <c r="P3772" s="666">
        <v>20085.099999999999</v>
      </c>
      <c r="Q3772" s="681">
        <v>1</v>
      </c>
      <c r="R3772" s="665">
        <v>2</v>
      </c>
      <c r="S3772" s="681">
        <v>1</v>
      </c>
      <c r="T3772" s="748">
        <v>1</v>
      </c>
      <c r="U3772" s="704">
        <v>1</v>
      </c>
    </row>
    <row r="3773" spans="1:21" ht="14.4" customHeight="1" x14ac:dyDescent="0.3">
      <c r="A3773" s="664">
        <v>21</v>
      </c>
      <c r="B3773" s="665" t="s">
        <v>545</v>
      </c>
      <c r="C3773" s="665" t="s">
        <v>4759</v>
      </c>
      <c r="D3773" s="746" t="s">
        <v>7220</v>
      </c>
      <c r="E3773" s="747" t="s">
        <v>4794</v>
      </c>
      <c r="F3773" s="665" t="s">
        <v>4752</v>
      </c>
      <c r="G3773" s="665" t="s">
        <v>6476</v>
      </c>
      <c r="H3773" s="665" t="s">
        <v>2238</v>
      </c>
      <c r="I3773" s="665" t="s">
        <v>6477</v>
      </c>
      <c r="J3773" s="665" t="s">
        <v>6478</v>
      </c>
      <c r="K3773" s="665" t="s">
        <v>6479</v>
      </c>
      <c r="L3773" s="666">
        <v>25382.080000000002</v>
      </c>
      <c r="M3773" s="666">
        <v>76146.240000000005</v>
      </c>
      <c r="N3773" s="665">
        <v>3</v>
      </c>
      <c r="O3773" s="748">
        <v>1</v>
      </c>
      <c r="P3773" s="666">
        <v>76146.240000000005</v>
      </c>
      <c r="Q3773" s="681">
        <v>1</v>
      </c>
      <c r="R3773" s="665">
        <v>3</v>
      </c>
      <c r="S3773" s="681">
        <v>1</v>
      </c>
      <c r="T3773" s="748">
        <v>1</v>
      </c>
      <c r="U3773" s="704">
        <v>1</v>
      </c>
    </row>
    <row r="3774" spans="1:21" ht="14.4" customHeight="1" x14ac:dyDescent="0.3">
      <c r="A3774" s="664">
        <v>21</v>
      </c>
      <c r="B3774" s="665" t="s">
        <v>545</v>
      </c>
      <c r="C3774" s="665" t="s">
        <v>4759</v>
      </c>
      <c r="D3774" s="746" t="s">
        <v>7220</v>
      </c>
      <c r="E3774" s="747" t="s">
        <v>4794</v>
      </c>
      <c r="F3774" s="665" t="s">
        <v>4752</v>
      </c>
      <c r="G3774" s="665" t="s">
        <v>6476</v>
      </c>
      <c r="H3774" s="665" t="s">
        <v>2238</v>
      </c>
      <c r="I3774" s="665" t="s">
        <v>6480</v>
      </c>
      <c r="J3774" s="665" t="s">
        <v>6481</v>
      </c>
      <c r="K3774" s="665" t="s">
        <v>6482</v>
      </c>
      <c r="L3774" s="666">
        <v>4017.02</v>
      </c>
      <c r="M3774" s="666">
        <v>8034.04</v>
      </c>
      <c r="N3774" s="665">
        <v>2</v>
      </c>
      <c r="O3774" s="748">
        <v>1</v>
      </c>
      <c r="P3774" s="666">
        <v>8034.04</v>
      </c>
      <c r="Q3774" s="681">
        <v>1</v>
      </c>
      <c r="R3774" s="665">
        <v>2</v>
      </c>
      <c r="S3774" s="681">
        <v>1</v>
      </c>
      <c r="T3774" s="748">
        <v>1</v>
      </c>
      <c r="U3774" s="704">
        <v>1</v>
      </c>
    </row>
    <row r="3775" spans="1:21" ht="14.4" customHeight="1" x14ac:dyDescent="0.3">
      <c r="A3775" s="664">
        <v>21</v>
      </c>
      <c r="B3775" s="665" t="s">
        <v>545</v>
      </c>
      <c r="C3775" s="665" t="s">
        <v>4759</v>
      </c>
      <c r="D3775" s="746" t="s">
        <v>7220</v>
      </c>
      <c r="E3775" s="747" t="s">
        <v>4794</v>
      </c>
      <c r="F3775" s="665" t="s">
        <v>4752</v>
      </c>
      <c r="G3775" s="665" t="s">
        <v>6476</v>
      </c>
      <c r="H3775" s="665" t="s">
        <v>2238</v>
      </c>
      <c r="I3775" s="665" t="s">
        <v>6480</v>
      </c>
      <c r="J3775" s="665" t="s">
        <v>6481</v>
      </c>
      <c r="K3775" s="665" t="s">
        <v>6482</v>
      </c>
      <c r="L3775" s="666">
        <v>10152.83</v>
      </c>
      <c r="M3775" s="666">
        <v>142139.61999999997</v>
      </c>
      <c r="N3775" s="665">
        <v>14</v>
      </c>
      <c r="O3775" s="748">
        <v>4</v>
      </c>
      <c r="P3775" s="666">
        <v>142139.61999999997</v>
      </c>
      <c r="Q3775" s="681">
        <v>1</v>
      </c>
      <c r="R3775" s="665">
        <v>14</v>
      </c>
      <c r="S3775" s="681">
        <v>1</v>
      </c>
      <c r="T3775" s="748">
        <v>4</v>
      </c>
      <c r="U3775" s="704">
        <v>1</v>
      </c>
    </row>
    <row r="3776" spans="1:21" ht="14.4" customHeight="1" x14ac:dyDescent="0.3">
      <c r="A3776" s="664">
        <v>21</v>
      </c>
      <c r="B3776" s="665" t="s">
        <v>545</v>
      </c>
      <c r="C3776" s="665" t="s">
        <v>4759</v>
      </c>
      <c r="D3776" s="746" t="s">
        <v>7220</v>
      </c>
      <c r="E3776" s="747" t="s">
        <v>4794</v>
      </c>
      <c r="F3776" s="665" t="s">
        <v>4752</v>
      </c>
      <c r="G3776" s="665" t="s">
        <v>6476</v>
      </c>
      <c r="H3776" s="665" t="s">
        <v>2238</v>
      </c>
      <c r="I3776" s="665" t="s">
        <v>6872</v>
      </c>
      <c r="J3776" s="665" t="s">
        <v>3866</v>
      </c>
      <c r="K3776" s="665" t="s">
        <v>4681</v>
      </c>
      <c r="L3776" s="666">
        <v>0</v>
      </c>
      <c r="M3776" s="666">
        <v>0</v>
      </c>
      <c r="N3776" s="665">
        <v>2</v>
      </c>
      <c r="O3776" s="748">
        <v>0.5</v>
      </c>
      <c r="P3776" s="666">
        <v>0</v>
      </c>
      <c r="Q3776" s="681"/>
      <c r="R3776" s="665">
        <v>2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21</v>
      </c>
      <c r="B3777" s="665" t="s">
        <v>545</v>
      </c>
      <c r="C3777" s="665" t="s">
        <v>4759</v>
      </c>
      <c r="D3777" s="746" t="s">
        <v>7220</v>
      </c>
      <c r="E3777" s="747" t="s">
        <v>4794</v>
      </c>
      <c r="F3777" s="665" t="s">
        <v>4752</v>
      </c>
      <c r="G3777" s="665" t="s">
        <v>6476</v>
      </c>
      <c r="H3777" s="665" t="s">
        <v>2238</v>
      </c>
      <c r="I3777" s="665" t="s">
        <v>6873</v>
      </c>
      <c r="J3777" s="665" t="s">
        <v>6481</v>
      </c>
      <c r="K3777" s="665" t="s">
        <v>6482</v>
      </c>
      <c r="L3777" s="666">
        <v>0</v>
      </c>
      <c r="M3777" s="666">
        <v>0</v>
      </c>
      <c r="N3777" s="665">
        <v>2</v>
      </c>
      <c r="O3777" s="748">
        <v>1</v>
      </c>
      <c r="P3777" s="666">
        <v>0</v>
      </c>
      <c r="Q3777" s="681"/>
      <c r="R3777" s="665">
        <v>2</v>
      </c>
      <c r="S3777" s="681">
        <v>1</v>
      </c>
      <c r="T3777" s="748">
        <v>1</v>
      </c>
      <c r="U3777" s="704">
        <v>1</v>
      </c>
    </row>
    <row r="3778" spans="1:21" ht="14.4" customHeight="1" x14ac:dyDescent="0.3">
      <c r="A3778" s="664">
        <v>21</v>
      </c>
      <c r="B3778" s="665" t="s">
        <v>545</v>
      </c>
      <c r="C3778" s="665" t="s">
        <v>4759</v>
      </c>
      <c r="D3778" s="746" t="s">
        <v>7220</v>
      </c>
      <c r="E3778" s="747" t="s">
        <v>4794</v>
      </c>
      <c r="F3778" s="665" t="s">
        <v>4752</v>
      </c>
      <c r="G3778" s="665" t="s">
        <v>6476</v>
      </c>
      <c r="H3778" s="665" t="s">
        <v>2238</v>
      </c>
      <c r="I3778" s="665" t="s">
        <v>7209</v>
      </c>
      <c r="J3778" s="665" t="s">
        <v>7210</v>
      </c>
      <c r="K3778" s="665" t="s">
        <v>7211</v>
      </c>
      <c r="L3778" s="666">
        <v>18275.11</v>
      </c>
      <c r="M3778" s="666">
        <v>36550.22</v>
      </c>
      <c r="N3778" s="665">
        <v>2</v>
      </c>
      <c r="O3778" s="748">
        <v>1</v>
      </c>
      <c r="P3778" s="666">
        <v>36550.22</v>
      </c>
      <c r="Q3778" s="681">
        <v>1</v>
      </c>
      <c r="R3778" s="665">
        <v>2</v>
      </c>
      <c r="S3778" s="681">
        <v>1</v>
      </c>
      <c r="T3778" s="748">
        <v>1</v>
      </c>
      <c r="U3778" s="704">
        <v>1</v>
      </c>
    </row>
    <row r="3779" spans="1:21" ht="14.4" customHeight="1" x14ac:dyDescent="0.3">
      <c r="A3779" s="664">
        <v>21</v>
      </c>
      <c r="B3779" s="665" t="s">
        <v>545</v>
      </c>
      <c r="C3779" s="665" t="s">
        <v>4759</v>
      </c>
      <c r="D3779" s="746" t="s">
        <v>7220</v>
      </c>
      <c r="E3779" s="747" t="s">
        <v>4794</v>
      </c>
      <c r="F3779" s="665" t="s">
        <v>4752</v>
      </c>
      <c r="G3779" s="665" t="s">
        <v>6476</v>
      </c>
      <c r="H3779" s="665" t="s">
        <v>2238</v>
      </c>
      <c r="I3779" s="665" t="s">
        <v>7175</v>
      </c>
      <c r="J3779" s="665" t="s">
        <v>7111</v>
      </c>
      <c r="K3779" s="665" t="s">
        <v>7112</v>
      </c>
      <c r="L3779" s="666">
        <v>0</v>
      </c>
      <c r="M3779" s="666">
        <v>0</v>
      </c>
      <c r="N3779" s="665">
        <v>1</v>
      </c>
      <c r="O3779" s="748">
        <v>1</v>
      </c>
      <c r="P3779" s="666">
        <v>0</v>
      </c>
      <c r="Q3779" s="681"/>
      <c r="R3779" s="665">
        <v>1</v>
      </c>
      <c r="S3779" s="681">
        <v>1</v>
      </c>
      <c r="T3779" s="748">
        <v>1</v>
      </c>
      <c r="U3779" s="704">
        <v>1</v>
      </c>
    </row>
    <row r="3780" spans="1:21" ht="14.4" customHeight="1" x14ac:dyDescent="0.3">
      <c r="A3780" s="664">
        <v>21</v>
      </c>
      <c r="B3780" s="665" t="s">
        <v>545</v>
      </c>
      <c r="C3780" s="665" t="s">
        <v>4759</v>
      </c>
      <c r="D3780" s="746" t="s">
        <v>7220</v>
      </c>
      <c r="E3780" s="747" t="s">
        <v>4794</v>
      </c>
      <c r="F3780" s="665" t="s">
        <v>4752</v>
      </c>
      <c r="G3780" s="665" t="s">
        <v>6476</v>
      </c>
      <c r="H3780" s="665" t="s">
        <v>2238</v>
      </c>
      <c r="I3780" s="665" t="s">
        <v>7212</v>
      </c>
      <c r="J3780" s="665" t="s">
        <v>6478</v>
      </c>
      <c r="K3780" s="665" t="s">
        <v>6479</v>
      </c>
      <c r="L3780" s="666">
        <v>0</v>
      </c>
      <c r="M3780" s="666">
        <v>0</v>
      </c>
      <c r="N3780" s="665">
        <v>2</v>
      </c>
      <c r="O3780" s="748">
        <v>1</v>
      </c>
      <c r="P3780" s="666">
        <v>0</v>
      </c>
      <c r="Q3780" s="681"/>
      <c r="R3780" s="665">
        <v>2</v>
      </c>
      <c r="S3780" s="681">
        <v>1</v>
      </c>
      <c r="T3780" s="748">
        <v>1</v>
      </c>
      <c r="U3780" s="704">
        <v>1</v>
      </c>
    </row>
    <row r="3781" spans="1:21" ht="14.4" customHeight="1" x14ac:dyDescent="0.3">
      <c r="A3781" s="664">
        <v>21</v>
      </c>
      <c r="B3781" s="665" t="s">
        <v>545</v>
      </c>
      <c r="C3781" s="665" t="s">
        <v>4759</v>
      </c>
      <c r="D3781" s="746" t="s">
        <v>7220</v>
      </c>
      <c r="E3781" s="747" t="s">
        <v>4794</v>
      </c>
      <c r="F3781" s="665" t="s">
        <v>4752</v>
      </c>
      <c r="G3781" s="665" t="s">
        <v>5042</v>
      </c>
      <c r="H3781" s="665" t="s">
        <v>546</v>
      </c>
      <c r="I3781" s="665" t="s">
        <v>1194</v>
      </c>
      <c r="J3781" s="665" t="s">
        <v>751</v>
      </c>
      <c r="K3781" s="665" t="s">
        <v>5043</v>
      </c>
      <c r="L3781" s="666">
        <v>85.76</v>
      </c>
      <c r="M3781" s="666">
        <v>171.52</v>
      </c>
      <c r="N3781" s="665">
        <v>2</v>
      </c>
      <c r="O3781" s="748">
        <v>0.5</v>
      </c>
      <c r="P3781" s="666">
        <v>85.76</v>
      </c>
      <c r="Q3781" s="681">
        <v>0.5</v>
      </c>
      <c r="R3781" s="665">
        <v>1</v>
      </c>
      <c r="S3781" s="681">
        <v>0.5</v>
      </c>
      <c r="T3781" s="748">
        <v>0.25</v>
      </c>
      <c r="U3781" s="704">
        <v>0.5</v>
      </c>
    </row>
    <row r="3782" spans="1:21" ht="14.4" customHeight="1" x14ac:dyDescent="0.3">
      <c r="A3782" s="664">
        <v>21</v>
      </c>
      <c r="B3782" s="665" t="s">
        <v>545</v>
      </c>
      <c r="C3782" s="665" t="s">
        <v>4759</v>
      </c>
      <c r="D3782" s="746" t="s">
        <v>7220</v>
      </c>
      <c r="E3782" s="747" t="s">
        <v>4794</v>
      </c>
      <c r="F3782" s="665" t="s">
        <v>4752</v>
      </c>
      <c r="G3782" s="665" t="s">
        <v>5156</v>
      </c>
      <c r="H3782" s="665" t="s">
        <v>546</v>
      </c>
      <c r="I3782" s="665" t="s">
        <v>845</v>
      </c>
      <c r="J3782" s="665" t="s">
        <v>846</v>
      </c>
      <c r="K3782" s="665" t="s">
        <v>4846</v>
      </c>
      <c r="L3782" s="666">
        <v>122.73</v>
      </c>
      <c r="M3782" s="666">
        <v>122.73</v>
      </c>
      <c r="N3782" s="665">
        <v>1</v>
      </c>
      <c r="O3782" s="748">
        <v>0.5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21</v>
      </c>
      <c r="B3783" s="665" t="s">
        <v>545</v>
      </c>
      <c r="C3783" s="665" t="s">
        <v>4759</v>
      </c>
      <c r="D3783" s="746" t="s">
        <v>7220</v>
      </c>
      <c r="E3783" s="747" t="s">
        <v>4794</v>
      </c>
      <c r="F3783" s="665" t="s">
        <v>4752</v>
      </c>
      <c r="G3783" s="665" t="s">
        <v>5746</v>
      </c>
      <c r="H3783" s="665" t="s">
        <v>546</v>
      </c>
      <c r="I3783" s="665" t="s">
        <v>2944</v>
      </c>
      <c r="J3783" s="665" t="s">
        <v>5747</v>
      </c>
      <c r="K3783" s="665" t="s">
        <v>4401</v>
      </c>
      <c r="L3783" s="666">
        <v>77.13</v>
      </c>
      <c r="M3783" s="666">
        <v>231.39</v>
      </c>
      <c r="N3783" s="665">
        <v>3</v>
      </c>
      <c r="O3783" s="748">
        <v>1</v>
      </c>
      <c r="P3783" s="666">
        <v>231.39</v>
      </c>
      <c r="Q3783" s="681">
        <v>1</v>
      </c>
      <c r="R3783" s="665">
        <v>3</v>
      </c>
      <c r="S3783" s="681">
        <v>1</v>
      </c>
      <c r="T3783" s="748">
        <v>1</v>
      </c>
      <c r="U3783" s="704">
        <v>1</v>
      </c>
    </row>
    <row r="3784" spans="1:21" ht="14.4" customHeight="1" x14ac:dyDescent="0.3">
      <c r="A3784" s="664">
        <v>21</v>
      </c>
      <c r="B3784" s="665" t="s">
        <v>545</v>
      </c>
      <c r="C3784" s="665" t="s">
        <v>4759</v>
      </c>
      <c r="D3784" s="746" t="s">
        <v>7220</v>
      </c>
      <c r="E3784" s="747" t="s">
        <v>4794</v>
      </c>
      <c r="F3784" s="665" t="s">
        <v>4752</v>
      </c>
      <c r="G3784" s="665" t="s">
        <v>4936</v>
      </c>
      <c r="H3784" s="665" t="s">
        <v>546</v>
      </c>
      <c r="I3784" s="665" t="s">
        <v>7213</v>
      </c>
      <c r="J3784" s="665" t="s">
        <v>900</v>
      </c>
      <c r="K3784" s="665" t="s">
        <v>7214</v>
      </c>
      <c r="L3784" s="666">
        <v>31.32</v>
      </c>
      <c r="M3784" s="666">
        <v>62.64</v>
      </c>
      <c r="N3784" s="665">
        <v>2</v>
      </c>
      <c r="O3784" s="748">
        <v>0.5</v>
      </c>
      <c r="P3784" s="666">
        <v>62.64</v>
      </c>
      <c r="Q3784" s="681">
        <v>1</v>
      </c>
      <c r="R3784" s="665">
        <v>2</v>
      </c>
      <c r="S3784" s="681">
        <v>1</v>
      </c>
      <c r="T3784" s="748">
        <v>0.5</v>
      </c>
      <c r="U3784" s="704">
        <v>1</v>
      </c>
    </row>
    <row r="3785" spans="1:21" ht="14.4" customHeight="1" x14ac:dyDescent="0.3">
      <c r="A3785" s="664">
        <v>21</v>
      </c>
      <c r="B3785" s="665" t="s">
        <v>545</v>
      </c>
      <c r="C3785" s="665" t="s">
        <v>4759</v>
      </c>
      <c r="D3785" s="746" t="s">
        <v>7220</v>
      </c>
      <c r="E3785" s="747" t="s">
        <v>4794</v>
      </c>
      <c r="F3785" s="665" t="s">
        <v>4752</v>
      </c>
      <c r="G3785" s="665" t="s">
        <v>4818</v>
      </c>
      <c r="H3785" s="665" t="s">
        <v>546</v>
      </c>
      <c r="I3785" s="665" t="s">
        <v>7101</v>
      </c>
      <c r="J3785" s="665" t="s">
        <v>1798</v>
      </c>
      <c r="K3785" s="665" t="s">
        <v>7102</v>
      </c>
      <c r="L3785" s="666">
        <v>33.549999999999997</v>
      </c>
      <c r="M3785" s="666">
        <v>33.549999999999997</v>
      </c>
      <c r="N3785" s="665">
        <v>1</v>
      </c>
      <c r="O3785" s="748">
        <v>1</v>
      </c>
      <c r="P3785" s="666">
        <v>33.549999999999997</v>
      </c>
      <c r="Q3785" s="681">
        <v>1</v>
      </c>
      <c r="R3785" s="665">
        <v>1</v>
      </c>
      <c r="S3785" s="681">
        <v>1</v>
      </c>
      <c r="T3785" s="748">
        <v>1</v>
      </c>
      <c r="U3785" s="704">
        <v>1</v>
      </c>
    </row>
    <row r="3786" spans="1:21" ht="14.4" customHeight="1" x14ac:dyDescent="0.3">
      <c r="A3786" s="664">
        <v>21</v>
      </c>
      <c r="B3786" s="665" t="s">
        <v>545</v>
      </c>
      <c r="C3786" s="665" t="s">
        <v>4759</v>
      </c>
      <c r="D3786" s="746" t="s">
        <v>7220</v>
      </c>
      <c r="E3786" s="747" t="s">
        <v>4794</v>
      </c>
      <c r="F3786" s="665" t="s">
        <v>4752</v>
      </c>
      <c r="G3786" s="665" t="s">
        <v>4818</v>
      </c>
      <c r="H3786" s="665" t="s">
        <v>546</v>
      </c>
      <c r="I3786" s="665" t="s">
        <v>6118</v>
      </c>
      <c r="J3786" s="665" t="s">
        <v>1798</v>
      </c>
      <c r="K3786" s="665" t="s">
        <v>6119</v>
      </c>
      <c r="L3786" s="666">
        <v>100.62</v>
      </c>
      <c r="M3786" s="666">
        <v>100.62</v>
      </c>
      <c r="N3786" s="665">
        <v>1</v>
      </c>
      <c r="O3786" s="748">
        <v>0.5</v>
      </c>
      <c r="P3786" s="666">
        <v>100.62</v>
      </c>
      <c r="Q3786" s="681">
        <v>1</v>
      </c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21</v>
      </c>
      <c r="B3787" s="665" t="s">
        <v>545</v>
      </c>
      <c r="C3787" s="665" t="s">
        <v>4759</v>
      </c>
      <c r="D3787" s="746" t="s">
        <v>7220</v>
      </c>
      <c r="E3787" s="747" t="s">
        <v>4794</v>
      </c>
      <c r="F3787" s="665" t="s">
        <v>4752</v>
      </c>
      <c r="G3787" s="665" t="s">
        <v>4818</v>
      </c>
      <c r="H3787" s="665" t="s">
        <v>546</v>
      </c>
      <c r="I3787" s="665" t="s">
        <v>5322</v>
      </c>
      <c r="J3787" s="665" t="s">
        <v>1955</v>
      </c>
      <c r="K3787" s="665" t="s">
        <v>5323</v>
      </c>
      <c r="L3787" s="666">
        <v>0</v>
      </c>
      <c r="M3787" s="666">
        <v>0</v>
      </c>
      <c r="N3787" s="665">
        <v>1</v>
      </c>
      <c r="O3787" s="748">
        <v>1</v>
      </c>
      <c r="P3787" s="666"/>
      <c r="Q3787" s="681"/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21</v>
      </c>
      <c r="B3788" s="665" t="s">
        <v>545</v>
      </c>
      <c r="C3788" s="665" t="s">
        <v>4759</v>
      </c>
      <c r="D3788" s="746" t="s">
        <v>7220</v>
      </c>
      <c r="E3788" s="747" t="s">
        <v>4794</v>
      </c>
      <c r="F3788" s="665" t="s">
        <v>4752</v>
      </c>
      <c r="G3788" s="665" t="s">
        <v>4818</v>
      </c>
      <c r="H3788" s="665" t="s">
        <v>546</v>
      </c>
      <c r="I3788" s="665" t="s">
        <v>7215</v>
      </c>
      <c r="J3788" s="665" t="s">
        <v>7216</v>
      </c>
      <c r="K3788" s="665" t="s">
        <v>7217</v>
      </c>
      <c r="L3788" s="666">
        <v>95.29</v>
      </c>
      <c r="M3788" s="666">
        <v>190.58</v>
      </c>
      <c r="N3788" s="665">
        <v>2</v>
      </c>
      <c r="O3788" s="748">
        <v>1</v>
      </c>
      <c r="P3788" s="666">
        <v>190.58</v>
      </c>
      <c r="Q3788" s="681">
        <v>1</v>
      </c>
      <c r="R3788" s="665">
        <v>2</v>
      </c>
      <c r="S3788" s="681">
        <v>1</v>
      </c>
      <c r="T3788" s="748">
        <v>1</v>
      </c>
      <c r="U3788" s="704">
        <v>1</v>
      </c>
    </row>
    <row r="3789" spans="1:21" ht="14.4" customHeight="1" x14ac:dyDescent="0.3">
      <c r="A3789" s="664">
        <v>21</v>
      </c>
      <c r="B3789" s="665" t="s">
        <v>545</v>
      </c>
      <c r="C3789" s="665" t="s">
        <v>4759</v>
      </c>
      <c r="D3789" s="746" t="s">
        <v>7220</v>
      </c>
      <c r="E3789" s="747" t="s">
        <v>4794</v>
      </c>
      <c r="F3789" s="665" t="s">
        <v>4752</v>
      </c>
      <c r="G3789" s="665" t="s">
        <v>4942</v>
      </c>
      <c r="H3789" s="665" t="s">
        <v>546</v>
      </c>
      <c r="I3789" s="665" t="s">
        <v>7177</v>
      </c>
      <c r="J3789" s="665" t="s">
        <v>4944</v>
      </c>
      <c r="K3789" s="665" t="s">
        <v>4913</v>
      </c>
      <c r="L3789" s="666">
        <v>0</v>
      </c>
      <c r="M3789" s="666">
        <v>0</v>
      </c>
      <c r="N3789" s="665">
        <v>1</v>
      </c>
      <c r="O3789" s="748">
        <v>0.5</v>
      </c>
      <c r="P3789" s="666">
        <v>0</v>
      </c>
      <c r="Q3789" s="681"/>
      <c r="R3789" s="665">
        <v>1</v>
      </c>
      <c r="S3789" s="681">
        <v>1</v>
      </c>
      <c r="T3789" s="748">
        <v>0.5</v>
      </c>
      <c r="U3789" s="704">
        <v>1</v>
      </c>
    </row>
    <row r="3790" spans="1:21" ht="14.4" customHeight="1" x14ac:dyDescent="0.3">
      <c r="A3790" s="664">
        <v>21</v>
      </c>
      <c r="B3790" s="665" t="s">
        <v>545</v>
      </c>
      <c r="C3790" s="665" t="s">
        <v>4759</v>
      </c>
      <c r="D3790" s="746" t="s">
        <v>7220</v>
      </c>
      <c r="E3790" s="747" t="s">
        <v>4794</v>
      </c>
      <c r="F3790" s="665" t="s">
        <v>4752</v>
      </c>
      <c r="G3790" s="665" t="s">
        <v>4942</v>
      </c>
      <c r="H3790" s="665" t="s">
        <v>546</v>
      </c>
      <c r="I3790" s="665" t="s">
        <v>5763</v>
      </c>
      <c r="J3790" s="665" t="s">
        <v>5478</v>
      </c>
      <c r="K3790" s="665" t="s">
        <v>5035</v>
      </c>
      <c r="L3790" s="666">
        <v>0</v>
      </c>
      <c r="M3790" s="666">
        <v>0</v>
      </c>
      <c r="N3790" s="665">
        <v>2</v>
      </c>
      <c r="O3790" s="748">
        <v>1.5</v>
      </c>
      <c r="P3790" s="666"/>
      <c r="Q3790" s="681"/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21</v>
      </c>
      <c r="B3791" s="665" t="s">
        <v>545</v>
      </c>
      <c r="C3791" s="665" t="s">
        <v>4759</v>
      </c>
      <c r="D3791" s="746" t="s">
        <v>7220</v>
      </c>
      <c r="E3791" s="747" t="s">
        <v>4794</v>
      </c>
      <c r="F3791" s="665" t="s">
        <v>4752</v>
      </c>
      <c r="G3791" s="665" t="s">
        <v>4942</v>
      </c>
      <c r="H3791" s="665" t="s">
        <v>546</v>
      </c>
      <c r="I3791" s="665" t="s">
        <v>5764</v>
      </c>
      <c r="J3791" s="665" t="s">
        <v>5478</v>
      </c>
      <c r="K3791" s="665" t="s">
        <v>4945</v>
      </c>
      <c r="L3791" s="666">
        <v>0</v>
      </c>
      <c r="M3791" s="666">
        <v>0</v>
      </c>
      <c r="N3791" s="665">
        <v>2</v>
      </c>
      <c r="O3791" s="748">
        <v>1</v>
      </c>
      <c r="P3791" s="666">
        <v>0</v>
      </c>
      <c r="Q3791" s="681"/>
      <c r="R3791" s="665">
        <v>2</v>
      </c>
      <c r="S3791" s="681">
        <v>1</v>
      </c>
      <c r="T3791" s="748">
        <v>1</v>
      </c>
      <c r="U3791" s="704">
        <v>1</v>
      </c>
    </row>
    <row r="3792" spans="1:21" ht="14.4" customHeight="1" x14ac:dyDescent="0.3">
      <c r="A3792" s="664">
        <v>21</v>
      </c>
      <c r="B3792" s="665" t="s">
        <v>545</v>
      </c>
      <c r="C3792" s="665" t="s">
        <v>4759</v>
      </c>
      <c r="D3792" s="746" t="s">
        <v>7220</v>
      </c>
      <c r="E3792" s="747" t="s">
        <v>4794</v>
      </c>
      <c r="F3792" s="665" t="s">
        <v>4754</v>
      </c>
      <c r="G3792" s="665" t="s">
        <v>5844</v>
      </c>
      <c r="H3792" s="665" t="s">
        <v>546</v>
      </c>
      <c r="I3792" s="665" t="s">
        <v>5848</v>
      </c>
      <c r="J3792" s="665" t="s">
        <v>5849</v>
      </c>
      <c r="K3792" s="665" t="s">
        <v>5850</v>
      </c>
      <c r="L3792" s="666">
        <v>1600</v>
      </c>
      <c r="M3792" s="666">
        <v>8000</v>
      </c>
      <c r="N3792" s="665">
        <v>5</v>
      </c>
      <c r="O3792" s="748">
        <v>2</v>
      </c>
      <c r="P3792" s="666">
        <v>8000</v>
      </c>
      <c r="Q3792" s="681">
        <v>1</v>
      </c>
      <c r="R3792" s="665">
        <v>5</v>
      </c>
      <c r="S3792" s="681">
        <v>1</v>
      </c>
      <c r="T3792" s="748">
        <v>2</v>
      </c>
      <c r="U3792" s="704">
        <v>1</v>
      </c>
    </row>
    <row r="3793" spans="1:21" ht="14.4" customHeight="1" x14ac:dyDescent="0.3">
      <c r="A3793" s="664">
        <v>21</v>
      </c>
      <c r="B3793" s="665" t="s">
        <v>545</v>
      </c>
      <c r="C3793" s="665" t="s">
        <v>4759</v>
      </c>
      <c r="D3793" s="746" t="s">
        <v>7220</v>
      </c>
      <c r="E3793" s="747" t="s">
        <v>4794</v>
      </c>
      <c r="F3793" s="665" t="s">
        <v>4754</v>
      </c>
      <c r="G3793" s="665" t="s">
        <v>5844</v>
      </c>
      <c r="H3793" s="665" t="s">
        <v>546</v>
      </c>
      <c r="I3793" s="665" t="s">
        <v>5851</v>
      </c>
      <c r="J3793" s="665" t="s">
        <v>5852</v>
      </c>
      <c r="K3793" s="665" t="s">
        <v>5853</v>
      </c>
      <c r="L3793" s="666">
        <v>479.95</v>
      </c>
      <c r="M3793" s="666">
        <v>959.9</v>
      </c>
      <c r="N3793" s="665">
        <v>2</v>
      </c>
      <c r="O3793" s="748">
        <v>1</v>
      </c>
      <c r="P3793" s="666">
        <v>959.9</v>
      </c>
      <c r="Q3793" s="681">
        <v>1</v>
      </c>
      <c r="R3793" s="665">
        <v>2</v>
      </c>
      <c r="S3793" s="681">
        <v>1</v>
      </c>
      <c r="T3793" s="748">
        <v>1</v>
      </c>
      <c r="U3793" s="704">
        <v>1</v>
      </c>
    </row>
    <row r="3794" spans="1:21" ht="14.4" customHeight="1" x14ac:dyDescent="0.3">
      <c r="A3794" s="664">
        <v>21</v>
      </c>
      <c r="B3794" s="665" t="s">
        <v>545</v>
      </c>
      <c r="C3794" s="665" t="s">
        <v>4759</v>
      </c>
      <c r="D3794" s="746" t="s">
        <v>7220</v>
      </c>
      <c r="E3794" s="747" t="s">
        <v>4794</v>
      </c>
      <c r="F3794" s="665" t="s">
        <v>4754</v>
      </c>
      <c r="G3794" s="665" t="s">
        <v>4949</v>
      </c>
      <c r="H3794" s="665" t="s">
        <v>546</v>
      </c>
      <c r="I3794" s="665" t="s">
        <v>4950</v>
      </c>
      <c r="J3794" s="665" t="s">
        <v>4951</v>
      </c>
      <c r="K3794" s="665" t="s">
        <v>4952</v>
      </c>
      <c r="L3794" s="666">
        <v>1267.1300000000001</v>
      </c>
      <c r="M3794" s="666">
        <v>1267.1300000000001</v>
      </c>
      <c r="N3794" s="665">
        <v>1</v>
      </c>
      <c r="O3794" s="748">
        <v>1</v>
      </c>
      <c r="P3794" s="666">
        <v>1267.1300000000001</v>
      </c>
      <c r="Q3794" s="681">
        <v>1</v>
      </c>
      <c r="R3794" s="665">
        <v>1</v>
      </c>
      <c r="S3794" s="681">
        <v>1</v>
      </c>
      <c r="T3794" s="748">
        <v>1</v>
      </c>
      <c r="U3794" s="704">
        <v>1</v>
      </c>
    </row>
    <row r="3795" spans="1:21" ht="14.4" customHeight="1" thickBot="1" x14ac:dyDescent="0.35">
      <c r="A3795" s="670">
        <v>21</v>
      </c>
      <c r="B3795" s="671" t="s">
        <v>545</v>
      </c>
      <c r="C3795" s="671" t="s">
        <v>4759</v>
      </c>
      <c r="D3795" s="749" t="s">
        <v>7220</v>
      </c>
      <c r="E3795" s="750" t="s">
        <v>4794</v>
      </c>
      <c r="F3795" s="671" t="s">
        <v>4754</v>
      </c>
      <c r="G3795" s="671" t="s">
        <v>4949</v>
      </c>
      <c r="H3795" s="671" t="s">
        <v>546</v>
      </c>
      <c r="I3795" s="671" t="s">
        <v>5039</v>
      </c>
      <c r="J3795" s="671" t="s">
        <v>5040</v>
      </c>
      <c r="K3795" s="671" t="s">
        <v>5041</v>
      </c>
      <c r="L3795" s="672">
        <v>1000</v>
      </c>
      <c r="M3795" s="672">
        <v>3000</v>
      </c>
      <c r="N3795" s="671">
        <v>3</v>
      </c>
      <c r="O3795" s="751">
        <v>3</v>
      </c>
      <c r="P3795" s="672">
        <v>2000</v>
      </c>
      <c r="Q3795" s="682">
        <v>0.66666666666666663</v>
      </c>
      <c r="R3795" s="671">
        <v>2</v>
      </c>
      <c r="S3795" s="682">
        <v>0.66666666666666663</v>
      </c>
      <c r="T3795" s="751">
        <v>2</v>
      </c>
      <c r="U3795" s="705">
        <v>0.66666666666666663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7222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4796</v>
      </c>
      <c r="B5" s="229">
        <v>113958.76000000001</v>
      </c>
      <c r="C5" s="745">
        <v>0.19883319100855915</v>
      </c>
      <c r="D5" s="229">
        <v>459178.75000000012</v>
      </c>
      <c r="E5" s="745">
        <v>0.80116680899144088</v>
      </c>
      <c r="F5" s="753">
        <v>573137.51000000013</v>
      </c>
    </row>
    <row r="6" spans="1:6" ht="14.4" customHeight="1" x14ac:dyDescent="0.3">
      <c r="A6" s="691" t="s">
        <v>4774</v>
      </c>
      <c r="B6" s="668">
        <v>104133.82999999997</v>
      </c>
      <c r="C6" s="681">
        <v>7.1465342505285218E-2</v>
      </c>
      <c r="D6" s="668">
        <v>1352989.67</v>
      </c>
      <c r="E6" s="681">
        <v>0.92853465749471475</v>
      </c>
      <c r="F6" s="669">
        <v>1457123.5</v>
      </c>
    </row>
    <row r="7" spans="1:6" ht="14.4" customHeight="1" x14ac:dyDescent="0.3">
      <c r="A7" s="691" t="s">
        <v>4791</v>
      </c>
      <c r="B7" s="668">
        <v>84838.249999999985</v>
      </c>
      <c r="C7" s="681">
        <v>9.201124516872701E-2</v>
      </c>
      <c r="D7" s="668">
        <v>837203.94000000018</v>
      </c>
      <c r="E7" s="681">
        <v>0.90798875483127295</v>
      </c>
      <c r="F7" s="669">
        <v>922042.19000000018</v>
      </c>
    </row>
    <row r="8" spans="1:6" ht="14.4" customHeight="1" x14ac:dyDescent="0.3">
      <c r="A8" s="691" t="s">
        <v>4767</v>
      </c>
      <c r="B8" s="668">
        <v>68157.19</v>
      </c>
      <c r="C8" s="681">
        <v>0.3667542012737055</v>
      </c>
      <c r="D8" s="668">
        <v>117681.68999999999</v>
      </c>
      <c r="E8" s="681">
        <v>0.63324579872629438</v>
      </c>
      <c r="F8" s="669">
        <v>185838.88</v>
      </c>
    </row>
    <row r="9" spans="1:6" ht="14.4" customHeight="1" x14ac:dyDescent="0.3">
      <c r="A9" s="691" t="s">
        <v>4776</v>
      </c>
      <c r="B9" s="668">
        <v>63769.740000000005</v>
      </c>
      <c r="C9" s="681">
        <v>0.1219558089020225</v>
      </c>
      <c r="D9" s="668">
        <v>459122.44999999972</v>
      </c>
      <c r="E9" s="681">
        <v>0.87804419109797749</v>
      </c>
      <c r="F9" s="669">
        <v>522892.18999999971</v>
      </c>
    </row>
    <row r="10" spans="1:6" ht="14.4" customHeight="1" x14ac:dyDescent="0.3">
      <c r="A10" s="691" t="s">
        <v>4780</v>
      </c>
      <c r="B10" s="668">
        <v>39590.659999999996</v>
      </c>
      <c r="C10" s="681">
        <v>0.19528766246488685</v>
      </c>
      <c r="D10" s="668">
        <v>163139.2999999999</v>
      </c>
      <c r="E10" s="681">
        <v>0.80471233753511306</v>
      </c>
      <c r="F10" s="669">
        <v>202729.9599999999</v>
      </c>
    </row>
    <row r="11" spans="1:6" ht="14.4" customHeight="1" x14ac:dyDescent="0.3">
      <c r="A11" s="691" t="s">
        <v>4765</v>
      </c>
      <c r="B11" s="668">
        <v>35897.299999999996</v>
      </c>
      <c r="C11" s="681">
        <v>3.2617697502201427E-2</v>
      </c>
      <c r="D11" s="668">
        <v>1064649.4200000006</v>
      </c>
      <c r="E11" s="681">
        <v>0.96738230249779855</v>
      </c>
      <c r="F11" s="669">
        <v>1100546.7200000007</v>
      </c>
    </row>
    <row r="12" spans="1:6" ht="14.4" customHeight="1" x14ac:dyDescent="0.3">
      <c r="A12" s="691" t="s">
        <v>4792</v>
      </c>
      <c r="B12" s="668">
        <v>30619.84</v>
      </c>
      <c r="C12" s="681">
        <v>0.18915363191388088</v>
      </c>
      <c r="D12" s="668">
        <v>131258.31000000003</v>
      </c>
      <c r="E12" s="681">
        <v>0.8108463680861191</v>
      </c>
      <c r="F12" s="669">
        <v>161878.15000000002</v>
      </c>
    </row>
    <row r="13" spans="1:6" ht="14.4" customHeight="1" x14ac:dyDescent="0.3">
      <c r="A13" s="691" t="s">
        <v>4795</v>
      </c>
      <c r="B13" s="668">
        <v>30271.46</v>
      </c>
      <c r="C13" s="681">
        <v>0.12527883231688694</v>
      </c>
      <c r="D13" s="668">
        <v>211361.22</v>
      </c>
      <c r="E13" s="681">
        <v>0.87472116768311314</v>
      </c>
      <c r="F13" s="669">
        <v>241632.68</v>
      </c>
    </row>
    <row r="14" spans="1:6" ht="14.4" customHeight="1" x14ac:dyDescent="0.3">
      <c r="A14" s="691" t="s">
        <v>4764</v>
      </c>
      <c r="B14" s="668">
        <v>28988.82</v>
      </c>
      <c r="C14" s="681">
        <v>0.18953058183092034</v>
      </c>
      <c r="D14" s="668">
        <v>123961.8</v>
      </c>
      <c r="E14" s="681">
        <v>0.81046941816907969</v>
      </c>
      <c r="F14" s="669">
        <v>152950.62</v>
      </c>
    </row>
    <row r="15" spans="1:6" ht="14.4" customHeight="1" x14ac:dyDescent="0.3">
      <c r="A15" s="691" t="s">
        <v>4787</v>
      </c>
      <c r="B15" s="668">
        <v>17450.409999999996</v>
      </c>
      <c r="C15" s="681">
        <v>4.3747491002455598E-2</v>
      </c>
      <c r="D15" s="668">
        <v>381438.97999999986</v>
      </c>
      <c r="E15" s="681">
        <v>0.95625250899754444</v>
      </c>
      <c r="F15" s="669">
        <v>398889.38999999984</v>
      </c>
    </row>
    <row r="16" spans="1:6" ht="14.4" customHeight="1" x14ac:dyDescent="0.3">
      <c r="A16" s="691" t="s">
        <v>4769</v>
      </c>
      <c r="B16" s="668">
        <v>9242.66</v>
      </c>
      <c r="C16" s="681">
        <v>9.9555575662004833E-2</v>
      </c>
      <c r="D16" s="668">
        <v>83596.540000000008</v>
      </c>
      <c r="E16" s="681">
        <v>0.9004444243379951</v>
      </c>
      <c r="F16" s="669">
        <v>92839.200000000012</v>
      </c>
    </row>
    <row r="17" spans="1:6" ht="14.4" customHeight="1" x14ac:dyDescent="0.3">
      <c r="A17" s="691" t="s">
        <v>4790</v>
      </c>
      <c r="B17" s="668">
        <v>6618.8000000000011</v>
      </c>
      <c r="C17" s="681">
        <v>6.6411874428699155E-2</v>
      </c>
      <c r="D17" s="668">
        <v>93044.1</v>
      </c>
      <c r="E17" s="681">
        <v>0.93358812557130089</v>
      </c>
      <c r="F17" s="669">
        <v>99662.900000000009</v>
      </c>
    </row>
    <row r="18" spans="1:6" ht="14.4" customHeight="1" x14ac:dyDescent="0.3">
      <c r="A18" s="691" t="s">
        <v>4783</v>
      </c>
      <c r="B18" s="668">
        <v>6604.68</v>
      </c>
      <c r="C18" s="681">
        <v>0.18303589367829071</v>
      </c>
      <c r="D18" s="668">
        <v>29479.390000000007</v>
      </c>
      <c r="E18" s="681">
        <v>0.81696410632170935</v>
      </c>
      <c r="F18" s="669">
        <v>36084.070000000007</v>
      </c>
    </row>
    <row r="19" spans="1:6" ht="14.4" customHeight="1" x14ac:dyDescent="0.3">
      <c r="A19" s="691" t="s">
        <v>4794</v>
      </c>
      <c r="B19" s="668">
        <v>5503.91</v>
      </c>
      <c r="C19" s="681">
        <v>1.4704656132913026E-2</v>
      </c>
      <c r="D19" s="668">
        <v>368793.18000000011</v>
      </c>
      <c r="E19" s="681">
        <v>0.98529534386708706</v>
      </c>
      <c r="F19" s="669">
        <v>374297.09000000008</v>
      </c>
    </row>
    <row r="20" spans="1:6" ht="14.4" customHeight="1" x14ac:dyDescent="0.3">
      <c r="A20" s="691" t="s">
        <v>4793</v>
      </c>
      <c r="B20" s="668">
        <v>4521.28</v>
      </c>
      <c r="C20" s="681">
        <v>0.26852027823178382</v>
      </c>
      <c r="D20" s="668">
        <v>12316.48</v>
      </c>
      <c r="E20" s="681">
        <v>0.7314797217682163</v>
      </c>
      <c r="F20" s="669">
        <v>16837.759999999998</v>
      </c>
    </row>
    <row r="21" spans="1:6" ht="14.4" customHeight="1" x14ac:dyDescent="0.3">
      <c r="A21" s="691" t="s">
        <v>4773</v>
      </c>
      <c r="B21" s="668">
        <v>1740.57</v>
      </c>
      <c r="C21" s="681">
        <v>6.8625198238218936E-3</v>
      </c>
      <c r="D21" s="668">
        <v>251893.67</v>
      </c>
      <c r="E21" s="681">
        <v>0.99313748017617809</v>
      </c>
      <c r="F21" s="669">
        <v>253634.24000000002</v>
      </c>
    </row>
    <row r="22" spans="1:6" ht="14.4" customHeight="1" x14ac:dyDescent="0.3">
      <c r="A22" s="691" t="s">
        <v>4781</v>
      </c>
      <c r="B22" s="668">
        <v>668.54</v>
      </c>
      <c r="C22" s="681">
        <v>6.0877863638102069E-2</v>
      </c>
      <c r="D22" s="668">
        <v>10313.120000000001</v>
      </c>
      <c r="E22" s="681">
        <v>0.93912213636189801</v>
      </c>
      <c r="F22" s="669">
        <v>10981.66</v>
      </c>
    </row>
    <row r="23" spans="1:6" ht="14.4" customHeight="1" x14ac:dyDescent="0.3">
      <c r="A23" s="691" t="s">
        <v>4779</v>
      </c>
      <c r="B23" s="668">
        <v>550.39</v>
      </c>
      <c r="C23" s="681">
        <v>1.9086402217170027E-2</v>
      </c>
      <c r="D23" s="668">
        <v>28286.370000000003</v>
      </c>
      <c r="E23" s="681">
        <v>0.98091359778282994</v>
      </c>
      <c r="F23" s="669">
        <v>28836.760000000002</v>
      </c>
    </row>
    <row r="24" spans="1:6" ht="14.4" customHeight="1" x14ac:dyDescent="0.3">
      <c r="A24" s="691" t="s">
        <v>4788</v>
      </c>
      <c r="B24" s="668">
        <v>550.39</v>
      </c>
      <c r="C24" s="681">
        <v>1.1089688477656711E-2</v>
      </c>
      <c r="D24" s="668">
        <v>49080.4</v>
      </c>
      <c r="E24" s="681">
        <v>0.98891031152234332</v>
      </c>
      <c r="F24" s="669">
        <v>49630.79</v>
      </c>
    </row>
    <row r="25" spans="1:6" ht="14.4" customHeight="1" x14ac:dyDescent="0.3">
      <c r="A25" s="691" t="s">
        <v>4775</v>
      </c>
      <c r="B25" s="668">
        <v>455.02</v>
      </c>
      <c r="C25" s="681">
        <v>9.0314467106535033E-3</v>
      </c>
      <c r="D25" s="668">
        <v>49926.720000000001</v>
      </c>
      <c r="E25" s="681">
        <v>0.99096855328934652</v>
      </c>
      <c r="F25" s="669">
        <v>50381.74</v>
      </c>
    </row>
    <row r="26" spans="1:6" ht="14.4" customHeight="1" x14ac:dyDescent="0.3">
      <c r="A26" s="691" t="s">
        <v>4772</v>
      </c>
      <c r="B26" s="668"/>
      <c r="C26" s="681">
        <v>0</v>
      </c>
      <c r="D26" s="668">
        <v>700.86</v>
      </c>
      <c r="E26" s="681">
        <v>1</v>
      </c>
      <c r="F26" s="669">
        <v>700.86</v>
      </c>
    </row>
    <row r="27" spans="1:6" ht="14.4" customHeight="1" x14ac:dyDescent="0.3">
      <c r="A27" s="691" t="s">
        <v>4786</v>
      </c>
      <c r="B27" s="668"/>
      <c r="C27" s="681">
        <v>0</v>
      </c>
      <c r="D27" s="668">
        <v>21609.449999999997</v>
      </c>
      <c r="E27" s="681">
        <v>1</v>
      </c>
      <c r="F27" s="669">
        <v>21609.449999999997</v>
      </c>
    </row>
    <row r="28" spans="1:6" ht="14.4" customHeight="1" x14ac:dyDescent="0.3">
      <c r="A28" s="691" t="s">
        <v>4766</v>
      </c>
      <c r="B28" s="668"/>
      <c r="C28" s="681">
        <v>0</v>
      </c>
      <c r="D28" s="668">
        <v>190749.13</v>
      </c>
      <c r="E28" s="681">
        <v>1</v>
      </c>
      <c r="F28" s="669">
        <v>190749.13</v>
      </c>
    </row>
    <row r="29" spans="1:6" ht="14.4" customHeight="1" x14ac:dyDescent="0.3">
      <c r="A29" s="691" t="s">
        <v>4784</v>
      </c>
      <c r="B29" s="668"/>
      <c r="C29" s="681">
        <v>0</v>
      </c>
      <c r="D29" s="668">
        <v>6111.28</v>
      </c>
      <c r="E29" s="681">
        <v>1</v>
      </c>
      <c r="F29" s="669">
        <v>6111.28</v>
      </c>
    </row>
    <row r="30" spans="1:6" ht="14.4" customHeight="1" x14ac:dyDescent="0.3">
      <c r="A30" s="691" t="s">
        <v>4778</v>
      </c>
      <c r="B30" s="668"/>
      <c r="C30" s="681">
        <v>0</v>
      </c>
      <c r="D30" s="668">
        <v>44299.199999999983</v>
      </c>
      <c r="E30" s="681">
        <v>1</v>
      </c>
      <c r="F30" s="669">
        <v>44299.199999999983</v>
      </c>
    </row>
    <row r="31" spans="1:6" ht="14.4" customHeight="1" x14ac:dyDescent="0.3">
      <c r="A31" s="691" t="s">
        <v>4771</v>
      </c>
      <c r="B31" s="668"/>
      <c r="C31" s="681">
        <v>0</v>
      </c>
      <c r="D31" s="668">
        <v>300.18</v>
      </c>
      <c r="E31" s="681">
        <v>1</v>
      </c>
      <c r="F31" s="669">
        <v>300.18</v>
      </c>
    </row>
    <row r="32" spans="1:6" ht="14.4" customHeight="1" x14ac:dyDescent="0.3">
      <c r="A32" s="691" t="s">
        <v>4782</v>
      </c>
      <c r="B32" s="668"/>
      <c r="C32" s="681">
        <v>0</v>
      </c>
      <c r="D32" s="668">
        <v>28.200000000000003</v>
      </c>
      <c r="E32" s="681">
        <v>1</v>
      </c>
      <c r="F32" s="669">
        <v>28.200000000000003</v>
      </c>
    </row>
    <row r="33" spans="1:6" ht="14.4" customHeight="1" x14ac:dyDescent="0.3">
      <c r="A33" s="691" t="s">
        <v>4768</v>
      </c>
      <c r="B33" s="668"/>
      <c r="C33" s="681">
        <v>0</v>
      </c>
      <c r="D33" s="668">
        <v>2998.68</v>
      </c>
      <c r="E33" s="681">
        <v>1</v>
      </c>
      <c r="F33" s="669">
        <v>2998.68</v>
      </c>
    </row>
    <row r="34" spans="1:6" ht="14.4" customHeight="1" x14ac:dyDescent="0.3">
      <c r="A34" s="691" t="s">
        <v>4770</v>
      </c>
      <c r="B34" s="668">
        <v>0</v>
      </c>
      <c r="C34" s="681">
        <v>0</v>
      </c>
      <c r="D34" s="668">
        <v>64767.99</v>
      </c>
      <c r="E34" s="681">
        <v>1</v>
      </c>
      <c r="F34" s="669">
        <v>64767.99</v>
      </c>
    </row>
    <row r="35" spans="1:6" ht="14.4" customHeight="1" x14ac:dyDescent="0.3">
      <c r="A35" s="691" t="s">
        <v>4785</v>
      </c>
      <c r="B35" s="668"/>
      <c r="C35" s="681">
        <v>0</v>
      </c>
      <c r="D35" s="668">
        <v>1491.44</v>
      </c>
      <c r="E35" s="681">
        <v>1</v>
      </c>
      <c r="F35" s="669">
        <v>1491.44</v>
      </c>
    </row>
    <row r="36" spans="1:6" ht="14.4" customHeight="1" thickBot="1" x14ac:dyDescent="0.35">
      <c r="A36" s="692" t="s">
        <v>4789</v>
      </c>
      <c r="B36" s="683"/>
      <c r="C36" s="684">
        <v>0</v>
      </c>
      <c r="D36" s="683">
        <v>6604.68</v>
      </c>
      <c r="E36" s="684">
        <v>1</v>
      </c>
      <c r="F36" s="685">
        <v>6604.68</v>
      </c>
    </row>
    <row r="37" spans="1:6" ht="14.4" customHeight="1" thickBot="1" x14ac:dyDescent="0.35">
      <c r="A37" s="686" t="s">
        <v>3</v>
      </c>
      <c r="B37" s="687">
        <v>654132.5</v>
      </c>
      <c r="C37" s="688">
        <v>8.9945917138757381E-2</v>
      </c>
      <c r="D37" s="687">
        <v>6618376.5900000017</v>
      </c>
      <c r="E37" s="688">
        <v>0.91005408286124256</v>
      </c>
      <c r="F37" s="689">
        <v>7272509.0900000017</v>
      </c>
    </row>
    <row r="38" spans="1:6" ht="14.4" customHeight="1" thickBot="1" x14ac:dyDescent="0.35"/>
    <row r="39" spans="1:6" ht="14.4" customHeight="1" x14ac:dyDescent="0.3">
      <c r="A39" s="754" t="s">
        <v>4308</v>
      </c>
      <c r="B39" s="229">
        <v>376467.31000000006</v>
      </c>
      <c r="C39" s="745">
        <v>0.19843365274104055</v>
      </c>
      <c r="D39" s="229">
        <v>1520727.5699999996</v>
      </c>
      <c r="E39" s="745">
        <v>0.80156634725895948</v>
      </c>
      <c r="F39" s="753">
        <v>1897194.8799999997</v>
      </c>
    </row>
    <row r="40" spans="1:6" ht="14.4" customHeight="1" x14ac:dyDescent="0.3">
      <c r="A40" s="691" t="s">
        <v>4355</v>
      </c>
      <c r="B40" s="668">
        <v>119459.27999999998</v>
      </c>
      <c r="C40" s="681">
        <v>8.410019845048991E-2</v>
      </c>
      <c r="D40" s="668">
        <v>1300980.6499999999</v>
      </c>
      <c r="E40" s="681">
        <v>0.91589980154951012</v>
      </c>
      <c r="F40" s="669">
        <v>1420439.93</v>
      </c>
    </row>
    <row r="41" spans="1:6" ht="14.4" customHeight="1" x14ac:dyDescent="0.3">
      <c r="A41" s="691" t="s">
        <v>7223</v>
      </c>
      <c r="B41" s="668">
        <v>43370.78</v>
      </c>
      <c r="C41" s="681">
        <v>0.52909481154828386</v>
      </c>
      <c r="D41" s="668">
        <v>38600.879999999997</v>
      </c>
      <c r="E41" s="681">
        <v>0.47090518845171608</v>
      </c>
      <c r="F41" s="669">
        <v>81971.66</v>
      </c>
    </row>
    <row r="42" spans="1:6" ht="14.4" customHeight="1" x14ac:dyDescent="0.3">
      <c r="A42" s="691" t="s">
        <v>4333</v>
      </c>
      <c r="B42" s="668">
        <v>29583.68</v>
      </c>
      <c r="C42" s="681">
        <v>1</v>
      </c>
      <c r="D42" s="668"/>
      <c r="E42" s="681">
        <v>0</v>
      </c>
      <c r="F42" s="669">
        <v>29583.68</v>
      </c>
    </row>
    <row r="43" spans="1:6" ht="14.4" customHeight="1" x14ac:dyDescent="0.3">
      <c r="A43" s="691" t="s">
        <v>7224</v>
      </c>
      <c r="B43" s="668">
        <v>26969.170000000002</v>
      </c>
      <c r="C43" s="681">
        <v>0.5212767479061311</v>
      </c>
      <c r="D43" s="668">
        <v>24767.589999999997</v>
      </c>
      <c r="E43" s="681">
        <v>0.47872325209386901</v>
      </c>
      <c r="F43" s="669">
        <v>51736.759999999995</v>
      </c>
    </row>
    <row r="44" spans="1:6" ht="14.4" customHeight="1" x14ac:dyDescent="0.3">
      <c r="A44" s="691" t="s">
        <v>4306</v>
      </c>
      <c r="B44" s="668">
        <v>17961.75</v>
      </c>
      <c r="C44" s="681">
        <v>1.7062686505800524E-2</v>
      </c>
      <c r="D44" s="668">
        <v>1034730.04</v>
      </c>
      <c r="E44" s="681">
        <v>0.98293731349419944</v>
      </c>
      <c r="F44" s="669">
        <v>1052691.79</v>
      </c>
    </row>
    <row r="45" spans="1:6" ht="14.4" customHeight="1" x14ac:dyDescent="0.3">
      <c r="A45" s="691" t="s">
        <v>4354</v>
      </c>
      <c r="B45" s="668">
        <v>11084.94</v>
      </c>
      <c r="C45" s="681">
        <v>1.2742919321479874E-2</v>
      </c>
      <c r="D45" s="668">
        <v>858805.2099999981</v>
      </c>
      <c r="E45" s="681">
        <v>0.98725708067852014</v>
      </c>
      <c r="F45" s="669">
        <v>869890.14999999804</v>
      </c>
    </row>
    <row r="46" spans="1:6" ht="14.4" customHeight="1" x14ac:dyDescent="0.3">
      <c r="A46" s="691" t="s">
        <v>4372</v>
      </c>
      <c r="B46" s="668">
        <v>8973.98</v>
      </c>
      <c r="C46" s="681">
        <v>2.3242554388838099E-2</v>
      </c>
      <c r="D46" s="668">
        <v>377127.29999999964</v>
      </c>
      <c r="E46" s="681">
        <v>0.97675744561116196</v>
      </c>
      <c r="F46" s="669">
        <v>386101.27999999962</v>
      </c>
    </row>
    <row r="47" spans="1:6" ht="14.4" customHeight="1" x14ac:dyDescent="0.3">
      <c r="A47" s="691" t="s">
        <v>4376</v>
      </c>
      <c r="B47" s="668">
        <v>6685.4</v>
      </c>
      <c r="C47" s="681">
        <v>0.76923076923076916</v>
      </c>
      <c r="D47" s="668">
        <v>2005.62</v>
      </c>
      <c r="E47" s="681">
        <v>0.23076923076923075</v>
      </c>
      <c r="F47" s="669">
        <v>8691.02</v>
      </c>
    </row>
    <row r="48" spans="1:6" ht="14.4" customHeight="1" x14ac:dyDescent="0.3">
      <c r="A48" s="691" t="s">
        <v>4353</v>
      </c>
      <c r="B48" s="668">
        <v>5982.46</v>
      </c>
      <c r="C48" s="681">
        <v>0.1000989199785562</v>
      </c>
      <c r="D48" s="668">
        <v>53783.01999999999</v>
      </c>
      <c r="E48" s="681">
        <v>0.89990108002144387</v>
      </c>
      <c r="F48" s="669">
        <v>59765.479999999989</v>
      </c>
    </row>
    <row r="49" spans="1:6" ht="14.4" customHeight="1" x14ac:dyDescent="0.3">
      <c r="A49" s="691" t="s">
        <v>4343</v>
      </c>
      <c r="B49" s="668">
        <v>2341.86</v>
      </c>
      <c r="C49" s="681">
        <v>1</v>
      </c>
      <c r="D49" s="668"/>
      <c r="E49" s="681">
        <v>0</v>
      </c>
      <c r="F49" s="669">
        <v>2341.86</v>
      </c>
    </row>
    <row r="50" spans="1:6" ht="14.4" customHeight="1" x14ac:dyDescent="0.3">
      <c r="A50" s="691" t="s">
        <v>4309</v>
      </c>
      <c r="B50" s="668">
        <v>898.95999999999981</v>
      </c>
      <c r="C50" s="681">
        <v>0.28887446416062001</v>
      </c>
      <c r="D50" s="668">
        <v>2212.9799999999996</v>
      </c>
      <c r="E50" s="681">
        <v>0.71112553583937987</v>
      </c>
      <c r="F50" s="669">
        <v>3111.9399999999996</v>
      </c>
    </row>
    <row r="51" spans="1:6" ht="14.4" customHeight="1" x14ac:dyDescent="0.3">
      <c r="A51" s="691" t="s">
        <v>4379</v>
      </c>
      <c r="B51" s="668">
        <v>792</v>
      </c>
      <c r="C51" s="681">
        <v>0.18639241251088465</v>
      </c>
      <c r="D51" s="668">
        <v>3457.1000000000004</v>
      </c>
      <c r="E51" s="681">
        <v>0.81360758748911532</v>
      </c>
      <c r="F51" s="669">
        <v>4249.1000000000004</v>
      </c>
    </row>
    <row r="52" spans="1:6" ht="14.4" customHeight="1" x14ac:dyDescent="0.3">
      <c r="A52" s="691" t="s">
        <v>4360</v>
      </c>
      <c r="B52" s="668">
        <v>632.20999999999992</v>
      </c>
      <c r="C52" s="681">
        <v>0.1440694767594223</v>
      </c>
      <c r="D52" s="668">
        <v>3756.0200000000013</v>
      </c>
      <c r="E52" s="681">
        <v>0.85593052324057772</v>
      </c>
      <c r="F52" s="669">
        <v>4388.2300000000014</v>
      </c>
    </row>
    <row r="53" spans="1:6" ht="14.4" customHeight="1" x14ac:dyDescent="0.3">
      <c r="A53" s="691" t="s">
        <v>4338</v>
      </c>
      <c r="B53" s="668">
        <v>560.76</v>
      </c>
      <c r="C53" s="681">
        <v>0.36734774092537881</v>
      </c>
      <c r="D53" s="668">
        <v>965.75</v>
      </c>
      <c r="E53" s="681">
        <v>0.63265225907462119</v>
      </c>
      <c r="F53" s="669">
        <v>1526.51</v>
      </c>
    </row>
    <row r="54" spans="1:6" ht="14.4" customHeight="1" x14ac:dyDescent="0.3">
      <c r="A54" s="691" t="s">
        <v>4312</v>
      </c>
      <c r="B54" s="668">
        <v>365.4</v>
      </c>
      <c r="C54" s="681">
        <v>0.12960755937686219</v>
      </c>
      <c r="D54" s="668">
        <v>2453.8799999999992</v>
      </c>
      <c r="E54" s="681">
        <v>0.87039244062313781</v>
      </c>
      <c r="F54" s="669">
        <v>2819.2799999999993</v>
      </c>
    </row>
    <row r="55" spans="1:6" ht="14.4" customHeight="1" x14ac:dyDescent="0.3">
      <c r="A55" s="691" t="s">
        <v>4310</v>
      </c>
      <c r="B55" s="668">
        <v>345.82</v>
      </c>
      <c r="C55" s="681">
        <v>0.12518688256354008</v>
      </c>
      <c r="D55" s="668">
        <v>2416.6099999999997</v>
      </c>
      <c r="E55" s="681">
        <v>0.87481311743645984</v>
      </c>
      <c r="F55" s="669">
        <v>2762.43</v>
      </c>
    </row>
    <row r="56" spans="1:6" ht="14.4" customHeight="1" x14ac:dyDescent="0.3">
      <c r="A56" s="691" t="s">
        <v>4341</v>
      </c>
      <c r="B56" s="668">
        <v>300.68</v>
      </c>
      <c r="C56" s="681">
        <v>3.9883273643719325E-2</v>
      </c>
      <c r="D56" s="668">
        <v>7238.32</v>
      </c>
      <c r="E56" s="681">
        <v>0.96011672635628065</v>
      </c>
      <c r="F56" s="669">
        <v>7539</v>
      </c>
    </row>
    <row r="57" spans="1:6" ht="14.4" customHeight="1" x14ac:dyDescent="0.3">
      <c r="A57" s="691" t="s">
        <v>4375</v>
      </c>
      <c r="B57" s="668">
        <v>291.44</v>
      </c>
      <c r="C57" s="681">
        <v>0.17033313851548806</v>
      </c>
      <c r="D57" s="668">
        <v>1419.5599999999995</v>
      </c>
      <c r="E57" s="681">
        <v>0.82966686148451185</v>
      </c>
      <c r="F57" s="669">
        <v>1710.9999999999995</v>
      </c>
    </row>
    <row r="58" spans="1:6" ht="14.4" customHeight="1" x14ac:dyDescent="0.3">
      <c r="A58" s="691" t="s">
        <v>4313</v>
      </c>
      <c r="B58" s="668">
        <v>277.5</v>
      </c>
      <c r="C58" s="681">
        <v>1</v>
      </c>
      <c r="D58" s="668"/>
      <c r="E58" s="681">
        <v>0</v>
      </c>
      <c r="F58" s="669">
        <v>277.5</v>
      </c>
    </row>
    <row r="59" spans="1:6" ht="14.4" customHeight="1" x14ac:dyDescent="0.3">
      <c r="A59" s="691" t="s">
        <v>4328</v>
      </c>
      <c r="B59" s="668">
        <v>193.08</v>
      </c>
      <c r="C59" s="681">
        <v>0.33720463158630087</v>
      </c>
      <c r="D59" s="668">
        <v>379.51</v>
      </c>
      <c r="E59" s="681">
        <v>0.66279536841369913</v>
      </c>
      <c r="F59" s="669">
        <v>572.59</v>
      </c>
    </row>
    <row r="60" spans="1:6" ht="14.4" customHeight="1" x14ac:dyDescent="0.3">
      <c r="A60" s="691" t="s">
        <v>4371</v>
      </c>
      <c r="B60" s="668">
        <v>181.2</v>
      </c>
      <c r="C60" s="681">
        <v>1</v>
      </c>
      <c r="D60" s="668"/>
      <c r="E60" s="681">
        <v>0</v>
      </c>
      <c r="F60" s="669">
        <v>181.2</v>
      </c>
    </row>
    <row r="61" spans="1:6" ht="14.4" customHeight="1" x14ac:dyDescent="0.3">
      <c r="A61" s="691" t="s">
        <v>4315</v>
      </c>
      <c r="B61" s="668">
        <v>172.82</v>
      </c>
      <c r="C61" s="681">
        <v>0.16193929853165789</v>
      </c>
      <c r="D61" s="668">
        <v>894.37</v>
      </c>
      <c r="E61" s="681">
        <v>0.83806070146834211</v>
      </c>
      <c r="F61" s="669">
        <v>1067.19</v>
      </c>
    </row>
    <row r="62" spans="1:6" ht="14.4" customHeight="1" x14ac:dyDescent="0.3">
      <c r="A62" s="691" t="s">
        <v>4320</v>
      </c>
      <c r="B62" s="668">
        <v>140.46</v>
      </c>
      <c r="C62" s="681">
        <v>6.7808229097773079E-2</v>
      </c>
      <c r="D62" s="668">
        <v>1930.9699999999991</v>
      </c>
      <c r="E62" s="681">
        <v>0.93219177090222705</v>
      </c>
      <c r="F62" s="669">
        <v>2071.4299999999989</v>
      </c>
    </row>
    <row r="63" spans="1:6" ht="14.4" customHeight="1" x14ac:dyDescent="0.3">
      <c r="A63" s="691" t="s">
        <v>4398</v>
      </c>
      <c r="B63" s="668">
        <v>70.540000000000006</v>
      </c>
      <c r="C63" s="681">
        <v>0.11111111111111112</v>
      </c>
      <c r="D63" s="668">
        <v>564.32000000000005</v>
      </c>
      <c r="E63" s="681">
        <v>0.88888888888888895</v>
      </c>
      <c r="F63" s="669">
        <v>634.86</v>
      </c>
    </row>
    <row r="64" spans="1:6" ht="14.4" customHeight="1" x14ac:dyDescent="0.3">
      <c r="A64" s="691" t="s">
        <v>4324</v>
      </c>
      <c r="B64" s="668">
        <v>29.02</v>
      </c>
      <c r="C64" s="681">
        <v>8.8051459433218043E-2</v>
      </c>
      <c r="D64" s="668">
        <v>300.56</v>
      </c>
      <c r="E64" s="681">
        <v>0.91194854056678198</v>
      </c>
      <c r="F64" s="669">
        <v>329.58</v>
      </c>
    </row>
    <row r="65" spans="1:6" ht="14.4" customHeight="1" x14ac:dyDescent="0.3">
      <c r="A65" s="691" t="s">
        <v>7225</v>
      </c>
      <c r="B65" s="668"/>
      <c r="C65" s="681">
        <v>0</v>
      </c>
      <c r="D65" s="668">
        <v>568961.89999999991</v>
      </c>
      <c r="E65" s="681">
        <v>1</v>
      </c>
      <c r="F65" s="669">
        <v>568961.89999999991</v>
      </c>
    </row>
    <row r="66" spans="1:6" ht="14.4" customHeight="1" x14ac:dyDescent="0.3">
      <c r="A66" s="691" t="s">
        <v>4366</v>
      </c>
      <c r="B66" s="668"/>
      <c r="C66" s="681">
        <v>0</v>
      </c>
      <c r="D66" s="668">
        <v>373.74</v>
      </c>
      <c r="E66" s="681">
        <v>1</v>
      </c>
      <c r="F66" s="669">
        <v>373.74</v>
      </c>
    </row>
    <row r="67" spans="1:6" ht="14.4" customHeight="1" x14ac:dyDescent="0.3">
      <c r="A67" s="691" t="s">
        <v>4330</v>
      </c>
      <c r="B67" s="668"/>
      <c r="C67" s="681">
        <v>0</v>
      </c>
      <c r="D67" s="668">
        <v>4041.7199999999993</v>
      </c>
      <c r="E67" s="681">
        <v>1</v>
      </c>
      <c r="F67" s="669">
        <v>4041.7199999999993</v>
      </c>
    </row>
    <row r="68" spans="1:6" ht="14.4" customHeight="1" x14ac:dyDescent="0.3">
      <c r="A68" s="691" t="s">
        <v>4348</v>
      </c>
      <c r="B68" s="668"/>
      <c r="C68" s="681">
        <v>0</v>
      </c>
      <c r="D68" s="668">
        <v>556.02</v>
      </c>
      <c r="E68" s="681">
        <v>1</v>
      </c>
      <c r="F68" s="669">
        <v>556.02</v>
      </c>
    </row>
    <row r="69" spans="1:6" ht="14.4" customHeight="1" x14ac:dyDescent="0.3">
      <c r="A69" s="691" t="s">
        <v>4377</v>
      </c>
      <c r="B69" s="668">
        <v>0</v>
      </c>
      <c r="C69" s="681">
        <v>0</v>
      </c>
      <c r="D69" s="668">
        <v>15349.239999999989</v>
      </c>
      <c r="E69" s="681">
        <v>1</v>
      </c>
      <c r="F69" s="669">
        <v>15349.239999999989</v>
      </c>
    </row>
    <row r="70" spans="1:6" ht="14.4" customHeight="1" x14ac:dyDescent="0.3">
      <c r="A70" s="691" t="s">
        <v>4350</v>
      </c>
      <c r="B70" s="668"/>
      <c r="C70" s="681"/>
      <c r="D70" s="668">
        <v>0</v>
      </c>
      <c r="E70" s="681"/>
      <c r="F70" s="669">
        <v>0</v>
      </c>
    </row>
    <row r="71" spans="1:6" ht="14.4" customHeight="1" x14ac:dyDescent="0.3">
      <c r="A71" s="691" t="s">
        <v>4349</v>
      </c>
      <c r="B71" s="668"/>
      <c r="C71" s="681">
        <v>0</v>
      </c>
      <c r="D71" s="668">
        <v>421.79999999999995</v>
      </c>
      <c r="E71" s="681">
        <v>1</v>
      </c>
      <c r="F71" s="669">
        <v>421.79999999999995</v>
      </c>
    </row>
    <row r="72" spans="1:6" ht="14.4" customHeight="1" x14ac:dyDescent="0.3">
      <c r="A72" s="691" t="s">
        <v>4352</v>
      </c>
      <c r="B72" s="668"/>
      <c r="C72" s="681">
        <v>0</v>
      </c>
      <c r="D72" s="668">
        <v>2981.7199999999993</v>
      </c>
      <c r="E72" s="681">
        <v>1</v>
      </c>
      <c r="F72" s="669">
        <v>2981.7199999999993</v>
      </c>
    </row>
    <row r="73" spans="1:6" ht="14.4" customHeight="1" x14ac:dyDescent="0.3">
      <c r="A73" s="691" t="s">
        <v>4327</v>
      </c>
      <c r="B73" s="668"/>
      <c r="C73" s="681">
        <v>0</v>
      </c>
      <c r="D73" s="668">
        <v>3003.7</v>
      </c>
      <c r="E73" s="681">
        <v>1</v>
      </c>
      <c r="F73" s="669">
        <v>3003.7</v>
      </c>
    </row>
    <row r="74" spans="1:6" ht="14.4" customHeight="1" x14ac:dyDescent="0.3">
      <c r="A74" s="691" t="s">
        <v>4342</v>
      </c>
      <c r="B74" s="668"/>
      <c r="C74" s="681">
        <v>0</v>
      </c>
      <c r="D74" s="668">
        <v>245.26</v>
      </c>
      <c r="E74" s="681">
        <v>1</v>
      </c>
      <c r="F74" s="669">
        <v>245.26</v>
      </c>
    </row>
    <row r="75" spans="1:6" ht="14.4" customHeight="1" x14ac:dyDescent="0.3">
      <c r="A75" s="691" t="s">
        <v>4336</v>
      </c>
      <c r="B75" s="668"/>
      <c r="C75" s="681">
        <v>0</v>
      </c>
      <c r="D75" s="668">
        <v>258.39999999999998</v>
      </c>
      <c r="E75" s="681">
        <v>1</v>
      </c>
      <c r="F75" s="669">
        <v>258.39999999999998</v>
      </c>
    </row>
    <row r="76" spans="1:6" ht="14.4" customHeight="1" x14ac:dyDescent="0.3">
      <c r="A76" s="691" t="s">
        <v>4311</v>
      </c>
      <c r="B76" s="668">
        <v>0</v>
      </c>
      <c r="C76" s="681">
        <v>0</v>
      </c>
      <c r="D76" s="668">
        <v>19038.870000000006</v>
      </c>
      <c r="E76" s="681">
        <v>1</v>
      </c>
      <c r="F76" s="669">
        <v>19038.870000000006</v>
      </c>
    </row>
    <row r="77" spans="1:6" ht="14.4" customHeight="1" x14ac:dyDescent="0.3">
      <c r="A77" s="691" t="s">
        <v>4346</v>
      </c>
      <c r="B77" s="668">
        <v>0</v>
      </c>
      <c r="C77" s="681">
        <v>0</v>
      </c>
      <c r="D77" s="668">
        <v>1071.3899999999999</v>
      </c>
      <c r="E77" s="681">
        <v>1</v>
      </c>
      <c r="F77" s="669">
        <v>1071.3899999999999</v>
      </c>
    </row>
    <row r="78" spans="1:6" ht="14.4" customHeight="1" x14ac:dyDescent="0.3">
      <c r="A78" s="691" t="s">
        <v>4344</v>
      </c>
      <c r="B78" s="668"/>
      <c r="C78" s="681">
        <v>0</v>
      </c>
      <c r="D78" s="668">
        <v>2079.85</v>
      </c>
      <c r="E78" s="681">
        <v>1</v>
      </c>
      <c r="F78" s="669">
        <v>2079.85</v>
      </c>
    </row>
    <row r="79" spans="1:6" ht="14.4" customHeight="1" x14ac:dyDescent="0.3">
      <c r="A79" s="691" t="s">
        <v>4367</v>
      </c>
      <c r="B79" s="668"/>
      <c r="C79" s="681">
        <v>0</v>
      </c>
      <c r="D79" s="668">
        <v>876.89999999999986</v>
      </c>
      <c r="E79" s="681">
        <v>1</v>
      </c>
      <c r="F79" s="669">
        <v>876.89999999999986</v>
      </c>
    </row>
    <row r="80" spans="1:6" ht="14.4" customHeight="1" x14ac:dyDescent="0.3">
      <c r="A80" s="691" t="s">
        <v>4329</v>
      </c>
      <c r="B80" s="668">
        <v>0</v>
      </c>
      <c r="C80" s="681">
        <v>0</v>
      </c>
      <c r="D80" s="668">
        <v>2814.56</v>
      </c>
      <c r="E80" s="681">
        <v>1</v>
      </c>
      <c r="F80" s="669">
        <v>2814.56</v>
      </c>
    </row>
    <row r="81" spans="1:6" ht="14.4" customHeight="1" x14ac:dyDescent="0.3">
      <c r="A81" s="691" t="s">
        <v>7226</v>
      </c>
      <c r="B81" s="668"/>
      <c r="C81" s="681">
        <v>0</v>
      </c>
      <c r="D81" s="668">
        <v>30915.64</v>
      </c>
      <c r="E81" s="681">
        <v>1</v>
      </c>
      <c r="F81" s="669">
        <v>30915.64</v>
      </c>
    </row>
    <row r="82" spans="1:6" ht="14.4" customHeight="1" x14ac:dyDescent="0.3">
      <c r="A82" s="691" t="s">
        <v>4381</v>
      </c>
      <c r="B82" s="668"/>
      <c r="C82" s="681">
        <v>0</v>
      </c>
      <c r="D82" s="668">
        <v>838.82</v>
      </c>
      <c r="E82" s="681">
        <v>1</v>
      </c>
      <c r="F82" s="669">
        <v>838.82</v>
      </c>
    </row>
    <row r="83" spans="1:6" ht="14.4" customHeight="1" x14ac:dyDescent="0.3">
      <c r="A83" s="691" t="s">
        <v>4334</v>
      </c>
      <c r="B83" s="668"/>
      <c r="C83" s="681">
        <v>0</v>
      </c>
      <c r="D83" s="668">
        <v>3788.55</v>
      </c>
      <c r="E83" s="681">
        <v>1</v>
      </c>
      <c r="F83" s="669">
        <v>3788.55</v>
      </c>
    </row>
    <row r="84" spans="1:6" ht="14.4" customHeight="1" x14ac:dyDescent="0.3">
      <c r="A84" s="691" t="s">
        <v>7227</v>
      </c>
      <c r="B84" s="668">
        <v>0</v>
      </c>
      <c r="C84" s="681">
        <v>0</v>
      </c>
      <c r="D84" s="668">
        <v>141.04</v>
      </c>
      <c r="E84" s="681">
        <v>1</v>
      </c>
      <c r="F84" s="669">
        <v>141.04</v>
      </c>
    </row>
    <row r="85" spans="1:6" ht="14.4" customHeight="1" x14ac:dyDescent="0.3">
      <c r="A85" s="691" t="s">
        <v>4373</v>
      </c>
      <c r="B85" s="668">
        <v>0</v>
      </c>
      <c r="C85" s="681">
        <v>0</v>
      </c>
      <c r="D85" s="668">
        <v>45250.13</v>
      </c>
      <c r="E85" s="681">
        <v>1</v>
      </c>
      <c r="F85" s="669">
        <v>45250.13</v>
      </c>
    </row>
    <row r="86" spans="1:6" ht="14.4" customHeight="1" x14ac:dyDescent="0.3">
      <c r="A86" s="691" t="s">
        <v>7228</v>
      </c>
      <c r="B86" s="668"/>
      <c r="C86" s="681">
        <v>0</v>
      </c>
      <c r="D86" s="668">
        <v>800.5</v>
      </c>
      <c r="E86" s="681">
        <v>1</v>
      </c>
      <c r="F86" s="669">
        <v>800.5</v>
      </c>
    </row>
    <row r="87" spans="1:6" ht="14.4" customHeight="1" x14ac:dyDescent="0.3">
      <c r="A87" s="691" t="s">
        <v>7229</v>
      </c>
      <c r="B87" s="668"/>
      <c r="C87" s="681">
        <v>0</v>
      </c>
      <c r="D87" s="668">
        <v>934.66</v>
      </c>
      <c r="E87" s="681">
        <v>1</v>
      </c>
      <c r="F87" s="669">
        <v>934.66</v>
      </c>
    </row>
    <row r="88" spans="1:6" ht="14.4" customHeight="1" x14ac:dyDescent="0.3">
      <c r="A88" s="691" t="s">
        <v>4386</v>
      </c>
      <c r="B88" s="668"/>
      <c r="C88" s="681">
        <v>0</v>
      </c>
      <c r="D88" s="668">
        <v>980.18000000000006</v>
      </c>
      <c r="E88" s="681">
        <v>1</v>
      </c>
      <c r="F88" s="669">
        <v>980.18000000000006</v>
      </c>
    </row>
    <row r="89" spans="1:6" ht="14.4" customHeight="1" x14ac:dyDescent="0.3">
      <c r="A89" s="691" t="s">
        <v>4305</v>
      </c>
      <c r="B89" s="668"/>
      <c r="C89" s="681"/>
      <c r="D89" s="668">
        <v>0</v>
      </c>
      <c r="E89" s="681"/>
      <c r="F89" s="669">
        <v>0</v>
      </c>
    </row>
    <row r="90" spans="1:6" ht="14.4" customHeight="1" x14ac:dyDescent="0.3">
      <c r="A90" s="691" t="s">
        <v>4318</v>
      </c>
      <c r="B90" s="668"/>
      <c r="C90" s="681">
        <v>0</v>
      </c>
      <c r="D90" s="668">
        <v>491.54</v>
      </c>
      <c r="E90" s="681">
        <v>1</v>
      </c>
      <c r="F90" s="669">
        <v>491.54</v>
      </c>
    </row>
    <row r="91" spans="1:6" ht="14.4" customHeight="1" x14ac:dyDescent="0.3">
      <c r="A91" s="691" t="s">
        <v>4345</v>
      </c>
      <c r="B91" s="668"/>
      <c r="C91" s="681">
        <v>0</v>
      </c>
      <c r="D91" s="668">
        <v>396</v>
      </c>
      <c r="E91" s="681">
        <v>1</v>
      </c>
      <c r="F91" s="669">
        <v>396</v>
      </c>
    </row>
    <row r="92" spans="1:6" ht="14.4" customHeight="1" x14ac:dyDescent="0.3">
      <c r="A92" s="691" t="s">
        <v>4340</v>
      </c>
      <c r="B92" s="668">
        <v>0</v>
      </c>
      <c r="C92" s="681">
        <v>0</v>
      </c>
      <c r="D92" s="668">
        <v>612.41</v>
      </c>
      <c r="E92" s="681">
        <v>1</v>
      </c>
      <c r="F92" s="669">
        <v>612.41</v>
      </c>
    </row>
    <row r="93" spans="1:6" ht="14.4" customHeight="1" x14ac:dyDescent="0.3">
      <c r="A93" s="691" t="s">
        <v>4389</v>
      </c>
      <c r="B93" s="668"/>
      <c r="C93" s="681"/>
      <c r="D93" s="668">
        <v>0</v>
      </c>
      <c r="E93" s="681"/>
      <c r="F93" s="669">
        <v>0</v>
      </c>
    </row>
    <row r="94" spans="1:6" ht="14.4" customHeight="1" x14ac:dyDescent="0.3">
      <c r="A94" s="691" t="s">
        <v>4326</v>
      </c>
      <c r="B94" s="668">
        <v>0</v>
      </c>
      <c r="C94" s="681">
        <v>0</v>
      </c>
      <c r="D94" s="668">
        <v>4682.1499999999987</v>
      </c>
      <c r="E94" s="681">
        <v>1</v>
      </c>
      <c r="F94" s="669">
        <v>4682.1499999999987</v>
      </c>
    </row>
    <row r="95" spans="1:6" ht="14.4" customHeight="1" x14ac:dyDescent="0.3">
      <c r="A95" s="691" t="s">
        <v>4347</v>
      </c>
      <c r="B95" s="668"/>
      <c r="C95" s="681"/>
      <c r="D95" s="668">
        <v>0</v>
      </c>
      <c r="E95" s="681"/>
      <c r="F95" s="669">
        <v>0</v>
      </c>
    </row>
    <row r="96" spans="1:6" ht="14.4" customHeight="1" x14ac:dyDescent="0.3">
      <c r="A96" s="691" t="s">
        <v>4299</v>
      </c>
      <c r="B96" s="668">
        <v>0</v>
      </c>
      <c r="C96" s="681"/>
      <c r="D96" s="668"/>
      <c r="E96" s="681"/>
      <c r="F96" s="669">
        <v>0</v>
      </c>
    </row>
    <row r="97" spans="1:6" ht="14.4" customHeight="1" x14ac:dyDescent="0.3">
      <c r="A97" s="691" t="s">
        <v>4321</v>
      </c>
      <c r="B97" s="668"/>
      <c r="C97" s="681">
        <v>0</v>
      </c>
      <c r="D97" s="668">
        <v>51</v>
      </c>
      <c r="E97" s="681">
        <v>1</v>
      </c>
      <c r="F97" s="669">
        <v>51</v>
      </c>
    </row>
    <row r="98" spans="1:6" ht="14.4" customHeight="1" x14ac:dyDescent="0.3">
      <c r="A98" s="691" t="s">
        <v>7230</v>
      </c>
      <c r="B98" s="668">
        <v>0</v>
      </c>
      <c r="C98" s="681"/>
      <c r="D98" s="668">
        <v>0</v>
      </c>
      <c r="E98" s="681"/>
      <c r="F98" s="669">
        <v>0</v>
      </c>
    </row>
    <row r="99" spans="1:6" ht="14.4" customHeight="1" x14ac:dyDescent="0.3">
      <c r="A99" s="691" t="s">
        <v>4388</v>
      </c>
      <c r="B99" s="668"/>
      <c r="C99" s="681">
        <v>0</v>
      </c>
      <c r="D99" s="668">
        <v>484.09</v>
      </c>
      <c r="E99" s="681">
        <v>1</v>
      </c>
      <c r="F99" s="669">
        <v>484.09</v>
      </c>
    </row>
    <row r="100" spans="1:6" ht="14.4" customHeight="1" x14ac:dyDescent="0.3">
      <c r="A100" s="691" t="s">
        <v>4384</v>
      </c>
      <c r="B100" s="668"/>
      <c r="C100" s="681">
        <v>0</v>
      </c>
      <c r="D100" s="668">
        <v>3665.3199999999988</v>
      </c>
      <c r="E100" s="681">
        <v>1</v>
      </c>
      <c r="F100" s="669">
        <v>3665.3199999999988</v>
      </c>
    </row>
    <row r="101" spans="1:6" ht="14.4" customHeight="1" x14ac:dyDescent="0.3">
      <c r="A101" s="691" t="s">
        <v>4390</v>
      </c>
      <c r="B101" s="668"/>
      <c r="C101" s="681"/>
      <c r="D101" s="668">
        <v>0</v>
      </c>
      <c r="E101" s="681"/>
      <c r="F101" s="669">
        <v>0</v>
      </c>
    </row>
    <row r="102" spans="1:6" ht="14.4" customHeight="1" x14ac:dyDescent="0.3">
      <c r="A102" s="691" t="s">
        <v>4374</v>
      </c>
      <c r="B102" s="668"/>
      <c r="C102" s="681">
        <v>0</v>
      </c>
      <c r="D102" s="668">
        <v>92.22</v>
      </c>
      <c r="E102" s="681">
        <v>1</v>
      </c>
      <c r="F102" s="669">
        <v>92.22</v>
      </c>
    </row>
    <row r="103" spans="1:6" ht="14.4" customHeight="1" x14ac:dyDescent="0.3">
      <c r="A103" s="691" t="s">
        <v>4314</v>
      </c>
      <c r="B103" s="668"/>
      <c r="C103" s="681">
        <v>0</v>
      </c>
      <c r="D103" s="668">
        <v>83.26</v>
      </c>
      <c r="E103" s="681">
        <v>1</v>
      </c>
      <c r="F103" s="669">
        <v>83.26</v>
      </c>
    </row>
    <row r="104" spans="1:6" ht="14.4" customHeight="1" x14ac:dyDescent="0.3">
      <c r="A104" s="691" t="s">
        <v>7231</v>
      </c>
      <c r="B104" s="668"/>
      <c r="C104" s="681">
        <v>0</v>
      </c>
      <c r="D104" s="668">
        <v>17776.36</v>
      </c>
      <c r="E104" s="681">
        <v>1</v>
      </c>
      <c r="F104" s="669">
        <v>17776.36</v>
      </c>
    </row>
    <row r="105" spans="1:6" ht="14.4" customHeight="1" x14ac:dyDescent="0.3">
      <c r="A105" s="691" t="s">
        <v>7232</v>
      </c>
      <c r="B105" s="668"/>
      <c r="C105" s="681">
        <v>0</v>
      </c>
      <c r="D105" s="668">
        <v>5897.5</v>
      </c>
      <c r="E105" s="681">
        <v>1</v>
      </c>
      <c r="F105" s="669">
        <v>5897.5</v>
      </c>
    </row>
    <row r="106" spans="1:6" ht="14.4" customHeight="1" x14ac:dyDescent="0.3">
      <c r="A106" s="691" t="s">
        <v>7233</v>
      </c>
      <c r="B106" s="668"/>
      <c r="C106" s="681">
        <v>0</v>
      </c>
      <c r="D106" s="668">
        <v>2791.2</v>
      </c>
      <c r="E106" s="681">
        <v>1</v>
      </c>
      <c r="F106" s="669">
        <v>2791.2</v>
      </c>
    </row>
    <row r="107" spans="1:6" ht="14.4" customHeight="1" x14ac:dyDescent="0.3">
      <c r="A107" s="691" t="s">
        <v>4364</v>
      </c>
      <c r="B107" s="668"/>
      <c r="C107" s="681">
        <v>0</v>
      </c>
      <c r="D107" s="668">
        <v>1095.08</v>
      </c>
      <c r="E107" s="681">
        <v>1</v>
      </c>
      <c r="F107" s="669">
        <v>1095.08</v>
      </c>
    </row>
    <row r="108" spans="1:6" ht="14.4" customHeight="1" x14ac:dyDescent="0.3">
      <c r="A108" s="691" t="s">
        <v>7234</v>
      </c>
      <c r="B108" s="668">
        <v>0</v>
      </c>
      <c r="C108" s="681"/>
      <c r="D108" s="668"/>
      <c r="E108" s="681"/>
      <c r="F108" s="669">
        <v>0</v>
      </c>
    </row>
    <row r="109" spans="1:6" ht="14.4" customHeight="1" x14ac:dyDescent="0.3">
      <c r="A109" s="691" t="s">
        <v>4396</v>
      </c>
      <c r="B109" s="668"/>
      <c r="C109" s="681">
        <v>0</v>
      </c>
      <c r="D109" s="668">
        <v>3723.4900000000002</v>
      </c>
      <c r="E109" s="681">
        <v>1</v>
      </c>
      <c r="F109" s="669">
        <v>3723.4900000000002</v>
      </c>
    </row>
    <row r="110" spans="1:6" ht="14.4" customHeight="1" x14ac:dyDescent="0.3">
      <c r="A110" s="691" t="s">
        <v>7235</v>
      </c>
      <c r="B110" s="668"/>
      <c r="C110" s="681">
        <v>0</v>
      </c>
      <c r="D110" s="668">
        <v>295682.15999999986</v>
      </c>
      <c r="E110" s="681">
        <v>1</v>
      </c>
      <c r="F110" s="669">
        <v>295682.15999999986</v>
      </c>
    </row>
    <row r="111" spans="1:6" ht="14.4" customHeight="1" thickBot="1" x14ac:dyDescent="0.35">
      <c r="A111" s="692" t="s">
        <v>7236</v>
      </c>
      <c r="B111" s="683"/>
      <c r="C111" s="684">
        <v>0</v>
      </c>
      <c r="D111" s="683">
        <v>335610.3899999999</v>
      </c>
      <c r="E111" s="684">
        <v>1</v>
      </c>
      <c r="F111" s="685">
        <v>335610.3899999999</v>
      </c>
    </row>
    <row r="112" spans="1:6" ht="14.4" customHeight="1" thickBot="1" x14ac:dyDescent="0.35">
      <c r="A112" s="686" t="s">
        <v>3</v>
      </c>
      <c r="B112" s="687">
        <v>654132.50000000012</v>
      </c>
      <c r="C112" s="688">
        <v>8.9945917138757436E-2</v>
      </c>
      <c r="D112" s="687">
        <v>6618376.589999998</v>
      </c>
      <c r="E112" s="688">
        <v>0.91005408286124256</v>
      </c>
      <c r="F112" s="689">
        <v>7272509.089999998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{679DD6AB-446A-4A40-A124-FE479DFED7A3}</x14:id>
        </ext>
      </extLst>
    </cfRule>
  </conditionalFormatting>
  <conditionalFormatting sqref="F39:F11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{CB46B1FF-76CD-41FC-BE81-5B7FC1B9047E}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9DD6AB-446A-4A40-A124-FE479DFED7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CB46B1FF-76CD-41FC-BE81-5B7FC1B9047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8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7251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316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1131</v>
      </c>
      <c r="G3" s="47">
        <f>SUBTOTAL(9,G6:G1048576)</f>
        <v>654132.50000000012</v>
      </c>
      <c r="H3" s="48">
        <f>IF(M3=0,0,G3/M3)</f>
        <v>8.994591713875727E-2</v>
      </c>
      <c r="I3" s="47">
        <f>SUBTOTAL(9,I6:I1048576)</f>
        <v>10766</v>
      </c>
      <c r="J3" s="47">
        <f>SUBTOTAL(9,J6:J1048576)</f>
        <v>6618376.5900000148</v>
      </c>
      <c r="K3" s="48">
        <f>IF(M3=0,0,J3/M3)</f>
        <v>0.91005408286124312</v>
      </c>
      <c r="L3" s="47">
        <f>SUBTOTAL(9,L6:L1048576)</f>
        <v>11897</v>
      </c>
      <c r="M3" s="49">
        <f>SUBTOTAL(9,M6:M1048576)</f>
        <v>7272509.090000012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4764</v>
      </c>
      <c r="B6" s="740" t="s">
        <v>4404</v>
      </c>
      <c r="C6" s="740" t="s">
        <v>6626</v>
      </c>
      <c r="D6" s="740" t="s">
        <v>2570</v>
      </c>
      <c r="E6" s="740" t="s">
        <v>6627</v>
      </c>
      <c r="F6" s="229"/>
      <c r="G6" s="229"/>
      <c r="H6" s="745"/>
      <c r="I6" s="229">
        <v>2</v>
      </c>
      <c r="J6" s="229">
        <v>0</v>
      </c>
      <c r="K6" s="745"/>
      <c r="L6" s="229">
        <v>2</v>
      </c>
      <c r="M6" s="753">
        <v>0</v>
      </c>
    </row>
    <row r="7" spans="1:13" ht="14.4" customHeight="1" x14ac:dyDescent="0.3">
      <c r="A7" s="664" t="s">
        <v>4764</v>
      </c>
      <c r="B7" s="665" t="s">
        <v>4412</v>
      </c>
      <c r="C7" s="665" t="s">
        <v>3820</v>
      </c>
      <c r="D7" s="665" t="s">
        <v>4606</v>
      </c>
      <c r="E7" s="665" t="s">
        <v>4607</v>
      </c>
      <c r="F7" s="668"/>
      <c r="G7" s="668"/>
      <c r="H7" s="681">
        <v>0</v>
      </c>
      <c r="I7" s="668">
        <v>7</v>
      </c>
      <c r="J7" s="668">
        <v>4679.78</v>
      </c>
      <c r="K7" s="681">
        <v>1</v>
      </c>
      <c r="L7" s="668">
        <v>7</v>
      </c>
      <c r="M7" s="669">
        <v>4679.78</v>
      </c>
    </row>
    <row r="8" spans="1:13" ht="14.4" customHeight="1" x14ac:dyDescent="0.3">
      <c r="A8" s="664" t="s">
        <v>4764</v>
      </c>
      <c r="B8" s="665" t="s">
        <v>4412</v>
      </c>
      <c r="C8" s="665" t="s">
        <v>5213</v>
      </c>
      <c r="D8" s="665" t="s">
        <v>4606</v>
      </c>
      <c r="E8" s="665" t="s">
        <v>5214</v>
      </c>
      <c r="F8" s="668"/>
      <c r="G8" s="668"/>
      <c r="H8" s="681"/>
      <c r="I8" s="668">
        <v>2</v>
      </c>
      <c r="J8" s="668">
        <v>0</v>
      </c>
      <c r="K8" s="681"/>
      <c r="L8" s="668">
        <v>2</v>
      </c>
      <c r="M8" s="669">
        <v>0</v>
      </c>
    </row>
    <row r="9" spans="1:13" ht="14.4" customHeight="1" x14ac:dyDescent="0.3">
      <c r="A9" s="664" t="s">
        <v>4764</v>
      </c>
      <c r="B9" s="665" t="s">
        <v>4412</v>
      </c>
      <c r="C9" s="665" t="s">
        <v>4914</v>
      </c>
      <c r="D9" s="665" t="s">
        <v>2567</v>
      </c>
      <c r="E9" s="665" t="s">
        <v>2568</v>
      </c>
      <c r="F9" s="668"/>
      <c r="G9" s="668"/>
      <c r="H9" s="681">
        <v>0</v>
      </c>
      <c r="I9" s="668">
        <v>33</v>
      </c>
      <c r="J9" s="668">
        <v>22061.82</v>
      </c>
      <c r="K9" s="681">
        <v>1</v>
      </c>
      <c r="L9" s="668">
        <v>33</v>
      </c>
      <c r="M9" s="669">
        <v>22061.82</v>
      </c>
    </row>
    <row r="10" spans="1:13" ht="14.4" customHeight="1" x14ac:dyDescent="0.3">
      <c r="A10" s="664" t="s">
        <v>4764</v>
      </c>
      <c r="B10" s="665" t="s">
        <v>4412</v>
      </c>
      <c r="C10" s="665" t="s">
        <v>2566</v>
      </c>
      <c r="D10" s="665" t="s">
        <v>2567</v>
      </c>
      <c r="E10" s="665" t="s">
        <v>2568</v>
      </c>
      <c r="F10" s="668"/>
      <c r="G10" s="668"/>
      <c r="H10" s="681">
        <v>0</v>
      </c>
      <c r="I10" s="668">
        <v>1</v>
      </c>
      <c r="J10" s="668">
        <v>668.54</v>
      </c>
      <c r="K10" s="681">
        <v>1</v>
      </c>
      <c r="L10" s="668">
        <v>1</v>
      </c>
      <c r="M10" s="669">
        <v>668.54</v>
      </c>
    </row>
    <row r="11" spans="1:13" ht="14.4" customHeight="1" x14ac:dyDescent="0.3">
      <c r="A11" s="664" t="s">
        <v>4764</v>
      </c>
      <c r="B11" s="665" t="s">
        <v>4442</v>
      </c>
      <c r="C11" s="665" t="s">
        <v>5424</v>
      </c>
      <c r="D11" s="665" t="s">
        <v>2554</v>
      </c>
      <c r="E11" s="665" t="s">
        <v>5425</v>
      </c>
      <c r="F11" s="668"/>
      <c r="G11" s="668"/>
      <c r="H11" s="681">
        <v>0</v>
      </c>
      <c r="I11" s="668">
        <v>3</v>
      </c>
      <c r="J11" s="668">
        <v>1222.6500000000001</v>
      </c>
      <c r="K11" s="681">
        <v>1</v>
      </c>
      <c r="L11" s="668">
        <v>3</v>
      </c>
      <c r="M11" s="669">
        <v>1222.6500000000001</v>
      </c>
    </row>
    <row r="12" spans="1:13" ht="14.4" customHeight="1" x14ac:dyDescent="0.3">
      <c r="A12" s="664" t="s">
        <v>4764</v>
      </c>
      <c r="B12" s="665" t="s">
        <v>4442</v>
      </c>
      <c r="C12" s="665" t="s">
        <v>4968</v>
      </c>
      <c r="D12" s="665" t="s">
        <v>2554</v>
      </c>
      <c r="E12" s="665" t="s">
        <v>4615</v>
      </c>
      <c r="F12" s="668"/>
      <c r="G12" s="668"/>
      <c r="H12" s="681">
        <v>0</v>
      </c>
      <c r="I12" s="668">
        <v>7</v>
      </c>
      <c r="J12" s="668">
        <v>5705.7000000000007</v>
      </c>
      <c r="K12" s="681">
        <v>1</v>
      </c>
      <c r="L12" s="668">
        <v>7</v>
      </c>
      <c r="M12" s="669">
        <v>5705.7000000000007</v>
      </c>
    </row>
    <row r="13" spans="1:13" ht="14.4" customHeight="1" x14ac:dyDescent="0.3">
      <c r="A13" s="664" t="s">
        <v>4764</v>
      </c>
      <c r="B13" s="665" t="s">
        <v>4442</v>
      </c>
      <c r="C13" s="665" t="s">
        <v>3683</v>
      </c>
      <c r="D13" s="665" t="s">
        <v>2554</v>
      </c>
      <c r="E13" s="665" t="s">
        <v>4616</v>
      </c>
      <c r="F13" s="668"/>
      <c r="G13" s="668"/>
      <c r="H13" s="681">
        <v>0</v>
      </c>
      <c r="I13" s="668">
        <v>7</v>
      </c>
      <c r="J13" s="668">
        <v>6466.18</v>
      </c>
      <c r="K13" s="681">
        <v>1</v>
      </c>
      <c r="L13" s="668">
        <v>7</v>
      </c>
      <c r="M13" s="669">
        <v>6466.18</v>
      </c>
    </row>
    <row r="14" spans="1:13" ht="14.4" customHeight="1" x14ac:dyDescent="0.3">
      <c r="A14" s="664" t="s">
        <v>4764</v>
      </c>
      <c r="B14" s="665" t="s">
        <v>4442</v>
      </c>
      <c r="C14" s="665" t="s">
        <v>5128</v>
      </c>
      <c r="D14" s="665" t="s">
        <v>2308</v>
      </c>
      <c r="E14" s="665" t="s">
        <v>4444</v>
      </c>
      <c r="F14" s="668"/>
      <c r="G14" s="668"/>
      <c r="H14" s="681">
        <v>0</v>
      </c>
      <c r="I14" s="668">
        <v>19</v>
      </c>
      <c r="J14" s="668">
        <v>26326.78</v>
      </c>
      <c r="K14" s="681">
        <v>1</v>
      </c>
      <c r="L14" s="668">
        <v>19</v>
      </c>
      <c r="M14" s="669">
        <v>26326.78</v>
      </c>
    </row>
    <row r="15" spans="1:13" ht="14.4" customHeight="1" x14ac:dyDescent="0.3">
      <c r="A15" s="664" t="s">
        <v>4764</v>
      </c>
      <c r="B15" s="665" t="s">
        <v>4442</v>
      </c>
      <c r="C15" s="665" t="s">
        <v>2307</v>
      </c>
      <c r="D15" s="665" t="s">
        <v>2308</v>
      </c>
      <c r="E15" s="665" t="s">
        <v>4447</v>
      </c>
      <c r="F15" s="668"/>
      <c r="G15" s="668"/>
      <c r="H15" s="681">
        <v>0</v>
      </c>
      <c r="I15" s="668">
        <v>8</v>
      </c>
      <c r="J15" s="668">
        <v>14779.92</v>
      </c>
      <c r="K15" s="681">
        <v>1</v>
      </c>
      <c r="L15" s="668">
        <v>8</v>
      </c>
      <c r="M15" s="669">
        <v>14779.92</v>
      </c>
    </row>
    <row r="16" spans="1:13" ht="14.4" customHeight="1" x14ac:dyDescent="0.3">
      <c r="A16" s="664" t="s">
        <v>4764</v>
      </c>
      <c r="B16" s="665" t="s">
        <v>4442</v>
      </c>
      <c r="C16" s="665" t="s">
        <v>4908</v>
      </c>
      <c r="D16" s="665" t="s">
        <v>2308</v>
      </c>
      <c r="E16" s="665" t="s">
        <v>4445</v>
      </c>
      <c r="F16" s="668"/>
      <c r="G16" s="668"/>
      <c r="H16" s="681">
        <v>0</v>
      </c>
      <c r="I16" s="668">
        <v>3</v>
      </c>
      <c r="J16" s="668">
        <v>6928.08</v>
      </c>
      <c r="K16" s="681">
        <v>1</v>
      </c>
      <c r="L16" s="668">
        <v>3</v>
      </c>
      <c r="M16" s="669">
        <v>6928.08</v>
      </c>
    </row>
    <row r="17" spans="1:13" ht="14.4" customHeight="1" x14ac:dyDescent="0.3">
      <c r="A17" s="664" t="s">
        <v>4764</v>
      </c>
      <c r="B17" s="665" t="s">
        <v>4442</v>
      </c>
      <c r="C17" s="665" t="s">
        <v>2550</v>
      </c>
      <c r="D17" s="665" t="s">
        <v>2308</v>
      </c>
      <c r="E17" s="665" t="s">
        <v>4444</v>
      </c>
      <c r="F17" s="668"/>
      <c r="G17" s="668"/>
      <c r="H17" s="681">
        <v>0</v>
      </c>
      <c r="I17" s="668">
        <v>4</v>
      </c>
      <c r="J17" s="668">
        <v>5542.48</v>
      </c>
      <c r="K17" s="681">
        <v>1</v>
      </c>
      <c r="L17" s="668">
        <v>4</v>
      </c>
      <c r="M17" s="669">
        <v>5542.48</v>
      </c>
    </row>
    <row r="18" spans="1:13" ht="14.4" customHeight="1" x14ac:dyDescent="0.3">
      <c r="A18" s="664" t="s">
        <v>4764</v>
      </c>
      <c r="B18" s="665" t="s">
        <v>4442</v>
      </c>
      <c r="C18" s="665" t="s">
        <v>2553</v>
      </c>
      <c r="D18" s="665" t="s">
        <v>2554</v>
      </c>
      <c r="E18" s="665" t="s">
        <v>4446</v>
      </c>
      <c r="F18" s="668"/>
      <c r="G18" s="668"/>
      <c r="H18" s="681">
        <v>0</v>
      </c>
      <c r="I18" s="668">
        <v>3</v>
      </c>
      <c r="J18" s="668">
        <v>1630.17</v>
      </c>
      <c r="K18" s="681">
        <v>1</v>
      </c>
      <c r="L18" s="668">
        <v>3</v>
      </c>
      <c r="M18" s="669">
        <v>1630.17</v>
      </c>
    </row>
    <row r="19" spans="1:13" ht="14.4" customHeight="1" x14ac:dyDescent="0.3">
      <c r="A19" s="664" t="s">
        <v>4764</v>
      </c>
      <c r="B19" s="665" t="s">
        <v>4454</v>
      </c>
      <c r="C19" s="665" t="s">
        <v>6669</v>
      </c>
      <c r="D19" s="665" t="s">
        <v>2282</v>
      </c>
      <c r="E19" s="665" t="s">
        <v>4462</v>
      </c>
      <c r="F19" s="668"/>
      <c r="G19" s="668"/>
      <c r="H19" s="681">
        <v>0</v>
      </c>
      <c r="I19" s="668">
        <v>1</v>
      </c>
      <c r="J19" s="668">
        <v>105.32</v>
      </c>
      <c r="K19" s="681">
        <v>1</v>
      </c>
      <c r="L19" s="668">
        <v>1</v>
      </c>
      <c r="M19" s="669">
        <v>105.32</v>
      </c>
    </row>
    <row r="20" spans="1:13" ht="14.4" customHeight="1" x14ac:dyDescent="0.3">
      <c r="A20" s="664" t="s">
        <v>4764</v>
      </c>
      <c r="B20" s="665" t="s">
        <v>4461</v>
      </c>
      <c r="C20" s="665" t="s">
        <v>5222</v>
      </c>
      <c r="D20" s="665" t="s">
        <v>5223</v>
      </c>
      <c r="E20" s="665" t="s">
        <v>5224</v>
      </c>
      <c r="F20" s="668">
        <v>1</v>
      </c>
      <c r="G20" s="668">
        <v>0</v>
      </c>
      <c r="H20" s="681"/>
      <c r="I20" s="668"/>
      <c r="J20" s="668"/>
      <c r="K20" s="681"/>
      <c r="L20" s="668">
        <v>1</v>
      </c>
      <c r="M20" s="669">
        <v>0</v>
      </c>
    </row>
    <row r="21" spans="1:13" ht="14.4" customHeight="1" x14ac:dyDescent="0.3">
      <c r="A21" s="664" t="s">
        <v>4764</v>
      </c>
      <c r="B21" s="665" t="s">
        <v>4475</v>
      </c>
      <c r="C21" s="665" t="s">
        <v>2426</v>
      </c>
      <c r="D21" s="665" t="s">
        <v>2427</v>
      </c>
      <c r="E21" s="665" t="s">
        <v>4476</v>
      </c>
      <c r="F21" s="668"/>
      <c r="G21" s="668"/>
      <c r="H21" s="681">
        <v>0</v>
      </c>
      <c r="I21" s="668">
        <v>2</v>
      </c>
      <c r="J21" s="668">
        <v>234.92</v>
      </c>
      <c r="K21" s="681">
        <v>1</v>
      </c>
      <c r="L21" s="668">
        <v>2</v>
      </c>
      <c r="M21" s="669">
        <v>234.92</v>
      </c>
    </row>
    <row r="22" spans="1:13" ht="14.4" customHeight="1" x14ac:dyDescent="0.3">
      <c r="A22" s="664" t="s">
        <v>4764</v>
      </c>
      <c r="B22" s="665" t="s">
        <v>4488</v>
      </c>
      <c r="C22" s="665" t="s">
        <v>2341</v>
      </c>
      <c r="D22" s="665" t="s">
        <v>3718</v>
      </c>
      <c r="E22" s="665" t="s">
        <v>4487</v>
      </c>
      <c r="F22" s="668"/>
      <c r="G22" s="668"/>
      <c r="H22" s="681">
        <v>0</v>
      </c>
      <c r="I22" s="668">
        <v>1</v>
      </c>
      <c r="J22" s="668">
        <v>117.73</v>
      </c>
      <c r="K22" s="681">
        <v>1</v>
      </c>
      <c r="L22" s="668">
        <v>1</v>
      </c>
      <c r="M22" s="669">
        <v>117.73</v>
      </c>
    </row>
    <row r="23" spans="1:13" ht="14.4" customHeight="1" x14ac:dyDescent="0.3">
      <c r="A23" s="664" t="s">
        <v>4764</v>
      </c>
      <c r="B23" s="665" t="s">
        <v>4502</v>
      </c>
      <c r="C23" s="665" t="s">
        <v>2563</v>
      </c>
      <c r="D23" s="665" t="s">
        <v>2564</v>
      </c>
      <c r="E23" s="665" t="s">
        <v>4507</v>
      </c>
      <c r="F23" s="668"/>
      <c r="G23" s="668"/>
      <c r="H23" s="681">
        <v>0</v>
      </c>
      <c r="I23" s="668">
        <v>4</v>
      </c>
      <c r="J23" s="668">
        <v>316.12</v>
      </c>
      <c r="K23" s="681">
        <v>1</v>
      </c>
      <c r="L23" s="668">
        <v>4</v>
      </c>
      <c r="M23" s="669">
        <v>316.12</v>
      </c>
    </row>
    <row r="24" spans="1:13" ht="14.4" customHeight="1" x14ac:dyDescent="0.3">
      <c r="A24" s="664" t="s">
        <v>4764</v>
      </c>
      <c r="B24" s="665" t="s">
        <v>4502</v>
      </c>
      <c r="C24" s="665" t="s">
        <v>3765</v>
      </c>
      <c r="D24" s="665" t="s">
        <v>4654</v>
      </c>
      <c r="E24" s="665" t="s">
        <v>4655</v>
      </c>
      <c r="F24" s="668"/>
      <c r="G24" s="668"/>
      <c r="H24" s="681">
        <v>0</v>
      </c>
      <c r="I24" s="668">
        <v>1</v>
      </c>
      <c r="J24" s="668">
        <v>59.27</v>
      </c>
      <c r="K24" s="681">
        <v>1</v>
      </c>
      <c r="L24" s="668">
        <v>1</v>
      </c>
      <c r="M24" s="669">
        <v>59.27</v>
      </c>
    </row>
    <row r="25" spans="1:13" ht="14.4" customHeight="1" x14ac:dyDescent="0.3">
      <c r="A25" s="664" t="s">
        <v>4764</v>
      </c>
      <c r="B25" s="665" t="s">
        <v>4502</v>
      </c>
      <c r="C25" s="665" t="s">
        <v>6611</v>
      </c>
      <c r="D25" s="665" t="s">
        <v>4508</v>
      </c>
      <c r="E25" s="665" t="s">
        <v>6612</v>
      </c>
      <c r="F25" s="668"/>
      <c r="G25" s="668"/>
      <c r="H25" s="681"/>
      <c r="I25" s="668">
        <v>1</v>
      </c>
      <c r="J25" s="668">
        <v>0</v>
      </c>
      <c r="K25" s="681"/>
      <c r="L25" s="668">
        <v>1</v>
      </c>
      <c r="M25" s="669">
        <v>0</v>
      </c>
    </row>
    <row r="26" spans="1:13" ht="14.4" customHeight="1" x14ac:dyDescent="0.3">
      <c r="A26" s="664" t="s">
        <v>4764</v>
      </c>
      <c r="B26" s="665" t="s">
        <v>4502</v>
      </c>
      <c r="C26" s="665" t="s">
        <v>6906</v>
      </c>
      <c r="D26" s="665" t="s">
        <v>4656</v>
      </c>
      <c r="E26" s="665" t="s">
        <v>6907</v>
      </c>
      <c r="F26" s="668"/>
      <c r="G26" s="668"/>
      <c r="H26" s="681"/>
      <c r="I26" s="668">
        <v>1</v>
      </c>
      <c r="J26" s="668">
        <v>0</v>
      </c>
      <c r="K26" s="681"/>
      <c r="L26" s="668">
        <v>1</v>
      </c>
      <c r="M26" s="669">
        <v>0</v>
      </c>
    </row>
    <row r="27" spans="1:13" ht="14.4" customHeight="1" x14ac:dyDescent="0.3">
      <c r="A27" s="664" t="s">
        <v>4764</v>
      </c>
      <c r="B27" s="665" t="s">
        <v>4513</v>
      </c>
      <c r="C27" s="665" t="s">
        <v>2767</v>
      </c>
      <c r="D27" s="665" t="s">
        <v>2539</v>
      </c>
      <c r="E27" s="665" t="s">
        <v>4515</v>
      </c>
      <c r="F27" s="668"/>
      <c r="G27" s="668"/>
      <c r="H27" s="681">
        <v>0</v>
      </c>
      <c r="I27" s="668">
        <v>5</v>
      </c>
      <c r="J27" s="668">
        <v>771.80000000000007</v>
      </c>
      <c r="K27" s="681">
        <v>1</v>
      </c>
      <c r="L27" s="668">
        <v>5</v>
      </c>
      <c r="M27" s="669">
        <v>771.80000000000007</v>
      </c>
    </row>
    <row r="28" spans="1:13" ht="14.4" customHeight="1" x14ac:dyDescent="0.3">
      <c r="A28" s="664" t="s">
        <v>4764</v>
      </c>
      <c r="B28" s="665" t="s">
        <v>4529</v>
      </c>
      <c r="C28" s="665" t="s">
        <v>5389</v>
      </c>
      <c r="D28" s="665" t="s">
        <v>3968</v>
      </c>
      <c r="E28" s="665" t="s">
        <v>5390</v>
      </c>
      <c r="F28" s="668">
        <v>2</v>
      </c>
      <c r="G28" s="668">
        <v>5982.46</v>
      </c>
      <c r="H28" s="681">
        <v>1</v>
      </c>
      <c r="I28" s="668"/>
      <c r="J28" s="668"/>
      <c r="K28" s="681">
        <v>0</v>
      </c>
      <c r="L28" s="668">
        <v>2</v>
      </c>
      <c r="M28" s="669">
        <v>5982.46</v>
      </c>
    </row>
    <row r="29" spans="1:13" ht="14.4" customHeight="1" x14ac:dyDescent="0.3">
      <c r="A29" s="664" t="s">
        <v>4764</v>
      </c>
      <c r="B29" s="665" t="s">
        <v>7237</v>
      </c>
      <c r="C29" s="665" t="s">
        <v>5739</v>
      </c>
      <c r="D29" s="665" t="s">
        <v>5740</v>
      </c>
      <c r="E29" s="665" t="s">
        <v>4460</v>
      </c>
      <c r="F29" s="668"/>
      <c r="G29" s="668"/>
      <c r="H29" s="681"/>
      <c r="I29" s="668">
        <v>1</v>
      </c>
      <c r="J29" s="668">
        <v>0</v>
      </c>
      <c r="K29" s="681"/>
      <c r="L29" s="668">
        <v>1</v>
      </c>
      <c r="M29" s="669">
        <v>0</v>
      </c>
    </row>
    <row r="30" spans="1:13" ht="14.4" customHeight="1" x14ac:dyDescent="0.3">
      <c r="A30" s="664" t="s">
        <v>4764</v>
      </c>
      <c r="B30" s="665" t="s">
        <v>7237</v>
      </c>
      <c r="C30" s="665" t="s">
        <v>5741</v>
      </c>
      <c r="D30" s="665" t="s">
        <v>5740</v>
      </c>
      <c r="E30" s="665" t="s">
        <v>5430</v>
      </c>
      <c r="F30" s="668"/>
      <c r="G30" s="668"/>
      <c r="H30" s="681">
        <v>0</v>
      </c>
      <c r="I30" s="668">
        <v>2</v>
      </c>
      <c r="J30" s="668">
        <v>1004.62</v>
      </c>
      <c r="K30" s="681">
        <v>1</v>
      </c>
      <c r="L30" s="668">
        <v>2</v>
      </c>
      <c r="M30" s="669">
        <v>1004.62</v>
      </c>
    </row>
    <row r="31" spans="1:13" ht="14.4" customHeight="1" x14ac:dyDescent="0.3">
      <c r="A31" s="664" t="s">
        <v>4764</v>
      </c>
      <c r="B31" s="665" t="s">
        <v>7238</v>
      </c>
      <c r="C31" s="665" t="s">
        <v>6004</v>
      </c>
      <c r="D31" s="665" t="s">
        <v>6005</v>
      </c>
      <c r="E31" s="665" t="s">
        <v>4585</v>
      </c>
      <c r="F31" s="668"/>
      <c r="G31" s="668"/>
      <c r="H31" s="681">
        <v>0</v>
      </c>
      <c r="I31" s="668">
        <v>6</v>
      </c>
      <c r="J31" s="668">
        <v>1241.28</v>
      </c>
      <c r="K31" s="681">
        <v>1</v>
      </c>
      <c r="L31" s="668">
        <v>6</v>
      </c>
      <c r="M31" s="669">
        <v>1241.28</v>
      </c>
    </row>
    <row r="32" spans="1:13" ht="14.4" customHeight="1" x14ac:dyDescent="0.3">
      <c r="A32" s="664" t="s">
        <v>4764</v>
      </c>
      <c r="B32" s="665" t="s">
        <v>7239</v>
      </c>
      <c r="C32" s="665" t="s">
        <v>5775</v>
      </c>
      <c r="D32" s="665" t="s">
        <v>5776</v>
      </c>
      <c r="E32" s="665" t="s">
        <v>5777</v>
      </c>
      <c r="F32" s="668">
        <v>3</v>
      </c>
      <c r="G32" s="668">
        <v>1541.1000000000001</v>
      </c>
      <c r="H32" s="681">
        <v>1</v>
      </c>
      <c r="I32" s="668"/>
      <c r="J32" s="668"/>
      <c r="K32" s="681">
        <v>0</v>
      </c>
      <c r="L32" s="668">
        <v>3</v>
      </c>
      <c r="M32" s="669">
        <v>1541.1000000000001</v>
      </c>
    </row>
    <row r="33" spans="1:13" ht="14.4" customHeight="1" x14ac:dyDescent="0.3">
      <c r="A33" s="664" t="s">
        <v>4764</v>
      </c>
      <c r="B33" s="665" t="s">
        <v>4539</v>
      </c>
      <c r="C33" s="665" t="s">
        <v>604</v>
      </c>
      <c r="D33" s="665" t="s">
        <v>605</v>
      </c>
      <c r="E33" s="665" t="s">
        <v>4541</v>
      </c>
      <c r="F33" s="668"/>
      <c r="G33" s="668"/>
      <c r="H33" s="681">
        <v>0</v>
      </c>
      <c r="I33" s="668">
        <v>5</v>
      </c>
      <c r="J33" s="668">
        <v>2751.95</v>
      </c>
      <c r="K33" s="681">
        <v>1</v>
      </c>
      <c r="L33" s="668">
        <v>5</v>
      </c>
      <c r="M33" s="669">
        <v>2751.95</v>
      </c>
    </row>
    <row r="34" spans="1:13" ht="14.4" customHeight="1" x14ac:dyDescent="0.3">
      <c r="A34" s="664" t="s">
        <v>4764</v>
      </c>
      <c r="B34" s="665" t="s">
        <v>4539</v>
      </c>
      <c r="C34" s="665" t="s">
        <v>4897</v>
      </c>
      <c r="D34" s="665" t="s">
        <v>605</v>
      </c>
      <c r="E34" s="665" t="s">
        <v>4541</v>
      </c>
      <c r="F34" s="668"/>
      <c r="G34" s="668"/>
      <c r="H34" s="681"/>
      <c r="I34" s="668">
        <v>2</v>
      </c>
      <c r="J34" s="668">
        <v>0</v>
      </c>
      <c r="K34" s="681"/>
      <c r="L34" s="668">
        <v>2</v>
      </c>
      <c r="M34" s="669">
        <v>0</v>
      </c>
    </row>
    <row r="35" spans="1:13" ht="14.4" customHeight="1" x14ac:dyDescent="0.3">
      <c r="A35" s="664" t="s">
        <v>4764</v>
      </c>
      <c r="B35" s="665" t="s">
        <v>4539</v>
      </c>
      <c r="C35" s="665" t="s">
        <v>5808</v>
      </c>
      <c r="D35" s="665" t="s">
        <v>605</v>
      </c>
      <c r="E35" s="665" t="s">
        <v>4540</v>
      </c>
      <c r="F35" s="668">
        <v>24</v>
      </c>
      <c r="G35" s="668">
        <v>13209.36</v>
      </c>
      <c r="H35" s="681">
        <v>1</v>
      </c>
      <c r="I35" s="668"/>
      <c r="J35" s="668"/>
      <c r="K35" s="681">
        <v>0</v>
      </c>
      <c r="L35" s="668">
        <v>24</v>
      </c>
      <c r="M35" s="669">
        <v>13209.36</v>
      </c>
    </row>
    <row r="36" spans="1:13" ht="14.4" customHeight="1" x14ac:dyDescent="0.3">
      <c r="A36" s="664" t="s">
        <v>4764</v>
      </c>
      <c r="B36" s="665" t="s">
        <v>4539</v>
      </c>
      <c r="C36" s="665" t="s">
        <v>2572</v>
      </c>
      <c r="D36" s="665" t="s">
        <v>2573</v>
      </c>
      <c r="E36" s="665" t="s">
        <v>4540</v>
      </c>
      <c r="F36" s="668"/>
      <c r="G36" s="668"/>
      <c r="H36" s="681">
        <v>0</v>
      </c>
      <c r="I36" s="668">
        <v>15</v>
      </c>
      <c r="J36" s="668">
        <v>8255.85</v>
      </c>
      <c r="K36" s="681">
        <v>1</v>
      </c>
      <c r="L36" s="668">
        <v>15</v>
      </c>
      <c r="M36" s="669">
        <v>8255.85</v>
      </c>
    </row>
    <row r="37" spans="1:13" ht="14.4" customHeight="1" x14ac:dyDescent="0.3">
      <c r="A37" s="664" t="s">
        <v>4764</v>
      </c>
      <c r="B37" s="665" t="s">
        <v>4539</v>
      </c>
      <c r="C37" s="665" t="s">
        <v>6077</v>
      </c>
      <c r="D37" s="665" t="s">
        <v>5249</v>
      </c>
      <c r="E37" s="665" t="s">
        <v>6078</v>
      </c>
      <c r="F37" s="668">
        <v>5</v>
      </c>
      <c r="G37" s="668">
        <v>8255.9</v>
      </c>
      <c r="H37" s="681">
        <v>1</v>
      </c>
      <c r="I37" s="668"/>
      <c r="J37" s="668"/>
      <c r="K37" s="681">
        <v>0</v>
      </c>
      <c r="L37" s="668">
        <v>5</v>
      </c>
      <c r="M37" s="669">
        <v>8255.9</v>
      </c>
    </row>
    <row r="38" spans="1:13" ht="14.4" customHeight="1" x14ac:dyDescent="0.3">
      <c r="A38" s="664" t="s">
        <v>4764</v>
      </c>
      <c r="B38" s="665" t="s">
        <v>4549</v>
      </c>
      <c r="C38" s="665" t="s">
        <v>6220</v>
      </c>
      <c r="D38" s="665" t="s">
        <v>611</v>
      </c>
      <c r="E38" s="665" t="s">
        <v>6221</v>
      </c>
      <c r="F38" s="668"/>
      <c r="G38" s="668"/>
      <c r="H38" s="681"/>
      <c r="I38" s="668">
        <v>6</v>
      </c>
      <c r="J38" s="668">
        <v>0</v>
      </c>
      <c r="K38" s="681"/>
      <c r="L38" s="668">
        <v>6</v>
      </c>
      <c r="M38" s="669">
        <v>0</v>
      </c>
    </row>
    <row r="39" spans="1:13" ht="14.4" customHeight="1" x14ac:dyDescent="0.3">
      <c r="A39" s="664" t="s">
        <v>4764</v>
      </c>
      <c r="B39" s="665" t="s">
        <v>7240</v>
      </c>
      <c r="C39" s="665" t="s">
        <v>5901</v>
      </c>
      <c r="D39" s="665" t="s">
        <v>5902</v>
      </c>
      <c r="E39" s="665" t="s">
        <v>5903</v>
      </c>
      <c r="F39" s="668"/>
      <c r="G39" s="668"/>
      <c r="H39" s="681">
        <v>0</v>
      </c>
      <c r="I39" s="668">
        <v>3</v>
      </c>
      <c r="J39" s="668">
        <v>2262.12</v>
      </c>
      <c r="K39" s="681">
        <v>1</v>
      </c>
      <c r="L39" s="668">
        <v>3</v>
      </c>
      <c r="M39" s="669">
        <v>2262.12</v>
      </c>
    </row>
    <row r="40" spans="1:13" ht="14.4" customHeight="1" x14ac:dyDescent="0.3">
      <c r="A40" s="664" t="s">
        <v>4764</v>
      </c>
      <c r="B40" s="665" t="s">
        <v>7240</v>
      </c>
      <c r="C40" s="665" t="s">
        <v>6670</v>
      </c>
      <c r="D40" s="665" t="s">
        <v>6671</v>
      </c>
      <c r="E40" s="665" t="s">
        <v>6672</v>
      </c>
      <c r="F40" s="668"/>
      <c r="G40" s="668"/>
      <c r="H40" s="681">
        <v>0</v>
      </c>
      <c r="I40" s="668">
        <v>3</v>
      </c>
      <c r="J40" s="668">
        <v>3393.18</v>
      </c>
      <c r="K40" s="681">
        <v>1</v>
      </c>
      <c r="L40" s="668">
        <v>3</v>
      </c>
      <c r="M40" s="669">
        <v>3393.18</v>
      </c>
    </row>
    <row r="41" spans="1:13" ht="14.4" customHeight="1" x14ac:dyDescent="0.3">
      <c r="A41" s="664" t="s">
        <v>4764</v>
      </c>
      <c r="B41" s="665" t="s">
        <v>7240</v>
      </c>
      <c r="C41" s="665" t="s">
        <v>6883</v>
      </c>
      <c r="D41" s="665" t="s">
        <v>6884</v>
      </c>
      <c r="E41" s="665" t="s">
        <v>6885</v>
      </c>
      <c r="F41" s="668"/>
      <c r="G41" s="668"/>
      <c r="H41" s="681">
        <v>0</v>
      </c>
      <c r="I41" s="668">
        <v>3</v>
      </c>
      <c r="J41" s="668">
        <v>4524.24</v>
      </c>
      <c r="K41" s="681">
        <v>1</v>
      </c>
      <c r="L41" s="668">
        <v>3</v>
      </c>
      <c r="M41" s="669">
        <v>4524.24</v>
      </c>
    </row>
    <row r="42" spans="1:13" ht="14.4" customHeight="1" x14ac:dyDescent="0.3">
      <c r="A42" s="664" t="s">
        <v>4764</v>
      </c>
      <c r="B42" s="665" t="s">
        <v>4558</v>
      </c>
      <c r="C42" s="665" t="s">
        <v>6740</v>
      </c>
      <c r="D42" s="665" t="s">
        <v>5729</v>
      </c>
      <c r="E42" s="665" t="s">
        <v>6741</v>
      </c>
      <c r="F42" s="668">
        <v>3</v>
      </c>
      <c r="G42" s="668">
        <v>0</v>
      </c>
      <c r="H42" s="681"/>
      <c r="I42" s="668"/>
      <c r="J42" s="668"/>
      <c r="K42" s="681"/>
      <c r="L42" s="668">
        <v>3</v>
      </c>
      <c r="M42" s="669">
        <v>0</v>
      </c>
    </row>
    <row r="43" spans="1:13" ht="14.4" customHeight="1" x14ac:dyDescent="0.3">
      <c r="A43" s="664" t="s">
        <v>4764</v>
      </c>
      <c r="B43" s="665" t="s">
        <v>4560</v>
      </c>
      <c r="C43" s="665" t="s">
        <v>3785</v>
      </c>
      <c r="D43" s="665" t="s">
        <v>4687</v>
      </c>
      <c r="E43" s="665" t="s">
        <v>3787</v>
      </c>
      <c r="F43" s="668"/>
      <c r="G43" s="668"/>
      <c r="H43" s="681">
        <v>0</v>
      </c>
      <c r="I43" s="668">
        <v>1</v>
      </c>
      <c r="J43" s="668">
        <v>366.31</v>
      </c>
      <c r="K43" s="681">
        <v>1</v>
      </c>
      <c r="L43" s="668">
        <v>1</v>
      </c>
      <c r="M43" s="669">
        <v>366.31</v>
      </c>
    </row>
    <row r="44" spans="1:13" ht="14.4" customHeight="1" x14ac:dyDescent="0.3">
      <c r="A44" s="664" t="s">
        <v>4764</v>
      </c>
      <c r="B44" s="665" t="s">
        <v>4562</v>
      </c>
      <c r="C44" s="665" t="s">
        <v>3775</v>
      </c>
      <c r="D44" s="665" t="s">
        <v>4563</v>
      </c>
      <c r="E44" s="665" t="s">
        <v>4688</v>
      </c>
      <c r="F44" s="668"/>
      <c r="G44" s="668"/>
      <c r="H44" s="681">
        <v>0</v>
      </c>
      <c r="I44" s="668">
        <v>1</v>
      </c>
      <c r="J44" s="668">
        <v>107.42</v>
      </c>
      <c r="K44" s="681">
        <v>1</v>
      </c>
      <c r="L44" s="668">
        <v>1</v>
      </c>
      <c r="M44" s="669">
        <v>107.42</v>
      </c>
    </row>
    <row r="45" spans="1:13" ht="14.4" customHeight="1" x14ac:dyDescent="0.3">
      <c r="A45" s="664" t="s">
        <v>4764</v>
      </c>
      <c r="B45" s="665" t="s">
        <v>4691</v>
      </c>
      <c r="C45" s="665" t="s">
        <v>6903</v>
      </c>
      <c r="D45" s="665" t="s">
        <v>5634</v>
      </c>
      <c r="E45" s="665" t="s">
        <v>4867</v>
      </c>
      <c r="F45" s="668">
        <v>8</v>
      </c>
      <c r="G45" s="668">
        <v>0</v>
      </c>
      <c r="H45" s="681"/>
      <c r="I45" s="668"/>
      <c r="J45" s="668"/>
      <c r="K45" s="681"/>
      <c r="L45" s="668">
        <v>8</v>
      </c>
      <c r="M45" s="669">
        <v>0</v>
      </c>
    </row>
    <row r="46" spans="1:13" ht="14.4" customHeight="1" x14ac:dyDescent="0.3">
      <c r="A46" s="664" t="s">
        <v>4764</v>
      </c>
      <c r="B46" s="665" t="s">
        <v>4567</v>
      </c>
      <c r="C46" s="665" t="s">
        <v>2412</v>
      </c>
      <c r="D46" s="665" t="s">
        <v>4568</v>
      </c>
      <c r="E46" s="665" t="s">
        <v>4569</v>
      </c>
      <c r="F46" s="668"/>
      <c r="G46" s="668"/>
      <c r="H46" s="681">
        <v>0</v>
      </c>
      <c r="I46" s="668">
        <v>1</v>
      </c>
      <c r="J46" s="668">
        <v>14.11</v>
      </c>
      <c r="K46" s="681">
        <v>1</v>
      </c>
      <c r="L46" s="668">
        <v>1</v>
      </c>
      <c r="M46" s="669">
        <v>14.11</v>
      </c>
    </row>
    <row r="47" spans="1:13" ht="14.4" customHeight="1" x14ac:dyDescent="0.3">
      <c r="A47" s="664" t="s">
        <v>4764</v>
      </c>
      <c r="B47" s="665" t="s">
        <v>4567</v>
      </c>
      <c r="C47" s="665" t="s">
        <v>2330</v>
      </c>
      <c r="D47" s="665" t="s">
        <v>4572</v>
      </c>
      <c r="E47" s="665" t="s">
        <v>4573</v>
      </c>
      <c r="F47" s="668"/>
      <c r="G47" s="668"/>
      <c r="H47" s="681">
        <v>0</v>
      </c>
      <c r="I47" s="668">
        <v>12</v>
      </c>
      <c r="J47" s="668">
        <v>56.400000000000006</v>
      </c>
      <c r="K47" s="681">
        <v>1</v>
      </c>
      <c r="L47" s="668">
        <v>12</v>
      </c>
      <c r="M47" s="669">
        <v>56.400000000000006</v>
      </c>
    </row>
    <row r="48" spans="1:13" ht="14.4" customHeight="1" x14ac:dyDescent="0.3">
      <c r="A48" s="664" t="s">
        <v>4764</v>
      </c>
      <c r="B48" s="665" t="s">
        <v>4567</v>
      </c>
      <c r="C48" s="665" t="s">
        <v>2456</v>
      </c>
      <c r="D48" s="665" t="s">
        <v>4574</v>
      </c>
      <c r="E48" s="665" t="s">
        <v>4575</v>
      </c>
      <c r="F48" s="668"/>
      <c r="G48" s="668"/>
      <c r="H48" s="681">
        <v>0</v>
      </c>
      <c r="I48" s="668">
        <v>9</v>
      </c>
      <c r="J48" s="668">
        <v>84.600000000000009</v>
      </c>
      <c r="K48" s="681">
        <v>1</v>
      </c>
      <c r="L48" s="668">
        <v>9</v>
      </c>
      <c r="M48" s="669">
        <v>84.600000000000009</v>
      </c>
    </row>
    <row r="49" spans="1:13" ht="14.4" customHeight="1" x14ac:dyDescent="0.3">
      <c r="A49" s="664" t="s">
        <v>4764</v>
      </c>
      <c r="B49" s="665" t="s">
        <v>4576</v>
      </c>
      <c r="C49" s="665" t="s">
        <v>2256</v>
      </c>
      <c r="D49" s="665" t="s">
        <v>4577</v>
      </c>
      <c r="E49" s="665" t="s">
        <v>4578</v>
      </c>
      <c r="F49" s="668"/>
      <c r="G49" s="668"/>
      <c r="H49" s="681"/>
      <c r="I49" s="668">
        <v>1</v>
      </c>
      <c r="J49" s="668">
        <v>0</v>
      </c>
      <c r="K49" s="681"/>
      <c r="L49" s="668">
        <v>1</v>
      </c>
      <c r="M49" s="669">
        <v>0</v>
      </c>
    </row>
    <row r="50" spans="1:13" ht="14.4" customHeight="1" x14ac:dyDescent="0.3">
      <c r="A50" s="664" t="s">
        <v>4764</v>
      </c>
      <c r="B50" s="665" t="s">
        <v>4581</v>
      </c>
      <c r="C50" s="665" t="s">
        <v>6184</v>
      </c>
      <c r="D50" s="665" t="s">
        <v>2467</v>
      </c>
      <c r="E50" s="665" t="s">
        <v>4487</v>
      </c>
      <c r="F50" s="668"/>
      <c r="G50" s="668"/>
      <c r="H50" s="681">
        <v>0</v>
      </c>
      <c r="I50" s="668">
        <v>1</v>
      </c>
      <c r="J50" s="668">
        <v>132</v>
      </c>
      <c r="K50" s="681">
        <v>1</v>
      </c>
      <c r="L50" s="668">
        <v>1</v>
      </c>
      <c r="M50" s="669">
        <v>132</v>
      </c>
    </row>
    <row r="51" spans="1:13" ht="14.4" customHeight="1" x14ac:dyDescent="0.3">
      <c r="A51" s="664" t="s">
        <v>4764</v>
      </c>
      <c r="B51" s="665" t="s">
        <v>4581</v>
      </c>
      <c r="C51" s="665" t="s">
        <v>2389</v>
      </c>
      <c r="D51" s="665" t="s">
        <v>2390</v>
      </c>
      <c r="E51" s="665" t="s">
        <v>4463</v>
      </c>
      <c r="F51" s="668"/>
      <c r="G51" s="668"/>
      <c r="H51" s="681">
        <v>0</v>
      </c>
      <c r="I51" s="668">
        <v>7</v>
      </c>
      <c r="J51" s="668">
        <v>297.99</v>
      </c>
      <c r="K51" s="681">
        <v>1</v>
      </c>
      <c r="L51" s="668">
        <v>7</v>
      </c>
      <c r="M51" s="669">
        <v>297.99</v>
      </c>
    </row>
    <row r="52" spans="1:13" ht="14.4" customHeight="1" x14ac:dyDescent="0.3">
      <c r="A52" s="664" t="s">
        <v>4764</v>
      </c>
      <c r="B52" s="665" t="s">
        <v>4581</v>
      </c>
      <c r="C52" s="665" t="s">
        <v>2466</v>
      </c>
      <c r="D52" s="665" t="s">
        <v>2467</v>
      </c>
      <c r="E52" s="665" t="s">
        <v>4487</v>
      </c>
      <c r="F52" s="668"/>
      <c r="G52" s="668"/>
      <c r="H52" s="681">
        <v>0</v>
      </c>
      <c r="I52" s="668">
        <v>1</v>
      </c>
      <c r="J52" s="668">
        <v>132</v>
      </c>
      <c r="K52" s="681">
        <v>1</v>
      </c>
      <c r="L52" s="668">
        <v>1</v>
      </c>
      <c r="M52" s="669">
        <v>132</v>
      </c>
    </row>
    <row r="53" spans="1:13" ht="14.4" customHeight="1" x14ac:dyDescent="0.3">
      <c r="A53" s="664" t="s">
        <v>4764</v>
      </c>
      <c r="B53" s="665" t="s">
        <v>4581</v>
      </c>
      <c r="C53" s="665" t="s">
        <v>4858</v>
      </c>
      <c r="D53" s="665" t="s">
        <v>2467</v>
      </c>
      <c r="E53" s="665" t="s">
        <v>4582</v>
      </c>
      <c r="F53" s="668"/>
      <c r="G53" s="668"/>
      <c r="H53" s="681">
        <v>0</v>
      </c>
      <c r="I53" s="668">
        <v>6</v>
      </c>
      <c r="J53" s="668">
        <v>1115.5999999999999</v>
      </c>
      <c r="K53" s="681">
        <v>1</v>
      </c>
      <c r="L53" s="668">
        <v>6</v>
      </c>
      <c r="M53" s="669">
        <v>1115.5999999999999</v>
      </c>
    </row>
    <row r="54" spans="1:13" ht="14.4" customHeight="1" x14ac:dyDescent="0.3">
      <c r="A54" s="664" t="s">
        <v>4764</v>
      </c>
      <c r="B54" s="665" t="s">
        <v>4583</v>
      </c>
      <c r="C54" s="665" t="s">
        <v>2470</v>
      </c>
      <c r="D54" s="665" t="s">
        <v>4584</v>
      </c>
      <c r="E54" s="665" t="s">
        <v>4585</v>
      </c>
      <c r="F54" s="668"/>
      <c r="G54" s="668"/>
      <c r="H54" s="681">
        <v>0</v>
      </c>
      <c r="I54" s="668">
        <v>5</v>
      </c>
      <c r="J54" s="668">
        <v>397.4</v>
      </c>
      <c r="K54" s="681">
        <v>1</v>
      </c>
      <c r="L54" s="668">
        <v>5</v>
      </c>
      <c r="M54" s="669">
        <v>397.4</v>
      </c>
    </row>
    <row r="55" spans="1:13" ht="14.4" customHeight="1" x14ac:dyDescent="0.3">
      <c r="A55" s="664" t="s">
        <v>4764</v>
      </c>
      <c r="B55" s="665" t="s">
        <v>4592</v>
      </c>
      <c r="C55" s="665" t="s">
        <v>6013</v>
      </c>
      <c r="D55" s="665" t="s">
        <v>2312</v>
      </c>
      <c r="E55" s="665" t="s">
        <v>6014</v>
      </c>
      <c r="F55" s="668"/>
      <c r="G55" s="668"/>
      <c r="H55" s="681"/>
      <c r="I55" s="668">
        <v>1</v>
      </c>
      <c r="J55" s="668">
        <v>0</v>
      </c>
      <c r="K55" s="681"/>
      <c r="L55" s="668">
        <v>1</v>
      </c>
      <c r="M55" s="669">
        <v>0</v>
      </c>
    </row>
    <row r="56" spans="1:13" ht="14.4" customHeight="1" x14ac:dyDescent="0.3">
      <c r="A56" s="664" t="s">
        <v>4764</v>
      </c>
      <c r="B56" s="665" t="s">
        <v>4592</v>
      </c>
      <c r="C56" s="665" t="s">
        <v>6015</v>
      </c>
      <c r="D56" s="665" t="s">
        <v>2312</v>
      </c>
      <c r="E56" s="665" t="s">
        <v>6016</v>
      </c>
      <c r="F56" s="668"/>
      <c r="G56" s="668"/>
      <c r="H56" s="681">
        <v>0</v>
      </c>
      <c r="I56" s="668">
        <v>1</v>
      </c>
      <c r="J56" s="668">
        <v>138.31</v>
      </c>
      <c r="K56" s="681">
        <v>1</v>
      </c>
      <c r="L56" s="668">
        <v>1</v>
      </c>
      <c r="M56" s="669">
        <v>138.31</v>
      </c>
    </row>
    <row r="57" spans="1:13" ht="14.4" customHeight="1" x14ac:dyDescent="0.3">
      <c r="A57" s="664" t="s">
        <v>4764</v>
      </c>
      <c r="B57" s="665" t="s">
        <v>4592</v>
      </c>
      <c r="C57" s="665" t="s">
        <v>2311</v>
      </c>
      <c r="D57" s="665" t="s">
        <v>2312</v>
      </c>
      <c r="E57" s="665" t="s">
        <v>4463</v>
      </c>
      <c r="F57" s="668"/>
      <c r="G57" s="668"/>
      <c r="H57" s="681">
        <v>0</v>
      </c>
      <c r="I57" s="668">
        <v>1</v>
      </c>
      <c r="J57" s="668">
        <v>69.16</v>
      </c>
      <c r="K57" s="681">
        <v>1</v>
      </c>
      <c r="L57" s="668">
        <v>1</v>
      </c>
      <c r="M57" s="669">
        <v>69.16</v>
      </c>
    </row>
    <row r="58" spans="1:13" ht="14.4" customHeight="1" x14ac:dyDescent="0.3">
      <c r="A58" s="664" t="s">
        <v>4765</v>
      </c>
      <c r="B58" s="665" t="s">
        <v>4404</v>
      </c>
      <c r="C58" s="665" t="s">
        <v>5662</v>
      </c>
      <c r="D58" s="665" t="s">
        <v>3697</v>
      </c>
      <c r="E58" s="665" t="s">
        <v>4604</v>
      </c>
      <c r="F58" s="668"/>
      <c r="G58" s="668"/>
      <c r="H58" s="681">
        <v>0</v>
      </c>
      <c r="I58" s="668">
        <v>1</v>
      </c>
      <c r="J58" s="668">
        <v>205.84</v>
      </c>
      <c r="K58" s="681">
        <v>1</v>
      </c>
      <c r="L58" s="668">
        <v>1</v>
      </c>
      <c r="M58" s="669">
        <v>205.84</v>
      </c>
    </row>
    <row r="59" spans="1:13" ht="14.4" customHeight="1" x14ac:dyDescent="0.3">
      <c r="A59" s="664" t="s">
        <v>4765</v>
      </c>
      <c r="B59" s="665" t="s">
        <v>4404</v>
      </c>
      <c r="C59" s="665" t="s">
        <v>5663</v>
      </c>
      <c r="D59" s="665" t="s">
        <v>5664</v>
      </c>
      <c r="E59" s="665" t="s">
        <v>5665</v>
      </c>
      <c r="F59" s="668">
        <v>1</v>
      </c>
      <c r="G59" s="668">
        <v>0</v>
      </c>
      <c r="H59" s="681"/>
      <c r="I59" s="668"/>
      <c r="J59" s="668"/>
      <c r="K59" s="681"/>
      <c r="L59" s="668">
        <v>1</v>
      </c>
      <c r="M59" s="669">
        <v>0</v>
      </c>
    </row>
    <row r="60" spans="1:13" ht="14.4" customHeight="1" x14ac:dyDescent="0.3">
      <c r="A60" s="664" t="s">
        <v>4765</v>
      </c>
      <c r="B60" s="665" t="s">
        <v>4412</v>
      </c>
      <c r="C60" s="665" t="s">
        <v>3820</v>
      </c>
      <c r="D60" s="665" t="s">
        <v>4606</v>
      </c>
      <c r="E60" s="665" t="s">
        <v>4607</v>
      </c>
      <c r="F60" s="668"/>
      <c r="G60" s="668"/>
      <c r="H60" s="681">
        <v>0</v>
      </c>
      <c r="I60" s="668">
        <v>1</v>
      </c>
      <c r="J60" s="668">
        <v>668.54</v>
      </c>
      <c r="K60" s="681">
        <v>1</v>
      </c>
      <c r="L60" s="668">
        <v>1</v>
      </c>
      <c r="M60" s="669">
        <v>668.54</v>
      </c>
    </row>
    <row r="61" spans="1:13" ht="14.4" customHeight="1" x14ac:dyDescent="0.3">
      <c r="A61" s="664" t="s">
        <v>4765</v>
      </c>
      <c r="B61" s="665" t="s">
        <v>4412</v>
      </c>
      <c r="C61" s="665" t="s">
        <v>4914</v>
      </c>
      <c r="D61" s="665" t="s">
        <v>2567</v>
      </c>
      <c r="E61" s="665" t="s">
        <v>2568</v>
      </c>
      <c r="F61" s="668"/>
      <c r="G61" s="668"/>
      <c r="H61" s="681">
        <v>0</v>
      </c>
      <c r="I61" s="668">
        <v>34</v>
      </c>
      <c r="J61" s="668">
        <v>22730.36</v>
      </c>
      <c r="K61" s="681">
        <v>1</v>
      </c>
      <c r="L61" s="668">
        <v>34</v>
      </c>
      <c r="M61" s="669">
        <v>22730.36</v>
      </c>
    </row>
    <row r="62" spans="1:13" ht="14.4" customHeight="1" x14ac:dyDescent="0.3">
      <c r="A62" s="664" t="s">
        <v>4765</v>
      </c>
      <c r="B62" s="665" t="s">
        <v>4412</v>
      </c>
      <c r="C62" s="665" t="s">
        <v>5659</v>
      </c>
      <c r="D62" s="665" t="s">
        <v>2567</v>
      </c>
      <c r="E62" s="665" t="s">
        <v>2568</v>
      </c>
      <c r="F62" s="668"/>
      <c r="G62" s="668"/>
      <c r="H62" s="681">
        <v>0</v>
      </c>
      <c r="I62" s="668">
        <v>1</v>
      </c>
      <c r="J62" s="668">
        <v>668.54</v>
      </c>
      <c r="K62" s="681">
        <v>1</v>
      </c>
      <c r="L62" s="668">
        <v>1</v>
      </c>
      <c r="M62" s="669">
        <v>668.54</v>
      </c>
    </row>
    <row r="63" spans="1:13" ht="14.4" customHeight="1" x14ac:dyDescent="0.3">
      <c r="A63" s="664" t="s">
        <v>4765</v>
      </c>
      <c r="B63" s="665" t="s">
        <v>4418</v>
      </c>
      <c r="C63" s="665" t="s">
        <v>3690</v>
      </c>
      <c r="D63" s="665" t="s">
        <v>2402</v>
      </c>
      <c r="E63" s="665" t="s">
        <v>4608</v>
      </c>
      <c r="F63" s="668"/>
      <c r="G63" s="668"/>
      <c r="H63" s="681"/>
      <c r="I63" s="668">
        <v>1</v>
      </c>
      <c r="J63" s="668">
        <v>0</v>
      </c>
      <c r="K63" s="681"/>
      <c r="L63" s="668">
        <v>1</v>
      </c>
      <c r="M63" s="669">
        <v>0</v>
      </c>
    </row>
    <row r="64" spans="1:13" ht="14.4" customHeight="1" x14ac:dyDescent="0.3">
      <c r="A64" s="664" t="s">
        <v>4765</v>
      </c>
      <c r="B64" s="665" t="s">
        <v>4420</v>
      </c>
      <c r="C64" s="665" t="s">
        <v>2481</v>
      </c>
      <c r="D64" s="665" t="s">
        <v>2482</v>
      </c>
      <c r="E64" s="665" t="s">
        <v>4421</v>
      </c>
      <c r="F64" s="668"/>
      <c r="G64" s="668"/>
      <c r="H64" s="681"/>
      <c r="I64" s="668">
        <v>16</v>
      </c>
      <c r="J64" s="668">
        <v>0</v>
      </c>
      <c r="K64" s="681"/>
      <c r="L64" s="668">
        <v>16</v>
      </c>
      <c r="M64" s="669">
        <v>0</v>
      </c>
    </row>
    <row r="65" spans="1:13" ht="14.4" customHeight="1" x14ac:dyDescent="0.3">
      <c r="A65" s="664" t="s">
        <v>4765</v>
      </c>
      <c r="B65" s="665" t="s">
        <v>4442</v>
      </c>
      <c r="C65" s="665" t="s">
        <v>4806</v>
      </c>
      <c r="D65" s="665" t="s">
        <v>2554</v>
      </c>
      <c r="E65" s="665" t="s">
        <v>4446</v>
      </c>
      <c r="F65" s="668"/>
      <c r="G65" s="668"/>
      <c r="H65" s="681">
        <v>0</v>
      </c>
      <c r="I65" s="668">
        <v>3</v>
      </c>
      <c r="J65" s="668">
        <v>1630.17</v>
      </c>
      <c r="K65" s="681">
        <v>1</v>
      </c>
      <c r="L65" s="668">
        <v>3</v>
      </c>
      <c r="M65" s="669">
        <v>1630.17</v>
      </c>
    </row>
    <row r="66" spans="1:13" ht="14.4" customHeight="1" x14ac:dyDescent="0.3">
      <c r="A66" s="664" t="s">
        <v>4765</v>
      </c>
      <c r="B66" s="665" t="s">
        <v>4442</v>
      </c>
      <c r="C66" s="665" t="s">
        <v>4968</v>
      </c>
      <c r="D66" s="665" t="s">
        <v>2554</v>
      </c>
      <c r="E66" s="665" t="s">
        <v>4615</v>
      </c>
      <c r="F66" s="668"/>
      <c r="G66" s="668"/>
      <c r="H66" s="681">
        <v>0</v>
      </c>
      <c r="I66" s="668">
        <v>5</v>
      </c>
      <c r="J66" s="668">
        <v>4075.5</v>
      </c>
      <c r="K66" s="681">
        <v>1</v>
      </c>
      <c r="L66" s="668">
        <v>5</v>
      </c>
      <c r="M66" s="669">
        <v>4075.5</v>
      </c>
    </row>
    <row r="67" spans="1:13" ht="14.4" customHeight="1" x14ac:dyDescent="0.3">
      <c r="A67" s="664" t="s">
        <v>4765</v>
      </c>
      <c r="B67" s="665" t="s">
        <v>4442</v>
      </c>
      <c r="C67" s="665" t="s">
        <v>5128</v>
      </c>
      <c r="D67" s="665" t="s">
        <v>2308</v>
      </c>
      <c r="E67" s="665" t="s">
        <v>4444</v>
      </c>
      <c r="F67" s="668"/>
      <c r="G67" s="668"/>
      <c r="H67" s="681">
        <v>0</v>
      </c>
      <c r="I67" s="668">
        <v>15</v>
      </c>
      <c r="J67" s="668">
        <v>20784.3</v>
      </c>
      <c r="K67" s="681">
        <v>1</v>
      </c>
      <c r="L67" s="668">
        <v>15</v>
      </c>
      <c r="M67" s="669">
        <v>20784.3</v>
      </c>
    </row>
    <row r="68" spans="1:13" ht="14.4" customHeight="1" x14ac:dyDescent="0.3">
      <c r="A68" s="664" t="s">
        <v>4765</v>
      </c>
      <c r="B68" s="665" t="s">
        <v>4442</v>
      </c>
      <c r="C68" s="665" t="s">
        <v>2307</v>
      </c>
      <c r="D68" s="665" t="s">
        <v>2308</v>
      </c>
      <c r="E68" s="665" t="s">
        <v>4447</v>
      </c>
      <c r="F68" s="668"/>
      <c r="G68" s="668"/>
      <c r="H68" s="681">
        <v>0</v>
      </c>
      <c r="I68" s="668">
        <v>3</v>
      </c>
      <c r="J68" s="668">
        <v>5542.47</v>
      </c>
      <c r="K68" s="681">
        <v>1</v>
      </c>
      <c r="L68" s="668">
        <v>3</v>
      </c>
      <c r="M68" s="669">
        <v>5542.47</v>
      </c>
    </row>
    <row r="69" spans="1:13" ht="14.4" customHeight="1" x14ac:dyDescent="0.3">
      <c r="A69" s="664" t="s">
        <v>4765</v>
      </c>
      <c r="B69" s="665" t="s">
        <v>4442</v>
      </c>
      <c r="C69" s="665" t="s">
        <v>2559</v>
      </c>
      <c r="D69" s="665" t="s">
        <v>2308</v>
      </c>
      <c r="E69" s="665" t="s">
        <v>4445</v>
      </c>
      <c r="F69" s="668"/>
      <c r="G69" s="668"/>
      <c r="H69" s="681">
        <v>0</v>
      </c>
      <c r="I69" s="668">
        <v>4</v>
      </c>
      <c r="J69" s="668">
        <v>9237.44</v>
      </c>
      <c r="K69" s="681">
        <v>1</v>
      </c>
      <c r="L69" s="668">
        <v>4</v>
      </c>
      <c r="M69" s="669">
        <v>9237.44</v>
      </c>
    </row>
    <row r="70" spans="1:13" ht="14.4" customHeight="1" x14ac:dyDescent="0.3">
      <c r="A70" s="664" t="s">
        <v>4765</v>
      </c>
      <c r="B70" s="665" t="s">
        <v>4442</v>
      </c>
      <c r="C70" s="665" t="s">
        <v>2553</v>
      </c>
      <c r="D70" s="665" t="s">
        <v>2554</v>
      </c>
      <c r="E70" s="665" t="s">
        <v>4446</v>
      </c>
      <c r="F70" s="668"/>
      <c r="G70" s="668"/>
      <c r="H70" s="681">
        <v>0</v>
      </c>
      <c r="I70" s="668">
        <v>2</v>
      </c>
      <c r="J70" s="668">
        <v>981.78</v>
      </c>
      <c r="K70" s="681">
        <v>1</v>
      </c>
      <c r="L70" s="668">
        <v>2</v>
      </c>
      <c r="M70" s="669">
        <v>981.78</v>
      </c>
    </row>
    <row r="71" spans="1:13" ht="14.4" customHeight="1" x14ac:dyDescent="0.3">
      <c r="A71" s="664" t="s">
        <v>4765</v>
      </c>
      <c r="B71" s="665" t="s">
        <v>4502</v>
      </c>
      <c r="C71" s="665" t="s">
        <v>2563</v>
      </c>
      <c r="D71" s="665" t="s">
        <v>2564</v>
      </c>
      <c r="E71" s="665" t="s">
        <v>4507</v>
      </c>
      <c r="F71" s="668"/>
      <c r="G71" s="668"/>
      <c r="H71" s="681">
        <v>0</v>
      </c>
      <c r="I71" s="668">
        <v>1</v>
      </c>
      <c r="J71" s="668">
        <v>79.03</v>
      </c>
      <c r="K71" s="681">
        <v>1</v>
      </c>
      <c r="L71" s="668">
        <v>1</v>
      </c>
      <c r="M71" s="669">
        <v>79.03</v>
      </c>
    </row>
    <row r="72" spans="1:13" ht="14.4" customHeight="1" x14ac:dyDescent="0.3">
      <c r="A72" s="664" t="s">
        <v>4765</v>
      </c>
      <c r="B72" s="665" t="s">
        <v>7241</v>
      </c>
      <c r="C72" s="665" t="s">
        <v>5617</v>
      </c>
      <c r="D72" s="665" t="s">
        <v>5618</v>
      </c>
      <c r="E72" s="665" t="s">
        <v>5619</v>
      </c>
      <c r="F72" s="668"/>
      <c r="G72" s="668"/>
      <c r="H72" s="681">
        <v>0</v>
      </c>
      <c r="I72" s="668">
        <v>26</v>
      </c>
      <c r="J72" s="668">
        <v>95916.86</v>
      </c>
      <c r="K72" s="681">
        <v>1</v>
      </c>
      <c r="L72" s="668">
        <v>26</v>
      </c>
      <c r="M72" s="669">
        <v>95916.86</v>
      </c>
    </row>
    <row r="73" spans="1:13" ht="14.4" customHeight="1" x14ac:dyDescent="0.3">
      <c r="A73" s="664" t="s">
        <v>4765</v>
      </c>
      <c r="B73" s="665" t="s">
        <v>7237</v>
      </c>
      <c r="C73" s="665" t="s">
        <v>5739</v>
      </c>
      <c r="D73" s="665" t="s">
        <v>5740</v>
      </c>
      <c r="E73" s="665" t="s">
        <v>4460</v>
      </c>
      <c r="F73" s="668"/>
      <c r="G73" s="668"/>
      <c r="H73" s="681"/>
      <c r="I73" s="668">
        <v>1</v>
      </c>
      <c r="J73" s="668">
        <v>0</v>
      </c>
      <c r="K73" s="681"/>
      <c r="L73" s="668">
        <v>1</v>
      </c>
      <c r="M73" s="669">
        <v>0</v>
      </c>
    </row>
    <row r="74" spans="1:13" ht="14.4" customHeight="1" x14ac:dyDescent="0.3">
      <c r="A74" s="664" t="s">
        <v>4765</v>
      </c>
      <c r="B74" s="665" t="s">
        <v>7237</v>
      </c>
      <c r="C74" s="665" t="s">
        <v>5741</v>
      </c>
      <c r="D74" s="665" t="s">
        <v>5740</v>
      </c>
      <c r="E74" s="665" t="s">
        <v>5430</v>
      </c>
      <c r="F74" s="668"/>
      <c r="G74" s="668"/>
      <c r="H74" s="681">
        <v>0</v>
      </c>
      <c r="I74" s="668">
        <v>32</v>
      </c>
      <c r="J74" s="668">
        <v>15983.830000000002</v>
      </c>
      <c r="K74" s="681">
        <v>1</v>
      </c>
      <c r="L74" s="668">
        <v>32</v>
      </c>
      <c r="M74" s="669">
        <v>15983.830000000002</v>
      </c>
    </row>
    <row r="75" spans="1:13" ht="14.4" customHeight="1" x14ac:dyDescent="0.3">
      <c r="A75" s="664" t="s">
        <v>4765</v>
      </c>
      <c r="B75" s="665" t="s">
        <v>7238</v>
      </c>
      <c r="C75" s="665" t="s">
        <v>5580</v>
      </c>
      <c r="D75" s="665" t="s">
        <v>5581</v>
      </c>
      <c r="E75" s="665" t="s">
        <v>5582</v>
      </c>
      <c r="F75" s="668"/>
      <c r="G75" s="668"/>
      <c r="H75" s="681">
        <v>0</v>
      </c>
      <c r="I75" s="668">
        <v>2</v>
      </c>
      <c r="J75" s="668">
        <v>2182.1799999999998</v>
      </c>
      <c r="K75" s="681">
        <v>1</v>
      </c>
      <c r="L75" s="668">
        <v>2</v>
      </c>
      <c r="M75" s="669">
        <v>2182.1799999999998</v>
      </c>
    </row>
    <row r="76" spans="1:13" ht="14.4" customHeight="1" x14ac:dyDescent="0.3">
      <c r="A76" s="664" t="s">
        <v>4765</v>
      </c>
      <c r="B76" s="665" t="s">
        <v>7239</v>
      </c>
      <c r="C76" s="665" t="s">
        <v>5571</v>
      </c>
      <c r="D76" s="665" t="s">
        <v>5572</v>
      </c>
      <c r="E76" s="665" t="s">
        <v>5573</v>
      </c>
      <c r="F76" s="668">
        <v>6</v>
      </c>
      <c r="G76" s="668">
        <v>3302.34</v>
      </c>
      <c r="H76" s="681">
        <v>1</v>
      </c>
      <c r="I76" s="668"/>
      <c r="J76" s="668"/>
      <c r="K76" s="681">
        <v>0</v>
      </c>
      <c r="L76" s="668">
        <v>6</v>
      </c>
      <c r="M76" s="669">
        <v>3302.34</v>
      </c>
    </row>
    <row r="77" spans="1:13" ht="14.4" customHeight="1" x14ac:dyDescent="0.3">
      <c r="A77" s="664" t="s">
        <v>4765</v>
      </c>
      <c r="B77" s="665" t="s">
        <v>7239</v>
      </c>
      <c r="C77" s="665" t="s">
        <v>5576</v>
      </c>
      <c r="D77" s="665" t="s">
        <v>5577</v>
      </c>
      <c r="E77" s="665" t="s">
        <v>5573</v>
      </c>
      <c r="F77" s="668">
        <v>3</v>
      </c>
      <c r="G77" s="668">
        <v>1651.17</v>
      </c>
      <c r="H77" s="681">
        <v>1</v>
      </c>
      <c r="I77" s="668"/>
      <c r="J77" s="668"/>
      <c r="K77" s="681">
        <v>0</v>
      </c>
      <c r="L77" s="668">
        <v>3</v>
      </c>
      <c r="M77" s="669">
        <v>1651.17</v>
      </c>
    </row>
    <row r="78" spans="1:13" ht="14.4" customHeight="1" x14ac:dyDescent="0.3">
      <c r="A78" s="664" t="s">
        <v>4765</v>
      </c>
      <c r="B78" s="665" t="s">
        <v>4539</v>
      </c>
      <c r="C78" s="665" t="s">
        <v>604</v>
      </c>
      <c r="D78" s="665" t="s">
        <v>605</v>
      </c>
      <c r="E78" s="665" t="s">
        <v>4541</v>
      </c>
      <c r="F78" s="668">
        <v>23</v>
      </c>
      <c r="G78" s="668">
        <v>12658.970000000001</v>
      </c>
      <c r="H78" s="681">
        <v>0.27710843373493976</v>
      </c>
      <c r="I78" s="668">
        <v>60</v>
      </c>
      <c r="J78" s="668">
        <v>33023.4</v>
      </c>
      <c r="K78" s="681">
        <v>0.72289156626506024</v>
      </c>
      <c r="L78" s="668">
        <v>83</v>
      </c>
      <c r="M78" s="669">
        <v>45682.37</v>
      </c>
    </row>
    <row r="79" spans="1:13" ht="14.4" customHeight="1" x14ac:dyDescent="0.3">
      <c r="A79" s="664" t="s">
        <v>4765</v>
      </c>
      <c r="B79" s="665" t="s">
        <v>4539</v>
      </c>
      <c r="C79" s="665" t="s">
        <v>2572</v>
      </c>
      <c r="D79" s="665" t="s">
        <v>2573</v>
      </c>
      <c r="E79" s="665" t="s">
        <v>4540</v>
      </c>
      <c r="F79" s="668"/>
      <c r="G79" s="668"/>
      <c r="H79" s="681">
        <v>0</v>
      </c>
      <c r="I79" s="668">
        <v>60</v>
      </c>
      <c r="J79" s="668">
        <v>33023.4</v>
      </c>
      <c r="K79" s="681">
        <v>1</v>
      </c>
      <c r="L79" s="668">
        <v>60</v>
      </c>
      <c r="M79" s="669">
        <v>33023.4</v>
      </c>
    </row>
    <row r="80" spans="1:13" ht="14.4" customHeight="1" x14ac:dyDescent="0.3">
      <c r="A80" s="664" t="s">
        <v>4765</v>
      </c>
      <c r="B80" s="665" t="s">
        <v>7242</v>
      </c>
      <c r="C80" s="665" t="s">
        <v>5613</v>
      </c>
      <c r="D80" s="665" t="s">
        <v>5614</v>
      </c>
      <c r="E80" s="665" t="s">
        <v>5615</v>
      </c>
      <c r="F80" s="668"/>
      <c r="G80" s="668"/>
      <c r="H80" s="681">
        <v>0</v>
      </c>
      <c r="I80" s="668">
        <v>76</v>
      </c>
      <c r="J80" s="668">
        <v>165674.68</v>
      </c>
      <c r="K80" s="681">
        <v>1</v>
      </c>
      <c r="L80" s="668">
        <v>76</v>
      </c>
      <c r="M80" s="669">
        <v>165674.68</v>
      </c>
    </row>
    <row r="81" spans="1:13" ht="14.4" customHeight="1" x14ac:dyDescent="0.3">
      <c r="A81" s="664" t="s">
        <v>4765</v>
      </c>
      <c r="B81" s="665" t="s">
        <v>4549</v>
      </c>
      <c r="C81" s="665" t="s">
        <v>2246</v>
      </c>
      <c r="D81" s="665" t="s">
        <v>611</v>
      </c>
      <c r="E81" s="665" t="s">
        <v>4551</v>
      </c>
      <c r="F81" s="668"/>
      <c r="G81" s="668"/>
      <c r="H81" s="681">
        <v>0</v>
      </c>
      <c r="I81" s="668">
        <v>18</v>
      </c>
      <c r="J81" s="668">
        <v>657.72</v>
      </c>
      <c r="K81" s="681">
        <v>1</v>
      </c>
      <c r="L81" s="668">
        <v>18</v>
      </c>
      <c r="M81" s="669">
        <v>657.72</v>
      </c>
    </row>
    <row r="82" spans="1:13" ht="14.4" customHeight="1" x14ac:dyDescent="0.3">
      <c r="A82" s="664" t="s">
        <v>4765</v>
      </c>
      <c r="B82" s="665" t="s">
        <v>4549</v>
      </c>
      <c r="C82" s="665" t="s">
        <v>5648</v>
      </c>
      <c r="D82" s="665" t="s">
        <v>5649</v>
      </c>
      <c r="E82" s="665" t="s">
        <v>5650</v>
      </c>
      <c r="F82" s="668">
        <v>3</v>
      </c>
      <c r="G82" s="668">
        <v>109.62</v>
      </c>
      <c r="H82" s="681">
        <v>1</v>
      </c>
      <c r="I82" s="668"/>
      <c r="J82" s="668"/>
      <c r="K82" s="681">
        <v>0</v>
      </c>
      <c r="L82" s="668">
        <v>3</v>
      </c>
      <c r="M82" s="669">
        <v>109.62</v>
      </c>
    </row>
    <row r="83" spans="1:13" ht="14.4" customHeight="1" x14ac:dyDescent="0.3">
      <c r="A83" s="664" t="s">
        <v>4765</v>
      </c>
      <c r="B83" s="665" t="s">
        <v>4552</v>
      </c>
      <c r="C83" s="665" t="s">
        <v>2907</v>
      </c>
      <c r="D83" s="665" t="s">
        <v>2908</v>
      </c>
      <c r="E83" s="665" t="s">
        <v>4686</v>
      </c>
      <c r="F83" s="668"/>
      <c r="G83" s="668"/>
      <c r="H83" s="681">
        <v>0</v>
      </c>
      <c r="I83" s="668">
        <v>4</v>
      </c>
      <c r="J83" s="668">
        <v>563.79999999999995</v>
      </c>
      <c r="K83" s="681">
        <v>1</v>
      </c>
      <c r="L83" s="668">
        <v>4</v>
      </c>
      <c r="M83" s="669">
        <v>563.79999999999995</v>
      </c>
    </row>
    <row r="84" spans="1:13" ht="14.4" customHeight="1" x14ac:dyDescent="0.3">
      <c r="A84" s="664" t="s">
        <v>4765</v>
      </c>
      <c r="B84" s="665" t="s">
        <v>4552</v>
      </c>
      <c r="C84" s="665" t="s">
        <v>3150</v>
      </c>
      <c r="D84" s="665" t="s">
        <v>1525</v>
      </c>
      <c r="E84" s="665" t="s">
        <v>5748</v>
      </c>
      <c r="F84" s="668"/>
      <c r="G84" s="668"/>
      <c r="H84" s="681">
        <v>0</v>
      </c>
      <c r="I84" s="668">
        <v>1</v>
      </c>
      <c r="J84" s="668">
        <v>300.68</v>
      </c>
      <c r="K84" s="681">
        <v>1</v>
      </c>
      <c r="L84" s="668">
        <v>1</v>
      </c>
      <c r="M84" s="669">
        <v>300.68</v>
      </c>
    </row>
    <row r="85" spans="1:13" ht="14.4" customHeight="1" x14ac:dyDescent="0.3">
      <c r="A85" s="664" t="s">
        <v>4765</v>
      </c>
      <c r="B85" s="665" t="s">
        <v>4558</v>
      </c>
      <c r="C85" s="665" t="s">
        <v>5728</v>
      </c>
      <c r="D85" s="665" t="s">
        <v>5729</v>
      </c>
      <c r="E85" s="665" t="s">
        <v>5730</v>
      </c>
      <c r="F85" s="668">
        <v>1</v>
      </c>
      <c r="G85" s="668">
        <v>90.6</v>
      </c>
      <c r="H85" s="681">
        <v>1</v>
      </c>
      <c r="I85" s="668"/>
      <c r="J85" s="668"/>
      <c r="K85" s="681">
        <v>0</v>
      </c>
      <c r="L85" s="668">
        <v>1</v>
      </c>
      <c r="M85" s="669">
        <v>90.6</v>
      </c>
    </row>
    <row r="86" spans="1:13" ht="14.4" customHeight="1" x14ac:dyDescent="0.3">
      <c r="A86" s="664" t="s">
        <v>4765</v>
      </c>
      <c r="B86" s="665" t="s">
        <v>4562</v>
      </c>
      <c r="C86" s="665" t="s">
        <v>2322</v>
      </c>
      <c r="D86" s="665" t="s">
        <v>2327</v>
      </c>
      <c r="E86" s="665" t="s">
        <v>4565</v>
      </c>
      <c r="F86" s="668"/>
      <c r="G86" s="668"/>
      <c r="H86" s="681">
        <v>0</v>
      </c>
      <c r="I86" s="668">
        <v>2</v>
      </c>
      <c r="J86" s="668">
        <v>848.48</v>
      </c>
      <c r="K86" s="681">
        <v>1</v>
      </c>
      <c r="L86" s="668">
        <v>2</v>
      </c>
      <c r="M86" s="669">
        <v>848.48</v>
      </c>
    </row>
    <row r="87" spans="1:13" ht="14.4" customHeight="1" x14ac:dyDescent="0.3">
      <c r="A87" s="664" t="s">
        <v>4765</v>
      </c>
      <c r="B87" s="665" t="s">
        <v>4691</v>
      </c>
      <c r="C87" s="665" t="s">
        <v>5633</v>
      </c>
      <c r="D87" s="665" t="s">
        <v>5634</v>
      </c>
      <c r="E87" s="665" t="s">
        <v>4693</v>
      </c>
      <c r="F87" s="668">
        <v>1</v>
      </c>
      <c r="G87" s="668">
        <v>1170.93</v>
      </c>
      <c r="H87" s="681">
        <v>1</v>
      </c>
      <c r="I87" s="668"/>
      <c r="J87" s="668"/>
      <c r="K87" s="681">
        <v>0</v>
      </c>
      <c r="L87" s="668">
        <v>1</v>
      </c>
      <c r="M87" s="669">
        <v>1170.93</v>
      </c>
    </row>
    <row r="88" spans="1:13" ht="14.4" customHeight="1" x14ac:dyDescent="0.3">
      <c r="A88" s="664" t="s">
        <v>4765</v>
      </c>
      <c r="B88" s="665" t="s">
        <v>4567</v>
      </c>
      <c r="C88" s="665" t="s">
        <v>5557</v>
      </c>
      <c r="D88" s="665" t="s">
        <v>5558</v>
      </c>
      <c r="E88" s="665" t="s">
        <v>4575</v>
      </c>
      <c r="F88" s="668">
        <v>1</v>
      </c>
      <c r="G88" s="668">
        <v>9.4</v>
      </c>
      <c r="H88" s="681">
        <v>1</v>
      </c>
      <c r="I88" s="668"/>
      <c r="J88" s="668"/>
      <c r="K88" s="681">
        <v>0</v>
      </c>
      <c r="L88" s="668">
        <v>1</v>
      </c>
      <c r="M88" s="669">
        <v>9.4</v>
      </c>
    </row>
    <row r="89" spans="1:13" ht="14.4" customHeight="1" x14ac:dyDescent="0.3">
      <c r="A89" s="664" t="s">
        <v>4765</v>
      </c>
      <c r="B89" s="665" t="s">
        <v>4567</v>
      </c>
      <c r="C89" s="665" t="s">
        <v>5559</v>
      </c>
      <c r="D89" s="665" t="s">
        <v>5560</v>
      </c>
      <c r="E89" s="665" t="s">
        <v>4438</v>
      </c>
      <c r="F89" s="668">
        <v>2</v>
      </c>
      <c r="G89" s="668">
        <v>37.619999999999997</v>
      </c>
      <c r="H89" s="681">
        <v>1</v>
      </c>
      <c r="I89" s="668"/>
      <c r="J89" s="668"/>
      <c r="K89" s="681">
        <v>0</v>
      </c>
      <c r="L89" s="668">
        <v>2</v>
      </c>
      <c r="M89" s="669">
        <v>37.619999999999997</v>
      </c>
    </row>
    <row r="90" spans="1:13" ht="14.4" customHeight="1" x14ac:dyDescent="0.3">
      <c r="A90" s="664" t="s">
        <v>4765</v>
      </c>
      <c r="B90" s="665" t="s">
        <v>4581</v>
      </c>
      <c r="C90" s="665" t="s">
        <v>2389</v>
      </c>
      <c r="D90" s="665" t="s">
        <v>2390</v>
      </c>
      <c r="E90" s="665" t="s">
        <v>4463</v>
      </c>
      <c r="F90" s="668"/>
      <c r="G90" s="668"/>
      <c r="H90" s="681">
        <v>0</v>
      </c>
      <c r="I90" s="668">
        <v>6</v>
      </c>
      <c r="J90" s="668">
        <v>395.93999999999994</v>
      </c>
      <c r="K90" s="681">
        <v>1</v>
      </c>
      <c r="L90" s="668">
        <v>6</v>
      </c>
      <c r="M90" s="669">
        <v>395.93999999999994</v>
      </c>
    </row>
    <row r="91" spans="1:13" ht="14.4" customHeight="1" x14ac:dyDescent="0.3">
      <c r="A91" s="664" t="s">
        <v>4765</v>
      </c>
      <c r="B91" s="665" t="s">
        <v>4581</v>
      </c>
      <c r="C91" s="665" t="s">
        <v>2466</v>
      </c>
      <c r="D91" s="665" t="s">
        <v>2467</v>
      </c>
      <c r="E91" s="665" t="s">
        <v>4487</v>
      </c>
      <c r="F91" s="668"/>
      <c r="G91" s="668"/>
      <c r="H91" s="681">
        <v>0</v>
      </c>
      <c r="I91" s="668">
        <v>2</v>
      </c>
      <c r="J91" s="668">
        <v>170.32</v>
      </c>
      <c r="K91" s="681">
        <v>1</v>
      </c>
      <c r="L91" s="668">
        <v>2</v>
      </c>
      <c r="M91" s="669">
        <v>170.32</v>
      </c>
    </row>
    <row r="92" spans="1:13" ht="14.4" customHeight="1" x14ac:dyDescent="0.3">
      <c r="A92" s="664" t="s">
        <v>4765</v>
      </c>
      <c r="B92" s="665" t="s">
        <v>4591</v>
      </c>
      <c r="C92" s="665" t="s">
        <v>579</v>
      </c>
      <c r="D92" s="665" t="s">
        <v>576</v>
      </c>
      <c r="E92" s="665" t="s">
        <v>580</v>
      </c>
      <c r="F92" s="668">
        <v>1</v>
      </c>
      <c r="G92" s="668">
        <v>0</v>
      </c>
      <c r="H92" s="681"/>
      <c r="I92" s="668"/>
      <c r="J92" s="668"/>
      <c r="K92" s="681"/>
      <c r="L92" s="668">
        <v>1</v>
      </c>
      <c r="M92" s="669">
        <v>0</v>
      </c>
    </row>
    <row r="93" spans="1:13" ht="14.4" customHeight="1" x14ac:dyDescent="0.3">
      <c r="A93" s="664" t="s">
        <v>4765</v>
      </c>
      <c r="B93" s="665" t="s">
        <v>4596</v>
      </c>
      <c r="C93" s="665" t="s">
        <v>5670</v>
      </c>
      <c r="D93" s="665" t="s">
        <v>5671</v>
      </c>
      <c r="E93" s="665" t="s">
        <v>2578</v>
      </c>
      <c r="F93" s="668"/>
      <c r="G93" s="668"/>
      <c r="H93" s="681">
        <v>0</v>
      </c>
      <c r="I93" s="668">
        <v>42</v>
      </c>
      <c r="J93" s="668">
        <v>1359.96</v>
      </c>
      <c r="K93" s="681">
        <v>1</v>
      </c>
      <c r="L93" s="668">
        <v>42</v>
      </c>
      <c r="M93" s="669">
        <v>1359.96</v>
      </c>
    </row>
    <row r="94" spans="1:13" ht="14.4" customHeight="1" x14ac:dyDescent="0.3">
      <c r="A94" s="664" t="s">
        <v>4765</v>
      </c>
      <c r="B94" s="665" t="s">
        <v>4596</v>
      </c>
      <c r="C94" s="665" t="s">
        <v>5672</v>
      </c>
      <c r="D94" s="665" t="s">
        <v>5673</v>
      </c>
      <c r="E94" s="665" t="s">
        <v>2578</v>
      </c>
      <c r="F94" s="668"/>
      <c r="G94" s="668"/>
      <c r="H94" s="681">
        <v>0</v>
      </c>
      <c r="I94" s="668">
        <v>24</v>
      </c>
      <c r="J94" s="668">
        <v>777.12000000000012</v>
      </c>
      <c r="K94" s="681">
        <v>1</v>
      </c>
      <c r="L94" s="668">
        <v>24</v>
      </c>
      <c r="M94" s="669">
        <v>777.12000000000012</v>
      </c>
    </row>
    <row r="95" spans="1:13" ht="14.4" customHeight="1" x14ac:dyDescent="0.3">
      <c r="A95" s="664" t="s">
        <v>4765</v>
      </c>
      <c r="B95" s="665" t="s">
        <v>4596</v>
      </c>
      <c r="C95" s="665" t="s">
        <v>5453</v>
      </c>
      <c r="D95" s="665" t="s">
        <v>2645</v>
      </c>
      <c r="E95" s="665" t="s">
        <v>2646</v>
      </c>
      <c r="F95" s="668"/>
      <c r="G95" s="668"/>
      <c r="H95" s="681">
        <v>0</v>
      </c>
      <c r="I95" s="668">
        <v>32</v>
      </c>
      <c r="J95" s="668">
        <v>6216.32</v>
      </c>
      <c r="K95" s="681">
        <v>1</v>
      </c>
      <c r="L95" s="668">
        <v>32</v>
      </c>
      <c r="M95" s="669">
        <v>6216.32</v>
      </c>
    </row>
    <row r="96" spans="1:13" ht="14.4" customHeight="1" x14ac:dyDescent="0.3">
      <c r="A96" s="664" t="s">
        <v>4765</v>
      </c>
      <c r="B96" s="665" t="s">
        <v>4596</v>
      </c>
      <c r="C96" s="665" t="s">
        <v>2589</v>
      </c>
      <c r="D96" s="665" t="s">
        <v>2590</v>
      </c>
      <c r="E96" s="665" t="s">
        <v>2578</v>
      </c>
      <c r="F96" s="668"/>
      <c r="G96" s="668"/>
      <c r="H96" s="681">
        <v>0</v>
      </c>
      <c r="I96" s="668">
        <v>55</v>
      </c>
      <c r="J96" s="668">
        <v>1207.8000000000002</v>
      </c>
      <c r="K96" s="681">
        <v>1</v>
      </c>
      <c r="L96" s="668">
        <v>55</v>
      </c>
      <c r="M96" s="669">
        <v>1207.8000000000002</v>
      </c>
    </row>
    <row r="97" spans="1:13" ht="14.4" customHeight="1" x14ac:dyDescent="0.3">
      <c r="A97" s="664" t="s">
        <v>4765</v>
      </c>
      <c r="B97" s="665" t="s">
        <v>4596</v>
      </c>
      <c r="C97" s="665" t="s">
        <v>2592</v>
      </c>
      <c r="D97" s="665" t="s">
        <v>2593</v>
      </c>
      <c r="E97" s="665" t="s">
        <v>2578</v>
      </c>
      <c r="F97" s="668"/>
      <c r="G97" s="668"/>
      <c r="H97" s="681">
        <v>0</v>
      </c>
      <c r="I97" s="668">
        <v>63</v>
      </c>
      <c r="J97" s="668">
        <v>1383.48</v>
      </c>
      <c r="K97" s="681">
        <v>1</v>
      </c>
      <c r="L97" s="668">
        <v>63</v>
      </c>
      <c r="M97" s="669">
        <v>1383.48</v>
      </c>
    </row>
    <row r="98" spans="1:13" ht="14.4" customHeight="1" x14ac:dyDescent="0.3">
      <c r="A98" s="664" t="s">
        <v>4765</v>
      </c>
      <c r="B98" s="665" t="s">
        <v>4596</v>
      </c>
      <c r="C98" s="665" t="s">
        <v>2626</v>
      </c>
      <c r="D98" s="665" t="s">
        <v>2627</v>
      </c>
      <c r="E98" s="665" t="s">
        <v>2596</v>
      </c>
      <c r="F98" s="668"/>
      <c r="G98" s="668"/>
      <c r="H98" s="681">
        <v>0</v>
      </c>
      <c r="I98" s="668">
        <v>3</v>
      </c>
      <c r="J98" s="668">
        <v>388.53</v>
      </c>
      <c r="K98" s="681">
        <v>1</v>
      </c>
      <c r="L98" s="668">
        <v>3</v>
      </c>
      <c r="M98" s="669">
        <v>388.53</v>
      </c>
    </row>
    <row r="99" spans="1:13" ht="14.4" customHeight="1" x14ac:dyDescent="0.3">
      <c r="A99" s="664" t="s">
        <v>4765</v>
      </c>
      <c r="B99" s="665" t="s">
        <v>4596</v>
      </c>
      <c r="C99" s="665" t="s">
        <v>5674</v>
      </c>
      <c r="D99" s="665" t="s">
        <v>2652</v>
      </c>
      <c r="E99" s="665" t="s">
        <v>2578</v>
      </c>
      <c r="F99" s="668"/>
      <c r="G99" s="668"/>
      <c r="H99" s="681">
        <v>0</v>
      </c>
      <c r="I99" s="668">
        <v>1</v>
      </c>
      <c r="J99" s="668">
        <v>59.72</v>
      </c>
      <c r="K99" s="681">
        <v>1</v>
      </c>
      <c r="L99" s="668">
        <v>1</v>
      </c>
      <c r="M99" s="669">
        <v>59.72</v>
      </c>
    </row>
    <row r="100" spans="1:13" ht="14.4" customHeight="1" x14ac:dyDescent="0.3">
      <c r="A100" s="664" t="s">
        <v>4765</v>
      </c>
      <c r="B100" s="665" t="s">
        <v>4596</v>
      </c>
      <c r="C100" s="665" t="s">
        <v>2611</v>
      </c>
      <c r="D100" s="665" t="s">
        <v>2587</v>
      </c>
      <c r="E100" s="665" t="s">
        <v>2612</v>
      </c>
      <c r="F100" s="668"/>
      <c r="G100" s="668"/>
      <c r="H100" s="681">
        <v>0</v>
      </c>
      <c r="I100" s="668">
        <v>80</v>
      </c>
      <c r="J100" s="668">
        <v>11671.199999999999</v>
      </c>
      <c r="K100" s="681">
        <v>1</v>
      </c>
      <c r="L100" s="668">
        <v>80</v>
      </c>
      <c r="M100" s="669">
        <v>11671.199999999999</v>
      </c>
    </row>
    <row r="101" spans="1:13" ht="14.4" customHeight="1" x14ac:dyDescent="0.3">
      <c r="A101" s="664" t="s">
        <v>4765</v>
      </c>
      <c r="B101" s="665" t="s">
        <v>4596</v>
      </c>
      <c r="C101" s="665" t="s">
        <v>2604</v>
      </c>
      <c r="D101" s="665" t="s">
        <v>2605</v>
      </c>
      <c r="E101" s="665" t="s">
        <v>2612</v>
      </c>
      <c r="F101" s="668"/>
      <c r="G101" s="668"/>
      <c r="H101" s="681">
        <v>0</v>
      </c>
      <c r="I101" s="668">
        <v>6</v>
      </c>
      <c r="J101" s="668">
        <v>618.48</v>
      </c>
      <c r="K101" s="681">
        <v>1</v>
      </c>
      <c r="L101" s="668">
        <v>6</v>
      </c>
      <c r="M101" s="669">
        <v>618.48</v>
      </c>
    </row>
    <row r="102" spans="1:13" ht="14.4" customHeight="1" x14ac:dyDescent="0.3">
      <c r="A102" s="664" t="s">
        <v>4765</v>
      </c>
      <c r="B102" s="665" t="s">
        <v>4596</v>
      </c>
      <c r="C102" s="665" t="s">
        <v>5675</v>
      </c>
      <c r="D102" s="665" t="s">
        <v>2638</v>
      </c>
      <c r="E102" s="665" t="s">
        <v>2578</v>
      </c>
      <c r="F102" s="668"/>
      <c r="G102" s="668"/>
      <c r="H102" s="681">
        <v>0</v>
      </c>
      <c r="I102" s="668">
        <v>2</v>
      </c>
      <c r="J102" s="668">
        <v>43.92</v>
      </c>
      <c r="K102" s="681">
        <v>1</v>
      </c>
      <c r="L102" s="668">
        <v>2</v>
      </c>
      <c r="M102" s="669">
        <v>43.92</v>
      </c>
    </row>
    <row r="103" spans="1:13" ht="14.4" customHeight="1" x14ac:dyDescent="0.3">
      <c r="A103" s="664" t="s">
        <v>4765</v>
      </c>
      <c r="B103" s="665" t="s">
        <v>4596</v>
      </c>
      <c r="C103" s="665" t="s">
        <v>2594</v>
      </c>
      <c r="D103" s="665" t="s">
        <v>2595</v>
      </c>
      <c r="E103" s="665" t="s">
        <v>2596</v>
      </c>
      <c r="F103" s="668"/>
      <c r="G103" s="668"/>
      <c r="H103" s="681">
        <v>0</v>
      </c>
      <c r="I103" s="668">
        <v>21</v>
      </c>
      <c r="J103" s="668">
        <v>2674.1400000000003</v>
      </c>
      <c r="K103" s="681">
        <v>1</v>
      </c>
      <c r="L103" s="668">
        <v>21</v>
      </c>
      <c r="M103" s="669">
        <v>2674.1400000000003</v>
      </c>
    </row>
    <row r="104" spans="1:13" ht="14.4" customHeight="1" x14ac:dyDescent="0.3">
      <c r="A104" s="664" t="s">
        <v>4765</v>
      </c>
      <c r="B104" s="665" t="s">
        <v>4596</v>
      </c>
      <c r="C104" s="665" t="s">
        <v>2599</v>
      </c>
      <c r="D104" s="665" t="s">
        <v>2600</v>
      </c>
      <c r="E104" s="665" t="s">
        <v>2596</v>
      </c>
      <c r="F104" s="668"/>
      <c r="G104" s="668"/>
      <c r="H104" s="681">
        <v>0</v>
      </c>
      <c r="I104" s="668">
        <v>37</v>
      </c>
      <c r="J104" s="668">
        <v>4711.5800000000008</v>
      </c>
      <c r="K104" s="681">
        <v>1</v>
      </c>
      <c r="L104" s="668">
        <v>37</v>
      </c>
      <c r="M104" s="669">
        <v>4711.5800000000008</v>
      </c>
    </row>
    <row r="105" spans="1:13" ht="14.4" customHeight="1" x14ac:dyDescent="0.3">
      <c r="A105" s="664" t="s">
        <v>4765</v>
      </c>
      <c r="B105" s="665" t="s">
        <v>4596</v>
      </c>
      <c r="C105" s="665" t="s">
        <v>2601</v>
      </c>
      <c r="D105" s="665" t="s">
        <v>2602</v>
      </c>
      <c r="E105" s="665" t="s">
        <v>2596</v>
      </c>
      <c r="F105" s="668"/>
      <c r="G105" s="668"/>
      <c r="H105" s="681">
        <v>0</v>
      </c>
      <c r="I105" s="668">
        <v>50</v>
      </c>
      <c r="J105" s="668">
        <v>6367</v>
      </c>
      <c r="K105" s="681">
        <v>1</v>
      </c>
      <c r="L105" s="668">
        <v>50</v>
      </c>
      <c r="M105" s="669">
        <v>6367</v>
      </c>
    </row>
    <row r="106" spans="1:13" ht="14.4" customHeight="1" x14ac:dyDescent="0.3">
      <c r="A106" s="664" t="s">
        <v>4765</v>
      </c>
      <c r="B106" s="665" t="s">
        <v>4596</v>
      </c>
      <c r="C106" s="665" t="s">
        <v>3883</v>
      </c>
      <c r="D106" s="665" t="s">
        <v>2584</v>
      </c>
      <c r="E106" s="665" t="s">
        <v>2612</v>
      </c>
      <c r="F106" s="668"/>
      <c r="G106" s="668"/>
      <c r="H106" s="681">
        <v>0</v>
      </c>
      <c r="I106" s="668">
        <v>36</v>
      </c>
      <c r="J106" s="668">
        <v>5842.0800000000008</v>
      </c>
      <c r="K106" s="681">
        <v>1</v>
      </c>
      <c r="L106" s="668">
        <v>36</v>
      </c>
      <c r="M106" s="669">
        <v>5842.0800000000008</v>
      </c>
    </row>
    <row r="107" spans="1:13" ht="14.4" customHeight="1" x14ac:dyDescent="0.3">
      <c r="A107" s="664" t="s">
        <v>4765</v>
      </c>
      <c r="B107" s="665" t="s">
        <v>4596</v>
      </c>
      <c r="C107" s="665" t="s">
        <v>2629</v>
      </c>
      <c r="D107" s="665" t="s">
        <v>2630</v>
      </c>
      <c r="E107" s="665" t="s">
        <v>2596</v>
      </c>
      <c r="F107" s="668"/>
      <c r="G107" s="668"/>
      <c r="H107" s="681">
        <v>0</v>
      </c>
      <c r="I107" s="668">
        <v>7</v>
      </c>
      <c r="J107" s="668">
        <v>906.56999999999994</v>
      </c>
      <c r="K107" s="681">
        <v>1</v>
      </c>
      <c r="L107" s="668">
        <v>7</v>
      </c>
      <c r="M107" s="669">
        <v>906.56999999999994</v>
      </c>
    </row>
    <row r="108" spans="1:13" ht="14.4" customHeight="1" x14ac:dyDescent="0.3">
      <c r="A108" s="664" t="s">
        <v>4765</v>
      </c>
      <c r="B108" s="665" t="s">
        <v>4596</v>
      </c>
      <c r="C108" s="665" t="s">
        <v>2623</v>
      </c>
      <c r="D108" s="665" t="s">
        <v>2624</v>
      </c>
      <c r="E108" s="665" t="s">
        <v>2596</v>
      </c>
      <c r="F108" s="668"/>
      <c r="G108" s="668"/>
      <c r="H108" s="681">
        <v>0</v>
      </c>
      <c r="I108" s="668">
        <v>3</v>
      </c>
      <c r="J108" s="668">
        <v>388.53</v>
      </c>
      <c r="K108" s="681">
        <v>1</v>
      </c>
      <c r="L108" s="668">
        <v>3</v>
      </c>
      <c r="M108" s="669">
        <v>388.53</v>
      </c>
    </row>
    <row r="109" spans="1:13" ht="14.4" customHeight="1" x14ac:dyDescent="0.3">
      <c r="A109" s="664" t="s">
        <v>4765</v>
      </c>
      <c r="B109" s="665" t="s">
        <v>4596</v>
      </c>
      <c r="C109" s="665" t="s">
        <v>2619</v>
      </c>
      <c r="D109" s="665" t="s">
        <v>4600</v>
      </c>
      <c r="E109" s="665" t="s">
        <v>2615</v>
      </c>
      <c r="F109" s="668"/>
      <c r="G109" s="668"/>
      <c r="H109" s="681">
        <v>0</v>
      </c>
      <c r="I109" s="668">
        <v>8</v>
      </c>
      <c r="J109" s="668">
        <v>679.12</v>
      </c>
      <c r="K109" s="681">
        <v>1</v>
      </c>
      <c r="L109" s="668">
        <v>8</v>
      </c>
      <c r="M109" s="669">
        <v>679.12</v>
      </c>
    </row>
    <row r="110" spans="1:13" ht="14.4" customHeight="1" x14ac:dyDescent="0.3">
      <c r="A110" s="664" t="s">
        <v>4765</v>
      </c>
      <c r="B110" s="665" t="s">
        <v>4596</v>
      </c>
      <c r="C110" s="665" t="s">
        <v>2616</v>
      </c>
      <c r="D110" s="665" t="s">
        <v>2617</v>
      </c>
      <c r="E110" s="665" t="s">
        <v>2615</v>
      </c>
      <c r="F110" s="668"/>
      <c r="G110" s="668"/>
      <c r="H110" s="681">
        <v>0</v>
      </c>
      <c r="I110" s="668">
        <v>12</v>
      </c>
      <c r="J110" s="668">
        <v>1018.68</v>
      </c>
      <c r="K110" s="681">
        <v>1</v>
      </c>
      <c r="L110" s="668">
        <v>12</v>
      </c>
      <c r="M110" s="669">
        <v>1018.68</v>
      </c>
    </row>
    <row r="111" spans="1:13" ht="14.4" customHeight="1" x14ac:dyDescent="0.3">
      <c r="A111" s="664" t="s">
        <v>4765</v>
      </c>
      <c r="B111" s="665" t="s">
        <v>4596</v>
      </c>
      <c r="C111" s="665" t="s">
        <v>2597</v>
      </c>
      <c r="D111" s="665" t="s">
        <v>2598</v>
      </c>
      <c r="E111" s="665" t="s">
        <v>2596</v>
      </c>
      <c r="F111" s="668"/>
      <c r="G111" s="668"/>
      <c r="H111" s="681">
        <v>0</v>
      </c>
      <c r="I111" s="668">
        <v>30</v>
      </c>
      <c r="J111" s="668">
        <v>3820.2000000000003</v>
      </c>
      <c r="K111" s="681">
        <v>1</v>
      </c>
      <c r="L111" s="668">
        <v>30</v>
      </c>
      <c r="M111" s="669">
        <v>3820.2000000000003</v>
      </c>
    </row>
    <row r="112" spans="1:13" ht="14.4" customHeight="1" x14ac:dyDescent="0.3">
      <c r="A112" s="664" t="s">
        <v>4765</v>
      </c>
      <c r="B112" s="665" t="s">
        <v>4596</v>
      </c>
      <c r="C112" s="665" t="s">
        <v>5678</v>
      </c>
      <c r="D112" s="665" t="s">
        <v>5679</v>
      </c>
      <c r="E112" s="665" t="s">
        <v>2596</v>
      </c>
      <c r="F112" s="668"/>
      <c r="G112" s="668"/>
      <c r="H112" s="681">
        <v>0</v>
      </c>
      <c r="I112" s="668">
        <v>2</v>
      </c>
      <c r="J112" s="668">
        <v>352.94</v>
      </c>
      <c r="K112" s="681">
        <v>1</v>
      </c>
      <c r="L112" s="668">
        <v>2</v>
      </c>
      <c r="M112" s="669">
        <v>352.94</v>
      </c>
    </row>
    <row r="113" spans="1:13" ht="14.4" customHeight="1" x14ac:dyDescent="0.3">
      <c r="A113" s="664" t="s">
        <v>4765</v>
      </c>
      <c r="B113" s="665" t="s">
        <v>4596</v>
      </c>
      <c r="C113" s="665" t="s">
        <v>2635</v>
      </c>
      <c r="D113" s="665" t="s">
        <v>2636</v>
      </c>
      <c r="E113" s="665" t="s">
        <v>2615</v>
      </c>
      <c r="F113" s="668"/>
      <c r="G113" s="668"/>
      <c r="H113" s="681">
        <v>0</v>
      </c>
      <c r="I113" s="668">
        <v>10</v>
      </c>
      <c r="J113" s="668">
        <v>848.90000000000009</v>
      </c>
      <c r="K113" s="681">
        <v>1</v>
      </c>
      <c r="L113" s="668">
        <v>10</v>
      </c>
      <c r="M113" s="669">
        <v>848.90000000000009</v>
      </c>
    </row>
    <row r="114" spans="1:13" ht="14.4" customHeight="1" x14ac:dyDescent="0.3">
      <c r="A114" s="664" t="s">
        <v>4765</v>
      </c>
      <c r="B114" s="665" t="s">
        <v>4596</v>
      </c>
      <c r="C114" s="665" t="s">
        <v>2613</v>
      </c>
      <c r="D114" s="665" t="s">
        <v>2614</v>
      </c>
      <c r="E114" s="665" t="s">
        <v>2615</v>
      </c>
      <c r="F114" s="668"/>
      <c r="G114" s="668"/>
      <c r="H114" s="681">
        <v>0</v>
      </c>
      <c r="I114" s="668">
        <v>16</v>
      </c>
      <c r="J114" s="668">
        <v>1358.24</v>
      </c>
      <c r="K114" s="681">
        <v>1</v>
      </c>
      <c r="L114" s="668">
        <v>16</v>
      </c>
      <c r="M114" s="669">
        <v>1358.24</v>
      </c>
    </row>
    <row r="115" spans="1:13" ht="14.4" customHeight="1" x14ac:dyDescent="0.3">
      <c r="A115" s="664" t="s">
        <v>4765</v>
      </c>
      <c r="B115" s="665" t="s">
        <v>4596</v>
      </c>
      <c r="C115" s="665" t="s">
        <v>5676</v>
      </c>
      <c r="D115" s="665" t="s">
        <v>5677</v>
      </c>
      <c r="E115" s="665" t="s">
        <v>2596</v>
      </c>
      <c r="F115" s="668"/>
      <c r="G115" s="668"/>
      <c r="H115" s="681">
        <v>0</v>
      </c>
      <c r="I115" s="668">
        <v>2</v>
      </c>
      <c r="J115" s="668">
        <v>352.94</v>
      </c>
      <c r="K115" s="681">
        <v>1</v>
      </c>
      <c r="L115" s="668">
        <v>2</v>
      </c>
      <c r="M115" s="669">
        <v>352.94</v>
      </c>
    </row>
    <row r="116" spans="1:13" ht="14.4" customHeight="1" x14ac:dyDescent="0.3">
      <c r="A116" s="664" t="s">
        <v>4765</v>
      </c>
      <c r="B116" s="665" t="s">
        <v>4596</v>
      </c>
      <c r="C116" s="665" t="s">
        <v>5680</v>
      </c>
      <c r="D116" s="665" t="s">
        <v>5681</v>
      </c>
      <c r="E116" s="665" t="s">
        <v>2596</v>
      </c>
      <c r="F116" s="668"/>
      <c r="G116" s="668"/>
      <c r="H116" s="681">
        <v>0</v>
      </c>
      <c r="I116" s="668">
        <v>2</v>
      </c>
      <c r="J116" s="668">
        <v>352.94</v>
      </c>
      <c r="K116" s="681">
        <v>1</v>
      </c>
      <c r="L116" s="668">
        <v>2</v>
      </c>
      <c r="M116" s="669">
        <v>352.94</v>
      </c>
    </row>
    <row r="117" spans="1:13" ht="14.4" customHeight="1" x14ac:dyDescent="0.3">
      <c r="A117" s="664" t="s">
        <v>4765</v>
      </c>
      <c r="B117" s="665" t="s">
        <v>4596</v>
      </c>
      <c r="C117" s="665" t="s">
        <v>5682</v>
      </c>
      <c r="D117" s="665" t="s">
        <v>2584</v>
      </c>
      <c r="E117" s="665" t="s">
        <v>5683</v>
      </c>
      <c r="F117" s="668"/>
      <c r="G117" s="668"/>
      <c r="H117" s="681">
        <v>0</v>
      </c>
      <c r="I117" s="668">
        <v>204</v>
      </c>
      <c r="J117" s="668">
        <v>296012.15999999997</v>
      </c>
      <c r="K117" s="681">
        <v>1</v>
      </c>
      <c r="L117" s="668">
        <v>204</v>
      </c>
      <c r="M117" s="669">
        <v>296012.15999999997</v>
      </c>
    </row>
    <row r="118" spans="1:13" ht="14.4" customHeight="1" x14ac:dyDescent="0.3">
      <c r="A118" s="664" t="s">
        <v>4765</v>
      </c>
      <c r="B118" s="665" t="s">
        <v>4596</v>
      </c>
      <c r="C118" s="665" t="s">
        <v>2644</v>
      </c>
      <c r="D118" s="665" t="s">
        <v>4601</v>
      </c>
      <c r="E118" s="665" t="s">
        <v>2646</v>
      </c>
      <c r="F118" s="668"/>
      <c r="G118" s="668"/>
      <c r="H118" s="681">
        <v>0</v>
      </c>
      <c r="I118" s="668">
        <v>1461</v>
      </c>
      <c r="J118" s="668">
        <v>283813.86</v>
      </c>
      <c r="K118" s="681">
        <v>1</v>
      </c>
      <c r="L118" s="668">
        <v>1461</v>
      </c>
      <c r="M118" s="669">
        <v>283813.86</v>
      </c>
    </row>
    <row r="119" spans="1:13" ht="14.4" customHeight="1" x14ac:dyDescent="0.3">
      <c r="A119" s="664" t="s">
        <v>4765</v>
      </c>
      <c r="B119" s="665" t="s">
        <v>4596</v>
      </c>
      <c r="C119" s="665" t="s">
        <v>5698</v>
      </c>
      <c r="D119" s="665" t="s">
        <v>2654</v>
      </c>
      <c r="E119" s="665" t="s">
        <v>2639</v>
      </c>
      <c r="F119" s="668"/>
      <c r="G119" s="668"/>
      <c r="H119" s="681">
        <v>0</v>
      </c>
      <c r="I119" s="668">
        <v>9</v>
      </c>
      <c r="J119" s="668">
        <v>1165.5899999999999</v>
      </c>
      <c r="K119" s="681">
        <v>1</v>
      </c>
      <c r="L119" s="668">
        <v>9</v>
      </c>
      <c r="M119" s="669">
        <v>1165.5899999999999</v>
      </c>
    </row>
    <row r="120" spans="1:13" ht="14.4" customHeight="1" x14ac:dyDescent="0.3">
      <c r="A120" s="664" t="s">
        <v>4765</v>
      </c>
      <c r="B120" s="665" t="s">
        <v>4596</v>
      </c>
      <c r="C120" s="665" t="s">
        <v>5684</v>
      </c>
      <c r="D120" s="665" t="s">
        <v>2659</v>
      </c>
      <c r="E120" s="665" t="s">
        <v>2639</v>
      </c>
      <c r="F120" s="668"/>
      <c r="G120" s="668"/>
      <c r="H120" s="681">
        <v>0</v>
      </c>
      <c r="I120" s="668">
        <v>14</v>
      </c>
      <c r="J120" s="668">
        <v>1813.1399999999999</v>
      </c>
      <c r="K120" s="681">
        <v>1</v>
      </c>
      <c r="L120" s="668">
        <v>14</v>
      </c>
      <c r="M120" s="669">
        <v>1813.1399999999999</v>
      </c>
    </row>
    <row r="121" spans="1:13" ht="14.4" customHeight="1" x14ac:dyDescent="0.3">
      <c r="A121" s="664" t="s">
        <v>4765</v>
      </c>
      <c r="B121" s="665" t="s">
        <v>4596</v>
      </c>
      <c r="C121" s="665" t="s">
        <v>3884</v>
      </c>
      <c r="D121" s="665" t="s">
        <v>3885</v>
      </c>
      <c r="E121" s="665" t="s">
        <v>2639</v>
      </c>
      <c r="F121" s="668"/>
      <c r="G121" s="668"/>
      <c r="H121" s="681">
        <v>0</v>
      </c>
      <c r="I121" s="668">
        <v>10</v>
      </c>
      <c r="J121" s="668">
        <v>2388.8999999999996</v>
      </c>
      <c r="K121" s="681">
        <v>1</v>
      </c>
      <c r="L121" s="668">
        <v>10</v>
      </c>
      <c r="M121" s="669">
        <v>2388.8999999999996</v>
      </c>
    </row>
    <row r="122" spans="1:13" ht="14.4" customHeight="1" x14ac:dyDescent="0.3">
      <c r="A122" s="664" t="s">
        <v>4765</v>
      </c>
      <c r="B122" s="665" t="s">
        <v>4596</v>
      </c>
      <c r="C122" s="665" t="s">
        <v>2651</v>
      </c>
      <c r="D122" s="665" t="s">
        <v>2652</v>
      </c>
      <c r="E122" s="665" t="s">
        <v>2639</v>
      </c>
      <c r="F122" s="668"/>
      <c r="G122" s="668"/>
      <c r="H122" s="681">
        <v>0</v>
      </c>
      <c r="I122" s="668">
        <v>8</v>
      </c>
      <c r="J122" s="668">
        <v>1911.12</v>
      </c>
      <c r="K122" s="681">
        <v>1</v>
      </c>
      <c r="L122" s="668">
        <v>8</v>
      </c>
      <c r="M122" s="669">
        <v>1911.12</v>
      </c>
    </row>
    <row r="123" spans="1:13" ht="14.4" customHeight="1" x14ac:dyDescent="0.3">
      <c r="A123" s="664" t="s">
        <v>4765</v>
      </c>
      <c r="B123" s="665" t="s">
        <v>4596</v>
      </c>
      <c r="C123" s="665" t="s">
        <v>5692</v>
      </c>
      <c r="D123" s="665" t="s">
        <v>5693</v>
      </c>
      <c r="E123" s="665" t="s">
        <v>5687</v>
      </c>
      <c r="F123" s="668">
        <v>24</v>
      </c>
      <c r="G123" s="668">
        <v>1574.3999999999999</v>
      </c>
      <c r="H123" s="681">
        <v>1</v>
      </c>
      <c r="I123" s="668"/>
      <c r="J123" s="668"/>
      <c r="K123" s="681">
        <v>0</v>
      </c>
      <c r="L123" s="668">
        <v>24</v>
      </c>
      <c r="M123" s="669">
        <v>1574.3999999999999</v>
      </c>
    </row>
    <row r="124" spans="1:13" ht="14.4" customHeight="1" x14ac:dyDescent="0.3">
      <c r="A124" s="664" t="s">
        <v>4765</v>
      </c>
      <c r="B124" s="665" t="s">
        <v>4596</v>
      </c>
      <c r="C124" s="665" t="s">
        <v>5685</v>
      </c>
      <c r="D124" s="665" t="s">
        <v>5686</v>
      </c>
      <c r="E124" s="665" t="s">
        <v>5687</v>
      </c>
      <c r="F124" s="668">
        <v>24</v>
      </c>
      <c r="G124" s="668">
        <v>1574.3999999999999</v>
      </c>
      <c r="H124" s="681">
        <v>1</v>
      </c>
      <c r="I124" s="668"/>
      <c r="J124" s="668"/>
      <c r="K124" s="681">
        <v>0</v>
      </c>
      <c r="L124" s="668">
        <v>24</v>
      </c>
      <c r="M124" s="669">
        <v>1574.3999999999999</v>
      </c>
    </row>
    <row r="125" spans="1:13" ht="14.4" customHeight="1" x14ac:dyDescent="0.3">
      <c r="A125" s="664" t="s">
        <v>4765</v>
      </c>
      <c r="B125" s="665" t="s">
        <v>4596</v>
      </c>
      <c r="C125" s="665" t="s">
        <v>5688</v>
      </c>
      <c r="D125" s="665" t="s">
        <v>5689</v>
      </c>
      <c r="E125" s="665" t="s">
        <v>5687</v>
      </c>
      <c r="F125" s="668">
        <v>24</v>
      </c>
      <c r="G125" s="668">
        <v>1574.3999999999999</v>
      </c>
      <c r="H125" s="681">
        <v>1</v>
      </c>
      <c r="I125" s="668"/>
      <c r="J125" s="668"/>
      <c r="K125" s="681">
        <v>0</v>
      </c>
      <c r="L125" s="668">
        <v>24</v>
      </c>
      <c r="M125" s="669">
        <v>1574.3999999999999</v>
      </c>
    </row>
    <row r="126" spans="1:13" ht="14.4" customHeight="1" x14ac:dyDescent="0.3">
      <c r="A126" s="664" t="s">
        <v>4765</v>
      </c>
      <c r="B126" s="665" t="s">
        <v>4596</v>
      </c>
      <c r="C126" s="665" t="s">
        <v>2637</v>
      </c>
      <c r="D126" s="665" t="s">
        <v>2638</v>
      </c>
      <c r="E126" s="665" t="s">
        <v>2639</v>
      </c>
      <c r="F126" s="668"/>
      <c r="G126" s="668"/>
      <c r="H126" s="681">
        <v>0</v>
      </c>
      <c r="I126" s="668">
        <v>42</v>
      </c>
      <c r="J126" s="668">
        <v>3688.4399999999996</v>
      </c>
      <c r="K126" s="681">
        <v>1</v>
      </c>
      <c r="L126" s="668">
        <v>42</v>
      </c>
      <c r="M126" s="669">
        <v>3688.4399999999996</v>
      </c>
    </row>
    <row r="127" spans="1:13" ht="14.4" customHeight="1" x14ac:dyDescent="0.3">
      <c r="A127" s="664" t="s">
        <v>4765</v>
      </c>
      <c r="B127" s="665" t="s">
        <v>4596</v>
      </c>
      <c r="C127" s="665" t="s">
        <v>5690</v>
      </c>
      <c r="D127" s="665" t="s">
        <v>5691</v>
      </c>
      <c r="E127" s="665" t="s">
        <v>2639</v>
      </c>
      <c r="F127" s="668"/>
      <c r="G127" s="668"/>
      <c r="H127" s="681">
        <v>0</v>
      </c>
      <c r="I127" s="668">
        <v>4</v>
      </c>
      <c r="J127" s="668">
        <v>527.72</v>
      </c>
      <c r="K127" s="681">
        <v>1</v>
      </c>
      <c r="L127" s="668">
        <v>4</v>
      </c>
      <c r="M127" s="669">
        <v>527.72</v>
      </c>
    </row>
    <row r="128" spans="1:13" ht="14.4" customHeight="1" x14ac:dyDescent="0.3">
      <c r="A128" s="664" t="s">
        <v>4765</v>
      </c>
      <c r="B128" s="665" t="s">
        <v>4596</v>
      </c>
      <c r="C128" s="665" t="s">
        <v>2660</v>
      </c>
      <c r="D128" s="665" t="s">
        <v>2661</v>
      </c>
      <c r="E128" s="665" t="s">
        <v>2596</v>
      </c>
      <c r="F128" s="668"/>
      <c r="G128" s="668"/>
      <c r="H128" s="681">
        <v>0</v>
      </c>
      <c r="I128" s="668">
        <v>22</v>
      </c>
      <c r="J128" s="668">
        <v>2849.22</v>
      </c>
      <c r="K128" s="681">
        <v>1</v>
      </c>
      <c r="L128" s="668">
        <v>22</v>
      </c>
      <c r="M128" s="669">
        <v>2849.22</v>
      </c>
    </row>
    <row r="129" spans="1:13" ht="14.4" customHeight="1" x14ac:dyDescent="0.3">
      <c r="A129" s="664" t="s">
        <v>4765</v>
      </c>
      <c r="B129" s="665" t="s">
        <v>4596</v>
      </c>
      <c r="C129" s="665" t="s">
        <v>5696</v>
      </c>
      <c r="D129" s="665" t="s">
        <v>5697</v>
      </c>
      <c r="E129" s="665" t="s">
        <v>5687</v>
      </c>
      <c r="F129" s="668">
        <v>24</v>
      </c>
      <c r="G129" s="668">
        <v>1574.3999999999999</v>
      </c>
      <c r="H129" s="681">
        <v>1</v>
      </c>
      <c r="I129" s="668"/>
      <c r="J129" s="668"/>
      <c r="K129" s="681">
        <v>0</v>
      </c>
      <c r="L129" s="668">
        <v>24</v>
      </c>
      <c r="M129" s="669">
        <v>1574.3999999999999</v>
      </c>
    </row>
    <row r="130" spans="1:13" ht="14.4" customHeight="1" x14ac:dyDescent="0.3">
      <c r="A130" s="664" t="s">
        <v>4765</v>
      </c>
      <c r="B130" s="665" t="s">
        <v>4596</v>
      </c>
      <c r="C130" s="665" t="s">
        <v>3890</v>
      </c>
      <c r="D130" s="665" t="s">
        <v>4715</v>
      </c>
      <c r="E130" s="665" t="s">
        <v>2596</v>
      </c>
      <c r="F130" s="668"/>
      <c r="G130" s="668"/>
      <c r="H130" s="681">
        <v>0</v>
      </c>
      <c r="I130" s="668">
        <v>5</v>
      </c>
      <c r="J130" s="668">
        <v>636.70000000000005</v>
      </c>
      <c r="K130" s="681">
        <v>1</v>
      </c>
      <c r="L130" s="668">
        <v>5</v>
      </c>
      <c r="M130" s="669">
        <v>636.70000000000005</v>
      </c>
    </row>
    <row r="131" spans="1:13" ht="14.4" customHeight="1" x14ac:dyDescent="0.3">
      <c r="A131" s="664" t="s">
        <v>4765</v>
      </c>
      <c r="B131" s="665" t="s">
        <v>4596</v>
      </c>
      <c r="C131" s="665" t="s">
        <v>2653</v>
      </c>
      <c r="D131" s="665" t="s">
        <v>2654</v>
      </c>
      <c r="E131" s="665" t="s">
        <v>2578</v>
      </c>
      <c r="F131" s="668"/>
      <c r="G131" s="668"/>
      <c r="H131" s="681">
        <v>0</v>
      </c>
      <c r="I131" s="668">
        <v>5</v>
      </c>
      <c r="J131" s="668">
        <v>161.9</v>
      </c>
      <c r="K131" s="681">
        <v>1</v>
      </c>
      <c r="L131" s="668">
        <v>5</v>
      </c>
      <c r="M131" s="669">
        <v>161.9</v>
      </c>
    </row>
    <row r="132" spans="1:13" ht="14.4" customHeight="1" x14ac:dyDescent="0.3">
      <c r="A132" s="664" t="s">
        <v>4765</v>
      </c>
      <c r="B132" s="665" t="s">
        <v>4596</v>
      </c>
      <c r="C132" s="665" t="s">
        <v>5694</v>
      </c>
      <c r="D132" s="665" t="s">
        <v>5695</v>
      </c>
      <c r="E132" s="665" t="s">
        <v>5687</v>
      </c>
      <c r="F132" s="668">
        <v>24</v>
      </c>
      <c r="G132" s="668">
        <v>1574.3999999999999</v>
      </c>
      <c r="H132" s="681">
        <v>1</v>
      </c>
      <c r="I132" s="668"/>
      <c r="J132" s="668"/>
      <c r="K132" s="681">
        <v>0</v>
      </c>
      <c r="L132" s="668">
        <v>24</v>
      </c>
      <c r="M132" s="669">
        <v>1574.3999999999999</v>
      </c>
    </row>
    <row r="133" spans="1:13" ht="14.4" customHeight="1" x14ac:dyDescent="0.3">
      <c r="A133" s="664" t="s">
        <v>4765</v>
      </c>
      <c r="B133" s="665" t="s">
        <v>4596</v>
      </c>
      <c r="C133" s="665" t="s">
        <v>3892</v>
      </c>
      <c r="D133" s="665" t="s">
        <v>3893</v>
      </c>
      <c r="E133" s="665" t="s">
        <v>2639</v>
      </c>
      <c r="F133" s="668"/>
      <c r="G133" s="668"/>
      <c r="H133" s="681">
        <v>0</v>
      </c>
      <c r="I133" s="668">
        <v>3</v>
      </c>
      <c r="J133" s="668">
        <v>397.02</v>
      </c>
      <c r="K133" s="681">
        <v>1</v>
      </c>
      <c r="L133" s="668">
        <v>3</v>
      </c>
      <c r="M133" s="669">
        <v>397.02</v>
      </c>
    </row>
    <row r="134" spans="1:13" ht="14.4" customHeight="1" x14ac:dyDescent="0.3">
      <c r="A134" s="664" t="s">
        <v>4765</v>
      </c>
      <c r="B134" s="665" t="s">
        <v>4596</v>
      </c>
      <c r="C134" s="665" t="s">
        <v>5699</v>
      </c>
      <c r="D134" s="665" t="s">
        <v>5700</v>
      </c>
      <c r="E134" s="665" t="s">
        <v>5701</v>
      </c>
      <c r="F134" s="668">
        <v>10</v>
      </c>
      <c r="G134" s="668">
        <v>356.2</v>
      </c>
      <c r="H134" s="681">
        <v>1</v>
      </c>
      <c r="I134" s="668"/>
      <c r="J134" s="668"/>
      <c r="K134" s="681">
        <v>0</v>
      </c>
      <c r="L134" s="668">
        <v>10</v>
      </c>
      <c r="M134" s="669">
        <v>356.2</v>
      </c>
    </row>
    <row r="135" spans="1:13" ht="14.4" customHeight="1" x14ac:dyDescent="0.3">
      <c r="A135" s="664" t="s">
        <v>4765</v>
      </c>
      <c r="B135" s="665" t="s">
        <v>4596</v>
      </c>
      <c r="C135" s="665" t="s">
        <v>5702</v>
      </c>
      <c r="D135" s="665" t="s">
        <v>5703</v>
      </c>
      <c r="E135" s="665" t="s">
        <v>5701</v>
      </c>
      <c r="F135" s="668">
        <v>10</v>
      </c>
      <c r="G135" s="668">
        <v>347.2</v>
      </c>
      <c r="H135" s="681">
        <v>1</v>
      </c>
      <c r="I135" s="668"/>
      <c r="J135" s="668"/>
      <c r="K135" s="681">
        <v>0</v>
      </c>
      <c r="L135" s="668">
        <v>10</v>
      </c>
      <c r="M135" s="669">
        <v>347.2</v>
      </c>
    </row>
    <row r="136" spans="1:13" ht="14.4" customHeight="1" x14ac:dyDescent="0.3">
      <c r="A136" s="664" t="s">
        <v>4765</v>
      </c>
      <c r="B136" s="665" t="s">
        <v>4596</v>
      </c>
      <c r="C136" s="665" t="s">
        <v>5704</v>
      </c>
      <c r="D136" s="665" t="s">
        <v>5705</v>
      </c>
      <c r="E136" s="665" t="s">
        <v>5701</v>
      </c>
      <c r="F136" s="668">
        <v>10</v>
      </c>
      <c r="G136" s="668">
        <v>347.2</v>
      </c>
      <c r="H136" s="681">
        <v>1</v>
      </c>
      <c r="I136" s="668"/>
      <c r="J136" s="668"/>
      <c r="K136" s="681">
        <v>0</v>
      </c>
      <c r="L136" s="668">
        <v>10</v>
      </c>
      <c r="M136" s="669">
        <v>347.2</v>
      </c>
    </row>
    <row r="137" spans="1:13" ht="14.4" customHeight="1" x14ac:dyDescent="0.3">
      <c r="A137" s="664" t="s">
        <v>4765</v>
      </c>
      <c r="B137" s="665" t="s">
        <v>4596</v>
      </c>
      <c r="C137" s="665" t="s">
        <v>5706</v>
      </c>
      <c r="D137" s="665" t="s">
        <v>5707</v>
      </c>
      <c r="E137" s="665" t="s">
        <v>2639</v>
      </c>
      <c r="F137" s="668"/>
      <c r="G137" s="668"/>
      <c r="H137" s="681">
        <v>0</v>
      </c>
      <c r="I137" s="668">
        <v>1</v>
      </c>
      <c r="J137" s="668">
        <v>132.34</v>
      </c>
      <c r="K137" s="681">
        <v>1</v>
      </c>
      <c r="L137" s="668">
        <v>1</v>
      </c>
      <c r="M137" s="669">
        <v>132.34</v>
      </c>
    </row>
    <row r="138" spans="1:13" ht="14.4" customHeight="1" x14ac:dyDescent="0.3">
      <c r="A138" s="664" t="s">
        <v>4765</v>
      </c>
      <c r="B138" s="665" t="s">
        <v>4596</v>
      </c>
      <c r="C138" s="665" t="s">
        <v>5708</v>
      </c>
      <c r="D138" s="665" t="s">
        <v>5709</v>
      </c>
      <c r="E138" s="665" t="s">
        <v>2585</v>
      </c>
      <c r="F138" s="668">
        <v>5</v>
      </c>
      <c r="G138" s="668">
        <v>6596.4</v>
      </c>
      <c r="H138" s="681">
        <v>1</v>
      </c>
      <c r="I138" s="668"/>
      <c r="J138" s="668"/>
      <c r="K138" s="681">
        <v>0</v>
      </c>
      <c r="L138" s="668">
        <v>5</v>
      </c>
      <c r="M138" s="669">
        <v>6596.4</v>
      </c>
    </row>
    <row r="139" spans="1:13" ht="14.4" customHeight="1" x14ac:dyDescent="0.3">
      <c r="A139" s="664" t="s">
        <v>4765</v>
      </c>
      <c r="B139" s="665" t="s">
        <v>4596</v>
      </c>
      <c r="C139" s="665" t="s">
        <v>5710</v>
      </c>
      <c r="D139" s="665" t="s">
        <v>5711</v>
      </c>
      <c r="E139" s="665" t="s">
        <v>5712</v>
      </c>
      <c r="F139" s="668"/>
      <c r="G139" s="668"/>
      <c r="H139" s="681">
        <v>0</v>
      </c>
      <c r="I139" s="668">
        <v>6</v>
      </c>
      <c r="J139" s="668">
        <v>405.65999999999997</v>
      </c>
      <c r="K139" s="681">
        <v>1</v>
      </c>
      <c r="L139" s="668">
        <v>6</v>
      </c>
      <c r="M139" s="669">
        <v>405.65999999999997</v>
      </c>
    </row>
    <row r="140" spans="1:13" ht="14.4" customHeight="1" x14ac:dyDescent="0.3">
      <c r="A140" s="664" t="s">
        <v>4765</v>
      </c>
      <c r="B140" s="665" t="s">
        <v>4596</v>
      </c>
      <c r="C140" s="665" t="s">
        <v>5716</v>
      </c>
      <c r="D140" s="665" t="s">
        <v>5717</v>
      </c>
      <c r="E140" s="665" t="s">
        <v>2578</v>
      </c>
      <c r="F140" s="668">
        <v>20</v>
      </c>
      <c r="G140" s="668">
        <v>653.19999999999993</v>
      </c>
      <c r="H140" s="681">
        <v>1</v>
      </c>
      <c r="I140" s="668"/>
      <c r="J140" s="668"/>
      <c r="K140" s="681">
        <v>0</v>
      </c>
      <c r="L140" s="668">
        <v>20</v>
      </c>
      <c r="M140" s="669">
        <v>653.19999999999993</v>
      </c>
    </row>
    <row r="141" spans="1:13" ht="14.4" customHeight="1" x14ac:dyDescent="0.3">
      <c r="A141" s="664" t="s">
        <v>4765</v>
      </c>
      <c r="B141" s="665" t="s">
        <v>4596</v>
      </c>
      <c r="C141" s="665" t="s">
        <v>5713</v>
      </c>
      <c r="D141" s="665" t="s">
        <v>5714</v>
      </c>
      <c r="E141" s="665" t="s">
        <v>5715</v>
      </c>
      <c r="F141" s="668">
        <v>5</v>
      </c>
      <c r="G141" s="668">
        <v>694.44999999999993</v>
      </c>
      <c r="H141" s="681">
        <v>1</v>
      </c>
      <c r="I141" s="668"/>
      <c r="J141" s="668"/>
      <c r="K141" s="681">
        <v>0</v>
      </c>
      <c r="L141" s="668">
        <v>5</v>
      </c>
      <c r="M141" s="669">
        <v>694.44999999999993</v>
      </c>
    </row>
    <row r="142" spans="1:13" ht="14.4" customHeight="1" x14ac:dyDescent="0.3">
      <c r="A142" s="664" t="s">
        <v>4766</v>
      </c>
      <c r="B142" s="665" t="s">
        <v>4412</v>
      </c>
      <c r="C142" s="665" t="s">
        <v>4914</v>
      </c>
      <c r="D142" s="665" t="s">
        <v>2567</v>
      </c>
      <c r="E142" s="665" t="s">
        <v>2568</v>
      </c>
      <c r="F142" s="668"/>
      <c r="G142" s="668"/>
      <c r="H142" s="681">
        <v>0</v>
      </c>
      <c r="I142" s="668">
        <v>6</v>
      </c>
      <c r="J142" s="668">
        <v>4011.24</v>
      </c>
      <c r="K142" s="681">
        <v>1</v>
      </c>
      <c r="L142" s="668">
        <v>6</v>
      </c>
      <c r="M142" s="669">
        <v>4011.24</v>
      </c>
    </row>
    <row r="143" spans="1:13" ht="14.4" customHeight="1" x14ac:dyDescent="0.3">
      <c r="A143" s="664" t="s">
        <v>4766</v>
      </c>
      <c r="B143" s="665" t="s">
        <v>4513</v>
      </c>
      <c r="C143" s="665" t="s">
        <v>2767</v>
      </c>
      <c r="D143" s="665" t="s">
        <v>2539</v>
      </c>
      <c r="E143" s="665" t="s">
        <v>4515</v>
      </c>
      <c r="F143" s="668"/>
      <c r="G143" s="668"/>
      <c r="H143" s="681">
        <v>0</v>
      </c>
      <c r="I143" s="668">
        <v>8</v>
      </c>
      <c r="J143" s="668">
        <v>1234.8800000000001</v>
      </c>
      <c r="K143" s="681">
        <v>1</v>
      </c>
      <c r="L143" s="668">
        <v>8</v>
      </c>
      <c r="M143" s="669">
        <v>1234.8800000000001</v>
      </c>
    </row>
    <row r="144" spans="1:13" ht="14.4" customHeight="1" x14ac:dyDescent="0.3">
      <c r="A144" s="664" t="s">
        <v>4766</v>
      </c>
      <c r="B144" s="665" t="s">
        <v>4680</v>
      </c>
      <c r="C144" s="665" t="s">
        <v>3865</v>
      </c>
      <c r="D144" s="665" t="s">
        <v>3866</v>
      </c>
      <c r="E144" s="665" t="s">
        <v>4681</v>
      </c>
      <c r="F144" s="668"/>
      <c r="G144" s="668"/>
      <c r="H144" s="681">
        <v>0</v>
      </c>
      <c r="I144" s="668">
        <v>12</v>
      </c>
      <c r="J144" s="668">
        <v>170567.7</v>
      </c>
      <c r="K144" s="681">
        <v>1</v>
      </c>
      <c r="L144" s="668">
        <v>12</v>
      </c>
      <c r="M144" s="669">
        <v>170567.7</v>
      </c>
    </row>
    <row r="145" spans="1:13" ht="14.4" customHeight="1" x14ac:dyDescent="0.3">
      <c r="A145" s="664" t="s">
        <v>4766</v>
      </c>
      <c r="B145" s="665" t="s">
        <v>4680</v>
      </c>
      <c r="C145" s="665" t="s">
        <v>6872</v>
      </c>
      <c r="D145" s="665" t="s">
        <v>3866</v>
      </c>
      <c r="E145" s="665" t="s">
        <v>4681</v>
      </c>
      <c r="F145" s="668"/>
      <c r="G145" s="668"/>
      <c r="H145" s="681"/>
      <c r="I145" s="668">
        <v>3</v>
      </c>
      <c r="J145" s="668">
        <v>0</v>
      </c>
      <c r="K145" s="681"/>
      <c r="L145" s="668">
        <v>3</v>
      </c>
      <c r="M145" s="669">
        <v>0</v>
      </c>
    </row>
    <row r="146" spans="1:13" ht="14.4" customHeight="1" x14ac:dyDescent="0.3">
      <c r="A146" s="664" t="s">
        <v>4766</v>
      </c>
      <c r="B146" s="665" t="s">
        <v>4680</v>
      </c>
      <c r="C146" s="665" t="s">
        <v>7110</v>
      </c>
      <c r="D146" s="665" t="s">
        <v>7111</v>
      </c>
      <c r="E146" s="665" t="s">
        <v>7112</v>
      </c>
      <c r="F146" s="668"/>
      <c r="G146" s="668"/>
      <c r="H146" s="681">
        <v>0</v>
      </c>
      <c r="I146" s="668">
        <v>6</v>
      </c>
      <c r="J146" s="668">
        <v>12183.36</v>
      </c>
      <c r="K146" s="681">
        <v>1</v>
      </c>
      <c r="L146" s="668">
        <v>6</v>
      </c>
      <c r="M146" s="669">
        <v>12183.36</v>
      </c>
    </row>
    <row r="147" spans="1:13" ht="14.4" customHeight="1" x14ac:dyDescent="0.3">
      <c r="A147" s="664" t="s">
        <v>4766</v>
      </c>
      <c r="B147" s="665" t="s">
        <v>4539</v>
      </c>
      <c r="C147" s="665" t="s">
        <v>604</v>
      </c>
      <c r="D147" s="665" t="s">
        <v>605</v>
      </c>
      <c r="E147" s="665" t="s">
        <v>4541</v>
      </c>
      <c r="F147" s="668"/>
      <c r="G147" s="668"/>
      <c r="H147" s="681">
        <v>0</v>
      </c>
      <c r="I147" s="668">
        <v>4</v>
      </c>
      <c r="J147" s="668">
        <v>2201.56</v>
      </c>
      <c r="K147" s="681">
        <v>1</v>
      </c>
      <c r="L147" s="668">
        <v>4</v>
      </c>
      <c r="M147" s="669">
        <v>2201.56</v>
      </c>
    </row>
    <row r="148" spans="1:13" ht="14.4" customHeight="1" x14ac:dyDescent="0.3">
      <c r="A148" s="664" t="s">
        <v>4766</v>
      </c>
      <c r="B148" s="665" t="s">
        <v>4539</v>
      </c>
      <c r="C148" s="665" t="s">
        <v>2572</v>
      </c>
      <c r="D148" s="665" t="s">
        <v>2573</v>
      </c>
      <c r="E148" s="665" t="s">
        <v>4540</v>
      </c>
      <c r="F148" s="668"/>
      <c r="G148" s="668"/>
      <c r="H148" s="681">
        <v>0</v>
      </c>
      <c r="I148" s="668">
        <v>1</v>
      </c>
      <c r="J148" s="668">
        <v>550.39</v>
      </c>
      <c r="K148" s="681">
        <v>1</v>
      </c>
      <c r="L148" s="668">
        <v>1</v>
      </c>
      <c r="M148" s="669">
        <v>550.39</v>
      </c>
    </row>
    <row r="149" spans="1:13" ht="14.4" customHeight="1" x14ac:dyDescent="0.3">
      <c r="A149" s="664" t="s">
        <v>4767</v>
      </c>
      <c r="B149" s="665" t="s">
        <v>4404</v>
      </c>
      <c r="C149" s="665" t="s">
        <v>5142</v>
      </c>
      <c r="D149" s="665" t="s">
        <v>2570</v>
      </c>
      <c r="E149" s="665" t="s">
        <v>5143</v>
      </c>
      <c r="F149" s="668"/>
      <c r="G149" s="668"/>
      <c r="H149" s="681">
        <v>0</v>
      </c>
      <c r="I149" s="668">
        <v>2</v>
      </c>
      <c r="J149" s="668">
        <v>57.62</v>
      </c>
      <c r="K149" s="681">
        <v>1</v>
      </c>
      <c r="L149" s="668">
        <v>2</v>
      </c>
      <c r="M149" s="669">
        <v>57.62</v>
      </c>
    </row>
    <row r="150" spans="1:13" ht="14.4" customHeight="1" x14ac:dyDescent="0.3">
      <c r="A150" s="664" t="s">
        <v>4767</v>
      </c>
      <c r="B150" s="665" t="s">
        <v>4404</v>
      </c>
      <c r="C150" s="665" t="s">
        <v>5817</v>
      </c>
      <c r="D150" s="665" t="s">
        <v>2570</v>
      </c>
      <c r="E150" s="665" t="s">
        <v>4405</v>
      </c>
      <c r="F150" s="668"/>
      <c r="G150" s="668"/>
      <c r="H150" s="681">
        <v>0</v>
      </c>
      <c r="I150" s="668">
        <v>4</v>
      </c>
      <c r="J150" s="668">
        <v>411.72</v>
      </c>
      <c r="K150" s="681">
        <v>1</v>
      </c>
      <c r="L150" s="668">
        <v>4</v>
      </c>
      <c r="M150" s="669">
        <v>411.72</v>
      </c>
    </row>
    <row r="151" spans="1:13" ht="14.4" customHeight="1" x14ac:dyDescent="0.3">
      <c r="A151" s="664" t="s">
        <v>4767</v>
      </c>
      <c r="B151" s="665" t="s">
        <v>4412</v>
      </c>
      <c r="C151" s="665" t="s">
        <v>5021</v>
      </c>
      <c r="D151" s="665" t="s">
        <v>5022</v>
      </c>
      <c r="E151" s="665" t="s">
        <v>5023</v>
      </c>
      <c r="F151" s="668">
        <v>1</v>
      </c>
      <c r="G151" s="668">
        <v>668.54</v>
      </c>
      <c r="H151" s="681">
        <v>1</v>
      </c>
      <c r="I151" s="668"/>
      <c r="J151" s="668"/>
      <c r="K151" s="681">
        <v>0</v>
      </c>
      <c r="L151" s="668">
        <v>1</v>
      </c>
      <c r="M151" s="669">
        <v>668.54</v>
      </c>
    </row>
    <row r="152" spans="1:13" ht="14.4" customHeight="1" x14ac:dyDescent="0.3">
      <c r="A152" s="664" t="s">
        <v>4767</v>
      </c>
      <c r="B152" s="665" t="s">
        <v>4412</v>
      </c>
      <c r="C152" s="665" t="s">
        <v>3820</v>
      </c>
      <c r="D152" s="665" t="s">
        <v>4606</v>
      </c>
      <c r="E152" s="665" t="s">
        <v>4607</v>
      </c>
      <c r="F152" s="668"/>
      <c r="G152" s="668"/>
      <c r="H152" s="681">
        <v>0</v>
      </c>
      <c r="I152" s="668">
        <v>2</v>
      </c>
      <c r="J152" s="668">
        <v>1337.08</v>
      </c>
      <c r="K152" s="681">
        <v>1</v>
      </c>
      <c r="L152" s="668">
        <v>2</v>
      </c>
      <c r="M152" s="669">
        <v>1337.08</v>
      </c>
    </row>
    <row r="153" spans="1:13" ht="14.4" customHeight="1" x14ac:dyDescent="0.3">
      <c r="A153" s="664" t="s">
        <v>4767</v>
      </c>
      <c r="B153" s="665" t="s">
        <v>4412</v>
      </c>
      <c r="C153" s="665" t="s">
        <v>2566</v>
      </c>
      <c r="D153" s="665" t="s">
        <v>2567</v>
      </c>
      <c r="E153" s="665" t="s">
        <v>2568</v>
      </c>
      <c r="F153" s="668"/>
      <c r="G153" s="668"/>
      <c r="H153" s="681">
        <v>0</v>
      </c>
      <c r="I153" s="668">
        <v>1</v>
      </c>
      <c r="J153" s="668">
        <v>668.54</v>
      </c>
      <c r="K153" s="681">
        <v>1</v>
      </c>
      <c r="L153" s="668">
        <v>1</v>
      </c>
      <c r="M153" s="669">
        <v>668.54</v>
      </c>
    </row>
    <row r="154" spans="1:13" ht="14.4" customHeight="1" x14ac:dyDescent="0.3">
      <c r="A154" s="664" t="s">
        <v>4767</v>
      </c>
      <c r="B154" s="665" t="s">
        <v>4412</v>
      </c>
      <c r="C154" s="665" t="s">
        <v>2544</v>
      </c>
      <c r="D154" s="665" t="s">
        <v>2545</v>
      </c>
      <c r="E154" s="665" t="s">
        <v>4415</v>
      </c>
      <c r="F154" s="668"/>
      <c r="G154" s="668"/>
      <c r="H154" s="681">
        <v>0</v>
      </c>
      <c r="I154" s="668">
        <v>1</v>
      </c>
      <c r="J154" s="668">
        <v>70.739999999999995</v>
      </c>
      <c r="K154" s="681">
        <v>1</v>
      </c>
      <c r="L154" s="668">
        <v>1</v>
      </c>
      <c r="M154" s="669">
        <v>70.739999999999995</v>
      </c>
    </row>
    <row r="155" spans="1:13" ht="14.4" customHeight="1" x14ac:dyDescent="0.3">
      <c r="A155" s="664" t="s">
        <v>4767</v>
      </c>
      <c r="B155" s="665" t="s">
        <v>4412</v>
      </c>
      <c r="C155" s="665" t="s">
        <v>5816</v>
      </c>
      <c r="D155" s="665" t="s">
        <v>3176</v>
      </c>
      <c r="E155" s="665" t="s">
        <v>4415</v>
      </c>
      <c r="F155" s="668">
        <v>4</v>
      </c>
      <c r="G155" s="668">
        <v>282.95999999999998</v>
      </c>
      <c r="H155" s="681">
        <v>1</v>
      </c>
      <c r="I155" s="668"/>
      <c r="J155" s="668"/>
      <c r="K155" s="681">
        <v>0</v>
      </c>
      <c r="L155" s="668">
        <v>4</v>
      </c>
      <c r="M155" s="669">
        <v>282.95999999999998</v>
      </c>
    </row>
    <row r="156" spans="1:13" ht="14.4" customHeight="1" x14ac:dyDescent="0.3">
      <c r="A156" s="664" t="s">
        <v>4767</v>
      </c>
      <c r="B156" s="665" t="s">
        <v>4442</v>
      </c>
      <c r="C156" s="665" t="s">
        <v>4806</v>
      </c>
      <c r="D156" s="665" t="s">
        <v>2554</v>
      </c>
      <c r="E156" s="665" t="s">
        <v>4446</v>
      </c>
      <c r="F156" s="668"/>
      <c r="G156" s="668"/>
      <c r="H156" s="681">
        <v>0</v>
      </c>
      <c r="I156" s="668">
        <v>3</v>
      </c>
      <c r="J156" s="668">
        <v>1630.17</v>
      </c>
      <c r="K156" s="681">
        <v>1</v>
      </c>
      <c r="L156" s="668">
        <v>3</v>
      </c>
      <c r="M156" s="669">
        <v>1630.17</v>
      </c>
    </row>
    <row r="157" spans="1:13" ht="14.4" customHeight="1" x14ac:dyDescent="0.3">
      <c r="A157" s="664" t="s">
        <v>4767</v>
      </c>
      <c r="B157" s="665" t="s">
        <v>4442</v>
      </c>
      <c r="C157" s="665" t="s">
        <v>3683</v>
      </c>
      <c r="D157" s="665" t="s">
        <v>2554</v>
      </c>
      <c r="E157" s="665" t="s">
        <v>4616</v>
      </c>
      <c r="F157" s="668"/>
      <c r="G157" s="668"/>
      <c r="H157" s="681">
        <v>0</v>
      </c>
      <c r="I157" s="668">
        <v>3</v>
      </c>
      <c r="J157" s="668">
        <v>2771.2200000000003</v>
      </c>
      <c r="K157" s="681">
        <v>1</v>
      </c>
      <c r="L157" s="668">
        <v>3</v>
      </c>
      <c r="M157" s="669">
        <v>2771.2200000000003</v>
      </c>
    </row>
    <row r="158" spans="1:13" ht="14.4" customHeight="1" x14ac:dyDescent="0.3">
      <c r="A158" s="664" t="s">
        <v>4767</v>
      </c>
      <c r="B158" s="665" t="s">
        <v>4442</v>
      </c>
      <c r="C158" s="665" t="s">
        <v>5128</v>
      </c>
      <c r="D158" s="665" t="s">
        <v>2308</v>
      </c>
      <c r="E158" s="665" t="s">
        <v>4444</v>
      </c>
      <c r="F158" s="668"/>
      <c r="G158" s="668"/>
      <c r="H158" s="681">
        <v>0</v>
      </c>
      <c r="I158" s="668">
        <v>1</v>
      </c>
      <c r="J158" s="668">
        <v>1385.62</v>
      </c>
      <c r="K158" s="681">
        <v>1</v>
      </c>
      <c r="L158" s="668">
        <v>1</v>
      </c>
      <c r="M158" s="669">
        <v>1385.62</v>
      </c>
    </row>
    <row r="159" spans="1:13" ht="14.4" customHeight="1" x14ac:dyDescent="0.3">
      <c r="A159" s="664" t="s">
        <v>4767</v>
      </c>
      <c r="B159" s="665" t="s">
        <v>4442</v>
      </c>
      <c r="C159" s="665" t="s">
        <v>2550</v>
      </c>
      <c r="D159" s="665" t="s">
        <v>2308</v>
      </c>
      <c r="E159" s="665" t="s">
        <v>4444</v>
      </c>
      <c r="F159" s="668"/>
      <c r="G159" s="668"/>
      <c r="H159" s="681">
        <v>0</v>
      </c>
      <c r="I159" s="668">
        <v>2</v>
      </c>
      <c r="J159" s="668">
        <v>2771.24</v>
      </c>
      <c r="K159" s="681">
        <v>1</v>
      </c>
      <c r="L159" s="668">
        <v>2</v>
      </c>
      <c r="M159" s="669">
        <v>2771.24</v>
      </c>
    </row>
    <row r="160" spans="1:13" ht="14.4" customHeight="1" x14ac:dyDescent="0.3">
      <c r="A160" s="664" t="s">
        <v>4767</v>
      </c>
      <c r="B160" s="665" t="s">
        <v>4454</v>
      </c>
      <c r="C160" s="665" t="s">
        <v>2281</v>
      </c>
      <c r="D160" s="665" t="s">
        <v>2282</v>
      </c>
      <c r="E160" s="665" t="s">
        <v>4455</v>
      </c>
      <c r="F160" s="668"/>
      <c r="G160" s="668"/>
      <c r="H160" s="681">
        <v>0</v>
      </c>
      <c r="I160" s="668">
        <v>3</v>
      </c>
      <c r="J160" s="668">
        <v>105.33</v>
      </c>
      <c r="K160" s="681">
        <v>1</v>
      </c>
      <c r="L160" s="668">
        <v>3</v>
      </c>
      <c r="M160" s="669">
        <v>105.33</v>
      </c>
    </row>
    <row r="161" spans="1:13" ht="14.4" customHeight="1" x14ac:dyDescent="0.3">
      <c r="A161" s="664" t="s">
        <v>4767</v>
      </c>
      <c r="B161" s="665" t="s">
        <v>4491</v>
      </c>
      <c r="C161" s="665" t="s">
        <v>5820</v>
      </c>
      <c r="D161" s="665" t="s">
        <v>5821</v>
      </c>
      <c r="E161" s="665" t="s">
        <v>5822</v>
      </c>
      <c r="F161" s="668"/>
      <c r="G161" s="668"/>
      <c r="H161" s="681">
        <v>0</v>
      </c>
      <c r="I161" s="668">
        <v>1</v>
      </c>
      <c r="J161" s="668">
        <v>835.93</v>
      </c>
      <c r="K161" s="681">
        <v>1</v>
      </c>
      <c r="L161" s="668">
        <v>1</v>
      </c>
      <c r="M161" s="669">
        <v>835.93</v>
      </c>
    </row>
    <row r="162" spans="1:13" ht="14.4" customHeight="1" x14ac:dyDescent="0.3">
      <c r="A162" s="664" t="s">
        <v>4767</v>
      </c>
      <c r="B162" s="665" t="s">
        <v>4502</v>
      </c>
      <c r="C162" s="665" t="s">
        <v>3765</v>
      </c>
      <c r="D162" s="665" t="s">
        <v>4654</v>
      </c>
      <c r="E162" s="665" t="s">
        <v>4655</v>
      </c>
      <c r="F162" s="668"/>
      <c r="G162" s="668"/>
      <c r="H162" s="681">
        <v>0</v>
      </c>
      <c r="I162" s="668">
        <v>1</v>
      </c>
      <c r="J162" s="668">
        <v>59.27</v>
      </c>
      <c r="K162" s="681">
        <v>1</v>
      </c>
      <c r="L162" s="668">
        <v>1</v>
      </c>
      <c r="M162" s="669">
        <v>59.27</v>
      </c>
    </row>
    <row r="163" spans="1:13" ht="14.4" customHeight="1" x14ac:dyDescent="0.3">
      <c r="A163" s="664" t="s">
        <v>4767</v>
      </c>
      <c r="B163" s="665" t="s">
        <v>4680</v>
      </c>
      <c r="C163" s="665" t="s">
        <v>6480</v>
      </c>
      <c r="D163" s="665" t="s">
        <v>6481</v>
      </c>
      <c r="E163" s="665" t="s">
        <v>6482</v>
      </c>
      <c r="F163" s="668"/>
      <c r="G163" s="668"/>
      <c r="H163" s="681">
        <v>0</v>
      </c>
      <c r="I163" s="668">
        <v>7</v>
      </c>
      <c r="J163" s="668">
        <v>64934.06</v>
      </c>
      <c r="K163" s="681">
        <v>1</v>
      </c>
      <c r="L163" s="668">
        <v>7</v>
      </c>
      <c r="M163" s="669">
        <v>64934.06</v>
      </c>
    </row>
    <row r="164" spans="1:13" ht="14.4" customHeight="1" x14ac:dyDescent="0.3">
      <c r="A164" s="664" t="s">
        <v>4767</v>
      </c>
      <c r="B164" s="665" t="s">
        <v>4680</v>
      </c>
      <c r="C164" s="665" t="s">
        <v>7110</v>
      </c>
      <c r="D164" s="665" t="s">
        <v>7111</v>
      </c>
      <c r="E164" s="665" t="s">
        <v>7112</v>
      </c>
      <c r="F164" s="668"/>
      <c r="G164" s="668"/>
      <c r="H164" s="681">
        <v>0</v>
      </c>
      <c r="I164" s="668">
        <v>7</v>
      </c>
      <c r="J164" s="668">
        <v>12986.76</v>
      </c>
      <c r="K164" s="681">
        <v>1</v>
      </c>
      <c r="L164" s="668">
        <v>7</v>
      </c>
      <c r="M164" s="669">
        <v>12986.76</v>
      </c>
    </row>
    <row r="165" spans="1:13" ht="14.4" customHeight="1" x14ac:dyDescent="0.3">
      <c r="A165" s="664" t="s">
        <v>4767</v>
      </c>
      <c r="B165" s="665" t="s">
        <v>4680</v>
      </c>
      <c r="C165" s="665" t="s">
        <v>7120</v>
      </c>
      <c r="D165" s="665" t="s">
        <v>7121</v>
      </c>
      <c r="E165" s="665" t="s">
        <v>7112</v>
      </c>
      <c r="F165" s="668">
        <v>2</v>
      </c>
      <c r="G165" s="668">
        <v>1606.8</v>
      </c>
      <c r="H165" s="681">
        <v>1</v>
      </c>
      <c r="I165" s="668"/>
      <c r="J165" s="668"/>
      <c r="K165" s="681">
        <v>0</v>
      </c>
      <c r="L165" s="668">
        <v>2</v>
      </c>
      <c r="M165" s="669">
        <v>1606.8</v>
      </c>
    </row>
    <row r="166" spans="1:13" ht="14.4" customHeight="1" x14ac:dyDescent="0.3">
      <c r="A166" s="664" t="s">
        <v>4767</v>
      </c>
      <c r="B166" s="665" t="s">
        <v>4680</v>
      </c>
      <c r="C166" s="665" t="s">
        <v>7122</v>
      </c>
      <c r="D166" s="665" t="s">
        <v>7123</v>
      </c>
      <c r="E166" s="665" t="s">
        <v>4681</v>
      </c>
      <c r="F166" s="668">
        <v>2</v>
      </c>
      <c r="G166" s="668">
        <v>11247.66</v>
      </c>
      <c r="H166" s="681">
        <v>1</v>
      </c>
      <c r="I166" s="668"/>
      <c r="J166" s="668"/>
      <c r="K166" s="681">
        <v>0</v>
      </c>
      <c r="L166" s="668">
        <v>2</v>
      </c>
      <c r="M166" s="669">
        <v>11247.66</v>
      </c>
    </row>
    <row r="167" spans="1:13" ht="14.4" customHeight="1" x14ac:dyDescent="0.3">
      <c r="A167" s="664" t="s">
        <v>4767</v>
      </c>
      <c r="B167" s="665" t="s">
        <v>7237</v>
      </c>
      <c r="C167" s="665" t="s">
        <v>5741</v>
      </c>
      <c r="D167" s="665" t="s">
        <v>5740</v>
      </c>
      <c r="E167" s="665" t="s">
        <v>5430</v>
      </c>
      <c r="F167" s="668"/>
      <c r="G167" s="668"/>
      <c r="H167" s="681">
        <v>0</v>
      </c>
      <c r="I167" s="668">
        <v>4</v>
      </c>
      <c r="J167" s="668">
        <v>1989.22</v>
      </c>
      <c r="K167" s="681">
        <v>1</v>
      </c>
      <c r="L167" s="668">
        <v>4</v>
      </c>
      <c r="M167" s="669">
        <v>1989.22</v>
      </c>
    </row>
    <row r="168" spans="1:13" ht="14.4" customHeight="1" x14ac:dyDescent="0.3">
      <c r="A168" s="664" t="s">
        <v>4767</v>
      </c>
      <c r="B168" s="665" t="s">
        <v>7239</v>
      </c>
      <c r="C168" s="665" t="s">
        <v>5778</v>
      </c>
      <c r="D168" s="665" t="s">
        <v>5779</v>
      </c>
      <c r="E168" s="665" t="s">
        <v>5777</v>
      </c>
      <c r="F168" s="668"/>
      <c r="G168" s="668"/>
      <c r="H168" s="681">
        <v>0</v>
      </c>
      <c r="I168" s="668">
        <v>13</v>
      </c>
      <c r="J168" s="668">
        <v>6678.1</v>
      </c>
      <c r="K168" s="681">
        <v>1</v>
      </c>
      <c r="L168" s="668">
        <v>13</v>
      </c>
      <c r="M168" s="669">
        <v>6678.1</v>
      </c>
    </row>
    <row r="169" spans="1:13" ht="14.4" customHeight="1" x14ac:dyDescent="0.3">
      <c r="A169" s="664" t="s">
        <v>4767</v>
      </c>
      <c r="B169" s="665" t="s">
        <v>7239</v>
      </c>
      <c r="C169" s="665" t="s">
        <v>5576</v>
      </c>
      <c r="D169" s="665" t="s">
        <v>5577</v>
      </c>
      <c r="E169" s="665" t="s">
        <v>5573</v>
      </c>
      <c r="F169" s="668">
        <v>6</v>
      </c>
      <c r="G169" s="668">
        <v>3302.34</v>
      </c>
      <c r="H169" s="681">
        <v>1</v>
      </c>
      <c r="I169" s="668"/>
      <c r="J169" s="668"/>
      <c r="K169" s="681">
        <v>0</v>
      </c>
      <c r="L169" s="668">
        <v>6</v>
      </c>
      <c r="M169" s="669">
        <v>3302.34</v>
      </c>
    </row>
    <row r="170" spans="1:13" ht="14.4" customHeight="1" x14ac:dyDescent="0.3">
      <c r="A170" s="664" t="s">
        <v>4767</v>
      </c>
      <c r="B170" s="665" t="s">
        <v>4539</v>
      </c>
      <c r="C170" s="665" t="s">
        <v>604</v>
      </c>
      <c r="D170" s="665" t="s">
        <v>605</v>
      </c>
      <c r="E170" s="665" t="s">
        <v>4541</v>
      </c>
      <c r="F170" s="668">
        <v>32</v>
      </c>
      <c r="G170" s="668">
        <v>17612.48</v>
      </c>
      <c r="H170" s="681">
        <v>0.78048780487804881</v>
      </c>
      <c r="I170" s="668">
        <v>9</v>
      </c>
      <c r="J170" s="668">
        <v>4953.51</v>
      </c>
      <c r="K170" s="681">
        <v>0.21951219512195125</v>
      </c>
      <c r="L170" s="668">
        <v>41</v>
      </c>
      <c r="M170" s="669">
        <v>22565.989999999998</v>
      </c>
    </row>
    <row r="171" spans="1:13" ht="14.4" customHeight="1" x14ac:dyDescent="0.3">
      <c r="A171" s="664" t="s">
        <v>4767</v>
      </c>
      <c r="B171" s="665" t="s">
        <v>4539</v>
      </c>
      <c r="C171" s="665" t="s">
        <v>4897</v>
      </c>
      <c r="D171" s="665" t="s">
        <v>605</v>
      </c>
      <c r="E171" s="665" t="s">
        <v>4541</v>
      </c>
      <c r="F171" s="668"/>
      <c r="G171" s="668"/>
      <c r="H171" s="681"/>
      <c r="I171" s="668">
        <v>4</v>
      </c>
      <c r="J171" s="668">
        <v>0</v>
      </c>
      <c r="K171" s="681"/>
      <c r="L171" s="668">
        <v>4</v>
      </c>
      <c r="M171" s="669">
        <v>0</v>
      </c>
    </row>
    <row r="172" spans="1:13" ht="14.4" customHeight="1" x14ac:dyDescent="0.3">
      <c r="A172" s="664" t="s">
        <v>4767</v>
      </c>
      <c r="B172" s="665" t="s">
        <v>4539</v>
      </c>
      <c r="C172" s="665" t="s">
        <v>5808</v>
      </c>
      <c r="D172" s="665" t="s">
        <v>605</v>
      </c>
      <c r="E172" s="665" t="s">
        <v>4540</v>
      </c>
      <c r="F172" s="668">
        <v>6</v>
      </c>
      <c r="G172" s="668">
        <v>3302.34</v>
      </c>
      <c r="H172" s="681">
        <v>1</v>
      </c>
      <c r="I172" s="668"/>
      <c r="J172" s="668"/>
      <c r="K172" s="681">
        <v>0</v>
      </c>
      <c r="L172" s="668">
        <v>6</v>
      </c>
      <c r="M172" s="669">
        <v>3302.34</v>
      </c>
    </row>
    <row r="173" spans="1:13" ht="14.4" customHeight="1" x14ac:dyDescent="0.3">
      <c r="A173" s="664" t="s">
        <v>4767</v>
      </c>
      <c r="B173" s="665" t="s">
        <v>4539</v>
      </c>
      <c r="C173" s="665" t="s">
        <v>5248</v>
      </c>
      <c r="D173" s="665" t="s">
        <v>5249</v>
      </c>
      <c r="E173" s="665" t="s">
        <v>4540</v>
      </c>
      <c r="F173" s="668">
        <v>1</v>
      </c>
      <c r="G173" s="668">
        <v>550.39</v>
      </c>
      <c r="H173" s="681">
        <v>1</v>
      </c>
      <c r="I173" s="668"/>
      <c r="J173" s="668"/>
      <c r="K173" s="681">
        <v>0</v>
      </c>
      <c r="L173" s="668">
        <v>1</v>
      </c>
      <c r="M173" s="669">
        <v>550.39</v>
      </c>
    </row>
    <row r="174" spans="1:13" ht="14.4" customHeight="1" x14ac:dyDescent="0.3">
      <c r="A174" s="664" t="s">
        <v>4767</v>
      </c>
      <c r="B174" s="665" t="s">
        <v>4547</v>
      </c>
      <c r="C174" s="665" t="s">
        <v>2488</v>
      </c>
      <c r="D174" s="665" t="s">
        <v>2489</v>
      </c>
      <c r="E174" s="665" t="s">
        <v>4548</v>
      </c>
      <c r="F174" s="668"/>
      <c r="G174" s="668"/>
      <c r="H174" s="681">
        <v>0</v>
      </c>
      <c r="I174" s="668">
        <v>1</v>
      </c>
      <c r="J174" s="668">
        <v>146.15</v>
      </c>
      <c r="K174" s="681">
        <v>1</v>
      </c>
      <c r="L174" s="668">
        <v>1</v>
      </c>
      <c r="M174" s="669">
        <v>146.15</v>
      </c>
    </row>
    <row r="175" spans="1:13" ht="14.4" customHeight="1" x14ac:dyDescent="0.3">
      <c r="A175" s="664" t="s">
        <v>4767</v>
      </c>
      <c r="B175" s="665" t="s">
        <v>4549</v>
      </c>
      <c r="C175" s="665" t="s">
        <v>2246</v>
      </c>
      <c r="D175" s="665" t="s">
        <v>611</v>
      </c>
      <c r="E175" s="665" t="s">
        <v>4551</v>
      </c>
      <c r="F175" s="668"/>
      <c r="G175" s="668"/>
      <c r="H175" s="681">
        <v>0</v>
      </c>
      <c r="I175" s="668">
        <v>4</v>
      </c>
      <c r="J175" s="668">
        <v>146.16</v>
      </c>
      <c r="K175" s="681">
        <v>1</v>
      </c>
      <c r="L175" s="668">
        <v>4</v>
      </c>
      <c r="M175" s="669">
        <v>146.16</v>
      </c>
    </row>
    <row r="176" spans="1:13" ht="14.4" customHeight="1" x14ac:dyDescent="0.3">
      <c r="A176" s="664" t="s">
        <v>4767</v>
      </c>
      <c r="B176" s="665" t="s">
        <v>4552</v>
      </c>
      <c r="C176" s="665" t="s">
        <v>3150</v>
      </c>
      <c r="D176" s="665" t="s">
        <v>1525</v>
      </c>
      <c r="E176" s="665" t="s">
        <v>5748</v>
      </c>
      <c r="F176" s="668"/>
      <c r="G176" s="668"/>
      <c r="H176" s="681">
        <v>0</v>
      </c>
      <c r="I176" s="668">
        <v>4</v>
      </c>
      <c r="J176" s="668">
        <v>1202.72</v>
      </c>
      <c r="K176" s="681">
        <v>1</v>
      </c>
      <c r="L176" s="668">
        <v>4</v>
      </c>
      <c r="M176" s="669">
        <v>1202.72</v>
      </c>
    </row>
    <row r="177" spans="1:13" ht="14.4" customHeight="1" x14ac:dyDescent="0.3">
      <c r="A177" s="664" t="s">
        <v>4767</v>
      </c>
      <c r="B177" s="665" t="s">
        <v>4562</v>
      </c>
      <c r="C177" s="665" t="s">
        <v>2322</v>
      </c>
      <c r="D177" s="665" t="s">
        <v>2327</v>
      </c>
      <c r="E177" s="665" t="s">
        <v>4565</v>
      </c>
      <c r="F177" s="668"/>
      <c r="G177" s="668"/>
      <c r="H177" s="681">
        <v>0</v>
      </c>
      <c r="I177" s="668">
        <v>1</v>
      </c>
      <c r="J177" s="668">
        <v>424.24</v>
      </c>
      <c r="K177" s="681">
        <v>1</v>
      </c>
      <c r="L177" s="668">
        <v>1</v>
      </c>
      <c r="M177" s="669">
        <v>424.24</v>
      </c>
    </row>
    <row r="178" spans="1:13" ht="14.4" customHeight="1" x14ac:dyDescent="0.3">
      <c r="A178" s="664" t="s">
        <v>4767</v>
      </c>
      <c r="B178" s="665" t="s">
        <v>4562</v>
      </c>
      <c r="C178" s="665" t="s">
        <v>2326</v>
      </c>
      <c r="D178" s="665" t="s">
        <v>2327</v>
      </c>
      <c r="E178" s="665" t="s">
        <v>4566</v>
      </c>
      <c r="F178" s="668"/>
      <c r="G178" s="668"/>
      <c r="H178" s="681">
        <v>0</v>
      </c>
      <c r="I178" s="668">
        <v>11</v>
      </c>
      <c r="J178" s="668">
        <v>9333.39</v>
      </c>
      <c r="K178" s="681">
        <v>1</v>
      </c>
      <c r="L178" s="668">
        <v>11</v>
      </c>
      <c r="M178" s="669">
        <v>9333.39</v>
      </c>
    </row>
    <row r="179" spans="1:13" ht="14.4" customHeight="1" x14ac:dyDescent="0.3">
      <c r="A179" s="664" t="s">
        <v>4767</v>
      </c>
      <c r="B179" s="665" t="s">
        <v>4567</v>
      </c>
      <c r="C179" s="665" t="s">
        <v>2412</v>
      </c>
      <c r="D179" s="665" t="s">
        <v>4568</v>
      </c>
      <c r="E179" s="665" t="s">
        <v>4569</v>
      </c>
      <c r="F179" s="668"/>
      <c r="G179" s="668"/>
      <c r="H179" s="681">
        <v>0</v>
      </c>
      <c r="I179" s="668">
        <v>1</v>
      </c>
      <c r="J179" s="668">
        <v>14.11</v>
      </c>
      <c r="K179" s="681">
        <v>1</v>
      </c>
      <c r="L179" s="668">
        <v>1</v>
      </c>
      <c r="M179" s="669">
        <v>14.11</v>
      </c>
    </row>
    <row r="180" spans="1:13" ht="14.4" customHeight="1" x14ac:dyDescent="0.3">
      <c r="A180" s="664" t="s">
        <v>4767</v>
      </c>
      <c r="B180" s="665" t="s">
        <v>4567</v>
      </c>
      <c r="C180" s="665" t="s">
        <v>2330</v>
      </c>
      <c r="D180" s="665" t="s">
        <v>4572</v>
      </c>
      <c r="E180" s="665" t="s">
        <v>4573</v>
      </c>
      <c r="F180" s="668"/>
      <c r="G180" s="668"/>
      <c r="H180" s="681">
        <v>0</v>
      </c>
      <c r="I180" s="668">
        <v>3</v>
      </c>
      <c r="J180" s="668">
        <v>14.100000000000001</v>
      </c>
      <c r="K180" s="681">
        <v>1</v>
      </c>
      <c r="L180" s="668">
        <v>3</v>
      </c>
      <c r="M180" s="669">
        <v>14.100000000000001</v>
      </c>
    </row>
    <row r="181" spans="1:13" ht="14.4" customHeight="1" x14ac:dyDescent="0.3">
      <c r="A181" s="664" t="s">
        <v>4767</v>
      </c>
      <c r="B181" s="665" t="s">
        <v>4586</v>
      </c>
      <c r="C181" s="665" t="s">
        <v>2439</v>
      </c>
      <c r="D181" s="665" t="s">
        <v>2440</v>
      </c>
      <c r="E181" s="665" t="s">
        <v>4463</v>
      </c>
      <c r="F181" s="668"/>
      <c r="G181" s="668"/>
      <c r="H181" s="681">
        <v>0</v>
      </c>
      <c r="I181" s="668">
        <v>6</v>
      </c>
      <c r="J181" s="668">
        <v>604.64</v>
      </c>
      <c r="K181" s="681">
        <v>1</v>
      </c>
      <c r="L181" s="668">
        <v>6</v>
      </c>
      <c r="M181" s="669">
        <v>604.64</v>
      </c>
    </row>
    <row r="182" spans="1:13" ht="14.4" customHeight="1" x14ac:dyDescent="0.3">
      <c r="A182" s="664" t="s">
        <v>4767</v>
      </c>
      <c r="B182" s="665" t="s">
        <v>4711</v>
      </c>
      <c r="C182" s="665" t="s">
        <v>5789</v>
      </c>
      <c r="D182" s="665" t="s">
        <v>5360</v>
      </c>
      <c r="E182" s="665" t="s">
        <v>4462</v>
      </c>
      <c r="F182" s="668"/>
      <c r="G182" s="668"/>
      <c r="H182" s="681">
        <v>0</v>
      </c>
      <c r="I182" s="668">
        <v>1</v>
      </c>
      <c r="J182" s="668">
        <v>207.45</v>
      </c>
      <c r="K182" s="681">
        <v>1</v>
      </c>
      <c r="L182" s="668">
        <v>1</v>
      </c>
      <c r="M182" s="669">
        <v>207.45</v>
      </c>
    </row>
    <row r="183" spans="1:13" ht="14.4" customHeight="1" x14ac:dyDescent="0.3">
      <c r="A183" s="664" t="s">
        <v>4767</v>
      </c>
      <c r="B183" s="665" t="s">
        <v>4596</v>
      </c>
      <c r="C183" s="665" t="s">
        <v>2644</v>
      </c>
      <c r="D183" s="665" t="s">
        <v>4601</v>
      </c>
      <c r="E183" s="665" t="s">
        <v>2646</v>
      </c>
      <c r="F183" s="668"/>
      <c r="G183" s="668"/>
      <c r="H183" s="681">
        <v>0</v>
      </c>
      <c r="I183" s="668">
        <v>10</v>
      </c>
      <c r="J183" s="668">
        <v>1942.6</v>
      </c>
      <c r="K183" s="681">
        <v>1</v>
      </c>
      <c r="L183" s="668">
        <v>10</v>
      </c>
      <c r="M183" s="669">
        <v>1942.6</v>
      </c>
    </row>
    <row r="184" spans="1:13" ht="14.4" customHeight="1" x14ac:dyDescent="0.3">
      <c r="A184" s="664" t="s">
        <v>4767</v>
      </c>
      <c r="B184" s="665" t="s">
        <v>4717</v>
      </c>
      <c r="C184" s="665" t="s">
        <v>5836</v>
      </c>
      <c r="D184" s="665" t="s">
        <v>5837</v>
      </c>
      <c r="E184" s="665" t="s">
        <v>4120</v>
      </c>
      <c r="F184" s="668">
        <v>2</v>
      </c>
      <c r="G184" s="668">
        <v>29583.68</v>
      </c>
      <c r="H184" s="681">
        <v>1</v>
      </c>
      <c r="I184" s="668"/>
      <c r="J184" s="668"/>
      <c r="K184" s="681">
        <v>0</v>
      </c>
      <c r="L184" s="668">
        <v>2</v>
      </c>
      <c r="M184" s="669">
        <v>29583.68</v>
      </c>
    </row>
    <row r="185" spans="1:13" ht="14.4" customHeight="1" x14ac:dyDescent="0.3">
      <c r="A185" s="664" t="s">
        <v>4768</v>
      </c>
      <c r="B185" s="665" t="s">
        <v>7243</v>
      </c>
      <c r="C185" s="665" t="s">
        <v>5882</v>
      </c>
      <c r="D185" s="665" t="s">
        <v>5883</v>
      </c>
      <c r="E185" s="665" t="s">
        <v>5884</v>
      </c>
      <c r="F185" s="668"/>
      <c r="G185" s="668"/>
      <c r="H185" s="681">
        <v>0</v>
      </c>
      <c r="I185" s="668">
        <v>3</v>
      </c>
      <c r="J185" s="668">
        <v>2791.2</v>
      </c>
      <c r="K185" s="681">
        <v>1</v>
      </c>
      <c r="L185" s="668">
        <v>3</v>
      </c>
      <c r="M185" s="669">
        <v>2791.2</v>
      </c>
    </row>
    <row r="186" spans="1:13" ht="14.4" customHeight="1" x14ac:dyDescent="0.3">
      <c r="A186" s="664" t="s">
        <v>4768</v>
      </c>
      <c r="B186" s="665" t="s">
        <v>4708</v>
      </c>
      <c r="C186" s="665" t="s">
        <v>3726</v>
      </c>
      <c r="D186" s="665" t="s">
        <v>3727</v>
      </c>
      <c r="E186" s="665" t="s">
        <v>4709</v>
      </c>
      <c r="F186" s="668"/>
      <c r="G186" s="668"/>
      <c r="H186" s="681">
        <v>0</v>
      </c>
      <c r="I186" s="668">
        <v>2</v>
      </c>
      <c r="J186" s="668">
        <v>138.32</v>
      </c>
      <c r="K186" s="681">
        <v>1</v>
      </c>
      <c r="L186" s="668">
        <v>2</v>
      </c>
      <c r="M186" s="669">
        <v>138.32</v>
      </c>
    </row>
    <row r="187" spans="1:13" ht="14.4" customHeight="1" x14ac:dyDescent="0.3">
      <c r="A187" s="664" t="s">
        <v>4768</v>
      </c>
      <c r="B187" s="665" t="s">
        <v>4711</v>
      </c>
      <c r="C187" s="665" t="s">
        <v>5359</v>
      </c>
      <c r="D187" s="665" t="s">
        <v>5360</v>
      </c>
      <c r="E187" s="665" t="s">
        <v>4455</v>
      </c>
      <c r="F187" s="668"/>
      <c r="G187" s="668"/>
      <c r="H187" s="681">
        <v>0</v>
      </c>
      <c r="I187" s="668">
        <v>1</v>
      </c>
      <c r="J187" s="668">
        <v>69.16</v>
      </c>
      <c r="K187" s="681">
        <v>1</v>
      </c>
      <c r="L187" s="668">
        <v>1</v>
      </c>
      <c r="M187" s="669">
        <v>69.16</v>
      </c>
    </row>
    <row r="188" spans="1:13" ht="14.4" customHeight="1" x14ac:dyDescent="0.3">
      <c r="A188" s="664" t="s">
        <v>4769</v>
      </c>
      <c r="B188" s="665" t="s">
        <v>4404</v>
      </c>
      <c r="C188" s="665" t="s">
        <v>7009</v>
      </c>
      <c r="D188" s="665" t="s">
        <v>6720</v>
      </c>
      <c r="E188" s="665" t="s">
        <v>7010</v>
      </c>
      <c r="F188" s="668">
        <v>2</v>
      </c>
      <c r="G188" s="668">
        <v>345.82</v>
      </c>
      <c r="H188" s="681">
        <v>1</v>
      </c>
      <c r="I188" s="668"/>
      <c r="J188" s="668"/>
      <c r="K188" s="681">
        <v>0</v>
      </c>
      <c r="L188" s="668">
        <v>2</v>
      </c>
      <c r="M188" s="669">
        <v>345.82</v>
      </c>
    </row>
    <row r="189" spans="1:13" ht="14.4" customHeight="1" x14ac:dyDescent="0.3">
      <c r="A189" s="664" t="s">
        <v>4769</v>
      </c>
      <c r="B189" s="665" t="s">
        <v>4406</v>
      </c>
      <c r="C189" s="665" t="s">
        <v>2267</v>
      </c>
      <c r="D189" s="665" t="s">
        <v>4407</v>
      </c>
      <c r="E189" s="665" t="s">
        <v>4408</v>
      </c>
      <c r="F189" s="668"/>
      <c r="G189" s="668"/>
      <c r="H189" s="681">
        <v>0</v>
      </c>
      <c r="I189" s="668">
        <v>3</v>
      </c>
      <c r="J189" s="668">
        <v>172.92000000000002</v>
      </c>
      <c r="K189" s="681">
        <v>1</v>
      </c>
      <c r="L189" s="668">
        <v>3</v>
      </c>
      <c r="M189" s="669">
        <v>172.92000000000002</v>
      </c>
    </row>
    <row r="190" spans="1:13" ht="14.4" customHeight="1" x14ac:dyDescent="0.3">
      <c r="A190" s="664" t="s">
        <v>4769</v>
      </c>
      <c r="B190" s="665" t="s">
        <v>4406</v>
      </c>
      <c r="C190" s="665" t="s">
        <v>2271</v>
      </c>
      <c r="D190" s="665" t="s">
        <v>4407</v>
      </c>
      <c r="E190" s="665" t="s">
        <v>4409</v>
      </c>
      <c r="F190" s="668"/>
      <c r="G190" s="668"/>
      <c r="H190" s="681">
        <v>0</v>
      </c>
      <c r="I190" s="668">
        <v>2</v>
      </c>
      <c r="J190" s="668">
        <v>230.54</v>
      </c>
      <c r="K190" s="681">
        <v>1</v>
      </c>
      <c r="L190" s="668">
        <v>2</v>
      </c>
      <c r="M190" s="669">
        <v>230.54</v>
      </c>
    </row>
    <row r="191" spans="1:13" ht="14.4" customHeight="1" x14ac:dyDescent="0.3">
      <c r="A191" s="664" t="s">
        <v>4769</v>
      </c>
      <c r="B191" s="665" t="s">
        <v>4412</v>
      </c>
      <c r="C191" s="665" t="s">
        <v>4914</v>
      </c>
      <c r="D191" s="665" t="s">
        <v>2567</v>
      </c>
      <c r="E191" s="665" t="s">
        <v>2568</v>
      </c>
      <c r="F191" s="668"/>
      <c r="G191" s="668"/>
      <c r="H191" s="681">
        <v>0</v>
      </c>
      <c r="I191" s="668">
        <v>4</v>
      </c>
      <c r="J191" s="668">
        <v>2674.16</v>
      </c>
      <c r="K191" s="681">
        <v>1</v>
      </c>
      <c r="L191" s="668">
        <v>4</v>
      </c>
      <c r="M191" s="669">
        <v>2674.16</v>
      </c>
    </row>
    <row r="192" spans="1:13" ht="14.4" customHeight="1" x14ac:dyDescent="0.3">
      <c r="A192" s="664" t="s">
        <v>4769</v>
      </c>
      <c r="B192" s="665" t="s">
        <v>4431</v>
      </c>
      <c r="C192" s="665" t="s">
        <v>3849</v>
      </c>
      <c r="D192" s="665" t="s">
        <v>2300</v>
      </c>
      <c r="E192" s="665" t="s">
        <v>4612</v>
      </c>
      <c r="F192" s="668"/>
      <c r="G192" s="668"/>
      <c r="H192" s="681">
        <v>0</v>
      </c>
      <c r="I192" s="668">
        <v>3</v>
      </c>
      <c r="J192" s="668">
        <v>440.70000000000005</v>
      </c>
      <c r="K192" s="681">
        <v>1</v>
      </c>
      <c r="L192" s="668">
        <v>3</v>
      </c>
      <c r="M192" s="669">
        <v>440.70000000000005</v>
      </c>
    </row>
    <row r="193" spans="1:13" ht="14.4" customHeight="1" x14ac:dyDescent="0.3">
      <c r="A193" s="664" t="s">
        <v>4769</v>
      </c>
      <c r="B193" s="665" t="s">
        <v>4431</v>
      </c>
      <c r="C193" s="665" t="s">
        <v>6995</v>
      </c>
      <c r="D193" s="665" t="s">
        <v>2300</v>
      </c>
      <c r="E193" s="665" t="s">
        <v>6996</v>
      </c>
      <c r="F193" s="668"/>
      <c r="G193" s="668"/>
      <c r="H193" s="681">
        <v>0</v>
      </c>
      <c r="I193" s="668">
        <v>1</v>
      </c>
      <c r="J193" s="668">
        <v>146.9</v>
      </c>
      <c r="K193" s="681">
        <v>1</v>
      </c>
      <c r="L193" s="668">
        <v>1</v>
      </c>
      <c r="M193" s="669">
        <v>146.9</v>
      </c>
    </row>
    <row r="194" spans="1:13" ht="14.4" customHeight="1" x14ac:dyDescent="0.3">
      <c r="A194" s="664" t="s">
        <v>4769</v>
      </c>
      <c r="B194" s="665" t="s">
        <v>4439</v>
      </c>
      <c r="C194" s="665" t="s">
        <v>2416</v>
      </c>
      <c r="D194" s="665" t="s">
        <v>4440</v>
      </c>
      <c r="E194" s="665" t="s">
        <v>4441</v>
      </c>
      <c r="F194" s="668"/>
      <c r="G194" s="668"/>
      <c r="H194" s="681">
        <v>0</v>
      </c>
      <c r="I194" s="668">
        <v>1</v>
      </c>
      <c r="J194" s="668">
        <v>120.61</v>
      </c>
      <c r="K194" s="681">
        <v>1</v>
      </c>
      <c r="L194" s="668">
        <v>1</v>
      </c>
      <c r="M194" s="669">
        <v>120.61</v>
      </c>
    </row>
    <row r="195" spans="1:13" ht="14.4" customHeight="1" x14ac:dyDescent="0.3">
      <c r="A195" s="664" t="s">
        <v>4769</v>
      </c>
      <c r="B195" s="665" t="s">
        <v>4442</v>
      </c>
      <c r="C195" s="665" t="s">
        <v>4968</v>
      </c>
      <c r="D195" s="665" t="s">
        <v>2554</v>
      </c>
      <c r="E195" s="665" t="s">
        <v>4615</v>
      </c>
      <c r="F195" s="668"/>
      <c r="G195" s="668"/>
      <c r="H195" s="681">
        <v>0</v>
      </c>
      <c r="I195" s="668">
        <v>14</v>
      </c>
      <c r="J195" s="668">
        <v>11411.4</v>
      </c>
      <c r="K195" s="681">
        <v>1</v>
      </c>
      <c r="L195" s="668">
        <v>14</v>
      </c>
      <c r="M195" s="669">
        <v>11411.4</v>
      </c>
    </row>
    <row r="196" spans="1:13" ht="14.4" customHeight="1" x14ac:dyDescent="0.3">
      <c r="A196" s="664" t="s">
        <v>4769</v>
      </c>
      <c r="B196" s="665" t="s">
        <v>4442</v>
      </c>
      <c r="C196" s="665" t="s">
        <v>3683</v>
      </c>
      <c r="D196" s="665" t="s">
        <v>2554</v>
      </c>
      <c r="E196" s="665" t="s">
        <v>4616</v>
      </c>
      <c r="F196" s="668"/>
      <c r="G196" s="668"/>
      <c r="H196" s="681">
        <v>0</v>
      </c>
      <c r="I196" s="668">
        <v>6</v>
      </c>
      <c r="J196" s="668">
        <v>5542.4400000000005</v>
      </c>
      <c r="K196" s="681">
        <v>1</v>
      </c>
      <c r="L196" s="668">
        <v>6</v>
      </c>
      <c r="M196" s="669">
        <v>5542.4400000000005</v>
      </c>
    </row>
    <row r="197" spans="1:13" ht="14.4" customHeight="1" x14ac:dyDescent="0.3">
      <c r="A197" s="664" t="s">
        <v>4769</v>
      </c>
      <c r="B197" s="665" t="s">
        <v>4442</v>
      </c>
      <c r="C197" s="665" t="s">
        <v>5128</v>
      </c>
      <c r="D197" s="665" t="s">
        <v>2308</v>
      </c>
      <c r="E197" s="665" t="s">
        <v>4444</v>
      </c>
      <c r="F197" s="668"/>
      <c r="G197" s="668"/>
      <c r="H197" s="681">
        <v>0</v>
      </c>
      <c r="I197" s="668">
        <v>14</v>
      </c>
      <c r="J197" s="668">
        <v>19398.679999999997</v>
      </c>
      <c r="K197" s="681">
        <v>1</v>
      </c>
      <c r="L197" s="668">
        <v>14</v>
      </c>
      <c r="M197" s="669">
        <v>19398.679999999997</v>
      </c>
    </row>
    <row r="198" spans="1:13" ht="14.4" customHeight="1" x14ac:dyDescent="0.3">
      <c r="A198" s="664" t="s">
        <v>4769</v>
      </c>
      <c r="B198" s="665" t="s">
        <v>4442</v>
      </c>
      <c r="C198" s="665" t="s">
        <v>2307</v>
      </c>
      <c r="D198" s="665" t="s">
        <v>2308</v>
      </c>
      <c r="E198" s="665" t="s">
        <v>4447</v>
      </c>
      <c r="F198" s="668"/>
      <c r="G198" s="668"/>
      <c r="H198" s="681">
        <v>0</v>
      </c>
      <c r="I198" s="668">
        <v>6</v>
      </c>
      <c r="J198" s="668">
        <v>11084.94</v>
      </c>
      <c r="K198" s="681">
        <v>1</v>
      </c>
      <c r="L198" s="668">
        <v>6</v>
      </c>
      <c r="M198" s="669">
        <v>11084.94</v>
      </c>
    </row>
    <row r="199" spans="1:13" ht="14.4" customHeight="1" x14ac:dyDescent="0.3">
      <c r="A199" s="664" t="s">
        <v>4769</v>
      </c>
      <c r="B199" s="665" t="s">
        <v>4452</v>
      </c>
      <c r="C199" s="665" t="s">
        <v>6958</v>
      </c>
      <c r="D199" s="665" t="s">
        <v>2285</v>
      </c>
      <c r="E199" s="665" t="s">
        <v>6959</v>
      </c>
      <c r="F199" s="668"/>
      <c r="G199" s="668"/>
      <c r="H199" s="681">
        <v>0</v>
      </c>
      <c r="I199" s="668">
        <v>1</v>
      </c>
      <c r="J199" s="668">
        <v>229.38</v>
      </c>
      <c r="K199" s="681">
        <v>1</v>
      </c>
      <c r="L199" s="668">
        <v>1</v>
      </c>
      <c r="M199" s="669">
        <v>229.38</v>
      </c>
    </row>
    <row r="200" spans="1:13" ht="14.4" customHeight="1" x14ac:dyDescent="0.3">
      <c r="A200" s="664" t="s">
        <v>4769</v>
      </c>
      <c r="B200" s="665" t="s">
        <v>4454</v>
      </c>
      <c r="C200" s="665" t="s">
        <v>6669</v>
      </c>
      <c r="D200" s="665" t="s">
        <v>2282</v>
      </c>
      <c r="E200" s="665" t="s">
        <v>4462</v>
      </c>
      <c r="F200" s="668"/>
      <c r="G200" s="668"/>
      <c r="H200" s="681">
        <v>0</v>
      </c>
      <c r="I200" s="668">
        <v>5</v>
      </c>
      <c r="J200" s="668">
        <v>526.59999999999991</v>
      </c>
      <c r="K200" s="681">
        <v>1</v>
      </c>
      <c r="L200" s="668">
        <v>5</v>
      </c>
      <c r="M200" s="669">
        <v>526.59999999999991</v>
      </c>
    </row>
    <row r="201" spans="1:13" ht="14.4" customHeight="1" x14ac:dyDescent="0.3">
      <c r="A201" s="664" t="s">
        <v>4769</v>
      </c>
      <c r="B201" s="665" t="s">
        <v>4459</v>
      </c>
      <c r="C201" s="665" t="s">
        <v>2442</v>
      </c>
      <c r="D201" s="665" t="s">
        <v>2443</v>
      </c>
      <c r="E201" s="665" t="s">
        <v>4460</v>
      </c>
      <c r="F201" s="668"/>
      <c r="G201" s="668"/>
      <c r="H201" s="681">
        <v>0</v>
      </c>
      <c r="I201" s="668">
        <v>2</v>
      </c>
      <c r="J201" s="668">
        <v>62.18</v>
      </c>
      <c r="K201" s="681">
        <v>1</v>
      </c>
      <c r="L201" s="668">
        <v>2</v>
      </c>
      <c r="M201" s="669">
        <v>62.18</v>
      </c>
    </row>
    <row r="202" spans="1:13" ht="14.4" customHeight="1" x14ac:dyDescent="0.3">
      <c r="A202" s="664" t="s">
        <v>4769</v>
      </c>
      <c r="B202" s="665" t="s">
        <v>4459</v>
      </c>
      <c r="C202" s="665" t="s">
        <v>5429</v>
      </c>
      <c r="D202" s="665" t="s">
        <v>2443</v>
      </c>
      <c r="E202" s="665" t="s">
        <v>5430</v>
      </c>
      <c r="F202" s="668"/>
      <c r="G202" s="668"/>
      <c r="H202" s="681">
        <v>0</v>
      </c>
      <c r="I202" s="668">
        <v>1</v>
      </c>
      <c r="J202" s="668">
        <v>103.64</v>
      </c>
      <c r="K202" s="681">
        <v>1</v>
      </c>
      <c r="L202" s="668">
        <v>1</v>
      </c>
      <c r="M202" s="669">
        <v>103.64</v>
      </c>
    </row>
    <row r="203" spans="1:13" ht="14.4" customHeight="1" x14ac:dyDescent="0.3">
      <c r="A203" s="664" t="s">
        <v>4769</v>
      </c>
      <c r="B203" s="665" t="s">
        <v>4461</v>
      </c>
      <c r="C203" s="665" t="s">
        <v>2352</v>
      </c>
      <c r="D203" s="665" t="s">
        <v>2353</v>
      </c>
      <c r="E203" s="665" t="s">
        <v>4455</v>
      </c>
      <c r="F203" s="668"/>
      <c r="G203" s="668"/>
      <c r="H203" s="681">
        <v>0</v>
      </c>
      <c r="I203" s="668">
        <v>1</v>
      </c>
      <c r="J203" s="668">
        <v>48.27</v>
      </c>
      <c r="K203" s="681">
        <v>1</v>
      </c>
      <c r="L203" s="668">
        <v>1</v>
      </c>
      <c r="M203" s="669">
        <v>48.27</v>
      </c>
    </row>
    <row r="204" spans="1:13" ht="14.4" customHeight="1" x14ac:dyDescent="0.3">
      <c r="A204" s="664" t="s">
        <v>4769</v>
      </c>
      <c r="B204" s="665" t="s">
        <v>4461</v>
      </c>
      <c r="C204" s="665" t="s">
        <v>2359</v>
      </c>
      <c r="D204" s="665" t="s">
        <v>2353</v>
      </c>
      <c r="E204" s="665" t="s">
        <v>4462</v>
      </c>
      <c r="F204" s="668"/>
      <c r="G204" s="668"/>
      <c r="H204" s="681">
        <v>0</v>
      </c>
      <c r="I204" s="668">
        <v>4</v>
      </c>
      <c r="J204" s="668">
        <v>579.24</v>
      </c>
      <c r="K204" s="681">
        <v>1</v>
      </c>
      <c r="L204" s="668">
        <v>4</v>
      </c>
      <c r="M204" s="669">
        <v>579.24</v>
      </c>
    </row>
    <row r="205" spans="1:13" ht="14.4" customHeight="1" x14ac:dyDescent="0.3">
      <c r="A205" s="664" t="s">
        <v>4769</v>
      </c>
      <c r="B205" s="665" t="s">
        <v>4461</v>
      </c>
      <c r="C205" s="665" t="s">
        <v>7011</v>
      </c>
      <c r="D205" s="665" t="s">
        <v>2356</v>
      </c>
      <c r="E205" s="665" t="s">
        <v>6312</v>
      </c>
      <c r="F205" s="668"/>
      <c r="G205" s="668"/>
      <c r="H205" s="681">
        <v>0</v>
      </c>
      <c r="I205" s="668">
        <v>3</v>
      </c>
      <c r="J205" s="668">
        <v>868.86</v>
      </c>
      <c r="K205" s="681">
        <v>1</v>
      </c>
      <c r="L205" s="668">
        <v>3</v>
      </c>
      <c r="M205" s="669">
        <v>868.86</v>
      </c>
    </row>
    <row r="206" spans="1:13" ht="14.4" customHeight="1" x14ac:dyDescent="0.3">
      <c r="A206" s="664" t="s">
        <v>4769</v>
      </c>
      <c r="B206" s="665" t="s">
        <v>4461</v>
      </c>
      <c r="C206" s="665" t="s">
        <v>2379</v>
      </c>
      <c r="D206" s="665" t="s">
        <v>2380</v>
      </c>
      <c r="E206" s="665" t="s">
        <v>4464</v>
      </c>
      <c r="F206" s="668"/>
      <c r="G206" s="668"/>
      <c r="H206" s="681">
        <v>0</v>
      </c>
      <c r="I206" s="668">
        <v>7</v>
      </c>
      <c r="J206" s="668">
        <v>337.89</v>
      </c>
      <c r="K206" s="681">
        <v>1</v>
      </c>
      <c r="L206" s="668">
        <v>7</v>
      </c>
      <c r="M206" s="669">
        <v>337.89</v>
      </c>
    </row>
    <row r="207" spans="1:13" ht="14.4" customHeight="1" x14ac:dyDescent="0.3">
      <c r="A207" s="664" t="s">
        <v>4769</v>
      </c>
      <c r="B207" s="665" t="s">
        <v>4465</v>
      </c>
      <c r="C207" s="665" t="s">
        <v>2239</v>
      </c>
      <c r="D207" s="665" t="s">
        <v>2240</v>
      </c>
      <c r="E207" s="665" t="s">
        <v>4466</v>
      </c>
      <c r="F207" s="668"/>
      <c r="G207" s="668"/>
      <c r="H207" s="681">
        <v>0</v>
      </c>
      <c r="I207" s="668">
        <v>2</v>
      </c>
      <c r="J207" s="668">
        <v>20.82</v>
      </c>
      <c r="K207" s="681">
        <v>1</v>
      </c>
      <c r="L207" s="668">
        <v>2</v>
      </c>
      <c r="M207" s="669">
        <v>20.82</v>
      </c>
    </row>
    <row r="208" spans="1:13" ht="14.4" customHeight="1" x14ac:dyDescent="0.3">
      <c r="A208" s="664" t="s">
        <v>4769</v>
      </c>
      <c r="B208" s="665" t="s">
        <v>4470</v>
      </c>
      <c r="C208" s="665" t="s">
        <v>2459</v>
      </c>
      <c r="D208" s="665" t="s">
        <v>2460</v>
      </c>
      <c r="E208" s="665" t="s">
        <v>4474</v>
      </c>
      <c r="F208" s="668"/>
      <c r="G208" s="668"/>
      <c r="H208" s="681">
        <v>0</v>
      </c>
      <c r="I208" s="668">
        <v>3</v>
      </c>
      <c r="J208" s="668">
        <v>1573.3500000000001</v>
      </c>
      <c r="K208" s="681">
        <v>1</v>
      </c>
      <c r="L208" s="668">
        <v>3</v>
      </c>
      <c r="M208" s="669">
        <v>1573.3500000000001</v>
      </c>
    </row>
    <row r="209" spans="1:13" ht="14.4" customHeight="1" x14ac:dyDescent="0.3">
      <c r="A209" s="664" t="s">
        <v>4769</v>
      </c>
      <c r="B209" s="665" t="s">
        <v>4478</v>
      </c>
      <c r="C209" s="665" t="s">
        <v>6990</v>
      </c>
      <c r="D209" s="665" t="s">
        <v>2349</v>
      </c>
      <c r="E209" s="665" t="s">
        <v>6991</v>
      </c>
      <c r="F209" s="668"/>
      <c r="G209" s="668"/>
      <c r="H209" s="681">
        <v>0</v>
      </c>
      <c r="I209" s="668">
        <v>1</v>
      </c>
      <c r="J209" s="668">
        <v>164.94</v>
      </c>
      <c r="K209" s="681">
        <v>1</v>
      </c>
      <c r="L209" s="668">
        <v>1</v>
      </c>
      <c r="M209" s="669">
        <v>164.94</v>
      </c>
    </row>
    <row r="210" spans="1:13" ht="14.4" customHeight="1" x14ac:dyDescent="0.3">
      <c r="A210" s="664" t="s">
        <v>4769</v>
      </c>
      <c r="B210" s="665" t="s">
        <v>4482</v>
      </c>
      <c r="C210" s="665" t="s">
        <v>2404</v>
      </c>
      <c r="D210" s="665" t="s">
        <v>2405</v>
      </c>
      <c r="E210" s="665" t="s">
        <v>4483</v>
      </c>
      <c r="F210" s="668"/>
      <c r="G210" s="668"/>
      <c r="H210" s="681">
        <v>0</v>
      </c>
      <c r="I210" s="668">
        <v>7</v>
      </c>
      <c r="J210" s="668">
        <v>654.22</v>
      </c>
      <c r="K210" s="681">
        <v>1</v>
      </c>
      <c r="L210" s="668">
        <v>7</v>
      </c>
      <c r="M210" s="669">
        <v>654.22</v>
      </c>
    </row>
    <row r="211" spans="1:13" ht="14.4" customHeight="1" x14ac:dyDescent="0.3">
      <c r="A211" s="664" t="s">
        <v>4769</v>
      </c>
      <c r="B211" s="665" t="s">
        <v>4482</v>
      </c>
      <c r="C211" s="665" t="s">
        <v>7023</v>
      </c>
      <c r="D211" s="665" t="s">
        <v>2405</v>
      </c>
      <c r="E211" s="665" t="s">
        <v>7024</v>
      </c>
      <c r="F211" s="668"/>
      <c r="G211" s="668"/>
      <c r="H211" s="681">
        <v>0</v>
      </c>
      <c r="I211" s="668">
        <v>1</v>
      </c>
      <c r="J211" s="668">
        <v>311.52999999999997</v>
      </c>
      <c r="K211" s="681">
        <v>1</v>
      </c>
      <c r="L211" s="668">
        <v>1</v>
      </c>
      <c r="M211" s="669">
        <v>311.52999999999997</v>
      </c>
    </row>
    <row r="212" spans="1:13" ht="14.4" customHeight="1" x14ac:dyDescent="0.3">
      <c r="A212" s="664" t="s">
        <v>4769</v>
      </c>
      <c r="B212" s="665" t="s">
        <v>4484</v>
      </c>
      <c r="C212" s="665" t="s">
        <v>3805</v>
      </c>
      <c r="D212" s="665" t="s">
        <v>2261</v>
      </c>
      <c r="E212" s="665" t="s">
        <v>4637</v>
      </c>
      <c r="F212" s="668"/>
      <c r="G212" s="668"/>
      <c r="H212" s="681">
        <v>0</v>
      </c>
      <c r="I212" s="668">
        <v>6</v>
      </c>
      <c r="J212" s="668">
        <v>466.74000000000007</v>
      </c>
      <c r="K212" s="681">
        <v>1</v>
      </c>
      <c r="L212" s="668">
        <v>6</v>
      </c>
      <c r="M212" s="669">
        <v>466.74000000000007</v>
      </c>
    </row>
    <row r="213" spans="1:13" ht="14.4" customHeight="1" x14ac:dyDescent="0.3">
      <c r="A213" s="664" t="s">
        <v>4769</v>
      </c>
      <c r="B213" s="665" t="s">
        <v>4484</v>
      </c>
      <c r="C213" s="665" t="s">
        <v>6992</v>
      </c>
      <c r="D213" s="665" t="s">
        <v>6993</v>
      </c>
      <c r="E213" s="665" t="s">
        <v>6994</v>
      </c>
      <c r="F213" s="668">
        <v>1</v>
      </c>
      <c r="G213" s="668">
        <v>0</v>
      </c>
      <c r="H213" s="681"/>
      <c r="I213" s="668"/>
      <c r="J213" s="668"/>
      <c r="K213" s="681"/>
      <c r="L213" s="668">
        <v>1</v>
      </c>
      <c r="M213" s="669">
        <v>0</v>
      </c>
    </row>
    <row r="214" spans="1:13" ht="14.4" customHeight="1" x14ac:dyDescent="0.3">
      <c r="A214" s="664" t="s">
        <v>4769</v>
      </c>
      <c r="B214" s="665" t="s">
        <v>4486</v>
      </c>
      <c r="C214" s="665" t="s">
        <v>3803</v>
      </c>
      <c r="D214" s="665" t="s">
        <v>3804</v>
      </c>
      <c r="E214" s="665" t="s">
        <v>4463</v>
      </c>
      <c r="F214" s="668"/>
      <c r="G214" s="668"/>
      <c r="H214" s="681">
        <v>0</v>
      </c>
      <c r="I214" s="668">
        <v>5</v>
      </c>
      <c r="J214" s="668">
        <v>147.14999999999998</v>
      </c>
      <c r="K214" s="681">
        <v>1</v>
      </c>
      <c r="L214" s="668">
        <v>5</v>
      </c>
      <c r="M214" s="669">
        <v>147.14999999999998</v>
      </c>
    </row>
    <row r="215" spans="1:13" ht="14.4" customHeight="1" x14ac:dyDescent="0.3">
      <c r="A215" s="664" t="s">
        <v>4769</v>
      </c>
      <c r="B215" s="665" t="s">
        <v>4486</v>
      </c>
      <c r="C215" s="665" t="s">
        <v>3852</v>
      </c>
      <c r="D215" s="665" t="s">
        <v>3804</v>
      </c>
      <c r="E215" s="665" t="s">
        <v>4638</v>
      </c>
      <c r="F215" s="668"/>
      <c r="G215" s="668"/>
      <c r="H215" s="681">
        <v>0</v>
      </c>
      <c r="I215" s="668">
        <v>1</v>
      </c>
      <c r="J215" s="668">
        <v>98.11</v>
      </c>
      <c r="K215" s="681">
        <v>1</v>
      </c>
      <c r="L215" s="668">
        <v>1</v>
      </c>
      <c r="M215" s="669">
        <v>98.11</v>
      </c>
    </row>
    <row r="216" spans="1:13" ht="14.4" customHeight="1" x14ac:dyDescent="0.3">
      <c r="A216" s="664" t="s">
        <v>4769</v>
      </c>
      <c r="B216" s="665" t="s">
        <v>4492</v>
      </c>
      <c r="C216" s="665" t="s">
        <v>3700</v>
      </c>
      <c r="D216" s="665" t="s">
        <v>3701</v>
      </c>
      <c r="E216" s="665" t="s">
        <v>4641</v>
      </c>
      <c r="F216" s="668"/>
      <c r="G216" s="668"/>
      <c r="H216" s="681">
        <v>0</v>
      </c>
      <c r="I216" s="668">
        <v>2</v>
      </c>
      <c r="J216" s="668">
        <v>370.68</v>
      </c>
      <c r="K216" s="681">
        <v>1</v>
      </c>
      <c r="L216" s="668">
        <v>2</v>
      </c>
      <c r="M216" s="669">
        <v>370.68</v>
      </c>
    </row>
    <row r="217" spans="1:13" ht="14.4" customHeight="1" x14ac:dyDescent="0.3">
      <c r="A217" s="664" t="s">
        <v>4769</v>
      </c>
      <c r="B217" s="665" t="s">
        <v>4496</v>
      </c>
      <c r="C217" s="665" t="s">
        <v>3748</v>
      </c>
      <c r="D217" s="665" t="s">
        <v>2253</v>
      </c>
      <c r="E217" s="665" t="s">
        <v>4645</v>
      </c>
      <c r="F217" s="668"/>
      <c r="G217" s="668"/>
      <c r="H217" s="681">
        <v>0</v>
      </c>
      <c r="I217" s="668">
        <v>4</v>
      </c>
      <c r="J217" s="668">
        <v>1578.56</v>
      </c>
      <c r="K217" s="681">
        <v>1</v>
      </c>
      <c r="L217" s="668">
        <v>4</v>
      </c>
      <c r="M217" s="669">
        <v>1578.56</v>
      </c>
    </row>
    <row r="218" spans="1:13" ht="14.4" customHeight="1" x14ac:dyDescent="0.3">
      <c r="A218" s="664" t="s">
        <v>4769</v>
      </c>
      <c r="B218" s="665" t="s">
        <v>4502</v>
      </c>
      <c r="C218" s="665" t="s">
        <v>2535</v>
      </c>
      <c r="D218" s="665" t="s">
        <v>2536</v>
      </c>
      <c r="E218" s="665" t="s">
        <v>4504</v>
      </c>
      <c r="F218" s="668"/>
      <c r="G218" s="668"/>
      <c r="H218" s="681">
        <v>0</v>
      </c>
      <c r="I218" s="668">
        <v>1</v>
      </c>
      <c r="J218" s="668">
        <v>98.78</v>
      </c>
      <c r="K218" s="681">
        <v>1</v>
      </c>
      <c r="L218" s="668">
        <v>1</v>
      </c>
      <c r="M218" s="669">
        <v>98.78</v>
      </c>
    </row>
    <row r="219" spans="1:13" ht="14.4" customHeight="1" x14ac:dyDescent="0.3">
      <c r="A219" s="664" t="s">
        <v>4769</v>
      </c>
      <c r="B219" s="665" t="s">
        <v>4502</v>
      </c>
      <c r="C219" s="665" t="s">
        <v>2563</v>
      </c>
      <c r="D219" s="665" t="s">
        <v>2564</v>
      </c>
      <c r="E219" s="665" t="s">
        <v>4507</v>
      </c>
      <c r="F219" s="668"/>
      <c r="G219" s="668"/>
      <c r="H219" s="681">
        <v>0</v>
      </c>
      <c r="I219" s="668">
        <v>1</v>
      </c>
      <c r="J219" s="668">
        <v>79.03</v>
      </c>
      <c r="K219" s="681">
        <v>1</v>
      </c>
      <c r="L219" s="668">
        <v>1</v>
      </c>
      <c r="M219" s="669">
        <v>79.03</v>
      </c>
    </row>
    <row r="220" spans="1:13" ht="14.4" customHeight="1" x14ac:dyDescent="0.3">
      <c r="A220" s="664" t="s">
        <v>4769</v>
      </c>
      <c r="B220" s="665" t="s">
        <v>4502</v>
      </c>
      <c r="C220" s="665" t="s">
        <v>3765</v>
      </c>
      <c r="D220" s="665" t="s">
        <v>4654</v>
      </c>
      <c r="E220" s="665" t="s">
        <v>4655</v>
      </c>
      <c r="F220" s="668"/>
      <c r="G220" s="668"/>
      <c r="H220" s="681">
        <v>0</v>
      </c>
      <c r="I220" s="668">
        <v>1</v>
      </c>
      <c r="J220" s="668">
        <v>59.27</v>
      </c>
      <c r="K220" s="681">
        <v>1</v>
      </c>
      <c r="L220" s="668">
        <v>1</v>
      </c>
      <c r="M220" s="669">
        <v>59.27</v>
      </c>
    </row>
    <row r="221" spans="1:13" ht="14.4" customHeight="1" x14ac:dyDescent="0.3">
      <c r="A221" s="664" t="s">
        <v>4769</v>
      </c>
      <c r="B221" s="665" t="s">
        <v>4502</v>
      </c>
      <c r="C221" s="665" t="s">
        <v>6420</v>
      </c>
      <c r="D221" s="665" t="s">
        <v>2527</v>
      </c>
      <c r="E221" s="665" t="s">
        <v>6421</v>
      </c>
      <c r="F221" s="668"/>
      <c r="G221" s="668"/>
      <c r="H221" s="681">
        <v>0</v>
      </c>
      <c r="I221" s="668">
        <v>1</v>
      </c>
      <c r="J221" s="668">
        <v>46.07</v>
      </c>
      <c r="K221" s="681">
        <v>1</v>
      </c>
      <c r="L221" s="668">
        <v>1</v>
      </c>
      <c r="M221" s="669">
        <v>46.07</v>
      </c>
    </row>
    <row r="222" spans="1:13" ht="14.4" customHeight="1" x14ac:dyDescent="0.3">
      <c r="A222" s="664" t="s">
        <v>4769</v>
      </c>
      <c r="B222" s="665" t="s">
        <v>4502</v>
      </c>
      <c r="C222" s="665" t="s">
        <v>2408</v>
      </c>
      <c r="D222" s="665" t="s">
        <v>4508</v>
      </c>
      <c r="E222" s="665" t="s">
        <v>4509</v>
      </c>
      <c r="F222" s="668"/>
      <c r="G222" s="668"/>
      <c r="H222" s="681">
        <v>0</v>
      </c>
      <c r="I222" s="668">
        <v>6</v>
      </c>
      <c r="J222" s="668">
        <v>276.42</v>
      </c>
      <c r="K222" s="681">
        <v>1</v>
      </c>
      <c r="L222" s="668">
        <v>6</v>
      </c>
      <c r="M222" s="669">
        <v>276.42</v>
      </c>
    </row>
    <row r="223" spans="1:13" ht="14.4" customHeight="1" x14ac:dyDescent="0.3">
      <c r="A223" s="664" t="s">
        <v>4769</v>
      </c>
      <c r="B223" s="665" t="s">
        <v>4502</v>
      </c>
      <c r="C223" s="665" t="s">
        <v>6611</v>
      </c>
      <c r="D223" s="665" t="s">
        <v>4508</v>
      </c>
      <c r="E223" s="665" t="s">
        <v>6612</v>
      </c>
      <c r="F223" s="668"/>
      <c r="G223" s="668"/>
      <c r="H223" s="681"/>
      <c r="I223" s="668">
        <v>13</v>
      </c>
      <c r="J223" s="668">
        <v>0</v>
      </c>
      <c r="K223" s="681"/>
      <c r="L223" s="668">
        <v>13</v>
      </c>
      <c r="M223" s="669">
        <v>0</v>
      </c>
    </row>
    <row r="224" spans="1:13" ht="14.4" customHeight="1" x14ac:dyDescent="0.3">
      <c r="A224" s="664" t="s">
        <v>4769</v>
      </c>
      <c r="B224" s="665" t="s">
        <v>4502</v>
      </c>
      <c r="C224" s="665" t="s">
        <v>3807</v>
      </c>
      <c r="D224" s="665" t="s">
        <v>4656</v>
      </c>
      <c r="E224" s="665" t="s">
        <v>4657</v>
      </c>
      <c r="F224" s="668"/>
      <c r="G224" s="668"/>
      <c r="H224" s="681">
        <v>0</v>
      </c>
      <c r="I224" s="668">
        <v>2</v>
      </c>
      <c r="J224" s="668">
        <v>237.08</v>
      </c>
      <c r="K224" s="681">
        <v>1</v>
      </c>
      <c r="L224" s="668">
        <v>2</v>
      </c>
      <c r="M224" s="669">
        <v>237.08</v>
      </c>
    </row>
    <row r="225" spans="1:13" ht="14.4" customHeight="1" x14ac:dyDescent="0.3">
      <c r="A225" s="664" t="s">
        <v>4769</v>
      </c>
      <c r="B225" s="665" t="s">
        <v>4502</v>
      </c>
      <c r="C225" s="665" t="s">
        <v>2526</v>
      </c>
      <c r="D225" s="665" t="s">
        <v>2527</v>
      </c>
      <c r="E225" s="665" t="s">
        <v>4506</v>
      </c>
      <c r="F225" s="668"/>
      <c r="G225" s="668"/>
      <c r="H225" s="681">
        <v>0</v>
      </c>
      <c r="I225" s="668">
        <v>1</v>
      </c>
      <c r="J225" s="668">
        <v>46.07</v>
      </c>
      <c r="K225" s="681">
        <v>1</v>
      </c>
      <c r="L225" s="668">
        <v>1</v>
      </c>
      <c r="M225" s="669">
        <v>46.07</v>
      </c>
    </row>
    <row r="226" spans="1:13" ht="14.4" customHeight="1" x14ac:dyDescent="0.3">
      <c r="A226" s="664" t="s">
        <v>4769</v>
      </c>
      <c r="B226" s="665" t="s">
        <v>4502</v>
      </c>
      <c r="C226" s="665" t="s">
        <v>6906</v>
      </c>
      <c r="D226" s="665" t="s">
        <v>4656</v>
      </c>
      <c r="E226" s="665" t="s">
        <v>6907</v>
      </c>
      <c r="F226" s="668"/>
      <c r="G226" s="668"/>
      <c r="H226" s="681"/>
      <c r="I226" s="668">
        <v>1</v>
      </c>
      <c r="J226" s="668">
        <v>0</v>
      </c>
      <c r="K226" s="681"/>
      <c r="L226" s="668">
        <v>1</v>
      </c>
      <c r="M226" s="669">
        <v>0</v>
      </c>
    </row>
    <row r="227" spans="1:13" ht="14.4" customHeight="1" x14ac:dyDescent="0.3">
      <c r="A227" s="664" t="s">
        <v>4769</v>
      </c>
      <c r="B227" s="665" t="s">
        <v>4513</v>
      </c>
      <c r="C227" s="665" t="s">
        <v>2767</v>
      </c>
      <c r="D227" s="665" t="s">
        <v>2539</v>
      </c>
      <c r="E227" s="665" t="s">
        <v>4515</v>
      </c>
      <c r="F227" s="668"/>
      <c r="G227" s="668"/>
      <c r="H227" s="681">
        <v>0</v>
      </c>
      <c r="I227" s="668">
        <v>2</v>
      </c>
      <c r="J227" s="668">
        <v>308.72000000000003</v>
      </c>
      <c r="K227" s="681">
        <v>1</v>
      </c>
      <c r="L227" s="668">
        <v>2</v>
      </c>
      <c r="M227" s="669">
        <v>308.72000000000003</v>
      </c>
    </row>
    <row r="228" spans="1:13" ht="14.4" customHeight="1" x14ac:dyDescent="0.3">
      <c r="A228" s="664" t="s">
        <v>4769</v>
      </c>
      <c r="B228" s="665" t="s">
        <v>4513</v>
      </c>
      <c r="C228" s="665" t="s">
        <v>2538</v>
      </c>
      <c r="D228" s="665" t="s">
        <v>2539</v>
      </c>
      <c r="E228" s="665" t="s">
        <v>4514</v>
      </c>
      <c r="F228" s="668"/>
      <c r="G228" s="668"/>
      <c r="H228" s="681">
        <v>0</v>
      </c>
      <c r="I228" s="668">
        <v>1</v>
      </c>
      <c r="J228" s="668">
        <v>225.06</v>
      </c>
      <c r="K228" s="681">
        <v>1</v>
      </c>
      <c r="L228" s="668">
        <v>1</v>
      </c>
      <c r="M228" s="669">
        <v>225.06</v>
      </c>
    </row>
    <row r="229" spans="1:13" ht="14.4" customHeight="1" x14ac:dyDescent="0.3">
      <c r="A229" s="664" t="s">
        <v>4769</v>
      </c>
      <c r="B229" s="665" t="s">
        <v>4529</v>
      </c>
      <c r="C229" s="665" t="s">
        <v>6970</v>
      </c>
      <c r="D229" s="665" t="s">
        <v>3968</v>
      </c>
      <c r="E229" s="665" t="s">
        <v>6971</v>
      </c>
      <c r="F229" s="668">
        <v>1</v>
      </c>
      <c r="G229" s="668">
        <v>0</v>
      </c>
      <c r="H229" s="681"/>
      <c r="I229" s="668"/>
      <c r="J229" s="668"/>
      <c r="K229" s="681"/>
      <c r="L229" s="668">
        <v>1</v>
      </c>
      <c r="M229" s="669">
        <v>0</v>
      </c>
    </row>
    <row r="230" spans="1:13" ht="14.4" customHeight="1" x14ac:dyDescent="0.3">
      <c r="A230" s="664" t="s">
        <v>4769</v>
      </c>
      <c r="B230" s="665" t="s">
        <v>7237</v>
      </c>
      <c r="C230" s="665" t="s">
        <v>5739</v>
      </c>
      <c r="D230" s="665" t="s">
        <v>5740</v>
      </c>
      <c r="E230" s="665" t="s">
        <v>4460</v>
      </c>
      <c r="F230" s="668"/>
      <c r="G230" s="668"/>
      <c r="H230" s="681"/>
      <c r="I230" s="668">
        <v>9</v>
      </c>
      <c r="J230" s="668">
        <v>0</v>
      </c>
      <c r="K230" s="681"/>
      <c r="L230" s="668">
        <v>9</v>
      </c>
      <c r="M230" s="669">
        <v>0</v>
      </c>
    </row>
    <row r="231" spans="1:13" ht="14.4" customHeight="1" x14ac:dyDescent="0.3">
      <c r="A231" s="664" t="s">
        <v>4769</v>
      </c>
      <c r="B231" s="665" t="s">
        <v>4539</v>
      </c>
      <c r="C231" s="665" t="s">
        <v>604</v>
      </c>
      <c r="D231" s="665" t="s">
        <v>605</v>
      </c>
      <c r="E231" s="665" t="s">
        <v>4541</v>
      </c>
      <c r="F231" s="668">
        <v>10</v>
      </c>
      <c r="G231" s="668">
        <v>5503.9</v>
      </c>
      <c r="H231" s="681">
        <v>0.625</v>
      </c>
      <c r="I231" s="668">
        <v>6</v>
      </c>
      <c r="J231" s="668">
        <v>3302.34</v>
      </c>
      <c r="K231" s="681">
        <v>0.375</v>
      </c>
      <c r="L231" s="668">
        <v>16</v>
      </c>
      <c r="M231" s="669">
        <v>8806.24</v>
      </c>
    </row>
    <row r="232" spans="1:13" ht="14.4" customHeight="1" x14ac:dyDescent="0.3">
      <c r="A232" s="664" t="s">
        <v>4769</v>
      </c>
      <c r="B232" s="665" t="s">
        <v>4539</v>
      </c>
      <c r="C232" s="665" t="s">
        <v>5808</v>
      </c>
      <c r="D232" s="665" t="s">
        <v>605</v>
      </c>
      <c r="E232" s="665" t="s">
        <v>4540</v>
      </c>
      <c r="F232" s="668">
        <v>6</v>
      </c>
      <c r="G232" s="668">
        <v>3302.34</v>
      </c>
      <c r="H232" s="681">
        <v>1</v>
      </c>
      <c r="I232" s="668"/>
      <c r="J232" s="668"/>
      <c r="K232" s="681">
        <v>0</v>
      </c>
      <c r="L232" s="668">
        <v>6</v>
      </c>
      <c r="M232" s="669">
        <v>3302.34</v>
      </c>
    </row>
    <row r="233" spans="1:13" ht="14.4" customHeight="1" x14ac:dyDescent="0.3">
      <c r="A233" s="664" t="s">
        <v>4769</v>
      </c>
      <c r="B233" s="665" t="s">
        <v>4539</v>
      </c>
      <c r="C233" s="665" t="s">
        <v>2572</v>
      </c>
      <c r="D233" s="665" t="s">
        <v>2573</v>
      </c>
      <c r="E233" s="665" t="s">
        <v>4540</v>
      </c>
      <c r="F233" s="668"/>
      <c r="G233" s="668"/>
      <c r="H233" s="681">
        <v>0</v>
      </c>
      <c r="I233" s="668">
        <v>4</v>
      </c>
      <c r="J233" s="668">
        <v>2201.56</v>
      </c>
      <c r="K233" s="681">
        <v>1</v>
      </c>
      <c r="L233" s="668">
        <v>4</v>
      </c>
      <c r="M233" s="669">
        <v>2201.56</v>
      </c>
    </row>
    <row r="234" spans="1:13" ht="14.4" customHeight="1" x14ac:dyDescent="0.3">
      <c r="A234" s="664" t="s">
        <v>4769</v>
      </c>
      <c r="B234" s="665" t="s">
        <v>4549</v>
      </c>
      <c r="C234" s="665" t="s">
        <v>6220</v>
      </c>
      <c r="D234" s="665" t="s">
        <v>611</v>
      </c>
      <c r="E234" s="665" t="s">
        <v>6221</v>
      </c>
      <c r="F234" s="668"/>
      <c r="G234" s="668"/>
      <c r="H234" s="681"/>
      <c r="I234" s="668">
        <v>1</v>
      </c>
      <c r="J234" s="668">
        <v>0</v>
      </c>
      <c r="K234" s="681"/>
      <c r="L234" s="668">
        <v>1</v>
      </c>
      <c r="M234" s="669">
        <v>0</v>
      </c>
    </row>
    <row r="235" spans="1:13" ht="14.4" customHeight="1" x14ac:dyDescent="0.3">
      <c r="A235" s="664" t="s">
        <v>4769</v>
      </c>
      <c r="B235" s="665" t="s">
        <v>7240</v>
      </c>
      <c r="C235" s="665" t="s">
        <v>5901</v>
      </c>
      <c r="D235" s="665" t="s">
        <v>5902</v>
      </c>
      <c r="E235" s="665" t="s">
        <v>5903</v>
      </c>
      <c r="F235" s="668"/>
      <c r="G235" s="668"/>
      <c r="H235" s="681">
        <v>0</v>
      </c>
      <c r="I235" s="668">
        <v>2</v>
      </c>
      <c r="J235" s="668">
        <v>1508.08</v>
      </c>
      <c r="K235" s="681">
        <v>1</v>
      </c>
      <c r="L235" s="668">
        <v>2</v>
      </c>
      <c r="M235" s="669">
        <v>1508.08</v>
      </c>
    </row>
    <row r="236" spans="1:13" ht="14.4" customHeight="1" x14ac:dyDescent="0.3">
      <c r="A236" s="664" t="s">
        <v>4769</v>
      </c>
      <c r="B236" s="665" t="s">
        <v>7240</v>
      </c>
      <c r="C236" s="665" t="s">
        <v>6670</v>
      </c>
      <c r="D236" s="665" t="s">
        <v>6671</v>
      </c>
      <c r="E236" s="665" t="s">
        <v>6672</v>
      </c>
      <c r="F236" s="668"/>
      <c r="G236" s="668"/>
      <c r="H236" s="681">
        <v>0</v>
      </c>
      <c r="I236" s="668">
        <v>4</v>
      </c>
      <c r="J236" s="668">
        <v>4524.24</v>
      </c>
      <c r="K236" s="681">
        <v>1</v>
      </c>
      <c r="L236" s="668">
        <v>4</v>
      </c>
      <c r="M236" s="669">
        <v>4524.24</v>
      </c>
    </row>
    <row r="237" spans="1:13" ht="14.4" customHeight="1" x14ac:dyDescent="0.3">
      <c r="A237" s="664" t="s">
        <v>4769</v>
      </c>
      <c r="B237" s="665" t="s">
        <v>4552</v>
      </c>
      <c r="C237" s="665" t="s">
        <v>1758</v>
      </c>
      <c r="D237" s="665" t="s">
        <v>1759</v>
      </c>
      <c r="E237" s="665" t="s">
        <v>4556</v>
      </c>
      <c r="F237" s="668"/>
      <c r="G237" s="668"/>
      <c r="H237" s="681">
        <v>0</v>
      </c>
      <c r="I237" s="668">
        <v>1</v>
      </c>
      <c r="J237" s="668">
        <v>187.92</v>
      </c>
      <c r="K237" s="681">
        <v>1</v>
      </c>
      <c r="L237" s="668">
        <v>1</v>
      </c>
      <c r="M237" s="669">
        <v>187.92</v>
      </c>
    </row>
    <row r="238" spans="1:13" ht="14.4" customHeight="1" x14ac:dyDescent="0.3">
      <c r="A238" s="664" t="s">
        <v>4769</v>
      </c>
      <c r="B238" s="665" t="s">
        <v>4558</v>
      </c>
      <c r="C238" s="665" t="s">
        <v>7020</v>
      </c>
      <c r="D238" s="665" t="s">
        <v>7021</v>
      </c>
      <c r="E238" s="665" t="s">
        <v>7022</v>
      </c>
      <c r="F238" s="668">
        <v>1</v>
      </c>
      <c r="G238" s="668">
        <v>90.6</v>
      </c>
      <c r="H238" s="681">
        <v>1</v>
      </c>
      <c r="I238" s="668"/>
      <c r="J238" s="668"/>
      <c r="K238" s="681">
        <v>0</v>
      </c>
      <c r="L238" s="668">
        <v>1</v>
      </c>
      <c r="M238" s="669">
        <v>90.6</v>
      </c>
    </row>
    <row r="239" spans="1:13" ht="14.4" customHeight="1" x14ac:dyDescent="0.3">
      <c r="A239" s="664" t="s">
        <v>4769</v>
      </c>
      <c r="B239" s="665" t="s">
        <v>4562</v>
      </c>
      <c r="C239" s="665" t="s">
        <v>2322</v>
      </c>
      <c r="D239" s="665" t="s">
        <v>2327</v>
      </c>
      <c r="E239" s="665" t="s">
        <v>4565</v>
      </c>
      <c r="F239" s="668"/>
      <c r="G239" s="668"/>
      <c r="H239" s="681">
        <v>0</v>
      </c>
      <c r="I239" s="668">
        <v>5</v>
      </c>
      <c r="J239" s="668">
        <v>2121.1999999999998</v>
      </c>
      <c r="K239" s="681">
        <v>1</v>
      </c>
      <c r="L239" s="668">
        <v>5</v>
      </c>
      <c r="M239" s="669">
        <v>2121.1999999999998</v>
      </c>
    </row>
    <row r="240" spans="1:13" ht="14.4" customHeight="1" x14ac:dyDescent="0.3">
      <c r="A240" s="664" t="s">
        <v>4769</v>
      </c>
      <c r="B240" s="665" t="s">
        <v>4562</v>
      </c>
      <c r="C240" s="665" t="s">
        <v>2326</v>
      </c>
      <c r="D240" s="665" t="s">
        <v>2327</v>
      </c>
      <c r="E240" s="665" t="s">
        <v>4566</v>
      </c>
      <c r="F240" s="668"/>
      <c r="G240" s="668"/>
      <c r="H240" s="681">
        <v>0</v>
      </c>
      <c r="I240" s="668">
        <v>7</v>
      </c>
      <c r="J240" s="668">
        <v>5939.4299999999994</v>
      </c>
      <c r="K240" s="681">
        <v>1</v>
      </c>
      <c r="L240" s="668">
        <v>7</v>
      </c>
      <c r="M240" s="669">
        <v>5939.4299999999994</v>
      </c>
    </row>
    <row r="241" spans="1:13" ht="14.4" customHeight="1" x14ac:dyDescent="0.3">
      <c r="A241" s="664" t="s">
        <v>4769</v>
      </c>
      <c r="B241" s="665" t="s">
        <v>4567</v>
      </c>
      <c r="C241" s="665" t="s">
        <v>2330</v>
      </c>
      <c r="D241" s="665" t="s">
        <v>4572</v>
      </c>
      <c r="E241" s="665" t="s">
        <v>4573</v>
      </c>
      <c r="F241" s="668"/>
      <c r="G241" s="668"/>
      <c r="H241" s="681">
        <v>0</v>
      </c>
      <c r="I241" s="668">
        <v>1</v>
      </c>
      <c r="J241" s="668">
        <v>4.7</v>
      </c>
      <c r="K241" s="681">
        <v>1</v>
      </c>
      <c r="L241" s="668">
        <v>1</v>
      </c>
      <c r="M241" s="669">
        <v>4.7</v>
      </c>
    </row>
    <row r="242" spans="1:13" ht="14.4" customHeight="1" x14ac:dyDescent="0.3">
      <c r="A242" s="664" t="s">
        <v>4769</v>
      </c>
      <c r="B242" s="665" t="s">
        <v>4567</v>
      </c>
      <c r="C242" s="665" t="s">
        <v>2456</v>
      </c>
      <c r="D242" s="665" t="s">
        <v>4574</v>
      </c>
      <c r="E242" s="665" t="s">
        <v>4575</v>
      </c>
      <c r="F242" s="668"/>
      <c r="G242" s="668"/>
      <c r="H242" s="681">
        <v>0</v>
      </c>
      <c r="I242" s="668">
        <v>3</v>
      </c>
      <c r="J242" s="668">
        <v>28.200000000000003</v>
      </c>
      <c r="K242" s="681">
        <v>1</v>
      </c>
      <c r="L242" s="668">
        <v>3</v>
      </c>
      <c r="M242" s="669">
        <v>28.200000000000003</v>
      </c>
    </row>
    <row r="243" spans="1:13" ht="14.4" customHeight="1" x14ac:dyDescent="0.3">
      <c r="A243" s="664" t="s">
        <v>4769</v>
      </c>
      <c r="B243" s="665" t="s">
        <v>4576</v>
      </c>
      <c r="C243" s="665" t="s">
        <v>5122</v>
      </c>
      <c r="D243" s="665" t="s">
        <v>5123</v>
      </c>
      <c r="E243" s="665" t="s">
        <v>5124</v>
      </c>
      <c r="F243" s="668"/>
      <c r="G243" s="668"/>
      <c r="H243" s="681"/>
      <c r="I243" s="668">
        <v>2</v>
      </c>
      <c r="J243" s="668">
        <v>0</v>
      </c>
      <c r="K243" s="681"/>
      <c r="L243" s="668">
        <v>2</v>
      </c>
      <c r="M243" s="669">
        <v>0</v>
      </c>
    </row>
    <row r="244" spans="1:13" ht="14.4" customHeight="1" x14ac:dyDescent="0.3">
      <c r="A244" s="664" t="s">
        <v>4769</v>
      </c>
      <c r="B244" s="665" t="s">
        <v>4581</v>
      </c>
      <c r="C244" s="665" t="s">
        <v>6184</v>
      </c>
      <c r="D244" s="665" t="s">
        <v>2467</v>
      </c>
      <c r="E244" s="665" t="s">
        <v>4487</v>
      </c>
      <c r="F244" s="668"/>
      <c r="G244" s="668"/>
      <c r="H244" s="681">
        <v>0</v>
      </c>
      <c r="I244" s="668">
        <v>6</v>
      </c>
      <c r="J244" s="668">
        <v>510.96</v>
      </c>
      <c r="K244" s="681">
        <v>1</v>
      </c>
      <c r="L244" s="668">
        <v>6</v>
      </c>
      <c r="M244" s="669">
        <v>510.96</v>
      </c>
    </row>
    <row r="245" spans="1:13" ht="14.4" customHeight="1" x14ac:dyDescent="0.3">
      <c r="A245" s="664" t="s">
        <v>4769</v>
      </c>
      <c r="B245" s="665" t="s">
        <v>4581</v>
      </c>
      <c r="C245" s="665" t="s">
        <v>2389</v>
      </c>
      <c r="D245" s="665" t="s">
        <v>2390</v>
      </c>
      <c r="E245" s="665" t="s">
        <v>4463</v>
      </c>
      <c r="F245" s="668"/>
      <c r="G245" s="668"/>
      <c r="H245" s="681">
        <v>0</v>
      </c>
      <c r="I245" s="668">
        <v>1</v>
      </c>
      <c r="J245" s="668">
        <v>65.989999999999995</v>
      </c>
      <c r="K245" s="681">
        <v>1</v>
      </c>
      <c r="L245" s="668">
        <v>1</v>
      </c>
      <c r="M245" s="669">
        <v>65.989999999999995</v>
      </c>
    </row>
    <row r="246" spans="1:13" ht="14.4" customHeight="1" x14ac:dyDescent="0.3">
      <c r="A246" s="664" t="s">
        <v>4769</v>
      </c>
      <c r="B246" s="665" t="s">
        <v>4581</v>
      </c>
      <c r="C246" s="665" t="s">
        <v>2466</v>
      </c>
      <c r="D246" s="665" t="s">
        <v>2467</v>
      </c>
      <c r="E246" s="665" t="s">
        <v>4487</v>
      </c>
      <c r="F246" s="668"/>
      <c r="G246" s="668"/>
      <c r="H246" s="681">
        <v>0</v>
      </c>
      <c r="I246" s="668">
        <v>4</v>
      </c>
      <c r="J246" s="668">
        <v>481.15999999999997</v>
      </c>
      <c r="K246" s="681">
        <v>1</v>
      </c>
      <c r="L246" s="668">
        <v>4</v>
      </c>
      <c r="M246" s="669">
        <v>481.15999999999997</v>
      </c>
    </row>
    <row r="247" spans="1:13" ht="14.4" customHeight="1" x14ac:dyDescent="0.3">
      <c r="A247" s="664" t="s">
        <v>4769</v>
      </c>
      <c r="B247" s="665" t="s">
        <v>4581</v>
      </c>
      <c r="C247" s="665" t="s">
        <v>4858</v>
      </c>
      <c r="D247" s="665" t="s">
        <v>2467</v>
      </c>
      <c r="E247" s="665" t="s">
        <v>4582</v>
      </c>
      <c r="F247" s="668"/>
      <c r="G247" s="668"/>
      <c r="H247" s="681">
        <v>0</v>
      </c>
      <c r="I247" s="668">
        <v>4</v>
      </c>
      <c r="J247" s="668">
        <v>1056</v>
      </c>
      <c r="K247" s="681">
        <v>1</v>
      </c>
      <c r="L247" s="668">
        <v>4</v>
      </c>
      <c r="M247" s="669">
        <v>1056</v>
      </c>
    </row>
    <row r="248" spans="1:13" ht="14.4" customHeight="1" x14ac:dyDescent="0.3">
      <c r="A248" s="664" t="s">
        <v>4769</v>
      </c>
      <c r="B248" s="665" t="s">
        <v>4583</v>
      </c>
      <c r="C248" s="665" t="s">
        <v>2470</v>
      </c>
      <c r="D248" s="665" t="s">
        <v>4584</v>
      </c>
      <c r="E248" s="665" t="s">
        <v>4585</v>
      </c>
      <c r="F248" s="668"/>
      <c r="G248" s="668"/>
      <c r="H248" s="681">
        <v>0</v>
      </c>
      <c r="I248" s="668">
        <v>3</v>
      </c>
      <c r="J248" s="668">
        <v>369.6</v>
      </c>
      <c r="K248" s="681">
        <v>1</v>
      </c>
      <c r="L248" s="668">
        <v>3</v>
      </c>
      <c r="M248" s="669">
        <v>369.6</v>
      </c>
    </row>
    <row r="249" spans="1:13" ht="14.4" customHeight="1" x14ac:dyDescent="0.3">
      <c r="A249" s="664" t="s">
        <v>4769</v>
      </c>
      <c r="B249" s="665" t="s">
        <v>4592</v>
      </c>
      <c r="C249" s="665" t="s">
        <v>6015</v>
      </c>
      <c r="D249" s="665" t="s">
        <v>2312</v>
      </c>
      <c r="E249" s="665" t="s">
        <v>6016</v>
      </c>
      <c r="F249" s="668"/>
      <c r="G249" s="668"/>
      <c r="H249" s="681">
        <v>0</v>
      </c>
      <c r="I249" s="668">
        <v>1</v>
      </c>
      <c r="J249" s="668">
        <v>138.31</v>
      </c>
      <c r="K249" s="681">
        <v>1</v>
      </c>
      <c r="L249" s="668">
        <v>1</v>
      </c>
      <c r="M249" s="669">
        <v>138.31</v>
      </c>
    </row>
    <row r="250" spans="1:13" ht="14.4" customHeight="1" x14ac:dyDescent="0.3">
      <c r="A250" s="664" t="s">
        <v>4769</v>
      </c>
      <c r="B250" s="665" t="s">
        <v>4592</v>
      </c>
      <c r="C250" s="665" t="s">
        <v>6960</v>
      </c>
      <c r="D250" s="665" t="s">
        <v>2312</v>
      </c>
      <c r="E250" s="665" t="s">
        <v>6312</v>
      </c>
      <c r="F250" s="668"/>
      <c r="G250" s="668"/>
      <c r="H250" s="681">
        <v>0</v>
      </c>
      <c r="I250" s="668">
        <v>2</v>
      </c>
      <c r="J250" s="668">
        <v>414.9</v>
      </c>
      <c r="K250" s="681">
        <v>1</v>
      </c>
      <c r="L250" s="668">
        <v>2</v>
      </c>
      <c r="M250" s="669">
        <v>414.9</v>
      </c>
    </row>
    <row r="251" spans="1:13" ht="14.4" customHeight="1" x14ac:dyDescent="0.3">
      <c r="A251" s="664" t="s">
        <v>4769</v>
      </c>
      <c r="B251" s="665" t="s">
        <v>7244</v>
      </c>
      <c r="C251" s="665" t="s">
        <v>6658</v>
      </c>
      <c r="D251" s="665" t="s">
        <v>6659</v>
      </c>
      <c r="E251" s="665" t="s">
        <v>6660</v>
      </c>
      <c r="F251" s="668">
        <v>1</v>
      </c>
      <c r="G251" s="668">
        <v>0</v>
      </c>
      <c r="H251" s="681"/>
      <c r="I251" s="668"/>
      <c r="J251" s="668"/>
      <c r="K251" s="681"/>
      <c r="L251" s="668">
        <v>1</v>
      </c>
      <c r="M251" s="669">
        <v>0</v>
      </c>
    </row>
    <row r="252" spans="1:13" ht="14.4" customHeight="1" x14ac:dyDescent="0.3">
      <c r="A252" s="664" t="s">
        <v>4770</v>
      </c>
      <c r="B252" s="665" t="s">
        <v>4404</v>
      </c>
      <c r="C252" s="665" t="s">
        <v>5142</v>
      </c>
      <c r="D252" s="665" t="s">
        <v>2570</v>
      </c>
      <c r="E252" s="665" t="s">
        <v>5143</v>
      </c>
      <c r="F252" s="668"/>
      <c r="G252" s="668"/>
      <c r="H252" s="681">
        <v>0</v>
      </c>
      <c r="I252" s="668">
        <v>2</v>
      </c>
      <c r="J252" s="668">
        <v>57.62</v>
      </c>
      <c r="K252" s="681">
        <v>1</v>
      </c>
      <c r="L252" s="668">
        <v>2</v>
      </c>
      <c r="M252" s="669">
        <v>57.62</v>
      </c>
    </row>
    <row r="253" spans="1:13" ht="14.4" customHeight="1" x14ac:dyDescent="0.3">
      <c r="A253" s="664" t="s">
        <v>4770</v>
      </c>
      <c r="B253" s="665" t="s">
        <v>4412</v>
      </c>
      <c r="C253" s="665" t="s">
        <v>3820</v>
      </c>
      <c r="D253" s="665" t="s">
        <v>4606</v>
      </c>
      <c r="E253" s="665" t="s">
        <v>4607</v>
      </c>
      <c r="F253" s="668"/>
      <c r="G253" s="668"/>
      <c r="H253" s="681">
        <v>0</v>
      </c>
      <c r="I253" s="668">
        <v>1</v>
      </c>
      <c r="J253" s="668">
        <v>668.54</v>
      </c>
      <c r="K253" s="681">
        <v>1</v>
      </c>
      <c r="L253" s="668">
        <v>1</v>
      </c>
      <c r="M253" s="669">
        <v>668.54</v>
      </c>
    </row>
    <row r="254" spans="1:13" ht="14.4" customHeight="1" x14ac:dyDescent="0.3">
      <c r="A254" s="664" t="s">
        <v>4770</v>
      </c>
      <c r="B254" s="665" t="s">
        <v>4502</v>
      </c>
      <c r="C254" s="665" t="s">
        <v>2535</v>
      </c>
      <c r="D254" s="665" t="s">
        <v>2536</v>
      </c>
      <c r="E254" s="665" t="s">
        <v>4504</v>
      </c>
      <c r="F254" s="668"/>
      <c r="G254" s="668"/>
      <c r="H254" s="681">
        <v>0</v>
      </c>
      <c r="I254" s="668">
        <v>1</v>
      </c>
      <c r="J254" s="668">
        <v>98.78</v>
      </c>
      <c r="K254" s="681">
        <v>1</v>
      </c>
      <c r="L254" s="668">
        <v>1</v>
      </c>
      <c r="M254" s="669">
        <v>98.78</v>
      </c>
    </row>
    <row r="255" spans="1:13" ht="14.4" customHeight="1" x14ac:dyDescent="0.3">
      <c r="A255" s="664" t="s">
        <v>4770</v>
      </c>
      <c r="B255" s="665" t="s">
        <v>4513</v>
      </c>
      <c r="C255" s="665" t="s">
        <v>2767</v>
      </c>
      <c r="D255" s="665" t="s">
        <v>2539</v>
      </c>
      <c r="E255" s="665" t="s">
        <v>4515</v>
      </c>
      <c r="F255" s="668"/>
      <c r="G255" s="668"/>
      <c r="H255" s="681">
        <v>0</v>
      </c>
      <c r="I255" s="668">
        <v>1</v>
      </c>
      <c r="J255" s="668">
        <v>154.36000000000001</v>
      </c>
      <c r="K255" s="681">
        <v>1</v>
      </c>
      <c r="L255" s="668">
        <v>1</v>
      </c>
      <c r="M255" s="669">
        <v>154.36000000000001</v>
      </c>
    </row>
    <row r="256" spans="1:13" ht="14.4" customHeight="1" x14ac:dyDescent="0.3">
      <c r="A256" s="664" t="s">
        <v>4770</v>
      </c>
      <c r="B256" s="665" t="s">
        <v>4513</v>
      </c>
      <c r="C256" s="665" t="s">
        <v>2771</v>
      </c>
      <c r="D256" s="665" t="s">
        <v>4518</v>
      </c>
      <c r="E256" s="665" t="s">
        <v>4519</v>
      </c>
      <c r="F256" s="668"/>
      <c r="G256" s="668"/>
      <c r="H256" s="681">
        <v>0</v>
      </c>
      <c r="I256" s="668">
        <v>2</v>
      </c>
      <c r="J256" s="668">
        <v>299.04000000000002</v>
      </c>
      <c r="K256" s="681">
        <v>1</v>
      </c>
      <c r="L256" s="668">
        <v>2</v>
      </c>
      <c r="M256" s="669">
        <v>299.04000000000002</v>
      </c>
    </row>
    <row r="257" spans="1:13" ht="14.4" customHeight="1" x14ac:dyDescent="0.3">
      <c r="A257" s="664" t="s">
        <v>4770</v>
      </c>
      <c r="B257" s="665" t="s">
        <v>4680</v>
      </c>
      <c r="C257" s="665" t="s">
        <v>3865</v>
      </c>
      <c r="D257" s="665" t="s">
        <v>3866</v>
      </c>
      <c r="E257" s="665" t="s">
        <v>4681</v>
      </c>
      <c r="F257" s="668"/>
      <c r="G257" s="668"/>
      <c r="H257" s="681">
        <v>0</v>
      </c>
      <c r="I257" s="668">
        <v>3</v>
      </c>
      <c r="J257" s="668">
        <v>42641.88</v>
      </c>
      <c r="K257" s="681">
        <v>1</v>
      </c>
      <c r="L257" s="668">
        <v>3</v>
      </c>
      <c r="M257" s="669">
        <v>42641.88</v>
      </c>
    </row>
    <row r="258" spans="1:13" ht="14.4" customHeight="1" x14ac:dyDescent="0.3">
      <c r="A258" s="664" t="s">
        <v>4770</v>
      </c>
      <c r="B258" s="665" t="s">
        <v>4680</v>
      </c>
      <c r="C258" s="665" t="s">
        <v>6480</v>
      </c>
      <c r="D258" s="665" t="s">
        <v>6481</v>
      </c>
      <c r="E258" s="665" t="s">
        <v>6482</v>
      </c>
      <c r="F258" s="668"/>
      <c r="G258" s="668"/>
      <c r="H258" s="681">
        <v>0</v>
      </c>
      <c r="I258" s="668">
        <v>3</v>
      </c>
      <c r="J258" s="668">
        <v>12051.06</v>
      </c>
      <c r="K258" s="681">
        <v>1</v>
      </c>
      <c r="L258" s="668">
        <v>3</v>
      </c>
      <c r="M258" s="669">
        <v>12051.06</v>
      </c>
    </row>
    <row r="259" spans="1:13" ht="14.4" customHeight="1" x14ac:dyDescent="0.3">
      <c r="A259" s="664" t="s">
        <v>4770</v>
      </c>
      <c r="B259" s="665" t="s">
        <v>4680</v>
      </c>
      <c r="C259" s="665" t="s">
        <v>7110</v>
      </c>
      <c r="D259" s="665" t="s">
        <v>7111</v>
      </c>
      <c r="E259" s="665" t="s">
        <v>7112</v>
      </c>
      <c r="F259" s="668"/>
      <c r="G259" s="668"/>
      <c r="H259" s="681">
        <v>0</v>
      </c>
      <c r="I259" s="668">
        <v>3</v>
      </c>
      <c r="J259" s="668">
        <v>2410.1999999999998</v>
      </c>
      <c r="K259" s="681">
        <v>1</v>
      </c>
      <c r="L259" s="668">
        <v>3</v>
      </c>
      <c r="M259" s="669">
        <v>2410.1999999999998</v>
      </c>
    </row>
    <row r="260" spans="1:13" ht="14.4" customHeight="1" x14ac:dyDescent="0.3">
      <c r="A260" s="664" t="s">
        <v>4770</v>
      </c>
      <c r="B260" s="665" t="s">
        <v>7237</v>
      </c>
      <c r="C260" s="665" t="s">
        <v>5739</v>
      </c>
      <c r="D260" s="665" t="s">
        <v>5740</v>
      </c>
      <c r="E260" s="665" t="s">
        <v>4460</v>
      </c>
      <c r="F260" s="668"/>
      <c r="G260" s="668"/>
      <c r="H260" s="681"/>
      <c r="I260" s="668">
        <v>5</v>
      </c>
      <c r="J260" s="668">
        <v>0</v>
      </c>
      <c r="K260" s="681"/>
      <c r="L260" s="668">
        <v>5</v>
      </c>
      <c r="M260" s="669">
        <v>0</v>
      </c>
    </row>
    <row r="261" spans="1:13" ht="14.4" customHeight="1" x14ac:dyDescent="0.3">
      <c r="A261" s="664" t="s">
        <v>4770</v>
      </c>
      <c r="B261" s="665" t="s">
        <v>7237</v>
      </c>
      <c r="C261" s="665" t="s">
        <v>5741</v>
      </c>
      <c r="D261" s="665" t="s">
        <v>5740</v>
      </c>
      <c r="E261" s="665" t="s">
        <v>5430</v>
      </c>
      <c r="F261" s="668"/>
      <c r="G261" s="668"/>
      <c r="H261" s="681">
        <v>0</v>
      </c>
      <c r="I261" s="668">
        <v>5</v>
      </c>
      <c r="J261" s="668">
        <v>2501.54</v>
      </c>
      <c r="K261" s="681">
        <v>1</v>
      </c>
      <c r="L261" s="668">
        <v>5</v>
      </c>
      <c r="M261" s="669">
        <v>2501.54</v>
      </c>
    </row>
    <row r="262" spans="1:13" ht="14.4" customHeight="1" x14ac:dyDescent="0.3">
      <c r="A262" s="664" t="s">
        <v>4770</v>
      </c>
      <c r="B262" s="665" t="s">
        <v>7239</v>
      </c>
      <c r="C262" s="665" t="s">
        <v>7129</v>
      </c>
      <c r="D262" s="665" t="s">
        <v>5776</v>
      </c>
      <c r="E262" s="665" t="s">
        <v>5573</v>
      </c>
      <c r="F262" s="668">
        <v>1</v>
      </c>
      <c r="G262" s="668">
        <v>0</v>
      </c>
      <c r="H262" s="681"/>
      <c r="I262" s="668"/>
      <c r="J262" s="668"/>
      <c r="K262" s="681"/>
      <c r="L262" s="668">
        <v>1</v>
      </c>
      <c r="M262" s="669">
        <v>0</v>
      </c>
    </row>
    <row r="263" spans="1:13" ht="14.4" customHeight="1" x14ac:dyDescent="0.3">
      <c r="A263" s="664" t="s">
        <v>4770</v>
      </c>
      <c r="B263" s="665" t="s">
        <v>4539</v>
      </c>
      <c r="C263" s="665" t="s">
        <v>604</v>
      </c>
      <c r="D263" s="665" t="s">
        <v>605</v>
      </c>
      <c r="E263" s="665" t="s">
        <v>4541</v>
      </c>
      <c r="F263" s="668"/>
      <c r="G263" s="668"/>
      <c r="H263" s="681">
        <v>0</v>
      </c>
      <c r="I263" s="668">
        <v>2</v>
      </c>
      <c r="J263" s="668">
        <v>1100.78</v>
      </c>
      <c r="K263" s="681">
        <v>1</v>
      </c>
      <c r="L263" s="668">
        <v>2</v>
      </c>
      <c r="M263" s="669">
        <v>1100.78</v>
      </c>
    </row>
    <row r="264" spans="1:13" ht="14.4" customHeight="1" x14ac:dyDescent="0.3">
      <c r="A264" s="664" t="s">
        <v>4770</v>
      </c>
      <c r="B264" s="665" t="s">
        <v>4539</v>
      </c>
      <c r="C264" s="665" t="s">
        <v>4897</v>
      </c>
      <c r="D264" s="665" t="s">
        <v>605</v>
      </c>
      <c r="E264" s="665" t="s">
        <v>4541</v>
      </c>
      <c r="F264" s="668"/>
      <c r="G264" s="668"/>
      <c r="H264" s="681"/>
      <c r="I264" s="668">
        <v>2</v>
      </c>
      <c r="J264" s="668">
        <v>0</v>
      </c>
      <c r="K264" s="681"/>
      <c r="L264" s="668">
        <v>2</v>
      </c>
      <c r="M264" s="669">
        <v>0</v>
      </c>
    </row>
    <row r="265" spans="1:13" ht="14.4" customHeight="1" x14ac:dyDescent="0.3">
      <c r="A265" s="664" t="s">
        <v>4770</v>
      </c>
      <c r="B265" s="665" t="s">
        <v>4539</v>
      </c>
      <c r="C265" s="665" t="s">
        <v>2572</v>
      </c>
      <c r="D265" s="665" t="s">
        <v>2573</v>
      </c>
      <c r="E265" s="665" t="s">
        <v>4540</v>
      </c>
      <c r="F265" s="668"/>
      <c r="G265" s="668"/>
      <c r="H265" s="681">
        <v>0</v>
      </c>
      <c r="I265" s="668">
        <v>4</v>
      </c>
      <c r="J265" s="668">
        <v>2201.56</v>
      </c>
      <c r="K265" s="681">
        <v>1</v>
      </c>
      <c r="L265" s="668">
        <v>4</v>
      </c>
      <c r="M265" s="669">
        <v>2201.56</v>
      </c>
    </row>
    <row r="266" spans="1:13" ht="14.4" customHeight="1" x14ac:dyDescent="0.3">
      <c r="A266" s="664" t="s">
        <v>4770</v>
      </c>
      <c r="B266" s="665" t="s">
        <v>4552</v>
      </c>
      <c r="C266" s="665" t="s">
        <v>899</v>
      </c>
      <c r="D266" s="665" t="s">
        <v>900</v>
      </c>
      <c r="E266" s="665" t="s">
        <v>4557</v>
      </c>
      <c r="F266" s="668"/>
      <c r="G266" s="668"/>
      <c r="H266" s="681">
        <v>0</v>
      </c>
      <c r="I266" s="668">
        <v>1</v>
      </c>
      <c r="J266" s="668">
        <v>93.96</v>
      </c>
      <c r="K266" s="681">
        <v>1</v>
      </c>
      <c r="L266" s="668">
        <v>1</v>
      </c>
      <c r="M266" s="669">
        <v>93.96</v>
      </c>
    </row>
    <row r="267" spans="1:13" ht="14.4" customHeight="1" x14ac:dyDescent="0.3">
      <c r="A267" s="664" t="s">
        <v>4770</v>
      </c>
      <c r="B267" s="665" t="s">
        <v>4567</v>
      </c>
      <c r="C267" s="665" t="s">
        <v>2412</v>
      </c>
      <c r="D267" s="665" t="s">
        <v>4568</v>
      </c>
      <c r="E267" s="665" t="s">
        <v>4569</v>
      </c>
      <c r="F267" s="668"/>
      <c r="G267" s="668"/>
      <c r="H267" s="681">
        <v>0</v>
      </c>
      <c r="I267" s="668">
        <v>1</v>
      </c>
      <c r="J267" s="668">
        <v>14.11</v>
      </c>
      <c r="K267" s="681">
        <v>1</v>
      </c>
      <c r="L267" s="668">
        <v>1</v>
      </c>
      <c r="M267" s="669">
        <v>14.11</v>
      </c>
    </row>
    <row r="268" spans="1:13" ht="14.4" customHeight="1" x14ac:dyDescent="0.3">
      <c r="A268" s="664" t="s">
        <v>4770</v>
      </c>
      <c r="B268" s="665" t="s">
        <v>4567</v>
      </c>
      <c r="C268" s="665" t="s">
        <v>2330</v>
      </c>
      <c r="D268" s="665" t="s">
        <v>4572</v>
      </c>
      <c r="E268" s="665" t="s">
        <v>4573</v>
      </c>
      <c r="F268" s="668"/>
      <c r="G268" s="668"/>
      <c r="H268" s="681">
        <v>0</v>
      </c>
      <c r="I268" s="668">
        <v>2</v>
      </c>
      <c r="J268" s="668">
        <v>9.4</v>
      </c>
      <c r="K268" s="681">
        <v>1</v>
      </c>
      <c r="L268" s="668">
        <v>2</v>
      </c>
      <c r="M268" s="669">
        <v>9.4</v>
      </c>
    </row>
    <row r="269" spans="1:13" ht="14.4" customHeight="1" x14ac:dyDescent="0.3">
      <c r="A269" s="664" t="s">
        <v>4770</v>
      </c>
      <c r="B269" s="665" t="s">
        <v>4695</v>
      </c>
      <c r="C269" s="665" t="s">
        <v>3797</v>
      </c>
      <c r="D269" s="665" t="s">
        <v>3798</v>
      </c>
      <c r="E269" s="665" t="s">
        <v>4487</v>
      </c>
      <c r="F269" s="668"/>
      <c r="G269" s="668"/>
      <c r="H269" s="681">
        <v>0</v>
      </c>
      <c r="I269" s="668">
        <v>3</v>
      </c>
      <c r="J269" s="668">
        <v>396</v>
      </c>
      <c r="K269" s="681">
        <v>1</v>
      </c>
      <c r="L269" s="668">
        <v>3</v>
      </c>
      <c r="M269" s="669">
        <v>396</v>
      </c>
    </row>
    <row r="270" spans="1:13" ht="14.4" customHeight="1" x14ac:dyDescent="0.3">
      <c r="A270" s="664" t="s">
        <v>4770</v>
      </c>
      <c r="B270" s="665" t="s">
        <v>4593</v>
      </c>
      <c r="C270" s="665" t="s">
        <v>7134</v>
      </c>
      <c r="D270" s="665" t="s">
        <v>4834</v>
      </c>
      <c r="E270" s="665" t="s">
        <v>7135</v>
      </c>
      <c r="F270" s="668"/>
      <c r="G270" s="668"/>
      <c r="H270" s="681">
        <v>0</v>
      </c>
      <c r="I270" s="668">
        <v>1</v>
      </c>
      <c r="J270" s="668">
        <v>69.16</v>
      </c>
      <c r="K270" s="681">
        <v>1</v>
      </c>
      <c r="L270" s="668">
        <v>1</v>
      </c>
      <c r="M270" s="669">
        <v>69.16</v>
      </c>
    </row>
    <row r="271" spans="1:13" ht="14.4" customHeight="1" x14ac:dyDescent="0.3">
      <c r="A271" s="664" t="s">
        <v>4770</v>
      </c>
      <c r="B271" s="665" t="s">
        <v>4711</v>
      </c>
      <c r="C271" s="665" t="s">
        <v>7130</v>
      </c>
      <c r="D271" s="665" t="s">
        <v>1592</v>
      </c>
      <c r="E271" s="665" t="s">
        <v>7131</v>
      </c>
      <c r="F271" s="668">
        <v>1</v>
      </c>
      <c r="G271" s="668">
        <v>0</v>
      </c>
      <c r="H271" s="681"/>
      <c r="I271" s="668"/>
      <c r="J271" s="668"/>
      <c r="K271" s="681"/>
      <c r="L271" s="668">
        <v>1</v>
      </c>
      <c r="M271" s="669">
        <v>0</v>
      </c>
    </row>
    <row r="272" spans="1:13" ht="14.4" customHeight="1" x14ac:dyDescent="0.3">
      <c r="A272" s="664" t="s">
        <v>4771</v>
      </c>
      <c r="B272" s="665" t="s">
        <v>4442</v>
      </c>
      <c r="C272" s="665" t="s">
        <v>4836</v>
      </c>
      <c r="D272" s="665" t="s">
        <v>2308</v>
      </c>
      <c r="E272" s="665" t="s">
        <v>4837</v>
      </c>
      <c r="F272" s="668"/>
      <c r="G272" s="668"/>
      <c r="H272" s="681">
        <v>0</v>
      </c>
      <c r="I272" s="668">
        <v>1</v>
      </c>
      <c r="J272" s="668">
        <v>277.12</v>
      </c>
      <c r="K272" s="681">
        <v>1</v>
      </c>
      <c r="L272" s="668">
        <v>1</v>
      </c>
      <c r="M272" s="669">
        <v>277.12</v>
      </c>
    </row>
    <row r="273" spans="1:13" ht="14.4" customHeight="1" x14ac:dyDescent="0.3">
      <c r="A273" s="664" t="s">
        <v>4771</v>
      </c>
      <c r="B273" s="665" t="s">
        <v>4593</v>
      </c>
      <c r="C273" s="665" t="s">
        <v>4833</v>
      </c>
      <c r="D273" s="665" t="s">
        <v>4834</v>
      </c>
      <c r="E273" s="665" t="s">
        <v>4835</v>
      </c>
      <c r="F273" s="668"/>
      <c r="G273" s="668"/>
      <c r="H273" s="681">
        <v>0</v>
      </c>
      <c r="I273" s="668">
        <v>1</v>
      </c>
      <c r="J273" s="668">
        <v>23.06</v>
      </c>
      <c r="K273" s="681">
        <v>1</v>
      </c>
      <c r="L273" s="668">
        <v>1</v>
      </c>
      <c r="M273" s="669">
        <v>23.06</v>
      </c>
    </row>
    <row r="274" spans="1:13" ht="14.4" customHeight="1" x14ac:dyDescent="0.3">
      <c r="A274" s="664" t="s">
        <v>4772</v>
      </c>
      <c r="B274" s="665" t="s">
        <v>4439</v>
      </c>
      <c r="C274" s="665" t="s">
        <v>3721</v>
      </c>
      <c r="D274" s="665" t="s">
        <v>4613</v>
      </c>
      <c r="E274" s="665" t="s">
        <v>4614</v>
      </c>
      <c r="F274" s="668"/>
      <c r="G274" s="668"/>
      <c r="H274" s="681">
        <v>0</v>
      </c>
      <c r="I274" s="668">
        <v>2</v>
      </c>
      <c r="J274" s="668">
        <v>369.48</v>
      </c>
      <c r="K274" s="681">
        <v>1</v>
      </c>
      <c r="L274" s="668">
        <v>2</v>
      </c>
      <c r="M274" s="669">
        <v>369.48</v>
      </c>
    </row>
    <row r="275" spans="1:13" ht="14.4" customHeight="1" x14ac:dyDescent="0.3">
      <c r="A275" s="664" t="s">
        <v>4772</v>
      </c>
      <c r="B275" s="665" t="s">
        <v>4465</v>
      </c>
      <c r="C275" s="665" t="s">
        <v>5551</v>
      </c>
      <c r="D275" s="665" t="s">
        <v>5552</v>
      </c>
      <c r="E275" s="665" t="s">
        <v>4595</v>
      </c>
      <c r="F275" s="668"/>
      <c r="G275" s="668"/>
      <c r="H275" s="681">
        <v>0</v>
      </c>
      <c r="I275" s="668">
        <v>2</v>
      </c>
      <c r="J275" s="668">
        <v>193.06</v>
      </c>
      <c r="K275" s="681">
        <v>1</v>
      </c>
      <c r="L275" s="668">
        <v>2</v>
      </c>
      <c r="M275" s="669">
        <v>193.06</v>
      </c>
    </row>
    <row r="276" spans="1:13" ht="14.4" customHeight="1" x14ac:dyDescent="0.3">
      <c r="A276" s="664" t="s">
        <v>4772</v>
      </c>
      <c r="B276" s="665" t="s">
        <v>4708</v>
      </c>
      <c r="C276" s="665" t="s">
        <v>3726</v>
      </c>
      <c r="D276" s="665" t="s">
        <v>3727</v>
      </c>
      <c r="E276" s="665" t="s">
        <v>4709</v>
      </c>
      <c r="F276" s="668"/>
      <c r="G276" s="668"/>
      <c r="H276" s="681">
        <v>0</v>
      </c>
      <c r="I276" s="668">
        <v>2</v>
      </c>
      <c r="J276" s="668">
        <v>138.32</v>
      </c>
      <c r="K276" s="681">
        <v>1</v>
      </c>
      <c r="L276" s="668">
        <v>2</v>
      </c>
      <c r="M276" s="669">
        <v>138.32</v>
      </c>
    </row>
    <row r="277" spans="1:13" ht="14.4" customHeight="1" x14ac:dyDescent="0.3">
      <c r="A277" s="664" t="s">
        <v>4773</v>
      </c>
      <c r="B277" s="665" t="s">
        <v>4404</v>
      </c>
      <c r="C277" s="665" t="s">
        <v>5142</v>
      </c>
      <c r="D277" s="665" t="s">
        <v>2570</v>
      </c>
      <c r="E277" s="665" t="s">
        <v>5143</v>
      </c>
      <c r="F277" s="668"/>
      <c r="G277" s="668"/>
      <c r="H277" s="681">
        <v>0</v>
      </c>
      <c r="I277" s="668">
        <v>1</v>
      </c>
      <c r="J277" s="668">
        <v>28.81</v>
      </c>
      <c r="K277" s="681">
        <v>1</v>
      </c>
      <c r="L277" s="668">
        <v>1</v>
      </c>
      <c r="M277" s="669">
        <v>28.81</v>
      </c>
    </row>
    <row r="278" spans="1:13" ht="14.4" customHeight="1" x14ac:dyDescent="0.3">
      <c r="A278" s="664" t="s">
        <v>4773</v>
      </c>
      <c r="B278" s="665" t="s">
        <v>4412</v>
      </c>
      <c r="C278" s="665" t="s">
        <v>3820</v>
      </c>
      <c r="D278" s="665" t="s">
        <v>4606</v>
      </c>
      <c r="E278" s="665" t="s">
        <v>4607</v>
      </c>
      <c r="F278" s="668"/>
      <c r="G278" s="668"/>
      <c r="H278" s="681">
        <v>0</v>
      </c>
      <c r="I278" s="668">
        <v>6</v>
      </c>
      <c r="J278" s="668">
        <v>4011.24</v>
      </c>
      <c r="K278" s="681">
        <v>1</v>
      </c>
      <c r="L278" s="668">
        <v>6</v>
      </c>
      <c r="M278" s="669">
        <v>4011.24</v>
      </c>
    </row>
    <row r="279" spans="1:13" ht="14.4" customHeight="1" x14ac:dyDescent="0.3">
      <c r="A279" s="664" t="s">
        <v>4773</v>
      </c>
      <c r="B279" s="665" t="s">
        <v>4416</v>
      </c>
      <c r="C279" s="665" t="s">
        <v>6866</v>
      </c>
      <c r="D279" s="665" t="s">
        <v>6192</v>
      </c>
      <c r="E279" s="665" t="s">
        <v>6865</v>
      </c>
      <c r="F279" s="668"/>
      <c r="G279" s="668"/>
      <c r="H279" s="681">
        <v>0</v>
      </c>
      <c r="I279" s="668">
        <v>1</v>
      </c>
      <c r="J279" s="668">
        <v>668.54</v>
      </c>
      <c r="K279" s="681">
        <v>1</v>
      </c>
      <c r="L279" s="668">
        <v>1</v>
      </c>
      <c r="M279" s="669">
        <v>668.54</v>
      </c>
    </row>
    <row r="280" spans="1:13" ht="14.4" customHeight="1" x14ac:dyDescent="0.3">
      <c r="A280" s="664" t="s">
        <v>4773</v>
      </c>
      <c r="B280" s="665" t="s">
        <v>4420</v>
      </c>
      <c r="C280" s="665" t="s">
        <v>2481</v>
      </c>
      <c r="D280" s="665" t="s">
        <v>2482</v>
      </c>
      <c r="E280" s="665" t="s">
        <v>4421</v>
      </c>
      <c r="F280" s="668"/>
      <c r="G280" s="668"/>
      <c r="H280" s="681"/>
      <c r="I280" s="668">
        <v>2</v>
      </c>
      <c r="J280" s="668">
        <v>0</v>
      </c>
      <c r="K280" s="681"/>
      <c r="L280" s="668">
        <v>2</v>
      </c>
      <c r="M280" s="669">
        <v>0</v>
      </c>
    </row>
    <row r="281" spans="1:13" ht="14.4" customHeight="1" x14ac:dyDescent="0.3">
      <c r="A281" s="664" t="s">
        <v>4773</v>
      </c>
      <c r="B281" s="665" t="s">
        <v>4439</v>
      </c>
      <c r="C281" s="665" t="s">
        <v>3721</v>
      </c>
      <c r="D281" s="665" t="s">
        <v>4613</v>
      </c>
      <c r="E281" s="665" t="s">
        <v>4614</v>
      </c>
      <c r="F281" s="668"/>
      <c r="G281" s="668"/>
      <c r="H281" s="681">
        <v>0</v>
      </c>
      <c r="I281" s="668">
        <v>1</v>
      </c>
      <c r="J281" s="668">
        <v>184.74</v>
      </c>
      <c r="K281" s="681">
        <v>1</v>
      </c>
      <c r="L281" s="668">
        <v>1</v>
      </c>
      <c r="M281" s="669">
        <v>184.74</v>
      </c>
    </row>
    <row r="282" spans="1:13" ht="14.4" customHeight="1" x14ac:dyDescent="0.3">
      <c r="A282" s="664" t="s">
        <v>4773</v>
      </c>
      <c r="B282" s="665" t="s">
        <v>4442</v>
      </c>
      <c r="C282" s="665" t="s">
        <v>2307</v>
      </c>
      <c r="D282" s="665" t="s">
        <v>2308</v>
      </c>
      <c r="E282" s="665" t="s">
        <v>4447</v>
      </c>
      <c r="F282" s="668"/>
      <c r="G282" s="668"/>
      <c r="H282" s="681">
        <v>0</v>
      </c>
      <c r="I282" s="668">
        <v>1</v>
      </c>
      <c r="J282" s="668">
        <v>1847.49</v>
      </c>
      <c r="K282" s="681">
        <v>1</v>
      </c>
      <c r="L282" s="668">
        <v>1</v>
      </c>
      <c r="M282" s="669">
        <v>1847.49</v>
      </c>
    </row>
    <row r="283" spans="1:13" ht="14.4" customHeight="1" x14ac:dyDescent="0.3">
      <c r="A283" s="664" t="s">
        <v>4773</v>
      </c>
      <c r="B283" s="665" t="s">
        <v>4461</v>
      </c>
      <c r="C283" s="665" t="s">
        <v>2352</v>
      </c>
      <c r="D283" s="665" t="s">
        <v>2353</v>
      </c>
      <c r="E283" s="665" t="s">
        <v>4455</v>
      </c>
      <c r="F283" s="668"/>
      <c r="G283" s="668"/>
      <c r="H283" s="681">
        <v>0</v>
      </c>
      <c r="I283" s="668">
        <v>2</v>
      </c>
      <c r="J283" s="668">
        <v>96.54</v>
      </c>
      <c r="K283" s="681">
        <v>1</v>
      </c>
      <c r="L283" s="668">
        <v>2</v>
      </c>
      <c r="M283" s="669">
        <v>96.54</v>
      </c>
    </row>
    <row r="284" spans="1:13" ht="14.4" customHeight="1" x14ac:dyDescent="0.3">
      <c r="A284" s="664" t="s">
        <v>4773</v>
      </c>
      <c r="B284" s="665" t="s">
        <v>4475</v>
      </c>
      <c r="C284" s="665" t="s">
        <v>7164</v>
      </c>
      <c r="D284" s="665" t="s">
        <v>7165</v>
      </c>
      <c r="E284" s="665" t="s">
        <v>7166</v>
      </c>
      <c r="F284" s="668"/>
      <c r="G284" s="668"/>
      <c r="H284" s="681">
        <v>0</v>
      </c>
      <c r="I284" s="668">
        <v>6</v>
      </c>
      <c r="J284" s="668">
        <v>1022.58</v>
      </c>
      <c r="K284" s="681">
        <v>1</v>
      </c>
      <c r="L284" s="668">
        <v>6</v>
      </c>
      <c r="M284" s="669">
        <v>1022.58</v>
      </c>
    </row>
    <row r="285" spans="1:13" ht="14.4" customHeight="1" x14ac:dyDescent="0.3">
      <c r="A285" s="664" t="s">
        <v>4773</v>
      </c>
      <c r="B285" s="665" t="s">
        <v>4475</v>
      </c>
      <c r="C285" s="665" t="s">
        <v>7167</v>
      </c>
      <c r="D285" s="665" t="s">
        <v>7165</v>
      </c>
      <c r="E285" s="665" t="s">
        <v>7168</v>
      </c>
      <c r="F285" s="668"/>
      <c r="G285" s="668"/>
      <c r="H285" s="681">
        <v>0</v>
      </c>
      <c r="I285" s="668">
        <v>2</v>
      </c>
      <c r="J285" s="668">
        <v>1022.56</v>
      </c>
      <c r="K285" s="681">
        <v>1</v>
      </c>
      <c r="L285" s="668">
        <v>2</v>
      </c>
      <c r="M285" s="669">
        <v>1022.56</v>
      </c>
    </row>
    <row r="286" spans="1:13" ht="14.4" customHeight="1" x14ac:dyDescent="0.3">
      <c r="A286" s="664" t="s">
        <v>4773</v>
      </c>
      <c r="B286" s="665" t="s">
        <v>4482</v>
      </c>
      <c r="C286" s="665" t="s">
        <v>7169</v>
      </c>
      <c r="D286" s="665" t="s">
        <v>7170</v>
      </c>
      <c r="E286" s="665" t="s">
        <v>7171</v>
      </c>
      <c r="F286" s="668">
        <v>2</v>
      </c>
      <c r="G286" s="668">
        <v>560.76</v>
      </c>
      <c r="H286" s="681">
        <v>1</v>
      </c>
      <c r="I286" s="668"/>
      <c r="J286" s="668"/>
      <c r="K286" s="681">
        <v>0</v>
      </c>
      <c r="L286" s="668">
        <v>2</v>
      </c>
      <c r="M286" s="669">
        <v>560.76</v>
      </c>
    </row>
    <row r="287" spans="1:13" ht="14.4" customHeight="1" x14ac:dyDescent="0.3">
      <c r="A287" s="664" t="s">
        <v>4773</v>
      </c>
      <c r="B287" s="665" t="s">
        <v>4496</v>
      </c>
      <c r="C287" s="665" t="s">
        <v>3748</v>
      </c>
      <c r="D287" s="665" t="s">
        <v>2253</v>
      </c>
      <c r="E287" s="665" t="s">
        <v>4645</v>
      </c>
      <c r="F287" s="668"/>
      <c r="G287" s="668"/>
      <c r="H287" s="681">
        <v>0</v>
      </c>
      <c r="I287" s="668">
        <v>1</v>
      </c>
      <c r="J287" s="668">
        <v>394.64</v>
      </c>
      <c r="K287" s="681">
        <v>1</v>
      </c>
      <c r="L287" s="668">
        <v>1</v>
      </c>
      <c r="M287" s="669">
        <v>394.64</v>
      </c>
    </row>
    <row r="288" spans="1:13" ht="14.4" customHeight="1" x14ac:dyDescent="0.3">
      <c r="A288" s="664" t="s">
        <v>4773</v>
      </c>
      <c r="B288" s="665" t="s">
        <v>4502</v>
      </c>
      <c r="C288" s="665" t="s">
        <v>2535</v>
      </c>
      <c r="D288" s="665" t="s">
        <v>2536</v>
      </c>
      <c r="E288" s="665" t="s">
        <v>4504</v>
      </c>
      <c r="F288" s="668"/>
      <c r="G288" s="668"/>
      <c r="H288" s="681">
        <v>0</v>
      </c>
      <c r="I288" s="668">
        <v>1</v>
      </c>
      <c r="J288" s="668">
        <v>98.78</v>
      </c>
      <c r="K288" s="681">
        <v>1</v>
      </c>
      <c r="L288" s="668">
        <v>1</v>
      </c>
      <c r="M288" s="669">
        <v>98.78</v>
      </c>
    </row>
    <row r="289" spans="1:13" ht="14.4" customHeight="1" x14ac:dyDescent="0.3">
      <c r="A289" s="664" t="s">
        <v>4773</v>
      </c>
      <c r="B289" s="665" t="s">
        <v>4502</v>
      </c>
      <c r="C289" s="665" t="s">
        <v>6422</v>
      </c>
      <c r="D289" s="665" t="s">
        <v>6423</v>
      </c>
      <c r="E289" s="665" t="s">
        <v>6424</v>
      </c>
      <c r="F289" s="668">
        <v>1</v>
      </c>
      <c r="G289" s="668">
        <v>79.03</v>
      </c>
      <c r="H289" s="681">
        <v>1</v>
      </c>
      <c r="I289" s="668"/>
      <c r="J289" s="668"/>
      <c r="K289" s="681">
        <v>0</v>
      </c>
      <c r="L289" s="668">
        <v>1</v>
      </c>
      <c r="M289" s="669">
        <v>79.03</v>
      </c>
    </row>
    <row r="290" spans="1:13" ht="14.4" customHeight="1" x14ac:dyDescent="0.3">
      <c r="A290" s="664" t="s">
        <v>4773</v>
      </c>
      <c r="B290" s="665" t="s">
        <v>4524</v>
      </c>
      <c r="C290" s="665" t="s">
        <v>2779</v>
      </c>
      <c r="D290" s="665" t="s">
        <v>2780</v>
      </c>
      <c r="E290" s="665" t="s">
        <v>4525</v>
      </c>
      <c r="F290" s="668"/>
      <c r="G290" s="668"/>
      <c r="H290" s="681">
        <v>0</v>
      </c>
      <c r="I290" s="668">
        <v>4</v>
      </c>
      <c r="J290" s="668">
        <v>282.16000000000003</v>
      </c>
      <c r="K290" s="681">
        <v>1</v>
      </c>
      <c r="L290" s="668">
        <v>4</v>
      </c>
      <c r="M290" s="669">
        <v>282.16000000000003</v>
      </c>
    </row>
    <row r="291" spans="1:13" ht="14.4" customHeight="1" x14ac:dyDescent="0.3">
      <c r="A291" s="664" t="s">
        <v>4773</v>
      </c>
      <c r="B291" s="665" t="s">
        <v>4680</v>
      </c>
      <c r="C291" s="665" t="s">
        <v>6477</v>
      </c>
      <c r="D291" s="665" t="s">
        <v>6478</v>
      </c>
      <c r="E291" s="665" t="s">
        <v>6479</v>
      </c>
      <c r="F291" s="668"/>
      <c r="G291" s="668"/>
      <c r="H291" s="681">
        <v>0</v>
      </c>
      <c r="I291" s="668">
        <v>1</v>
      </c>
      <c r="J291" s="668">
        <v>25382.1</v>
      </c>
      <c r="K291" s="681">
        <v>1</v>
      </c>
      <c r="L291" s="668">
        <v>1</v>
      </c>
      <c r="M291" s="669">
        <v>25382.1</v>
      </c>
    </row>
    <row r="292" spans="1:13" ht="14.4" customHeight="1" x14ac:dyDescent="0.3">
      <c r="A292" s="664" t="s">
        <v>4773</v>
      </c>
      <c r="B292" s="665" t="s">
        <v>4680</v>
      </c>
      <c r="C292" s="665" t="s">
        <v>3865</v>
      </c>
      <c r="D292" s="665" t="s">
        <v>3866</v>
      </c>
      <c r="E292" s="665" t="s">
        <v>4681</v>
      </c>
      <c r="F292" s="668"/>
      <c r="G292" s="668"/>
      <c r="H292" s="681">
        <v>0</v>
      </c>
      <c r="I292" s="668">
        <v>12</v>
      </c>
      <c r="J292" s="668">
        <v>170567.62</v>
      </c>
      <c r="K292" s="681">
        <v>1</v>
      </c>
      <c r="L292" s="668">
        <v>12</v>
      </c>
      <c r="M292" s="669">
        <v>170567.62</v>
      </c>
    </row>
    <row r="293" spans="1:13" ht="14.4" customHeight="1" x14ac:dyDescent="0.3">
      <c r="A293" s="664" t="s">
        <v>4773</v>
      </c>
      <c r="B293" s="665" t="s">
        <v>4680</v>
      </c>
      <c r="C293" s="665" t="s">
        <v>6480</v>
      </c>
      <c r="D293" s="665" t="s">
        <v>6481</v>
      </c>
      <c r="E293" s="665" t="s">
        <v>6482</v>
      </c>
      <c r="F293" s="668"/>
      <c r="G293" s="668"/>
      <c r="H293" s="681">
        <v>0</v>
      </c>
      <c r="I293" s="668">
        <v>7</v>
      </c>
      <c r="J293" s="668">
        <v>28119.14</v>
      </c>
      <c r="K293" s="681">
        <v>1</v>
      </c>
      <c r="L293" s="668">
        <v>7</v>
      </c>
      <c r="M293" s="669">
        <v>28119.14</v>
      </c>
    </row>
    <row r="294" spans="1:13" ht="14.4" customHeight="1" x14ac:dyDescent="0.3">
      <c r="A294" s="664" t="s">
        <v>4773</v>
      </c>
      <c r="B294" s="665" t="s">
        <v>4680</v>
      </c>
      <c r="C294" s="665" t="s">
        <v>7110</v>
      </c>
      <c r="D294" s="665" t="s">
        <v>7111</v>
      </c>
      <c r="E294" s="665" t="s">
        <v>7112</v>
      </c>
      <c r="F294" s="668"/>
      <c r="G294" s="668"/>
      <c r="H294" s="681">
        <v>0</v>
      </c>
      <c r="I294" s="668">
        <v>4</v>
      </c>
      <c r="J294" s="668">
        <v>3213.6</v>
      </c>
      <c r="K294" s="681">
        <v>1</v>
      </c>
      <c r="L294" s="668">
        <v>4</v>
      </c>
      <c r="M294" s="669">
        <v>3213.6</v>
      </c>
    </row>
    <row r="295" spans="1:13" ht="14.4" customHeight="1" x14ac:dyDescent="0.3">
      <c r="A295" s="664" t="s">
        <v>4773</v>
      </c>
      <c r="B295" s="665" t="s">
        <v>4680</v>
      </c>
      <c r="C295" s="665" t="s">
        <v>7175</v>
      </c>
      <c r="D295" s="665" t="s">
        <v>7111</v>
      </c>
      <c r="E295" s="665" t="s">
        <v>7112</v>
      </c>
      <c r="F295" s="668"/>
      <c r="G295" s="668"/>
      <c r="H295" s="681"/>
      <c r="I295" s="668">
        <v>3</v>
      </c>
      <c r="J295" s="668">
        <v>0</v>
      </c>
      <c r="K295" s="681"/>
      <c r="L295" s="668">
        <v>3</v>
      </c>
      <c r="M295" s="669">
        <v>0</v>
      </c>
    </row>
    <row r="296" spans="1:13" ht="14.4" customHeight="1" x14ac:dyDescent="0.3">
      <c r="A296" s="664" t="s">
        <v>4773</v>
      </c>
      <c r="B296" s="665" t="s">
        <v>4680</v>
      </c>
      <c r="C296" s="665" t="s">
        <v>7172</v>
      </c>
      <c r="D296" s="665" t="s">
        <v>7173</v>
      </c>
      <c r="E296" s="665" t="s">
        <v>7174</v>
      </c>
      <c r="F296" s="668"/>
      <c r="G296" s="668"/>
      <c r="H296" s="681"/>
      <c r="I296" s="668">
        <v>2</v>
      </c>
      <c r="J296" s="668">
        <v>0</v>
      </c>
      <c r="K296" s="681"/>
      <c r="L296" s="668">
        <v>2</v>
      </c>
      <c r="M296" s="669">
        <v>0</v>
      </c>
    </row>
    <row r="297" spans="1:13" ht="14.4" customHeight="1" x14ac:dyDescent="0.3">
      <c r="A297" s="664" t="s">
        <v>4773</v>
      </c>
      <c r="B297" s="665" t="s">
        <v>7237</v>
      </c>
      <c r="C297" s="665" t="s">
        <v>5739</v>
      </c>
      <c r="D297" s="665" t="s">
        <v>5740</v>
      </c>
      <c r="E297" s="665" t="s">
        <v>4460</v>
      </c>
      <c r="F297" s="668"/>
      <c r="G297" s="668"/>
      <c r="H297" s="681"/>
      <c r="I297" s="668">
        <v>2</v>
      </c>
      <c r="J297" s="668">
        <v>0</v>
      </c>
      <c r="K297" s="681"/>
      <c r="L297" s="668">
        <v>2</v>
      </c>
      <c r="M297" s="669">
        <v>0</v>
      </c>
    </row>
    <row r="298" spans="1:13" ht="14.4" customHeight="1" x14ac:dyDescent="0.3">
      <c r="A298" s="664" t="s">
        <v>4773</v>
      </c>
      <c r="B298" s="665" t="s">
        <v>7237</v>
      </c>
      <c r="C298" s="665" t="s">
        <v>5741</v>
      </c>
      <c r="D298" s="665" t="s">
        <v>5740</v>
      </c>
      <c r="E298" s="665" t="s">
        <v>5430</v>
      </c>
      <c r="F298" s="668"/>
      <c r="G298" s="668"/>
      <c r="H298" s="681">
        <v>0</v>
      </c>
      <c r="I298" s="668">
        <v>15</v>
      </c>
      <c r="J298" s="668">
        <v>7484.6</v>
      </c>
      <c r="K298" s="681">
        <v>1</v>
      </c>
      <c r="L298" s="668">
        <v>15</v>
      </c>
      <c r="M298" s="669">
        <v>7484.6</v>
      </c>
    </row>
    <row r="299" spans="1:13" ht="14.4" customHeight="1" x14ac:dyDescent="0.3">
      <c r="A299" s="664" t="s">
        <v>4773</v>
      </c>
      <c r="B299" s="665" t="s">
        <v>7238</v>
      </c>
      <c r="C299" s="665" t="s">
        <v>6004</v>
      </c>
      <c r="D299" s="665" t="s">
        <v>6005</v>
      </c>
      <c r="E299" s="665" t="s">
        <v>4585</v>
      </c>
      <c r="F299" s="668"/>
      <c r="G299" s="668"/>
      <c r="H299" s="681">
        <v>0</v>
      </c>
      <c r="I299" s="668">
        <v>1</v>
      </c>
      <c r="J299" s="668">
        <v>206.88</v>
      </c>
      <c r="K299" s="681">
        <v>1</v>
      </c>
      <c r="L299" s="668">
        <v>1</v>
      </c>
      <c r="M299" s="669">
        <v>206.88</v>
      </c>
    </row>
    <row r="300" spans="1:13" ht="14.4" customHeight="1" x14ac:dyDescent="0.3">
      <c r="A300" s="664" t="s">
        <v>4773</v>
      </c>
      <c r="B300" s="665" t="s">
        <v>7239</v>
      </c>
      <c r="C300" s="665" t="s">
        <v>5576</v>
      </c>
      <c r="D300" s="665" t="s">
        <v>5577</v>
      </c>
      <c r="E300" s="665" t="s">
        <v>5573</v>
      </c>
      <c r="F300" s="668">
        <v>2</v>
      </c>
      <c r="G300" s="668">
        <v>1100.78</v>
      </c>
      <c r="H300" s="681">
        <v>1</v>
      </c>
      <c r="I300" s="668"/>
      <c r="J300" s="668"/>
      <c r="K300" s="681">
        <v>0</v>
      </c>
      <c r="L300" s="668">
        <v>2</v>
      </c>
      <c r="M300" s="669">
        <v>1100.78</v>
      </c>
    </row>
    <row r="301" spans="1:13" ht="14.4" customHeight="1" x14ac:dyDescent="0.3">
      <c r="A301" s="664" t="s">
        <v>4773</v>
      </c>
      <c r="B301" s="665" t="s">
        <v>4539</v>
      </c>
      <c r="C301" s="665" t="s">
        <v>2572</v>
      </c>
      <c r="D301" s="665" t="s">
        <v>2573</v>
      </c>
      <c r="E301" s="665" t="s">
        <v>4540</v>
      </c>
      <c r="F301" s="668"/>
      <c r="G301" s="668"/>
      <c r="H301" s="681">
        <v>0</v>
      </c>
      <c r="I301" s="668">
        <v>9</v>
      </c>
      <c r="J301" s="668">
        <v>4953.51</v>
      </c>
      <c r="K301" s="681">
        <v>1</v>
      </c>
      <c r="L301" s="668">
        <v>9</v>
      </c>
      <c r="M301" s="669">
        <v>4953.51</v>
      </c>
    </row>
    <row r="302" spans="1:13" ht="14.4" customHeight="1" x14ac:dyDescent="0.3">
      <c r="A302" s="664" t="s">
        <v>4773</v>
      </c>
      <c r="B302" s="665" t="s">
        <v>4549</v>
      </c>
      <c r="C302" s="665" t="s">
        <v>2246</v>
      </c>
      <c r="D302" s="665" t="s">
        <v>611</v>
      </c>
      <c r="E302" s="665" t="s">
        <v>4551</v>
      </c>
      <c r="F302" s="668"/>
      <c r="G302" s="668"/>
      <c r="H302" s="681">
        <v>0</v>
      </c>
      <c r="I302" s="668">
        <v>2</v>
      </c>
      <c r="J302" s="668">
        <v>73.08</v>
      </c>
      <c r="K302" s="681">
        <v>1</v>
      </c>
      <c r="L302" s="668">
        <v>2</v>
      </c>
      <c r="M302" s="669">
        <v>73.08</v>
      </c>
    </row>
    <row r="303" spans="1:13" ht="14.4" customHeight="1" x14ac:dyDescent="0.3">
      <c r="A303" s="664" t="s">
        <v>4773</v>
      </c>
      <c r="B303" s="665" t="s">
        <v>4562</v>
      </c>
      <c r="C303" s="665" t="s">
        <v>2318</v>
      </c>
      <c r="D303" s="665" t="s">
        <v>4563</v>
      </c>
      <c r="E303" s="665" t="s">
        <v>4564</v>
      </c>
      <c r="F303" s="668"/>
      <c r="G303" s="668"/>
      <c r="H303" s="681">
        <v>0</v>
      </c>
      <c r="I303" s="668">
        <v>1</v>
      </c>
      <c r="J303" s="668">
        <v>537.12</v>
      </c>
      <c r="K303" s="681">
        <v>1</v>
      </c>
      <c r="L303" s="668">
        <v>1</v>
      </c>
      <c r="M303" s="669">
        <v>537.12</v>
      </c>
    </row>
    <row r="304" spans="1:13" ht="14.4" customHeight="1" x14ac:dyDescent="0.3">
      <c r="A304" s="664" t="s">
        <v>4773</v>
      </c>
      <c r="B304" s="665" t="s">
        <v>4567</v>
      </c>
      <c r="C304" s="665" t="s">
        <v>2330</v>
      </c>
      <c r="D304" s="665" t="s">
        <v>4572</v>
      </c>
      <c r="E304" s="665" t="s">
        <v>4573</v>
      </c>
      <c r="F304" s="668"/>
      <c r="G304" s="668"/>
      <c r="H304" s="681">
        <v>0</v>
      </c>
      <c r="I304" s="668">
        <v>5</v>
      </c>
      <c r="J304" s="668">
        <v>23.5</v>
      </c>
      <c r="K304" s="681">
        <v>1</v>
      </c>
      <c r="L304" s="668">
        <v>5</v>
      </c>
      <c r="M304" s="669">
        <v>23.5</v>
      </c>
    </row>
    <row r="305" spans="1:13" ht="14.4" customHeight="1" x14ac:dyDescent="0.3">
      <c r="A305" s="664" t="s">
        <v>4773</v>
      </c>
      <c r="B305" s="665" t="s">
        <v>4581</v>
      </c>
      <c r="C305" s="665" t="s">
        <v>2466</v>
      </c>
      <c r="D305" s="665" t="s">
        <v>2467</v>
      </c>
      <c r="E305" s="665" t="s">
        <v>4487</v>
      </c>
      <c r="F305" s="668"/>
      <c r="G305" s="668"/>
      <c r="H305" s="681">
        <v>0</v>
      </c>
      <c r="I305" s="668">
        <v>15</v>
      </c>
      <c r="J305" s="668">
        <v>1605.28</v>
      </c>
      <c r="K305" s="681">
        <v>1</v>
      </c>
      <c r="L305" s="668">
        <v>15</v>
      </c>
      <c r="M305" s="669">
        <v>1605.28</v>
      </c>
    </row>
    <row r="306" spans="1:13" ht="14.4" customHeight="1" x14ac:dyDescent="0.3">
      <c r="A306" s="664" t="s">
        <v>4773</v>
      </c>
      <c r="B306" s="665" t="s">
        <v>4592</v>
      </c>
      <c r="C306" s="665" t="s">
        <v>2311</v>
      </c>
      <c r="D306" s="665" t="s">
        <v>2312</v>
      </c>
      <c r="E306" s="665" t="s">
        <v>4463</v>
      </c>
      <c r="F306" s="668"/>
      <c r="G306" s="668"/>
      <c r="H306" s="681">
        <v>0</v>
      </c>
      <c r="I306" s="668">
        <v>1</v>
      </c>
      <c r="J306" s="668">
        <v>69.16</v>
      </c>
      <c r="K306" s="681">
        <v>1</v>
      </c>
      <c r="L306" s="668">
        <v>1</v>
      </c>
      <c r="M306" s="669">
        <v>69.16</v>
      </c>
    </row>
    <row r="307" spans="1:13" ht="14.4" customHeight="1" x14ac:dyDescent="0.3">
      <c r="A307" s="664" t="s">
        <v>4774</v>
      </c>
      <c r="B307" s="665" t="s">
        <v>4404</v>
      </c>
      <c r="C307" s="665" t="s">
        <v>5142</v>
      </c>
      <c r="D307" s="665" t="s">
        <v>2570</v>
      </c>
      <c r="E307" s="665" t="s">
        <v>5143</v>
      </c>
      <c r="F307" s="668"/>
      <c r="G307" s="668"/>
      <c r="H307" s="681">
        <v>0</v>
      </c>
      <c r="I307" s="668">
        <v>1</v>
      </c>
      <c r="J307" s="668">
        <v>28.81</v>
      </c>
      <c r="K307" s="681">
        <v>1</v>
      </c>
      <c r="L307" s="668">
        <v>1</v>
      </c>
      <c r="M307" s="669">
        <v>28.81</v>
      </c>
    </row>
    <row r="308" spans="1:13" ht="14.4" customHeight="1" x14ac:dyDescent="0.3">
      <c r="A308" s="664" t="s">
        <v>4774</v>
      </c>
      <c r="B308" s="665" t="s">
        <v>4412</v>
      </c>
      <c r="C308" s="665" t="s">
        <v>3820</v>
      </c>
      <c r="D308" s="665" t="s">
        <v>4606</v>
      </c>
      <c r="E308" s="665" t="s">
        <v>4607</v>
      </c>
      <c r="F308" s="668"/>
      <c r="G308" s="668"/>
      <c r="H308" s="681">
        <v>0</v>
      </c>
      <c r="I308" s="668">
        <v>46</v>
      </c>
      <c r="J308" s="668">
        <v>30752.839999999997</v>
      </c>
      <c r="K308" s="681">
        <v>1</v>
      </c>
      <c r="L308" s="668">
        <v>46</v>
      </c>
      <c r="M308" s="669">
        <v>30752.839999999997</v>
      </c>
    </row>
    <row r="309" spans="1:13" ht="14.4" customHeight="1" x14ac:dyDescent="0.3">
      <c r="A309" s="664" t="s">
        <v>4774</v>
      </c>
      <c r="B309" s="665" t="s">
        <v>4420</v>
      </c>
      <c r="C309" s="665" t="s">
        <v>2481</v>
      </c>
      <c r="D309" s="665" t="s">
        <v>2482</v>
      </c>
      <c r="E309" s="665" t="s">
        <v>4421</v>
      </c>
      <c r="F309" s="668"/>
      <c r="G309" s="668"/>
      <c r="H309" s="681"/>
      <c r="I309" s="668">
        <v>7</v>
      </c>
      <c r="J309" s="668">
        <v>0</v>
      </c>
      <c r="K309" s="681"/>
      <c r="L309" s="668">
        <v>7</v>
      </c>
      <c r="M309" s="669">
        <v>0</v>
      </c>
    </row>
    <row r="310" spans="1:13" ht="14.4" customHeight="1" x14ac:dyDescent="0.3">
      <c r="A310" s="664" t="s">
        <v>4774</v>
      </c>
      <c r="B310" s="665" t="s">
        <v>4442</v>
      </c>
      <c r="C310" s="665" t="s">
        <v>4806</v>
      </c>
      <c r="D310" s="665" t="s">
        <v>2554</v>
      </c>
      <c r="E310" s="665" t="s">
        <v>4446</v>
      </c>
      <c r="F310" s="668"/>
      <c r="G310" s="668"/>
      <c r="H310" s="681">
        <v>0</v>
      </c>
      <c r="I310" s="668">
        <v>3</v>
      </c>
      <c r="J310" s="668">
        <v>1630.17</v>
      </c>
      <c r="K310" s="681">
        <v>1</v>
      </c>
      <c r="L310" s="668">
        <v>3</v>
      </c>
      <c r="M310" s="669">
        <v>1630.17</v>
      </c>
    </row>
    <row r="311" spans="1:13" ht="14.4" customHeight="1" x14ac:dyDescent="0.3">
      <c r="A311" s="664" t="s">
        <v>4774</v>
      </c>
      <c r="B311" s="665" t="s">
        <v>4488</v>
      </c>
      <c r="C311" s="665" t="s">
        <v>5891</v>
      </c>
      <c r="D311" s="665" t="s">
        <v>4490</v>
      </c>
      <c r="E311" s="665" t="s">
        <v>4638</v>
      </c>
      <c r="F311" s="668"/>
      <c r="G311" s="668"/>
      <c r="H311" s="681">
        <v>0</v>
      </c>
      <c r="I311" s="668">
        <v>3</v>
      </c>
      <c r="J311" s="668">
        <v>588.63</v>
      </c>
      <c r="K311" s="681">
        <v>1</v>
      </c>
      <c r="L311" s="668">
        <v>3</v>
      </c>
      <c r="M311" s="669">
        <v>588.63</v>
      </c>
    </row>
    <row r="312" spans="1:13" ht="14.4" customHeight="1" x14ac:dyDescent="0.3">
      <c r="A312" s="664" t="s">
        <v>4774</v>
      </c>
      <c r="B312" s="665" t="s">
        <v>4502</v>
      </c>
      <c r="C312" s="665" t="s">
        <v>2408</v>
      </c>
      <c r="D312" s="665" t="s">
        <v>4508</v>
      </c>
      <c r="E312" s="665" t="s">
        <v>4509</v>
      </c>
      <c r="F312" s="668"/>
      <c r="G312" s="668"/>
      <c r="H312" s="681">
        <v>0</v>
      </c>
      <c r="I312" s="668">
        <v>1</v>
      </c>
      <c r="J312" s="668">
        <v>46.07</v>
      </c>
      <c r="K312" s="681">
        <v>1</v>
      </c>
      <c r="L312" s="668">
        <v>1</v>
      </c>
      <c r="M312" s="669">
        <v>46.07</v>
      </c>
    </row>
    <row r="313" spans="1:13" ht="14.4" customHeight="1" x14ac:dyDescent="0.3">
      <c r="A313" s="664" t="s">
        <v>4774</v>
      </c>
      <c r="B313" s="665" t="s">
        <v>4524</v>
      </c>
      <c r="C313" s="665" t="s">
        <v>2779</v>
      </c>
      <c r="D313" s="665" t="s">
        <v>2780</v>
      </c>
      <c r="E313" s="665" t="s">
        <v>4525</v>
      </c>
      <c r="F313" s="668"/>
      <c r="G313" s="668"/>
      <c r="H313" s="681">
        <v>0</v>
      </c>
      <c r="I313" s="668">
        <v>2</v>
      </c>
      <c r="J313" s="668">
        <v>141.08000000000001</v>
      </c>
      <c r="K313" s="681">
        <v>1</v>
      </c>
      <c r="L313" s="668">
        <v>2</v>
      </c>
      <c r="M313" s="669">
        <v>141.08000000000001</v>
      </c>
    </row>
    <row r="314" spans="1:13" ht="14.4" customHeight="1" x14ac:dyDescent="0.3">
      <c r="A314" s="664" t="s">
        <v>4774</v>
      </c>
      <c r="B314" s="665" t="s">
        <v>4529</v>
      </c>
      <c r="C314" s="665" t="s">
        <v>2809</v>
      </c>
      <c r="D314" s="665" t="s">
        <v>2810</v>
      </c>
      <c r="E314" s="665" t="s">
        <v>4531</v>
      </c>
      <c r="F314" s="668"/>
      <c r="G314" s="668"/>
      <c r="H314" s="681">
        <v>0</v>
      </c>
      <c r="I314" s="668">
        <v>1</v>
      </c>
      <c r="J314" s="668">
        <v>4097.2</v>
      </c>
      <c r="K314" s="681">
        <v>1</v>
      </c>
      <c r="L314" s="668">
        <v>1</v>
      </c>
      <c r="M314" s="669">
        <v>4097.2</v>
      </c>
    </row>
    <row r="315" spans="1:13" ht="14.4" customHeight="1" x14ac:dyDescent="0.3">
      <c r="A315" s="664" t="s">
        <v>4774</v>
      </c>
      <c r="B315" s="665" t="s">
        <v>7241</v>
      </c>
      <c r="C315" s="665" t="s">
        <v>5617</v>
      </c>
      <c r="D315" s="665" t="s">
        <v>5618</v>
      </c>
      <c r="E315" s="665" t="s">
        <v>5619</v>
      </c>
      <c r="F315" s="668"/>
      <c r="G315" s="668"/>
      <c r="H315" s="681">
        <v>0</v>
      </c>
      <c r="I315" s="668">
        <v>6</v>
      </c>
      <c r="J315" s="668">
        <v>22134.66</v>
      </c>
      <c r="K315" s="681">
        <v>1</v>
      </c>
      <c r="L315" s="668">
        <v>6</v>
      </c>
      <c r="M315" s="669">
        <v>22134.66</v>
      </c>
    </row>
    <row r="316" spans="1:13" ht="14.4" customHeight="1" x14ac:dyDescent="0.3">
      <c r="A316" s="664" t="s">
        <v>4774</v>
      </c>
      <c r="B316" s="665" t="s">
        <v>7241</v>
      </c>
      <c r="C316" s="665" t="s">
        <v>5928</v>
      </c>
      <c r="D316" s="665" t="s">
        <v>5618</v>
      </c>
      <c r="E316" s="665" t="s">
        <v>4611</v>
      </c>
      <c r="F316" s="668"/>
      <c r="G316" s="668"/>
      <c r="H316" s="681">
        <v>0</v>
      </c>
      <c r="I316" s="668">
        <v>16</v>
      </c>
      <c r="J316" s="668">
        <v>59025.760000000002</v>
      </c>
      <c r="K316" s="681">
        <v>1</v>
      </c>
      <c r="L316" s="668">
        <v>16</v>
      </c>
      <c r="M316" s="669">
        <v>59025.760000000002</v>
      </c>
    </row>
    <row r="317" spans="1:13" ht="14.4" customHeight="1" x14ac:dyDescent="0.3">
      <c r="A317" s="664" t="s">
        <v>4774</v>
      </c>
      <c r="B317" s="665" t="s">
        <v>7241</v>
      </c>
      <c r="C317" s="665" t="s">
        <v>5932</v>
      </c>
      <c r="D317" s="665" t="s">
        <v>5930</v>
      </c>
      <c r="E317" s="665" t="s">
        <v>5933</v>
      </c>
      <c r="F317" s="668"/>
      <c r="G317" s="668"/>
      <c r="H317" s="681"/>
      <c r="I317" s="668">
        <v>3</v>
      </c>
      <c r="J317" s="668">
        <v>0</v>
      </c>
      <c r="K317" s="681"/>
      <c r="L317" s="668">
        <v>3</v>
      </c>
      <c r="M317" s="669">
        <v>0</v>
      </c>
    </row>
    <row r="318" spans="1:13" ht="14.4" customHeight="1" x14ac:dyDescent="0.3">
      <c r="A318" s="664" t="s">
        <v>4774</v>
      </c>
      <c r="B318" s="665" t="s">
        <v>7241</v>
      </c>
      <c r="C318" s="665" t="s">
        <v>5929</v>
      </c>
      <c r="D318" s="665" t="s">
        <v>5930</v>
      </c>
      <c r="E318" s="665" t="s">
        <v>5931</v>
      </c>
      <c r="F318" s="668"/>
      <c r="G318" s="668"/>
      <c r="H318" s="681">
        <v>0</v>
      </c>
      <c r="I318" s="668">
        <v>1</v>
      </c>
      <c r="J318" s="668">
        <v>553.36</v>
      </c>
      <c r="K318" s="681">
        <v>1</v>
      </c>
      <c r="L318" s="668">
        <v>1</v>
      </c>
      <c r="M318" s="669">
        <v>553.36</v>
      </c>
    </row>
    <row r="319" spans="1:13" ht="14.4" customHeight="1" x14ac:dyDescent="0.3">
      <c r="A319" s="664" t="s">
        <v>4774</v>
      </c>
      <c r="B319" s="665" t="s">
        <v>7237</v>
      </c>
      <c r="C319" s="665" t="s">
        <v>5739</v>
      </c>
      <c r="D319" s="665" t="s">
        <v>5740</v>
      </c>
      <c r="E319" s="665" t="s">
        <v>4460</v>
      </c>
      <c r="F319" s="668"/>
      <c r="G319" s="668"/>
      <c r="H319" s="681"/>
      <c r="I319" s="668">
        <v>1</v>
      </c>
      <c r="J319" s="668">
        <v>0</v>
      </c>
      <c r="K319" s="681"/>
      <c r="L319" s="668">
        <v>1</v>
      </c>
      <c r="M319" s="669">
        <v>0</v>
      </c>
    </row>
    <row r="320" spans="1:13" ht="14.4" customHeight="1" x14ac:dyDescent="0.3">
      <c r="A320" s="664" t="s">
        <v>4774</v>
      </c>
      <c r="B320" s="665" t="s">
        <v>7237</v>
      </c>
      <c r="C320" s="665" t="s">
        <v>5741</v>
      </c>
      <c r="D320" s="665" t="s">
        <v>5740</v>
      </c>
      <c r="E320" s="665" t="s">
        <v>5430</v>
      </c>
      <c r="F320" s="668"/>
      <c r="G320" s="668"/>
      <c r="H320" s="681">
        <v>0</v>
      </c>
      <c r="I320" s="668">
        <v>391</v>
      </c>
      <c r="J320" s="668">
        <v>195222.02999999997</v>
      </c>
      <c r="K320" s="681">
        <v>1</v>
      </c>
      <c r="L320" s="668">
        <v>391</v>
      </c>
      <c r="M320" s="669">
        <v>195222.02999999997</v>
      </c>
    </row>
    <row r="321" spans="1:13" ht="14.4" customHeight="1" x14ac:dyDescent="0.3">
      <c r="A321" s="664" t="s">
        <v>4774</v>
      </c>
      <c r="B321" s="665" t="s">
        <v>7239</v>
      </c>
      <c r="C321" s="665" t="s">
        <v>5775</v>
      </c>
      <c r="D321" s="665" t="s">
        <v>5776</v>
      </c>
      <c r="E321" s="665" t="s">
        <v>5777</v>
      </c>
      <c r="F321" s="668">
        <v>12</v>
      </c>
      <c r="G321" s="668">
        <v>6164.4000000000005</v>
      </c>
      <c r="H321" s="681">
        <v>1</v>
      </c>
      <c r="I321" s="668"/>
      <c r="J321" s="668"/>
      <c r="K321" s="681">
        <v>0</v>
      </c>
      <c r="L321" s="668">
        <v>12</v>
      </c>
      <c r="M321" s="669">
        <v>6164.4000000000005</v>
      </c>
    </row>
    <row r="322" spans="1:13" ht="14.4" customHeight="1" x14ac:dyDescent="0.3">
      <c r="A322" s="664" t="s">
        <v>4774</v>
      </c>
      <c r="B322" s="665" t="s">
        <v>7239</v>
      </c>
      <c r="C322" s="665" t="s">
        <v>5778</v>
      </c>
      <c r="D322" s="665" t="s">
        <v>5779</v>
      </c>
      <c r="E322" s="665" t="s">
        <v>5777</v>
      </c>
      <c r="F322" s="668"/>
      <c r="G322" s="668"/>
      <c r="H322" s="681">
        <v>0</v>
      </c>
      <c r="I322" s="668">
        <v>48</v>
      </c>
      <c r="J322" s="668">
        <v>24657.599999999999</v>
      </c>
      <c r="K322" s="681">
        <v>1</v>
      </c>
      <c r="L322" s="668">
        <v>48</v>
      </c>
      <c r="M322" s="669">
        <v>24657.599999999999</v>
      </c>
    </row>
    <row r="323" spans="1:13" ht="14.4" customHeight="1" x14ac:dyDescent="0.3">
      <c r="A323" s="664" t="s">
        <v>4774</v>
      </c>
      <c r="B323" s="665" t="s">
        <v>7239</v>
      </c>
      <c r="C323" s="665" t="s">
        <v>5576</v>
      </c>
      <c r="D323" s="665" t="s">
        <v>5577</v>
      </c>
      <c r="E323" s="665" t="s">
        <v>5573</v>
      </c>
      <c r="F323" s="668">
        <v>36</v>
      </c>
      <c r="G323" s="668">
        <v>19814.04</v>
      </c>
      <c r="H323" s="681">
        <v>1</v>
      </c>
      <c r="I323" s="668"/>
      <c r="J323" s="668"/>
      <c r="K323" s="681">
        <v>0</v>
      </c>
      <c r="L323" s="668">
        <v>36</v>
      </c>
      <c r="M323" s="669">
        <v>19814.04</v>
      </c>
    </row>
    <row r="324" spans="1:13" ht="14.4" customHeight="1" x14ac:dyDescent="0.3">
      <c r="A324" s="664" t="s">
        <v>4774</v>
      </c>
      <c r="B324" s="665" t="s">
        <v>4539</v>
      </c>
      <c r="C324" s="665" t="s">
        <v>604</v>
      </c>
      <c r="D324" s="665" t="s">
        <v>605</v>
      </c>
      <c r="E324" s="665" t="s">
        <v>4541</v>
      </c>
      <c r="F324" s="668">
        <v>130</v>
      </c>
      <c r="G324" s="668">
        <v>71550.699999999983</v>
      </c>
      <c r="H324" s="681">
        <v>0.16089108910891084</v>
      </c>
      <c r="I324" s="668">
        <v>678</v>
      </c>
      <c r="J324" s="668">
        <v>373164.42</v>
      </c>
      <c r="K324" s="681">
        <v>0.83910891089108908</v>
      </c>
      <c r="L324" s="668">
        <v>808</v>
      </c>
      <c r="M324" s="669">
        <v>444715.12</v>
      </c>
    </row>
    <row r="325" spans="1:13" ht="14.4" customHeight="1" x14ac:dyDescent="0.3">
      <c r="A325" s="664" t="s">
        <v>4774</v>
      </c>
      <c r="B325" s="665" t="s">
        <v>4539</v>
      </c>
      <c r="C325" s="665" t="s">
        <v>5808</v>
      </c>
      <c r="D325" s="665" t="s">
        <v>605</v>
      </c>
      <c r="E325" s="665" t="s">
        <v>4540</v>
      </c>
      <c r="F325" s="668">
        <v>3</v>
      </c>
      <c r="G325" s="668">
        <v>1651.17</v>
      </c>
      <c r="H325" s="681">
        <v>1</v>
      </c>
      <c r="I325" s="668"/>
      <c r="J325" s="668"/>
      <c r="K325" s="681">
        <v>0</v>
      </c>
      <c r="L325" s="668">
        <v>3</v>
      </c>
      <c r="M325" s="669">
        <v>1651.17</v>
      </c>
    </row>
    <row r="326" spans="1:13" ht="14.4" customHeight="1" x14ac:dyDescent="0.3">
      <c r="A326" s="664" t="s">
        <v>4774</v>
      </c>
      <c r="B326" s="665" t="s">
        <v>4539</v>
      </c>
      <c r="C326" s="665" t="s">
        <v>2572</v>
      </c>
      <c r="D326" s="665" t="s">
        <v>2573</v>
      </c>
      <c r="E326" s="665" t="s">
        <v>4540</v>
      </c>
      <c r="F326" s="668"/>
      <c r="G326" s="668"/>
      <c r="H326" s="681">
        <v>0</v>
      </c>
      <c r="I326" s="668">
        <v>1137</v>
      </c>
      <c r="J326" s="668">
        <v>625793.4299999997</v>
      </c>
      <c r="K326" s="681">
        <v>1</v>
      </c>
      <c r="L326" s="668">
        <v>1137</v>
      </c>
      <c r="M326" s="669">
        <v>625793.4299999997</v>
      </c>
    </row>
    <row r="327" spans="1:13" ht="14.4" customHeight="1" x14ac:dyDescent="0.3">
      <c r="A327" s="664" t="s">
        <v>4774</v>
      </c>
      <c r="B327" s="665" t="s">
        <v>7245</v>
      </c>
      <c r="C327" s="665" t="s">
        <v>5915</v>
      </c>
      <c r="D327" s="665" t="s">
        <v>5916</v>
      </c>
      <c r="E327" s="665" t="s">
        <v>5544</v>
      </c>
      <c r="F327" s="668">
        <v>6</v>
      </c>
      <c r="G327" s="668">
        <v>3302.34</v>
      </c>
      <c r="H327" s="681">
        <v>0.66666666666666663</v>
      </c>
      <c r="I327" s="668">
        <v>3</v>
      </c>
      <c r="J327" s="668">
        <v>1651.17</v>
      </c>
      <c r="K327" s="681">
        <v>0.33333333333333331</v>
      </c>
      <c r="L327" s="668">
        <v>9</v>
      </c>
      <c r="M327" s="669">
        <v>4953.51</v>
      </c>
    </row>
    <row r="328" spans="1:13" ht="14.4" customHeight="1" x14ac:dyDescent="0.3">
      <c r="A328" s="664" t="s">
        <v>4774</v>
      </c>
      <c r="B328" s="665" t="s">
        <v>7245</v>
      </c>
      <c r="C328" s="665" t="s">
        <v>5917</v>
      </c>
      <c r="D328" s="665" t="s">
        <v>5916</v>
      </c>
      <c r="E328" s="665" t="s">
        <v>5172</v>
      </c>
      <c r="F328" s="668">
        <v>1</v>
      </c>
      <c r="G328" s="668">
        <v>1651.18</v>
      </c>
      <c r="H328" s="681">
        <v>1</v>
      </c>
      <c r="I328" s="668"/>
      <c r="J328" s="668"/>
      <c r="K328" s="681">
        <v>0</v>
      </c>
      <c r="L328" s="668">
        <v>1</v>
      </c>
      <c r="M328" s="669">
        <v>1651.18</v>
      </c>
    </row>
    <row r="329" spans="1:13" ht="14.4" customHeight="1" x14ac:dyDescent="0.3">
      <c r="A329" s="664" t="s">
        <v>4774</v>
      </c>
      <c r="B329" s="665" t="s">
        <v>7245</v>
      </c>
      <c r="C329" s="665" t="s">
        <v>5918</v>
      </c>
      <c r="D329" s="665" t="s">
        <v>5919</v>
      </c>
      <c r="E329" s="665" t="s">
        <v>5544</v>
      </c>
      <c r="F329" s="668"/>
      <c r="G329" s="668"/>
      <c r="H329" s="681">
        <v>0</v>
      </c>
      <c r="I329" s="668">
        <v>6</v>
      </c>
      <c r="J329" s="668">
        <v>3302.34</v>
      </c>
      <c r="K329" s="681">
        <v>1</v>
      </c>
      <c r="L329" s="668">
        <v>6</v>
      </c>
      <c r="M329" s="669">
        <v>3302.34</v>
      </c>
    </row>
    <row r="330" spans="1:13" ht="14.4" customHeight="1" x14ac:dyDescent="0.3">
      <c r="A330" s="664" t="s">
        <v>4774</v>
      </c>
      <c r="B330" s="665" t="s">
        <v>4549</v>
      </c>
      <c r="C330" s="665" t="s">
        <v>2246</v>
      </c>
      <c r="D330" s="665" t="s">
        <v>611</v>
      </c>
      <c r="E330" s="665" t="s">
        <v>4551</v>
      </c>
      <c r="F330" s="668"/>
      <c r="G330" s="668"/>
      <c r="H330" s="681">
        <v>0</v>
      </c>
      <c r="I330" s="668">
        <v>1</v>
      </c>
      <c r="J330" s="668">
        <v>36.54</v>
      </c>
      <c r="K330" s="681">
        <v>1</v>
      </c>
      <c r="L330" s="668">
        <v>1</v>
      </c>
      <c r="M330" s="669">
        <v>36.54</v>
      </c>
    </row>
    <row r="331" spans="1:13" ht="14.4" customHeight="1" x14ac:dyDescent="0.3">
      <c r="A331" s="664" t="s">
        <v>4774</v>
      </c>
      <c r="B331" s="665" t="s">
        <v>7240</v>
      </c>
      <c r="C331" s="665" t="s">
        <v>5901</v>
      </c>
      <c r="D331" s="665" t="s">
        <v>5902</v>
      </c>
      <c r="E331" s="665" t="s">
        <v>5903</v>
      </c>
      <c r="F331" s="668"/>
      <c r="G331" s="668"/>
      <c r="H331" s="681">
        <v>0</v>
      </c>
      <c r="I331" s="668">
        <v>12</v>
      </c>
      <c r="J331" s="668">
        <v>9048.48</v>
      </c>
      <c r="K331" s="681">
        <v>1</v>
      </c>
      <c r="L331" s="668">
        <v>12</v>
      </c>
      <c r="M331" s="669">
        <v>9048.48</v>
      </c>
    </row>
    <row r="332" spans="1:13" ht="14.4" customHeight="1" x14ac:dyDescent="0.3">
      <c r="A332" s="664" t="s">
        <v>4774</v>
      </c>
      <c r="B332" s="665" t="s">
        <v>4552</v>
      </c>
      <c r="C332" s="665" t="s">
        <v>2907</v>
      </c>
      <c r="D332" s="665" t="s">
        <v>2908</v>
      </c>
      <c r="E332" s="665" t="s">
        <v>4686</v>
      </c>
      <c r="F332" s="668"/>
      <c r="G332" s="668"/>
      <c r="H332" s="681">
        <v>0</v>
      </c>
      <c r="I332" s="668">
        <v>2</v>
      </c>
      <c r="J332" s="668">
        <v>281.89999999999998</v>
      </c>
      <c r="K332" s="681">
        <v>1</v>
      </c>
      <c r="L332" s="668">
        <v>2</v>
      </c>
      <c r="M332" s="669">
        <v>281.89999999999998</v>
      </c>
    </row>
    <row r="333" spans="1:13" ht="14.4" customHeight="1" x14ac:dyDescent="0.3">
      <c r="A333" s="664" t="s">
        <v>4774</v>
      </c>
      <c r="B333" s="665" t="s">
        <v>4567</v>
      </c>
      <c r="C333" s="665" t="s">
        <v>2412</v>
      </c>
      <c r="D333" s="665" t="s">
        <v>4568</v>
      </c>
      <c r="E333" s="665" t="s">
        <v>4569</v>
      </c>
      <c r="F333" s="668"/>
      <c r="G333" s="668"/>
      <c r="H333" s="681">
        <v>0</v>
      </c>
      <c r="I333" s="668">
        <v>2</v>
      </c>
      <c r="J333" s="668">
        <v>28.22</v>
      </c>
      <c r="K333" s="681">
        <v>1</v>
      </c>
      <c r="L333" s="668">
        <v>2</v>
      </c>
      <c r="M333" s="669">
        <v>28.22</v>
      </c>
    </row>
    <row r="334" spans="1:13" ht="14.4" customHeight="1" x14ac:dyDescent="0.3">
      <c r="A334" s="664" t="s">
        <v>4774</v>
      </c>
      <c r="B334" s="665" t="s">
        <v>4567</v>
      </c>
      <c r="C334" s="665" t="s">
        <v>2456</v>
      </c>
      <c r="D334" s="665" t="s">
        <v>4574</v>
      </c>
      <c r="E334" s="665" t="s">
        <v>4575</v>
      </c>
      <c r="F334" s="668"/>
      <c r="G334" s="668"/>
      <c r="H334" s="681">
        <v>0</v>
      </c>
      <c r="I334" s="668">
        <v>3</v>
      </c>
      <c r="J334" s="668">
        <v>28.200000000000003</v>
      </c>
      <c r="K334" s="681">
        <v>1</v>
      </c>
      <c r="L334" s="668">
        <v>3</v>
      </c>
      <c r="M334" s="669">
        <v>28.200000000000003</v>
      </c>
    </row>
    <row r="335" spans="1:13" ht="14.4" customHeight="1" x14ac:dyDescent="0.3">
      <c r="A335" s="664" t="s">
        <v>4774</v>
      </c>
      <c r="B335" s="665" t="s">
        <v>4581</v>
      </c>
      <c r="C335" s="665" t="s">
        <v>2466</v>
      </c>
      <c r="D335" s="665" t="s">
        <v>2467</v>
      </c>
      <c r="E335" s="665" t="s">
        <v>4487</v>
      </c>
      <c r="F335" s="668"/>
      <c r="G335" s="668"/>
      <c r="H335" s="681">
        <v>0</v>
      </c>
      <c r="I335" s="668">
        <v>1</v>
      </c>
      <c r="J335" s="668">
        <v>85.16</v>
      </c>
      <c r="K335" s="681">
        <v>1</v>
      </c>
      <c r="L335" s="668">
        <v>1</v>
      </c>
      <c r="M335" s="669">
        <v>85.16</v>
      </c>
    </row>
    <row r="336" spans="1:13" ht="14.4" customHeight="1" x14ac:dyDescent="0.3">
      <c r="A336" s="664" t="s">
        <v>4774</v>
      </c>
      <c r="B336" s="665" t="s">
        <v>4586</v>
      </c>
      <c r="C336" s="665" t="s">
        <v>5912</v>
      </c>
      <c r="D336" s="665" t="s">
        <v>5281</v>
      </c>
      <c r="E336" s="665" t="s">
        <v>5913</v>
      </c>
      <c r="F336" s="668">
        <v>1</v>
      </c>
      <c r="G336" s="668">
        <v>0</v>
      </c>
      <c r="H336" s="681"/>
      <c r="I336" s="668"/>
      <c r="J336" s="668"/>
      <c r="K336" s="681"/>
      <c r="L336" s="668">
        <v>1</v>
      </c>
      <c r="M336" s="669">
        <v>0</v>
      </c>
    </row>
    <row r="337" spans="1:13" ht="14.4" customHeight="1" x14ac:dyDescent="0.3">
      <c r="A337" s="664" t="s">
        <v>4774</v>
      </c>
      <c r="B337" s="665" t="s">
        <v>4702</v>
      </c>
      <c r="C337" s="665" t="s">
        <v>5967</v>
      </c>
      <c r="D337" s="665" t="s">
        <v>2167</v>
      </c>
      <c r="E337" s="665" t="s">
        <v>5968</v>
      </c>
      <c r="F337" s="668"/>
      <c r="G337" s="668"/>
      <c r="H337" s="681"/>
      <c r="I337" s="668">
        <v>2</v>
      </c>
      <c r="J337" s="668">
        <v>0</v>
      </c>
      <c r="K337" s="681"/>
      <c r="L337" s="668">
        <v>2</v>
      </c>
      <c r="M337" s="669">
        <v>0</v>
      </c>
    </row>
    <row r="338" spans="1:13" ht="14.4" customHeight="1" x14ac:dyDescent="0.3">
      <c r="A338" s="664" t="s">
        <v>4774</v>
      </c>
      <c r="B338" s="665" t="s">
        <v>4702</v>
      </c>
      <c r="C338" s="665" t="s">
        <v>2166</v>
      </c>
      <c r="D338" s="665" t="s">
        <v>2167</v>
      </c>
      <c r="E338" s="665" t="s">
        <v>5968</v>
      </c>
      <c r="F338" s="668"/>
      <c r="G338" s="668"/>
      <c r="H338" s="681"/>
      <c r="I338" s="668">
        <v>3</v>
      </c>
      <c r="J338" s="668">
        <v>0</v>
      </c>
      <c r="K338" s="681"/>
      <c r="L338" s="668">
        <v>3</v>
      </c>
      <c r="M338" s="669">
        <v>0</v>
      </c>
    </row>
    <row r="339" spans="1:13" ht="14.4" customHeight="1" x14ac:dyDescent="0.3">
      <c r="A339" s="664" t="s">
        <v>4774</v>
      </c>
      <c r="B339" s="665" t="s">
        <v>4711</v>
      </c>
      <c r="C339" s="665" t="s">
        <v>5359</v>
      </c>
      <c r="D339" s="665" t="s">
        <v>5360</v>
      </c>
      <c r="E339" s="665" t="s">
        <v>4455</v>
      </c>
      <c r="F339" s="668"/>
      <c r="G339" s="668"/>
      <c r="H339" s="681">
        <v>0</v>
      </c>
      <c r="I339" s="668">
        <v>10</v>
      </c>
      <c r="J339" s="668">
        <v>691.59999999999991</v>
      </c>
      <c r="K339" s="681">
        <v>1</v>
      </c>
      <c r="L339" s="668">
        <v>10</v>
      </c>
      <c r="M339" s="669">
        <v>691.59999999999991</v>
      </c>
    </row>
    <row r="340" spans="1:13" ht="14.4" customHeight="1" x14ac:dyDescent="0.3">
      <c r="A340" s="664" t="s">
        <v>4775</v>
      </c>
      <c r="B340" s="665" t="s">
        <v>4412</v>
      </c>
      <c r="C340" s="665" t="s">
        <v>4914</v>
      </c>
      <c r="D340" s="665" t="s">
        <v>2567</v>
      </c>
      <c r="E340" s="665" t="s">
        <v>2568</v>
      </c>
      <c r="F340" s="668"/>
      <c r="G340" s="668"/>
      <c r="H340" s="681">
        <v>0</v>
      </c>
      <c r="I340" s="668">
        <v>19</v>
      </c>
      <c r="J340" s="668">
        <v>12702.260000000002</v>
      </c>
      <c r="K340" s="681">
        <v>1</v>
      </c>
      <c r="L340" s="668">
        <v>19</v>
      </c>
      <c r="M340" s="669">
        <v>12702.260000000002</v>
      </c>
    </row>
    <row r="341" spans="1:13" ht="14.4" customHeight="1" x14ac:dyDescent="0.3">
      <c r="A341" s="664" t="s">
        <v>4775</v>
      </c>
      <c r="B341" s="665" t="s">
        <v>4431</v>
      </c>
      <c r="C341" s="665" t="s">
        <v>4901</v>
      </c>
      <c r="D341" s="665" t="s">
        <v>4902</v>
      </c>
      <c r="E341" s="665" t="s">
        <v>4432</v>
      </c>
      <c r="F341" s="668">
        <v>2</v>
      </c>
      <c r="G341" s="668">
        <v>172.82</v>
      </c>
      <c r="H341" s="681">
        <v>1</v>
      </c>
      <c r="I341" s="668"/>
      <c r="J341" s="668"/>
      <c r="K341" s="681">
        <v>0</v>
      </c>
      <c r="L341" s="668">
        <v>2</v>
      </c>
      <c r="M341" s="669">
        <v>172.82</v>
      </c>
    </row>
    <row r="342" spans="1:13" ht="14.4" customHeight="1" x14ac:dyDescent="0.3">
      <c r="A342" s="664" t="s">
        <v>4775</v>
      </c>
      <c r="B342" s="665" t="s">
        <v>4435</v>
      </c>
      <c r="C342" s="665" t="s">
        <v>4878</v>
      </c>
      <c r="D342" s="665" t="s">
        <v>4879</v>
      </c>
      <c r="E342" s="665" t="s">
        <v>4880</v>
      </c>
      <c r="F342" s="668">
        <v>2</v>
      </c>
      <c r="G342" s="668">
        <v>277.5</v>
      </c>
      <c r="H342" s="681">
        <v>1</v>
      </c>
      <c r="I342" s="668"/>
      <c r="J342" s="668"/>
      <c r="K342" s="681">
        <v>0</v>
      </c>
      <c r="L342" s="668">
        <v>2</v>
      </c>
      <c r="M342" s="669">
        <v>277.5</v>
      </c>
    </row>
    <row r="343" spans="1:13" ht="14.4" customHeight="1" x14ac:dyDescent="0.3">
      <c r="A343" s="664" t="s">
        <v>4775</v>
      </c>
      <c r="B343" s="665" t="s">
        <v>4442</v>
      </c>
      <c r="C343" s="665" t="s">
        <v>4806</v>
      </c>
      <c r="D343" s="665" t="s">
        <v>2554</v>
      </c>
      <c r="E343" s="665" t="s">
        <v>4446</v>
      </c>
      <c r="F343" s="668"/>
      <c r="G343" s="668"/>
      <c r="H343" s="681">
        <v>0</v>
      </c>
      <c r="I343" s="668">
        <v>4</v>
      </c>
      <c r="J343" s="668">
        <v>2173.56</v>
      </c>
      <c r="K343" s="681">
        <v>1</v>
      </c>
      <c r="L343" s="668">
        <v>4</v>
      </c>
      <c r="M343" s="669">
        <v>2173.56</v>
      </c>
    </row>
    <row r="344" spans="1:13" ht="14.4" customHeight="1" x14ac:dyDescent="0.3">
      <c r="A344" s="664" t="s">
        <v>4775</v>
      </c>
      <c r="B344" s="665" t="s">
        <v>4442</v>
      </c>
      <c r="C344" s="665" t="s">
        <v>2307</v>
      </c>
      <c r="D344" s="665" t="s">
        <v>2308</v>
      </c>
      <c r="E344" s="665" t="s">
        <v>4447</v>
      </c>
      <c r="F344" s="668"/>
      <c r="G344" s="668"/>
      <c r="H344" s="681">
        <v>0</v>
      </c>
      <c r="I344" s="668">
        <v>4</v>
      </c>
      <c r="J344" s="668">
        <v>7389.96</v>
      </c>
      <c r="K344" s="681">
        <v>1</v>
      </c>
      <c r="L344" s="668">
        <v>4</v>
      </c>
      <c r="M344" s="669">
        <v>7389.96</v>
      </c>
    </row>
    <row r="345" spans="1:13" ht="14.4" customHeight="1" x14ac:dyDescent="0.3">
      <c r="A345" s="664" t="s">
        <v>4775</v>
      </c>
      <c r="B345" s="665" t="s">
        <v>4442</v>
      </c>
      <c r="C345" s="665" t="s">
        <v>4908</v>
      </c>
      <c r="D345" s="665" t="s">
        <v>2308</v>
      </c>
      <c r="E345" s="665" t="s">
        <v>4445</v>
      </c>
      <c r="F345" s="668"/>
      <c r="G345" s="668"/>
      <c r="H345" s="681">
        <v>0</v>
      </c>
      <c r="I345" s="668">
        <v>5</v>
      </c>
      <c r="J345" s="668">
        <v>11546.800000000001</v>
      </c>
      <c r="K345" s="681">
        <v>1</v>
      </c>
      <c r="L345" s="668">
        <v>5</v>
      </c>
      <c r="M345" s="669">
        <v>11546.800000000001</v>
      </c>
    </row>
    <row r="346" spans="1:13" ht="14.4" customHeight="1" x14ac:dyDescent="0.3">
      <c r="A346" s="664" t="s">
        <v>4775</v>
      </c>
      <c r="B346" s="665" t="s">
        <v>4442</v>
      </c>
      <c r="C346" s="665" t="s">
        <v>2559</v>
      </c>
      <c r="D346" s="665" t="s">
        <v>2308</v>
      </c>
      <c r="E346" s="665" t="s">
        <v>4445</v>
      </c>
      <c r="F346" s="668"/>
      <c r="G346" s="668"/>
      <c r="H346" s="681">
        <v>0</v>
      </c>
      <c r="I346" s="668">
        <v>4</v>
      </c>
      <c r="J346" s="668">
        <v>9237.44</v>
      </c>
      <c r="K346" s="681">
        <v>1</v>
      </c>
      <c r="L346" s="668">
        <v>4</v>
      </c>
      <c r="M346" s="669">
        <v>9237.44</v>
      </c>
    </row>
    <row r="347" spans="1:13" ht="14.4" customHeight="1" x14ac:dyDescent="0.3">
      <c r="A347" s="664" t="s">
        <v>4775</v>
      </c>
      <c r="B347" s="665" t="s">
        <v>4454</v>
      </c>
      <c r="C347" s="665" t="s">
        <v>2281</v>
      </c>
      <c r="D347" s="665" t="s">
        <v>2282</v>
      </c>
      <c r="E347" s="665" t="s">
        <v>4455</v>
      </c>
      <c r="F347" s="668"/>
      <c r="G347" s="668"/>
      <c r="H347" s="681">
        <v>0</v>
      </c>
      <c r="I347" s="668">
        <v>1</v>
      </c>
      <c r="J347" s="668">
        <v>35.11</v>
      </c>
      <c r="K347" s="681">
        <v>1</v>
      </c>
      <c r="L347" s="668">
        <v>1</v>
      </c>
      <c r="M347" s="669">
        <v>35.11</v>
      </c>
    </row>
    <row r="348" spans="1:13" ht="14.4" customHeight="1" x14ac:dyDescent="0.3">
      <c r="A348" s="664" t="s">
        <v>4775</v>
      </c>
      <c r="B348" s="665" t="s">
        <v>4465</v>
      </c>
      <c r="C348" s="665" t="s">
        <v>2239</v>
      </c>
      <c r="D348" s="665" t="s">
        <v>2240</v>
      </c>
      <c r="E348" s="665" t="s">
        <v>4466</v>
      </c>
      <c r="F348" s="668"/>
      <c r="G348" s="668"/>
      <c r="H348" s="681">
        <v>0</v>
      </c>
      <c r="I348" s="668">
        <v>2</v>
      </c>
      <c r="J348" s="668">
        <v>20.82</v>
      </c>
      <c r="K348" s="681">
        <v>1</v>
      </c>
      <c r="L348" s="668">
        <v>2</v>
      </c>
      <c r="M348" s="669">
        <v>20.82</v>
      </c>
    </row>
    <row r="349" spans="1:13" ht="14.4" customHeight="1" x14ac:dyDescent="0.3">
      <c r="A349" s="664" t="s">
        <v>4775</v>
      </c>
      <c r="B349" s="665" t="s">
        <v>4465</v>
      </c>
      <c r="C349" s="665" t="s">
        <v>2303</v>
      </c>
      <c r="D349" s="665" t="s">
        <v>4468</v>
      </c>
      <c r="E349" s="665" t="s">
        <v>4469</v>
      </c>
      <c r="F349" s="668"/>
      <c r="G349" s="668"/>
      <c r="H349" s="681">
        <v>0</v>
      </c>
      <c r="I349" s="668">
        <v>2</v>
      </c>
      <c r="J349" s="668">
        <v>96.54</v>
      </c>
      <c r="K349" s="681">
        <v>1</v>
      </c>
      <c r="L349" s="668">
        <v>2</v>
      </c>
      <c r="M349" s="669">
        <v>96.54</v>
      </c>
    </row>
    <row r="350" spans="1:13" ht="14.4" customHeight="1" x14ac:dyDescent="0.3">
      <c r="A350" s="664" t="s">
        <v>4775</v>
      </c>
      <c r="B350" s="665" t="s">
        <v>4539</v>
      </c>
      <c r="C350" s="665" t="s">
        <v>4897</v>
      </c>
      <c r="D350" s="665" t="s">
        <v>605</v>
      </c>
      <c r="E350" s="665" t="s">
        <v>4541</v>
      </c>
      <c r="F350" s="668"/>
      <c r="G350" s="668"/>
      <c r="H350" s="681"/>
      <c r="I350" s="668">
        <v>1</v>
      </c>
      <c r="J350" s="668">
        <v>0</v>
      </c>
      <c r="K350" s="681"/>
      <c r="L350" s="668">
        <v>1</v>
      </c>
      <c r="M350" s="669">
        <v>0</v>
      </c>
    </row>
    <row r="351" spans="1:13" ht="14.4" customHeight="1" x14ac:dyDescent="0.3">
      <c r="A351" s="664" t="s">
        <v>4775</v>
      </c>
      <c r="B351" s="665" t="s">
        <v>4547</v>
      </c>
      <c r="C351" s="665" t="s">
        <v>2488</v>
      </c>
      <c r="D351" s="665" t="s">
        <v>2489</v>
      </c>
      <c r="E351" s="665" t="s">
        <v>4548</v>
      </c>
      <c r="F351" s="668"/>
      <c r="G351" s="668"/>
      <c r="H351" s="681">
        <v>0</v>
      </c>
      <c r="I351" s="668">
        <v>1</v>
      </c>
      <c r="J351" s="668">
        <v>146.15</v>
      </c>
      <c r="K351" s="681">
        <v>1</v>
      </c>
      <c r="L351" s="668">
        <v>1</v>
      </c>
      <c r="M351" s="669">
        <v>146.15</v>
      </c>
    </row>
    <row r="352" spans="1:13" ht="14.4" customHeight="1" x14ac:dyDescent="0.3">
      <c r="A352" s="664" t="s">
        <v>4775</v>
      </c>
      <c r="B352" s="665" t="s">
        <v>4560</v>
      </c>
      <c r="C352" s="665" t="s">
        <v>2474</v>
      </c>
      <c r="D352" s="665" t="s">
        <v>4561</v>
      </c>
      <c r="E352" s="665" t="s">
        <v>2476</v>
      </c>
      <c r="F352" s="668"/>
      <c r="G352" s="668"/>
      <c r="H352" s="681">
        <v>0</v>
      </c>
      <c r="I352" s="668">
        <v>1</v>
      </c>
      <c r="J352" s="668">
        <v>219.78</v>
      </c>
      <c r="K352" s="681">
        <v>1</v>
      </c>
      <c r="L352" s="668">
        <v>1</v>
      </c>
      <c r="M352" s="669">
        <v>219.78</v>
      </c>
    </row>
    <row r="353" spans="1:13" ht="14.4" customHeight="1" x14ac:dyDescent="0.3">
      <c r="A353" s="664" t="s">
        <v>4775</v>
      </c>
      <c r="B353" s="665" t="s">
        <v>4562</v>
      </c>
      <c r="C353" s="665" t="s">
        <v>2318</v>
      </c>
      <c r="D353" s="665" t="s">
        <v>4563</v>
      </c>
      <c r="E353" s="665" t="s">
        <v>4564</v>
      </c>
      <c r="F353" s="668"/>
      <c r="G353" s="668"/>
      <c r="H353" s="681">
        <v>0</v>
      </c>
      <c r="I353" s="668">
        <v>1</v>
      </c>
      <c r="J353" s="668">
        <v>537.12</v>
      </c>
      <c r="K353" s="681">
        <v>1</v>
      </c>
      <c r="L353" s="668">
        <v>1</v>
      </c>
      <c r="M353" s="669">
        <v>537.12</v>
      </c>
    </row>
    <row r="354" spans="1:13" ht="14.4" customHeight="1" x14ac:dyDescent="0.3">
      <c r="A354" s="664" t="s">
        <v>4775</v>
      </c>
      <c r="B354" s="665" t="s">
        <v>4562</v>
      </c>
      <c r="C354" s="665" t="s">
        <v>2326</v>
      </c>
      <c r="D354" s="665" t="s">
        <v>2327</v>
      </c>
      <c r="E354" s="665" t="s">
        <v>4566</v>
      </c>
      <c r="F354" s="668"/>
      <c r="G354" s="668"/>
      <c r="H354" s="681">
        <v>0</v>
      </c>
      <c r="I354" s="668">
        <v>2</v>
      </c>
      <c r="J354" s="668">
        <v>1696.98</v>
      </c>
      <c r="K354" s="681">
        <v>1</v>
      </c>
      <c r="L354" s="668">
        <v>2</v>
      </c>
      <c r="M354" s="669">
        <v>1696.98</v>
      </c>
    </row>
    <row r="355" spans="1:13" ht="14.4" customHeight="1" x14ac:dyDescent="0.3">
      <c r="A355" s="664" t="s">
        <v>4775</v>
      </c>
      <c r="B355" s="665" t="s">
        <v>7246</v>
      </c>
      <c r="C355" s="665" t="s">
        <v>4911</v>
      </c>
      <c r="D355" s="665" t="s">
        <v>4912</v>
      </c>
      <c r="E355" s="665" t="s">
        <v>4913</v>
      </c>
      <c r="F355" s="668"/>
      <c r="G355" s="668"/>
      <c r="H355" s="681">
        <v>0</v>
      </c>
      <c r="I355" s="668">
        <v>1</v>
      </c>
      <c r="J355" s="668">
        <v>934.66</v>
      </c>
      <c r="K355" s="681">
        <v>1</v>
      </c>
      <c r="L355" s="668">
        <v>1</v>
      </c>
      <c r="M355" s="669">
        <v>934.66</v>
      </c>
    </row>
    <row r="356" spans="1:13" ht="14.4" customHeight="1" x14ac:dyDescent="0.3">
      <c r="A356" s="664" t="s">
        <v>4775</v>
      </c>
      <c r="B356" s="665" t="s">
        <v>4567</v>
      </c>
      <c r="C356" s="665" t="s">
        <v>2330</v>
      </c>
      <c r="D356" s="665" t="s">
        <v>4572</v>
      </c>
      <c r="E356" s="665" t="s">
        <v>4573</v>
      </c>
      <c r="F356" s="668"/>
      <c r="G356" s="668"/>
      <c r="H356" s="681">
        <v>0</v>
      </c>
      <c r="I356" s="668">
        <v>2</v>
      </c>
      <c r="J356" s="668">
        <v>9.4</v>
      </c>
      <c r="K356" s="681">
        <v>1</v>
      </c>
      <c r="L356" s="668">
        <v>2</v>
      </c>
      <c r="M356" s="669">
        <v>9.4</v>
      </c>
    </row>
    <row r="357" spans="1:13" ht="14.4" customHeight="1" x14ac:dyDescent="0.3">
      <c r="A357" s="664" t="s">
        <v>4775</v>
      </c>
      <c r="B357" s="665" t="s">
        <v>4567</v>
      </c>
      <c r="C357" s="665" t="s">
        <v>4848</v>
      </c>
      <c r="D357" s="665" t="s">
        <v>4849</v>
      </c>
      <c r="E357" s="665" t="s">
        <v>4573</v>
      </c>
      <c r="F357" s="668">
        <v>1</v>
      </c>
      <c r="G357" s="668">
        <v>4.7</v>
      </c>
      <c r="H357" s="681">
        <v>1</v>
      </c>
      <c r="I357" s="668"/>
      <c r="J357" s="668"/>
      <c r="K357" s="681">
        <v>0</v>
      </c>
      <c r="L357" s="668">
        <v>1</v>
      </c>
      <c r="M357" s="669">
        <v>4.7</v>
      </c>
    </row>
    <row r="358" spans="1:13" ht="14.4" customHeight="1" x14ac:dyDescent="0.3">
      <c r="A358" s="664" t="s">
        <v>4775</v>
      </c>
      <c r="B358" s="665" t="s">
        <v>4576</v>
      </c>
      <c r="C358" s="665" t="s">
        <v>2256</v>
      </c>
      <c r="D358" s="665" t="s">
        <v>4577</v>
      </c>
      <c r="E358" s="665" t="s">
        <v>4578</v>
      </c>
      <c r="F358" s="668"/>
      <c r="G358" s="668"/>
      <c r="H358" s="681"/>
      <c r="I358" s="668">
        <v>4</v>
      </c>
      <c r="J358" s="668">
        <v>0</v>
      </c>
      <c r="K358" s="681"/>
      <c r="L358" s="668">
        <v>4</v>
      </c>
      <c r="M358" s="669">
        <v>0</v>
      </c>
    </row>
    <row r="359" spans="1:13" ht="14.4" customHeight="1" x14ac:dyDescent="0.3">
      <c r="A359" s="664" t="s">
        <v>4775</v>
      </c>
      <c r="B359" s="665" t="s">
        <v>4581</v>
      </c>
      <c r="C359" s="665" t="s">
        <v>4858</v>
      </c>
      <c r="D359" s="665" t="s">
        <v>2467</v>
      </c>
      <c r="E359" s="665" t="s">
        <v>4582</v>
      </c>
      <c r="F359" s="668"/>
      <c r="G359" s="668"/>
      <c r="H359" s="681">
        <v>0</v>
      </c>
      <c r="I359" s="668">
        <v>1</v>
      </c>
      <c r="J359" s="668">
        <v>170.32</v>
      </c>
      <c r="K359" s="681">
        <v>1</v>
      </c>
      <c r="L359" s="668">
        <v>1</v>
      </c>
      <c r="M359" s="669">
        <v>170.32</v>
      </c>
    </row>
    <row r="360" spans="1:13" ht="14.4" customHeight="1" x14ac:dyDescent="0.3">
      <c r="A360" s="664" t="s">
        <v>4775</v>
      </c>
      <c r="B360" s="665" t="s">
        <v>4586</v>
      </c>
      <c r="C360" s="665" t="s">
        <v>2439</v>
      </c>
      <c r="D360" s="665" t="s">
        <v>2440</v>
      </c>
      <c r="E360" s="665" t="s">
        <v>4463</v>
      </c>
      <c r="F360" s="668"/>
      <c r="G360" s="668"/>
      <c r="H360" s="681">
        <v>0</v>
      </c>
      <c r="I360" s="668">
        <v>2</v>
      </c>
      <c r="J360" s="668">
        <v>170.32</v>
      </c>
      <c r="K360" s="681">
        <v>1</v>
      </c>
      <c r="L360" s="668">
        <v>2</v>
      </c>
      <c r="M360" s="669">
        <v>170.32</v>
      </c>
    </row>
    <row r="361" spans="1:13" ht="14.4" customHeight="1" x14ac:dyDescent="0.3">
      <c r="A361" s="664" t="s">
        <v>4775</v>
      </c>
      <c r="B361" s="665" t="s">
        <v>4702</v>
      </c>
      <c r="C361" s="665" t="s">
        <v>2866</v>
      </c>
      <c r="D361" s="665" t="s">
        <v>2167</v>
      </c>
      <c r="E361" s="665" t="s">
        <v>4595</v>
      </c>
      <c r="F361" s="668"/>
      <c r="G361" s="668"/>
      <c r="H361" s="681"/>
      <c r="I361" s="668">
        <v>1</v>
      </c>
      <c r="J361" s="668">
        <v>0</v>
      </c>
      <c r="K361" s="681"/>
      <c r="L361" s="668">
        <v>1</v>
      </c>
      <c r="M361" s="669">
        <v>0</v>
      </c>
    </row>
    <row r="362" spans="1:13" ht="14.4" customHeight="1" x14ac:dyDescent="0.3">
      <c r="A362" s="664" t="s">
        <v>4775</v>
      </c>
      <c r="B362" s="665" t="s">
        <v>4596</v>
      </c>
      <c r="C362" s="665" t="s">
        <v>2592</v>
      </c>
      <c r="D362" s="665" t="s">
        <v>2593</v>
      </c>
      <c r="E362" s="665" t="s">
        <v>2578</v>
      </c>
      <c r="F362" s="668"/>
      <c r="G362" s="668"/>
      <c r="H362" s="681">
        <v>0</v>
      </c>
      <c r="I362" s="668">
        <v>16</v>
      </c>
      <c r="J362" s="668">
        <v>351.36</v>
      </c>
      <c r="K362" s="681">
        <v>1</v>
      </c>
      <c r="L362" s="668">
        <v>16</v>
      </c>
      <c r="M362" s="669">
        <v>351.36</v>
      </c>
    </row>
    <row r="363" spans="1:13" ht="14.4" customHeight="1" x14ac:dyDescent="0.3">
      <c r="A363" s="664" t="s">
        <v>4775</v>
      </c>
      <c r="B363" s="665" t="s">
        <v>4596</v>
      </c>
      <c r="C363" s="665" t="s">
        <v>2644</v>
      </c>
      <c r="D363" s="665" t="s">
        <v>4601</v>
      </c>
      <c r="E363" s="665" t="s">
        <v>2646</v>
      </c>
      <c r="F363" s="668"/>
      <c r="G363" s="668"/>
      <c r="H363" s="681">
        <v>0</v>
      </c>
      <c r="I363" s="668">
        <v>11</v>
      </c>
      <c r="J363" s="668">
        <v>2136.8599999999997</v>
      </c>
      <c r="K363" s="681">
        <v>1</v>
      </c>
      <c r="L363" s="668">
        <v>11</v>
      </c>
      <c r="M363" s="669">
        <v>2136.8599999999997</v>
      </c>
    </row>
    <row r="364" spans="1:13" ht="14.4" customHeight="1" x14ac:dyDescent="0.3">
      <c r="A364" s="664" t="s">
        <v>4775</v>
      </c>
      <c r="B364" s="665" t="s">
        <v>4596</v>
      </c>
      <c r="C364" s="665" t="s">
        <v>2637</v>
      </c>
      <c r="D364" s="665" t="s">
        <v>2638</v>
      </c>
      <c r="E364" s="665" t="s">
        <v>2639</v>
      </c>
      <c r="F364" s="668"/>
      <c r="G364" s="668"/>
      <c r="H364" s="681">
        <v>0</v>
      </c>
      <c r="I364" s="668">
        <v>4</v>
      </c>
      <c r="J364" s="668">
        <v>351.28</v>
      </c>
      <c r="K364" s="681">
        <v>1</v>
      </c>
      <c r="L364" s="668">
        <v>4</v>
      </c>
      <c r="M364" s="669">
        <v>351.28</v>
      </c>
    </row>
    <row r="365" spans="1:13" ht="14.4" customHeight="1" x14ac:dyDescent="0.3">
      <c r="A365" s="664" t="s">
        <v>4776</v>
      </c>
      <c r="B365" s="665" t="s">
        <v>4404</v>
      </c>
      <c r="C365" s="665" t="s">
        <v>5817</v>
      </c>
      <c r="D365" s="665" t="s">
        <v>2570</v>
      </c>
      <c r="E365" s="665" t="s">
        <v>4405</v>
      </c>
      <c r="F365" s="668"/>
      <c r="G365" s="668"/>
      <c r="H365" s="681">
        <v>0</v>
      </c>
      <c r="I365" s="668">
        <v>5</v>
      </c>
      <c r="J365" s="668">
        <v>514.65000000000009</v>
      </c>
      <c r="K365" s="681">
        <v>1</v>
      </c>
      <c r="L365" s="668">
        <v>5</v>
      </c>
      <c r="M365" s="669">
        <v>514.65000000000009</v>
      </c>
    </row>
    <row r="366" spans="1:13" ht="14.4" customHeight="1" x14ac:dyDescent="0.3">
      <c r="A366" s="664" t="s">
        <v>4776</v>
      </c>
      <c r="B366" s="665" t="s">
        <v>4412</v>
      </c>
      <c r="C366" s="665" t="s">
        <v>3820</v>
      </c>
      <c r="D366" s="665" t="s">
        <v>4606</v>
      </c>
      <c r="E366" s="665" t="s">
        <v>4607</v>
      </c>
      <c r="F366" s="668"/>
      <c r="G366" s="668"/>
      <c r="H366" s="681">
        <v>0</v>
      </c>
      <c r="I366" s="668">
        <v>64</v>
      </c>
      <c r="J366" s="668">
        <v>42786.559999999998</v>
      </c>
      <c r="K366" s="681">
        <v>1</v>
      </c>
      <c r="L366" s="668">
        <v>64</v>
      </c>
      <c r="M366" s="669">
        <v>42786.559999999998</v>
      </c>
    </row>
    <row r="367" spans="1:13" ht="14.4" customHeight="1" x14ac:dyDescent="0.3">
      <c r="A367" s="664" t="s">
        <v>4776</v>
      </c>
      <c r="B367" s="665" t="s">
        <v>4412</v>
      </c>
      <c r="C367" s="665" t="s">
        <v>4914</v>
      </c>
      <c r="D367" s="665" t="s">
        <v>2567</v>
      </c>
      <c r="E367" s="665" t="s">
        <v>2568</v>
      </c>
      <c r="F367" s="668"/>
      <c r="G367" s="668"/>
      <c r="H367" s="681">
        <v>0</v>
      </c>
      <c r="I367" s="668">
        <v>1</v>
      </c>
      <c r="J367" s="668">
        <v>668.54</v>
      </c>
      <c r="K367" s="681">
        <v>1</v>
      </c>
      <c r="L367" s="668">
        <v>1</v>
      </c>
      <c r="M367" s="669">
        <v>668.54</v>
      </c>
    </row>
    <row r="368" spans="1:13" ht="14.4" customHeight="1" x14ac:dyDescent="0.3">
      <c r="A368" s="664" t="s">
        <v>4776</v>
      </c>
      <c r="B368" s="665" t="s">
        <v>4418</v>
      </c>
      <c r="C368" s="665" t="s">
        <v>2401</v>
      </c>
      <c r="D368" s="665" t="s">
        <v>2402</v>
      </c>
      <c r="E368" s="665" t="s">
        <v>4419</v>
      </c>
      <c r="F368" s="668"/>
      <c r="G368" s="668"/>
      <c r="H368" s="681"/>
      <c r="I368" s="668">
        <v>2</v>
      </c>
      <c r="J368" s="668">
        <v>0</v>
      </c>
      <c r="K368" s="681"/>
      <c r="L368" s="668">
        <v>2</v>
      </c>
      <c r="M368" s="669">
        <v>0</v>
      </c>
    </row>
    <row r="369" spans="1:13" ht="14.4" customHeight="1" x14ac:dyDescent="0.3">
      <c r="A369" s="664" t="s">
        <v>4776</v>
      </c>
      <c r="B369" s="665" t="s">
        <v>4439</v>
      </c>
      <c r="C369" s="665" t="s">
        <v>3721</v>
      </c>
      <c r="D369" s="665" t="s">
        <v>4613</v>
      </c>
      <c r="E369" s="665" t="s">
        <v>4614</v>
      </c>
      <c r="F369" s="668"/>
      <c r="G369" s="668"/>
      <c r="H369" s="681">
        <v>0</v>
      </c>
      <c r="I369" s="668">
        <v>1</v>
      </c>
      <c r="J369" s="668">
        <v>184.74</v>
      </c>
      <c r="K369" s="681">
        <v>1</v>
      </c>
      <c r="L369" s="668">
        <v>1</v>
      </c>
      <c r="M369" s="669">
        <v>184.74</v>
      </c>
    </row>
    <row r="370" spans="1:13" ht="14.4" customHeight="1" x14ac:dyDescent="0.3">
      <c r="A370" s="664" t="s">
        <v>4776</v>
      </c>
      <c r="B370" s="665" t="s">
        <v>4442</v>
      </c>
      <c r="C370" s="665" t="s">
        <v>4806</v>
      </c>
      <c r="D370" s="665" t="s">
        <v>2554</v>
      </c>
      <c r="E370" s="665" t="s">
        <v>4446</v>
      </c>
      <c r="F370" s="668"/>
      <c r="G370" s="668"/>
      <c r="H370" s="681">
        <v>0</v>
      </c>
      <c r="I370" s="668">
        <v>23</v>
      </c>
      <c r="J370" s="668">
        <v>12392.97</v>
      </c>
      <c r="K370" s="681">
        <v>1</v>
      </c>
      <c r="L370" s="668">
        <v>23</v>
      </c>
      <c r="M370" s="669">
        <v>12392.97</v>
      </c>
    </row>
    <row r="371" spans="1:13" ht="14.4" customHeight="1" x14ac:dyDescent="0.3">
      <c r="A371" s="664" t="s">
        <v>4776</v>
      </c>
      <c r="B371" s="665" t="s">
        <v>4442</v>
      </c>
      <c r="C371" s="665" t="s">
        <v>4968</v>
      </c>
      <c r="D371" s="665" t="s">
        <v>2554</v>
      </c>
      <c r="E371" s="665" t="s">
        <v>4615</v>
      </c>
      <c r="F371" s="668"/>
      <c r="G371" s="668"/>
      <c r="H371" s="681">
        <v>0</v>
      </c>
      <c r="I371" s="668">
        <v>9</v>
      </c>
      <c r="J371" s="668">
        <v>6863.2800000000007</v>
      </c>
      <c r="K371" s="681">
        <v>1</v>
      </c>
      <c r="L371" s="668">
        <v>9</v>
      </c>
      <c r="M371" s="669">
        <v>6863.2800000000007</v>
      </c>
    </row>
    <row r="372" spans="1:13" ht="14.4" customHeight="1" x14ac:dyDescent="0.3">
      <c r="A372" s="664" t="s">
        <v>4776</v>
      </c>
      <c r="B372" s="665" t="s">
        <v>4442</v>
      </c>
      <c r="C372" s="665" t="s">
        <v>5128</v>
      </c>
      <c r="D372" s="665" t="s">
        <v>2308</v>
      </c>
      <c r="E372" s="665" t="s">
        <v>4444</v>
      </c>
      <c r="F372" s="668"/>
      <c r="G372" s="668"/>
      <c r="H372" s="681">
        <v>0</v>
      </c>
      <c r="I372" s="668">
        <v>28</v>
      </c>
      <c r="J372" s="668">
        <v>38797.360000000001</v>
      </c>
      <c r="K372" s="681">
        <v>1</v>
      </c>
      <c r="L372" s="668">
        <v>28</v>
      </c>
      <c r="M372" s="669">
        <v>38797.360000000001</v>
      </c>
    </row>
    <row r="373" spans="1:13" ht="14.4" customHeight="1" x14ac:dyDescent="0.3">
      <c r="A373" s="664" t="s">
        <v>4776</v>
      </c>
      <c r="B373" s="665" t="s">
        <v>4442</v>
      </c>
      <c r="C373" s="665" t="s">
        <v>2307</v>
      </c>
      <c r="D373" s="665" t="s">
        <v>2308</v>
      </c>
      <c r="E373" s="665" t="s">
        <v>4447</v>
      </c>
      <c r="F373" s="668"/>
      <c r="G373" s="668"/>
      <c r="H373" s="681">
        <v>0</v>
      </c>
      <c r="I373" s="668">
        <v>40</v>
      </c>
      <c r="J373" s="668">
        <v>73899.600000000006</v>
      </c>
      <c r="K373" s="681">
        <v>1</v>
      </c>
      <c r="L373" s="668">
        <v>40</v>
      </c>
      <c r="M373" s="669">
        <v>73899.600000000006</v>
      </c>
    </row>
    <row r="374" spans="1:13" ht="14.4" customHeight="1" x14ac:dyDescent="0.3">
      <c r="A374" s="664" t="s">
        <v>4776</v>
      </c>
      <c r="B374" s="665" t="s">
        <v>4442</v>
      </c>
      <c r="C374" s="665" t="s">
        <v>4908</v>
      </c>
      <c r="D374" s="665" t="s">
        <v>2308</v>
      </c>
      <c r="E374" s="665" t="s">
        <v>4445</v>
      </c>
      <c r="F374" s="668"/>
      <c r="G374" s="668"/>
      <c r="H374" s="681">
        <v>0</v>
      </c>
      <c r="I374" s="668">
        <v>7</v>
      </c>
      <c r="J374" s="668">
        <v>16165.52</v>
      </c>
      <c r="K374" s="681">
        <v>1</v>
      </c>
      <c r="L374" s="668">
        <v>7</v>
      </c>
      <c r="M374" s="669">
        <v>16165.52</v>
      </c>
    </row>
    <row r="375" spans="1:13" ht="14.4" customHeight="1" x14ac:dyDescent="0.3">
      <c r="A375" s="664" t="s">
        <v>4776</v>
      </c>
      <c r="B375" s="665" t="s">
        <v>4442</v>
      </c>
      <c r="C375" s="665" t="s">
        <v>2550</v>
      </c>
      <c r="D375" s="665" t="s">
        <v>2308</v>
      </c>
      <c r="E375" s="665" t="s">
        <v>4444</v>
      </c>
      <c r="F375" s="668"/>
      <c r="G375" s="668"/>
      <c r="H375" s="681">
        <v>0</v>
      </c>
      <c r="I375" s="668">
        <v>14</v>
      </c>
      <c r="J375" s="668">
        <v>19398.68</v>
      </c>
      <c r="K375" s="681">
        <v>1</v>
      </c>
      <c r="L375" s="668">
        <v>14</v>
      </c>
      <c r="M375" s="669">
        <v>19398.68</v>
      </c>
    </row>
    <row r="376" spans="1:13" ht="14.4" customHeight="1" x14ac:dyDescent="0.3">
      <c r="A376" s="664" t="s">
        <v>4776</v>
      </c>
      <c r="B376" s="665" t="s">
        <v>4442</v>
      </c>
      <c r="C376" s="665" t="s">
        <v>2559</v>
      </c>
      <c r="D376" s="665" t="s">
        <v>2308</v>
      </c>
      <c r="E376" s="665" t="s">
        <v>4445</v>
      </c>
      <c r="F376" s="668"/>
      <c r="G376" s="668"/>
      <c r="H376" s="681">
        <v>0</v>
      </c>
      <c r="I376" s="668">
        <v>3</v>
      </c>
      <c r="J376" s="668">
        <v>6928.08</v>
      </c>
      <c r="K376" s="681">
        <v>1</v>
      </c>
      <c r="L376" s="668">
        <v>3</v>
      </c>
      <c r="M376" s="669">
        <v>6928.08</v>
      </c>
    </row>
    <row r="377" spans="1:13" ht="14.4" customHeight="1" x14ac:dyDescent="0.3">
      <c r="A377" s="664" t="s">
        <v>4776</v>
      </c>
      <c r="B377" s="665" t="s">
        <v>7247</v>
      </c>
      <c r="C377" s="665" t="s">
        <v>4975</v>
      </c>
      <c r="D377" s="665" t="s">
        <v>4976</v>
      </c>
      <c r="E377" s="665" t="s">
        <v>4977</v>
      </c>
      <c r="F377" s="668"/>
      <c r="G377" s="668"/>
      <c r="H377" s="681">
        <v>0</v>
      </c>
      <c r="I377" s="668">
        <v>3</v>
      </c>
      <c r="J377" s="668">
        <v>480.29999999999995</v>
      </c>
      <c r="K377" s="681">
        <v>1</v>
      </c>
      <c r="L377" s="668">
        <v>3</v>
      </c>
      <c r="M377" s="669">
        <v>480.29999999999995</v>
      </c>
    </row>
    <row r="378" spans="1:13" ht="14.4" customHeight="1" x14ac:dyDescent="0.3">
      <c r="A378" s="664" t="s">
        <v>4776</v>
      </c>
      <c r="B378" s="665" t="s">
        <v>4450</v>
      </c>
      <c r="C378" s="665" t="s">
        <v>2263</v>
      </c>
      <c r="D378" s="665" t="s">
        <v>3846</v>
      </c>
      <c r="E378" s="665" t="s">
        <v>4451</v>
      </c>
      <c r="F378" s="668"/>
      <c r="G378" s="668"/>
      <c r="H378" s="681">
        <v>0</v>
      </c>
      <c r="I378" s="668">
        <v>2</v>
      </c>
      <c r="J378" s="668">
        <v>281.2</v>
      </c>
      <c r="K378" s="681">
        <v>1</v>
      </c>
      <c r="L378" s="668">
        <v>2</v>
      </c>
      <c r="M378" s="669">
        <v>281.2</v>
      </c>
    </row>
    <row r="379" spans="1:13" ht="14.4" customHeight="1" x14ac:dyDescent="0.3">
      <c r="A379" s="664" t="s">
        <v>4776</v>
      </c>
      <c r="B379" s="665" t="s">
        <v>4454</v>
      </c>
      <c r="C379" s="665" t="s">
        <v>6006</v>
      </c>
      <c r="D379" s="665" t="s">
        <v>6007</v>
      </c>
      <c r="E379" s="665" t="s">
        <v>4463</v>
      </c>
      <c r="F379" s="668">
        <v>2</v>
      </c>
      <c r="G379" s="668">
        <v>140.46</v>
      </c>
      <c r="H379" s="681">
        <v>1</v>
      </c>
      <c r="I379" s="668"/>
      <c r="J379" s="668"/>
      <c r="K379" s="681">
        <v>0</v>
      </c>
      <c r="L379" s="668">
        <v>2</v>
      </c>
      <c r="M379" s="669">
        <v>140.46</v>
      </c>
    </row>
    <row r="380" spans="1:13" ht="14.4" customHeight="1" x14ac:dyDescent="0.3">
      <c r="A380" s="664" t="s">
        <v>4776</v>
      </c>
      <c r="B380" s="665" t="s">
        <v>4459</v>
      </c>
      <c r="C380" s="665" t="s">
        <v>3800</v>
      </c>
      <c r="D380" s="665" t="s">
        <v>3801</v>
      </c>
      <c r="E380" s="665" t="s">
        <v>4595</v>
      </c>
      <c r="F380" s="668"/>
      <c r="G380" s="668"/>
      <c r="H380" s="681">
        <v>0</v>
      </c>
      <c r="I380" s="668">
        <v>2</v>
      </c>
      <c r="J380" s="668">
        <v>31.1</v>
      </c>
      <c r="K380" s="681">
        <v>1</v>
      </c>
      <c r="L380" s="668">
        <v>2</v>
      </c>
      <c r="M380" s="669">
        <v>31.1</v>
      </c>
    </row>
    <row r="381" spans="1:13" ht="14.4" customHeight="1" x14ac:dyDescent="0.3">
      <c r="A381" s="664" t="s">
        <v>4776</v>
      </c>
      <c r="B381" s="665" t="s">
        <v>4461</v>
      </c>
      <c r="C381" s="665" t="s">
        <v>2352</v>
      </c>
      <c r="D381" s="665" t="s">
        <v>2353</v>
      </c>
      <c r="E381" s="665" t="s">
        <v>4455</v>
      </c>
      <c r="F381" s="668"/>
      <c r="G381" s="668"/>
      <c r="H381" s="681">
        <v>0</v>
      </c>
      <c r="I381" s="668">
        <v>1</v>
      </c>
      <c r="J381" s="668">
        <v>48.27</v>
      </c>
      <c r="K381" s="681">
        <v>1</v>
      </c>
      <c r="L381" s="668">
        <v>1</v>
      </c>
      <c r="M381" s="669">
        <v>48.27</v>
      </c>
    </row>
    <row r="382" spans="1:13" ht="14.4" customHeight="1" x14ac:dyDescent="0.3">
      <c r="A382" s="664" t="s">
        <v>4776</v>
      </c>
      <c r="B382" s="665" t="s">
        <v>4461</v>
      </c>
      <c r="C382" s="665" t="s">
        <v>2359</v>
      </c>
      <c r="D382" s="665" t="s">
        <v>2353</v>
      </c>
      <c r="E382" s="665" t="s">
        <v>4462</v>
      </c>
      <c r="F382" s="668"/>
      <c r="G382" s="668"/>
      <c r="H382" s="681">
        <v>0</v>
      </c>
      <c r="I382" s="668">
        <v>3</v>
      </c>
      <c r="J382" s="668">
        <v>434.43</v>
      </c>
      <c r="K382" s="681">
        <v>1</v>
      </c>
      <c r="L382" s="668">
        <v>3</v>
      </c>
      <c r="M382" s="669">
        <v>434.43</v>
      </c>
    </row>
    <row r="383" spans="1:13" ht="14.4" customHeight="1" x14ac:dyDescent="0.3">
      <c r="A383" s="664" t="s">
        <v>4776</v>
      </c>
      <c r="B383" s="665" t="s">
        <v>4465</v>
      </c>
      <c r="C383" s="665" t="s">
        <v>6109</v>
      </c>
      <c r="D383" s="665" t="s">
        <v>6110</v>
      </c>
      <c r="E383" s="665" t="s">
        <v>4469</v>
      </c>
      <c r="F383" s="668">
        <v>4</v>
      </c>
      <c r="G383" s="668">
        <v>193.08</v>
      </c>
      <c r="H383" s="681">
        <v>1</v>
      </c>
      <c r="I383" s="668"/>
      <c r="J383" s="668"/>
      <c r="K383" s="681">
        <v>0</v>
      </c>
      <c r="L383" s="668">
        <v>4</v>
      </c>
      <c r="M383" s="669">
        <v>193.08</v>
      </c>
    </row>
    <row r="384" spans="1:13" ht="14.4" customHeight="1" x14ac:dyDescent="0.3">
      <c r="A384" s="664" t="s">
        <v>4776</v>
      </c>
      <c r="B384" s="665" t="s">
        <v>4488</v>
      </c>
      <c r="C384" s="665" t="s">
        <v>3717</v>
      </c>
      <c r="D384" s="665" t="s">
        <v>3718</v>
      </c>
      <c r="E384" s="665" t="s">
        <v>4639</v>
      </c>
      <c r="F384" s="668"/>
      <c r="G384" s="668"/>
      <c r="H384" s="681">
        <v>0</v>
      </c>
      <c r="I384" s="668">
        <v>1</v>
      </c>
      <c r="J384" s="668">
        <v>392.42</v>
      </c>
      <c r="K384" s="681">
        <v>1</v>
      </c>
      <c r="L384" s="668">
        <v>1</v>
      </c>
      <c r="M384" s="669">
        <v>392.42</v>
      </c>
    </row>
    <row r="385" spans="1:13" ht="14.4" customHeight="1" x14ac:dyDescent="0.3">
      <c r="A385" s="664" t="s">
        <v>4776</v>
      </c>
      <c r="B385" s="665" t="s">
        <v>4496</v>
      </c>
      <c r="C385" s="665" t="s">
        <v>6116</v>
      </c>
      <c r="D385" s="665" t="s">
        <v>2253</v>
      </c>
      <c r="E385" s="665" t="s">
        <v>6117</v>
      </c>
      <c r="F385" s="668"/>
      <c r="G385" s="668"/>
      <c r="H385" s="681">
        <v>0</v>
      </c>
      <c r="I385" s="668">
        <v>2</v>
      </c>
      <c r="J385" s="668">
        <v>876.98</v>
      </c>
      <c r="K385" s="681">
        <v>1</v>
      </c>
      <c r="L385" s="668">
        <v>2</v>
      </c>
      <c r="M385" s="669">
        <v>876.98</v>
      </c>
    </row>
    <row r="386" spans="1:13" ht="14.4" customHeight="1" x14ac:dyDescent="0.3">
      <c r="A386" s="664" t="s">
        <v>4776</v>
      </c>
      <c r="B386" s="665" t="s">
        <v>4502</v>
      </c>
      <c r="C386" s="665" t="s">
        <v>2408</v>
      </c>
      <c r="D386" s="665" t="s">
        <v>4508</v>
      </c>
      <c r="E386" s="665" t="s">
        <v>4509</v>
      </c>
      <c r="F386" s="668"/>
      <c r="G386" s="668"/>
      <c r="H386" s="681">
        <v>0</v>
      </c>
      <c r="I386" s="668">
        <v>2</v>
      </c>
      <c r="J386" s="668">
        <v>92.14</v>
      </c>
      <c r="K386" s="681">
        <v>1</v>
      </c>
      <c r="L386" s="668">
        <v>2</v>
      </c>
      <c r="M386" s="669">
        <v>92.14</v>
      </c>
    </row>
    <row r="387" spans="1:13" ht="14.4" customHeight="1" x14ac:dyDescent="0.3">
      <c r="A387" s="664" t="s">
        <v>4776</v>
      </c>
      <c r="B387" s="665" t="s">
        <v>4513</v>
      </c>
      <c r="C387" s="665" t="s">
        <v>2767</v>
      </c>
      <c r="D387" s="665" t="s">
        <v>2539</v>
      </c>
      <c r="E387" s="665" t="s">
        <v>4515</v>
      </c>
      <c r="F387" s="668"/>
      <c r="G387" s="668"/>
      <c r="H387" s="681">
        <v>0</v>
      </c>
      <c r="I387" s="668">
        <v>37</v>
      </c>
      <c r="J387" s="668">
        <v>5711.32</v>
      </c>
      <c r="K387" s="681">
        <v>1</v>
      </c>
      <c r="L387" s="668">
        <v>37</v>
      </c>
      <c r="M387" s="669">
        <v>5711.32</v>
      </c>
    </row>
    <row r="388" spans="1:13" ht="14.4" customHeight="1" x14ac:dyDescent="0.3">
      <c r="A388" s="664" t="s">
        <v>4776</v>
      </c>
      <c r="B388" s="665" t="s">
        <v>4513</v>
      </c>
      <c r="C388" s="665" t="s">
        <v>2771</v>
      </c>
      <c r="D388" s="665" t="s">
        <v>4518</v>
      </c>
      <c r="E388" s="665" t="s">
        <v>4519</v>
      </c>
      <c r="F388" s="668"/>
      <c r="G388" s="668"/>
      <c r="H388" s="681">
        <v>0</v>
      </c>
      <c r="I388" s="668">
        <v>2</v>
      </c>
      <c r="J388" s="668">
        <v>299.04000000000002</v>
      </c>
      <c r="K388" s="681">
        <v>1</v>
      </c>
      <c r="L388" s="668">
        <v>2</v>
      </c>
      <c r="M388" s="669">
        <v>299.04000000000002</v>
      </c>
    </row>
    <row r="389" spans="1:13" ht="14.4" customHeight="1" x14ac:dyDescent="0.3">
      <c r="A389" s="664" t="s">
        <v>4776</v>
      </c>
      <c r="B389" s="665" t="s">
        <v>4513</v>
      </c>
      <c r="C389" s="665" t="s">
        <v>5995</v>
      </c>
      <c r="D389" s="665" t="s">
        <v>5996</v>
      </c>
      <c r="E389" s="665" t="s">
        <v>5997</v>
      </c>
      <c r="F389" s="668"/>
      <c r="G389" s="668"/>
      <c r="H389" s="681">
        <v>0</v>
      </c>
      <c r="I389" s="668">
        <v>1</v>
      </c>
      <c r="J389" s="668">
        <v>75.73</v>
      </c>
      <c r="K389" s="681">
        <v>1</v>
      </c>
      <c r="L389" s="668">
        <v>1</v>
      </c>
      <c r="M389" s="669">
        <v>75.73</v>
      </c>
    </row>
    <row r="390" spans="1:13" ht="14.4" customHeight="1" x14ac:dyDescent="0.3">
      <c r="A390" s="664" t="s">
        <v>4776</v>
      </c>
      <c r="B390" s="665" t="s">
        <v>4513</v>
      </c>
      <c r="C390" s="665" t="s">
        <v>2538</v>
      </c>
      <c r="D390" s="665" t="s">
        <v>2539</v>
      </c>
      <c r="E390" s="665" t="s">
        <v>4514</v>
      </c>
      <c r="F390" s="668"/>
      <c r="G390" s="668"/>
      <c r="H390" s="681">
        <v>0</v>
      </c>
      <c r="I390" s="668">
        <v>2</v>
      </c>
      <c r="J390" s="668">
        <v>450.12</v>
      </c>
      <c r="K390" s="681">
        <v>1</v>
      </c>
      <c r="L390" s="668">
        <v>2</v>
      </c>
      <c r="M390" s="669">
        <v>450.12</v>
      </c>
    </row>
    <row r="391" spans="1:13" ht="14.4" customHeight="1" x14ac:dyDescent="0.3">
      <c r="A391" s="664" t="s">
        <v>4776</v>
      </c>
      <c r="B391" s="665" t="s">
        <v>4529</v>
      </c>
      <c r="C391" s="665" t="s">
        <v>2809</v>
      </c>
      <c r="D391" s="665" t="s">
        <v>2810</v>
      </c>
      <c r="E391" s="665" t="s">
        <v>4531</v>
      </c>
      <c r="F391" s="668"/>
      <c r="G391" s="668"/>
      <c r="H391" s="681">
        <v>0</v>
      </c>
      <c r="I391" s="668">
        <v>5</v>
      </c>
      <c r="J391" s="668">
        <v>20486</v>
      </c>
      <c r="K391" s="681">
        <v>1</v>
      </c>
      <c r="L391" s="668">
        <v>5</v>
      </c>
      <c r="M391" s="669">
        <v>20486</v>
      </c>
    </row>
    <row r="392" spans="1:13" ht="14.4" customHeight="1" x14ac:dyDescent="0.3">
      <c r="A392" s="664" t="s">
        <v>4776</v>
      </c>
      <c r="B392" s="665" t="s">
        <v>7241</v>
      </c>
      <c r="C392" s="665" t="s">
        <v>5617</v>
      </c>
      <c r="D392" s="665" t="s">
        <v>5618</v>
      </c>
      <c r="E392" s="665" t="s">
        <v>5619</v>
      </c>
      <c r="F392" s="668"/>
      <c r="G392" s="668"/>
      <c r="H392" s="681">
        <v>0</v>
      </c>
      <c r="I392" s="668">
        <v>13</v>
      </c>
      <c r="J392" s="668">
        <v>47958.43</v>
      </c>
      <c r="K392" s="681">
        <v>1</v>
      </c>
      <c r="L392" s="668">
        <v>13</v>
      </c>
      <c r="M392" s="669">
        <v>47958.43</v>
      </c>
    </row>
    <row r="393" spans="1:13" ht="14.4" customHeight="1" x14ac:dyDescent="0.3">
      <c r="A393" s="664" t="s">
        <v>4776</v>
      </c>
      <c r="B393" s="665" t="s">
        <v>7241</v>
      </c>
      <c r="C393" s="665" t="s">
        <v>6062</v>
      </c>
      <c r="D393" s="665" t="s">
        <v>5618</v>
      </c>
      <c r="E393" s="665" t="s">
        <v>6063</v>
      </c>
      <c r="F393" s="668"/>
      <c r="G393" s="668"/>
      <c r="H393" s="681"/>
      <c r="I393" s="668">
        <v>1</v>
      </c>
      <c r="J393" s="668">
        <v>0</v>
      </c>
      <c r="K393" s="681"/>
      <c r="L393" s="668">
        <v>1</v>
      </c>
      <c r="M393" s="669">
        <v>0</v>
      </c>
    </row>
    <row r="394" spans="1:13" ht="14.4" customHeight="1" x14ac:dyDescent="0.3">
      <c r="A394" s="664" t="s">
        <v>4776</v>
      </c>
      <c r="B394" s="665" t="s">
        <v>7237</v>
      </c>
      <c r="C394" s="665" t="s">
        <v>5739</v>
      </c>
      <c r="D394" s="665" t="s">
        <v>5740</v>
      </c>
      <c r="E394" s="665" t="s">
        <v>4460</v>
      </c>
      <c r="F394" s="668"/>
      <c r="G394" s="668"/>
      <c r="H394" s="681"/>
      <c r="I394" s="668">
        <v>18</v>
      </c>
      <c r="J394" s="668">
        <v>0</v>
      </c>
      <c r="K394" s="681"/>
      <c r="L394" s="668">
        <v>18</v>
      </c>
      <c r="M394" s="669">
        <v>0</v>
      </c>
    </row>
    <row r="395" spans="1:13" ht="14.4" customHeight="1" x14ac:dyDescent="0.3">
      <c r="A395" s="664" t="s">
        <v>4776</v>
      </c>
      <c r="B395" s="665" t="s">
        <v>7237</v>
      </c>
      <c r="C395" s="665" t="s">
        <v>5741</v>
      </c>
      <c r="D395" s="665" t="s">
        <v>5740</v>
      </c>
      <c r="E395" s="665" t="s">
        <v>5430</v>
      </c>
      <c r="F395" s="668"/>
      <c r="G395" s="668"/>
      <c r="H395" s="681">
        <v>0</v>
      </c>
      <c r="I395" s="668">
        <v>70</v>
      </c>
      <c r="J395" s="668">
        <v>34951.49</v>
      </c>
      <c r="K395" s="681">
        <v>1</v>
      </c>
      <c r="L395" s="668">
        <v>70</v>
      </c>
      <c r="M395" s="669">
        <v>34951.49</v>
      </c>
    </row>
    <row r="396" spans="1:13" ht="14.4" customHeight="1" x14ac:dyDescent="0.3">
      <c r="A396" s="664" t="s">
        <v>4776</v>
      </c>
      <c r="B396" s="665" t="s">
        <v>7238</v>
      </c>
      <c r="C396" s="665" t="s">
        <v>6004</v>
      </c>
      <c r="D396" s="665" t="s">
        <v>6005</v>
      </c>
      <c r="E396" s="665" t="s">
        <v>4585</v>
      </c>
      <c r="F396" s="668"/>
      <c r="G396" s="668"/>
      <c r="H396" s="681">
        <v>0</v>
      </c>
      <c r="I396" s="668">
        <v>7</v>
      </c>
      <c r="J396" s="668">
        <v>1448.16</v>
      </c>
      <c r="K396" s="681">
        <v>1</v>
      </c>
      <c r="L396" s="668">
        <v>7</v>
      </c>
      <c r="M396" s="669">
        <v>1448.16</v>
      </c>
    </row>
    <row r="397" spans="1:13" ht="14.4" customHeight="1" x14ac:dyDescent="0.3">
      <c r="A397" s="664" t="s">
        <v>4776</v>
      </c>
      <c r="B397" s="665" t="s">
        <v>7239</v>
      </c>
      <c r="C397" s="665" t="s">
        <v>5576</v>
      </c>
      <c r="D397" s="665" t="s">
        <v>5577</v>
      </c>
      <c r="E397" s="665" t="s">
        <v>5573</v>
      </c>
      <c r="F397" s="668">
        <v>3</v>
      </c>
      <c r="G397" s="668">
        <v>1651.17</v>
      </c>
      <c r="H397" s="681">
        <v>1</v>
      </c>
      <c r="I397" s="668"/>
      <c r="J397" s="668"/>
      <c r="K397" s="681">
        <v>0</v>
      </c>
      <c r="L397" s="668">
        <v>3</v>
      </c>
      <c r="M397" s="669">
        <v>1651.17</v>
      </c>
    </row>
    <row r="398" spans="1:13" ht="14.4" customHeight="1" x14ac:dyDescent="0.3">
      <c r="A398" s="664" t="s">
        <v>4776</v>
      </c>
      <c r="B398" s="665" t="s">
        <v>7239</v>
      </c>
      <c r="C398" s="665" t="s">
        <v>6002</v>
      </c>
      <c r="D398" s="665" t="s">
        <v>5779</v>
      </c>
      <c r="E398" s="665" t="s">
        <v>5999</v>
      </c>
      <c r="F398" s="668"/>
      <c r="G398" s="668"/>
      <c r="H398" s="681">
        <v>0</v>
      </c>
      <c r="I398" s="668">
        <v>2</v>
      </c>
      <c r="J398" s="668">
        <v>3669.28</v>
      </c>
      <c r="K398" s="681">
        <v>1</v>
      </c>
      <c r="L398" s="668">
        <v>2</v>
      </c>
      <c r="M398" s="669">
        <v>3669.28</v>
      </c>
    </row>
    <row r="399" spans="1:13" ht="14.4" customHeight="1" x14ac:dyDescent="0.3">
      <c r="A399" s="664" t="s">
        <v>4776</v>
      </c>
      <c r="B399" s="665" t="s">
        <v>4539</v>
      </c>
      <c r="C399" s="665" t="s">
        <v>604</v>
      </c>
      <c r="D399" s="665" t="s">
        <v>605</v>
      </c>
      <c r="E399" s="665" t="s">
        <v>4541</v>
      </c>
      <c r="F399" s="668"/>
      <c r="G399" s="668"/>
      <c r="H399" s="681">
        <v>0</v>
      </c>
      <c r="I399" s="668">
        <v>5</v>
      </c>
      <c r="J399" s="668">
        <v>2751.95</v>
      </c>
      <c r="K399" s="681">
        <v>1</v>
      </c>
      <c r="L399" s="668">
        <v>5</v>
      </c>
      <c r="M399" s="669">
        <v>2751.95</v>
      </c>
    </row>
    <row r="400" spans="1:13" ht="14.4" customHeight="1" x14ac:dyDescent="0.3">
      <c r="A400" s="664" t="s">
        <v>4776</v>
      </c>
      <c r="B400" s="665" t="s">
        <v>4539</v>
      </c>
      <c r="C400" s="665" t="s">
        <v>4897</v>
      </c>
      <c r="D400" s="665" t="s">
        <v>605</v>
      </c>
      <c r="E400" s="665" t="s">
        <v>4541</v>
      </c>
      <c r="F400" s="668"/>
      <c r="G400" s="668"/>
      <c r="H400" s="681"/>
      <c r="I400" s="668">
        <v>7</v>
      </c>
      <c r="J400" s="668">
        <v>0</v>
      </c>
      <c r="K400" s="681"/>
      <c r="L400" s="668">
        <v>7</v>
      </c>
      <c r="M400" s="669">
        <v>0</v>
      </c>
    </row>
    <row r="401" spans="1:13" ht="14.4" customHeight="1" x14ac:dyDescent="0.3">
      <c r="A401" s="664" t="s">
        <v>4776</v>
      </c>
      <c r="B401" s="665" t="s">
        <v>4539</v>
      </c>
      <c r="C401" s="665" t="s">
        <v>6075</v>
      </c>
      <c r="D401" s="665" t="s">
        <v>605</v>
      </c>
      <c r="E401" s="665" t="s">
        <v>6076</v>
      </c>
      <c r="F401" s="668">
        <v>3</v>
      </c>
      <c r="G401" s="668">
        <v>0</v>
      </c>
      <c r="H401" s="681"/>
      <c r="I401" s="668"/>
      <c r="J401" s="668"/>
      <c r="K401" s="681"/>
      <c r="L401" s="668">
        <v>3</v>
      </c>
      <c r="M401" s="669">
        <v>0</v>
      </c>
    </row>
    <row r="402" spans="1:13" ht="14.4" customHeight="1" x14ac:dyDescent="0.3">
      <c r="A402" s="664" t="s">
        <v>4776</v>
      </c>
      <c r="B402" s="665" t="s">
        <v>4539</v>
      </c>
      <c r="C402" s="665" t="s">
        <v>5808</v>
      </c>
      <c r="D402" s="665" t="s">
        <v>605</v>
      </c>
      <c r="E402" s="665" t="s">
        <v>4540</v>
      </c>
      <c r="F402" s="668">
        <v>1</v>
      </c>
      <c r="G402" s="668">
        <v>550.39</v>
      </c>
      <c r="H402" s="681">
        <v>1</v>
      </c>
      <c r="I402" s="668"/>
      <c r="J402" s="668"/>
      <c r="K402" s="681">
        <v>0</v>
      </c>
      <c r="L402" s="668">
        <v>1</v>
      </c>
      <c r="M402" s="669">
        <v>550.39</v>
      </c>
    </row>
    <row r="403" spans="1:13" ht="14.4" customHeight="1" x14ac:dyDescent="0.3">
      <c r="A403" s="664" t="s">
        <v>4776</v>
      </c>
      <c r="B403" s="665" t="s">
        <v>4539</v>
      </c>
      <c r="C403" s="665" t="s">
        <v>2572</v>
      </c>
      <c r="D403" s="665" t="s">
        <v>2573</v>
      </c>
      <c r="E403" s="665" t="s">
        <v>4540</v>
      </c>
      <c r="F403" s="668"/>
      <c r="G403" s="668"/>
      <c r="H403" s="681">
        <v>0</v>
      </c>
      <c r="I403" s="668">
        <v>61</v>
      </c>
      <c r="J403" s="668">
        <v>33573.79</v>
      </c>
      <c r="K403" s="681">
        <v>1</v>
      </c>
      <c r="L403" s="668">
        <v>61</v>
      </c>
      <c r="M403" s="669">
        <v>33573.79</v>
      </c>
    </row>
    <row r="404" spans="1:13" ht="14.4" customHeight="1" x14ac:dyDescent="0.3">
      <c r="A404" s="664" t="s">
        <v>4776</v>
      </c>
      <c r="B404" s="665" t="s">
        <v>4539</v>
      </c>
      <c r="C404" s="665" t="s">
        <v>6077</v>
      </c>
      <c r="D404" s="665" t="s">
        <v>5249</v>
      </c>
      <c r="E404" s="665" t="s">
        <v>6078</v>
      </c>
      <c r="F404" s="668">
        <v>31</v>
      </c>
      <c r="G404" s="668">
        <v>51186.58</v>
      </c>
      <c r="H404" s="681">
        <v>1</v>
      </c>
      <c r="I404" s="668"/>
      <c r="J404" s="668"/>
      <c r="K404" s="681">
        <v>0</v>
      </c>
      <c r="L404" s="668">
        <v>31</v>
      </c>
      <c r="M404" s="669">
        <v>51186.58</v>
      </c>
    </row>
    <row r="405" spans="1:13" ht="14.4" customHeight="1" x14ac:dyDescent="0.3">
      <c r="A405" s="664" t="s">
        <v>4776</v>
      </c>
      <c r="B405" s="665" t="s">
        <v>4539</v>
      </c>
      <c r="C405" s="665" t="s">
        <v>5248</v>
      </c>
      <c r="D405" s="665" t="s">
        <v>5249</v>
      </c>
      <c r="E405" s="665" t="s">
        <v>4540</v>
      </c>
      <c r="F405" s="668">
        <v>12</v>
      </c>
      <c r="G405" s="668">
        <v>6604.68</v>
      </c>
      <c r="H405" s="681">
        <v>1</v>
      </c>
      <c r="I405" s="668"/>
      <c r="J405" s="668"/>
      <c r="K405" s="681">
        <v>0</v>
      </c>
      <c r="L405" s="668">
        <v>12</v>
      </c>
      <c r="M405" s="669">
        <v>6604.68</v>
      </c>
    </row>
    <row r="406" spans="1:13" ht="14.4" customHeight="1" x14ac:dyDescent="0.3">
      <c r="A406" s="664" t="s">
        <v>4776</v>
      </c>
      <c r="B406" s="665" t="s">
        <v>7245</v>
      </c>
      <c r="C406" s="665" t="s">
        <v>5917</v>
      </c>
      <c r="D406" s="665" t="s">
        <v>5916</v>
      </c>
      <c r="E406" s="665" t="s">
        <v>5172</v>
      </c>
      <c r="F406" s="668">
        <v>2</v>
      </c>
      <c r="G406" s="668">
        <v>3302.36</v>
      </c>
      <c r="H406" s="681">
        <v>0.4</v>
      </c>
      <c r="I406" s="668">
        <v>3</v>
      </c>
      <c r="J406" s="668">
        <v>4953.54</v>
      </c>
      <c r="K406" s="681">
        <v>0.6</v>
      </c>
      <c r="L406" s="668">
        <v>5</v>
      </c>
      <c r="M406" s="669">
        <v>8255.9</v>
      </c>
    </row>
    <row r="407" spans="1:13" ht="14.4" customHeight="1" x14ac:dyDescent="0.3">
      <c r="A407" s="664" t="s">
        <v>4776</v>
      </c>
      <c r="B407" s="665" t="s">
        <v>7242</v>
      </c>
      <c r="C407" s="665" t="s">
        <v>5613</v>
      </c>
      <c r="D407" s="665" t="s">
        <v>5614</v>
      </c>
      <c r="E407" s="665" t="s">
        <v>5615</v>
      </c>
      <c r="F407" s="668"/>
      <c r="G407" s="668"/>
      <c r="H407" s="681">
        <v>0</v>
      </c>
      <c r="I407" s="668">
        <v>23</v>
      </c>
      <c r="J407" s="668">
        <v>50138.39</v>
      </c>
      <c r="K407" s="681">
        <v>1</v>
      </c>
      <c r="L407" s="668">
        <v>23</v>
      </c>
      <c r="M407" s="669">
        <v>50138.39</v>
      </c>
    </row>
    <row r="408" spans="1:13" ht="14.4" customHeight="1" x14ac:dyDescent="0.3">
      <c r="A408" s="664" t="s">
        <v>4776</v>
      </c>
      <c r="B408" s="665" t="s">
        <v>4549</v>
      </c>
      <c r="C408" s="665" t="s">
        <v>2246</v>
      </c>
      <c r="D408" s="665" t="s">
        <v>611</v>
      </c>
      <c r="E408" s="665" t="s">
        <v>4551</v>
      </c>
      <c r="F408" s="668"/>
      <c r="G408" s="668"/>
      <c r="H408" s="681">
        <v>0</v>
      </c>
      <c r="I408" s="668">
        <v>1</v>
      </c>
      <c r="J408" s="668">
        <v>36.54</v>
      </c>
      <c r="K408" s="681">
        <v>1</v>
      </c>
      <c r="L408" s="668">
        <v>1</v>
      </c>
      <c r="M408" s="669">
        <v>36.54</v>
      </c>
    </row>
    <row r="409" spans="1:13" ht="14.4" customHeight="1" x14ac:dyDescent="0.3">
      <c r="A409" s="664" t="s">
        <v>4776</v>
      </c>
      <c r="B409" s="665" t="s">
        <v>4552</v>
      </c>
      <c r="C409" s="665" t="s">
        <v>803</v>
      </c>
      <c r="D409" s="665" t="s">
        <v>804</v>
      </c>
      <c r="E409" s="665" t="s">
        <v>4553</v>
      </c>
      <c r="F409" s="668"/>
      <c r="G409" s="668"/>
      <c r="H409" s="681">
        <v>0</v>
      </c>
      <c r="I409" s="668">
        <v>9</v>
      </c>
      <c r="J409" s="668">
        <v>281.88</v>
      </c>
      <c r="K409" s="681">
        <v>1</v>
      </c>
      <c r="L409" s="668">
        <v>9</v>
      </c>
      <c r="M409" s="669">
        <v>281.88</v>
      </c>
    </row>
    <row r="410" spans="1:13" ht="14.4" customHeight="1" x14ac:dyDescent="0.3">
      <c r="A410" s="664" t="s">
        <v>4776</v>
      </c>
      <c r="B410" s="665" t="s">
        <v>4560</v>
      </c>
      <c r="C410" s="665" t="s">
        <v>3785</v>
      </c>
      <c r="D410" s="665" t="s">
        <v>4687</v>
      </c>
      <c r="E410" s="665" t="s">
        <v>3787</v>
      </c>
      <c r="F410" s="668"/>
      <c r="G410" s="668"/>
      <c r="H410" s="681">
        <v>0</v>
      </c>
      <c r="I410" s="668">
        <v>2</v>
      </c>
      <c r="J410" s="668">
        <v>732.62</v>
      </c>
      <c r="K410" s="681">
        <v>1</v>
      </c>
      <c r="L410" s="668">
        <v>2</v>
      </c>
      <c r="M410" s="669">
        <v>732.62</v>
      </c>
    </row>
    <row r="411" spans="1:13" ht="14.4" customHeight="1" x14ac:dyDescent="0.3">
      <c r="A411" s="664" t="s">
        <v>4776</v>
      </c>
      <c r="B411" s="665" t="s">
        <v>4562</v>
      </c>
      <c r="C411" s="665" t="s">
        <v>3775</v>
      </c>
      <c r="D411" s="665" t="s">
        <v>4563</v>
      </c>
      <c r="E411" s="665" t="s">
        <v>4688</v>
      </c>
      <c r="F411" s="668"/>
      <c r="G411" s="668"/>
      <c r="H411" s="681">
        <v>0</v>
      </c>
      <c r="I411" s="668">
        <v>1</v>
      </c>
      <c r="J411" s="668">
        <v>107.42</v>
      </c>
      <c r="K411" s="681">
        <v>1</v>
      </c>
      <c r="L411" s="668">
        <v>1</v>
      </c>
      <c r="M411" s="669">
        <v>107.42</v>
      </c>
    </row>
    <row r="412" spans="1:13" ht="14.4" customHeight="1" x14ac:dyDescent="0.3">
      <c r="A412" s="664" t="s">
        <v>4776</v>
      </c>
      <c r="B412" s="665" t="s">
        <v>4567</v>
      </c>
      <c r="C412" s="665" t="s">
        <v>5990</v>
      </c>
      <c r="D412" s="665" t="s">
        <v>5991</v>
      </c>
      <c r="E412" s="665" t="s">
        <v>4575</v>
      </c>
      <c r="F412" s="668">
        <v>3</v>
      </c>
      <c r="G412" s="668">
        <v>28.200000000000003</v>
      </c>
      <c r="H412" s="681">
        <v>1</v>
      </c>
      <c r="I412" s="668"/>
      <c r="J412" s="668"/>
      <c r="K412" s="681">
        <v>0</v>
      </c>
      <c r="L412" s="668">
        <v>3</v>
      </c>
      <c r="M412" s="669">
        <v>28.200000000000003</v>
      </c>
    </row>
    <row r="413" spans="1:13" ht="14.4" customHeight="1" x14ac:dyDescent="0.3">
      <c r="A413" s="664" t="s">
        <v>4776</v>
      </c>
      <c r="B413" s="665" t="s">
        <v>4567</v>
      </c>
      <c r="C413" s="665" t="s">
        <v>5557</v>
      </c>
      <c r="D413" s="665" t="s">
        <v>5558</v>
      </c>
      <c r="E413" s="665" t="s">
        <v>4575</v>
      </c>
      <c r="F413" s="668">
        <v>8</v>
      </c>
      <c r="G413" s="668">
        <v>75.2</v>
      </c>
      <c r="H413" s="681">
        <v>1</v>
      </c>
      <c r="I413" s="668"/>
      <c r="J413" s="668"/>
      <c r="K413" s="681">
        <v>0</v>
      </c>
      <c r="L413" s="668">
        <v>8</v>
      </c>
      <c r="M413" s="669">
        <v>75.2</v>
      </c>
    </row>
    <row r="414" spans="1:13" ht="14.4" customHeight="1" x14ac:dyDescent="0.3">
      <c r="A414" s="664" t="s">
        <v>4776</v>
      </c>
      <c r="B414" s="665" t="s">
        <v>4567</v>
      </c>
      <c r="C414" s="665" t="s">
        <v>5559</v>
      </c>
      <c r="D414" s="665" t="s">
        <v>5560</v>
      </c>
      <c r="E414" s="665" t="s">
        <v>4438</v>
      </c>
      <c r="F414" s="668">
        <v>2</v>
      </c>
      <c r="G414" s="668">
        <v>37.619999999999997</v>
      </c>
      <c r="H414" s="681">
        <v>1</v>
      </c>
      <c r="I414" s="668"/>
      <c r="J414" s="668"/>
      <c r="K414" s="681">
        <v>0</v>
      </c>
      <c r="L414" s="668">
        <v>2</v>
      </c>
      <c r="M414" s="669">
        <v>37.619999999999997</v>
      </c>
    </row>
    <row r="415" spans="1:13" ht="14.4" customHeight="1" x14ac:dyDescent="0.3">
      <c r="A415" s="664" t="s">
        <v>4776</v>
      </c>
      <c r="B415" s="665" t="s">
        <v>4567</v>
      </c>
      <c r="C415" s="665" t="s">
        <v>2456</v>
      </c>
      <c r="D415" s="665" t="s">
        <v>4574</v>
      </c>
      <c r="E415" s="665" t="s">
        <v>4575</v>
      </c>
      <c r="F415" s="668"/>
      <c r="G415" s="668"/>
      <c r="H415" s="681">
        <v>0</v>
      </c>
      <c r="I415" s="668">
        <v>9</v>
      </c>
      <c r="J415" s="668">
        <v>84.600000000000009</v>
      </c>
      <c r="K415" s="681">
        <v>1</v>
      </c>
      <c r="L415" s="668">
        <v>9</v>
      </c>
      <c r="M415" s="669">
        <v>84.600000000000009</v>
      </c>
    </row>
    <row r="416" spans="1:13" ht="14.4" customHeight="1" x14ac:dyDescent="0.3">
      <c r="A416" s="664" t="s">
        <v>4776</v>
      </c>
      <c r="B416" s="665" t="s">
        <v>4581</v>
      </c>
      <c r="C416" s="665" t="s">
        <v>6028</v>
      </c>
      <c r="D416" s="665" t="s">
        <v>2467</v>
      </c>
      <c r="E416" s="665" t="s">
        <v>4582</v>
      </c>
      <c r="F416" s="668"/>
      <c r="G416" s="668"/>
      <c r="H416" s="681">
        <v>0</v>
      </c>
      <c r="I416" s="668">
        <v>1</v>
      </c>
      <c r="J416" s="668">
        <v>264</v>
      </c>
      <c r="K416" s="681">
        <v>1</v>
      </c>
      <c r="L416" s="668">
        <v>1</v>
      </c>
      <c r="M416" s="669">
        <v>264</v>
      </c>
    </row>
    <row r="417" spans="1:13" ht="14.4" customHeight="1" x14ac:dyDescent="0.3">
      <c r="A417" s="664" t="s">
        <v>4776</v>
      </c>
      <c r="B417" s="665" t="s">
        <v>4581</v>
      </c>
      <c r="C417" s="665" t="s">
        <v>2389</v>
      </c>
      <c r="D417" s="665" t="s">
        <v>2390</v>
      </c>
      <c r="E417" s="665" t="s">
        <v>4463</v>
      </c>
      <c r="F417" s="668"/>
      <c r="G417" s="668"/>
      <c r="H417" s="681">
        <v>0</v>
      </c>
      <c r="I417" s="668">
        <v>2</v>
      </c>
      <c r="J417" s="668">
        <v>108.56</v>
      </c>
      <c r="K417" s="681">
        <v>1</v>
      </c>
      <c r="L417" s="668">
        <v>2</v>
      </c>
      <c r="M417" s="669">
        <v>108.56</v>
      </c>
    </row>
    <row r="418" spans="1:13" ht="14.4" customHeight="1" x14ac:dyDescent="0.3">
      <c r="A418" s="664" t="s">
        <v>4776</v>
      </c>
      <c r="B418" s="665" t="s">
        <v>4581</v>
      </c>
      <c r="C418" s="665" t="s">
        <v>2466</v>
      </c>
      <c r="D418" s="665" t="s">
        <v>2467</v>
      </c>
      <c r="E418" s="665" t="s">
        <v>4487</v>
      </c>
      <c r="F418" s="668"/>
      <c r="G418" s="668"/>
      <c r="H418" s="681">
        <v>0</v>
      </c>
      <c r="I418" s="668">
        <v>1</v>
      </c>
      <c r="J418" s="668">
        <v>85.16</v>
      </c>
      <c r="K418" s="681">
        <v>1</v>
      </c>
      <c r="L418" s="668">
        <v>1</v>
      </c>
      <c r="M418" s="669">
        <v>85.16</v>
      </c>
    </row>
    <row r="419" spans="1:13" ht="14.4" customHeight="1" x14ac:dyDescent="0.3">
      <c r="A419" s="664" t="s">
        <v>4776</v>
      </c>
      <c r="B419" s="665" t="s">
        <v>4581</v>
      </c>
      <c r="C419" s="665" t="s">
        <v>4858</v>
      </c>
      <c r="D419" s="665" t="s">
        <v>2467</v>
      </c>
      <c r="E419" s="665" t="s">
        <v>4582</v>
      </c>
      <c r="F419" s="668"/>
      <c r="G419" s="668"/>
      <c r="H419" s="681">
        <v>0</v>
      </c>
      <c r="I419" s="668">
        <v>1</v>
      </c>
      <c r="J419" s="668">
        <v>264</v>
      </c>
      <c r="K419" s="681">
        <v>1</v>
      </c>
      <c r="L419" s="668">
        <v>1</v>
      </c>
      <c r="M419" s="669">
        <v>264</v>
      </c>
    </row>
    <row r="420" spans="1:13" ht="14.4" customHeight="1" x14ac:dyDescent="0.3">
      <c r="A420" s="664" t="s">
        <v>4776</v>
      </c>
      <c r="B420" s="665" t="s">
        <v>4581</v>
      </c>
      <c r="C420" s="665" t="s">
        <v>6029</v>
      </c>
      <c r="D420" s="665" t="s">
        <v>2467</v>
      </c>
      <c r="E420" s="665" t="s">
        <v>4582</v>
      </c>
      <c r="F420" s="668"/>
      <c r="G420" s="668"/>
      <c r="H420" s="681">
        <v>0</v>
      </c>
      <c r="I420" s="668">
        <v>2</v>
      </c>
      <c r="J420" s="668">
        <v>340.64</v>
      </c>
      <c r="K420" s="681">
        <v>1</v>
      </c>
      <c r="L420" s="668">
        <v>2</v>
      </c>
      <c r="M420" s="669">
        <v>340.64</v>
      </c>
    </row>
    <row r="421" spans="1:13" ht="14.4" customHeight="1" x14ac:dyDescent="0.3">
      <c r="A421" s="664" t="s">
        <v>4776</v>
      </c>
      <c r="B421" s="665" t="s">
        <v>4699</v>
      </c>
      <c r="C421" s="665" t="s">
        <v>6098</v>
      </c>
      <c r="D421" s="665" t="s">
        <v>3779</v>
      </c>
      <c r="E421" s="665" t="s">
        <v>6099</v>
      </c>
      <c r="F421" s="668"/>
      <c r="G421" s="668"/>
      <c r="H421" s="681">
        <v>0</v>
      </c>
      <c r="I421" s="668">
        <v>1</v>
      </c>
      <c r="J421" s="668">
        <v>241.59</v>
      </c>
      <c r="K421" s="681">
        <v>1</v>
      </c>
      <c r="L421" s="668">
        <v>1</v>
      </c>
      <c r="M421" s="669">
        <v>241.59</v>
      </c>
    </row>
    <row r="422" spans="1:13" ht="14.4" customHeight="1" x14ac:dyDescent="0.3">
      <c r="A422" s="664" t="s">
        <v>4776</v>
      </c>
      <c r="B422" s="665" t="s">
        <v>7248</v>
      </c>
      <c r="C422" s="665" t="s">
        <v>6100</v>
      </c>
      <c r="D422" s="665" t="s">
        <v>6101</v>
      </c>
      <c r="E422" s="665" t="s">
        <v>6102</v>
      </c>
      <c r="F422" s="668">
        <v>2</v>
      </c>
      <c r="G422" s="668">
        <v>0</v>
      </c>
      <c r="H422" s="681"/>
      <c r="I422" s="668"/>
      <c r="J422" s="668"/>
      <c r="K422" s="681"/>
      <c r="L422" s="668">
        <v>2</v>
      </c>
      <c r="M422" s="669">
        <v>0</v>
      </c>
    </row>
    <row r="423" spans="1:13" ht="14.4" customHeight="1" x14ac:dyDescent="0.3">
      <c r="A423" s="664" t="s">
        <v>4776</v>
      </c>
      <c r="B423" s="665" t="s">
        <v>4591</v>
      </c>
      <c r="C423" s="665" t="s">
        <v>579</v>
      </c>
      <c r="D423" s="665" t="s">
        <v>576</v>
      </c>
      <c r="E423" s="665" t="s">
        <v>580</v>
      </c>
      <c r="F423" s="668">
        <v>3</v>
      </c>
      <c r="G423" s="668">
        <v>0</v>
      </c>
      <c r="H423" s="681"/>
      <c r="I423" s="668"/>
      <c r="J423" s="668"/>
      <c r="K423" s="681"/>
      <c r="L423" s="668">
        <v>3</v>
      </c>
      <c r="M423" s="669">
        <v>0</v>
      </c>
    </row>
    <row r="424" spans="1:13" ht="14.4" customHeight="1" x14ac:dyDescent="0.3">
      <c r="A424" s="664" t="s">
        <v>4776</v>
      </c>
      <c r="B424" s="665" t="s">
        <v>4592</v>
      </c>
      <c r="C424" s="665" t="s">
        <v>6013</v>
      </c>
      <c r="D424" s="665" t="s">
        <v>2312</v>
      </c>
      <c r="E424" s="665" t="s">
        <v>6014</v>
      </c>
      <c r="F424" s="668"/>
      <c r="G424" s="668"/>
      <c r="H424" s="681"/>
      <c r="I424" s="668">
        <v>1</v>
      </c>
      <c r="J424" s="668">
        <v>0</v>
      </c>
      <c r="K424" s="681"/>
      <c r="L424" s="668">
        <v>1</v>
      </c>
      <c r="M424" s="669">
        <v>0</v>
      </c>
    </row>
    <row r="425" spans="1:13" ht="14.4" customHeight="1" x14ac:dyDescent="0.3">
      <c r="A425" s="664" t="s">
        <v>4776</v>
      </c>
      <c r="B425" s="665" t="s">
        <v>4592</v>
      </c>
      <c r="C425" s="665" t="s">
        <v>6015</v>
      </c>
      <c r="D425" s="665" t="s">
        <v>2312</v>
      </c>
      <c r="E425" s="665" t="s">
        <v>6016</v>
      </c>
      <c r="F425" s="668"/>
      <c r="G425" s="668"/>
      <c r="H425" s="681">
        <v>0</v>
      </c>
      <c r="I425" s="668">
        <v>4</v>
      </c>
      <c r="J425" s="668">
        <v>553.24</v>
      </c>
      <c r="K425" s="681">
        <v>1</v>
      </c>
      <c r="L425" s="668">
        <v>4</v>
      </c>
      <c r="M425" s="669">
        <v>553.24</v>
      </c>
    </row>
    <row r="426" spans="1:13" ht="14.4" customHeight="1" x14ac:dyDescent="0.3">
      <c r="A426" s="664" t="s">
        <v>4776</v>
      </c>
      <c r="B426" s="665" t="s">
        <v>4592</v>
      </c>
      <c r="C426" s="665" t="s">
        <v>6017</v>
      </c>
      <c r="D426" s="665" t="s">
        <v>2312</v>
      </c>
      <c r="E426" s="665" t="s">
        <v>5035</v>
      </c>
      <c r="F426" s="668"/>
      <c r="G426" s="668"/>
      <c r="H426" s="681"/>
      <c r="I426" s="668">
        <v>1</v>
      </c>
      <c r="J426" s="668">
        <v>0</v>
      </c>
      <c r="K426" s="681"/>
      <c r="L426" s="668">
        <v>1</v>
      </c>
      <c r="M426" s="669">
        <v>0</v>
      </c>
    </row>
    <row r="427" spans="1:13" ht="14.4" customHeight="1" x14ac:dyDescent="0.3">
      <c r="A427" s="664" t="s">
        <v>4776</v>
      </c>
      <c r="B427" s="665" t="s">
        <v>4592</v>
      </c>
      <c r="C427" s="665" t="s">
        <v>2311</v>
      </c>
      <c r="D427" s="665" t="s">
        <v>2312</v>
      </c>
      <c r="E427" s="665" t="s">
        <v>4463</v>
      </c>
      <c r="F427" s="668"/>
      <c r="G427" s="668"/>
      <c r="H427" s="681">
        <v>0</v>
      </c>
      <c r="I427" s="668">
        <v>3</v>
      </c>
      <c r="J427" s="668">
        <v>207.48</v>
      </c>
      <c r="K427" s="681">
        <v>1</v>
      </c>
      <c r="L427" s="668">
        <v>3</v>
      </c>
      <c r="M427" s="669">
        <v>207.48</v>
      </c>
    </row>
    <row r="428" spans="1:13" ht="14.4" customHeight="1" x14ac:dyDescent="0.3">
      <c r="A428" s="664" t="s">
        <v>4776</v>
      </c>
      <c r="B428" s="665" t="s">
        <v>4596</v>
      </c>
      <c r="C428" s="665" t="s">
        <v>5453</v>
      </c>
      <c r="D428" s="665" t="s">
        <v>2645</v>
      </c>
      <c r="E428" s="665" t="s">
        <v>2646</v>
      </c>
      <c r="F428" s="668"/>
      <c r="G428" s="668"/>
      <c r="H428" s="681">
        <v>0</v>
      </c>
      <c r="I428" s="668">
        <v>24</v>
      </c>
      <c r="J428" s="668">
        <v>4662.24</v>
      </c>
      <c r="K428" s="681">
        <v>1</v>
      </c>
      <c r="L428" s="668">
        <v>24</v>
      </c>
      <c r="M428" s="669">
        <v>4662.24</v>
      </c>
    </row>
    <row r="429" spans="1:13" ht="14.4" customHeight="1" x14ac:dyDescent="0.3">
      <c r="A429" s="664" t="s">
        <v>4776</v>
      </c>
      <c r="B429" s="665" t="s">
        <v>4596</v>
      </c>
      <c r="C429" s="665" t="s">
        <v>2626</v>
      </c>
      <c r="D429" s="665" t="s">
        <v>2627</v>
      </c>
      <c r="E429" s="665" t="s">
        <v>2596</v>
      </c>
      <c r="F429" s="668"/>
      <c r="G429" s="668"/>
      <c r="H429" s="681">
        <v>0</v>
      </c>
      <c r="I429" s="668">
        <v>6</v>
      </c>
      <c r="J429" s="668">
        <v>777.06</v>
      </c>
      <c r="K429" s="681">
        <v>1</v>
      </c>
      <c r="L429" s="668">
        <v>6</v>
      </c>
      <c r="M429" s="669">
        <v>777.06</v>
      </c>
    </row>
    <row r="430" spans="1:13" ht="14.4" customHeight="1" x14ac:dyDescent="0.3">
      <c r="A430" s="664" t="s">
        <v>4776</v>
      </c>
      <c r="B430" s="665" t="s">
        <v>4596</v>
      </c>
      <c r="C430" s="665" t="s">
        <v>2597</v>
      </c>
      <c r="D430" s="665" t="s">
        <v>2598</v>
      </c>
      <c r="E430" s="665" t="s">
        <v>2596</v>
      </c>
      <c r="F430" s="668"/>
      <c r="G430" s="668"/>
      <c r="H430" s="681">
        <v>0</v>
      </c>
      <c r="I430" s="668">
        <v>4</v>
      </c>
      <c r="J430" s="668">
        <v>509.36</v>
      </c>
      <c r="K430" s="681">
        <v>1</v>
      </c>
      <c r="L430" s="668">
        <v>4</v>
      </c>
      <c r="M430" s="669">
        <v>509.36</v>
      </c>
    </row>
    <row r="431" spans="1:13" ht="14.4" customHeight="1" x14ac:dyDescent="0.3">
      <c r="A431" s="664" t="s">
        <v>4776</v>
      </c>
      <c r="B431" s="665" t="s">
        <v>4596</v>
      </c>
      <c r="C431" s="665" t="s">
        <v>5678</v>
      </c>
      <c r="D431" s="665" t="s">
        <v>5679</v>
      </c>
      <c r="E431" s="665" t="s">
        <v>2596</v>
      </c>
      <c r="F431" s="668"/>
      <c r="G431" s="668"/>
      <c r="H431" s="681">
        <v>0</v>
      </c>
      <c r="I431" s="668">
        <v>7</v>
      </c>
      <c r="J431" s="668">
        <v>1235.29</v>
      </c>
      <c r="K431" s="681">
        <v>1</v>
      </c>
      <c r="L431" s="668">
        <v>7</v>
      </c>
      <c r="M431" s="669">
        <v>1235.29</v>
      </c>
    </row>
    <row r="432" spans="1:13" ht="14.4" customHeight="1" x14ac:dyDescent="0.3">
      <c r="A432" s="664" t="s">
        <v>4776</v>
      </c>
      <c r="B432" s="665" t="s">
        <v>4596</v>
      </c>
      <c r="C432" s="665" t="s">
        <v>5676</v>
      </c>
      <c r="D432" s="665" t="s">
        <v>5677</v>
      </c>
      <c r="E432" s="665" t="s">
        <v>2596</v>
      </c>
      <c r="F432" s="668"/>
      <c r="G432" s="668"/>
      <c r="H432" s="681">
        <v>0</v>
      </c>
      <c r="I432" s="668">
        <v>3</v>
      </c>
      <c r="J432" s="668">
        <v>529.41</v>
      </c>
      <c r="K432" s="681">
        <v>1</v>
      </c>
      <c r="L432" s="668">
        <v>3</v>
      </c>
      <c r="M432" s="669">
        <v>529.41</v>
      </c>
    </row>
    <row r="433" spans="1:13" ht="14.4" customHeight="1" x14ac:dyDescent="0.3">
      <c r="A433" s="664" t="s">
        <v>4776</v>
      </c>
      <c r="B433" s="665" t="s">
        <v>4596</v>
      </c>
      <c r="C433" s="665" t="s">
        <v>2644</v>
      </c>
      <c r="D433" s="665" t="s">
        <v>4601</v>
      </c>
      <c r="E433" s="665" t="s">
        <v>2646</v>
      </c>
      <c r="F433" s="668"/>
      <c r="G433" s="668"/>
      <c r="H433" s="681">
        <v>0</v>
      </c>
      <c r="I433" s="668">
        <v>105</v>
      </c>
      <c r="J433" s="668">
        <v>20397.3</v>
      </c>
      <c r="K433" s="681">
        <v>1</v>
      </c>
      <c r="L433" s="668">
        <v>105</v>
      </c>
      <c r="M433" s="669">
        <v>20397.3</v>
      </c>
    </row>
    <row r="434" spans="1:13" ht="14.4" customHeight="1" x14ac:dyDescent="0.3">
      <c r="A434" s="664" t="s">
        <v>4778</v>
      </c>
      <c r="B434" s="665" t="s">
        <v>4442</v>
      </c>
      <c r="C434" s="665" t="s">
        <v>5424</v>
      </c>
      <c r="D434" s="665" t="s">
        <v>2554</v>
      </c>
      <c r="E434" s="665" t="s">
        <v>5425</v>
      </c>
      <c r="F434" s="668"/>
      <c r="G434" s="668"/>
      <c r="H434" s="681">
        <v>0</v>
      </c>
      <c r="I434" s="668">
        <v>2</v>
      </c>
      <c r="J434" s="668">
        <v>815.1</v>
      </c>
      <c r="K434" s="681">
        <v>1</v>
      </c>
      <c r="L434" s="668">
        <v>2</v>
      </c>
      <c r="M434" s="669">
        <v>815.1</v>
      </c>
    </row>
    <row r="435" spans="1:13" ht="14.4" customHeight="1" x14ac:dyDescent="0.3">
      <c r="A435" s="664" t="s">
        <v>4778</v>
      </c>
      <c r="B435" s="665" t="s">
        <v>4442</v>
      </c>
      <c r="C435" s="665" t="s">
        <v>4806</v>
      </c>
      <c r="D435" s="665" t="s">
        <v>2554</v>
      </c>
      <c r="E435" s="665" t="s">
        <v>4446</v>
      </c>
      <c r="F435" s="668"/>
      <c r="G435" s="668"/>
      <c r="H435" s="681">
        <v>0</v>
      </c>
      <c r="I435" s="668">
        <v>9</v>
      </c>
      <c r="J435" s="668">
        <v>4890.5099999999993</v>
      </c>
      <c r="K435" s="681">
        <v>1</v>
      </c>
      <c r="L435" s="668">
        <v>9</v>
      </c>
      <c r="M435" s="669">
        <v>4890.5099999999993</v>
      </c>
    </row>
    <row r="436" spans="1:13" ht="14.4" customHeight="1" x14ac:dyDescent="0.3">
      <c r="A436" s="664" t="s">
        <v>4778</v>
      </c>
      <c r="B436" s="665" t="s">
        <v>4442</v>
      </c>
      <c r="C436" s="665" t="s">
        <v>3683</v>
      </c>
      <c r="D436" s="665" t="s">
        <v>2554</v>
      </c>
      <c r="E436" s="665" t="s">
        <v>4616</v>
      </c>
      <c r="F436" s="668"/>
      <c r="G436" s="668"/>
      <c r="H436" s="681">
        <v>0</v>
      </c>
      <c r="I436" s="668">
        <v>6</v>
      </c>
      <c r="J436" s="668">
        <v>5542.44</v>
      </c>
      <c r="K436" s="681">
        <v>1</v>
      </c>
      <c r="L436" s="668">
        <v>6</v>
      </c>
      <c r="M436" s="669">
        <v>5542.44</v>
      </c>
    </row>
    <row r="437" spans="1:13" ht="14.4" customHeight="1" x14ac:dyDescent="0.3">
      <c r="A437" s="664" t="s">
        <v>4778</v>
      </c>
      <c r="B437" s="665" t="s">
        <v>4442</v>
      </c>
      <c r="C437" s="665" t="s">
        <v>5128</v>
      </c>
      <c r="D437" s="665" t="s">
        <v>2308</v>
      </c>
      <c r="E437" s="665" t="s">
        <v>4444</v>
      </c>
      <c r="F437" s="668"/>
      <c r="G437" s="668"/>
      <c r="H437" s="681">
        <v>0</v>
      </c>
      <c r="I437" s="668">
        <v>3</v>
      </c>
      <c r="J437" s="668">
        <v>4156.8599999999997</v>
      </c>
      <c r="K437" s="681">
        <v>1</v>
      </c>
      <c r="L437" s="668">
        <v>3</v>
      </c>
      <c r="M437" s="669">
        <v>4156.8599999999997</v>
      </c>
    </row>
    <row r="438" spans="1:13" ht="14.4" customHeight="1" x14ac:dyDescent="0.3">
      <c r="A438" s="664" t="s">
        <v>4778</v>
      </c>
      <c r="B438" s="665" t="s">
        <v>4442</v>
      </c>
      <c r="C438" s="665" t="s">
        <v>2307</v>
      </c>
      <c r="D438" s="665" t="s">
        <v>2308</v>
      </c>
      <c r="E438" s="665" t="s">
        <v>4447</v>
      </c>
      <c r="F438" s="668"/>
      <c r="G438" s="668"/>
      <c r="H438" s="681">
        <v>0</v>
      </c>
      <c r="I438" s="668">
        <v>3</v>
      </c>
      <c r="J438" s="668">
        <v>5542.47</v>
      </c>
      <c r="K438" s="681">
        <v>1</v>
      </c>
      <c r="L438" s="668">
        <v>3</v>
      </c>
      <c r="M438" s="669">
        <v>5542.47</v>
      </c>
    </row>
    <row r="439" spans="1:13" ht="14.4" customHeight="1" x14ac:dyDescent="0.3">
      <c r="A439" s="664" t="s">
        <v>4778</v>
      </c>
      <c r="B439" s="665" t="s">
        <v>4442</v>
      </c>
      <c r="C439" s="665" t="s">
        <v>4908</v>
      </c>
      <c r="D439" s="665" t="s">
        <v>2308</v>
      </c>
      <c r="E439" s="665" t="s">
        <v>4445</v>
      </c>
      <c r="F439" s="668"/>
      <c r="G439" s="668"/>
      <c r="H439" s="681">
        <v>0</v>
      </c>
      <c r="I439" s="668">
        <v>2</v>
      </c>
      <c r="J439" s="668">
        <v>4618.72</v>
      </c>
      <c r="K439" s="681">
        <v>1</v>
      </c>
      <c r="L439" s="668">
        <v>2</v>
      </c>
      <c r="M439" s="669">
        <v>4618.72</v>
      </c>
    </row>
    <row r="440" spans="1:13" ht="14.4" customHeight="1" x14ac:dyDescent="0.3">
      <c r="A440" s="664" t="s">
        <v>4778</v>
      </c>
      <c r="B440" s="665" t="s">
        <v>4442</v>
      </c>
      <c r="C440" s="665" t="s">
        <v>5426</v>
      </c>
      <c r="D440" s="665" t="s">
        <v>2554</v>
      </c>
      <c r="E440" s="665" t="s">
        <v>5427</v>
      </c>
      <c r="F440" s="668"/>
      <c r="G440" s="668"/>
      <c r="H440" s="681">
        <v>0</v>
      </c>
      <c r="I440" s="668">
        <v>2</v>
      </c>
      <c r="J440" s="668">
        <v>2309.36</v>
      </c>
      <c r="K440" s="681">
        <v>1</v>
      </c>
      <c r="L440" s="668">
        <v>2</v>
      </c>
      <c r="M440" s="669">
        <v>2309.36</v>
      </c>
    </row>
    <row r="441" spans="1:13" ht="14.4" customHeight="1" x14ac:dyDescent="0.3">
      <c r="A441" s="664" t="s">
        <v>4778</v>
      </c>
      <c r="B441" s="665" t="s">
        <v>4452</v>
      </c>
      <c r="C441" s="665" t="s">
        <v>2284</v>
      </c>
      <c r="D441" s="665" t="s">
        <v>2285</v>
      </c>
      <c r="E441" s="665" t="s">
        <v>4453</v>
      </c>
      <c r="F441" s="668"/>
      <c r="G441" s="668"/>
      <c r="H441" s="681">
        <v>0</v>
      </c>
      <c r="I441" s="668">
        <v>1</v>
      </c>
      <c r="J441" s="668">
        <v>65.540000000000006</v>
      </c>
      <c r="K441" s="681">
        <v>1</v>
      </c>
      <c r="L441" s="668">
        <v>1</v>
      </c>
      <c r="M441" s="669">
        <v>65.540000000000006</v>
      </c>
    </row>
    <row r="442" spans="1:13" ht="14.4" customHeight="1" x14ac:dyDescent="0.3">
      <c r="A442" s="664" t="s">
        <v>4778</v>
      </c>
      <c r="B442" s="665" t="s">
        <v>4454</v>
      </c>
      <c r="C442" s="665" t="s">
        <v>2281</v>
      </c>
      <c r="D442" s="665" t="s">
        <v>2282</v>
      </c>
      <c r="E442" s="665" t="s">
        <v>4455</v>
      </c>
      <c r="F442" s="668"/>
      <c r="G442" s="668"/>
      <c r="H442" s="681">
        <v>0</v>
      </c>
      <c r="I442" s="668">
        <v>1</v>
      </c>
      <c r="J442" s="668">
        <v>35.11</v>
      </c>
      <c r="K442" s="681">
        <v>1</v>
      </c>
      <c r="L442" s="668">
        <v>1</v>
      </c>
      <c r="M442" s="669">
        <v>35.11</v>
      </c>
    </row>
    <row r="443" spans="1:13" ht="14.4" customHeight="1" x14ac:dyDescent="0.3">
      <c r="A443" s="664" t="s">
        <v>4778</v>
      </c>
      <c r="B443" s="665" t="s">
        <v>4459</v>
      </c>
      <c r="C443" s="665" t="s">
        <v>5429</v>
      </c>
      <c r="D443" s="665" t="s">
        <v>2443</v>
      </c>
      <c r="E443" s="665" t="s">
        <v>5430</v>
      </c>
      <c r="F443" s="668"/>
      <c r="G443" s="668"/>
      <c r="H443" s="681">
        <v>0</v>
      </c>
      <c r="I443" s="668">
        <v>1</v>
      </c>
      <c r="J443" s="668">
        <v>103.64</v>
      </c>
      <c r="K443" s="681">
        <v>1</v>
      </c>
      <c r="L443" s="668">
        <v>1</v>
      </c>
      <c r="M443" s="669">
        <v>103.64</v>
      </c>
    </row>
    <row r="444" spans="1:13" ht="14.4" customHeight="1" x14ac:dyDescent="0.3">
      <c r="A444" s="664" t="s">
        <v>4778</v>
      </c>
      <c r="B444" s="665" t="s">
        <v>4465</v>
      </c>
      <c r="C444" s="665" t="s">
        <v>5454</v>
      </c>
      <c r="D444" s="665" t="s">
        <v>2243</v>
      </c>
      <c r="E444" s="665" t="s">
        <v>5455</v>
      </c>
      <c r="F444" s="668"/>
      <c r="G444" s="668"/>
      <c r="H444" s="681"/>
      <c r="I444" s="668">
        <v>1</v>
      </c>
      <c r="J444" s="668">
        <v>0</v>
      </c>
      <c r="K444" s="681"/>
      <c r="L444" s="668">
        <v>1</v>
      </c>
      <c r="M444" s="669">
        <v>0</v>
      </c>
    </row>
    <row r="445" spans="1:13" ht="14.4" customHeight="1" x14ac:dyDescent="0.3">
      <c r="A445" s="664" t="s">
        <v>4778</v>
      </c>
      <c r="B445" s="665" t="s">
        <v>4478</v>
      </c>
      <c r="C445" s="665" t="s">
        <v>5405</v>
      </c>
      <c r="D445" s="665" t="s">
        <v>3755</v>
      </c>
      <c r="E445" s="665" t="s">
        <v>5406</v>
      </c>
      <c r="F445" s="668"/>
      <c r="G445" s="668"/>
      <c r="H445" s="681"/>
      <c r="I445" s="668">
        <v>1</v>
      </c>
      <c r="J445" s="668">
        <v>0</v>
      </c>
      <c r="K445" s="681"/>
      <c r="L445" s="668">
        <v>1</v>
      </c>
      <c r="M445" s="669">
        <v>0</v>
      </c>
    </row>
    <row r="446" spans="1:13" ht="14.4" customHeight="1" x14ac:dyDescent="0.3">
      <c r="A446" s="664" t="s">
        <v>4778</v>
      </c>
      <c r="B446" s="665" t="s">
        <v>4488</v>
      </c>
      <c r="C446" s="665" t="s">
        <v>2341</v>
      </c>
      <c r="D446" s="665" t="s">
        <v>3718</v>
      </c>
      <c r="E446" s="665" t="s">
        <v>4487</v>
      </c>
      <c r="F446" s="668"/>
      <c r="G446" s="668"/>
      <c r="H446" s="681">
        <v>0</v>
      </c>
      <c r="I446" s="668">
        <v>1</v>
      </c>
      <c r="J446" s="668">
        <v>117.73</v>
      </c>
      <c r="K446" s="681">
        <v>1</v>
      </c>
      <c r="L446" s="668">
        <v>1</v>
      </c>
      <c r="M446" s="669">
        <v>117.73</v>
      </c>
    </row>
    <row r="447" spans="1:13" ht="14.4" customHeight="1" x14ac:dyDescent="0.3">
      <c r="A447" s="664" t="s">
        <v>4778</v>
      </c>
      <c r="B447" s="665" t="s">
        <v>4491</v>
      </c>
      <c r="C447" s="665" t="s">
        <v>2436</v>
      </c>
      <c r="D447" s="665" t="s">
        <v>2437</v>
      </c>
      <c r="E447" s="665" t="s">
        <v>4463</v>
      </c>
      <c r="F447" s="668"/>
      <c r="G447" s="668"/>
      <c r="H447" s="681">
        <v>0</v>
      </c>
      <c r="I447" s="668">
        <v>1</v>
      </c>
      <c r="J447" s="668">
        <v>117.73</v>
      </c>
      <c r="K447" s="681">
        <v>1</v>
      </c>
      <c r="L447" s="668">
        <v>1</v>
      </c>
      <c r="M447" s="669">
        <v>117.73</v>
      </c>
    </row>
    <row r="448" spans="1:13" ht="14.4" customHeight="1" x14ac:dyDescent="0.3">
      <c r="A448" s="664" t="s">
        <v>4778</v>
      </c>
      <c r="B448" s="665" t="s">
        <v>4492</v>
      </c>
      <c r="C448" s="665" t="s">
        <v>3864</v>
      </c>
      <c r="D448" s="665" t="s">
        <v>3701</v>
      </c>
      <c r="E448" s="665" t="s">
        <v>4641</v>
      </c>
      <c r="F448" s="668"/>
      <c r="G448" s="668"/>
      <c r="H448" s="681">
        <v>0</v>
      </c>
      <c r="I448" s="668">
        <v>1</v>
      </c>
      <c r="J448" s="668">
        <v>185.34</v>
      </c>
      <c r="K448" s="681">
        <v>1</v>
      </c>
      <c r="L448" s="668">
        <v>1</v>
      </c>
      <c r="M448" s="669">
        <v>185.34</v>
      </c>
    </row>
    <row r="449" spans="1:13" ht="14.4" customHeight="1" x14ac:dyDescent="0.3">
      <c r="A449" s="664" t="s">
        <v>4778</v>
      </c>
      <c r="B449" s="665" t="s">
        <v>4502</v>
      </c>
      <c r="C449" s="665" t="s">
        <v>2535</v>
      </c>
      <c r="D449" s="665" t="s">
        <v>2536</v>
      </c>
      <c r="E449" s="665" t="s">
        <v>4504</v>
      </c>
      <c r="F449" s="668"/>
      <c r="G449" s="668"/>
      <c r="H449" s="681">
        <v>0</v>
      </c>
      <c r="I449" s="668">
        <v>2</v>
      </c>
      <c r="J449" s="668">
        <v>197.56</v>
      </c>
      <c r="K449" s="681">
        <v>1</v>
      </c>
      <c r="L449" s="668">
        <v>2</v>
      </c>
      <c r="M449" s="669">
        <v>197.56</v>
      </c>
    </row>
    <row r="450" spans="1:13" ht="14.4" customHeight="1" x14ac:dyDescent="0.3">
      <c r="A450" s="664" t="s">
        <v>4778</v>
      </c>
      <c r="B450" s="665" t="s">
        <v>4502</v>
      </c>
      <c r="C450" s="665" t="s">
        <v>2563</v>
      </c>
      <c r="D450" s="665" t="s">
        <v>2564</v>
      </c>
      <c r="E450" s="665" t="s">
        <v>4507</v>
      </c>
      <c r="F450" s="668"/>
      <c r="G450" s="668"/>
      <c r="H450" s="681">
        <v>0</v>
      </c>
      <c r="I450" s="668">
        <v>2</v>
      </c>
      <c r="J450" s="668">
        <v>158.06</v>
      </c>
      <c r="K450" s="681">
        <v>1</v>
      </c>
      <c r="L450" s="668">
        <v>2</v>
      </c>
      <c r="M450" s="669">
        <v>158.06</v>
      </c>
    </row>
    <row r="451" spans="1:13" ht="14.4" customHeight="1" x14ac:dyDescent="0.3">
      <c r="A451" s="664" t="s">
        <v>4778</v>
      </c>
      <c r="B451" s="665" t="s">
        <v>4513</v>
      </c>
      <c r="C451" s="665" t="s">
        <v>2767</v>
      </c>
      <c r="D451" s="665" t="s">
        <v>2539</v>
      </c>
      <c r="E451" s="665" t="s">
        <v>4515</v>
      </c>
      <c r="F451" s="668"/>
      <c r="G451" s="668"/>
      <c r="H451" s="681">
        <v>0</v>
      </c>
      <c r="I451" s="668">
        <v>2</v>
      </c>
      <c r="J451" s="668">
        <v>308.72000000000003</v>
      </c>
      <c r="K451" s="681">
        <v>1</v>
      </c>
      <c r="L451" s="668">
        <v>2</v>
      </c>
      <c r="M451" s="669">
        <v>308.72000000000003</v>
      </c>
    </row>
    <row r="452" spans="1:13" ht="14.4" customHeight="1" x14ac:dyDescent="0.3">
      <c r="A452" s="664" t="s">
        <v>4778</v>
      </c>
      <c r="B452" s="665" t="s">
        <v>4513</v>
      </c>
      <c r="C452" s="665" t="s">
        <v>2538</v>
      </c>
      <c r="D452" s="665" t="s">
        <v>2539</v>
      </c>
      <c r="E452" s="665" t="s">
        <v>4514</v>
      </c>
      <c r="F452" s="668"/>
      <c r="G452" s="668"/>
      <c r="H452" s="681">
        <v>0</v>
      </c>
      <c r="I452" s="668">
        <v>3</v>
      </c>
      <c r="J452" s="668">
        <v>675.18000000000006</v>
      </c>
      <c r="K452" s="681">
        <v>1</v>
      </c>
      <c r="L452" s="668">
        <v>3</v>
      </c>
      <c r="M452" s="669">
        <v>675.18000000000006</v>
      </c>
    </row>
    <row r="453" spans="1:13" ht="14.4" customHeight="1" x14ac:dyDescent="0.3">
      <c r="A453" s="664" t="s">
        <v>4778</v>
      </c>
      <c r="B453" s="665" t="s">
        <v>4529</v>
      </c>
      <c r="C453" s="665" t="s">
        <v>2809</v>
      </c>
      <c r="D453" s="665" t="s">
        <v>2810</v>
      </c>
      <c r="E453" s="665" t="s">
        <v>4531</v>
      </c>
      <c r="F453" s="668"/>
      <c r="G453" s="668"/>
      <c r="H453" s="681">
        <v>0</v>
      </c>
      <c r="I453" s="668">
        <v>1</v>
      </c>
      <c r="J453" s="668">
        <v>4097.2</v>
      </c>
      <c r="K453" s="681">
        <v>1</v>
      </c>
      <c r="L453" s="668">
        <v>1</v>
      </c>
      <c r="M453" s="669">
        <v>4097.2</v>
      </c>
    </row>
    <row r="454" spans="1:13" ht="14.4" customHeight="1" x14ac:dyDescent="0.3">
      <c r="A454" s="664" t="s">
        <v>4778</v>
      </c>
      <c r="B454" s="665" t="s">
        <v>4547</v>
      </c>
      <c r="C454" s="665" t="s">
        <v>2488</v>
      </c>
      <c r="D454" s="665" t="s">
        <v>2489</v>
      </c>
      <c r="E454" s="665" t="s">
        <v>4548</v>
      </c>
      <c r="F454" s="668"/>
      <c r="G454" s="668"/>
      <c r="H454" s="681">
        <v>0</v>
      </c>
      <c r="I454" s="668">
        <v>1</v>
      </c>
      <c r="J454" s="668">
        <v>146.15</v>
      </c>
      <c r="K454" s="681">
        <v>1</v>
      </c>
      <c r="L454" s="668">
        <v>1</v>
      </c>
      <c r="M454" s="669">
        <v>146.15</v>
      </c>
    </row>
    <row r="455" spans="1:13" ht="14.4" customHeight="1" x14ac:dyDescent="0.3">
      <c r="A455" s="664" t="s">
        <v>4778</v>
      </c>
      <c r="B455" s="665" t="s">
        <v>4547</v>
      </c>
      <c r="C455" s="665" t="s">
        <v>3737</v>
      </c>
      <c r="D455" s="665" t="s">
        <v>2489</v>
      </c>
      <c r="E455" s="665" t="s">
        <v>4682</v>
      </c>
      <c r="F455" s="668"/>
      <c r="G455" s="668"/>
      <c r="H455" s="681">
        <v>0</v>
      </c>
      <c r="I455" s="668">
        <v>1</v>
      </c>
      <c r="J455" s="668">
        <v>48.72</v>
      </c>
      <c r="K455" s="681">
        <v>1</v>
      </c>
      <c r="L455" s="668">
        <v>1</v>
      </c>
      <c r="M455" s="669">
        <v>48.72</v>
      </c>
    </row>
    <row r="456" spans="1:13" ht="14.4" customHeight="1" x14ac:dyDescent="0.3">
      <c r="A456" s="664" t="s">
        <v>4778</v>
      </c>
      <c r="B456" s="665" t="s">
        <v>4552</v>
      </c>
      <c r="C456" s="665" t="s">
        <v>2907</v>
      </c>
      <c r="D456" s="665" t="s">
        <v>2908</v>
      </c>
      <c r="E456" s="665" t="s">
        <v>4686</v>
      </c>
      <c r="F456" s="668"/>
      <c r="G456" s="668"/>
      <c r="H456" s="681">
        <v>0</v>
      </c>
      <c r="I456" s="668">
        <v>2</v>
      </c>
      <c r="J456" s="668">
        <v>281.89999999999998</v>
      </c>
      <c r="K456" s="681">
        <v>1</v>
      </c>
      <c r="L456" s="668">
        <v>2</v>
      </c>
      <c r="M456" s="669">
        <v>281.89999999999998</v>
      </c>
    </row>
    <row r="457" spans="1:13" ht="14.4" customHeight="1" x14ac:dyDescent="0.3">
      <c r="A457" s="664" t="s">
        <v>4778</v>
      </c>
      <c r="B457" s="665" t="s">
        <v>4562</v>
      </c>
      <c r="C457" s="665" t="s">
        <v>3775</v>
      </c>
      <c r="D457" s="665" t="s">
        <v>4563</v>
      </c>
      <c r="E457" s="665" t="s">
        <v>4688</v>
      </c>
      <c r="F457" s="668"/>
      <c r="G457" s="668"/>
      <c r="H457" s="681">
        <v>0</v>
      </c>
      <c r="I457" s="668">
        <v>2</v>
      </c>
      <c r="J457" s="668">
        <v>214.84</v>
      </c>
      <c r="K457" s="681">
        <v>1</v>
      </c>
      <c r="L457" s="668">
        <v>2</v>
      </c>
      <c r="M457" s="669">
        <v>214.84</v>
      </c>
    </row>
    <row r="458" spans="1:13" ht="14.4" customHeight="1" x14ac:dyDescent="0.3">
      <c r="A458" s="664" t="s">
        <v>4778</v>
      </c>
      <c r="B458" s="665" t="s">
        <v>4562</v>
      </c>
      <c r="C458" s="665" t="s">
        <v>2318</v>
      </c>
      <c r="D458" s="665" t="s">
        <v>4563</v>
      </c>
      <c r="E458" s="665" t="s">
        <v>4564</v>
      </c>
      <c r="F458" s="668"/>
      <c r="G458" s="668"/>
      <c r="H458" s="681">
        <v>0</v>
      </c>
      <c r="I458" s="668">
        <v>5</v>
      </c>
      <c r="J458" s="668">
        <v>2685.6</v>
      </c>
      <c r="K458" s="681">
        <v>1</v>
      </c>
      <c r="L458" s="668">
        <v>5</v>
      </c>
      <c r="M458" s="669">
        <v>2685.6</v>
      </c>
    </row>
    <row r="459" spans="1:13" ht="14.4" customHeight="1" x14ac:dyDescent="0.3">
      <c r="A459" s="664" t="s">
        <v>4778</v>
      </c>
      <c r="B459" s="665" t="s">
        <v>4567</v>
      </c>
      <c r="C459" s="665" t="s">
        <v>2330</v>
      </c>
      <c r="D459" s="665" t="s">
        <v>4572</v>
      </c>
      <c r="E459" s="665" t="s">
        <v>4573</v>
      </c>
      <c r="F459" s="668"/>
      <c r="G459" s="668"/>
      <c r="H459" s="681">
        <v>0</v>
      </c>
      <c r="I459" s="668">
        <v>3</v>
      </c>
      <c r="J459" s="668">
        <v>14.100000000000001</v>
      </c>
      <c r="K459" s="681">
        <v>1</v>
      </c>
      <c r="L459" s="668">
        <v>3</v>
      </c>
      <c r="M459" s="669">
        <v>14.100000000000001</v>
      </c>
    </row>
    <row r="460" spans="1:13" ht="14.4" customHeight="1" x14ac:dyDescent="0.3">
      <c r="A460" s="664" t="s">
        <v>4778</v>
      </c>
      <c r="B460" s="665" t="s">
        <v>4567</v>
      </c>
      <c r="C460" s="665" t="s">
        <v>2456</v>
      </c>
      <c r="D460" s="665" t="s">
        <v>4574</v>
      </c>
      <c r="E460" s="665" t="s">
        <v>4575</v>
      </c>
      <c r="F460" s="668"/>
      <c r="G460" s="668"/>
      <c r="H460" s="681">
        <v>0</v>
      </c>
      <c r="I460" s="668">
        <v>2</v>
      </c>
      <c r="J460" s="668">
        <v>18.8</v>
      </c>
      <c r="K460" s="681">
        <v>1</v>
      </c>
      <c r="L460" s="668">
        <v>2</v>
      </c>
      <c r="M460" s="669">
        <v>18.8</v>
      </c>
    </row>
    <row r="461" spans="1:13" ht="14.4" customHeight="1" x14ac:dyDescent="0.3">
      <c r="A461" s="664" t="s">
        <v>4778</v>
      </c>
      <c r="B461" s="665" t="s">
        <v>4576</v>
      </c>
      <c r="C461" s="665" t="s">
        <v>2256</v>
      </c>
      <c r="D461" s="665" t="s">
        <v>4577</v>
      </c>
      <c r="E461" s="665" t="s">
        <v>4578</v>
      </c>
      <c r="F461" s="668"/>
      <c r="G461" s="668"/>
      <c r="H461" s="681"/>
      <c r="I461" s="668">
        <v>6</v>
      </c>
      <c r="J461" s="668">
        <v>0</v>
      </c>
      <c r="K461" s="681"/>
      <c r="L461" s="668">
        <v>6</v>
      </c>
      <c r="M461" s="669">
        <v>0</v>
      </c>
    </row>
    <row r="462" spans="1:13" ht="14.4" customHeight="1" x14ac:dyDescent="0.3">
      <c r="A462" s="664" t="s">
        <v>4778</v>
      </c>
      <c r="B462" s="665" t="s">
        <v>4581</v>
      </c>
      <c r="C462" s="665" t="s">
        <v>2389</v>
      </c>
      <c r="D462" s="665" t="s">
        <v>2390</v>
      </c>
      <c r="E462" s="665" t="s">
        <v>4463</v>
      </c>
      <c r="F462" s="668"/>
      <c r="G462" s="668"/>
      <c r="H462" s="681">
        <v>0</v>
      </c>
      <c r="I462" s="668">
        <v>3</v>
      </c>
      <c r="J462" s="668">
        <v>197.96999999999997</v>
      </c>
      <c r="K462" s="681">
        <v>1</v>
      </c>
      <c r="L462" s="668">
        <v>3</v>
      </c>
      <c r="M462" s="669">
        <v>197.96999999999997</v>
      </c>
    </row>
    <row r="463" spans="1:13" ht="14.4" customHeight="1" x14ac:dyDescent="0.3">
      <c r="A463" s="664" t="s">
        <v>4778</v>
      </c>
      <c r="B463" s="665" t="s">
        <v>4699</v>
      </c>
      <c r="C463" s="665" t="s">
        <v>3827</v>
      </c>
      <c r="D463" s="665" t="s">
        <v>4700</v>
      </c>
      <c r="E463" s="665" t="s">
        <v>4701</v>
      </c>
      <c r="F463" s="668"/>
      <c r="G463" s="668"/>
      <c r="H463" s="681">
        <v>0</v>
      </c>
      <c r="I463" s="668">
        <v>1</v>
      </c>
      <c r="J463" s="668">
        <v>241.59</v>
      </c>
      <c r="K463" s="681">
        <v>1</v>
      </c>
      <c r="L463" s="668">
        <v>1</v>
      </c>
      <c r="M463" s="669">
        <v>241.59</v>
      </c>
    </row>
    <row r="464" spans="1:13" ht="14.4" customHeight="1" x14ac:dyDescent="0.3">
      <c r="A464" s="664" t="s">
        <v>4778</v>
      </c>
      <c r="B464" s="665" t="s">
        <v>4699</v>
      </c>
      <c r="C464" s="665" t="s">
        <v>5418</v>
      </c>
      <c r="D464" s="665" t="s">
        <v>5419</v>
      </c>
      <c r="E464" s="665" t="s">
        <v>5420</v>
      </c>
      <c r="F464" s="668"/>
      <c r="G464" s="668"/>
      <c r="H464" s="681">
        <v>0</v>
      </c>
      <c r="I464" s="668">
        <v>1</v>
      </c>
      <c r="J464" s="668">
        <v>177.82</v>
      </c>
      <c r="K464" s="681">
        <v>1</v>
      </c>
      <c r="L464" s="668">
        <v>1</v>
      </c>
      <c r="M464" s="669">
        <v>177.82</v>
      </c>
    </row>
    <row r="465" spans="1:13" ht="14.4" customHeight="1" x14ac:dyDescent="0.3">
      <c r="A465" s="664" t="s">
        <v>4778</v>
      </c>
      <c r="B465" s="665" t="s">
        <v>4711</v>
      </c>
      <c r="C465" s="665" t="s">
        <v>5359</v>
      </c>
      <c r="D465" s="665" t="s">
        <v>5360</v>
      </c>
      <c r="E465" s="665" t="s">
        <v>4455</v>
      </c>
      <c r="F465" s="668"/>
      <c r="G465" s="668"/>
      <c r="H465" s="681">
        <v>0</v>
      </c>
      <c r="I465" s="668">
        <v>1</v>
      </c>
      <c r="J465" s="668">
        <v>69.16</v>
      </c>
      <c r="K465" s="681">
        <v>1</v>
      </c>
      <c r="L465" s="668">
        <v>1</v>
      </c>
      <c r="M465" s="669">
        <v>69.16</v>
      </c>
    </row>
    <row r="466" spans="1:13" ht="14.4" customHeight="1" x14ac:dyDescent="0.3">
      <c r="A466" s="664" t="s">
        <v>4778</v>
      </c>
      <c r="B466" s="665" t="s">
        <v>4596</v>
      </c>
      <c r="C466" s="665" t="s">
        <v>5453</v>
      </c>
      <c r="D466" s="665" t="s">
        <v>2645</v>
      </c>
      <c r="E466" s="665" t="s">
        <v>2646</v>
      </c>
      <c r="F466" s="668"/>
      <c r="G466" s="668"/>
      <c r="H466" s="681">
        <v>0</v>
      </c>
      <c r="I466" s="668">
        <v>6</v>
      </c>
      <c r="J466" s="668">
        <v>1165.56</v>
      </c>
      <c r="K466" s="681">
        <v>1</v>
      </c>
      <c r="L466" s="668">
        <v>6</v>
      </c>
      <c r="M466" s="669">
        <v>1165.56</v>
      </c>
    </row>
    <row r="467" spans="1:13" ht="14.4" customHeight="1" x14ac:dyDescent="0.3">
      <c r="A467" s="664" t="s">
        <v>4778</v>
      </c>
      <c r="B467" s="665" t="s">
        <v>4596</v>
      </c>
      <c r="C467" s="665" t="s">
        <v>2589</v>
      </c>
      <c r="D467" s="665" t="s">
        <v>2590</v>
      </c>
      <c r="E467" s="665" t="s">
        <v>2578</v>
      </c>
      <c r="F467" s="668"/>
      <c r="G467" s="668"/>
      <c r="H467" s="681">
        <v>0</v>
      </c>
      <c r="I467" s="668">
        <v>20</v>
      </c>
      <c r="J467" s="668">
        <v>439.20000000000005</v>
      </c>
      <c r="K467" s="681">
        <v>1</v>
      </c>
      <c r="L467" s="668">
        <v>20</v>
      </c>
      <c r="M467" s="669">
        <v>439.20000000000005</v>
      </c>
    </row>
    <row r="468" spans="1:13" ht="14.4" customHeight="1" x14ac:dyDescent="0.3">
      <c r="A468" s="664" t="s">
        <v>4778</v>
      </c>
      <c r="B468" s="665" t="s">
        <v>4596</v>
      </c>
      <c r="C468" s="665" t="s">
        <v>2592</v>
      </c>
      <c r="D468" s="665" t="s">
        <v>2593</v>
      </c>
      <c r="E468" s="665" t="s">
        <v>2578</v>
      </c>
      <c r="F468" s="668"/>
      <c r="G468" s="668"/>
      <c r="H468" s="681">
        <v>0</v>
      </c>
      <c r="I468" s="668">
        <v>45</v>
      </c>
      <c r="J468" s="668">
        <v>988.2</v>
      </c>
      <c r="K468" s="681">
        <v>1</v>
      </c>
      <c r="L468" s="668">
        <v>45</v>
      </c>
      <c r="M468" s="669">
        <v>988.2</v>
      </c>
    </row>
    <row r="469" spans="1:13" ht="14.4" customHeight="1" x14ac:dyDescent="0.3">
      <c r="A469" s="664" t="s">
        <v>4778</v>
      </c>
      <c r="B469" s="665" t="s">
        <v>4596</v>
      </c>
      <c r="C469" s="665" t="s">
        <v>2644</v>
      </c>
      <c r="D469" s="665" t="s">
        <v>4601</v>
      </c>
      <c r="E469" s="665" t="s">
        <v>2646</v>
      </c>
      <c r="F469" s="668"/>
      <c r="G469" s="668"/>
      <c r="H469" s="681">
        <v>0</v>
      </c>
      <c r="I469" s="668">
        <v>18</v>
      </c>
      <c r="J469" s="668">
        <v>3496.68</v>
      </c>
      <c r="K469" s="681">
        <v>1</v>
      </c>
      <c r="L469" s="668">
        <v>18</v>
      </c>
      <c r="M469" s="669">
        <v>3496.68</v>
      </c>
    </row>
    <row r="470" spans="1:13" ht="14.4" customHeight="1" x14ac:dyDescent="0.3">
      <c r="A470" s="664" t="s">
        <v>4778</v>
      </c>
      <c r="B470" s="665" t="s">
        <v>4596</v>
      </c>
      <c r="C470" s="665" t="s">
        <v>2637</v>
      </c>
      <c r="D470" s="665" t="s">
        <v>2638</v>
      </c>
      <c r="E470" s="665" t="s">
        <v>2639</v>
      </c>
      <c r="F470" s="668"/>
      <c r="G470" s="668"/>
      <c r="H470" s="681">
        <v>0</v>
      </c>
      <c r="I470" s="668">
        <v>2</v>
      </c>
      <c r="J470" s="668">
        <v>175.64</v>
      </c>
      <c r="K470" s="681">
        <v>1</v>
      </c>
      <c r="L470" s="668">
        <v>2</v>
      </c>
      <c r="M470" s="669">
        <v>175.64</v>
      </c>
    </row>
    <row r="471" spans="1:13" ht="14.4" customHeight="1" x14ac:dyDescent="0.3">
      <c r="A471" s="664" t="s">
        <v>4779</v>
      </c>
      <c r="B471" s="665" t="s">
        <v>4412</v>
      </c>
      <c r="C471" s="665" t="s">
        <v>4914</v>
      </c>
      <c r="D471" s="665" t="s">
        <v>2567</v>
      </c>
      <c r="E471" s="665" t="s">
        <v>2568</v>
      </c>
      <c r="F471" s="668"/>
      <c r="G471" s="668"/>
      <c r="H471" s="681">
        <v>0</v>
      </c>
      <c r="I471" s="668">
        <v>2</v>
      </c>
      <c r="J471" s="668">
        <v>1337.08</v>
      </c>
      <c r="K471" s="681">
        <v>1</v>
      </c>
      <c r="L471" s="668">
        <v>2</v>
      </c>
      <c r="M471" s="669">
        <v>1337.08</v>
      </c>
    </row>
    <row r="472" spans="1:13" ht="14.4" customHeight="1" x14ac:dyDescent="0.3">
      <c r="A472" s="664" t="s">
        <v>4779</v>
      </c>
      <c r="B472" s="665" t="s">
        <v>4442</v>
      </c>
      <c r="C472" s="665" t="s">
        <v>4806</v>
      </c>
      <c r="D472" s="665" t="s">
        <v>2554</v>
      </c>
      <c r="E472" s="665" t="s">
        <v>4446</v>
      </c>
      <c r="F472" s="668"/>
      <c r="G472" s="668"/>
      <c r="H472" s="681">
        <v>0</v>
      </c>
      <c r="I472" s="668">
        <v>7</v>
      </c>
      <c r="J472" s="668">
        <v>3751.23</v>
      </c>
      <c r="K472" s="681">
        <v>1</v>
      </c>
      <c r="L472" s="668">
        <v>7</v>
      </c>
      <c r="M472" s="669">
        <v>3751.23</v>
      </c>
    </row>
    <row r="473" spans="1:13" ht="14.4" customHeight="1" x14ac:dyDescent="0.3">
      <c r="A473" s="664" t="s">
        <v>4779</v>
      </c>
      <c r="B473" s="665" t="s">
        <v>4442</v>
      </c>
      <c r="C473" s="665" t="s">
        <v>5128</v>
      </c>
      <c r="D473" s="665" t="s">
        <v>2308</v>
      </c>
      <c r="E473" s="665" t="s">
        <v>4444</v>
      </c>
      <c r="F473" s="668"/>
      <c r="G473" s="668"/>
      <c r="H473" s="681">
        <v>0</v>
      </c>
      <c r="I473" s="668">
        <v>2</v>
      </c>
      <c r="J473" s="668">
        <v>2771.24</v>
      </c>
      <c r="K473" s="681">
        <v>1</v>
      </c>
      <c r="L473" s="668">
        <v>2</v>
      </c>
      <c r="M473" s="669">
        <v>2771.24</v>
      </c>
    </row>
    <row r="474" spans="1:13" ht="14.4" customHeight="1" x14ac:dyDescent="0.3">
      <c r="A474" s="664" t="s">
        <v>4779</v>
      </c>
      <c r="B474" s="665" t="s">
        <v>4442</v>
      </c>
      <c r="C474" s="665" t="s">
        <v>2307</v>
      </c>
      <c r="D474" s="665" t="s">
        <v>2308</v>
      </c>
      <c r="E474" s="665" t="s">
        <v>4447</v>
      </c>
      <c r="F474" s="668"/>
      <c r="G474" s="668"/>
      <c r="H474" s="681">
        <v>0</v>
      </c>
      <c r="I474" s="668">
        <v>6</v>
      </c>
      <c r="J474" s="668">
        <v>11084.94</v>
      </c>
      <c r="K474" s="681">
        <v>1</v>
      </c>
      <c r="L474" s="668">
        <v>6</v>
      </c>
      <c r="M474" s="669">
        <v>11084.94</v>
      </c>
    </row>
    <row r="475" spans="1:13" ht="14.4" customHeight="1" x14ac:dyDescent="0.3">
      <c r="A475" s="664" t="s">
        <v>4779</v>
      </c>
      <c r="B475" s="665" t="s">
        <v>4442</v>
      </c>
      <c r="C475" s="665" t="s">
        <v>4908</v>
      </c>
      <c r="D475" s="665" t="s">
        <v>2308</v>
      </c>
      <c r="E475" s="665" t="s">
        <v>4445</v>
      </c>
      <c r="F475" s="668"/>
      <c r="G475" s="668"/>
      <c r="H475" s="681">
        <v>0</v>
      </c>
      <c r="I475" s="668">
        <v>2</v>
      </c>
      <c r="J475" s="668">
        <v>4618.72</v>
      </c>
      <c r="K475" s="681">
        <v>1</v>
      </c>
      <c r="L475" s="668">
        <v>2</v>
      </c>
      <c r="M475" s="669">
        <v>4618.72</v>
      </c>
    </row>
    <row r="476" spans="1:13" ht="14.4" customHeight="1" x14ac:dyDescent="0.3">
      <c r="A476" s="664" t="s">
        <v>4779</v>
      </c>
      <c r="B476" s="665" t="s">
        <v>4461</v>
      </c>
      <c r="C476" s="665" t="s">
        <v>2352</v>
      </c>
      <c r="D476" s="665" t="s">
        <v>2353</v>
      </c>
      <c r="E476" s="665" t="s">
        <v>4455</v>
      </c>
      <c r="F476" s="668"/>
      <c r="G476" s="668"/>
      <c r="H476" s="681">
        <v>0</v>
      </c>
      <c r="I476" s="668">
        <v>1</v>
      </c>
      <c r="J476" s="668">
        <v>48.27</v>
      </c>
      <c r="K476" s="681">
        <v>1</v>
      </c>
      <c r="L476" s="668">
        <v>1</v>
      </c>
      <c r="M476" s="669">
        <v>48.27</v>
      </c>
    </row>
    <row r="477" spans="1:13" ht="14.4" customHeight="1" x14ac:dyDescent="0.3">
      <c r="A477" s="664" t="s">
        <v>4779</v>
      </c>
      <c r="B477" s="665" t="s">
        <v>4513</v>
      </c>
      <c r="C477" s="665" t="s">
        <v>2767</v>
      </c>
      <c r="D477" s="665" t="s">
        <v>2539</v>
      </c>
      <c r="E477" s="665" t="s">
        <v>4515</v>
      </c>
      <c r="F477" s="668"/>
      <c r="G477" s="668"/>
      <c r="H477" s="681">
        <v>0</v>
      </c>
      <c r="I477" s="668">
        <v>3</v>
      </c>
      <c r="J477" s="668">
        <v>463.08000000000004</v>
      </c>
      <c r="K477" s="681">
        <v>1</v>
      </c>
      <c r="L477" s="668">
        <v>3</v>
      </c>
      <c r="M477" s="669">
        <v>463.08000000000004</v>
      </c>
    </row>
    <row r="478" spans="1:13" ht="14.4" customHeight="1" x14ac:dyDescent="0.3">
      <c r="A478" s="664" t="s">
        <v>4779</v>
      </c>
      <c r="B478" s="665" t="s">
        <v>4529</v>
      </c>
      <c r="C478" s="665" t="s">
        <v>2809</v>
      </c>
      <c r="D478" s="665" t="s">
        <v>2810</v>
      </c>
      <c r="E478" s="665" t="s">
        <v>4531</v>
      </c>
      <c r="F478" s="668"/>
      <c r="G478" s="668"/>
      <c r="H478" s="681">
        <v>0</v>
      </c>
      <c r="I478" s="668">
        <v>1</v>
      </c>
      <c r="J478" s="668">
        <v>4097.2</v>
      </c>
      <c r="K478" s="681">
        <v>1</v>
      </c>
      <c r="L478" s="668">
        <v>1</v>
      </c>
      <c r="M478" s="669">
        <v>4097.2</v>
      </c>
    </row>
    <row r="479" spans="1:13" ht="14.4" customHeight="1" x14ac:dyDescent="0.3">
      <c r="A479" s="664" t="s">
        <v>4779</v>
      </c>
      <c r="B479" s="665" t="s">
        <v>4539</v>
      </c>
      <c r="C479" s="665" t="s">
        <v>5248</v>
      </c>
      <c r="D479" s="665" t="s">
        <v>5249</v>
      </c>
      <c r="E479" s="665" t="s">
        <v>4540</v>
      </c>
      <c r="F479" s="668">
        <v>1</v>
      </c>
      <c r="G479" s="668">
        <v>550.39</v>
      </c>
      <c r="H479" s="681">
        <v>1</v>
      </c>
      <c r="I479" s="668"/>
      <c r="J479" s="668"/>
      <c r="K479" s="681">
        <v>0</v>
      </c>
      <c r="L479" s="668">
        <v>1</v>
      </c>
      <c r="M479" s="669">
        <v>550.39</v>
      </c>
    </row>
    <row r="480" spans="1:13" ht="14.4" customHeight="1" x14ac:dyDescent="0.3">
      <c r="A480" s="664" t="s">
        <v>4779</v>
      </c>
      <c r="B480" s="665" t="s">
        <v>4552</v>
      </c>
      <c r="C480" s="665" t="s">
        <v>803</v>
      </c>
      <c r="D480" s="665" t="s">
        <v>804</v>
      </c>
      <c r="E480" s="665" t="s">
        <v>4553</v>
      </c>
      <c r="F480" s="668"/>
      <c r="G480" s="668"/>
      <c r="H480" s="681">
        <v>0</v>
      </c>
      <c r="I480" s="668">
        <v>2</v>
      </c>
      <c r="J480" s="668">
        <v>62.64</v>
      </c>
      <c r="K480" s="681">
        <v>1</v>
      </c>
      <c r="L480" s="668">
        <v>2</v>
      </c>
      <c r="M480" s="669">
        <v>62.64</v>
      </c>
    </row>
    <row r="481" spans="1:13" ht="14.4" customHeight="1" x14ac:dyDescent="0.3">
      <c r="A481" s="664" t="s">
        <v>4779</v>
      </c>
      <c r="B481" s="665" t="s">
        <v>4567</v>
      </c>
      <c r="C481" s="665" t="s">
        <v>2330</v>
      </c>
      <c r="D481" s="665" t="s">
        <v>4572</v>
      </c>
      <c r="E481" s="665" t="s">
        <v>4573</v>
      </c>
      <c r="F481" s="668"/>
      <c r="G481" s="668"/>
      <c r="H481" s="681">
        <v>0</v>
      </c>
      <c r="I481" s="668">
        <v>2</v>
      </c>
      <c r="J481" s="668">
        <v>9.4</v>
      </c>
      <c r="K481" s="681">
        <v>1</v>
      </c>
      <c r="L481" s="668">
        <v>2</v>
      </c>
      <c r="M481" s="669">
        <v>9.4</v>
      </c>
    </row>
    <row r="482" spans="1:13" ht="14.4" customHeight="1" x14ac:dyDescent="0.3">
      <c r="A482" s="664" t="s">
        <v>4779</v>
      </c>
      <c r="B482" s="665" t="s">
        <v>4576</v>
      </c>
      <c r="C482" s="665" t="s">
        <v>2256</v>
      </c>
      <c r="D482" s="665" t="s">
        <v>4577</v>
      </c>
      <c r="E482" s="665" t="s">
        <v>4578</v>
      </c>
      <c r="F482" s="668"/>
      <c r="G482" s="668"/>
      <c r="H482" s="681"/>
      <c r="I482" s="668">
        <v>2</v>
      </c>
      <c r="J482" s="668">
        <v>0</v>
      </c>
      <c r="K482" s="681"/>
      <c r="L482" s="668">
        <v>2</v>
      </c>
      <c r="M482" s="669">
        <v>0</v>
      </c>
    </row>
    <row r="483" spans="1:13" ht="14.4" customHeight="1" x14ac:dyDescent="0.3">
      <c r="A483" s="664" t="s">
        <v>4779</v>
      </c>
      <c r="B483" s="665" t="s">
        <v>4581</v>
      </c>
      <c r="C483" s="665" t="s">
        <v>2389</v>
      </c>
      <c r="D483" s="665" t="s">
        <v>2390</v>
      </c>
      <c r="E483" s="665" t="s">
        <v>4463</v>
      </c>
      <c r="F483" s="668"/>
      <c r="G483" s="668"/>
      <c r="H483" s="681">
        <v>0</v>
      </c>
      <c r="I483" s="668">
        <v>1</v>
      </c>
      <c r="J483" s="668">
        <v>42.57</v>
      </c>
      <c r="K483" s="681">
        <v>1</v>
      </c>
      <c r="L483" s="668">
        <v>1</v>
      </c>
      <c r="M483" s="669">
        <v>42.57</v>
      </c>
    </row>
    <row r="484" spans="1:13" ht="14.4" customHeight="1" x14ac:dyDescent="0.3">
      <c r="A484" s="664" t="s">
        <v>4779</v>
      </c>
      <c r="B484" s="665" t="s">
        <v>7249</v>
      </c>
      <c r="C484" s="665" t="s">
        <v>5231</v>
      </c>
      <c r="D484" s="665" t="s">
        <v>5232</v>
      </c>
      <c r="E484" s="665" t="s">
        <v>5233</v>
      </c>
      <c r="F484" s="668"/>
      <c r="G484" s="668"/>
      <c r="H484" s="681"/>
      <c r="I484" s="668">
        <v>1</v>
      </c>
      <c r="J484" s="668">
        <v>0</v>
      </c>
      <c r="K484" s="681"/>
      <c r="L484" s="668">
        <v>1</v>
      </c>
      <c r="M484" s="669">
        <v>0</v>
      </c>
    </row>
    <row r="485" spans="1:13" ht="14.4" customHeight="1" x14ac:dyDescent="0.3">
      <c r="A485" s="664" t="s">
        <v>4780</v>
      </c>
      <c r="B485" s="665" t="s">
        <v>4412</v>
      </c>
      <c r="C485" s="665" t="s">
        <v>5021</v>
      </c>
      <c r="D485" s="665" t="s">
        <v>5022</v>
      </c>
      <c r="E485" s="665" t="s">
        <v>5023</v>
      </c>
      <c r="F485" s="668">
        <v>7</v>
      </c>
      <c r="G485" s="668">
        <v>4679.78</v>
      </c>
      <c r="H485" s="681">
        <v>1</v>
      </c>
      <c r="I485" s="668"/>
      <c r="J485" s="668"/>
      <c r="K485" s="681">
        <v>0</v>
      </c>
      <c r="L485" s="668">
        <v>7</v>
      </c>
      <c r="M485" s="669">
        <v>4679.78</v>
      </c>
    </row>
    <row r="486" spans="1:13" ht="14.4" customHeight="1" x14ac:dyDescent="0.3">
      <c r="A486" s="664" t="s">
        <v>4780</v>
      </c>
      <c r="B486" s="665" t="s">
        <v>4412</v>
      </c>
      <c r="C486" s="665" t="s">
        <v>4914</v>
      </c>
      <c r="D486" s="665" t="s">
        <v>2567</v>
      </c>
      <c r="E486" s="665" t="s">
        <v>2568</v>
      </c>
      <c r="F486" s="668"/>
      <c r="G486" s="668"/>
      <c r="H486" s="681">
        <v>0</v>
      </c>
      <c r="I486" s="668">
        <v>38</v>
      </c>
      <c r="J486" s="668">
        <v>25404.519999999997</v>
      </c>
      <c r="K486" s="681">
        <v>1</v>
      </c>
      <c r="L486" s="668">
        <v>38</v>
      </c>
      <c r="M486" s="669">
        <v>25404.519999999997</v>
      </c>
    </row>
    <row r="487" spans="1:13" ht="14.4" customHeight="1" x14ac:dyDescent="0.3">
      <c r="A487" s="664" t="s">
        <v>4780</v>
      </c>
      <c r="B487" s="665" t="s">
        <v>4412</v>
      </c>
      <c r="C487" s="665" t="s">
        <v>2566</v>
      </c>
      <c r="D487" s="665" t="s">
        <v>2567</v>
      </c>
      <c r="E487" s="665" t="s">
        <v>2568</v>
      </c>
      <c r="F487" s="668"/>
      <c r="G487" s="668"/>
      <c r="H487" s="681">
        <v>0</v>
      </c>
      <c r="I487" s="668">
        <v>23</v>
      </c>
      <c r="J487" s="668">
        <v>15376.419999999998</v>
      </c>
      <c r="K487" s="681">
        <v>1</v>
      </c>
      <c r="L487" s="668">
        <v>23</v>
      </c>
      <c r="M487" s="669">
        <v>15376.419999999998</v>
      </c>
    </row>
    <row r="488" spans="1:13" ht="14.4" customHeight="1" x14ac:dyDescent="0.3">
      <c r="A488" s="664" t="s">
        <v>4780</v>
      </c>
      <c r="B488" s="665" t="s">
        <v>4412</v>
      </c>
      <c r="C488" s="665" t="s">
        <v>6224</v>
      </c>
      <c r="D488" s="665" t="s">
        <v>5022</v>
      </c>
      <c r="E488" s="665" t="s">
        <v>5023</v>
      </c>
      <c r="F488" s="668">
        <v>2</v>
      </c>
      <c r="G488" s="668">
        <v>1337.08</v>
      </c>
      <c r="H488" s="681">
        <v>1</v>
      </c>
      <c r="I488" s="668"/>
      <c r="J488" s="668"/>
      <c r="K488" s="681">
        <v>0</v>
      </c>
      <c r="L488" s="668">
        <v>2</v>
      </c>
      <c r="M488" s="669">
        <v>1337.08</v>
      </c>
    </row>
    <row r="489" spans="1:13" ht="14.4" customHeight="1" x14ac:dyDescent="0.3">
      <c r="A489" s="664" t="s">
        <v>4780</v>
      </c>
      <c r="B489" s="665" t="s">
        <v>4442</v>
      </c>
      <c r="C489" s="665" t="s">
        <v>5424</v>
      </c>
      <c r="D489" s="665" t="s">
        <v>2554</v>
      </c>
      <c r="E489" s="665" t="s">
        <v>5425</v>
      </c>
      <c r="F489" s="668"/>
      <c r="G489" s="668"/>
      <c r="H489" s="681">
        <v>0</v>
      </c>
      <c r="I489" s="668">
        <v>8</v>
      </c>
      <c r="J489" s="668">
        <v>3260.4</v>
      </c>
      <c r="K489" s="681">
        <v>1</v>
      </c>
      <c r="L489" s="668">
        <v>8</v>
      </c>
      <c r="M489" s="669">
        <v>3260.4</v>
      </c>
    </row>
    <row r="490" spans="1:13" ht="14.4" customHeight="1" x14ac:dyDescent="0.3">
      <c r="A490" s="664" t="s">
        <v>4780</v>
      </c>
      <c r="B490" s="665" t="s">
        <v>4442</v>
      </c>
      <c r="C490" s="665" t="s">
        <v>4806</v>
      </c>
      <c r="D490" s="665" t="s">
        <v>2554</v>
      </c>
      <c r="E490" s="665" t="s">
        <v>4446</v>
      </c>
      <c r="F490" s="668"/>
      <c r="G490" s="668"/>
      <c r="H490" s="681">
        <v>0</v>
      </c>
      <c r="I490" s="668">
        <v>22</v>
      </c>
      <c r="J490" s="668">
        <v>11954.579999999998</v>
      </c>
      <c r="K490" s="681">
        <v>1</v>
      </c>
      <c r="L490" s="668">
        <v>22</v>
      </c>
      <c r="M490" s="669">
        <v>11954.579999999998</v>
      </c>
    </row>
    <row r="491" spans="1:13" ht="14.4" customHeight="1" x14ac:dyDescent="0.3">
      <c r="A491" s="664" t="s">
        <v>4780</v>
      </c>
      <c r="B491" s="665" t="s">
        <v>4442</v>
      </c>
      <c r="C491" s="665" t="s">
        <v>4968</v>
      </c>
      <c r="D491" s="665" t="s">
        <v>2554</v>
      </c>
      <c r="E491" s="665" t="s">
        <v>4615</v>
      </c>
      <c r="F491" s="668"/>
      <c r="G491" s="668"/>
      <c r="H491" s="681">
        <v>0</v>
      </c>
      <c r="I491" s="668">
        <v>15</v>
      </c>
      <c r="J491" s="668">
        <v>12226.5</v>
      </c>
      <c r="K491" s="681">
        <v>1</v>
      </c>
      <c r="L491" s="668">
        <v>15</v>
      </c>
      <c r="M491" s="669">
        <v>12226.5</v>
      </c>
    </row>
    <row r="492" spans="1:13" ht="14.4" customHeight="1" x14ac:dyDescent="0.3">
      <c r="A492" s="664" t="s">
        <v>4780</v>
      </c>
      <c r="B492" s="665" t="s">
        <v>4442</v>
      </c>
      <c r="C492" s="665" t="s">
        <v>3683</v>
      </c>
      <c r="D492" s="665" t="s">
        <v>2554</v>
      </c>
      <c r="E492" s="665" t="s">
        <v>4616</v>
      </c>
      <c r="F492" s="668"/>
      <c r="G492" s="668"/>
      <c r="H492" s="681">
        <v>0</v>
      </c>
      <c r="I492" s="668">
        <v>6</v>
      </c>
      <c r="J492" s="668">
        <v>5542.4400000000005</v>
      </c>
      <c r="K492" s="681">
        <v>1</v>
      </c>
      <c r="L492" s="668">
        <v>6</v>
      </c>
      <c r="M492" s="669">
        <v>5542.4400000000005</v>
      </c>
    </row>
    <row r="493" spans="1:13" ht="14.4" customHeight="1" x14ac:dyDescent="0.3">
      <c r="A493" s="664" t="s">
        <v>4780</v>
      </c>
      <c r="B493" s="665" t="s">
        <v>4442</v>
      </c>
      <c r="C493" s="665" t="s">
        <v>5128</v>
      </c>
      <c r="D493" s="665" t="s">
        <v>2308</v>
      </c>
      <c r="E493" s="665" t="s">
        <v>4444</v>
      </c>
      <c r="F493" s="668"/>
      <c r="G493" s="668"/>
      <c r="H493" s="681">
        <v>0</v>
      </c>
      <c r="I493" s="668">
        <v>6</v>
      </c>
      <c r="J493" s="668">
        <v>8313.7199999999993</v>
      </c>
      <c r="K493" s="681">
        <v>1</v>
      </c>
      <c r="L493" s="668">
        <v>6</v>
      </c>
      <c r="M493" s="669">
        <v>8313.7199999999993</v>
      </c>
    </row>
    <row r="494" spans="1:13" ht="14.4" customHeight="1" x14ac:dyDescent="0.3">
      <c r="A494" s="664" t="s">
        <v>4780</v>
      </c>
      <c r="B494" s="665" t="s">
        <v>4461</v>
      </c>
      <c r="C494" s="665" t="s">
        <v>2352</v>
      </c>
      <c r="D494" s="665" t="s">
        <v>2353</v>
      </c>
      <c r="E494" s="665" t="s">
        <v>4455</v>
      </c>
      <c r="F494" s="668"/>
      <c r="G494" s="668"/>
      <c r="H494" s="681">
        <v>0</v>
      </c>
      <c r="I494" s="668">
        <v>2</v>
      </c>
      <c r="J494" s="668">
        <v>96.54</v>
      </c>
      <c r="K494" s="681">
        <v>1</v>
      </c>
      <c r="L494" s="668">
        <v>2</v>
      </c>
      <c r="M494" s="669">
        <v>96.54</v>
      </c>
    </row>
    <row r="495" spans="1:13" ht="14.4" customHeight="1" x14ac:dyDescent="0.3">
      <c r="A495" s="664" t="s">
        <v>4780</v>
      </c>
      <c r="B495" s="665" t="s">
        <v>4482</v>
      </c>
      <c r="C495" s="665" t="s">
        <v>6244</v>
      </c>
      <c r="D495" s="665" t="s">
        <v>6245</v>
      </c>
      <c r="E495" s="665" t="s">
        <v>6246</v>
      </c>
      <c r="F495" s="668">
        <v>1</v>
      </c>
      <c r="G495" s="668">
        <v>0</v>
      </c>
      <c r="H495" s="681"/>
      <c r="I495" s="668"/>
      <c r="J495" s="668"/>
      <c r="K495" s="681"/>
      <c r="L495" s="668">
        <v>1</v>
      </c>
      <c r="M495" s="669">
        <v>0</v>
      </c>
    </row>
    <row r="496" spans="1:13" ht="14.4" customHeight="1" x14ac:dyDescent="0.3">
      <c r="A496" s="664" t="s">
        <v>4780</v>
      </c>
      <c r="B496" s="665" t="s">
        <v>4482</v>
      </c>
      <c r="C496" s="665" t="s">
        <v>6241</v>
      </c>
      <c r="D496" s="665" t="s">
        <v>6242</v>
      </c>
      <c r="E496" s="665" t="s">
        <v>6243</v>
      </c>
      <c r="F496" s="668">
        <v>2</v>
      </c>
      <c r="G496" s="668">
        <v>0</v>
      </c>
      <c r="H496" s="681"/>
      <c r="I496" s="668"/>
      <c r="J496" s="668"/>
      <c r="K496" s="681"/>
      <c r="L496" s="668">
        <v>2</v>
      </c>
      <c r="M496" s="669">
        <v>0</v>
      </c>
    </row>
    <row r="497" spans="1:13" ht="14.4" customHeight="1" x14ac:dyDescent="0.3">
      <c r="A497" s="664" t="s">
        <v>4780</v>
      </c>
      <c r="B497" s="665" t="s">
        <v>4502</v>
      </c>
      <c r="C497" s="665" t="s">
        <v>3765</v>
      </c>
      <c r="D497" s="665" t="s">
        <v>4654</v>
      </c>
      <c r="E497" s="665" t="s">
        <v>4655</v>
      </c>
      <c r="F497" s="668"/>
      <c r="G497" s="668"/>
      <c r="H497" s="681">
        <v>0</v>
      </c>
      <c r="I497" s="668">
        <v>1</v>
      </c>
      <c r="J497" s="668">
        <v>59.27</v>
      </c>
      <c r="K497" s="681">
        <v>1</v>
      </c>
      <c r="L497" s="668">
        <v>1</v>
      </c>
      <c r="M497" s="669">
        <v>59.27</v>
      </c>
    </row>
    <row r="498" spans="1:13" ht="14.4" customHeight="1" x14ac:dyDescent="0.3">
      <c r="A498" s="664" t="s">
        <v>4780</v>
      </c>
      <c r="B498" s="665" t="s">
        <v>4513</v>
      </c>
      <c r="C498" s="665" t="s">
        <v>2767</v>
      </c>
      <c r="D498" s="665" t="s">
        <v>2539</v>
      </c>
      <c r="E498" s="665" t="s">
        <v>4515</v>
      </c>
      <c r="F498" s="668"/>
      <c r="G498" s="668"/>
      <c r="H498" s="681">
        <v>0</v>
      </c>
      <c r="I498" s="668">
        <v>2</v>
      </c>
      <c r="J498" s="668">
        <v>308.72000000000003</v>
      </c>
      <c r="K498" s="681">
        <v>1</v>
      </c>
      <c r="L498" s="668">
        <v>2</v>
      </c>
      <c r="M498" s="669">
        <v>308.72000000000003</v>
      </c>
    </row>
    <row r="499" spans="1:13" ht="14.4" customHeight="1" x14ac:dyDescent="0.3">
      <c r="A499" s="664" t="s">
        <v>4780</v>
      </c>
      <c r="B499" s="665" t="s">
        <v>4529</v>
      </c>
      <c r="C499" s="665" t="s">
        <v>2809</v>
      </c>
      <c r="D499" s="665" t="s">
        <v>2810</v>
      </c>
      <c r="E499" s="665" t="s">
        <v>4531</v>
      </c>
      <c r="F499" s="668"/>
      <c r="G499" s="668"/>
      <c r="H499" s="681">
        <v>0</v>
      </c>
      <c r="I499" s="668">
        <v>2</v>
      </c>
      <c r="J499" s="668">
        <v>8194.4</v>
      </c>
      <c r="K499" s="681">
        <v>1</v>
      </c>
      <c r="L499" s="668">
        <v>2</v>
      </c>
      <c r="M499" s="669">
        <v>8194.4</v>
      </c>
    </row>
    <row r="500" spans="1:13" ht="14.4" customHeight="1" x14ac:dyDescent="0.3">
      <c r="A500" s="664" t="s">
        <v>4780</v>
      </c>
      <c r="B500" s="665" t="s">
        <v>7237</v>
      </c>
      <c r="C500" s="665" t="s">
        <v>5739</v>
      </c>
      <c r="D500" s="665" t="s">
        <v>5740</v>
      </c>
      <c r="E500" s="665" t="s">
        <v>4460</v>
      </c>
      <c r="F500" s="668"/>
      <c r="G500" s="668"/>
      <c r="H500" s="681"/>
      <c r="I500" s="668">
        <v>30</v>
      </c>
      <c r="J500" s="668">
        <v>0</v>
      </c>
      <c r="K500" s="681"/>
      <c r="L500" s="668">
        <v>30</v>
      </c>
      <c r="M500" s="669">
        <v>0</v>
      </c>
    </row>
    <row r="501" spans="1:13" ht="14.4" customHeight="1" x14ac:dyDescent="0.3">
      <c r="A501" s="664" t="s">
        <v>4780</v>
      </c>
      <c r="B501" s="665" t="s">
        <v>7237</v>
      </c>
      <c r="C501" s="665" t="s">
        <v>6231</v>
      </c>
      <c r="D501" s="665" t="s">
        <v>6232</v>
      </c>
      <c r="E501" s="665" t="s">
        <v>5561</v>
      </c>
      <c r="F501" s="668"/>
      <c r="G501" s="668"/>
      <c r="H501" s="681">
        <v>0</v>
      </c>
      <c r="I501" s="668">
        <v>1</v>
      </c>
      <c r="J501" s="668">
        <v>251.16</v>
      </c>
      <c r="K501" s="681">
        <v>1</v>
      </c>
      <c r="L501" s="668">
        <v>1</v>
      </c>
      <c r="M501" s="669">
        <v>251.16</v>
      </c>
    </row>
    <row r="502" spans="1:13" ht="14.4" customHeight="1" x14ac:dyDescent="0.3">
      <c r="A502" s="664" t="s">
        <v>4780</v>
      </c>
      <c r="B502" s="665" t="s">
        <v>7237</v>
      </c>
      <c r="C502" s="665" t="s">
        <v>5741</v>
      </c>
      <c r="D502" s="665" t="s">
        <v>5740</v>
      </c>
      <c r="E502" s="665" t="s">
        <v>5430</v>
      </c>
      <c r="F502" s="668"/>
      <c r="G502" s="668"/>
      <c r="H502" s="681">
        <v>0</v>
      </c>
      <c r="I502" s="668">
        <v>27</v>
      </c>
      <c r="J502" s="668">
        <v>13492.300000000001</v>
      </c>
      <c r="K502" s="681">
        <v>1</v>
      </c>
      <c r="L502" s="668">
        <v>27</v>
      </c>
      <c r="M502" s="669">
        <v>13492.300000000001</v>
      </c>
    </row>
    <row r="503" spans="1:13" ht="14.4" customHeight="1" x14ac:dyDescent="0.3">
      <c r="A503" s="664" t="s">
        <v>4780</v>
      </c>
      <c r="B503" s="665" t="s">
        <v>4539</v>
      </c>
      <c r="C503" s="665" t="s">
        <v>604</v>
      </c>
      <c r="D503" s="665" t="s">
        <v>605</v>
      </c>
      <c r="E503" s="665" t="s">
        <v>4541</v>
      </c>
      <c r="F503" s="668">
        <v>3</v>
      </c>
      <c r="G503" s="668">
        <v>1651.17</v>
      </c>
      <c r="H503" s="681">
        <v>1</v>
      </c>
      <c r="I503" s="668"/>
      <c r="J503" s="668"/>
      <c r="K503" s="681">
        <v>0</v>
      </c>
      <c r="L503" s="668">
        <v>3</v>
      </c>
      <c r="M503" s="669">
        <v>1651.17</v>
      </c>
    </row>
    <row r="504" spans="1:13" ht="14.4" customHeight="1" x14ac:dyDescent="0.3">
      <c r="A504" s="664" t="s">
        <v>4780</v>
      </c>
      <c r="B504" s="665" t="s">
        <v>4539</v>
      </c>
      <c r="C504" s="665" t="s">
        <v>4897</v>
      </c>
      <c r="D504" s="665" t="s">
        <v>605</v>
      </c>
      <c r="E504" s="665" t="s">
        <v>4541</v>
      </c>
      <c r="F504" s="668">
        <v>9</v>
      </c>
      <c r="G504" s="668">
        <v>0</v>
      </c>
      <c r="H504" s="681"/>
      <c r="I504" s="668">
        <v>47</v>
      </c>
      <c r="J504" s="668">
        <v>0</v>
      </c>
      <c r="K504" s="681"/>
      <c r="L504" s="668">
        <v>56</v>
      </c>
      <c r="M504" s="669">
        <v>0</v>
      </c>
    </row>
    <row r="505" spans="1:13" ht="14.4" customHeight="1" x14ac:dyDescent="0.3">
      <c r="A505" s="664" t="s">
        <v>4780</v>
      </c>
      <c r="B505" s="665" t="s">
        <v>4539</v>
      </c>
      <c r="C505" s="665" t="s">
        <v>5808</v>
      </c>
      <c r="D505" s="665" t="s">
        <v>605</v>
      </c>
      <c r="E505" s="665" t="s">
        <v>4540</v>
      </c>
      <c r="F505" s="668">
        <v>33</v>
      </c>
      <c r="G505" s="668">
        <v>18162.870000000003</v>
      </c>
      <c r="H505" s="681">
        <v>1</v>
      </c>
      <c r="I505" s="668"/>
      <c r="J505" s="668"/>
      <c r="K505" s="681">
        <v>0</v>
      </c>
      <c r="L505" s="668">
        <v>33</v>
      </c>
      <c r="M505" s="669">
        <v>18162.870000000003</v>
      </c>
    </row>
    <row r="506" spans="1:13" ht="14.4" customHeight="1" x14ac:dyDescent="0.3">
      <c r="A506" s="664" t="s">
        <v>4780</v>
      </c>
      <c r="B506" s="665" t="s">
        <v>4539</v>
      </c>
      <c r="C506" s="665" t="s">
        <v>2572</v>
      </c>
      <c r="D506" s="665" t="s">
        <v>2573</v>
      </c>
      <c r="E506" s="665" t="s">
        <v>4540</v>
      </c>
      <c r="F506" s="668"/>
      <c r="G506" s="668"/>
      <c r="H506" s="681">
        <v>0</v>
      </c>
      <c r="I506" s="668">
        <v>75</v>
      </c>
      <c r="J506" s="668">
        <v>41279.25</v>
      </c>
      <c r="K506" s="681">
        <v>1</v>
      </c>
      <c r="L506" s="668">
        <v>75</v>
      </c>
      <c r="M506" s="669">
        <v>41279.25</v>
      </c>
    </row>
    <row r="507" spans="1:13" ht="14.4" customHeight="1" x14ac:dyDescent="0.3">
      <c r="A507" s="664" t="s">
        <v>4780</v>
      </c>
      <c r="B507" s="665" t="s">
        <v>7245</v>
      </c>
      <c r="C507" s="665" t="s">
        <v>5915</v>
      </c>
      <c r="D507" s="665" t="s">
        <v>5916</v>
      </c>
      <c r="E507" s="665" t="s">
        <v>5544</v>
      </c>
      <c r="F507" s="668">
        <v>22</v>
      </c>
      <c r="G507" s="668">
        <v>12108.58</v>
      </c>
      <c r="H507" s="681">
        <v>0.70967741935483875</v>
      </c>
      <c r="I507" s="668">
        <v>9</v>
      </c>
      <c r="J507" s="668">
        <v>4953.51</v>
      </c>
      <c r="K507" s="681">
        <v>0.29032258064516131</v>
      </c>
      <c r="L507" s="668">
        <v>31</v>
      </c>
      <c r="M507" s="669">
        <v>17062.09</v>
      </c>
    </row>
    <row r="508" spans="1:13" ht="14.4" customHeight="1" x14ac:dyDescent="0.3">
      <c r="A508" s="664" t="s">
        <v>4780</v>
      </c>
      <c r="B508" s="665" t="s">
        <v>7245</v>
      </c>
      <c r="C508" s="665" t="s">
        <v>5917</v>
      </c>
      <c r="D508" s="665" t="s">
        <v>5916</v>
      </c>
      <c r="E508" s="665" t="s">
        <v>5172</v>
      </c>
      <c r="F508" s="668">
        <v>1</v>
      </c>
      <c r="G508" s="668">
        <v>1651.18</v>
      </c>
      <c r="H508" s="681">
        <v>1</v>
      </c>
      <c r="I508" s="668"/>
      <c r="J508" s="668"/>
      <c r="K508" s="681">
        <v>0</v>
      </c>
      <c r="L508" s="668">
        <v>1</v>
      </c>
      <c r="M508" s="669">
        <v>1651.18</v>
      </c>
    </row>
    <row r="509" spans="1:13" ht="14.4" customHeight="1" x14ac:dyDescent="0.3">
      <c r="A509" s="664" t="s">
        <v>4780</v>
      </c>
      <c r="B509" s="665" t="s">
        <v>7245</v>
      </c>
      <c r="C509" s="665" t="s">
        <v>5918</v>
      </c>
      <c r="D509" s="665" t="s">
        <v>5919</v>
      </c>
      <c r="E509" s="665" t="s">
        <v>5544</v>
      </c>
      <c r="F509" s="668"/>
      <c r="G509" s="668"/>
      <c r="H509" s="681">
        <v>0</v>
      </c>
      <c r="I509" s="668">
        <v>15</v>
      </c>
      <c r="J509" s="668">
        <v>8255.85</v>
      </c>
      <c r="K509" s="681">
        <v>1</v>
      </c>
      <c r="L509" s="668">
        <v>15</v>
      </c>
      <c r="M509" s="669">
        <v>8255.85</v>
      </c>
    </row>
    <row r="510" spans="1:13" ht="14.4" customHeight="1" x14ac:dyDescent="0.3">
      <c r="A510" s="664" t="s">
        <v>4780</v>
      </c>
      <c r="B510" s="665" t="s">
        <v>4549</v>
      </c>
      <c r="C510" s="665" t="s">
        <v>2246</v>
      </c>
      <c r="D510" s="665" t="s">
        <v>611</v>
      </c>
      <c r="E510" s="665" t="s">
        <v>4551</v>
      </c>
      <c r="F510" s="668"/>
      <c r="G510" s="668"/>
      <c r="H510" s="681">
        <v>0</v>
      </c>
      <c r="I510" s="668">
        <v>2</v>
      </c>
      <c r="J510" s="668">
        <v>73.08</v>
      </c>
      <c r="K510" s="681">
        <v>1</v>
      </c>
      <c r="L510" s="668">
        <v>2</v>
      </c>
      <c r="M510" s="669">
        <v>73.08</v>
      </c>
    </row>
    <row r="511" spans="1:13" ht="14.4" customHeight="1" x14ac:dyDescent="0.3">
      <c r="A511" s="664" t="s">
        <v>4780</v>
      </c>
      <c r="B511" s="665" t="s">
        <v>4549</v>
      </c>
      <c r="C511" s="665" t="s">
        <v>6220</v>
      </c>
      <c r="D511" s="665" t="s">
        <v>611</v>
      </c>
      <c r="E511" s="665" t="s">
        <v>6221</v>
      </c>
      <c r="F511" s="668"/>
      <c r="G511" s="668"/>
      <c r="H511" s="681">
        <v>0</v>
      </c>
      <c r="I511" s="668">
        <v>7</v>
      </c>
      <c r="J511" s="668">
        <v>773.04</v>
      </c>
      <c r="K511" s="681">
        <v>1</v>
      </c>
      <c r="L511" s="668">
        <v>7</v>
      </c>
      <c r="M511" s="669">
        <v>773.04</v>
      </c>
    </row>
    <row r="512" spans="1:13" ht="14.4" customHeight="1" x14ac:dyDescent="0.3">
      <c r="A512" s="664" t="s">
        <v>4780</v>
      </c>
      <c r="B512" s="665" t="s">
        <v>4552</v>
      </c>
      <c r="C512" s="665" t="s">
        <v>3150</v>
      </c>
      <c r="D512" s="665" t="s">
        <v>1525</v>
      </c>
      <c r="E512" s="665" t="s">
        <v>5748</v>
      </c>
      <c r="F512" s="668"/>
      <c r="G512" s="668"/>
      <c r="H512" s="681">
        <v>0</v>
      </c>
      <c r="I512" s="668">
        <v>1</v>
      </c>
      <c r="J512" s="668">
        <v>300.68</v>
      </c>
      <c r="K512" s="681">
        <v>1</v>
      </c>
      <c r="L512" s="668">
        <v>1</v>
      </c>
      <c r="M512" s="669">
        <v>300.68</v>
      </c>
    </row>
    <row r="513" spans="1:13" ht="14.4" customHeight="1" x14ac:dyDescent="0.3">
      <c r="A513" s="664" t="s">
        <v>4780</v>
      </c>
      <c r="B513" s="665" t="s">
        <v>4567</v>
      </c>
      <c r="C513" s="665" t="s">
        <v>2330</v>
      </c>
      <c r="D513" s="665" t="s">
        <v>4572</v>
      </c>
      <c r="E513" s="665" t="s">
        <v>4573</v>
      </c>
      <c r="F513" s="668"/>
      <c r="G513" s="668"/>
      <c r="H513" s="681">
        <v>0</v>
      </c>
      <c r="I513" s="668">
        <v>2</v>
      </c>
      <c r="J513" s="668">
        <v>9.4</v>
      </c>
      <c r="K513" s="681">
        <v>1</v>
      </c>
      <c r="L513" s="668">
        <v>2</v>
      </c>
      <c r="M513" s="669">
        <v>9.4</v>
      </c>
    </row>
    <row r="514" spans="1:13" ht="14.4" customHeight="1" x14ac:dyDescent="0.3">
      <c r="A514" s="664" t="s">
        <v>4780</v>
      </c>
      <c r="B514" s="665" t="s">
        <v>4581</v>
      </c>
      <c r="C514" s="665" t="s">
        <v>6184</v>
      </c>
      <c r="D514" s="665" t="s">
        <v>2467</v>
      </c>
      <c r="E514" s="665" t="s">
        <v>4487</v>
      </c>
      <c r="F514" s="668"/>
      <c r="G514" s="668"/>
      <c r="H514" s="681">
        <v>0</v>
      </c>
      <c r="I514" s="668">
        <v>5</v>
      </c>
      <c r="J514" s="668">
        <v>425.79999999999995</v>
      </c>
      <c r="K514" s="681">
        <v>1</v>
      </c>
      <c r="L514" s="668">
        <v>5</v>
      </c>
      <c r="M514" s="669">
        <v>425.79999999999995</v>
      </c>
    </row>
    <row r="515" spans="1:13" ht="14.4" customHeight="1" x14ac:dyDescent="0.3">
      <c r="A515" s="664" t="s">
        <v>4780</v>
      </c>
      <c r="B515" s="665" t="s">
        <v>4581</v>
      </c>
      <c r="C515" s="665" t="s">
        <v>6028</v>
      </c>
      <c r="D515" s="665" t="s">
        <v>2467</v>
      </c>
      <c r="E515" s="665" t="s">
        <v>4582</v>
      </c>
      <c r="F515" s="668"/>
      <c r="G515" s="668"/>
      <c r="H515" s="681">
        <v>0</v>
      </c>
      <c r="I515" s="668">
        <v>1</v>
      </c>
      <c r="J515" s="668">
        <v>170.32</v>
      </c>
      <c r="K515" s="681">
        <v>1</v>
      </c>
      <c r="L515" s="668">
        <v>1</v>
      </c>
      <c r="M515" s="669">
        <v>170.32</v>
      </c>
    </row>
    <row r="516" spans="1:13" ht="14.4" customHeight="1" x14ac:dyDescent="0.3">
      <c r="A516" s="664" t="s">
        <v>4780</v>
      </c>
      <c r="B516" s="665" t="s">
        <v>4581</v>
      </c>
      <c r="C516" s="665" t="s">
        <v>2466</v>
      </c>
      <c r="D516" s="665" t="s">
        <v>2467</v>
      </c>
      <c r="E516" s="665" t="s">
        <v>4487</v>
      </c>
      <c r="F516" s="668"/>
      <c r="G516" s="668"/>
      <c r="H516" s="681">
        <v>0</v>
      </c>
      <c r="I516" s="668">
        <v>5</v>
      </c>
      <c r="J516" s="668">
        <v>566.31999999999994</v>
      </c>
      <c r="K516" s="681">
        <v>1</v>
      </c>
      <c r="L516" s="668">
        <v>5</v>
      </c>
      <c r="M516" s="669">
        <v>566.31999999999994</v>
      </c>
    </row>
    <row r="517" spans="1:13" ht="14.4" customHeight="1" x14ac:dyDescent="0.3">
      <c r="A517" s="664" t="s">
        <v>4780</v>
      </c>
      <c r="B517" s="665" t="s">
        <v>4581</v>
      </c>
      <c r="C517" s="665" t="s">
        <v>4858</v>
      </c>
      <c r="D517" s="665" t="s">
        <v>2467</v>
      </c>
      <c r="E517" s="665" t="s">
        <v>4582</v>
      </c>
      <c r="F517" s="668"/>
      <c r="G517" s="668"/>
      <c r="H517" s="681">
        <v>0</v>
      </c>
      <c r="I517" s="668">
        <v>6</v>
      </c>
      <c r="J517" s="668">
        <v>1115.5999999999999</v>
      </c>
      <c r="K517" s="681">
        <v>1</v>
      </c>
      <c r="L517" s="668">
        <v>6</v>
      </c>
      <c r="M517" s="669">
        <v>1115.5999999999999</v>
      </c>
    </row>
    <row r="518" spans="1:13" ht="14.4" customHeight="1" x14ac:dyDescent="0.3">
      <c r="A518" s="664" t="s">
        <v>4780</v>
      </c>
      <c r="B518" s="665" t="s">
        <v>4586</v>
      </c>
      <c r="C518" s="665" t="s">
        <v>2439</v>
      </c>
      <c r="D518" s="665" t="s">
        <v>2440</v>
      </c>
      <c r="E518" s="665" t="s">
        <v>4463</v>
      </c>
      <c r="F518" s="668"/>
      <c r="G518" s="668"/>
      <c r="H518" s="681">
        <v>0</v>
      </c>
      <c r="I518" s="668">
        <v>4</v>
      </c>
      <c r="J518" s="668">
        <v>528</v>
      </c>
      <c r="K518" s="681">
        <v>1</v>
      </c>
      <c r="L518" s="668">
        <v>4</v>
      </c>
      <c r="M518" s="669">
        <v>528</v>
      </c>
    </row>
    <row r="519" spans="1:13" ht="14.4" customHeight="1" x14ac:dyDescent="0.3">
      <c r="A519" s="664" t="s">
        <v>4780</v>
      </c>
      <c r="B519" s="665" t="s">
        <v>7249</v>
      </c>
      <c r="C519" s="665" t="s">
        <v>6173</v>
      </c>
      <c r="D519" s="665" t="s">
        <v>6174</v>
      </c>
      <c r="E519" s="665" t="s">
        <v>6175</v>
      </c>
      <c r="F519" s="668">
        <v>2</v>
      </c>
      <c r="G519" s="668">
        <v>0</v>
      </c>
      <c r="H519" s="681"/>
      <c r="I519" s="668"/>
      <c r="J519" s="668"/>
      <c r="K519" s="681"/>
      <c r="L519" s="668">
        <v>2</v>
      </c>
      <c r="M519" s="669">
        <v>0</v>
      </c>
    </row>
    <row r="520" spans="1:13" ht="14.4" customHeight="1" x14ac:dyDescent="0.3">
      <c r="A520" s="664" t="s">
        <v>4780</v>
      </c>
      <c r="B520" s="665" t="s">
        <v>4592</v>
      </c>
      <c r="C520" s="665" t="s">
        <v>2311</v>
      </c>
      <c r="D520" s="665" t="s">
        <v>2312</v>
      </c>
      <c r="E520" s="665" t="s">
        <v>4463</v>
      </c>
      <c r="F520" s="668"/>
      <c r="G520" s="668"/>
      <c r="H520" s="681">
        <v>0</v>
      </c>
      <c r="I520" s="668">
        <v>3</v>
      </c>
      <c r="J520" s="668">
        <v>207.48</v>
      </c>
      <c r="K520" s="681">
        <v>1</v>
      </c>
      <c r="L520" s="668">
        <v>3</v>
      </c>
      <c r="M520" s="669">
        <v>207.48</v>
      </c>
    </row>
    <row r="521" spans="1:13" ht="14.4" customHeight="1" x14ac:dyDescent="0.3">
      <c r="A521" s="664" t="s">
        <v>4781</v>
      </c>
      <c r="B521" s="665" t="s">
        <v>4412</v>
      </c>
      <c r="C521" s="665" t="s">
        <v>5021</v>
      </c>
      <c r="D521" s="665" t="s">
        <v>5022</v>
      </c>
      <c r="E521" s="665" t="s">
        <v>5023</v>
      </c>
      <c r="F521" s="668">
        <v>1</v>
      </c>
      <c r="G521" s="668">
        <v>668.54</v>
      </c>
      <c r="H521" s="681">
        <v>1</v>
      </c>
      <c r="I521" s="668"/>
      <c r="J521" s="668"/>
      <c r="K521" s="681">
        <v>0</v>
      </c>
      <c r="L521" s="668">
        <v>1</v>
      </c>
      <c r="M521" s="669">
        <v>668.54</v>
      </c>
    </row>
    <row r="522" spans="1:13" ht="14.4" customHeight="1" x14ac:dyDescent="0.3">
      <c r="A522" s="664" t="s">
        <v>4781</v>
      </c>
      <c r="B522" s="665" t="s">
        <v>4418</v>
      </c>
      <c r="C522" s="665" t="s">
        <v>2401</v>
      </c>
      <c r="D522" s="665" t="s">
        <v>2402</v>
      </c>
      <c r="E522" s="665" t="s">
        <v>4419</v>
      </c>
      <c r="F522" s="668"/>
      <c r="G522" s="668"/>
      <c r="H522" s="681"/>
      <c r="I522" s="668">
        <v>4</v>
      </c>
      <c r="J522" s="668">
        <v>0</v>
      </c>
      <c r="K522" s="681"/>
      <c r="L522" s="668">
        <v>4</v>
      </c>
      <c r="M522" s="669">
        <v>0</v>
      </c>
    </row>
    <row r="523" spans="1:13" ht="14.4" customHeight="1" x14ac:dyDescent="0.3">
      <c r="A523" s="664" t="s">
        <v>4781</v>
      </c>
      <c r="B523" s="665" t="s">
        <v>4418</v>
      </c>
      <c r="C523" s="665" t="s">
        <v>3690</v>
      </c>
      <c r="D523" s="665" t="s">
        <v>2402</v>
      </c>
      <c r="E523" s="665" t="s">
        <v>4608</v>
      </c>
      <c r="F523" s="668"/>
      <c r="G523" s="668"/>
      <c r="H523" s="681"/>
      <c r="I523" s="668">
        <v>1</v>
      </c>
      <c r="J523" s="668">
        <v>0</v>
      </c>
      <c r="K523" s="681"/>
      <c r="L523" s="668">
        <v>1</v>
      </c>
      <c r="M523" s="669">
        <v>0</v>
      </c>
    </row>
    <row r="524" spans="1:13" ht="14.4" customHeight="1" x14ac:dyDescent="0.3">
      <c r="A524" s="664" t="s">
        <v>4781</v>
      </c>
      <c r="B524" s="665" t="s">
        <v>4442</v>
      </c>
      <c r="C524" s="665" t="s">
        <v>4968</v>
      </c>
      <c r="D524" s="665" t="s">
        <v>2554</v>
      </c>
      <c r="E524" s="665" t="s">
        <v>4615</v>
      </c>
      <c r="F524" s="668"/>
      <c r="G524" s="668"/>
      <c r="H524" s="681">
        <v>0</v>
      </c>
      <c r="I524" s="668">
        <v>8</v>
      </c>
      <c r="J524" s="668">
        <v>6363.26</v>
      </c>
      <c r="K524" s="681">
        <v>1</v>
      </c>
      <c r="L524" s="668">
        <v>8</v>
      </c>
      <c r="M524" s="669">
        <v>6363.26</v>
      </c>
    </row>
    <row r="525" spans="1:13" ht="14.4" customHeight="1" x14ac:dyDescent="0.3">
      <c r="A525" s="664" t="s">
        <v>4781</v>
      </c>
      <c r="B525" s="665" t="s">
        <v>4442</v>
      </c>
      <c r="C525" s="665" t="s">
        <v>3683</v>
      </c>
      <c r="D525" s="665" t="s">
        <v>2554</v>
      </c>
      <c r="E525" s="665" t="s">
        <v>4616</v>
      </c>
      <c r="F525" s="668"/>
      <c r="G525" s="668"/>
      <c r="H525" s="681">
        <v>0</v>
      </c>
      <c r="I525" s="668">
        <v>1</v>
      </c>
      <c r="J525" s="668">
        <v>923.74</v>
      </c>
      <c r="K525" s="681">
        <v>1</v>
      </c>
      <c r="L525" s="668">
        <v>1</v>
      </c>
      <c r="M525" s="669">
        <v>923.74</v>
      </c>
    </row>
    <row r="526" spans="1:13" ht="14.4" customHeight="1" x14ac:dyDescent="0.3">
      <c r="A526" s="664" t="s">
        <v>4781</v>
      </c>
      <c r="B526" s="665" t="s">
        <v>4442</v>
      </c>
      <c r="C526" s="665" t="s">
        <v>2307</v>
      </c>
      <c r="D526" s="665" t="s">
        <v>2308</v>
      </c>
      <c r="E526" s="665" t="s">
        <v>4447</v>
      </c>
      <c r="F526" s="668"/>
      <c r="G526" s="668"/>
      <c r="H526" s="681">
        <v>0</v>
      </c>
      <c r="I526" s="668">
        <v>1</v>
      </c>
      <c r="J526" s="668">
        <v>1847.49</v>
      </c>
      <c r="K526" s="681">
        <v>1</v>
      </c>
      <c r="L526" s="668">
        <v>1</v>
      </c>
      <c r="M526" s="669">
        <v>1847.49</v>
      </c>
    </row>
    <row r="527" spans="1:13" ht="14.4" customHeight="1" x14ac:dyDescent="0.3">
      <c r="A527" s="664" t="s">
        <v>4781</v>
      </c>
      <c r="B527" s="665" t="s">
        <v>7247</v>
      </c>
      <c r="C527" s="665" t="s">
        <v>4975</v>
      </c>
      <c r="D527" s="665" t="s">
        <v>4976</v>
      </c>
      <c r="E527" s="665" t="s">
        <v>4977</v>
      </c>
      <c r="F527" s="668"/>
      <c r="G527" s="668"/>
      <c r="H527" s="681">
        <v>0</v>
      </c>
      <c r="I527" s="668">
        <v>2</v>
      </c>
      <c r="J527" s="668">
        <v>320.2</v>
      </c>
      <c r="K527" s="681">
        <v>1</v>
      </c>
      <c r="L527" s="668">
        <v>2</v>
      </c>
      <c r="M527" s="669">
        <v>320.2</v>
      </c>
    </row>
    <row r="528" spans="1:13" ht="14.4" customHeight="1" x14ac:dyDescent="0.3">
      <c r="A528" s="664" t="s">
        <v>4781</v>
      </c>
      <c r="B528" s="665" t="s">
        <v>4461</v>
      </c>
      <c r="C528" s="665" t="s">
        <v>2352</v>
      </c>
      <c r="D528" s="665" t="s">
        <v>2353</v>
      </c>
      <c r="E528" s="665" t="s">
        <v>4455</v>
      </c>
      <c r="F528" s="668"/>
      <c r="G528" s="668"/>
      <c r="H528" s="681">
        <v>0</v>
      </c>
      <c r="I528" s="668">
        <v>1</v>
      </c>
      <c r="J528" s="668">
        <v>48.27</v>
      </c>
      <c r="K528" s="681">
        <v>1</v>
      </c>
      <c r="L528" s="668">
        <v>1</v>
      </c>
      <c r="M528" s="669">
        <v>48.27</v>
      </c>
    </row>
    <row r="529" spans="1:13" ht="14.4" customHeight="1" x14ac:dyDescent="0.3">
      <c r="A529" s="664" t="s">
        <v>4781</v>
      </c>
      <c r="B529" s="665" t="s">
        <v>4470</v>
      </c>
      <c r="C529" s="665" t="s">
        <v>2361</v>
      </c>
      <c r="D529" s="665" t="s">
        <v>4471</v>
      </c>
      <c r="E529" s="665" t="s">
        <v>4472</v>
      </c>
      <c r="F529" s="668"/>
      <c r="G529" s="668"/>
      <c r="H529" s="681">
        <v>0</v>
      </c>
      <c r="I529" s="668">
        <v>1</v>
      </c>
      <c r="J529" s="668">
        <v>87.41</v>
      </c>
      <c r="K529" s="681">
        <v>1</v>
      </c>
      <c r="L529" s="668">
        <v>1</v>
      </c>
      <c r="M529" s="669">
        <v>87.41</v>
      </c>
    </row>
    <row r="530" spans="1:13" ht="14.4" customHeight="1" x14ac:dyDescent="0.3">
      <c r="A530" s="664" t="s">
        <v>4781</v>
      </c>
      <c r="B530" s="665" t="s">
        <v>4475</v>
      </c>
      <c r="C530" s="665" t="s">
        <v>2429</v>
      </c>
      <c r="D530" s="665" t="s">
        <v>2430</v>
      </c>
      <c r="E530" s="665" t="s">
        <v>4477</v>
      </c>
      <c r="F530" s="668"/>
      <c r="G530" s="668"/>
      <c r="H530" s="681">
        <v>0</v>
      </c>
      <c r="I530" s="668">
        <v>1</v>
      </c>
      <c r="J530" s="668">
        <v>234.91</v>
      </c>
      <c r="K530" s="681">
        <v>1</v>
      </c>
      <c r="L530" s="668">
        <v>1</v>
      </c>
      <c r="M530" s="669">
        <v>234.91</v>
      </c>
    </row>
    <row r="531" spans="1:13" ht="14.4" customHeight="1" x14ac:dyDescent="0.3">
      <c r="A531" s="664" t="s">
        <v>4781</v>
      </c>
      <c r="B531" s="665" t="s">
        <v>4513</v>
      </c>
      <c r="C531" s="665" t="s">
        <v>2767</v>
      </c>
      <c r="D531" s="665" t="s">
        <v>2539</v>
      </c>
      <c r="E531" s="665" t="s">
        <v>4515</v>
      </c>
      <c r="F531" s="668"/>
      <c r="G531" s="668"/>
      <c r="H531" s="681">
        <v>0</v>
      </c>
      <c r="I531" s="668">
        <v>2</v>
      </c>
      <c r="J531" s="668">
        <v>308.72000000000003</v>
      </c>
      <c r="K531" s="681">
        <v>1</v>
      </c>
      <c r="L531" s="668">
        <v>2</v>
      </c>
      <c r="M531" s="669">
        <v>308.72000000000003</v>
      </c>
    </row>
    <row r="532" spans="1:13" ht="14.4" customHeight="1" x14ac:dyDescent="0.3">
      <c r="A532" s="664" t="s">
        <v>4781</v>
      </c>
      <c r="B532" s="665" t="s">
        <v>4552</v>
      </c>
      <c r="C532" s="665" t="s">
        <v>899</v>
      </c>
      <c r="D532" s="665" t="s">
        <v>900</v>
      </c>
      <c r="E532" s="665" t="s">
        <v>4557</v>
      </c>
      <c r="F532" s="668"/>
      <c r="G532" s="668"/>
      <c r="H532" s="681">
        <v>0</v>
      </c>
      <c r="I532" s="668">
        <v>1</v>
      </c>
      <c r="J532" s="668">
        <v>93.96</v>
      </c>
      <c r="K532" s="681">
        <v>1</v>
      </c>
      <c r="L532" s="668">
        <v>1</v>
      </c>
      <c r="M532" s="669">
        <v>93.96</v>
      </c>
    </row>
    <row r="533" spans="1:13" ht="14.4" customHeight="1" x14ac:dyDescent="0.3">
      <c r="A533" s="664" t="s">
        <v>4781</v>
      </c>
      <c r="B533" s="665" t="s">
        <v>4581</v>
      </c>
      <c r="C533" s="665" t="s">
        <v>2466</v>
      </c>
      <c r="D533" s="665" t="s">
        <v>2467</v>
      </c>
      <c r="E533" s="665" t="s">
        <v>4487</v>
      </c>
      <c r="F533" s="668"/>
      <c r="G533" s="668"/>
      <c r="H533" s="681">
        <v>0</v>
      </c>
      <c r="I533" s="668">
        <v>1</v>
      </c>
      <c r="J533" s="668">
        <v>85.16</v>
      </c>
      <c r="K533" s="681">
        <v>1</v>
      </c>
      <c r="L533" s="668">
        <v>1</v>
      </c>
      <c r="M533" s="669">
        <v>85.16</v>
      </c>
    </row>
    <row r="534" spans="1:13" ht="14.4" customHeight="1" x14ac:dyDescent="0.3">
      <c r="A534" s="664" t="s">
        <v>4782</v>
      </c>
      <c r="B534" s="665" t="s">
        <v>4567</v>
      </c>
      <c r="C534" s="665" t="s">
        <v>2456</v>
      </c>
      <c r="D534" s="665" t="s">
        <v>4574</v>
      </c>
      <c r="E534" s="665" t="s">
        <v>4575</v>
      </c>
      <c r="F534" s="668"/>
      <c r="G534" s="668"/>
      <c r="H534" s="681">
        <v>0</v>
      </c>
      <c r="I534" s="668">
        <v>3</v>
      </c>
      <c r="J534" s="668">
        <v>28.200000000000003</v>
      </c>
      <c r="K534" s="681">
        <v>1</v>
      </c>
      <c r="L534" s="668">
        <v>3</v>
      </c>
      <c r="M534" s="669">
        <v>28.200000000000003</v>
      </c>
    </row>
    <row r="535" spans="1:13" ht="14.4" customHeight="1" x14ac:dyDescent="0.3">
      <c r="A535" s="664" t="s">
        <v>4783</v>
      </c>
      <c r="B535" s="665" t="s">
        <v>4404</v>
      </c>
      <c r="C535" s="665" t="s">
        <v>5142</v>
      </c>
      <c r="D535" s="665" t="s">
        <v>2570</v>
      </c>
      <c r="E535" s="665" t="s">
        <v>5143</v>
      </c>
      <c r="F535" s="668"/>
      <c r="G535" s="668"/>
      <c r="H535" s="681">
        <v>0</v>
      </c>
      <c r="I535" s="668">
        <v>1</v>
      </c>
      <c r="J535" s="668">
        <v>28.81</v>
      </c>
      <c r="K535" s="681">
        <v>1</v>
      </c>
      <c r="L535" s="668">
        <v>1</v>
      </c>
      <c r="M535" s="669">
        <v>28.81</v>
      </c>
    </row>
    <row r="536" spans="1:13" ht="14.4" customHeight="1" x14ac:dyDescent="0.3">
      <c r="A536" s="664" t="s">
        <v>4783</v>
      </c>
      <c r="B536" s="665" t="s">
        <v>4412</v>
      </c>
      <c r="C536" s="665" t="s">
        <v>4914</v>
      </c>
      <c r="D536" s="665" t="s">
        <v>2567</v>
      </c>
      <c r="E536" s="665" t="s">
        <v>2568</v>
      </c>
      <c r="F536" s="668"/>
      <c r="G536" s="668"/>
      <c r="H536" s="681">
        <v>0</v>
      </c>
      <c r="I536" s="668">
        <v>15</v>
      </c>
      <c r="J536" s="668">
        <v>10028.099999999999</v>
      </c>
      <c r="K536" s="681">
        <v>1</v>
      </c>
      <c r="L536" s="668">
        <v>15</v>
      </c>
      <c r="M536" s="669">
        <v>10028.099999999999</v>
      </c>
    </row>
    <row r="537" spans="1:13" ht="14.4" customHeight="1" x14ac:dyDescent="0.3">
      <c r="A537" s="664" t="s">
        <v>4783</v>
      </c>
      <c r="B537" s="665" t="s">
        <v>4431</v>
      </c>
      <c r="C537" s="665" t="s">
        <v>2295</v>
      </c>
      <c r="D537" s="665" t="s">
        <v>2296</v>
      </c>
      <c r="E537" s="665" t="s">
        <v>4433</v>
      </c>
      <c r="F537" s="668"/>
      <c r="G537" s="668"/>
      <c r="H537" s="681">
        <v>0</v>
      </c>
      <c r="I537" s="668">
        <v>1</v>
      </c>
      <c r="J537" s="668">
        <v>43.21</v>
      </c>
      <c r="K537" s="681">
        <v>1</v>
      </c>
      <c r="L537" s="668">
        <v>1</v>
      </c>
      <c r="M537" s="669">
        <v>43.21</v>
      </c>
    </row>
    <row r="538" spans="1:13" ht="14.4" customHeight="1" x14ac:dyDescent="0.3">
      <c r="A538" s="664" t="s">
        <v>4783</v>
      </c>
      <c r="B538" s="665" t="s">
        <v>4442</v>
      </c>
      <c r="C538" s="665" t="s">
        <v>4806</v>
      </c>
      <c r="D538" s="665" t="s">
        <v>2554</v>
      </c>
      <c r="E538" s="665" t="s">
        <v>4446</v>
      </c>
      <c r="F538" s="668"/>
      <c r="G538" s="668"/>
      <c r="H538" s="681">
        <v>0</v>
      </c>
      <c r="I538" s="668">
        <v>2</v>
      </c>
      <c r="J538" s="668">
        <v>1086.78</v>
      </c>
      <c r="K538" s="681">
        <v>1</v>
      </c>
      <c r="L538" s="668">
        <v>2</v>
      </c>
      <c r="M538" s="669">
        <v>1086.78</v>
      </c>
    </row>
    <row r="539" spans="1:13" ht="14.4" customHeight="1" x14ac:dyDescent="0.3">
      <c r="A539" s="664" t="s">
        <v>4783</v>
      </c>
      <c r="B539" s="665" t="s">
        <v>4442</v>
      </c>
      <c r="C539" s="665" t="s">
        <v>3683</v>
      </c>
      <c r="D539" s="665" t="s">
        <v>2554</v>
      </c>
      <c r="E539" s="665" t="s">
        <v>4616</v>
      </c>
      <c r="F539" s="668"/>
      <c r="G539" s="668"/>
      <c r="H539" s="681">
        <v>0</v>
      </c>
      <c r="I539" s="668">
        <v>3</v>
      </c>
      <c r="J539" s="668">
        <v>2771.2200000000003</v>
      </c>
      <c r="K539" s="681">
        <v>1</v>
      </c>
      <c r="L539" s="668">
        <v>3</v>
      </c>
      <c r="M539" s="669">
        <v>2771.2200000000003</v>
      </c>
    </row>
    <row r="540" spans="1:13" ht="14.4" customHeight="1" x14ac:dyDescent="0.3">
      <c r="A540" s="664" t="s">
        <v>4783</v>
      </c>
      <c r="B540" s="665" t="s">
        <v>4442</v>
      </c>
      <c r="C540" s="665" t="s">
        <v>5128</v>
      </c>
      <c r="D540" s="665" t="s">
        <v>2308</v>
      </c>
      <c r="E540" s="665" t="s">
        <v>4444</v>
      </c>
      <c r="F540" s="668"/>
      <c r="G540" s="668"/>
      <c r="H540" s="681">
        <v>0</v>
      </c>
      <c r="I540" s="668">
        <v>2</v>
      </c>
      <c r="J540" s="668">
        <v>2771.24</v>
      </c>
      <c r="K540" s="681">
        <v>1</v>
      </c>
      <c r="L540" s="668">
        <v>2</v>
      </c>
      <c r="M540" s="669">
        <v>2771.24</v>
      </c>
    </row>
    <row r="541" spans="1:13" ht="14.4" customHeight="1" x14ac:dyDescent="0.3">
      <c r="A541" s="664" t="s">
        <v>4783</v>
      </c>
      <c r="B541" s="665" t="s">
        <v>4450</v>
      </c>
      <c r="C541" s="665" t="s">
        <v>2263</v>
      </c>
      <c r="D541" s="665" t="s">
        <v>3846</v>
      </c>
      <c r="E541" s="665" t="s">
        <v>4451</v>
      </c>
      <c r="F541" s="668"/>
      <c r="G541" s="668"/>
      <c r="H541" s="681">
        <v>0</v>
      </c>
      <c r="I541" s="668">
        <v>1</v>
      </c>
      <c r="J541" s="668">
        <v>140.6</v>
      </c>
      <c r="K541" s="681">
        <v>1</v>
      </c>
      <c r="L541" s="668">
        <v>1</v>
      </c>
      <c r="M541" s="669">
        <v>140.6</v>
      </c>
    </row>
    <row r="542" spans="1:13" ht="14.4" customHeight="1" x14ac:dyDescent="0.3">
      <c r="A542" s="664" t="s">
        <v>4783</v>
      </c>
      <c r="B542" s="665" t="s">
        <v>4461</v>
      </c>
      <c r="C542" s="665" t="s">
        <v>2352</v>
      </c>
      <c r="D542" s="665" t="s">
        <v>2353</v>
      </c>
      <c r="E542" s="665" t="s">
        <v>4455</v>
      </c>
      <c r="F542" s="668"/>
      <c r="G542" s="668"/>
      <c r="H542" s="681">
        <v>0</v>
      </c>
      <c r="I542" s="668">
        <v>2</v>
      </c>
      <c r="J542" s="668">
        <v>96.54</v>
      </c>
      <c r="K542" s="681">
        <v>1</v>
      </c>
      <c r="L542" s="668">
        <v>2</v>
      </c>
      <c r="M542" s="669">
        <v>96.54</v>
      </c>
    </row>
    <row r="543" spans="1:13" ht="14.4" customHeight="1" x14ac:dyDescent="0.3">
      <c r="A543" s="664" t="s">
        <v>4783</v>
      </c>
      <c r="B543" s="665" t="s">
        <v>4461</v>
      </c>
      <c r="C543" s="665" t="s">
        <v>2359</v>
      </c>
      <c r="D543" s="665" t="s">
        <v>2353</v>
      </c>
      <c r="E543" s="665" t="s">
        <v>4462</v>
      </c>
      <c r="F543" s="668"/>
      <c r="G543" s="668"/>
      <c r="H543" s="681">
        <v>0</v>
      </c>
      <c r="I543" s="668">
        <v>1</v>
      </c>
      <c r="J543" s="668">
        <v>144.81</v>
      </c>
      <c r="K543" s="681">
        <v>1</v>
      </c>
      <c r="L543" s="668">
        <v>1</v>
      </c>
      <c r="M543" s="669">
        <v>144.81</v>
      </c>
    </row>
    <row r="544" spans="1:13" ht="14.4" customHeight="1" x14ac:dyDescent="0.3">
      <c r="A544" s="664" t="s">
        <v>4783</v>
      </c>
      <c r="B544" s="665" t="s">
        <v>4494</v>
      </c>
      <c r="C544" s="665" t="s">
        <v>5050</v>
      </c>
      <c r="D544" s="665" t="s">
        <v>4643</v>
      </c>
      <c r="E544" s="665" t="s">
        <v>5051</v>
      </c>
      <c r="F544" s="668"/>
      <c r="G544" s="668"/>
      <c r="H544" s="681"/>
      <c r="I544" s="668">
        <v>1</v>
      </c>
      <c r="J544" s="668">
        <v>0</v>
      </c>
      <c r="K544" s="681"/>
      <c r="L544" s="668">
        <v>1</v>
      </c>
      <c r="M544" s="669">
        <v>0</v>
      </c>
    </row>
    <row r="545" spans="1:13" ht="14.4" customHeight="1" x14ac:dyDescent="0.3">
      <c r="A545" s="664" t="s">
        <v>4783</v>
      </c>
      <c r="B545" s="665" t="s">
        <v>4496</v>
      </c>
      <c r="C545" s="665" t="s">
        <v>2252</v>
      </c>
      <c r="D545" s="665" t="s">
        <v>2253</v>
      </c>
      <c r="E545" s="665" t="s">
        <v>4497</v>
      </c>
      <c r="F545" s="668"/>
      <c r="G545" s="668"/>
      <c r="H545" s="681">
        <v>0</v>
      </c>
      <c r="I545" s="668">
        <v>1</v>
      </c>
      <c r="J545" s="668">
        <v>131.54</v>
      </c>
      <c r="K545" s="681">
        <v>1</v>
      </c>
      <c r="L545" s="668">
        <v>1</v>
      </c>
      <c r="M545" s="669">
        <v>131.54</v>
      </c>
    </row>
    <row r="546" spans="1:13" ht="14.4" customHeight="1" x14ac:dyDescent="0.3">
      <c r="A546" s="664" t="s">
        <v>4783</v>
      </c>
      <c r="B546" s="665" t="s">
        <v>4513</v>
      </c>
      <c r="C546" s="665" t="s">
        <v>2767</v>
      </c>
      <c r="D546" s="665" t="s">
        <v>2539</v>
      </c>
      <c r="E546" s="665" t="s">
        <v>4515</v>
      </c>
      <c r="F546" s="668"/>
      <c r="G546" s="668"/>
      <c r="H546" s="681">
        <v>0</v>
      </c>
      <c r="I546" s="668">
        <v>4</v>
      </c>
      <c r="J546" s="668">
        <v>617.44000000000005</v>
      </c>
      <c r="K546" s="681">
        <v>1</v>
      </c>
      <c r="L546" s="668">
        <v>4</v>
      </c>
      <c r="M546" s="669">
        <v>617.44000000000005</v>
      </c>
    </row>
    <row r="547" spans="1:13" ht="14.4" customHeight="1" x14ac:dyDescent="0.3">
      <c r="A547" s="664" t="s">
        <v>4783</v>
      </c>
      <c r="B547" s="665" t="s">
        <v>4513</v>
      </c>
      <c r="C547" s="665" t="s">
        <v>2538</v>
      </c>
      <c r="D547" s="665" t="s">
        <v>2539</v>
      </c>
      <c r="E547" s="665" t="s">
        <v>4514</v>
      </c>
      <c r="F547" s="668"/>
      <c r="G547" s="668"/>
      <c r="H547" s="681">
        <v>0</v>
      </c>
      <c r="I547" s="668">
        <v>2</v>
      </c>
      <c r="J547" s="668">
        <v>450.12</v>
      </c>
      <c r="K547" s="681">
        <v>1</v>
      </c>
      <c r="L547" s="668">
        <v>2</v>
      </c>
      <c r="M547" s="669">
        <v>450.12</v>
      </c>
    </row>
    <row r="548" spans="1:13" ht="14.4" customHeight="1" x14ac:dyDescent="0.3">
      <c r="A548" s="664" t="s">
        <v>4783</v>
      </c>
      <c r="B548" s="665" t="s">
        <v>7237</v>
      </c>
      <c r="C548" s="665" t="s">
        <v>5741</v>
      </c>
      <c r="D548" s="665" t="s">
        <v>5740</v>
      </c>
      <c r="E548" s="665" t="s">
        <v>5430</v>
      </c>
      <c r="F548" s="668"/>
      <c r="G548" s="668"/>
      <c r="H548" s="681">
        <v>0</v>
      </c>
      <c r="I548" s="668">
        <v>1</v>
      </c>
      <c r="J548" s="668">
        <v>492.3</v>
      </c>
      <c r="K548" s="681">
        <v>1</v>
      </c>
      <c r="L548" s="668">
        <v>1</v>
      </c>
      <c r="M548" s="669">
        <v>492.3</v>
      </c>
    </row>
    <row r="549" spans="1:13" ht="14.4" customHeight="1" x14ac:dyDescent="0.3">
      <c r="A549" s="664" t="s">
        <v>4783</v>
      </c>
      <c r="B549" s="665" t="s">
        <v>4539</v>
      </c>
      <c r="C549" s="665" t="s">
        <v>604</v>
      </c>
      <c r="D549" s="665" t="s">
        <v>605</v>
      </c>
      <c r="E549" s="665" t="s">
        <v>4541</v>
      </c>
      <c r="F549" s="668">
        <v>9</v>
      </c>
      <c r="G549" s="668">
        <v>4953.51</v>
      </c>
      <c r="H549" s="681">
        <v>0.47368421052631582</v>
      </c>
      <c r="I549" s="668">
        <v>10</v>
      </c>
      <c r="J549" s="668">
        <v>5503.9000000000005</v>
      </c>
      <c r="K549" s="681">
        <v>0.52631578947368429</v>
      </c>
      <c r="L549" s="668">
        <v>19</v>
      </c>
      <c r="M549" s="669">
        <v>10457.41</v>
      </c>
    </row>
    <row r="550" spans="1:13" ht="14.4" customHeight="1" x14ac:dyDescent="0.3">
      <c r="A550" s="664" t="s">
        <v>4783</v>
      </c>
      <c r="B550" s="665" t="s">
        <v>4539</v>
      </c>
      <c r="C550" s="665" t="s">
        <v>5808</v>
      </c>
      <c r="D550" s="665" t="s">
        <v>605</v>
      </c>
      <c r="E550" s="665" t="s">
        <v>4540</v>
      </c>
      <c r="F550" s="668">
        <v>3</v>
      </c>
      <c r="G550" s="668">
        <v>1651.17</v>
      </c>
      <c r="H550" s="681">
        <v>1</v>
      </c>
      <c r="I550" s="668"/>
      <c r="J550" s="668"/>
      <c r="K550" s="681">
        <v>0</v>
      </c>
      <c r="L550" s="668">
        <v>3</v>
      </c>
      <c r="M550" s="669">
        <v>1651.17</v>
      </c>
    </row>
    <row r="551" spans="1:13" ht="14.4" customHeight="1" x14ac:dyDescent="0.3">
      <c r="A551" s="664" t="s">
        <v>4783</v>
      </c>
      <c r="B551" s="665" t="s">
        <v>4552</v>
      </c>
      <c r="C551" s="665" t="s">
        <v>2907</v>
      </c>
      <c r="D551" s="665" t="s">
        <v>2908</v>
      </c>
      <c r="E551" s="665" t="s">
        <v>4686</v>
      </c>
      <c r="F551" s="668"/>
      <c r="G551" s="668"/>
      <c r="H551" s="681">
        <v>0</v>
      </c>
      <c r="I551" s="668">
        <v>6</v>
      </c>
      <c r="J551" s="668">
        <v>845.69999999999993</v>
      </c>
      <c r="K551" s="681">
        <v>1</v>
      </c>
      <c r="L551" s="668">
        <v>6</v>
      </c>
      <c r="M551" s="669">
        <v>845.69999999999993</v>
      </c>
    </row>
    <row r="552" spans="1:13" ht="14.4" customHeight="1" x14ac:dyDescent="0.3">
      <c r="A552" s="664" t="s">
        <v>4783</v>
      </c>
      <c r="B552" s="665" t="s">
        <v>4562</v>
      </c>
      <c r="C552" s="665" t="s">
        <v>2318</v>
      </c>
      <c r="D552" s="665" t="s">
        <v>4563</v>
      </c>
      <c r="E552" s="665" t="s">
        <v>4564</v>
      </c>
      <c r="F552" s="668"/>
      <c r="G552" s="668"/>
      <c r="H552" s="681">
        <v>0</v>
      </c>
      <c r="I552" s="668">
        <v>1</v>
      </c>
      <c r="J552" s="668">
        <v>537.12</v>
      </c>
      <c r="K552" s="681">
        <v>1</v>
      </c>
      <c r="L552" s="668">
        <v>1</v>
      </c>
      <c r="M552" s="669">
        <v>537.12</v>
      </c>
    </row>
    <row r="553" spans="1:13" ht="14.4" customHeight="1" x14ac:dyDescent="0.3">
      <c r="A553" s="664" t="s">
        <v>4783</v>
      </c>
      <c r="B553" s="665" t="s">
        <v>4562</v>
      </c>
      <c r="C553" s="665" t="s">
        <v>2322</v>
      </c>
      <c r="D553" s="665" t="s">
        <v>2327</v>
      </c>
      <c r="E553" s="665" t="s">
        <v>4565</v>
      </c>
      <c r="F553" s="668"/>
      <c r="G553" s="668"/>
      <c r="H553" s="681">
        <v>0</v>
      </c>
      <c r="I553" s="668">
        <v>1</v>
      </c>
      <c r="J553" s="668">
        <v>424.24</v>
      </c>
      <c r="K553" s="681">
        <v>1</v>
      </c>
      <c r="L553" s="668">
        <v>1</v>
      </c>
      <c r="M553" s="669">
        <v>424.24</v>
      </c>
    </row>
    <row r="554" spans="1:13" ht="14.4" customHeight="1" x14ac:dyDescent="0.3">
      <c r="A554" s="664" t="s">
        <v>4783</v>
      </c>
      <c r="B554" s="665" t="s">
        <v>4567</v>
      </c>
      <c r="C554" s="665" t="s">
        <v>2330</v>
      </c>
      <c r="D554" s="665" t="s">
        <v>4572</v>
      </c>
      <c r="E554" s="665" t="s">
        <v>4573</v>
      </c>
      <c r="F554" s="668"/>
      <c r="G554" s="668"/>
      <c r="H554" s="681">
        <v>0</v>
      </c>
      <c r="I554" s="668">
        <v>4</v>
      </c>
      <c r="J554" s="668">
        <v>18.8</v>
      </c>
      <c r="K554" s="681">
        <v>1</v>
      </c>
      <c r="L554" s="668">
        <v>4</v>
      </c>
      <c r="M554" s="669">
        <v>18.8</v>
      </c>
    </row>
    <row r="555" spans="1:13" ht="14.4" customHeight="1" x14ac:dyDescent="0.3">
      <c r="A555" s="664" t="s">
        <v>4783</v>
      </c>
      <c r="B555" s="665" t="s">
        <v>4576</v>
      </c>
      <c r="C555" s="665" t="s">
        <v>5122</v>
      </c>
      <c r="D555" s="665" t="s">
        <v>5123</v>
      </c>
      <c r="E555" s="665" t="s">
        <v>5124</v>
      </c>
      <c r="F555" s="668"/>
      <c r="G555" s="668"/>
      <c r="H555" s="681"/>
      <c r="I555" s="668">
        <v>2</v>
      </c>
      <c r="J555" s="668">
        <v>0</v>
      </c>
      <c r="K555" s="681"/>
      <c r="L555" s="668">
        <v>2</v>
      </c>
      <c r="M555" s="669">
        <v>0</v>
      </c>
    </row>
    <row r="556" spans="1:13" ht="14.4" customHeight="1" x14ac:dyDescent="0.3">
      <c r="A556" s="664" t="s">
        <v>4783</v>
      </c>
      <c r="B556" s="665" t="s">
        <v>4576</v>
      </c>
      <c r="C556" s="665" t="s">
        <v>2256</v>
      </c>
      <c r="D556" s="665" t="s">
        <v>4577</v>
      </c>
      <c r="E556" s="665" t="s">
        <v>4578</v>
      </c>
      <c r="F556" s="668"/>
      <c r="G556" s="668"/>
      <c r="H556" s="681"/>
      <c r="I556" s="668">
        <v>2</v>
      </c>
      <c r="J556" s="668">
        <v>0</v>
      </c>
      <c r="K556" s="681"/>
      <c r="L556" s="668">
        <v>2</v>
      </c>
      <c r="M556" s="669">
        <v>0</v>
      </c>
    </row>
    <row r="557" spans="1:13" ht="14.4" customHeight="1" x14ac:dyDescent="0.3">
      <c r="A557" s="664" t="s">
        <v>4783</v>
      </c>
      <c r="B557" s="665" t="s">
        <v>4587</v>
      </c>
      <c r="C557" s="665" t="s">
        <v>3704</v>
      </c>
      <c r="D557" s="665" t="s">
        <v>3705</v>
      </c>
      <c r="E557" s="665" t="s">
        <v>4706</v>
      </c>
      <c r="F557" s="668"/>
      <c r="G557" s="668"/>
      <c r="H557" s="681">
        <v>0</v>
      </c>
      <c r="I557" s="668">
        <v>2</v>
      </c>
      <c r="J557" s="668">
        <v>51</v>
      </c>
      <c r="K557" s="681">
        <v>1</v>
      </c>
      <c r="L557" s="668">
        <v>2</v>
      </c>
      <c r="M557" s="669">
        <v>51</v>
      </c>
    </row>
    <row r="558" spans="1:13" ht="14.4" customHeight="1" x14ac:dyDescent="0.3">
      <c r="A558" s="664" t="s">
        <v>4783</v>
      </c>
      <c r="B558" s="665" t="s">
        <v>4596</v>
      </c>
      <c r="C558" s="665" t="s">
        <v>2599</v>
      </c>
      <c r="D558" s="665" t="s">
        <v>2600</v>
      </c>
      <c r="E558" s="665" t="s">
        <v>2596</v>
      </c>
      <c r="F558" s="668"/>
      <c r="G558" s="668"/>
      <c r="H558" s="681">
        <v>0</v>
      </c>
      <c r="I558" s="668">
        <v>3</v>
      </c>
      <c r="J558" s="668">
        <v>382.02</v>
      </c>
      <c r="K558" s="681">
        <v>1</v>
      </c>
      <c r="L558" s="668">
        <v>3</v>
      </c>
      <c r="M558" s="669">
        <v>382.02</v>
      </c>
    </row>
    <row r="559" spans="1:13" ht="14.4" customHeight="1" x14ac:dyDescent="0.3">
      <c r="A559" s="664" t="s">
        <v>4783</v>
      </c>
      <c r="B559" s="665" t="s">
        <v>4596</v>
      </c>
      <c r="C559" s="665" t="s">
        <v>2644</v>
      </c>
      <c r="D559" s="665" t="s">
        <v>4601</v>
      </c>
      <c r="E559" s="665" t="s">
        <v>2646</v>
      </c>
      <c r="F559" s="668"/>
      <c r="G559" s="668"/>
      <c r="H559" s="681">
        <v>0</v>
      </c>
      <c r="I559" s="668">
        <v>15</v>
      </c>
      <c r="J559" s="668">
        <v>2913.8999999999996</v>
      </c>
      <c r="K559" s="681">
        <v>1</v>
      </c>
      <c r="L559" s="668">
        <v>15</v>
      </c>
      <c r="M559" s="669">
        <v>2913.8999999999996</v>
      </c>
    </row>
    <row r="560" spans="1:13" ht="14.4" customHeight="1" x14ac:dyDescent="0.3">
      <c r="A560" s="664" t="s">
        <v>4784</v>
      </c>
      <c r="B560" s="665" t="s">
        <v>4412</v>
      </c>
      <c r="C560" s="665" t="s">
        <v>3820</v>
      </c>
      <c r="D560" s="665" t="s">
        <v>4606</v>
      </c>
      <c r="E560" s="665" t="s">
        <v>4607</v>
      </c>
      <c r="F560" s="668"/>
      <c r="G560" s="668"/>
      <c r="H560" s="681">
        <v>0</v>
      </c>
      <c r="I560" s="668">
        <v>1</v>
      </c>
      <c r="J560" s="668">
        <v>668.54</v>
      </c>
      <c r="K560" s="681">
        <v>1</v>
      </c>
      <c r="L560" s="668">
        <v>1</v>
      </c>
      <c r="M560" s="669">
        <v>668.54</v>
      </c>
    </row>
    <row r="561" spans="1:13" ht="14.4" customHeight="1" x14ac:dyDescent="0.3">
      <c r="A561" s="664" t="s">
        <v>4784</v>
      </c>
      <c r="B561" s="665" t="s">
        <v>4412</v>
      </c>
      <c r="C561" s="665" t="s">
        <v>4914</v>
      </c>
      <c r="D561" s="665" t="s">
        <v>2567</v>
      </c>
      <c r="E561" s="665" t="s">
        <v>2568</v>
      </c>
      <c r="F561" s="668"/>
      <c r="G561" s="668"/>
      <c r="H561" s="681">
        <v>0</v>
      </c>
      <c r="I561" s="668">
        <v>1</v>
      </c>
      <c r="J561" s="668">
        <v>668.54</v>
      </c>
      <c r="K561" s="681">
        <v>1</v>
      </c>
      <c r="L561" s="668">
        <v>1</v>
      </c>
      <c r="M561" s="669">
        <v>668.54</v>
      </c>
    </row>
    <row r="562" spans="1:13" ht="14.4" customHeight="1" x14ac:dyDescent="0.3">
      <c r="A562" s="664" t="s">
        <v>4784</v>
      </c>
      <c r="B562" s="665" t="s">
        <v>4431</v>
      </c>
      <c r="C562" s="665" t="s">
        <v>2295</v>
      </c>
      <c r="D562" s="665" t="s">
        <v>2296</v>
      </c>
      <c r="E562" s="665" t="s">
        <v>4433</v>
      </c>
      <c r="F562" s="668"/>
      <c r="G562" s="668"/>
      <c r="H562" s="681">
        <v>0</v>
      </c>
      <c r="I562" s="668">
        <v>1</v>
      </c>
      <c r="J562" s="668">
        <v>43.21</v>
      </c>
      <c r="K562" s="681">
        <v>1</v>
      </c>
      <c r="L562" s="668">
        <v>1</v>
      </c>
      <c r="M562" s="669">
        <v>43.21</v>
      </c>
    </row>
    <row r="563" spans="1:13" ht="14.4" customHeight="1" x14ac:dyDescent="0.3">
      <c r="A563" s="664" t="s">
        <v>4784</v>
      </c>
      <c r="B563" s="665" t="s">
        <v>4442</v>
      </c>
      <c r="C563" s="665" t="s">
        <v>4806</v>
      </c>
      <c r="D563" s="665" t="s">
        <v>2554</v>
      </c>
      <c r="E563" s="665" t="s">
        <v>4446</v>
      </c>
      <c r="F563" s="668"/>
      <c r="G563" s="668"/>
      <c r="H563" s="681">
        <v>0</v>
      </c>
      <c r="I563" s="668">
        <v>2</v>
      </c>
      <c r="J563" s="668">
        <v>981.78</v>
      </c>
      <c r="K563" s="681">
        <v>1</v>
      </c>
      <c r="L563" s="668">
        <v>2</v>
      </c>
      <c r="M563" s="669">
        <v>981.78</v>
      </c>
    </row>
    <row r="564" spans="1:13" ht="14.4" customHeight="1" x14ac:dyDescent="0.3">
      <c r="A564" s="664" t="s">
        <v>4784</v>
      </c>
      <c r="B564" s="665" t="s">
        <v>4442</v>
      </c>
      <c r="C564" s="665" t="s">
        <v>4968</v>
      </c>
      <c r="D564" s="665" t="s">
        <v>2554</v>
      </c>
      <c r="E564" s="665" t="s">
        <v>4615</v>
      </c>
      <c r="F564" s="668"/>
      <c r="G564" s="668"/>
      <c r="H564" s="681">
        <v>0</v>
      </c>
      <c r="I564" s="668">
        <v>2</v>
      </c>
      <c r="J564" s="668">
        <v>1472.66</v>
      </c>
      <c r="K564" s="681">
        <v>1</v>
      </c>
      <c r="L564" s="668">
        <v>2</v>
      </c>
      <c r="M564" s="669">
        <v>1472.66</v>
      </c>
    </row>
    <row r="565" spans="1:13" ht="14.4" customHeight="1" x14ac:dyDescent="0.3">
      <c r="A565" s="664" t="s">
        <v>4784</v>
      </c>
      <c r="B565" s="665" t="s">
        <v>4442</v>
      </c>
      <c r="C565" s="665" t="s">
        <v>2307</v>
      </c>
      <c r="D565" s="665" t="s">
        <v>2308</v>
      </c>
      <c r="E565" s="665" t="s">
        <v>4447</v>
      </c>
      <c r="F565" s="668"/>
      <c r="G565" s="668"/>
      <c r="H565" s="681">
        <v>0</v>
      </c>
      <c r="I565" s="668">
        <v>1</v>
      </c>
      <c r="J565" s="668">
        <v>1847.49</v>
      </c>
      <c r="K565" s="681">
        <v>1</v>
      </c>
      <c r="L565" s="668">
        <v>1</v>
      </c>
      <c r="M565" s="669">
        <v>1847.49</v>
      </c>
    </row>
    <row r="566" spans="1:13" ht="14.4" customHeight="1" x14ac:dyDescent="0.3">
      <c r="A566" s="664" t="s">
        <v>4784</v>
      </c>
      <c r="B566" s="665" t="s">
        <v>4470</v>
      </c>
      <c r="C566" s="665" t="s">
        <v>2361</v>
      </c>
      <c r="D566" s="665" t="s">
        <v>4471</v>
      </c>
      <c r="E566" s="665" t="s">
        <v>4472</v>
      </c>
      <c r="F566" s="668"/>
      <c r="G566" s="668"/>
      <c r="H566" s="681">
        <v>0</v>
      </c>
      <c r="I566" s="668">
        <v>1</v>
      </c>
      <c r="J566" s="668">
        <v>87.41</v>
      </c>
      <c r="K566" s="681">
        <v>1</v>
      </c>
      <c r="L566" s="668">
        <v>1</v>
      </c>
      <c r="M566" s="669">
        <v>87.41</v>
      </c>
    </row>
    <row r="567" spans="1:13" ht="14.4" customHeight="1" x14ac:dyDescent="0.3">
      <c r="A567" s="664" t="s">
        <v>4784</v>
      </c>
      <c r="B567" s="665" t="s">
        <v>4491</v>
      </c>
      <c r="C567" s="665" t="s">
        <v>2436</v>
      </c>
      <c r="D567" s="665" t="s">
        <v>2437</v>
      </c>
      <c r="E567" s="665" t="s">
        <v>4463</v>
      </c>
      <c r="F567" s="668"/>
      <c r="G567" s="668"/>
      <c r="H567" s="681">
        <v>0</v>
      </c>
      <c r="I567" s="668">
        <v>1</v>
      </c>
      <c r="J567" s="668">
        <v>117.73</v>
      </c>
      <c r="K567" s="681">
        <v>1</v>
      </c>
      <c r="L567" s="668">
        <v>1</v>
      </c>
      <c r="M567" s="669">
        <v>117.73</v>
      </c>
    </row>
    <row r="568" spans="1:13" ht="14.4" customHeight="1" x14ac:dyDescent="0.3">
      <c r="A568" s="664" t="s">
        <v>4784</v>
      </c>
      <c r="B568" s="665" t="s">
        <v>4547</v>
      </c>
      <c r="C568" s="665" t="s">
        <v>5293</v>
      </c>
      <c r="D568" s="665" t="s">
        <v>2489</v>
      </c>
      <c r="E568" s="665" t="s">
        <v>5294</v>
      </c>
      <c r="F568" s="668"/>
      <c r="G568" s="668"/>
      <c r="H568" s="681">
        <v>0</v>
      </c>
      <c r="I568" s="668">
        <v>1</v>
      </c>
      <c r="J568" s="668">
        <v>73.069999999999993</v>
      </c>
      <c r="K568" s="681">
        <v>1</v>
      </c>
      <c r="L568" s="668">
        <v>1</v>
      </c>
      <c r="M568" s="669">
        <v>73.069999999999993</v>
      </c>
    </row>
    <row r="569" spans="1:13" ht="14.4" customHeight="1" x14ac:dyDescent="0.3">
      <c r="A569" s="664" t="s">
        <v>4784</v>
      </c>
      <c r="B569" s="665" t="s">
        <v>4547</v>
      </c>
      <c r="C569" s="665" t="s">
        <v>2488</v>
      </c>
      <c r="D569" s="665" t="s">
        <v>2489</v>
      </c>
      <c r="E569" s="665" t="s">
        <v>4548</v>
      </c>
      <c r="F569" s="668"/>
      <c r="G569" s="668"/>
      <c r="H569" s="681">
        <v>0</v>
      </c>
      <c r="I569" s="668">
        <v>1</v>
      </c>
      <c r="J569" s="668">
        <v>146.15</v>
      </c>
      <c r="K569" s="681">
        <v>1</v>
      </c>
      <c r="L569" s="668">
        <v>1</v>
      </c>
      <c r="M569" s="669">
        <v>146.15</v>
      </c>
    </row>
    <row r="570" spans="1:13" ht="14.4" customHeight="1" x14ac:dyDescent="0.3">
      <c r="A570" s="664" t="s">
        <v>4784</v>
      </c>
      <c r="B570" s="665" t="s">
        <v>4567</v>
      </c>
      <c r="C570" s="665" t="s">
        <v>2330</v>
      </c>
      <c r="D570" s="665" t="s">
        <v>4572</v>
      </c>
      <c r="E570" s="665" t="s">
        <v>4573</v>
      </c>
      <c r="F570" s="668"/>
      <c r="G570" s="668"/>
      <c r="H570" s="681">
        <v>0</v>
      </c>
      <c r="I570" s="668">
        <v>1</v>
      </c>
      <c r="J570" s="668">
        <v>4.7</v>
      </c>
      <c r="K570" s="681">
        <v>1</v>
      </c>
      <c r="L570" s="668">
        <v>1</v>
      </c>
      <c r="M570" s="669">
        <v>4.7</v>
      </c>
    </row>
    <row r="571" spans="1:13" ht="14.4" customHeight="1" x14ac:dyDescent="0.3">
      <c r="A571" s="664" t="s">
        <v>4785</v>
      </c>
      <c r="B571" s="665" t="s">
        <v>4412</v>
      </c>
      <c r="C571" s="665" t="s">
        <v>4914</v>
      </c>
      <c r="D571" s="665" t="s">
        <v>2567</v>
      </c>
      <c r="E571" s="665" t="s">
        <v>2568</v>
      </c>
      <c r="F571" s="668"/>
      <c r="G571" s="668"/>
      <c r="H571" s="681">
        <v>0</v>
      </c>
      <c r="I571" s="668">
        <v>2</v>
      </c>
      <c r="J571" s="668">
        <v>1337.08</v>
      </c>
      <c r="K571" s="681">
        <v>1</v>
      </c>
      <c r="L571" s="668">
        <v>2</v>
      </c>
      <c r="M571" s="669">
        <v>1337.08</v>
      </c>
    </row>
    <row r="572" spans="1:13" ht="14.4" customHeight="1" x14ac:dyDescent="0.3">
      <c r="A572" s="664" t="s">
        <v>4785</v>
      </c>
      <c r="B572" s="665" t="s">
        <v>4513</v>
      </c>
      <c r="C572" s="665" t="s">
        <v>2767</v>
      </c>
      <c r="D572" s="665" t="s">
        <v>2539</v>
      </c>
      <c r="E572" s="665" t="s">
        <v>4515</v>
      </c>
      <c r="F572" s="668"/>
      <c r="G572" s="668"/>
      <c r="H572" s="681">
        <v>0</v>
      </c>
      <c r="I572" s="668">
        <v>1</v>
      </c>
      <c r="J572" s="668">
        <v>154.36000000000001</v>
      </c>
      <c r="K572" s="681">
        <v>1</v>
      </c>
      <c r="L572" s="668">
        <v>1</v>
      </c>
      <c r="M572" s="669">
        <v>154.36000000000001</v>
      </c>
    </row>
    <row r="573" spans="1:13" ht="14.4" customHeight="1" x14ac:dyDescent="0.3">
      <c r="A573" s="664" t="s">
        <v>4786</v>
      </c>
      <c r="B573" s="665" t="s">
        <v>4404</v>
      </c>
      <c r="C573" s="665" t="s">
        <v>3696</v>
      </c>
      <c r="D573" s="665" t="s">
        <v>3697</v>
      </c>
      <c r="E573" s="665" t="s">
        <v>4603</v>
      </c>
      <c r="F573" s="668"/>
      <c r="G573" s="668"/>
      <c r="H573" s="681">
        <v>0</v>
      </c>
      <c r="I573" s="668">
        <v>1</v>
      </c>
      <c r="J573" s="668">
        <v>57.64</v>
      </c>
      <c r="K573" s="681">
        <v>1</v>
      </c>
      <c r="L573" s="668">
        <v>1</v>
      </c>
      <c r="M573" s="669">
        <v>57.64</v>
      </c>
    </row>
    <row r="574" spans="1:13" ht="14.4" customHeight="1" x14ac:dyDescent="0.3">
      <c r="A574" s="664" t="s">
        <v>4786</v>
      </c>
      <c r="B574" s="665" t="s">
        <v>4404</v>
      </c>
      <c r="C574" s="665" t="s">
        <v>5308</v>
      </c>
      <c r="D574" s="665" t="s">
        <v>3697</v>
      </c>
      <c r="E574" s="665" t="s">
        <v>5309</v>
      </c>
      <c r="F574" s="668"/>
      <c r="G574" s="668"/>
      <c r="H574" s="681"/>
      <c r="I574" s="668">
        <v>1</v>
      </c>
      <c r="J574" s="668">
        <v>0</v>
      </c>
      <c r="K574" s="681"/>
      <c r="L574" s="668">
        <v>1</v>
      </c>
      <c r="M574" s="669">
        <v>0</v>
      </c>
    </row>
    <row r="575" spans="1:13" ht="14.4" customHeight="1" x14ac:dyDescent="0.3">
      <c r="A575" s="664" t="s">
        <v>4786</v>
      </c>
      <c r="B575" s="665" t="s">
        <v>4412</v>
      </c>
      <c r="C575" s="665" t="s">
        <v>4914</v>
      </c>
      <c r="D575" s="665" t="s">
        <v>2567</v>
      </c>
      <c r="E575" s="665" t="s">
        <v>2568</v>
      </c>
      <c r="F575" s="668"/>
      <c r="G575" s="668"/>
      <c r="H575" s="681">
        <v>0</v>
      </c>
      <c r="I575" s="668">
        <v>13</v>
      </c>
      <c r="J575" s="668">
        <v>8691.02</v>
      </c>
      <c r="K575" s="681">
        <v>1</v>
      </c>
      <c r="L575" s="668">
        <v>13</v>
      </c>
      <c r="M575" s="669">
        <v>8691.02</v>
      </c>
    </row>
    <row r="576" spans="1:13" ht="14.4" customHeight="1" x14ac:dyDescent="0.3">
      <c r="A576" s="664" t="s">
        <v>4786</v>
      </c>
      <c r="B576" s="665" t="s">
        <v>4439</v>
      </c>
      <c r="C576" s="665" t="s">
        <v>5339</v>
      </c>
      <c r="D576" s="665" t="s">
        <v>5340</v>
      </c>
      <c r="E576" s="665" t="s">
        <v>5341</v>
      </c>
      <c r="F576" s="668"/>
      <c r="G576" s="668"/>
      <c r="H576" s="681"/>
      <c r="I576" s="668">
        <v>1</v>
      </c>
      <c r="J576" s="668">
        <v>0</v>
      </c>
      <c r="K576" s="681"/>
      <c r="L576" s="668">
        <v>1</v>
      </c>
      <c r="M576" s="669">
        <v>0</v>
      </c>
    </row>
    <row r="577" spans="1:13" ht="14.4" customHeight="1" x14ac:dyDescent="0.3">
      <c r="A577" s="664" t="s">
        <v>4786</v>
      </c>
      <c r="B577" s="665" t="s">
        <v>4442</v>
      </c>
      <c r="C577" s="665" t="s">
        <v>4968</v>
      </c>
      <c r="D577" s="665" t="s">
        <v>2554</v>
      </c>
      <c r="E577" s="665" t="s">
        <v>4615</v>
      </c>
      <c r="F577" s="668"/>
      <c r="G577" s="668"/>
      <c r="H577" s="681">
        <v>0</v>
      </c>
      <c r="I577" s="668">
        <v>3</v>
      </c>
      <c r="J577" s="668">
        <v>2445.3000000000002</v>
      </c>
      <c r="K577" s="681">
        <v>1</v>
      </c>
      <c r="L577" s="668">
        <v>3</v>
      </c>
      <c r="M577" s="669">
        <v>2445.3000000000002</v>
      </c>
    </row>
    <row r="578" spans="1:13" ht="14.4" customHeight="1" x14ac:dyDescent="0.3">
      <c r="A578" s="664" t="s">
        <v>4786</v>
      </c>
      <c r="B578" s="665" t="s">
        <v>4442</v>
      </c>
      <c r="C578" s="665" t="s">
        <v>5128</v>
      </c>
      <c r="D578" s="665" t="s">
        <v>2308</v>
      </c>
      <c r="E578" s="665" t="s">
        <v>4444</v>
      </c>
      <c r="F578" s="668"/>
      <c r="G578" s="668"/>
      <c r="H578" s="681">
        <v>0</v>
      </c>
      <c r="I578" s="668">
        <v>2</v>
      </c>
      <c r="J578" s="668">
        <v>2771.24</v>
      </c>
      <c r="K578" s="681">
        <v>1</v>
      </c>
      <c r="L578" s="668">
        <v>2</v>
      </c>
      <c r="M578" s="669">
        <v>2771.24</v>
      </c>
    </row>
    <row r="579" spans="1:13" ht="14.4" customHeight="1" x14ac:dyDescent="0.3">
      <c r="A579" s="664" t="s">
        <v>4786</v>
      </c>
      <c r="B579" s="665" t="s">
        <v>4442</v>
      </c>
      <c r="C579" s="665" t="s">
        <v>2307</v>
      </c>
      <c r="D579" s="665" t="s">
        <v>2308</v>
      </c>
      <c r="E579" s="665" t="s">
        <v>4447</v>
      </c>
      <c r="F579" s="668"/>
      <c r="G579" s="668"/>
      <c r="H579" s="681">
        <v>0</v>
      </c>
      <c r="I579" s="668">
        <v>1</v>
      </c>
      <c r="J579" s="668">
        <v>1847.49</v>
      </c>
      <c r="K579" s="681">
        <v>1</v>
      </c>
      <c r="L579" s="668">
        <v>1</v>
      </c>
      <c r="M579" s="669">
        <v>1847.49</v>
      </c>
    </row>
    <row r="580" spans="1:13" ht="14.4" customHeight="1" x14ac:dyDescent="0.3">
      <c r="A580" s="664" t="s">
        <v>4786</v>
      </c>
      <c r="B580" s="665" t="s">
        <v>4442</v>
      </c>
      <c r="C580" s="665" t="s">
        <v>2550</v>
      </c>
      <c r="D580" s="665" t="s">
        <v>2308</v>
      </c>
      <c r="E580" s="665" t="s">
        <v>4444</v>
      </c>
      <c r="F580" s="668"/>
      <c r="G580" s="668"/>
      <c r="H580" s="681">
        <v>0</v>
      </c>
      <c r="I580" s="668">
        <v>1</v>
      </c>
      <c r="J580" s="668">
        <v>1385.62</v>
      </c>
      <c r="K580" s="681">
        <v>1</v>
      </c>
      <c r="L580" s="668">
        <v>1</v>
      </c>
      <c r="M580" s="669">
        <v>1385.62</v>
      </c>
    </row>
    <row r="581" spans="1:13" ht="14.4" customHeight="1" x14ac:dyDescent="0.3">
      <c r="A581" s="664" t="s">
        <v>4786</v>
      </c>
      <c r="B581" s="665" t="s">
        <v>4617</v>
      </c>
      <c r="C581" s="665" t="s">
        <v>2547</v>
      </c>
      <c r="D581" s="665" t="s">
        <v>2548</v>
      </c>
      <c r="E581" s="665" t="s">
        <v>4619</v>
      </c>
      <c r="F581" s="668"/>
      <c r="G581" s="668"/>
      <c r="H581" s="681">
        <v>0</v>
      </c>
      <c r="I581" s="668">
        <v>2</v>
      </c>
      <c r="J581" s="668">
        <v>373.74</v>
      </c>
      <c r="K581" s="681">
        <v>1</v>
      </c>
      <c r="L581" s="668">
        <v>2</v>
      </c>
      <c r="M581" s="669">
        <v>373.74</v>
      </c>
    </row>
    <row r="582" spans="1:13" ht="14.4" customHeight="1" x14ac:dyDescent="0.3">
      <c r="A582" s="664" t="s">
        <v>4786</v>
      </c>
      <c r="B582" s="665" t="s">
        <v>4513</v>
      </c>
      <c r="C582" s="665" t="s">
        <v>2767</v>
      </c>
      <c r="D582" s="665" t="s">
        <v>2539</v>
      </c>
      <c r="E582" s="665" t="s">
        <v>4515</v>
      </c>
      <c r="F582" s="668"/>
      <c r="G582" s="668"/>
      <c r="H582" s="681">
        <v>0</v>
      </c>
      <c r="I582" s="668">
        <v>6</v>
      </c>
      <c r="J582" s="668">
        <v>926.16000000000008</v>
      </c>
      <c r="K582" s="681">
        <v>1</v>
      </c>
      <c r="L582" s="668">
        <v>6</v>
      </c>
      <c r="M582" s="669">
        <v>926.16000000000008</v>
      </c>
    </row>
    <row r="583" spans="1:13" ht="14.4" customHeight="1" x14ac:dyDescent="0.3">
      <c r="A583" s="664" t="s">
        <v>4786</v>
      </c>
      <c r="B583" s="665" t="s">
        <v>4539</v>
      </c>
      <c r="C583" s="665" t="s">
        <v>4897</v>
      </c>
      <c r="D583" s="665" t="s">
        <v>605</v>
      </c>
      <c r="E583" s="665" t="s">
        <v>4541</v>
      </c>
      <c r="F583" s="668"/>
      <c r="G583" s="668"/>
      <c r="H583" s="681"/>
      <c r="I583" s="668">
        <v>1</v>
      </c>
      <c r="J583" s="668">
        <v>0</v>
      </c>
      <c r="K583" s="681"/>
      <c r="L583" s="668">
        <v>1</v>
      </c>
      <c r="M583" s="669">
        <v>0</v>
      </c>
    </row>
    <row r="584" spans="1:13" ht="14.4" customHeight="1" x14ac:dyDescent="0.3">
      <c r="A584" s="664" t="s">
        <v>4786</v>
      </c>
      <c r="B584" s="665" t="s">
        <v>4539</v>
      </c>
      <c r="C584" s="665" t="s">
        <v>2572</v>
      </c>
      <c r="D584" s="665" t="s">
        <v>2573</v>
      </c>
      <c r="E584" s="665" t="s">
        <v>4540</v>
      </c>
      <c r="F584" s="668"/>
      <c r="G584" s="668"/>
      <c r="H584" s="681">
        <v>0</v>
      </c>
      <c r="I584" s="668">
        <v>2</v>
      </c>
      <c r="J584" s="668">
        <v>1100.78</v>
      </c>
      <c r="K584" s="681">
        <v>1</v>
      </c>
      <c r="L584" s="668">
        <v>2</v>
      </c>
      <c r="M584" s="669">
        <v>1100.78</v>
      </c>
    </row>
    <row r="585" spans="1:13" ht="14.4" customHeight="1" x14ac:dyDescent="0.3">
      <c r="A585" s="664" t="s">
        <v>4786</v>
      </c>
      <c r="B585" s="665" t="s">
        <v>4547</v>
      </c>
      <c r="C585" s="665" t="s">
        <v>5293</v>
      </c>
      <c r="D585" s="665" t="s">
        <v>2489</v>
      </c>
      <c r="E585" s="665" t="s">
        <v>5294</v>
      </c>
      <c r="F585" s="668"/>
      <c r="G585" s="668"/>
      <c r="H585" s="681">
        <v>0</v>
      </c>
      <c r="I585" s="668">
        <v>1</v>
      </c>
      <c r="J585" s="668">
        <v>73.069999999999993</v>
      </c>
      <c r="K585" s="681">
        <v>1</v>
      </c>
      <c r="L585" s="668">
        <v>1</v>
      </c>
      <c r="M585" s="669">
        <v>73.069999999999993</v>
      </c>
    </row>
    <row r="586" spans="1:13" ht="14.4" customHeight="1" x14ac:dyDescent="0.3">
      <c r="A586" s="664" t="s">
        <v>4786</v>
      </c>
      <c r="B586" s="665" t="s">
        <v>4552</v>
      </c>
      <c r="C586" s="665" t="s">
        <v>899</v>
      </c>
      <c r="D586" s="665" t="s">
        <v>900</v>
      </c>
      <c r="E586" s="665" t="s">
        <v>4557</v>
      </c>
      <c r="F586" s="668"/>
      <c r="G586" s="668"/>
      <c r="H586" s="681">
        <v>0</v>
      </c>
      <c r="I586" s="668">
        <v>1</v>
      </c>
      <c r="J586" s="668">
        <v>93.96</v>
      </c>
      <c r="K586" s="681">
        <v>1</v>
      </c>
      <c r="L586" s="668">
        <v>1</v>
      </c>
      <c r="M586" s="669">
        <v>93.96</v>
      </c>
    </row>
    <row r="587" spans="1:13" ht="14.4" customHeight="1" x14ac:dyDescent="0.3">
      <c r="A587" s="664" t="s">
        <v>4786</v>
      </c>
      <c r="B587" s="665" t="s">
        <v>4552</v>
      </c>
      <c r="C587" s="665" t="s">
        <v>2951</v>
      </c>
      <c r="D587" s="665" t="s">
        <v>900</v>
      </c>
      <c r="E587" s="665" t="s">
        <v>4940</v>
      </c>
      <c r="F587" s="668"/>
      <c r="G587" s="668"/>
      <c r="H587" s="681">
        <v>0</v>
      </c>
      <c r="I587" s="668">
        <v>1</v>
      </c>
      <c r="J587" s="668">
        <v>156.61000000000001</v>
      </c>
      <c r="K587" s="681">
        <v>1</v>
      </c>
      <c r="L587" s="668">
        <v>1</v>
      </c>
      <c r="M587" s="669">
        <v>156.61000000000001</v>
      </c>
    </row>
    <row r="588" spans="1:13" ht="14.4" customHeight="1" x14ac:dyDescent="0.3">
      <c r="A588" s="664" t="s">
        <v>4786</v>
      </c>
      <c r="B588" s="665" t="s">
        <v>4562</v>
      </c>
      <c r="C588" s="665" t="s">
        <v>2322</v>
      </c>
      <c r="D588" s="665" t="s">
        <v>2327</v>
      </c>
      <c r="E588" s="665" t="s">
        <v>4565</v>
      </c>
      <c r="F588" s="668"/>
      <c r="G588" s="668"/>
      <c r="H588" s="681">
        <v>0</v>
      </c>
      <c r="I588" s="668">
        <v>3</v>
      </c>
      <c r="J588" s="668">
        <v>1272.72</v>
      </c>
      <c r="K588" s="681">
        <v>1</v>
      </c>
      <c r="L588" s="668">
        <v>3</v>
      </c>
      <c r="M588" s="669">
        <v>1272.72</v>
      </c>
    </row>
    <row r="589" spans="1:13" ht="14.4" customHeight="1" x14ac:dyDescent="0.3">
      <c r="A589" s="664" t="s">
        <v>4786</v>
      </c>
      <c r="B589" s="665" t="s">
        <v>4567</v>
      </c>
      <c r="C589" s="665" t="s">
        <v>2330</v>
      </c>
      <c r="D589" s="665" t="s">
        <v>4572</v>
      </c>
      <c r="E589" s="665" t="s">
        <v>4573</v>
      </c>
      <c r="F589" s="668"/>
      <c r="G589" s="668"/>
      <c r="H589" s="681">
        <v>0</v>
      </c>
      <c r="I589" s="668">
        <v>1</v>
      </c>
      <c r="J589" s="668">
        <v>4.7</v>
      </c>
      <c r="K589" s="681">
        <v>1</v>
      </c>
      <c r="L589" s="668">
        <v>1</v>
      </c>
      <c r="M589" s="669">
        <v>4.7</v>
      </c>
    </row>
    <row r="590" spans="1:13" ht="14.4" customHeight="1" x14ac:dyDescent="0.3">
      <c r="A590" s="664" t="s">
        <v>4786</v>
      </c>
      <c r="B590" s="665" t="s">
        <v>4581</v>
      </c>
      <c r="C590" s="665" t="s">
        <v>2389</v>
      </c>
      <c r="D590" s="665" t="s">
        <v>2390</v>
      </c>
      <c r="E590" s="665" t="s">
        <v>4463</v>
      </c>
      <c r="F590" s="668"/>
      <c r="G590" s="668"/>
      <c r="H590" s="681">
        <v>0</v>
      </c>
      <c r="I590" s="668">
        <v>6</v>
      </c>
      <c r="J590" s="668">
        <v>302.26</v>
      </c>
      <c r="K590" s="681">
        <v>1</v>
      </c>
      <c r="L590" s="668">
        <v>6</v>
      </c>
      <c r="M590" s="669">
        <v>302.26</v>
      </c>
    </row>
    <row r="591" spans="1:13" ht="14.4" customHeight="1" x14ac:dyDescent="0.3">
      <c r="A591" s="664" t="s">
        <v>4786</v>
      </c>
      <c r="B591" s="665" t="s">
        <v>4410</v>
      </c>
      <c r="C591" s="665" t="s">
        <v>2314</v>
      </c>
      <c r="D591" s="665" t="s">
        <v>2315</v>
      </c>
      <c r="E591" s="665" t="s">
        <v>4411</v>
      </c>
      <c r="F591" s="668"/>
      <c r="G591" s="668"/>
      <c r="H591" s="681">
        <v>0</v>
      </c>
      <c r="I591" s="668">
        <v>2</v>
      </c>
      <c r="J591" s="668">
        <v>107.14</v>
      </c>
      <c r="K591" s="681">
        <v>1</v>
      </c>
      <c r="L591" s="668">
        <v>2</v>
      </c>
      <c r="M591" s="669">
        <v>107.14</v>
      </c>
    </row>
    <row r="592" spans="1:13" ht="14.4" customHeight="1" x14ac:dyDescent="0.3">
      <c r="A592" s="664" t="s">
        <v>4787</v>
      </c>
      <c r="B592" s="665" t="s">
        <v>4404</v>
      </c>
      <c r="C592" s="665" t="s">
        <v>5662</v>
      </c>
      <c r="D592" s="665" t="s">
        <v>3697</v>
      </c>
      <c r="E592" s="665" t="s">
        <v>4604</v>
      </c>
      <c r="F592" s="668"/>
      <c r="G592" s="668"/>
      <c r="H592" s="681">
        <v>0</v>
      </c>
      <c r="I592" s="668">
        <v>1</v>
      </c>
      <c r="J592" s="668">
        <v>205.84</v>
      </c>
      <c r="K592" s="681">
        <v>1</v>
      </c>
      <c r="L592" s="668">
        <v>1</v>
      </c>
      <c r="M592" s="669">
        <v>205.84</v>
      </c>
    </row>
    <row r="593" spans="1:13" ht="14.4" customHeight="1" x14ac:dyDescent="0.3">
      <c r="A593" s="664" t="s">
        <v>4787</v>
      </c>
      <c r="B593" s="665" t="s">
        <v>4404</v>
      </c>
      <c r="C593" s="665" t="s">
        <v>6448</v>
      </c>
      <c r="D593" s="665" t="s">
        <v>2570</v>
      </c>
      <c r="E593" s="665" t="s">
        <v>6449</v>
      </c>
      <c r="F593" s="668"/>
      <c r="G593" s="668"/>
      <c r="H593" s="681"/>
      <c r="I593" s="668">
        <v>1</v>
      </c>
      <c r="J593" s="668">
        <v>0</v>
      </c>
      <c r="K593" s="681"/>
      <c r="L593" s="668">
        <v>1</v>
      </c>
      <c r="M593" s="669">
        <v>0</v>
      </c>
    </row>
    <row r="594" spans="1:13" ht="14.4" customHeight="1" x14ac:dyDescent="0.3">
      <c r="A594" s="664" t="s">
        <v>4787</v>
      </c>
      <c r="B594" s="665" t="s">
        <v>4412</v>
      </c>
      <c r="C594" s="665" t="s">
        <v>3820</v>
      </c>
      <c r="D594" s="665" t="s">
        <v>4606</v>
      </c>
      <c r="E594" s="665" t="s">
        <v>4607</v>
      </c>
      <c r="F594" s="668"/>
      <c r="G594" s="668"/>
      <c r="H594" s="681">
        <v>0</v>
      </c>
      <c r="I594" s="668">
        <v>45</v>
      </c>
      <c r="J594" s="668">
        <v>30084.300000000003</v>
      </c>
      <c r="K594" s="681">
        <v>1</v>
      </c>
      <c r="L594" s="668">
        <v>45</v>
      </c>
      <c r="M594" s="669">
        <v>30084.300000000003</v>
      </c>
    </row>
    <row r="595" spans="1:13" ht="14.4" customHeight="1" x14ac:dyDescent="0.3">
      <c r="A595" s="664" t="s">
        <v>4787</v>
      </c>
      <c r="B595" s="665" t="s">
        <v>4412</v>
      </c>
      <c r="C595" s="665" t="s">
        <v>4914</v>
      </c>
      <c r="D595" s="665" t="s">
        <v>2567</v>
      </c>
      <c r="E595" s="665" t="s">
        <v>2568</v>
      </c>
      <c r="F595" s="668"/>
      <c r="G595" s="668"/>
      <c r="H595" s="681">
        <v>0</v>
      </c>
      <c r="I595" s="668">
        <v>33</v>
      </c>
      <c r="J595" s="668">
        <v>22061.82</v>
      </c>
      <c r="K595" s="681">
        <v>1</v>
      </c>
      <c r="L595" s="668">
        <v>33</v>
      </c>
      <c r="M595" s="669">
        <v>22061.82</v>
      </c>
    </row>
    <row r="596" spans="1:13" ht="14.4" customHeight="1" x14ac:dyDescent="0.3">
      <c r="A596" s="664" t="s">
        <v>4787</v>
      </c>
      <c r="B596" s="665" t="s">
        <v>4412</v>
      </c>
      <c r="C596" s="665" t="s">
        <v>2566</v>
      </c>
      <c r="D596" s="665" t="s">
        <v>2567</v>
      </c>
      <c r="E596" s="665" t="s">
        <v>2568</v>
      </c>
      <c r="F596" s="668"/>
      <c r="G596" s="668"/>
      <c r="H596" s="681">
        <v>0</v>
      </c>
      <c r="I596" s="668">
        <v>4</v>
      </c>
      <c r="J596" s="668">
        <v>2674.16</v>
      </c>
      <c r="K596" s="681">
        <v>1</v>
      </c>
      <c r="L596" s="668">
        <v>4</v>
      </c>
      <c r="M596" s="669">
        <v>2674.16</v>
      </c>
    </row>
    <row r="597" spans="1:13" ht="14.4" customHeight="1" x14ac:dyDescent="0.3">
      <c r="A597" s="664" t="s">
        <v>4787</v>
      </c>
      <c r="B597" s="665" t="s">
        <v>4412</v>
      </c>
      <c r="C597" s="665" t="s">
        <v>5659</v>
      </c>
      <c r="D597" s="665" t="s">
        <v>2567</v>
      </c>
      <c r="E597" s="665" t="s">
        <v>2568</v>
      </c>
      <c r="F597" s="668"/>
      <c r="G597" s="668"/>
      <c r="H597" s="681">
        <v>0</v>
      </c>
      <c r="I597" s="668">
        <v>1</v>
      </c>
      <c r="J597" s="668">
        <v>668.54</v>
      </c>
      <c r="K597" s="681">
        <v>1</v>
      </c>
      <c r="L597" s="668">
        <v>1</v>
      </c>
      <c r="M597" s="669">
        <v>668.54</v>
      </c>
    </row>
    <row r="598" spans="1:13" ht="14.4" customHeight="1" x14ac:dyDescent="0.3">
      <c r="A598" s="664" t="s">
        <v>4787</v>
      </c>
      <c r="B598" s="665" t="s">
        <v>4431</v>
      </c>
      <c r="C598" s="665" t="s">
        <v>6433</v>
      </c>
      <c r="D598" s="665" t="s">
        <v>6434</v>
      </c>
      <c r="E598" s="665" t="s">
        <v>6435</v>
      </c>
      <c r="F598" s="668">
        <v>1</v>
      </c>
      <c r="G598" s="668">
        <v>0</v>
      </c>
      <c r="H598" s="681"/>
      <c r="I598" s="668"/>
      <c r="J598" s="668"/>
      <c r="K598" s="681"/>
      <c r="L598" s="668">
        <v>1</v>
      </c>
      <c r="M598" s="669">
        <v>0</v>
      </c>
    </row>
    <row r="599" spans="1:13" ht="14.4" customHeight="1" x14ac:dyDescent="0.3">
      <c r="A599" s="664" t="s">
        <v>4787</v>
      </c>
      <c r="B599" s="665" t="s">
        <v>4435</v>
      </c>
      <c r="C599" s="665" t="s">
        <v>6370</v>
      </c>
      <c r="D599" s="665" t="s">
        <v>4771</v>
      </c>
      <c r="E599" s="665"/>
      <c r="F599" s="668">
        <v>1</v>
      </c>
      <c r="G599" s="668">
        <v>0</v>
      </c>
      <c r="H599" s="681"/>
      <c r="I599" s="668"/>
      <c r="J599" s="668"/>
      <c r="K599" s="681"/>
      <c r="L599" s="668">
        <v>1</v>
      </c>
      <c r="M599" s="669">
        <v>0</v>
      </c>
    </row>
    <row r="600" spans="1:13" ht="14.4" customHeight="1" x14ac:dyDescent="0.3">
      <c r="A600" s="664" t="s">
        <v>4787</v>
      </c>
      <c r="B600" s="665" t="s">
        <v>4442</v>
      </c>
      <c r="C600" s="665" t="s">
        <v>4968</v>
      </c>
      <c r="D600" s="665" t="s">
        <v>2554</v>
      </c>
      <c r="E600" s="665" t="s">
        <v>4615</v>
      </c>
      <c r="F600" s="668"/>
      <c r="G600" s="668"/>
      <c r="H600" s="681">
        <v>0</v>
      </c>
      <c r="I600" s="668">
        <v>11</v>
      </c>
      <c r="J600" s="668">
        <v>8808.5600000000013</v>
      </c>
      <c r="K600" s="681">
        <v>1</v>
      </c>
      <c r="L600" s="668">
        <v>11</v>
      </c>
      <c r="M600" s="669">
        <v>8808.5600000000013</v>
      </c>
    </row>
    <row r="601" spans="1:13" ht="14.4" customHeight="1" x14ac:dyDescent="0.3">
      <c r="A601" s="664" t="s">
        <v>4787</v>
      </c>
      <c r="B601" s="665" t="s">
        <v>4442</v>
      </c>
      <c r="C601" s="665" t="s">
        <v>3683</v>
      </c>
      <c r="D601" s="665" t="s">
        <v>2554</v>
      </c>
      <c r="E601" s="665" t="s">
        <v>4616</v>
      </c>
      <c r="F601" s="668"/>
      <c r="G601" s="668"/>
      <c r="H601" s="681">
        <v>0</v>
      </c>
      <c r="I601" s="668">
        <v>9</v>
      </c>
      <c r="J601" s="668">
        <v>8313.66</v>
      </c>
      <c r="K601" s="681">
        <v>1</v>
      </c>
      <c r="L601" s="668">
        <v>9</v>
      </c>
      <c r="M601" s="669">
        <v>8313.66</v>
      </c>
    </row>
    <row r="602" spans="1:13" ht="14.4" customHeight="1" x14ac:dyDescent="0.3">
      <c r="A602" s="664" t="s">
        <v>4787</v>
      </c>
      <c r="B602" s="665" t="s">
        <v>4442</v>
      </c>
      <c r="C602" s="665" t="s">
        <v>6437</v>
      </c>
      <c r="D602" s="665" t="s">
        <v>2554</v>
      </c>
      <c r="E602" s="665" t="s">
        <v>5427</v>
      </c>
      <c r="F602" s="668"/>
      <c r="G602" s="668"/>
      <c r="H602" s="681">
        <v>0</v>
      </c>
      <c r="I602" s="668">
        <v>3</v>
      </c>
      <c r="J602" s="668">
        <v>3464.04</v>
      </c>
      <c r="K602" s="681">
        <v>1</v>
      </c>
      <c r="L602" s="668">
        <v>3</v>
      </c>
      <c r="M602" s="669">
        <v>3464.04</v>
      </c>
    </row>
    <row r="603" spans="1:13" ht="14.4" customHeight="1" x14ac:dyDescent="0.3">
      <c r="A603" s="664" t="s">
        <v>4787</v>
      </c>
      <c r="B603" s="665" t="s">
        <v>4442</v>
      </c>
      <c r="C603" s="665" t="s">
        <v>5128</v>
      </c>
      <c r="D603" s="665" t="s">
        <v>2308</v>
      </c>
      <c r="E603" s="665" t="s">
        <v>4444</v>
      </c>
      <c r="F603" s="668"/>
      <c r="G603" s="668"/>
      <c r="H603" s="681">
        <v>0</v>
      </c>
      <c r="I603" s="668">
        <v>21</v>
      </c>
      <c r="J603" s="668">
        <v>29098.019999999997</v>
      </c>
      <c r="K603" s="681">
        <v>1</v>
      </c>
      <c r="L603" s="668">
        <v>21</v>
      </c>
      <c r="M603" s="669">
        <v>29098.019999999997</v>
      </c>
    </row>
    <row r="604" spans="1:13" ht="14.4" customHeight="1" x14ac:dyDescent="0.3">
      <c r="A604" s="664" t="s">
        <v>4787</v>
      </c>
      <c r="B604" s="665" t="s">
        <v>4442</v>
      </c>
      <c r="C604" s="665" t="s">
        <v>2307</v>
      </c>
      <c r="D604" s="665" t="s">
        <v>2308</v>
      </c>
      <c r="E604" s="665" t="s">
        <v>4447</v>
      </c>
      <c r="F604" s="668"/>
      <c r="G604" s="668"/>
      <c r="H604" s="681">
        <v>0</v>
      </c>
      <c r="I604" s="668">
        <v>3</v>
      </c>
      <c r="J604" s="668">
        <v>5542.47</v>
      </c>
      <c r="K604" s="681">
        <v>1</v>
      </c>
      <c r="L604" s="668">
        <v>3</v>
      </c>
      <c r="M604" s="669">
        <v>5542.47</v>
      </c>
    </row>
    <row r="605" spans="1:13" ht="14.4" customHeight="1" x14ac:dyDescent="0.3">
      <c r="A605" s="664" t="s">
        <v>4787</v>
      </c>
      <c r="B605" s="665" t="s">
        <v>4442</v>
      </c>
      <c r="C605" s="665" t="s">
        <v>4908</v>
      </c>
      <c r="D605" s="665" t="s">
        <v>2308</v>
      </c>
      <c r="E605" s="665" t="s">
        <v>4445</v>
      </c>
      <c r="F605" s="668"/>
      <c r="G605" s="668"/>
      <c r="H605" s="681">
        <v>0</v>
      </c>
      <c r="I605" s="668">
        <v>15</v>
      </c>
      <c r="J605" s="668">
        <v>34640.400000000001</v>
      </c>
      <c r="K605" s="681">
        <v>1</v>
      </c>
      <c r="L605" s="668">
        <v>15</v>
      </c>
      <c r="M605" s="669">
        <v>34640.400000000001</v>
      </c>
    </row>
    <row r="606" spans="1:13" ht="14.4" customHeight="1" x14ac:dyDescent="0.3">
      <c r="A606" s="664" t="s">
        <v>4787</v>
      </c>
      <c r="B606" s="665" t="s">
        <v>4442</v>
      </c>
      <c r="C606" s="665" t="s">
        <v>2550</v>
      </c>
      <c r="D606" s="665" t="s">
        <v>2308</v>
      </c>
      <c r="E606" s="665" t="s">
        <v>4444</v>
      </c>
      <c r="F606" s="668"/>
      <c r="G606" s="668"/>
      <c r="H606" s="681">
        <v>0</v>
      </c>
      <c r="I606" s="668">
        <v>3</v>
      </c>
      <c r="J606" s="668">
        <v>4156.8599999999997</v>
      </c>
      <c r="K606" s="681">
        <v>1</v>
      </c>
      <c r="L606" s="668">
        <v>3</v>
      </c>
      <c r="M606" s="669">
        <v>4156.8599999999997</v>
      </c>
    </row>
    <row r="607" spans="1:13" ht="14.4" customHeight="1" x14ac:dyDescent="0.3">
      <c r="A607" s="664" t="s">
        <v>4787</v>
      </c>
      <c r="B607" s="665" t="s">
        <v>4442</v>
      </c>
      <c r="C607" s="665" t="s">
        <v>3855</v>
      </c>
      <c r="D607" s="665" t="s">
        <v>2554</v>
      </c>
      <c r="E607" s="665" t="s">
        <v>4615</v>
      </c>
      <c r="F607" s="668"/>
      <c r="G607" s="668"/>
      <c r="H607" s="681">
        <v>0</v>
      </c>
      <c r="I607" s="668">
        <v>3</v>
      </c>
      <c r="J607" s="668">
        <v>2208.9900000000002</v>
      </c>
      <c r="K607" s="681">
        <v>1</v>
      </c>
      <c r="L607" s="668">
        <v>3</v>
      </c>
      <c r="M607" s="669">
        <v>2208.9900000000002</v>
      </c>
    </row>
    <row r="608" spans="1:13" ht="14.4" customHeight="1" x14ac:dyDescent="0.3">
      <c r="A608" s="664" t="s">
        <v>4787</v>
      </c>
      <c r="B608" s="665" t="s">
        <v>4442</v>
      </c>
      <c r="C608" s="665" t="s">
        <v>6438</v>
      </c>
      <c r="D608" s="665" t="s">
        <v>2308</v>
      </c>
      <c r="E608" s="665" t="s">
        <v>4447</v>
      </c>
      <c r="F608" s="668">
        <v>6</v>
      </c>
      <c r="G608" s="668">
        <v>11084.94</v>
      </c>
      <c r="H608" s="681">
        <v>1</v>
      </c>
      <c r="I608" s="668"/>
      <c r="J608" s="668"/>
      <c r="K608" s="681">
        <v>0</v>
      </c>
      <c r="L608" s="668">
        <v>6</v>
      </c>
      <c r="M608" s="669">
        <v>11084.94</v>
      </c>
    </row>
    <row r="609" spans="1:13" ht="14.4" customHeight="1" x14ac:dyDescent="0.3">
      <c r="A609" s="664" t="s">
        <v>4787</v>
      </c>
      <c r="B609" s="665" t="s">
        <v>4454</v>
      </c>
      <c r="C609" s="665" t="s">
        <v>6311</v>
      </c>
      <c r="D609" s="665" t="s">
        <v>3694</v>
      </c>
      <c r="E609" s="665" t="s">
        <v>6312</v>
      </c>
      <c r="F609" s="668"/>
      <c r="G609" s="668"/>
      <c r="H609" s="681">
        <v>0</v>
      </c>
      <c r="I609" s="668">
        <v>3</v>
      </c>
      <c r="J609" s="668">
        <v>631.98</v>
      </c>
      <c r="K609" s="681">
        <v>1</v>
      </c>
      <c r="L609" s="668">
        <v>3</v>
      </c>
      <c r="M609" s="669">
        <v>631.98</v>
      </c>
    </row>
    <row r="610" spans="1:13" ht="14.4" customHeight="1" x14ac:dyDescent="0.3">
      <c r="A610" s="664" t="s">
        <v>4787</v>
      </c>
      <c r="B610" s="665" t="s">
        <v>4454</v>
      </c>
      <c r="C610" s="665" t="s">
        <v>6313</v>
      </c>
      <c r="D610" s="665" t="s">
        <v>6314</v>
      </c>
      <c r="E610" s="665" t="s">
        <v>4913</v>
      </c>
      <c r="F610" s="668">
        <v>1</v>
      </c>
      <c r="G610" s="668">
        <v>0</v>
      </c>
      <c r="H610" s="681"/>
      <c r="I610" s="668"/>
      <c r="J610" s="668"/>
      <c r="K610" s="681"/>
      <c r="L610" s="668">
        <v>1</v>
      </c>
      <c r="M610" s="669">
        <v>0</v>
      </c>
    </row>
    <row r="611" spans="1:13" ht="14.4" customHeight="1" x14ac:dyDescent="0.3">
      <c r="A611" s="664" t="s">
        <v>4787</v>
      </c>
      <c r="B611" s="665" t="s">
        <v>4459</v>
      </c>
      <c r="C611" s="665" t="s">
        <v>6441</v>
      </c>
      <c r="D611" s="665" t="s">
        <v>6442</v>
      </c>
      <c r="E611" s="665" t="s">
        <v>6243</v>
      </c>
      <c r="F611" s="668">
        <v>1</v>
      </c>
      <c r="G611" s="668">
        <v>29.02</v>
      </c>
      <c r="H611" s="681">
        <v>1</v>
      </c>
      <c r="I611" s="668"/>
      <c r="J611" s="668"/>
      <c r="K611" s="681">
        <v>0</v>
      </c>
      <c r="L611" s="668">
        <v>1</v>
      </c>
      <c r="M611" s="669">
        <v>29.02</v>
      </c>
    </row>
    <row r="612" spans="1:13" ht="14.4" customHeight="1" x14ac:dyDescent="0.3">
      <c r="A612" s="664" t="s">
        <v>4787</v>
      </c>
      <c r="B612" s="665" t="s">
        <v>4461</v>
      </c>
      <c r="C612" s="665" t="s">
        <v>6450</v>
      </c>
      <c r="D612" s="665" t="s">
        <v>2380</v>
      </c>
      <c r="E612" s="665" t="s">
        <v>5200</v>
      </c>
      <c r="F612" s="668"/>
      <c r="G612" s="668"/>
      <c r="H612" s="681">
        <v>0</v>
      </c>
      <c r="I612" s="668">
        <v>2</v>
      </c>
      <c r="J612" s="668">
        <v>321.77999999999997</v>
      </c>
      <c r="K612" s="681">
        <v>1</v>
      </c>
      <c r="L612" s="668">
        <v>2</v>
      </c>
      <c r="M612" s="669">
        <v>321.77999999999997</v>
      </c>
    </row>
    <row r="613" spans="1:13" ht="14.4" customHeight="1" x14ac:dyDescent="0.3">
      <c r="A613" s="664" t="s">
        <v>4787</v>
      </c>
      <c r="B613" s="665" t="s">
        <v>4461</v>
      </c>
      <c r="C613" s="665" t="s">
        <v>6451</v>
      </c>
      <c r="D613" s="665" t="s">
        <v>6452</v>
      </c>
      <c r="E613" s="665" t="s">
        <v>6453</v>
      </c>
      <c r="F613" s="668"/>
      <c r="G613" s="668"/>
      <c r="H613" s="681">
        <v>0</v>
      </c>
      <c r="I613" s="668">
        <v>1</v>
      </c>
      <c r="J613" s="668">
        <v>96.53</v>
      </c>
      <c r="K613" s="681">
        <v>1</v>
      </c>
      <c r="L613" s="668">
        <v>1</v>
      </c>
      <c r="M613" s="669">
        <v>96.53</v>
      </c>
    </row>
    <row r="614" spans="1:13" ht="14.4" customHeight="1" x14ac:dyDescent="0.3">
      <c r="A614" s="664" t="s">
        <v>4787</v>
      </c>
      <c r="B614" s="665" t="s">
        <v>4465</v>
      </c>
      <c r="C614" s="665" t="s">
        <v>6456</v>
      </c>
      <c r="D614" s="665" t="s">
        <v>2240</v>
      </c>
      <c r="E614" s="665" t="s">
        <v>6457</v>
      </c>
      <c r="F614" s="668"/>
      <c r="G614" s="668"/>
      <c r="H614" s="681"/>
      <c r="I614" s="668">
        <v>2</v>
      </c>
      <c r="J614" s="668">
        <v>0</v>
      </c>
      <c r="K614" s="681"/>
      <c r="L614" s="668">
        <v>2</v>
      </c>
      <c r="M614" s="669">
        <v>0</v>
      </c>
    </row>
    <row r="615" spans="1:13" ht="14.4" customHeight="1" x14ac:dyDescent="0.3">
      <c r="A615" s="664" t="s">
        <v>4787</v>
      </c>
      <c r="B615" s="665" t="s">
        <v>4465</v>
      </c>
      <c r="C615" s="665" t="s">
        <v>6458</v>
      </c>
      <c r="D615" s="665" t="s">
        <v>4468</v>
      </c>
      <c r="E615" s="665" t="s">
        <v>5639</v>
      </c>
      <c r="F615" s="668"/>
      <c r="G615" s="668"/>
      <c r="H615" s="681"/>
      <c r="I615" s="668">
        <v>1</v>
      </c>
      <c r="J615" s="668">
        <v>0</v>
      </c>
      <c r="K615" s="681"/>
      <c r="L615" s="668">
        <v>1</v>
      </c>
      <c r="M615" s="669">
        <v>0</v>
      </c>
    </row>
    <row r="616" spans="1:13" ht="14.4" customHeight="1" x14ac:dyDescent="0.3">
      <c r="A616" s="664" t="s">
        <v>4787</v>
      </c>
      <c r="B616" s="665" t="s">
        <v>4470</v>
      </c>
      <c r="C616" s="665" t="s">
        <v>2361</v>
      </c>
      <c r="D616" s="665" t="s">
        <v>4471</v>
      </c>
      <c r="E616" s="665" t="s">
        <v>4472</v>
      </c>
      <c r="F616" s="668"/>
      <c r="G616" s="668"/>
      <c r="H616" s="681">
        <v>0</v>
      </c>
      <c r="I616" s="668">
        <v>1</v>
      </c>
      <c r="J616" s="668">
        <v>87.41</v>
      </c>
      <c r="K616" s="681">
        <v>1</v>
      </c>
      <c r="L616" s="668">
        <v>1</v>
      </c>
      <c r="M616" s="669">
        <v>87.41</v>
      </c>
    </row>
    <row r="617" spans="1:13" ht="14.4" customHeight="1" x14ac:dyDescent="0.3">
      <c r="A617" s="664" t="s">
        <v>4787</v>
      </c>
      <c r="B617" s="665" t="s">
        <v>4470</v>
      </c>
      <c r="C617" s="665" t="s">
        <v>2459</v>
      </c>
      <c r="D617" s="665" t="s">
        <v>2460</v>
      </c>
      <c r="E617" s="665" t="s">
        <v>4474</v>
      </c>
      <c r="F617" s="668"/>
      <c r="G617" s="668"/>
      <c r="H617" s="681">
        <v>0</v>
      </c>
      <c r="I617" s="668">
        <v>1</v>
      </c>
      <c r="J617" s="668">
        <v>524.45000000000005</v>
      </c>
      <c r="K617" s="681">
        <v>1</v>
      </c>
      <c r="L617" s="668">
        <v>1</v>
      </c>
      <c r="M617" s="669">
        <v>524.45000000000005</v>
      </c>
    </row>
    <row r="618" spans="1:13" ht="14.4" customHeight="1" x14ac:dyDescent="0.3">
      <c r="A618" s="664" t="s">
        <v>4787</v>
      </c>
      <c r="B618" s="665" t="s">
        <v>4475</v>
      </c>
      <c r="C618" s="665" t="s">
        <v>3782</v>
      </c>
      <c r="D618" s="665" t="s">
        <v>3783</v>
      </c>
      <c r="E618" s="665" t="s">
        <v>4633</v>
      </c>
      <c r="F618" s="668"/>
      <c r="G618" s="668"/>
      <c r="H618" s="681">
        <v>0</v>
      </c>
      <c r="I618" s="668">
        <v>1</v>
      </c>
      <c r="J618" s="668">
        <v>181.94</v>
      </c>
      <c r="K618" s="681">
        <v>1</v>
      </c>
      <c r="L618" s="668">
        <v>1</v>
      </c>
      <c r="M618" s="669">
        <v>181.94</v>
      </c>
    </row>
    <row r="619" spans="1:13" ht="14.4" customHeight="1" x14ac:dyDescent="0.3">
      <c r="A619" s="664" t="s">
        <v>4787</v>
      </c>
      <c r="B619" s="665" t="s">
        <v>4482</v>
      </c>
      <c r="C619" s="665" t="s">
        <v>6473</v>
      </c>
      <c r="D619" s="665" t="s">
        <v>6474</v>
      </c>
      <c r="E619" s="665" t="s">
        <v>6475</v>
      </c>
      <c r="F619" s="668">
        <v>3</v>
      </c>
      <c r="G619" s="668">
        <v>0</v>
      </c>
      <c r="H619" s="681"/>
      <c r="I619" s="668"/>
      <c r="J619" s="668"/>
      <c r="K619" s="681"/>
      <c r="L619" s="668">
        <v>3</v>
      </c>
      <c r="M619" s="669">
        <v>0</v>
      </c>
    </row>
    <row r="620" spans="1:13" ht="14.4" customHeight="1" x14ac:dyDescent="0.3">
      <c r="A620" s="664" t="s">
        <v>4787</v>
      </c>
      <c r="B620" s="665" t="s">
        <v>4488</v>
      </c>
      <c r="C620" s="665" t="s">
        <v>2341</v>
      </c>
      <c r="D620" s="665" t="s">
        <v>3718</v>
      </c>
      <c r="E620" s="665" t="s">
        <v>4487</v>
      </c>
      <c r="F620" s="668"/>
      <c r="G620" s="668"/>
      <c r="H620" s="681">
        <v>0</v>
      </c>
      <c r="I620" s="668">
        <v>1</v>
      </c>
      <c r="J620" s="668">
        <v>117.73</v>
      </c>
      <c r="K620" s="681">
        <v>1</v>
      </c>
      <c r="L620" s="668">
        <v>1</v>
      </c>
      <c r="M620" s="669">
        <v>117.73</v>
      </c>
    </row>
    <row r="621" spans="1:13" ht="14.4" customHeight="1" x14ac:dyDescent="0.3">
      <c r="A621" s="664" t="s">
        <v>4787</v>
      </c>
      <c r="B621" s="665" t="s">
        <v>4502</v>
      </c>
      <c r="C621" s="665" t="s">
        <v>6414</v>
      </c>
      <c r="D621" s="665" t="s">
        <v>6415</v>
      </c>
      <c r="E621" s="665" t="s">
        <v>6416</v>
      </c>
      <c r="F621" s="668"/>
      <c r="G621" s="668"/>
      <c r="H621" s="681">
        <v>0</v>
      </c>
      <c r="I621" s="668">
        <v>1</v>
      </c>
      <c r="J621" s="668">
        <v>108.26</v>
      </c>
      <c r="K621" s="681">
        <v>1</v>
      </c>
      <c r="L621" s="668">
        <v>1</v>
      </c>
      <c r="M621" s="669">
        <v>108.26</v>
      </c>
    </row>
    <row r="622" spans="1:13" ht="14.4" customHeight="1" x14ac:dyDescent="0.3">
      <c r="A622" s="664" t="s">
        <v>4787</v>
      </c>
      <c r="B622" s="665" t="s">
        <v>4502</v>
      </c>
      <c r="C622" s="665" t="s">
        <v>2563</v>
      </c>
      <c r="D622" s="665" t="s">
        <v>2564</v>
      </c>
      <c r="E622" s="665" t="s">
        <v>4507</v>
      </c>
      <c r="F622" s="668"/>
      <c r="G622" s="668"/>
      <c r="H622" s="681">
        <v>0</v>
      </c>
      <c r="I622" s="668">
        <v>1</v>
      </c>
      <c r="J622" s="668">
        <v>79.03</v>
      </c>
      <c r="K622" s="681">
        <v>1</v>
      </c>
      <c r="L622" s="668">
        <v>1</v>
      </c>
      <c r="M622" s="669">
        <v>79.03</v>
      </c>
    </row>
    <row r="623" spans="1:13" ht="14.4" customHeight="1" x14ac:dyDescent="0.3">
      <c r="A623" s="664" t="s">
        <v>4787</v>
      </c>
      <c r="B623" s="665" t="s">
        <v>4502</v>
      </c>
      <c r="C623" s="665" t="s">
        <v>6417</v>
      </c>
      <c r="D623" s="665" t="s">
        <v>6418</v>
      </c>
      <c r="E623" s="665" t="s">
        <v>6419</v>
      </c>
      <c r="F623" s="668">
        <v>4</v>
      </c>
      <c r="G623" s="668">
        <v>395.12</v>
      </c>
      <c r="H623" s="681">
        <v>1</v>
      </c>
      <c r="I623" s="668"/>
      <c r="J623" s="668"/>
      <c r="K623" s="681">
        <v>0</v>
      </c>
      <c r="L623" s="668">
        <v>4</v>
      </c>
      <c r="M623" s="669">
        <v>395.12</v>
      </c>
    </row>
    <row r="624" spans="1:13" ht="14.4" customHeight="1" x14ac:dyDescent="0.3">
      <c r="A624" s="664" t="s">
        <v>4787</v>
      </c>
      <c r="B624" s="665" t="s">
        <v>4502</v>
      </c>
      <c r="C624" s="665" t="s">
        <v>6420</v>
      </c>
      <c r="D624" s="665" t="s">
        <v>2527</v>
      </c>
      <c r="E624" s="665" t="s">
        <v>6421</v>
      </c>
      <c r="F624" s="668"/>
      <c r="G624" s="668"/>
      <c r="H624" s="681">
        <v>0</v>
      </c>
      <c r="I624" s="668">
        <v>1</v>
      </c>
      <c r="J624" s="668">
        <v>46.07</v>
      </c>
      <c r="K624" s="681">
        <v>1</v>
      </c>
      <c r="L624" s="668">
        <v>1</v>
      </c>
      <c r="M624" s="669">
        <v>46.07</v>
      </c>
    </row>
    <row r="625" spans="1:13" ht="14.4" customHeight="1" x14ac:dyDescent="0.3">
      <c r="A625" s="664" t="s">
        <v>4787</v>
      </c>
      <c r="B625" s="665" t="s">
        <v>4502</v>
      </c>
      <c r="C625" s="665" t="s">
        <v>6422</v>
      </c>
      <c r="D625" s="665" t="s">
        <v>6423</v>
      </c>
      <c r="E625" s="665" t="s">
        <v>6424</v>
      </c>
      <c r="F625" s="668">
        <v>1</v>
      </c>
      <c r="G625" s="668">
        <v>79.03</v>
      </c>
      <c r="H625" s="681">
        <v>1</v>
      </c>
      <c r="I625" s="668"/>
      <c r="J625" s="668"/>
      <c r="K625" s="681">
        <v>0</v>
      </c>
      <c r="L625" s="668">
        <v>1</v>
      </c>
      <c r="M625" s="669">
        <v>79.03</v>
      </c>
    </row>
    <row r="626" spans="1:13" ht="14.4" customHeight="1" x14ac:dyDescent="0.3">
      <c r="A626" s="664" t="s">
        <v>4787</v>
      </c>
      <c r="B626" s="665" t="s">
        <v>4502</v>
      </c>
      <c r="C626" s="665" t="s">
        <v>2526</v>
      </c>
      <c r="D626" s="665" t="s">
        <v>2527</v>
      </c>
      <c r="E626" s="665" t="s">
        <v>4506</v>
      </c>
      <c r="F626" s="668"/>
      <c r="G626" s="668"/>
      <c r="H626" s="681">
        <v>0</v>
      </c>
      <c r="I626" s="668">
        <v>2</v>
      </c>
      <c r="J626" s="668">
        <v>92.14</v>
      </c>
      <c r="K626" s="681">
        <v>1</v>
      </c>
      <c r="L626" s="668">
        <v>2</v>
      </c>
      <c r="M626" s="669">
        <v>92.14</v>
      </c>
    </row>
    <row r="627" spans="1:13" ht="14.4" customHeight="1" x14ac:dyDescent="0.3">
      <c r="A627" s="664" t="s">
        <v>4787</v>
      </c>
      <c r="B627" s="665" t="s">
        <v>4513</v>
      </c>
      <c r="C627" s="665" t="s">
        <v>2767</v>
      </c>
      <c r="D627" s="665" t="s">
        <v>2539</v>
      </c>
      <c r="E627" s="665" t="s">
        <v>4515</v>
      </c>
      <c r="F627" s="668"/>
      <c r="G627" s="668"/>
      <c r="H627" s="681">
        <v>0</v>
      </c>
      <c r="I627" s="668">
        <v>2</v>
      </c>
      <c r="J627" s="668">
        <v>308.72000000000003</v>
      </c>
      <c r="K627" s="681">
        <v>1</v>
      </c>
      <c r="L627" s="668">
        <v>2</v>
      </c>
      <c r="M627" s="669">
        <v>308.72000000000003</v>
      </c>
    </row>
    <row r="628" spans="1:13" ht="14.4" customHeight="1" x14ac:dyDescent="0.3">
      <c r="A628" s="664" t="s">
        <v>4787</v>
      </c>
      <c r="B628" s="665" t="s">
        <v>4524</v>
      </c>
      <c r="C628" s="665" t="s">
        <v>6306</v>
      </c>
      <c r="D628" s="665" t="s">
        <v>6307</v>
      </c>
      <c r="E628" s="665" t="s">
        <v>4525</v>
      </c>
      <c r="F628" s="668">
        <v>1</v>
      </c>
      <c r="G628" s="668">
        <v>70.540000000000006</v>
      </c>
      <c r="H628" s="681">
        <v>1</v>
      </c>
      <c r="I628" s="668"/>
      <c r="J628" s="668"/>
      <c r="K628" s="681">
        <v>0</v>
      </c>
      <c r="L628" s="668">
        <v>1</v>
      </c>
      <c r="M628" s="669">
        <v>70.540000000000006</v>
      </c>
    </row>
    <row r="629" spans="1:13" ht="14.4" customHeight="1" x14ac:dyDescent="0.3">
      <c r="A629" s="664" t="s">
        <v>4787</v>
      </c>
      <c r="B629" s="665" t="s">
        <v>4529</v>
      </c>
      <c r="C629" s="665" t="s">
        <v>2809</v>
      </c>
      <c r="D629" s="665" t="s">
        <v>2810</v>
      </c>
      <c r="E629" s="665" t="s">
        <v>4531</v>
      </c>
      <c r="F629" s="668"/>
      <c r="G629" s="668"/>
      <c r="H629" s="681">
        <v>0</v>
      </c>
      <c r="I629" s="668">
        <v>2</v>
      </c>
      <c r="J629" s="668">
        <v>8194.4</v>
      </c>
      <c r="K629" s="681">
        <v>1</v>
      </c>
      <c r="L629" s="668">
        <v>2</v>
      </c>
      <c r="M629" s="669">
        <v>8194.4</v>
      </c>
    </row>
    <row r="630" spans="1:13" ht="14.4" customHeight="1" x14ac:dyDescent="0.3">
      <c r="A630" s="664" t="s">
        <v>4787</v>
      </c>
      <c r="B630" s="665" t="s">
        <v>4680</v>
      </c>
      <c r="C630" s="665" t="s">
        <v>6477</v>
      </c>
      <c r="D630" s="665" t="s">
        <v>6478</v>
      </c>
      <c r="E630" s="665" t="s">
        <v>6479</v>
      </c>
      <c r="F630" s="668"/>
      <c r="G630" s="668"/>
      <c r="H630" s="681">
        <v>0</v>
      </c>
      <c r="I630" s="668">
        <v>1</v>
      </c>
      <c r="J630" s="668">
        <v>10042.549999999999</v>
      </c>
      <c r="K630" s="681">
        <v>1</v>
      </c>
      <c r="L630" s="668">
        <v>1</v>
      </c>
      <c r="M630" s="669">
        <v>10042.549999999999</v>
      </c>
    </row>
    <row r="631" spans="1:13" ht="14.4" customHeight="1" x14ac:dyDescent="0.3">
      <c r="A631" s="664" t="s">
        <v>4787</v>
      </c>
      <c r="B631" s="665" t="s">
        <v>4680</v>
      </c>
      <c r="C631" s="665" t="s">
        <v>6480</v>
      </c>
      <c r="D631" s="665" t="s">
        <v>6481</v>
      </c>
      <c r="E631" s="665" t="s">
        <v>6482</v>
      </c>
      <c r="F631" s="668"/>
      <c r="G631" s="668"/>
      <c r="H631" s="681">
        <v>0</v>
      </c>
      <c r="I631" s="668">
        <v>1</v>
      </c>
      <c r="J631" s="668">
        <v>4017.02</v>
      </c>
      <c r="K631" s="681">
        <v>1</v>
      </c>
      <c r="L631" s="668">
        <v>1</v>
      </c>
      <c r="M631" s="669">
        <v>4017.02</v>
      </c>
    </row>
    <row r="632" spans="1:13" ht="14.4" customHeight="1" x14ac:dyDescent="0.3">
      <c r="A632" s="664" t="s">
        <v>4787</v>
      </c>
      <c r="B632" s="665" t="s">
        <v>7241</v>
      </c>
      <c r="C632" s="665" t="s">
        <v>5617</v>
      </c>
      <c r="D632" s="665" t="s">
        <v>5618</v>
      </c>
      <c r="E632" s="665" t="s">
        <v>5619</v>
      </c>
      <c r="F632" s="668"/>
      <c r="G632" s="668"/>
      <c r="H632" s="681">
        <v>0</v>
      </c>
      <c r="I632" s="668">
        <v>4</v>
      </c>
      <c r="J632" s="668">
        <v>14756.44</v>
      </c>
      <c r="K632" s="681">
        <v>1</v>
      </c>
      <c r="L632" s="668">
        <v>4</v>
      </c>
      <c r="M632" s="669">
        <v>14756.44</v>
      </c>
    </row>
    <row r="633" spans="1:13" ht="14.4" customHeight="1" x14ac:dyDescent="0.3">
      <c r="A633" s="664" t="s">
        <v>4787</v>
      </c>
      <c r="B633" s="665" t="s">
        <v>7241</v>
      </c>
      <c r="C633" s="665" t="s">
        <v>5928</v>
      </c>
      <c r="D633" s="665" t="s">
        <v>5618</v>
      </c>
      <c r="E633" s="665" t="s">
        <v>4611</v>
      </c>
      <c r="F633" s="668"/>
      <c r="G633" s="668"/>
      <c r="H633" s="681">
        <v>0</v>
      </c>
      <c r="I633" s="668">
        <v>10</v>
      </c>
      <c r="J633" s="668">
        <v>36891.1</v>
      </c>
      <c r="K633" s="681">
        <v>1</v>
      </c>
      <c r="L633" s="668">
        <v>10</v>
      </c>
      <c r="M633" s="669">
        <v>36891.1</v>
      </c>
    </row>
    <row r="634" spans="1:13" ht="14.4" customHeight="1" x14ac:dyDescent="0.3">
      <c r="A634" s="664" t="s">
        <v>4787</v>
      </c>
      <c r="B634" s="665" t="s">
        <v>7237</v>
      </c>
      <c r="C634" s="665" t="s">
        <v>5741</v>
      </c>
      <c r="D634" s="665" t="s">
        <v>5740</v>
      </c>
      <c r="E634" s="665" t="s">
        <v>5430</v>
      </c>
      <c r="F634" s="668"/>
      <c r="G634" s="668"/>
      <c r="H634" s="681">
        <v>0</v>
      </c>
      <c r="I634" s="668">
        <v>23</v>
      </c>
      <c r="J634" s="668">
        <v>11483.060000000001</v>
      </c>
      <c r="K634" s="681">
        <v>1</v>
      </c>
      <c r="L634" s="668">
        <v>23</v>
      </c>
      <c r="M634" s="669">
        <v>11483.060000000001</v>
      </c>
    </row>
    <row r="635" spans="1:13" ht="14.4" customHeight="1" x14ac:dyDescent="0.3">
      <c r="A635" s="664" t="s">
        <v>4787</v>
      </c>
      <c r="B635" s="665" t="s">
        <v>4539</v>
      </c>
      <c r="C635" s="665" t="s">
        <v>604</v>
      </c>
      <c r="D635" s="665" t="s">
        <v>605</v>
      </c>
      <c r="E635" s="665" t="s">
        <v>4541</v>
      </c>
      <c r="F635" s="668"/>
      <c r="G635" s="668"/>
      <c r="H635" s="681">
        <v>0</v>
      </c>
      <c r="I635" s="668">
        <v>22</v>
      </c>
      <c r="J635" s="668">
        <v>12108.58</v>
      </c>
      <c r="K635" s="681">
        <v>1</v>
      </c>
      <c r="L635" s="668">
        <v>22</v>
      </c>
      <c r="M635" s="669">
        <v>12108.58</v>
      </c>
    </row>
    <row r="636" spans="1:13" ht="14.4" customHeight="1" x14ac:dyDescent="0.3">
      <c r="A636" s="664" t="s">
        <v>4787</v>
      </c>
      <c r="B636" s="665" t="s">
        <v>4539</v>
      </c>
      <c r="C636" s="665" t="s">
        <v>6411</v>
      </c>
      <c r="D636" s="665" t="s">
        <v>605</v>
      </c>
      <c r="E636" s="665" t="s">
        <v>6412</v>
      </c>
      <c r="F636" s="668">
        <v>6</v>
      </c>
      <c r="G636" s="668">
        <v>0</v>
      </c>
      <c r="H636" s="681"/>
      <c r="I636" s="668"/>
      <c r="J636" s="668"/>
      <c r="K636" s="681"/>
      <c r="L636" s="668">
        <v>6</v>
      </c>
      <c r="M636" s="669">
        <v>0</v>
      </c>
    </row>
    <row r="637" spans="1:13" ht="14.4" customHeight="1" x14ac:dyDescent="0.3">
      <c r="A637" s="664" t="s">
        <v>4787</v>
      </c>
      <c r="B637" s="665" t="s">
        <v>4539</v>
      </c>
      <c r="C637" s="665" t="s">
        <v>2572</v>
      </c>
      <c r="D637" s="665" t="s">
        <v>2573</v>
      </c>
      <c r="E637" s="665" t="s">
        <v>4540</v>
      </c>
      <c r="F637" s="668"/>
      <c r="G637" s="668"/>
      <c r="H637" s="681">
        <v>0</v>
      </c>
      <c r="I637" s="668">
        <v>142</v>
      </c>
      <c r="J637" s="668">
        <v>78155.37999999999</v>
      </c>
      <c r="K637" s="681">
        <v>1</v>
      </c>
      <c r="L637" s="668">
        <v>142</v>
      </c>
      <c r="M637" s="669">
        <v>78155.37999999999</v>
      </c>
    </row>
    <row r="638" spans="1:13" ht="14.4" customHeight="1" x14ac:dyDescent="0.3">
      <c r="A638" s="664" t="s">
        <v>4787</v>
      </c>
      <c r="B638" s="665" t="s">
        <v>7245</v>
      </c>
      <c r="C638" s="665" t="s">
        <v>5917</v>
      </c>
      <c r="D638" s="665" t="s">
        <v>5916</v>
      </c>
      <c r="E638" s="665" t="s">
        <v>5172</v>
      </c>
      <c r="F638" s="668">
        <v>2</v>
      </c>
      <c r="G638" s="668">
        <v>3302.36</v>
      </c>
      <c r="H638" s="681">
        <v>0.66666666666666674</v>
      </c>
      <c r="I638" s="668">
        <v>1</v>
      </c>
      <c r="J638" s="668">
        <v>1651.18</v>
      </c>
      <c r="K638" s="681">
        <v>0.33333333333333337</v>
      </c>
      <c r="L638" s="668">
        <v>3</v>
      </c>
      <c r="M638" s="669">
        <v>4953.54</v>
      </c>
    </row>
    <row r="639" spans="1:13" ht="14.4" customHeight="1" x14ac:dyDescent="0.3">
      <c r="A639" s="664" t="s">
        <v>4787</v>
      </c>
      <c r="B639" s="665" t="s">
        <v>7242</v>
      </c>
      <c r="C639" s="665" t="s">
        <v>5613</v>
      </c>
      <c r="D639" s="665" t="s">
        <v>5614</v>
      </c>
      <c r="E639" s="665" t="s">
        <v>5615</v>
      </c>
      <c r="F639" s="668"/>
      <c r="G639" s="668"/>
      <c r="H639" s="681">
        <v>0</v>
      </c>
      <c r="I639" s="668">
        <v>9</v>
      </c>
      <c r="J639" s="668">
        <v>19619.369999999995</v>
      </c>
      <c r="K639" s="681">
        <v>1</v>
      </c>
      <c r="L639" s="668">
        <v>9</v>
      </c>
      <c r="M639" s="669">
        <v>19619.369999999995</v>
      </c>
    </row>
    <row r="640" spans="1:13" ht="14.4" customHeight="1" x14ac:dyDescent="0.3">
      <c r="A640" s="664" t="s">
        <v>4787</v>
      </c>
      <c r="B640" s="665" t="s">
        <v>4549</v>
      </c>
      <c r="C640" s="665" t="s">
        <v>2246</v>
      </c>
      <c r="D640" s="665" t="s">
        <v>611</v>
      </c>
      <c r="E640" s="665" t="s">
        <v>4551</v>
      </c>
      <c r="F640" s="668"/>
      <c r="G640" s="668"/>
      <c r="H640" s="681">
        <v>0</v>
      </c>
      <c r="I640" s="668">
        <v>8</v>
      </c>
      <c r="J640" s="668">
        <v>292.32</v>
      </c>
      <c r="K640" s="681">
        <v>1</v>
      </c>
      <c r="L640" s="668">
        <v>8</v>
      </c>
      <c r="M640" s="669">
        <v>292.32</v>
      </c>
    </row>
    <row r="641" spans="1:13" ht="14.4" customHeight="1" x14ac:dyDescent="0.3">
      <c r="A641" s="664" t="s">
        <v>4787</v>
      </c>
      <c r="B641" s="665" t="s">
        <v>4549</v>
      </c>
      <c r="C641" s="665" t="s">
        <v>6220</v>
      </c>
      <c r="D641" s="665" t="s">
        <v>611</v>
      </c>
      <c r="E641" s="665" t="s">
        <v>6221</v>
      </c>
      <c r="F641" s="668"/>
      <c r="G641" s="668"/>
      <c r="H641" s="681"/>
      <c r="I641" s="668">
        <v>5</v>
      </c>
      <c r="J641" s="668">
        <v>0</v>
      </c>
      <c r="K641" s="681"/>
      <c r="L641" s="668">
        <v>5</v>
      </c>
      <c r="M641" s="669">
        <v>0</v>
      </c>
    </row>
    <row r="642" spans="1:13" ht="14.4" customHeight="1" x14ac:dyDescent="0.3">
      <c r="A642" s="664" t="s">
        <v>4787</v>
      </c>
      <c r="B642" s="665" t="s">
        <v>4549</v>
      </c>
      <c r="C642" s="665" t="s">
        <v>5648</v>
      </c>
      <c r="D642" s="665" t="s">
        <v>5649</v>
      </c>
      <c r="E642" s="665" t="s">
        <v>5650</v>
      </c>
      <c r="F642" s="668">
        <v>7</v>
      </c>
      <c r="G642" s="668">
        <v>255.78</v>
      </c>
      <c r="H642" s="681">
        <v>1</v>
      </c>
      <c r="I642" s="668"/>
      <c r="J642" s="668"/>
      <c r="K642" s="681">
        <v>0</v>
      </c>
      <c r="L642" s="668">
        <v>7</v>
      </c>
      <c r="M642" s="669">
        <v>255.78</v>
      </c>
    </row>
    <row r="643" spans="1:13" ht="14.4" customHeight="1" x14ac:dyDescent="0.3">
      <c r="A643" s="664" t="s">
        <v>4787</v>
      </c>
      <c r="B643" s="665" t="s">
        <v>4549</v>
      </c>
      <c r="C643" s="665" t="s">
        <v>6439</v>
      </c>
      <c r="D643" s="665" t="s">
        <v>611</v>
      </c>
      <c r="E643" s="665" t="s">
        <v>6440</v>
      </c>
      <c r="F643" s="668">
        <v>2</v>
      </c>
      <c r="G643" s="668">
        <v>0</v>
      </c>
      <c r="H643" s="681"/>
      <c r="I643" s="668"/>
      <c r="J643" s="668"/>
      <c r="K643" s="681"/>
      <c r="L643" s="668">
        <v>2</v>
      </c>
      <c r="M643" s="669">
        <v>0</v>
      </c>
    </row>
    <row r="644" spans="1:13" ht="14.4" customHeight="1" x14ac:dyDescent="0.3">
      <c r="A644" s="664" t="s">
        <v>4787</v>
      </c>
      <c r="B644" s="665" t="s">
        <v>4552</v>
      </c>
      <c r="C644" s="665" t="s">
        <v>2907</v>
      </c>
      <c r="D644" s="665" t="s">
        <v>2908</v>
      </c>
      <c r="E644" s="665" t="s">
        <v>4686</v>
      </c>
      <c r="F644" s="668"/>
      <c r="G644" s="668"/>
      <c r="H644" s="681">
        <v>0</v>
      </c>
      <c r="I644" s="668">
        <v>5</v>
      </c>
      <c r="J644" s="668">
        <v>704.75</v>
      </c>
      <c r="K644" s="681">
        <v>1</v>
      </c>
      <c r="L644" s="668">
        <v>5</v>
      </c>
      <c r="M644" s="669">
        <v>704.75</v>
      </c>
    </row>
    <row r="645" spans="1:13" ht="14.4" customHeight="1" x14ac:dyDescent="0.3">
      <c r="A645" s="664" t="s">
        <v>4787</v>
      </c>
      <c r="B645" s="665" t="s">
        <v>4552</v>
      </c>
      <c r="C645" s="665" t="s">
        <v>4937</v>
      </c>
      <c r="D645" s="665" t="s">
        <v>4938</v>
      </c>
      <c r="E645" s="665" t="s">
        <v>4939</v>
      </c>
      <c r="F645" s="668">
        <v>1</v>
      </c>
      <c r="G645" s="668">
        <v>300.68</v>
      </c>
      <c r="H645" s="681">
        <v>1</v>
      </c>
      <c r="I645" s="668"/>
      <c r="J645" s="668"/>
      <c r="K645" s="681">
        <v>0</v>
      </c>
      <c r="L645" s="668">
        <v>1</v>
      </c>
      <c r="M645" s="669">
        <v>300.68</v>
      </c>
    </row>
    <row r="646" spans="1:13" ht="14.4" customHeight="1" x14ac:dyDescent="0.3">
      <c r="A646" s="664" t="s">
        <v>4787</v>
      </c>
      <c r="B646" s="665" t="s">
        <v>4552</v>
      </c>
      <c r="C646" s="665" t="s">
        <v>899</v>
      </c>
      <c r="D646" s="665" t="s">
        <v>900</v>
      </c>
      <c r="E646" s="665" t="s">
        <v>4557</v>
      </c>
      <c r="F646" s="668"/>
      <c r="G646" s="668"/>
      <c r="H646" s="681">
        <v>0</v>
      </c>
      <c r="I646" s="668">
        <v>8</v>
      </c>
      <c r="J646" s="668">
        <v>751.68</v>
      </c>
      <c r="K646" s="681">
        <v>1</v>
      </c>
      <c r="L646" s="668">
        <v>8</v>
      </c>
      <c r="M646" s="669">
        <v>751.68</v>
      </c>
    </row>
    <row r="647" spans="1:13" ht="14.4" customHeight="1" x14ac:dyDescent="0.3">
      <c r="A647" s="664" t="s">
        <v>4787</v>
      </c>
      <c r="B647" s="665" t="s">
        <v>4562</v>
      </c>
      <c r="C647" s="665" t="s">
        <v>2326</v>
      </c>
      <c r="D647" s="665" t="s">
        <v>2327</v>
      </c>
      <c r="E647" s="665" t="s">
        <v>4566</v>
      </c>
      <c r="F647" s="668"/>
      <c r="G647" s="668"/>
      <c r="H647" s="681">
        <v>0</v>
      </c>
      <c r="I647" s="668">
        <v>10</v>
      </c>
      <c r="J647" s="668">
        <v>8484.9</v>
      </c>
      <c r="K647" s="681">
        <v>1</v>
      </c>
      <c r="L647" s="668">
        <v>10</v>
      </c>
      <c r="M647" s="669">
        <v>8484.9</v>
      </c>
    </row>
    <row r="648" spans="1:13" ht="14.4" customHeight="1" x14ac:dyDescent="0.3">
      <c r="A648" s="664" t="s">
        <v>4787</v>
      </c>
      <c r="B648" s="665" t="s">
        <v>4562</v>
      </c>
      <c r="C648" s="665" t="s">
        <v>6361</v>
      </c>
      <c r="D648" s="665" t="s">
        <v>6362</v>
      </c>
      <c r="E648" s="665" t="s">
        <v>6363</v>
      </c>
      <c r="F648" s="668">
        <v>2</v>
      </c>
      <c r="G648" s="668">
        <v>0</v>
      </c>
      <c r="H648" s="681"/>
      <c r="I648" s="668"/>
      <c r="J648" s="668"/>
      <c r="K648" s="681"/>
      <c r="L648" s="668">
        <v>2</v>
      </c>
      <c r="M648" s="669">
        <v>0</v>
      </c>
    </row>
    <row r="649" spans="1:13" ht="14.4" customHeight="1" x14ac:dyDescent="0.3">
      <c r="A649" s="664" t="s">
        <v>4787</v>
      </c>
      <c r="B649" s="665" t="s">
        <v>4691</v>
      </c>
      <c r="C649" s="665" t="s">
        <v>5633</v>
      </c>
      <c r="D649" s="665" t="s">
        <v>5634</v>
      </c>
      <c r="E649" s="665" t="s">
        <v>4693</v>
      </c>
      <c r="F649" s="668">
        <v>1</v>
      </c>
      <c r="G649" s="668">
        <v>1170.93</v>
      </c>
      <c r="H649" s="681">
        <v>1</v>
      </c>
      <c r="I649" s="668"/>
      <c r="J649" s="668"/>
      <c r="K649" s="681">
        <v>0</v>
      </c>
      <c r="L649" s="668">
        <v>1</v>
      </c>
      <c r="M649" s="669">
        <v>1170.93</v>
      </c>
    </row>
    <row r="650" spans="1:13" ht="14.4" customHeight="1" x14ac:dyDescent="0.3">
      <c r="A650" s="664" t="s">
        <v>4787</v>
      </c>
      <c r="B650" s="665" t="s">
        <v>4691</v>
      </c>
      <c r="C650" s="665" t="s">
        <v>6413</v>
      </c>
      <c r="D650" s="665" t="s">
        <v>5634</v>
      </c>
      <c r="E650" s="665" t="s">
        <v>5290</v>
      </c>
      <c r="F650" s="668">
        <v>1</v>
      </c>
      <c r="G650" s="668">
        <v>0</v>
      </c>
      <c r="H650" s="681"/>
      <c r="I650" s="668"/>
      <c r="J650" s="668"/>
      <c r="K650" s="681"/>
      <c r="L650" s="668">
        <v>1</v>
      </c>
      <c r="M650" s="669">
        <v>0</v>
      </c>
    </row>
    <row r="651" spans="1:13" ht="14.4" customHeight="1" x14ac:dyDescent="0.3">
      <c r="A651" s="664" t="s">
        <v>4787</v>
      </c>
      <c r="B651" s="665" t="s">
        <v>4567</v>
      </c>
      <c r="C651" s="665" t="s">
        <v>5557</v>
      </c>
      <c r="D651" s="665" t="s">
        <v>5558</v>
      </c>
      <c r="E651" s="665" t="s">
        <v>4575</v>
      </c>
      <c r="F651" s="668">
        <v>2</v>
      </c>
      <c r="G651" s="668">
        <v>18.8</v>
      </c>
      <c r="H651" s="681">
        <v>1</v>
      </c>
      <c r="I651" s="668"/>
      <c r="J651" s="668"/>
      <c r="K651" s="681">
        <v>0</v>
      </c>
      <c r="L651" s="668">
        <v>2</v>
      </c>
      <c r="M651" s="669">
        <v>18.8</v>
      </c>
    </row>
    <row r="652" spans="1:13" ht="14.4" customHeight="1" x14ac:dyDescent="0.3">
      <c r="A652" s="664" t="s">
        <v>4787</v>
      </c>
      <c r="B652" s="665" t="s">
        <v>4567</v>
      </c>
      <c r="C652" s="665" t="s">
        <v>2330</v>
      </c>
      <c r="D652" s="665" t="s">
        <v>4572</v>
      </c>
      <c r="E652" s="665" t="s">
        <v>4573</v>
      </c>
      <c r="F652" s="668"/>
      <c r="G652" s="668"/>
      <c r="H652" s="681">
        <v>0</v>
      </c>
      <c r="I652" s="668">
        <v>2</v>
      </c>
      <c r="J652" s="668">
        <v>9.4</v>
      </c>
      <c r="K652" s="681">
        <v>1</v>
      </c>
      <c r="L652" s="668">
        <v>2</v>
      </c>
      <c r="M652" s="669">
        <v>9.4</v>
      </c>
    </row>
    <row r="653" spans="1:13" ht="14.4" customHeight="1" x14ac:dyDescent="0.3">
      <c r="A653" s="664" t="s">
        <v>4787</v>
      </c>
      <c r="B653" s="665" t="s">
        <v>4567</v>
      </c>
      <c r="C653" s="665" t="s">
        <v>2456</v>
      </c>
      <c r="D653" s="665" t="s">
        <v>4574</v>
      </c>
      <c r="E653" s="665" t="s">
        <v>4575</v>
      </c>
      <c r="F653" s="668"/>
      <c r="G653" s="668"/>
      <c r="H653" s="681">
        <v>0</v>
      </c>
      <c r="I653" s="668">
        <v>9</v>
      </c>
      <c r="J653" s="668">
        <v>84.600000000000009</v>
      </c>
      <c r="K653" s="681">
        <v>1</v>
      </c>
      <c r="L653" s="668">
        <v>9</v>
      </c>
      <c r="M653" s="669">
        <v>84.600000000000009</v>
      </c>
    </row>
    <row r="654" spans="1:13" ht="14.4" customHeight="1" x14ac:dyDescent="0.3">
      <c r="A654" s="664" t="s">
        <v>4787</v>
      </c>
      <c r="B654" s="665" t="s">
        <v>4567</v>
      </c>
      <c r="C654" s="665" t="s">
        <v>4848</v>
      </c>
      <c r="D654" s="665" t="s">
        <v>4849</v>
      </c>
      <c r="E654" s="665" t="s">
        <v>4573</v>
      </c>
      <c r="F654" s="668">
        <v>11</v>
      </c>
      <c r="G654" s="668">
        <v>51.7</v>
      </c>
      <c r="H654" s="681">
        <v>1</v>
      </c>
      <c r="I654" s="668"/>
      <c r="J654" s="668"/>
      <c r="K654" s="681">
        <v>0</v>
      </c>
      <c r="L654" s="668">
        <v>11</v>
      </c>
      <c r="M654" s="669">
        <v>51.7</v>
      </c>
    </row>
    <row r="655" spans="1:13" ht="14.4" customHeight="1" x14ac:dyDescent="0.3">
      <c r="A655" s="664" t="s">
        <v>4787</v>
      </c>
      <c r="B655" s="665" t="s">
        <v>4567</v>
      </c>
      <c r="C655" s="665" t="s">
        <v>3724</v>
      </c>
      <c r="D655" s="665" t="s">
        <v>4694</v>
      </c>
      <c r="E655" s="665" t="s">
        <v>4438</v>
      </c>
      <c r="F655" s="668"/>
      <c r="G655" s="668"/>
      <c r="H655" s="681">
        <v>0</v>
      </c>
      <c r="I655" s="668">
        <v>3</v>
      </c>
      <c r="J655" s="668">
        <v>56.429999999999993</v>
      </c>
      <c r="K655" s="681">
        <v>1</v>
      </c>
      <c r="L655" s="668">
        <v>3</v>
      </c>
      <c r="M655" s="669">
        <v>56.429999999999993</v>
      </c>
    </row>
    <row r="656" spans="1:13" ht="14.4" customHeight="1" x14ac:dyDescent="0.3">
      <c r="A656" s="664" t="s">
        <v>4787</v>
      </c>
      <c r="B656" s="665" t="s">
        <v>4576</v>
      </c>
      <c r="C656" s="665" t="s">
        <v>5122</v>
      </c>
      <c r="D656" s="665" t="s">
        <v>5123</v>
      </c>
      <c r="E656" s="665" t="s">
        <v>5124</v>
      </c>
      <c r="F656" s="668"/>
      <c r="G656" s="668"/>
      <c r="H656" s="681"/>
      <c r="I656" s="668">
        <v>11</v>
      </c>
      <c r="J656" s="668">
        <v>0</v>
      </c>
      <c r="K656" s="681"/>
      <c r="L656" s="668">
        <v>11</v>
      </c>
      <c r="M656" s="669">
        <v>0</v>
      </c>
    </row>
    <row r="657" spans="1:13" ht="14.4" customHeight="1" x14ac:dyDescent="0.3">
      <c r="A657" s="664" t="s">
        <v>4787</v>
      </c>
      <c r="B657" s="665" t="s">
        <v>4581</v>
      </c>
      <c r="C657" s="665" t="s">
        <v>2389</v>
      </c>
      <c r="D657" s="665" t="s">
        <v>2390</v>
      </c>
      <c r="E657" s="665" t="s">
        <v>4463</v>
      </c>
      <c r="F657" s="668"/>
      <c r="G657" s="668"/>
      <c r="H657" s="681">
        <v>0</v>
      </c>
      <c r="I657" s="668">
        <v>43</v>
      </c>
      <c r="J657" s="668">
        <v>2205.23</v>
      </c>
      <c r="K657" s="681">
        <v>1</v>
      </c>
      <c r="L657" s="668">
        <v>43</v>
      </c>
      <c r="M657" s="669">
        <v>2205.23</v>
      </c>
    </row>
    <row r="658" spans="1:13" ht="14.4" customHeight="1" x14ac:dyDescent="0.3">
      <c r="A658" s="664" t="s">
        <v>4787</v>
      </c>
      <c r="B658" s="665" t="s">
        <v>4581</v>
      </c>
      <c r="C658" s="665" t="s">
        <v>6316</v>
      </c>
      <c r="D658" s="665" t="s">
        <v>2390</v>
      </c>
      <c r="E658" s="665" t="s">
        <v>6312</v>
      </c>
      <c r="F658" s="668">
        <v>2</v>
      </c>
      <c r="G658" s="668">
        <v>0</v>
      </c>
      <c r="H658" s="681"/>
      <c r="I658" s="668"/>
      <c r="J658" s="668"/>
      <c r="K658" s="681"/>
      <c r="L658" s="668">
        <v>2</v>
      </c>
      <c r="M658" s="669">
        <v>0</v>
      </c>
    </row>
    <row r="659" spans="1:13" ht="14.4" customHeight="1" x14ac:dyDescent="0.3">
      <c r="A659" s="664" t="s">
        <v>4787</v>
      </c>
      <c r="B659" s="665" t="s">
        <v>4581</v>
      </c>
      <c r="C659" s="665" t="s">
        <v>2466</v>
      </c>
      <c r="D659" s="665" t="s">
        <v>2467</v>
      </c>
      <c r="E659" s="665" t="s">
        <v>4487</v>
      </c>
      <c r="F659" s="668"/>
      <c r="G659" s="668"/>
      <c r="H659" s="681">
        <v>0</v>
      </c>
      <c r="I659" s="668">
        <v>6</v>
      </c>
      <c r="J659" s="668">
        <v>604.64</v>
      </c>
      <c r="K659" s="681">
        <v>1</v>
      </c>
      <c r="L659" s="668">
        <v>6</v>
      </c>
      <c r="M659" s="669">
        <v>604.64</v>
      </c>
    </row>
    <row r="660" spans="1:13" ht="14.4" customHeight="1" x14ac:dyDescent="0.3">
      <c r="A660" s="664" t="s">
        <v>4787</v>
      </c>
      <c r="B660" s="665" t="s">
        <v>4581</v>
      </c>
      <c r="C660" s="665" t="s">
        <v>6317</v>
      </c>
      <c r="D660" s="665" t="s">
        <v>2390</v>
      </c>
      <c r="E660" s="665" t="s">
        <v>6016</v>
      </c>
      <c r="F660" s="668">
        <v>1</v>
      </c>
      <c r="G660" s="668">
        <v>0</v>
      </c>
      <c r="H660" s="681"/>
      <c r="I660" s="668"/>
      <c r="J660" s="668"/>
      <c r="K660" s="681"/>
      <c r="L660" s="668">
        <v>1</v>
      </c>
      <c r="M660" s="669">
        <v>0</v>
      </c>
    </row>
    <row r="661" spans="1:13" ht="14.4" customHeight="1" x14ac:dyDescent="0.3">
      <c r="A661" s="664" t="s">
        <v>4787</v>
      </c>
      <c r="B661" s="665" t="s">
        <v>7250</v>
      </c>
      <c r="C661" s="665" t="s">
        <v>6529</v>
      </c>
      <c r="D661" s="665" t="s">
        <v>6530</v>
      </c>
      <c r="E661" s="665" t="s">
        <v>6531</v>
      </c>
      <c r="F661" s="668"/>
      <c r="G661" s="668"/>
      <c r="H661" s="681">
        <v>0</v>
      </c>
      <c r="I661" s="668">
        <v>3</v>
      </c>
      <c r="J661" s="668">
        <v>3538.5</v>
      </c>
      <c r="K661" s="681">
        <v>1</v>
      </c>
      <c r="L661" s="668">
        <v>3</v>
      </c>
      <c r="M661" s="669">
        <v>3538.5</v>
      </c>
    </row>
    <row r="662" spans="1:13" ht="14.4" customHeight="1" x14ac:dyDescent="0.3">
      <c r="A662" s="664" t="s">
        <v>4787</v>
      </c>
      <c r="B662" s="665" t="s">
        <v>7250</v>
      </c>
      <c r="C662" s="665" t="s">
        <v>6534</v>
      </c>
      <c r="D662" s="665" t="s">
        <v>6535</v>
      </c>
      <c r="E662" s="665" t="s">
        <v>6536</v>
      </c>
      <c r="F662" s="668"/>
      <c r="G662" s="668"/>
      <c r="H662" s="681"/>
      <c r="I662" s="668">
        <v>1</v>
      </c>
      <c r="J662" s="668">
        <v>0</v>
      </c>
      <c r="K662" s="681"/>
      <c r="L662" s="668">
        <v>1</v>
      </c>
      <c r="M662" s="669">
        <v>0</v>
      </c>
    </row>
    <row r="663" spans="1:13" ht="14.4" customHeight="1" x14ac:dyDescent="0.3">
      <c r="A663" s="664" t="s">
        <v>4787</v>
      </c>
      <c r="B663" s="665" t="s">
        <v>7249</v>
      </c>
      <c r="C663" s="665" t="s">
        <v>6297</v>
      </c>
      <c r="D663" s="665" t="s">
        <v>6298</v>
      </c>
      <c r="E663" s="665" t="s">
        <v>6175</v>
      </c>
      <c r="F663" s="668">
        <v>1</v>
      </c>
      <c r="G663" s="668">
        <v>0</v>
      </c>
      <c r="H663" s="681"/>
      <c r="I663" s="668"/>
      <c r="J663" s="668"/>
      <c r="K663" s="681"/>
      <c r="L663" s="668">
        <v>1</v>
      </c>
      <c r="M663" s="669">
        <v>0</v>
      </c>
    </row>
    <row r="664" spans="1:13" ht="14.4" customHeight="1" x14ac:dyDescent="0.3">
      <c r="A664" s="664" t="s">
        <v>4787</v>
      </c>
      <c r="B664" s="665" t="s">
        <v>7249</v>
      </c>
      <c r="C664" s="665" t="s">
        <v>6299</v>
      </c>
      <c r="D664" s="665" t="s">
        <v>6298</v>
      </c>
      <c r="E664" s="665" t="s">
        <v>6300</v>
      </c>
      <c r="F664" s="668">
        <v>2</v>
      </c>
      <c r="G664" s="668">
        <v>0</v>
      </c>
      <c r="H664" s="681"/>
      <c r="I664" s="668"/>
      <c r="J664" s="668"/>
      <c r="K664" s="681"/>
      <c r="L664" s="668">
        <v>2</v>
      </c>
      <c r="M664" s="669">
        <v>0</v>
      </c>
    </row>
    <row r="665" spans="1:13" ht="14.4" customHeight="1" x14ac:dyDescent="0.3">
      <c r="A665" s="664" t="s">
        <v>4787</v>
      </c>
      <c r="B665" s="665" t="s">
        <v>4592</v>
      </c>
      <c r="C665" s="665" t="s">
        <v>6015</v>
      </c>
      <c r="D665" s="665" t="s">
        <v>2312</v>
      </c>
      <c r="E665" s="665" t="s">
        <v>6016</v>
      </c>
      <c r="F665" s="668"/>
      <c r="G665" s="668"/>
      <c r="H665" s="681">
        <v>0</v>
      </c>
      <c r="I665" s="668">
        <v>3</v>
      </c>
      <c r="J665" s="668">
        <v>414.93</v>
      </c>
      <c r="K665" s="681">
        <v>1</v>
      </c>
      <c r="L665" s="668">
        <v>3</v>
      </c>
      <c r="M665" s="669">
        <v>414.93</v>
      </c>
    </row>
    <row r="666" spans="1:13" ht="14.4" customHeight="1" x14ac:dyDescent="0.3">
      <c r="A666" s="664" t="s">
        <v>4787</v>
      </c>
      <c r="B666" s="665" t="s">
        <v>4592</v>
      </c>
      <c r="C666" s="665" t="s">
        <v>2311</v>
      </c>
      <c r="D666" s="665" t="s">
        <v>2312</v>
      </c>
      <c r="E666" s="665" t="s">
        <v>4463</v>
      </c>
      <c r="F666" s="668"/>
      <c r="G666" s="668"/>
      <c r="H666" s="681">
        <v>0</v>
      </c>
      <c r="I666" s="668">
        <v>16</v>
      </c>
      <c r="J666" s="668">
        <v>1106.5599999999997</v>
      </c>
      <c r="K666" s="681">
        <v>1</v>
      </c>
      <c r="L666" s="668">
        <v>16</v>
      </c>
      <c r="M666" s="669">
        <v>1106.5599999999997</v>
      </c>
    </row>
    <row r="667" spans="1:13" ht="14.4" customHeight="1" x14ac:dyDescent="0.3">
      <c r="A667" s="664" t="s">
        <v>4787</v>
      </c>
      <c r="B667" s="665" t="s">
        <v>4711</v>
      </c>
      <c r="C667" s="665" t="s">
        <v>6325</v>
      </c>
      <c r="D667" s="665" t="s">
        <v>6326</v>
      </c>
      <c r="E667" s="665" t="s">
        <v>4710</v>
      </c>
      <c r="F667" s="668">
        <v>3</v>
      </c>
      <c r="G667" s="668">
        <v>622.34999999999991</v>
      </c>
      <c r="H667" s="681">
        <v>1</v>
      </c>
      <c r="I667" s="668"/>
      <c r="J667" s="668"/>
      <c r="K667" s="681">
        <v>0</v>
      </c>
      <c r="L667" s="668">
        <v>3</v>
      </c>
      <c r="M667" s="669">
        <v>622.34999999999991</v>
      </c>
    </row>
    <row r="668" spans="1:13" ht="14.4" customHeight="1" x14ac:dyDescent="0.3">
      <c r="A668" s="664" t="s">
        <v>4787</v>
      </c>
      <c r="B668" s="665" t="s">
        <v>4711</v>
      </c>
      <c r="C668" s="665" t="s">
        <v>582</v>
      </c>
      <c r="D668" s="665" t="s">
        <v>572</v>
      </c>
      <c r="E668" s="665" t="s">
        <v>4455</v>
      </c>
      <c r="F668" s="668">
        <v>1</v>
      </c>
      <c r="G668" s="668">
        <v>69.16</v>
      </c>
      <c r="H668" s="681">
        <v>1</v>
      </c>
      <c r="I668" s="668"/>
      <c r="J668" s="668"/>
      <c r="K668" s="681">
        <v>0</v>
      </c>
      <c r="L668" s="668">
        <v>1</v>
      </c>
      <c r="M668" s="669">
        <v>69.16</v>
      </c>
    </row>
    <row r="669" spans="1:13" ht="14.4" customHeight="1" x14ac:dyDescent="0.3">
      <c r="A669" s="664" t="s">
        <v>4787</v>
      </c>
      <c r="B669" s="665" t="s">
        <v>4711</v>
      </c>
      <c r="C669" s="665" t="s">
        <v>6327</v>
      </c>
      <c r="D669" s="665" t="s">
        <v>6328</v>
      </c>
      <c r="E669" s="665" t="s">
        <v>6323</v>
      </c>
      <c r="F669" s="668">
        <v>1</v>
      </c>
      <c r="G669" s="668">
        <v>0</v>
      </c>
      <c r="H669" s="681"/>
      <c r="I669" s="668"/>
      <c r="J669" s="668"/>
      <c r="K669" s="681"/>
      <c r="L669" s="668">
        <v>1</v>
      </c>
      <c r="M669" s="669">
        <v>0</v>
      </c>
    </row>
    <row r="670" spans="1:13" ht="14.4" customHeight="1" x14ac:dyDescent="0.3">
      <c r="A670" s="664" t="s">
        <v>4787</v>
      </c>
      <c r="B670" s="665" t="s">
        <v>4596</v>
      </c>
      <c r="C670" s="665" t="s">
        <v>5682</v>
      </c>
      <c r="D670" s="665" t="s">
        <v>2584</v>
      </c>
      <c r="E670" s="665" t="s">
        <v>5683</v>
      </c>
      <c r="F670" s="668"/>
      <c r="G670" s="668"/>
      <c r="H670" s="681">
        <v>0</v>
      </c>
      <c r="I670" s="668">
        <v>8</v>
      </c>
      <c r="J670" s="668">
        <v>11608.32</v>
      </c>
      <c r="K670" s="681">
        <v>1</v>
      </c>
      <c r="L670" s="668">
        <v>8</v>
      </c>
      <c r="M670" s="669">
        <v>11608.32</v>
      </c>
    </row>
    <row r="671" spans="1:13" ht="14.4" customHeight="1" x14ac:dyDescent="0.3">
      <c r="A671" s="664" t="s">
        <v>4787</v>
      </c>
      <c r="B671" s="665" t="s">
        <v>4410</v>
      </c>
      <c r="C671" s="665" t="s">
        <v>3788</v>
      </c>
      <c r="D671" s="665" t="s">
        <v>2315</v>
      </c>
      <c r="E671" s="665" t="s">
        <v>4605</v>
      </c>
      <c r="F671" s="668"/>
      <c r="G671" s="668"/>
      <c r="H671" s="681">
        <v>0</v>
      </c>
      <c r="I671" s="668">
        <v>1</v>
      </c>
      <c r="J671" s="668">
        <v>133.94</v>
      </c>
      <c r="K671" s="681">
        <v>1</v>
      </c>
      <c r="L671" s="668">
        <v>1</v>
      </c>
      <c r="M671" s="669">
        <v>133.94</v>
      </c>
    </row>
    <row r="672" spans="1:13" ht="14.4" customHeight="1" x14ac:dyDescent="0.3">
      <c r="A672" s="664" t="s">
        <v>4788</v>
      </c>
      <c r="B672" s="665" t="s">
        <v>4412</v>
      </c>
      <c r="C672" s="665" t="s">
        <v>3820</v>
      </c>
      <c r="D672" s="665" t="s">
        <v>4606</v>
      </c>
      <c r="E672" s="665" t="s">
        <v>4607</v>
      </c>
      <c r="F672" s="668"/>
      <c r="G672" s="668"/>
      <c r="H672" s="681">
        <v>0</v>
      </c>
      <c r="I672" s="668">
        <v>1</v>
      </c>
      <c r="J672" s="668">
        <v>668.54</v>
      </c>
      <c r="K672" s="681">
        <v>1</v>
      </c>
      <c r="L672" s="668">
        <v>1</v>
      </c>
      <c r="M672" s="669">
        <v>668.54</v>
      </c>
    </row>
    <row r="673" spans="1:13" ht="14.4" customHeight="1" x14ac:dyDescent="0.3">
      <c r="A673" s="664" t="s">
        <v>4788</v>
      </c>
      <c r="B673" s="665" t="s">
        <v>4412</v>
      </c>
      <c r="C673" s="665" t="s">
        <v>4914</v>
      </c>
      <c r="D673" s="665" t="s">
        <v>2567</v>
      </c>
      <c r="E673" s="665" t="s">
        <v>2568</v>
      </c>
      <c r="F673" s="668"/>
      <c r="G673" s="668"/>
      <c r="H673" s="681">
        <v>0</v>
      </c>
      <c r="I673" s="668">
        <v>7</v>
      </c>
      <c r="J673" s="668">
        <v>4679.78</v>
      </c>
      <c r="K673" s="681">
        <v>1</v>
      </c>
      <c r="L673" s="668">
        <v>7</v>
      </c>
      <c r="M673" s="669">
        <v>4679.78</v>
      </c>
    </row>
    <row r="674" spans="1:13" ht="14.4" customHeight="1" x14ac:dyDescent="0.3">
      <c r="A674" s="664" t="s">
        <v>4788</v>
      </c>
      <c r="B674" s="665" t="s">
        <v>4412</v>
      </c>
      <c r="C674" s="665" t="s">
        <v>2566</v>
      </c>
      <c r="D674" s="665" t="s">
        <v>2567</v>
      </c>
      <c r="E674" s="665" t="s">
        <v>2568</v>
      </c>
      <c r="F674" s="668"/>
      <c r="G674" s="668"/>
      <c r="H674" s="681">
        <v>0</v>
      </c>
      <c r="I674" s="668">
        <v>3</v>
      </c>
      <c r="J674" s="668">
        <v>2005.62</v>
      </c>
      <c r="K674" s="681">
        <v>1</v>
      </c>
      <c r="L674" s="668">
        <v>3</v>
      </c>
      <c r="M674" s="669">
        <v>2005.62</v>
      </c>
    </row>
    <row r="675" spans="1:13" ht="14.4" customHeight="1" x14ac:dyDescent="0.3">
      <c r="A675" s="664" t="s">
        <v>4788</v>
      </c>
      <c r="B675" s="665" t="s">
        <v>4418</v>
      </c>
      <c r="C675" s="665" t="s">
        <v>2401</v>
      </c>
      <c r="D675" s="665" t="s">
        <v>2402</v>
      </c>
      <c r="E675" s="665" t="s">
        <v>4419</v>
      </c>
      <c r="F675" s="668"/>
      <c r="G675" s="668"/>
      <c r="H675" s="681"/>
      <c r="I675" s="668">
        <v>1</v>
      </c>
      <c r="J675" s="668">
        <v>0</v>
      </c>
      <c r="K675" s="681"/>
      <c r="L675" s="668">
        <v>1</v>
      </c>
      <c r="M675" s="669">
        <v>0</v>
      </c>
    </row>
    <row r="676" spans="1:13" ht="14.4" customHeight="1" x14ac:dyDescent="0.3">
      <c r="A676" s="664" t="s">
        <v>4788</v>
      </c>
      <c r="B676" s="665" t="s">
        <v>4431</v>
      </c>
      <c r="C676" s="665" t="s">
        <v>2299</v>
      </c>
      <c r="D676" s="665" t="s">
        <v>2300</v>
      </c>
      <c r="E676" s="665" t="s">
        <v>4434</v>
      </c>
      <c r="F676" s="668"/>
      <c r="G676" s="668"/>
      <c r="H676" s="681">
        <v>0</v>
      </c>
      <c r="I676" s="668">
        <v>3</v>
      </c>
      <c r="J676" s="668">
        <v>220.35000000000002</v>
      </c>
      <c r="K676" s="681">
        <v>1</v>
      </c>
      <c r="L676" s="668">
        <v>3</v>
      </c>
      <c r="M676" s="669">
        <v>220.35000000000002</v>
      </c>
    </row>
    <row r="677" spans="1:13" ht="14.4" customHeight="1" x14ac:dyDescent="0.3">
      <c r="A677" s="664" t="s">
        <v>4788</v>
      </c>
      <c r="B677" s="665" t="s">
        <v>4439</v>
      </c>
      <c r="C677" s="665" t="s">
        <v>2416</v>
      </c>
      <c r="D677" s="665" t="s">
        <v>4440</v>
      </c>
      <c r="E677" s="665" t="s">
        <v>4441</v>
      </c>
      <c r="F677" s="668"/>
      <c r="G677" s="668"/>
      <c r="H677" s="681">
        <v>0</v>
      </c>
      <c r="I677" s="668">
        <v>1</v>
      </c>
      <c r="J677" s="668">
        <v>120.61</v>
      </c>
      <c r="K677" s="681">
        <v>1</v>
      </c>
      <c r="L677" s="668">
        <v>1</v>
      </c>
      <c r="M677" s="669">
        <v>120.61</v>
      </c>
    </row>
    <row r="678" spans="1:13" ht="14.4" customHeight="1" x14ac:dyDescent="0.3">
      <c r="A678" s="664" t="s">
        <v>4788</v>
      </c>
      <c r="B678" s="665" t="s">
        <v>4442</v>
      </c>
      <c r="C678" s="665" t="s">
        <v>5424</v>
      </c>
      <c r="D678" s="665" t="s">
        <v>2554</v>
      </c>
      <c r="E678" s="665" t="s">
        <v>5425</v>
      </c>
      <c r="F678" s="668"/>
      <c r="G678" s="668"/>
      <c r="H678" s="681">
        <v>0</v>
      </c>
      <c r="I678" s="668">
        <v>1</v>
      </c>
      <c r="J678" s="668">
        <v>407.55</v>
      </c>
      <c r="K678" s="681">
        <v>1</v>
      </c>
      <c r="L678" s="668">
        <v>1</v>
      </c>
      <c r="M678" s="669">
        <v>407.55</v>
      </c>
    </row>
    <row r="679" spans="1:13" ht="14.4" customHeight="1" x14ac:dyDescent="0.3">
      <c r="A679" s="664" t="s">
        <v>4788</v>
      </c>
      <c r="B679" s="665" t="s">
        <v>4442</v>
      </c>
      <c r="C679" s="665" t="s">
        <v>4806</v>
      </c>
      <c r="D679" s="665" t="s">
        <v>2554</v>
      </c>
      <c r="E679" s="665" t="s">
        <v>4446</v>
      </c>
      <c r="F679" s="668"/>
      <c r="G679" s="668"/>
      <c r="H679" s="681">
        <v>0</v>
      </c>
      <c r="I679" s="668">
        <v>9</v>
      </c>
      <c r="J679" s="668">
        <v>4575.51</v>
      </c>
      <c r="K679" s="681">
        <v>1</v>
      </c>
      <c r="L679" s="668">
        <v>9</v>
      </c>
      <c r="M679" s="669">
        <v>4575.51</v>
      </c>
    </row>
    <row r="680" spans="1:13" ht="14.4" customHeight="1" x14ac:dyDescent="0.3">
      <c r="A680" s="664" t="s">
        <v>4788</v>
      </c>
      <c r="B680" s="665" t="s">
        <v>4442</v>
      </c>
      <c r="C680" s="665" t="s">
        <v>4968</v>
      </c>
      <c r="D680" s="665" t="s">
        <v>2554</v>
      </c>
      <c r="E680" s="665" t="s">
        <v>4615</v>
      </c>
      <c r="F680" s="668"/>
      <c r="G680" s="668"/>
      <c r="H680" s="681">
        <v>0</v>
      </c>
      <c r="I680" s="668">
        <v>2</v>
      </c>
      <c r="J680" s="668">
        <v>1551.43</v>
      </c>
      <c r="K680" s="681">
        <v>1</v>
      </c>
      <c r="L680" s="668">
        <v>2</v>
      </c>
      <c r="M680" s="669">
        <v>1551.43</v>
      </c>
    </row>
    <row r="681" spans="1:13" ht="14.4" customHeight="1" x14ac:dyDescent="0.3">
      <c r="A681" s="664" t="s">
        <v>4788</v>
      </c>
      <c r="B681" s="665" t="s">
        <v>4442</v>
      </c>
      <c r="C681" s="665" t="s">
        <v>3683</v>
      </c>
      <c r="D681" s="665" t="s">
        <v>2554</v>
      </c>
      <c r="E681" s="665" t="s">
        <v>4616</v>
      </c>
      <c r="F681" s="668"/>
      <c r="G681" s="668"/>
      <c r="H681" s="681">
        <v>0</v>
      </c>
      <c r="I681" s="668">
        <v>3</v>
      </c>
      <c r="J681" s="668">
        <v>2771.2200000000003</v>
      </c>
      <c r="K681" s="681">
        <v>1</v>
      </c>
      <c r="L681" s="668">
        <v>3</v>
      </c>
      <c r="M681" s="669">
        <v>2771.2200000000003</v>
      </c>
    </row>
    <row r="682" spans="1:13" ht="14.4" customHeight="1" x14ac:dyDescent="0.3">
      <c r="A682" s="664" t="s">
        <v>4788</v>
      </c>
      <c r="B682" s="665" t="s">
        <v>4442</v>
      </c>
      <c r="C682" s="665" t="s">
        <v>2307</v>
      </c>
      <c r="D682" s="665" t="s">
        <v>2308</v>
      </c>
      <c r="E682" s="665" t="s">
        <v>4447</v>
      </c>
      <c r="F682" s="668"/>
      <c r="G682" s="668"/>
      <c r="H682" s="681">
        <v>0</v>
      </c>
      <c r="I682" s="668">
        <v>6</v>
      </c>
      <c r="J682" s="668">
        <v>11084.94</v>
      </c>
      <c r="K682" s="681">
        <v>1</v>
      </c>
      <c r="L682" s="668">
        <v>6</v>
      </c>
      <c r="M682" s="669">
        <v>11084.94</v>
      </c>
    </row>
    <row r="683" spans="1:13" ht="14.4" customHeight="1" x14ac:dyDescent="0.3">
      <c r="A683" s="664" t="s">
        <v>4788</v>
      </c>
      <c r="B683" s="665" t="s">
        <v>4442</v>
      </c>
      <c r="C683" s="665" t="s">
        <v>4908</v>
      </c>
      <c r="D683" s="665" t="s">
        <v>2308</v>
      </c>
      <c r="E683" s="665" t="s">
        <v>4445</v>
      </c>
      <c r="F683" s="668"/>
      <c r="G683" s="668"/>
      <c r="H683" s="681">
        <v>0</v>
      </c>
      <c r="I683" s="668">
        <v>4</v>
      </c>
      <c r="J683" s="668">
        <v>9237.44</v>
      </c>
      <c r="K683" s="681">
        <v>1</v>
      </c>
      <c r="L683" s="668">
        <v>4</v>
      </c>
      <c r="M683" s="669">
        <v>9237.44</v>
      </c>
    </row>
    <row r="684" spans="1:13" ht="14.4" customHeight="1" x14ac:dyDescent="0.3">
      <c r="A684" s="664" t="s">
        <v>4788</v>
      </c>
      <c r="B684" s="665" t="s">
        <v>4442</v>
      </c>
      <c r="C684" s="665" t="s">
        <v>2550</v>
      </c>
      <c r="D684" s="665" t="s">
        <v>2308</v>
      </c>
      <c r="E684" s="665" t="s">
        <v>4444</v>
      </c>
      <c r="F684" s="668"/>
      <c r="G684" s="668"/>
      <c r="H684" s="681">
        <v>0</v>
      </c>
      <c r="I684" s="668">
        <v>2</v>
      </c>
      <c r="J684" s="668">
        <v>2771.24</v>
      </c>
      <c r="K684" s="681">
        <v>1</v>
      </c>
      <c r="L684" s="668">
        <v>2</v>
      </c>
      <c r="M684" s="669">
        <v>2771.24</v>
      </c>
    </row>
    <row r="685" spans="1:13" ht="14.4" customHeight="1" x14ac:dyDescent="0.3">
      <c r="A685" s="664" t="s">
        <v>4788</v>
      </c>
      <c r="B685" s="665" t="s">
        <v>4461</v>
      </c>
      <c r="C685" s="665" t="s">
        <v>2352</v>
      </c>
      <c r="D685" s="665" t="s">
        <v>2353</v>
      </c>
      <c r="E685" s="665" t="s">
        <v>4455</v>
      </c>
      <c r="F685" s="668"/>
      <c r="G685" s="668"/>
      <c r="H685" s="681">
        <v>0</v>
      </c>
      <c r="I685" s="668">
        <v>2</v>
      </c>
      <c r="J685" s="668">
        <v>96.54</v>
      </c>
      <c r="K685" s="681">
        <v>1</v>
      </c>
      <c r="L685" s="668">
        <v>2</v>
      </c>
      <c r="M685" s="669">
        <v>96.54</v>
      </c>
    </row>
    <row r="686" spans="1:13" ht="14.4" customHeight="1" x14ac:dyDescent="0.3">
      <c r="A686" s="664" t="s">
        <v>4788</v>
      </c>
      <c r="B686" s="665" t="s">
        <v>4465</v>
      </c>
      <c r="C686" s="665" t="s">
        <v>2303</v>
      </c>
      <c r="D686" s="665" t="s">
        <v>4468</v>
      </c>
      <c r="E686" s="665" t="s">
        <v>4469</v>
      </c>
      <c r="F686" s="668"/>
      <c r="G686" s="668"/>
      <c r="H686" s="681">
        <v>0</v>
      </c>
      <c r="I686" s="668">
        <v>1</v>
      </c>
      <c r="J686" s="668">
        <v>48.27</v>
      </c>
      <c r="K686" s="681">
        <v>1</v>
      </c>
      <c r="L686" s="668">
        <v>1</v>
      </c>
      <c r="M686" s="669">
        <v>48.27</v>
      </c>
    </row>
    <row r="687" spans="1:13" ht="14.4" customHeight="1" x14ac:dyDescent="0.3">
      <c r="A687" s="664" t="s">
        <v>4788</v>
      </c>
      <c r="B687" s="665" t="s">
        <v>4470</v>
      </c>
      <c r="C687" s="665" t="s">
        <v>2361</v>
      </c>
      <c r="D687" s="665" t="s">
        <v>4471</v>
      </c>
      <c r="E687" s="665" t="s">
        <v>4472</v>
      </c>
      <c r="F687" s="668"/>
      <c r="G687" s="668"/>
      <c r="H687" s="681">
        <v>0</v>
      </c>
      <c r="I687" s="668">
        <v>1</v>
      </c>
      <c r="J687" s="668">
        <v>87.41</v>
      </c>
      <c r="K687" s="681">
        <v>1</v>
      </c>
      <c r="L687" s="668">
        <v>1</v>
      </c>
      <c r="M687" s="669">
        <v>87.41</v>
      </c>
    </row>
    <row r="688" spans="1:13" ht="14.4" customHeight="1" x14ac:dyDescent="0.3">
      <c r="A688" s="664" t="s">
        <v>4788</v>
      </c>
      <c r="B688" s="665" t="s">
        <v>4513</v>
      </c>
      <c r="C688" s="665" t="s">
        <v>5481</v>
      </c>
      <c r="D688" s="665" t="s">
        <v>2539</v>
      </c>
      <c r="E688" s="665" t="s">
        <v>5482</v>
      </c>
      <c r="F688" s="668">
        <v>1</v>
      </c>
      <c r="G688" s="668">
        <v>0</v>
      </c>
      <c r="H688" s="681"/>
      <c r="I688" s="668"/>
      <c r="J688" s="668"/>
      <c r="K688" s="681"/>
      <c r="L688" s="668">
        <v>1</v>
      </c>
      <c r="M688" s="669">
        <v>0</v>
      </c>
    </row>
    <row r="689" spans="1:13" ht="14.4" customHeight="1" x14ac:dyDescent="0.3">
      <c r="A689" s="664" t="s">
        <v>4788</v>
      </c>
      <c r="B689" s="665" t="s">
        <v>4513</v>
      </c>
      <c r="C689" s="665" t="s">
        <v>2767</v>
      </c>
      <c r="D689" s="665" t="s">
        <v>2539</v>
      </c>
      <c r="E689" s="665" t="s">
        <v>4515</v>
      </c>
      <c r="F689" s="668"/>
      <c r="G689" s="668"/>
      <c r="H689" s="681">
        <v>0</v>
      </c>
      <c r="I689" s="668">
        <v>9</v>
      </c>
      <c r="J689" s="668">
        <v>1389.2400000000002</v>
      </c>
      <c r="K689" s="681">
        <v>1</v>
      </c>
      <c r="L689" s="668">
        <v>9</v>
      </c>
      <c r="M689" s="669">
        <v>1389.2400000000002</v>
      </c>
    </row>
    <row r="690" spans="1:13" ht="14.4" customHeight="1" x14ac:dyDescent="0.3">
      <c r="A690" s="664" t="s">
        <v>4788</v>
      </c>
      <c r="B690" s="665" t="s">
        <v>4513</v>
      </c>
      <c r="C690" s="665" t="s">
        <v>2538</v>
      </c>
      <c r="D690" s="665" t="s">
        <v>2539</v>
      </c>
      <c r="E690" s="665" t="s">
        <v>4514</v>
      </c>
      <c r="F690" s="668"/>
      <c r="G690" s="668"/>
      <c r="H690" s="681">
        <v>0</v>
      </c>
      <c r="I690" s="668">
        <v>1</v>
      </c>
      <c r="J690" s="668">
        <v>225.06</v>
      </c>
      <c r="K690" s="681">
        <v>1</v>
      </c>
      <c r="L690" s="668">
        <v>1</v>
      </c>
      <c r="M690" s="669">
        <v>225.06</v>
      </c>
    </row>
    <row r="691" spans="1:13" ht="14.4" customHeight="1" x14ac:dyDescent="0.3">
      <c r="A691" s="664" t="s">
        <v>4788</v>
      </c>
      <c r="B691" s="665" t="s">
        <v>4529</v>
      </c>
      <c r="C691" s="665" t="s">
        <v>7064</v>
      </c>
      <c r="D691" s="665" t="s">
        <v>7065</v>
      </c>
      <c r="E691" s="665" t="s">
        <v>7066</v>
      </c>
      <c r="F691" s="668"/>
      <c r="G691" s="668"/>
      <c r="H691" s="681">
        <v>0</v>
      </c>
      <c r="I691" s="668">
        <v>3</v>
      </c>
      <c r="J691" s="668">
        <v>519.41999999999996</v>
      </c>
      <c r="K691" s="681">
        <v>1</v>
      </c>
      <c r="L691" s="668">
        <v>3</v>
      </c>
      <c r="M691" s="669">
        <v>519.41999999999996</v>
      </c>
    </row>
    <row r="692" spans="1:13" ht="14.4" customHeight="1" x14ac:dyDescent="0.3">
      <c r="A692" s="664" t="s">
        <v>4788</v>
      </c>
      <c r="B692" s="665" t="s">
        <v>4529</v>
      </c>
      <c r="C692" s="665" t="s">
        <v>2809</v>
      </c>
      <c r="D692" s="665" t="s">
        <v>2810</v>
      </c>
      <c r="E692" s="665" t="s">
        <v>4531</v>
      </c>
      <c r="F692" s="668"/>
      <c r="G692" s="668"/>
      <c r="H692" s="681">
        <v>0</v>
      </c>
      <c r="I692" s="668">
        <v>1</v>
      </c>
      <c r="J692" s="668">
        <v>4097.2</v>
      </c>
      <c r="K692" s="681">
        <v>1</v>
      </c>
      <c r="L692" s="668">
        <v>1</v>
      </c>
      <c r="M692" s="669">
        <v>4097.2</v>
      </c>
    </row>
    <row r="693" spans="1:13" ht="14.4" customHeight="1" x14ac:dyDescent="0.3">
      <c r="A693" s="664" t="s">
        <v>4788</v>
      </c>
      <c r="B693" s="665" t="s">
        <v>7239</v>
      </c>
      <c r="C693" s="665" t="s">
        <v>5576</v>
      </c>
      <c r="D693" s="665" t="s">
        <v>5577</v>
      </c>
      <c r="E693" s="665" t="s">
        <v>5573</v>
      </c>
      <c r="F693" s="668">
        <v>1</v>
      </c>
      <c r="G693" s="668">
        <v>550.39</v>
      </c>
      <c r="H693" s="681">
        <v>1</v>
      </c>
      <c r="I693" s="668"/>
      <c r="J693" s="668"/>
      <c r="K693" s="681">
        <v>0</v>
      </c>
      <c r="L693" s="668">
        <v>1</v>
      </c>
      <c r="M693" s="669">
        <v>550.39</v>
      </c>
    </row>
    <row r="694" spans="1:13" ht="14.4" customHeight="1" x14ac:dyDescent="0.3">
      <c r="A694" s="664" t="s">
        <v>4788</v>
      </c>
      <c r="B694" s="665" t="s">
        <v>4539</v>
      </c>
      <c r="C694" s="665" t="s">
        <v>4897</v>
      </c>
      <c r="D694" s="665" t="s">
        <v>605</v>
      </c>
      <c r="E694" s="665" t="s">
        <v>4541</v>
      </c>
      <c r="F694" s="668"/>
      <c r="G694" s="668"/>
      <c r="H694" s="681"/>
      <c r="I694" s="668">
        <v>1</v>
      </c>
      <c r="J694" s="668">
        <v>0</v>
      </c>
      <c r="K694" s="681"/>
      <c r="L694" s="668">
        <v>1</v>
      </c>
      <c r="M694" s="669">
        <v>0</v>
      </c>
    </row>
    <row r="695" spans="1:13" ht="14.4" customHeight="1" x14ac:dyDescent="0.3">
      <c r="A695" s="664" t="s">
        <v>4788</v>
      </c>
      <c r="B695" s="665" t="s">
        <v>4539</v>
      </c>
      <c r="C695" s="665" t="s">
        <v>2572</v>
      </c>
      <c r="D695" s="665" t="s">
        <v>2573</v>
      </c>
      <c r="E695" s="665" t="s">
        <v>4540</v>
      </c>
      <c r="F695" s="668"/>
      <c r="G695" s="668"/>
      <c r="H695" s="681">
        <v>0</v>
      </c>
      <c r="I695" s="668">
        <v>2</v>
      </c>
      <c r="J695" s="668">
        <v>1100.78</v>
      </c>
      <c r="K695" s="681">
        <v>1</v>
      </c>
      <c r="L695" s="668">
        <v>2</v>
      </c>
      <c r="M695" s="669">
        <v>1100.78</v>
      </c>
    </row>
    <row r="696" spans="1:13" ht="14.4" customHeight="1" x14ac:dyDescent="0.3">
      <c r="A696" s="664" t="s">
        <v>4788</v>
      </c>
      <c r="B696" s="665" t="s">
        <v>4552</v>
      </c>
      <c r="C696" s="665" t="s">
        <v>1524</v>
      </c>
      <c r="D696" s="665" t="s">
        <v>1525</v>
      </c>
      <c r="E696" s="665" t="s">
        <v>4685</v>
      </c>
      <c r="F696" s="668"/>
      <c r="G696" s="668"/>
      <c r="H696" s="681">
        <v>0</v>
      </c>
      <c r="I696" s="668">
        <v>2</v>
      </c>
      <c r="J696" s="668">
        <v>62.64</v>
      </c>
      <c r="K696" s="681">
        <v>1</v>
      </c>
      <c r="L696" s="668">
        <v>2</v>
      </c>
      <c r="M696" s="669">
        <v>62.64</v>
      </c>
    </row>
    <row r="697" spans="1:13" ht="14.4" customHeight="1" x14ac:dyDescent="0.3">
      <c r="A697" s="664" t="s">
        <v>4788</v>
      </c>
      <c r="B697" s="665" t="s">
        <v>4560</v>
      </c>
      <c r="C697" s="665" t="s">
        <v>2474</v>
      </c>
      <c r="D697" s="665" t="s">
        <v>4561</v>
      </c>
      <c r="E697" s="665" t="s">
        <v>2476</v>
      </c>
      <c r="F697" s="668"/>
      <c r="G697" s="668"/>
      <c r="H697" s="681">
        <v>0</v>
      </c>
      <c r="I697" s="668">
        <v>4</v>
      </c>
      <c r="J697" s="668">
        <v>879.12</v>
      </c>
      <c r="K697" s="681">
        <v>1</v>
      </c>
      <c r="L697" s="668">
        <v>4</v>
      </c>
      <c r="M697" s="669">
        <v>879.12</v>
      </c>
    </row>
    <row r="698" spans="1:13" ht="14.4" customHeight="1" x14ac:dyDescent="0.3">
      <c r="A698" s="664" t="s">
        <v>4788</v>
      </c>
      <c r="B698" s="665" t="s">
        <v>4562</v>
      </c>
      <c r="C698" s="665" t="s">
        <v>3775</v>
      </c>
      <c r="D698" s="665" t="s">
        <v>4563</v>
      </c>
      <c r="E698" s="665" t="s">
        <v>4688</v>
      </c>
      <c r="F698" s="668"/>
      <c r="G698" s="668"/>
      <c r="H698" s="681">
        <v>0</v>
      </c>
      <c r="I698" s="668">
        <v>1</v>
      </c>
      <c r="J698" s="668">
        <v>107.42</v>
      </c>
      <c r="K698" s="681">
        <v>1</v>
      </c>
      <c r="L698" s="668">
        <v>1</v>
      </c>
      <c r="M698" s="669">
        <v>107.42</v>
      </c>
    </row>
    <row r="699" spans="1:13" ht="14.4" customHeight="1" x14ac:dyDescent="0.3">
      <c r="A699" s="664" t="s">
        <v>4788</v>
      </c>
      <c r="B699" s="665" t="s">
        <v>4567</v>
      </c>
      <c r="C699" s="665" t="s">
        <v>2330</v>
      </c>
      <c r="D699" s="665" t="s">
        <v>4572</v>
      </c>
      <c r="E699" s="665" t="s">
        <v>4573</v>
      </c>
      <c r="F699" s="668"/>
      <c r="G699" s="668"/>
      <c r="H699" s="681">
        <v>0</v>
      </c>
      <c r="I699" s="668">
        <v>4</v>
      </c>
      <c r="J699" s="668">
        <v>18.8</v>
      </c>
      <c r="K699" s="681">
        <v>1</v>
      </c>
      <c r="L699" s="668">
        <v>4</v>
      </c>
      <c r="M699" s="669">
        <v>18.8</v>
      </c>
    </row>
    <row r="700" spans="1:13" ht="14.4" customHeight="1" x14ac:dyDescent="0.3">
      <c r="A700" s="664" t="s">
        <v>4788</v>
      </c>
      <c r="B700" s="665" t="s">
        <v>4567</v>
      </c>
      <c r="C700" s="665" t="s">
        <v>2456</v>
      </c>
      <c r="D700" s="665" t="s">
        <v>4574</v>
      </c>
      <c r="E700" s="665" t="s">
        <v>4575</v>
      </c>
      <c r="F700" s="668"/>
      <c r="G700" s="668"/>
      <c r="H700" s="681">
        <v>0</v>
      </c>
      <c r="I700" s="668">
        <v>1</v>
      </c>
      <c r="J700" s="668">
        <v>9.4</v>
      </c>
      <c r="K700" s="681">
        <v>1</v>
      </c>
      <c r="L700" s="668">
        <v>1</v>
      </c>
      <c r="M700" s="669">
        <v>9.4</v>
      </c>
    </row>
    <row r="701" spans="1:13" ht="14.4" customHeight="1" x14ac:dyDescent="0.3">
      <c r="A701" s="664" t="s">
        <v>4788</v>
      </c>
      <c r="B701" s="665" t="s">
        <v>4576</v>
      </c>
      <c r="C701" s="665" t="s">
        <v>2256</v>
      </c>
      <c r="D701" s="665" t="s">
        <v>4577</v>
      </c>
      <c r="E701" s="665" t="s">
        <v>4578</v>
      </c>
      <c r="F701" s="668"/>
      <c r="G701" s="668"/>
      <c r="H701" s="681"/>
      <c r="I701" s="668">
        <v>2</v>
      </c>
      <c r="J701" s="668">
        <v>0</v>
      </c>
      <c r="K701" s="681"/>
      <c r="L701" s="668">
        <v>2</v>
      </c>
      <c r="M701" s="669">
        <v>0</v>
      </c>
    </row>
    <row r="702" spans="1:13" ht="14.4" customHeight="1" x14ac:dyDescent="0.3">
      <c r="A702" s="664" t="s">
        <v>4788</v>
      </c>
      <c r="B702" s="665" t="s">
        <v>4581</v>
      </c>
      <c r="C702" s="665" t="s">
        <v>2389</v>
      </c>
      <c r="D702" s="665" t="s">
        <v>2390</v>
      </c>
      <c r="E702" s="665" t="s">
        <v>4463</v>
      </c>
      <c r="F702" s="668"/>
      <c r="G702" s="668"/>
      <c r="H702" s="681">
        <v>0</v>
      </c>
      <c r="I702" s="668">
        <v>3</v>
      </c>
      <c r="J702" s="668">
        <v>127.71000000000001</v>
      </c>
      <c r="K702" s="681">
        <v>1</v>
      </c>
      <c r="L702" s="668">
        <v>3</v>
      </c>
      <c r="M702" s="669">
        <v>127.71000000000001</v>
      </c>
    </row>
    <row r="703" spans="1:13" ht="14.4" customHeight="1" x14ac:dyDescent="0.3">
      <c r="A703" s="664" t="s">
        <v>4788</v>
      </c>
      <c r="B703" s="665" t="s">
        <v>4586</v>
      </c>
      <c r="C703" s="665" t="s">
        <v>2439</v>
      </c>
      <c r="D703" s="665" t="s">
        <v>2440</v>
      </c>
      <c r="E703" s="665" t="s">
        <v>4463</v>
      </c>
      <c r="F703" s="668"/>
      <c r="G703" s="668"/>
      <c r="H703" s="681">
        <v>0</v>
      </c>
      <c r="I703" s="668">
        <v>2</v>
      </c>
      <c r="J703" s="668">
        <v>217.16</v>
      </c>
      <c r="K703" s="681">
        <v>1</v>
      </c>
      <c r="L703" s="668">
        <v>2</v>
      </c>
      <c r="M703" s="669">
        <v>217.16</v>
      </c>
    </row>
    <row r="704" spans="1:13" ht="14.4" customHeight="1" x14ac:dyDescent="0.3">
      <c r="A704" s="664" t="s">
        <v>4789</v>
      </c>
      <c r="B704" s="665" t="s">
        <v>4539</v>
      </c>
      <c r="C704" s="665" t="s">
        <v>604</v>
      </c>
      <c r="D704" s="665" t="s">
        <v>605</v>
      </c>
      <c r="E704" s="665" t="s">
        <v>4541</v>
      </c>
      <c r="F704" s="668"/>
      <c r="G704" s="668"/>
      <c r="H704" s="681">
        <v>0</v>
      </c>
      <c r="I704" s="668">
        <v>3</v>
      </c>
      <c r="J704" s="668">
        <v>1651.17</v>
      </c>
      <c r="K704" s="681">
        <v>1</v>
      </c>
      <c r="L704" s="668">
        <v>3</v>
      </c>
      <c r="M704" s="669">
        <v>1651.17</v>
      </c>
    </row>
    <row r="705" spans="1:13" ht="14.4" customHeight="1" x14ac:dyDescent="0.3">
      <c r="A705" s="664" t="s">
        <v>4789</v>
      </c>
      <c r="B705" s="665" t="s">
        <v>4539</v>
      </c>
      <c r="C705" s="665" t="s">
        <v>2572</v>
      </c>
      <c r="D705" s="665" t="s">
        <v>2573</v>
      </c>
      <c r="E705" s="665" t="s">
        <v>4540</v>
      </c>
      <c r="F705" s="668"/>
      <c r="G705" s="668"/>
      <c r="H705" s="681">
        <v>0</v>
      </c>
      <c r="I705" s="668">
        <v>9</v>
      </c>
      <c r="J705" s="668">
        <v>4953.51</v>
      </c>
      <c r="K705" s="681">
        <v>1</v>
      </c>
      <c r="L705" s="668">
        <v>9</v>
      </c>
      <c r="M705" s="669">
        <v>4953.51</v>
      </c>
    </row>
    <row r="706" spans="1:13" ht="14.4" customHeight="1" x14ac:dyDescent="0.3">
      <c r="A706" s="664" t="s">
        <v>4790</v>
      </c>
      <c r="B706" s="665" t="s">
        <v>4412</v>
      </c>
      <c r="C706" s="665" t="s">
        <v>4914</v>
      </c>
      <c r="D706" s="665" t="s">
        <v>2567</v>
      </c>
      <c r="E706" s="665" t="s">
        <v>2568</v>
      </c>
      <c r="F706" s="668"/>
      <c r="G706" s="668"/>
      <c r="H706" s="681">
        <v>0</v>
      </c>
      <c r="I706" s="668">
        <v>8</v>
      </c>
      <c r="J706" s="668">
        <v>5348.32</v>
      </c>
      <c r="K706" s="681">
        <v>1</v>
      </c>
      <c r="L706" s="668">
        <v>8</v>
      </c>
      <c r="M706" s="669">
        <v>5348.32</v>
      </c>
    </row>
    <row r="707" spans="1:13" ht="14.4" customHeight="1" x14ac:dyDescent="0.3">
      <c r="A707" s="664" t="s">
        <v>4790</v>
      </c>
      <c r="B707" s="665" t="s">
        <v>4412</v>
      </c>
      <c r="C707" s="665" t="s">
        <v>2566</v>
      </c>
      <c r="D707" s="665" t="s">
        <v>2567</v>
      </c>
      <c r="E707" s="665" t="s">
        <v>2568</v>
      </c>
      <c r="F707" s="668"/>
      <c r="G707" s="668"/>
      <c r="H707" s="681">
        <v>0</v>
      </c>
      <c r="I707" s="668">
        <v>3</v>
      </c>
      <c r="J707" s="668">
        <v>2005.62</v>
      </c>
      <c r="K707" s="681">
        <v>1</v>
      </c>
      <c r="L707" s="668">
        <v>3</v>
      </c>
      <c r="M707" s="669">
        <v>2005.62</v>
      </c>
    </row>
    <row r="708" spans="1:13" ht="14.4" customHeight="1" x14ac:dyDescent="0.3">
      <c r="A708" s="664" t="s">
        <v>4790</v>
      </c>
      <c r="B708" s="665" t="s">
        <v>4442</v>
      </c>
      <c r="C708" s="665" t="s">
        <v>4806</v>
      </c>
      <c r="D708" s="665" t="s">
        <v>2554</v>
      </c>
      <c r="E708" s="665" t="s">
        <v>4446</v>
      </c>
      <c r="F708" s="668"/>
      <c r="G708" s="668"/>
      <c r="H708" s="681">
        <v>0</v>
      </c>
      <c r="I708" s="668">
        <v>2</v>
      </c>
      <c r="J708" s="668">
        <v>1086.78</v>
      </c>
      <c r="K708" s="681">
        <v>1</v>
      </c>
      <c r="L708" s="668">
        <v>2</v>
      </c>
      <c r="M708" s="669">
        <v>1086.78</v>
      </c>
    </row>
    <row r="709" spans="1:13" ht="14.4" customHeight="1" x14ac:dyDescent="0.3">
      <c r="A709" s="664" t="s">
        <v>4790</v>
      </c>
      <c r="B709" s="665" t="s">
        <v>4442</v>
      </c>
      <c r="C709" s="665" t="s">
        <v>3683</v>
      </c>
      <c r="D709" s="665" t="s">
        <v>2554</v>
      </c>
      <c r="E709" s="665" t="s">
        <v>4616</v>
      </c>
      <c r="F709" s="668"/>
      <c r="G709" s="668"/>
      <c r="H709" s="681">
        <v>0</v>
      </c>
      <c r="I709" s="668">
        <v>9</v>
      </c>
      <c r="J709" s="668">
        <v>8313.66</v>
      </c>
      <c r="K709" s="681">
        <v>1</v>
      </c>
      <c r="L709" s="668">
        <v>9</v>
      </c>
      <c r="M709" s="669">
        <v>8313.66</v>
      </c>
    </row>
    <row r="710" spans="1:13" ht="14.4" customHeight="1" x14ac:dyDescent="0.3">
      <c r="A710" s="664" t="s">
        <v>4790</v>
      </c>
      <c r="B710" s="665" t="s">
        <v>4442</v>
      </c>
      <c r="C710" s="665" t="s">
        <v>5128</v>
      </c>
      <c r="D710" s="665" t="s">
        <v>2308</v>
      </c>
      <c r="E710" s="665" t="s">
        <v>4444</v>
      </c>
      <c r="F710" s="668"/>
      <c r="G710" s="668"/>
      <c r="H710" s="681">
        <v>0</v>
      </c>
      <c r="I710" s="668">
        <v>9</v>
      </c>
      <c r="J710" s="668">
        <v>12470.579999999998</v>
      </c>
      <c r="K710" s="681">
        <v>1</v>
      </c>
      <c r="L710" s="668">
        <v>9</v>
      </c>
      <c r="M710" s="669">
        <v>12470.579999999998</v>
      </c>
    </row>
    <row r="711" spans="1:13" ht="14.4" customHeight="1" x14ac:dyDescent="0.3">
      <c r="A711" s="664" t="s">
        <v>4790</v>
      </c>
      <c r="B711" s="665" t="s">
        <v>4442</v>
      </c>
      <c r="C711" s="665" t="s">
        <v>2307</v>
      </c>
      <c r="D711" s="665" t="s">
        <v>2308</v>
      </c>
      <c r="E711" s="665" t="s">
        <v>4447</v>
      </c>
      <c r="F711" s="668"/>
      <c r="G711" s="668"/>
      <c r="H711" s="681">
        <v>0</v>
      </c>
      <c r="I711" s="668">
        <v>10</v>
      </c>
      <c r="J711" s="668">
        <v>18474.900000000001</v>
      </c>
      <c r="K711" s="681">
        <v>1</v>
      </c>
      <c r="L711" s="668">
        <v>10</v>
      </c>
      <c r="M711" s="669">
        <v>18474.900000000001</v>
      </c>
    </row>
    <row r="712" spans="1:13" ht="14.4" customHeight="1" x14ac:dyDescent="0.3">
      <c r="A712" s="664" t="s">
        <v>4790</v>
      </c>
      <c r="B712" s="665" t="s">
        <v>4442</v>
      </c>
      <c r="C712" s="665" t="s">
        <v>4908</v>
      </c>
      <c r="D712" s="665" t="s">
        <v>2308</v>
      </c>
      <c r="E712" s="665" t="s">
        <v>4445</v>
      </c>
      <c r="F712" s="668"/>
      <c r="G712" s="668"/>
      <c r="H712" s="681">
        <v>0</v>
      </c>
      <c r="I712" s="668">
        <v>3</v>
      </c>
      <c r="J712" s="668">
        <v>6928.08</v>
      </c>
      <c r="K712" s="681">
        <v>1</v>
      </c>
      <c r="L712" s="668">
        <v>3</v>
      </c>
      <c r="M712" s="669">
        <v>6928.08</v>
      </c>
    </row>
    <row r="713" spans="1:13" ht="14.4" customHeight="1" x14ac:dyDescent="0.3">
      <c r="A713" s="664" t="s">
        <v>4790</v>
      </c>
      <c r="B713" s="665" t="s">
        <v>4442</v>
      </c>
      <c r="C713" s="665" t="s">
        <v>2559</v>
      </c>
      <c r="D713" s="665" t="s">
        <v>2308</v>
      </c>
      <c r="E713" s="665" t="s">
        <v>4445</v>
      </c>
      <c r="F713" s="668"/>
      <c r="G713" s="668"/>
      <c r="H713" s="681">
        <v>0</v>
      </c>
      <c r="I713" s="668">
        <v>3</v>
      </c>
      <c r="J713" s="668">
        <v>6928.08</v>
      </c>
      <c r="K713" s="681">
        <v>1</v>
      </c>
      <c r="L713" s="668">
        <v>3</v>
      </c>
      <c r="M713" s="669">
        <v>6928.08</v>
      </c>
    </row>
    <row r="714" spans="1:13" ht="14.4" customHeight="1" x14ac:dyDescent="0.3">
      <c r="A714" s="664" t="s">
        <v>4790</v>
      </c>
      <c r="B714" s="665" t="s">
        <v>4454</v>
      </c>
      <c r="C714" s="665" t="s">
        <v>6669</v>
      </c>
      <c r="D714" s="665" t="s">
        <v>2282</v>
      </c>
      <c r="E714" s="665" t="s">
        <v>4462</v>
      </c>
      <c r="F714" s="668"/>
      <c r="G714" s="668"/>
      <c r="H714" s="681">
        <v>0</v>
      </c>
      <c r="I714" s="668">
        <v>1</v>
      </c>
      <c r="J714" s="668">
        <v>105.32</v>
      </c>
      <c r="K714" s="681">
        <v>1</v>
      </c>
      <c r="L714" s="668">
        <v>1</v>
      </c>
      <c r="M714" s="669">
        <v>105.32</v>
      </c>
    </row>
    <row r="715" spans="1:13" ht="14.4" customHeight="1" x14ac:dyDescent="0.3">
      <c r="A715" s="664" t="s">
        <v>4790</v>
      </c>
      <c r="B715" s="665" t="s">
        <v>4461</v>
      </c>
      <c r="C715" s="665" t="s">
        <v>2359</v>
      </c>
      <c r="D715" s="665" t="s">
        <v>2353</v>
      </c>
      <c r="E715" s="665" t="s">
        <v>4462</v>
      </c>
      <c r="F715" s="668"/>
      <c r="G715" s="668"/>
      <c r="H715" s="681">
        <v>0</v>
      </c>
      <c r="I715" s="668">
        <v>3</v>
      </c>
      <c r="J715" s="668">
        <v>434.43</v>
      </c>
      <c r="K715" s="681">
        <v>1</v>
      </c>
      <c r="L715" s="668">
        <v>3</v>
      </c>
      <c r="M715" s="669">
        <v>434.43</v>
      </c>
    </row>
    <row r="716" spans="1:13" ht="14.4" customHeight="1" x14ac:dyDescent="0.3">
      <c r="A716" s="664" t="s">
        <v>4790</v>
      </c>
      <c r="B716" s="665" t="s">
        <v>4470</v>
      </c>
      <c r="C716" s="665" t="s">
        <v>6724</v>
      </c>
      <c r="D716" s="665" t="s">
        <v>6725</v>
      </c>
      <c r="E716" s="665" t="s">
        <v>6726</v>
      </c>
      <c r="F716" s="668"/>
      <c r="G716" s="668"/>
      <c r="H716" s="681">
        <v>0</v>
      </c>
      <c r="I716" s="668">
        <v>3</v>
      </c>
      <c r="J716" s="668">
        <v>502.29</v>
      </c>
      <c r="K716" s="681">
        <v>1</v>
      </c>
      <c r="L716" s="668">
        <v>3</v>
      </c>
      <c r="M716" s="669">
        <v>502.29</v>
      </c>
    </row>
    <row r="717" spans="1:13" ht="14.4" customHeight="1" x14ac:dyDescent="0.3">
      <c r="A717" s="664" t="s">
        <v>4790</v>
      </c>
      <c r="B717" s="665" t="s">
        <v>4502</v>
      </c>
      <c r="C717" s="665" t="s">
        <v>2408</v>
      </c>
      <c r="D717" s="665" t="s">
        <v>4508</v>
      </c>
      <c r="E717" s="665" t="s">
        <v>4509</v>
      </c>
      <c r="F717" s="668"/>
      <c r="G717" s="668"/>
      <c r="H717" s="681">
        <v>0</v>
      </c>
      <c r="I717" s="668">
        <v>2</v>
      </c>
      <c r="J717" s="668">
        <v>92.14</v>
      </c>
      <c r="K717" s="681">
        <v>1</v>
      </c>
      <c r="L717" s="668">
        <v>2</v>
      </c>
      <c r="M717" s="669">
        <v>92.14</v>
      </c>
    </row>
    <row r="718" spans="1:13" ht="14.4" customHeight="1" x14ac:dyDescent="0.3">
      <c r="A718" s="664" t="s">
        <v>4790</v>
      </c>
      <c r="B718" s="665" t="s">
        <v>4502</v>
      </c>
      <c r="C718" s="665" t="s">
        <v>6611</v>
      </c>
      <c r="D718" s="665" t="s">
        <v>4508</v>
      </c>
      <c r="E718" s="665" t="s">
        <v>6612</v>
      </c>
      <c r="F718" s="668"/>
      <c r="G718" s="668"/>
      <c r="H718" s="681"/>
      <c r="I718" s="668">
        <v>1</v>
      </c>
      <c r="J718" s="668">
        <v>0</v>
      </c>
      <c r="K718" s="681"/>
      <c r="L718" s="668">
        <v>1</v>
      </c>
      <c r="M718" s="669">
        <v>0</v>
      </c>
    </row>
    <row r="719" spans="1:13" ht="14.4" customHeight="1" x14ac:dyDescent="0.3">
      <c r="A719" s="664" t="s">
        <v>4790</v>
      </c>
      <c r="B719" s="665" t="s">
        <v>4513</v>
      </c>
      <c r="C719" s="665" t="s">
        <v>2771</v>
      </c>
      <c r="D719" s="665" t="s">
        <v>4518</v>
      </c>
      <c r="E719" s="665" t="s">
        <v>4519</v>
      </c>
      <c r="F719" s="668"/>
      <c r="G719" s="668"/>
      <c r="H719" s="681">
        <v>0</v>
      </c>
      <c r="I719" s="668">
        <v>1</v>
      </c>
      <c r="J719" s="668">
        <v>149.52000000000001</v>
      </c>
      <c r="K719" s="681">
        <v>1</v>
      </c>
      <c r="L719" s="668">
        <v>1</v>
      </c>
      <c r="M719" s="669">
        <v>149.52000000000001</v>
      </c>
    </row>
    <row r="720" spans="1:13" ht="14.4" customHeight="1" x14ac:dyDescent="0.3">
      <c r="A720" s="664" t="s">
        <v>4790</v>
      </c>
      <c r="B720" s="665" t="s">
        <v>7237</v>
      </c>
      <c r="C720" s="665" t="s">
        <v>5741</v>
      </c>
      <c r="D720" s="665" t="s">
        <v>5740</v>
      </c>
      <c r="E720" s="665" t="s">
        <v>5430</v>
      </c>
      <c r="F720" s="668"/>
      <c r="G720" s="668"/>
      <c r="H720" s="681">
        <v>0</v>
      </c>
      <c r="I720" s="668">
        <v>2</v>
      </c>
      <c r="J720" s="668">
        <v>994.61</v>
      </c>
      <c r="K720" s="681">
        <v>1</v>
      </c>
      <c r="L720" s="668">
        <v>2</v>
      </c>
      <c r="M720" s="669">
        <v>994.61</v>
      </c>
    </row>
    <row r="721" spans="1:13" ht="14.4" customHeight="1" x14ac:dyDescent="0.3">
      <c r="A721" s="664" t="s">
        <v>4790</v>
      </c>
      <c r="B721" s="665" t="s">
        <v>7238</v>
      </c>
      <c r="C721" s="665" t="s">
        <v>7089</v>
      </c>
      <c r="D721" s="665" t="s">
        <v>5581</v>
      </c>
      <c r="E721" s="665" t="s">
        <v>7090</v>
      </c>
      <c r="F721" s="668"/>
      <c r="G721" s="668"/>
      <c r="H721" s="681">
        <v>0</v>
      </c>
      <c r="I721" s="668">
        <v>3</v>
      </c>
      <c r="J721" s="668">
        <v>11456.58</v>
      </c>
      <c r="K721" s="681">
        <v>1</v>
      </c>
      <c r="L721" s="668">
        <v>3</v>
      </c>
      <c r="M721" s="669">
        <v>11456.58</v>
      </c>
    </row>
    <row r="722" spans="1:13" ht="14.4" customHeight="1" x14ac:dyDescent="0.3">
      <c r="A722" s="664" t="s">
        <v>4790</v>
      </c>
      <c r="B722" s="665" t="s">
        <v>4539</v>
      </c>
      <c r="C722" s="665" t="s">
        <v>604</v>
      </c>
      <c r="D722" s="665" t="s">
        <v>605</v>
      </c>
      <c r="E722" s="665" t="s">
        <v>4541</v>
      </c>
      <c r="F722" s="668">
        <v>3</v>
      </c>
      <c r="G722" s="668">
        <v>1651.17</v>
      </c>
      <c r="H722" s="681">
        <v>1</v>
      </c>
      <c r="I722" s="668"/>
      <c r="J722" s="668"/>
      <c r="K722" s="681">
        <v>0</v>
      </c>
      <c r="L722" s="668">
        <v>3</v>
      </c>
      <c r="M722" s="669">
        <v>1651.17</v>
      </c>
    </row>
    <row r="723" spans="1:13" ht="14.4" customHeight="1" x14ac:dyDescent="0.3">
      <c r="A723" s="664" t="s">
        <v>4790</v>
      </c>
      <c r="B723" s="665" t="s">
        <v>4539</v>
      </c>
      <c r="C723" s="665" t="s">
        <v>6075</v>
      </c>
      <c r="D723" s="665" t="s">
        <v>605</v>
      </c>
      <c r="E723" s="665" t="s">
        <v>6076</v>
      </c>
      <c r="F723" s="668">
        <v>2</v>
      </c>
      <c r="G723" s="668">
        <v>0</v>
      </c>
      <c r="H723" s="681"/>
      <c r="I723" s="668"/>
      <c r="J723" s="668"/>
      <c r="K723" s="681"/>
      <c r="L723" s="668">
        <v>2</v>
      </c>
      <c r="M723" s="669">
        <v>0</v>
      </c>
    </row>
    <row r="724" spans="1:13" ht="14.4" customHeight="1" x14ac:dyDescent="0.3">
      <c r="A724" s="664" t="s">
        <v>4790</v>
      </c>
      <c r="B724" s="665" t="s">
        <v>4539</v>
      </c>
      <c r="C724" s="665" t="s">
        <v>5808</v>
      </c>
      <c r="D724" s="665" t="s">
        <v>605</v>
      </c>
      <c r="E724" s="665" t="s">
        <v>4540</v>
      </c>
      <c r="F724" s="668">
        <v>3</v>
      </c>
      <c r="G724" s="668">
        <v>1651.17</v>
      </c>
      <c r="H724" s="681">
        <v>1</v>
      </c>
      <c r="I724" s="668"/>
      <c r="J724" s="668"/>
      <c r="K724" s="681">
        <v>0</v>
      </c>
      <c r="L724" s="668">
        <v>3</v>
      </c>
      <c r="M724" s="669">
        <v>1651.17</v>
      </c>
    </row>
    <row r="725" spans="1:13" ht="14.4" customHeight="1" x14ac:dyDescent="0.3">
      <c r="A725" s="664" t="s">
        <v>4790</v>
      </c>
      <c r="B725" s="665" t="s">
        <v>4539</v>
      </c>
      <c r="C725" s="665" t="s">
        <v>2572</v>
      </c>
      <c r="D725" s="665" t="s">
        <v>2573</v>
      </c>
      <c r="E725" s="665" t="s">
        <v>4540</v>
      </c>
      <c r="F725" s="668"/>
      <c r="G725" s="668"/>
      <c r="H725" s="681">
        <v>0</v>
      </c>
      <c r="I725" s="668">
        <v>12</v>
      </c>
      <c r="J725" s="668">
        <v>6604.68</v>
      </c>
      <c r="K725" s="681">
        <v>1</v>
      </c>
      <c r="L725" s="668">
        <v>12</v>
      </c>
      <c r="M725" s="669">
        <v>6604.68</v>
      </c>
    </row>
    <row r="726" spans="1:13" ht="14.4" customHeight="1" x14ac:dyDescent="0.3">
      <c r="A726" s="664" t="s">
        <v>4790</v>
      </c>
      <c r="B726" s="665" t="s">
        <v>4539</v>
      </c>
      <c r="C726" s="665" t="s">
        <v>6077</v>
      </c>
      <c r="D726" s="665" t="s">
        <v>5249</v>
      </c>
      <c r="E726" s="665" t="s">
        <v>6078</v>
      </c>
      <c r="F726" s="668">
        <v>2</v>
      </c>
      <c r="G726" s="668">
        <v>3302.36</v>
      </c>
      <c r="H726" s="681">
        <v>1</v>
      </c>
      <c r="I726" s="668"/>
      <c r="J726" s="668"/>
      <c r="K726" s="681">
        <v>0</v>
      </c>
      <c r="L726" s="668">
        <v>2</v>
      </c>
      <c r="M726" s="669">
        <v>3302.36</v>
      </c>
    </row>
    <row r="727" spans="1:13" ht="14.4" customHeight="1" x14ac:dyDescent="0.3">
      <c r="A727" s="664" t="s">
        <v>4790</v>
      </c>
      <c r="B727" s="665" t="s">
        <v>7242</v>
      </c>
      <c r="C727" s="665" t="s">
        <v>5613</v>
      </c>
      <c r="D727" s="665" t="s">
        <v>5614</v>
      </c>
      <c r="E727" s="665" t="s">
        <v>5615</v>
      </c>
      <c r="F727" s="668"/>
      <c r="G727" s="668"/>
      <c r="H727" s="681">
        <v>0</v>
      </c>
      <c r="I727" s="668">
        <v>1</v>
      </c>
      <c r="J727" s="668">
        <v>2179.9299999999998</v>
      </c>
      <c r="K727" s="681">
        <v>1</v>
      </c>
      <c r="L727" s="668">
        <v>1</v>
      </c>
      <c r="M727" s="669">
        <v>2179.9299999999998</v>
      </c>
    </row>
    <row r="728" spans="1:13" ht="14.4" customHeight="1" x14ac:dyDescent="0.3">
      <c r="A728" s="664" t="s">
        <v>4790</v>
      </c>
      <c r="B728" s="665" t="s">
        <v>4562</v>
      </c>
      <c r="C728" s="665" t="s">
        <v>2322</v>
      </c>
      <c r="D728" s="665" t="s">
        <v>2327</v>
      </c>
      <c r="E728" s="665" t="s">
        <v>4565</v>
      </c>
      <c r="F728" s="668"/>
      <c r="G728" s="668"/>
      <c r="H728" s="681">
        <v>0</v>
      </c>
      <c r="I728" s="668">
        <v>2</v>
      </c>
      <c r="J728" s="668">
        <v>848.48</v>
      </c>
      <c r="K728" s="681">
        <v>1</v>
      </c>
      <c r="L728" s="668">
        <v>2</v>
      </c>
      <c r="M728" s="669">
        <v>848.48</v>
      </c>
    </row>
    <row r="729" spans="1:13" ht="14.4" customHeight="1" x14ac:dyDescent="0.3">
      <c r="A729" s="664" t="s">
        <v>4790</v>
      </c>
      <c r="B729" s="665" t="s">
        <v>4562</v>
      </c>
      <c r="C729" s="665" t="s">
        <v>2326</v>
      </c>
      <c r="D729" s="665" t="s">
        <v>2327</v>
      </c>
      <c r="E729" s="665" t="s">
        <v>4566</v>
      </c>
      <c r="F729" s="668"/>
      <c r="G729" s="668"/>
      <c r="H729" s="681">
        <v>0</v>
      </c>
      <c r="I729" s="668">
        <v>5</v>
      </c>
      <c r="J729" s="668">
        <v>4242.45</v>
      </c>
      <c r="K729" s="681">
        <v>1</v>
      </c>
      <c r="L729" s="668">
        <v>5</v>
      </c>
      <c r="M729" s="669">
        <v>4242.45</v>
      </c>
    </row>
    <row r="730" spans="1:13" ht="14.4" customHeight="1" x14ac:dyDescent="0.3">
      <c r="A730" s="664" t="s">
        <v>4790</v>
      </c>
      <c r="B730" s="665" t="s">
        <v>4567</v>
      </c>
      <c r="C730" s="665" t="s">
        <v>2330</v>
      </c>
      <c r="D730" s="665" t="s">
        <v>4572</v>
      </c>
      <c r="E730" s="665" t="s">
        <v>4573</v>
      </c>
      <c r="F730" s="668"/>
      <c r="G730" s="668"/>
      <c r="H730" s="681">
        <v>0</v>
      </c>
      <c r="I730" s="668">
        <v>7</v>
      </c>
      <c r="J730" s="668">
        <v>32.900000000000006</v>
      </c>
      <c r="K730" s="681">
        <v>1</v>
      </c>
      <c r="L730" s="668">
        <v>7</v>
      </c>
      <c r="M730" s="669">
        <v>32.900000000000006</v>
      </c>
    </row>
    <row r="731" spans="1:13" ht="14.4" customHeight="1" x14ac:dyDescent="0.3">
      <c r="A731" s="664" t="s">
        <v>4790</v>
      </c>
      <c r="B731" s="665" t="s">
        <v>4567</v>
      </c>
      <c r="C731" s="665" t="s">
        <v>4848</v>
      </c>
      <c r="D731" s="665" t="s">
        <v>4849</v>
      </c>
      <c r="E731" s="665" t="s">
        <v>4573</v>
      </c>
      <c r="F731" s="668">
        <v>3</v>
      </c>
      <c r="G731" s="668">
        <v>14.100000000000001</v>
      </c>
      <c r="H731" s="681">
        <v>1</v>
      </c>
      <c r="I731" s="668"/>
      <c r="J731" s="668"/>
      <c r="K731" s="681">
        <v>0</v>
      </c>
      <c r="L731" s="668">
        <v>3</v>
      </c>
      <c r="M731" s="669">
        <v>14.100000000000001</v>
      </c>
    </row>
    <row r="732" spans="1:13" ht="14.4" customHeight="1" x14ac:dyDescent="0.3">
      <c r="A732" s="664" t="s">
        <v>4790</v>
      </c>
      <c r="B732" s="665" t="s">
        <v>4576</v>
      </c>
      <c r="C732" s="665" t="s">
        <v>2256</v>
      </c>
      <c r="D732" s="665" t="s">
        <v>4577</v>
      </c>
      <c r="E732" s="665" t="s">
        <v>4578</v>
      </c>
      <c r="F732" s="668"/>
      <c r="G732" s="668"/>
      <c r="H732" s="681"/>
      <c r="I732" s="668">
        <v>3</v>
      </c>
      <c r="J732" s="668">
        <v>0</v>
      </c>
      <c r="K732" s="681"/>
      <c r="L732" s="668">
        <v>3</v>
      </c>
      <c r="M732" s="669">
        <v>0</v>
      </c>
    </row>
    <row r="733" spans="1:13" ht="14.4" customHeight="1" x14ac:dyDescent="0.3">
      <c r="A733" s="664" t="s">
        <v>4790</v>
      </c>
      <c r="B733" s="665" t="s">
        <v>4581</v>
      </c>
      <c r="C733" s="665" t="s">
        <v>2389</v>
      </c>
      <c r="D733" s="665" t="s">
        <v>2390</v>
      </c>
      <c r="E733" s="665" t="s">
        <v>4463</v>
      </c>
      <c r="F733" s="668"/>
      <c r="G733" s="668"/>
      <c r="H733" s="681">
        <v>0</v>
      </c>
      <c r="I733" s="668">
        <v>2</v>
      </c>
      <c r="J733" s="668">
        <v>85.14</v>
      </c>
      <c r="K733" s="681">
        <v>1</v>
      </c>
      <c r="L733" s="668">
        <v>2</v>
      </c>
      <c r="M733" s="669">
        <v>85.14</v>
      </c>
    </row>
    <row r="734" spans="1:13" ht="14.4" customHeight="1" x14ac:dyDescent="0.3">
      <c r="A734" s="664" t="s">
        <v>4790</v>
      </c>
      <c r="B734" s="665" t="s">
        <v>4581</v>
      </c>
      <c r="C734" s="665" t="s">
        <v>7091</v>
      </c>
      <c r="D734" s="665" t="s">
        <v>7092</v>
      </c>
      <c r="E734" s="665" t="s">
        <v>4463</v>
      </c>
      <c r="F734" s="668">
        <v>4</v>
      </c>
      <c r="G734" s="668">
        <v>0</v>
      </c>
      <c r="H734" s="681"/>
      <c r="I734" s="668"/>
      <c r="J734" s="668"/>
      <c r="K734" s="681"/>
      <c r="L734" s="668">
        <v>4</v>
      </c>
      <c r="M734" s="669">
        <v>0</v>
      </c>
    </row>
    <row r="735" spans="1:13" ht="14.4" customHeight="1" x14ac:dyDescent="0.3">
      <c r="A735" s="664" t="s">
        <v>4790</v>
      </c>
      <c r="B735" s="665" t="s">
        <v>4583</v>
      </c>
      <c r="C735" s="665" t="s">
        <v>2470</v>
      </c>
      <c r="D735" s="665" t="s">
        <v>4584</v>
      </c>
      <c r="E735" s="665" t="s">
        <v>4585</v>
      </c>
      <c r="F735" s="668"/>
      <c r="G735" s="668"/>
      <c r="H735" s="681">
        <v>0</v>
      </c>
      <c r="I735" s="668">
        <v>6</v>
      </c>
      <c r="J735" s="668">
        <v>737.76</v>
      </c>
      <c r="K735" s="681">
        <v>1</v>
      </c>
      <c r="L735" s="668">
        <v>6</v>
      </c>
      <c r="M735" s="669">
        <v>737.76</v>
      </c>
    </row>
    <row r="736" spans="1:13" ht="14.4" customHeight="1" x14ac:dyDescent="0.3">
      <c r="A736" s="664" t="s">
        <v>4790</v>
      </c>
      <c r="B736" s="665" t="s">
        <v>4586</v>
      </c>
      <c r="C736" s="665" t="s">
        <v>2439</v>
      </c>
      <c r="D736" s="665" t="s">
        <v>2440</v>
      </c>
      <c r="E736" s="665" t="s">
        <v>4463</v>
      </c>
      <c r="F736" s="668"/>
      <c r="G736" s="668"/>
      <c r="H736" s="681">
        <v>0</v>
      </c>
      <c r="I736" s="668">
        <v>4</v>
      </c>
      <c r="J736" s="668">
        <v>387.48</v>
      </c>
      <c r="K736" s="681">
        <v>1</v>
      </c>
      <c r="L736" s="668">
        <v>4</v>
      </c>
      <c r="M736" s="669">
        <v>387.48</v>
      </c>
    </row>
    <row r="737" spans="1:13" ht="14.4" customHeight="1" x14ac:dyDescent="0.3">
      <c r="A737" s="664" t="s">
        <v>4790</v>
      </c>
      <c r="B737" s="665" t="s">
        <v>4592</v>
      </c>
      <c r="C737" s="665" t="s">
        <v>6015</v>
      </c>
      <c r="D737" s="665" t="s">
        <v>2312</v>
      </c>
      <c r="E737" s="665" t="s">
        <v>6016</v>
      </c>
      <c r="F737" s="668"/>
      <c r="G737" s="668"/>
      <c r="H737" s="681">
        <v>0</v>
      </c>
      <c r="I737" s="668">
        <v>1</v>
      </c>
      <c r="J737" s="668">
        <v>138.31</v>
      </c>
      <c r="K737" s="681">
        <v>1</v>
      </c>
      <c r="L737" s="668">
        <v>1</v>
      </c>
      <c r="M737" s="669">
        <v>138.31</v>
      </c>
    </row>
    <row r="738" spans="1:13" ht="14.4" customHeight="1" x14ac:dyDescent="0.3">
      <c r="A738" s="664" t="s">
        <v>4790</v>
      </c>
      <c r="B738" s="665" t="s">
        <v>4596</v>
      </c>
      <c r="C738" s="665" t="s">
        <v>2589</v>
      </c>
      <c r="D738" s="665" t="s">
        <v>2590</v>
      </c>
      <c r="E738" s="665" t="s">
        <v>2578</v>
      </c>
      <c r="F738" s="668"/>
      <c r="G738" s="668"/>
      <c r="H738" s="681">
        <v>0</v>
      </c>
      <c r="I738" s="668">
        <v>10</v>
      </c>
      <c r="J738" s="668">
        <v>219.60000000000002</v>
      </c>
      <c r="K738" s="681">
        <v>1</v>
      </c>
      <c r="L738" s="668">
        <v>10</v>
      </c>
      <c r="M738" s="669">
        <v>219.60000000000002</v>
      </c>
    </row>
    <row r="739" spans="1:13" ht="14.4" customHeight="1" x14ac:dyDescent="0.3">
      <c r="A739" s="664" t="s">
        <v>4790</v>
      </c>
      <c r="B739" s="665" t="s">
        <v>4596</v>
      </c>
      <c r="C739" s="665" t="s">
        <v>2592</v>
      </c>
      <c r="D739" s="665" t="s">
        <v>2593</v>
      </c>
      <c r="E739" s="665" t="s">
        <v>2578</v>
      </c>
      <c r="F739" s="668"/>
      <c r="G739" s="668"/>
      <c r="H739" s="681">
        <v>0</v>
      </c>
      <c r="I739" s="668">
        <v>10</v>
      </c>
      <c r="J739" s="668">
        <v>219.60000000000002</v>
      </c>
      <c r="K739" s="681">
        <v>1</v>
      </c>
      <c r="L739" s="668">
        <v>10</v>
      </c>
      <c r="M739" s="669">
        <v>219.60000000000002</v>
      </c>
    </row>
    <row r="740" spans="1:13" ht="14.4" customHeight="1" x14ac:dyDescent="0.3">
      <c r="A740" s="664" t="s">
        <v>4790</v>
      </c>
      <c r="B740" s="665" t="s">
        <v>4596</v>
      </c>
      <c r="C740" s="665" t="s">
        <v>2637</v>
      </c>
      <c r="D740" s="665" t="s">
        <v>2638</v>
      </c>
      <c r="E740" s="665" t="s">
        <v>2639</v>
      </c>
      <c r="F740" s="668"/>
      <c r="G740" s="668"/>
      <c r="H740" s="681">
        <v>0</v>
      </c>
      <c r="I740" s="668">
        <v>10</v>
      </c>
      <c r="J740" s="668">
        <v>878.19999999999993</v>
      </c>
      <c r="K740" s="681">
        <v>1</v>
      </c>
      <c r="L740" s="668">
        <v>10</v>
      </c>
      <c r="M740" s="669">
        <v>878.19999999999993</v>
      </c>
    </row>
    <row r="741" spans="1:13" ht="14.4" customHeight="1" x14ac:dyDescent="0.3">
      <c r="A741" s="664" t="s">
        <v>4790</v>
      </c>
      <c r="B741" s="665" t="s">
        <v>4410</v>
      </c>
      <c r="C741" s="665" t="s">
        <v>2314</v>
      </c>
      <c r="D741" s="665" t="s">
        <v>2315</v>
      </c>
      <c r="E741" s="665" t="s">
        <v>4411</v>
      </c>
      <c r="F741" s="668"/>
      <c r="G741" s="668"/>
      <c r="H741" s="681">
        <v>0</v>
      </c>
      <c r="I741" s="668">
        <v>2</v>
      </c>
      <c r="J741" s="668">
        <v>107.14</v>
      </c>
      <c r="K741" s="681">
        <v>1</v>
      </c>
      <c r="L741" s="668">
        <v>2</v>
      </c>
      <c r="M741" s="669">
        <v>107.14</v>
      </c>
    </row>
    <row r="742" spans="1:13" ht="14.4" customHeight="1" x14ac:dyDescent="0.3">
      <c r="A742" s="664" t="s">
        <v>4790</v>
      </c>
      <c r="B742" s="665" t="s">
        <v>4410</v>
      </c>
      <c r="C742" s="665" t="s">
        <v>3788</v>
      </c>
      <c r="D742" s="665" t="s">
        <v>2315</v>
      </c>
      <c r="E742" s="665" t="s">
        <v>4605</v>
      </c>
      <c r="F742" s="668"/>
      <c r="G742" s="668"/>
      <c r="H742" s="681">
        <v>0</v>
      </c>
      <c r="I742" s="668">
        <v>8</v>
      </c>
      <c r="J742" s="668">
        <v>1071.5200000000002</v>
      </c>
      <c r="K742" s="681">
        <v>1</v>
      </c>
      <c r="L742" s="668">
        <v>8</v>
      </c>
      <c r="M742" s="669">
        <v>1071.5200000000002</v>
      </c>
    </row>
    <row r="743" spans="1:13" ht="14.4" customHeight="1" x14ac:dyDescent="0.3">
      <c r="A743" s="664" t="s">
        <v>4791</v>
      </c>
      <c r="B743" s="665" t="s">
        <v>4404</v>
      </c>
      <c r="C743" s="665" t="s">
        <v>5142</v>
      </c>
      <c r="D743" s="665" t="s">
        <v>2570</v>
      </c>
      <c r="E743" s="665" t="s">
        <v>5143</v>
      </c>
      <c r="F743" s="668"/>
      <c r="G743" s="668"/>
      <c r="H743" s="681">
        <v>0</v>
      </c>
      <c r="I743" s="668">
        <v>2</v>
      </c>
      <c r="J743" s="668">
        <v>57.62</v>
      </c>
      <c r="K743" s="681">
        <v>1</v>
      </c>
      <c r="L743" s="668">
        <v>2</v>
      </c>
      <c r="M743" s="669">
        <v>57.62</v>
      </c>
    </row>
    <row r="744" spans="1:13" ht="14.4" customHeight="1" x14ac:dyDescent="0.3">
      <c r="A744" s="664" t="s">
        <v>4791</v>
      </c>
      <c r="B744" s="665" t="s">
        <v>4404</v>
      </c>
      <c r="C744" s="665" t="s">
        <v>6626</v>
      </c>
      <c r="D744" s="665" t="s">
        <v>2570</v>
      </c>
      <c r="E744" s="665" t="s">
        <v>6627</v>
      </c>
      <c r="F744" s="668"/>
      <c r="G744" s="668"/>
      <c r="H744" s="681"/>
      <c r="I744" s="668">
        <v>3</v>
      </c>
      <c r="J744" s="668">
        <v>0</v>
      </c>
      <c r="K744" s="681"/>
      <c r="L744" s="668">
        <v>3</v>
      </c>
      <c r="M744" s="669">
        <v>0</v>
      </c>
    </row>
    <row r="745" spans="1:13" ht="14.4" customHeight="1" x14ac:dyDescent="0.3">
      <c r="A745" s="664" t="s">
        <v>4791</v>
      </c>
      <c r="B745" s="665" t="s">
        <v>4404</v>
      </c>
      <c r="C745" s="665" t="s">
        <v>5817</v>
      </c>
      <c r="D745" s="665" t="s">
        <v>2570</v>
      </c>
      <c r="E745" s="665" t="s">
        <v>4405</v>
      </c>
      <c r="F745" s="668"/>
      <c r="G745" s="668"/>
      <c r="H745" s="681">
        <v>0</v>
      </c>
      <c r="I745" s="668">
        <v>4</v>
      </c>
      <c r="J745" s="668">
        <v>411.72</v>
      </c>
      <c r="K745" s="681">
        <v>1</v>
      </c>
      <c r="L745" s="668">
        <v>4</v>
      </c>
      <c r="M745" s="669">
        <v>411.72</v>
      </c>
    </row>
    <row r="746" spans="1:13" ht="14.4" customHeight="1" x14ac:dyDescent="0.3">
      <c r="A746" s="664" t="s">
        <v>4791</v>
      </c>
      <c r="B746" s="665" t="s">
        <v>4412</v>
      </c>
      <c r="C746" s="665" t="s">
        <v>3820</v>
      </c>
      <c r="D746" s="665" t="s">
        <v>4606</v>
      </c>
      <c r="E746" s="665" t="s">
        <v>4607</v>
      </c>
      <c r="F746" s="668"/>
      <c r="G746" s="668"/>
      <c r="H746" s="681">
        <v>0</v>
      </c>
      <c r="I746" s="668">
        <v>2</v>
      </c>
      <c r="J746" s="668">
        <v>1337.08</v>
      </c>
      <c r="K746" s="681">
        <v>1</v>
      </c>
      <c r="L746" s="668">
        <v>2</v>
      </c>
      <c r="M746" s="669">
        <v>1337.08</v>
      </c>
    </row>
    <row r="747" spans="1:13" ht="14.4" customHeight="1" x14ac:dyDescent="0.3">
      <c r="A747" s="664" t="s">
        <v>4791</v>
      </c>
      <c r="B747" s="665" t="s">
        <v>4412</v>
      </c>
      <c r="C747" s="665" t="s">
        <v>4914</v>
      </c>
      <c r="D747" s="665" t="s">
        <v>2567</v>
      </c>
      <c r="E747" s="665" t="s">
        <v>2568</v>
      </c>
      <c r="F747" s="668"/>
      <c r="G747" s="668"/>
      <c r="H747" s="681">
        <v>0</v>
      </c>
      <c r="I747" s="668">
        <v>42</v>
      </c>
      <c r="J747" s="668">
        <v>28078.679999999997</v>
      </c>
      <c r="K747" s="681">
        <v>1</v>
      </c>
      <c r="L747" s="668">
        <v>42</v>
      </c>
      <c r="M747" s="669">
        <v>28078.679999999997</v>
      </c>
    </row>
    <row r="748" spans="1:13" ht="14.4" customHeight="1" x14ac:dyDescent="0.3">
      <c r="A748" s="664" t="s">
        <v>4791</v>
      </c>
      <c r="B748" s="665" t="s">
        <v>4418</v>
      </c>
      <c r="C748" s="665" t="s">
        <v>2401</v>
      </c>
      <c r="D748" s="665" t="s">
        <v>2402</v>
      </c>
      <c r="E748" s="665" t="s">
        <v>4419</v>
      </c>
      <c r="F748" s="668"/>
      <c r="G748" s="668"/>
      <c r="H748" s="681"/>
      <c r="I748" s="668">
        <v>2</v>
      </c>
      <c r="J748" s="668">
        <v>0</v>
      </c>
      <c r="K748" s="681"/>
      <c r="L748" s="668">
        <v>2</v>
      </c>
      <c r="M748" s="669">
        <v>0</v>
      </c>
    </row>
    <row r="749" spans="1:13" ht="14.4" customHeight="1" x14ac:dyDescent="0.3">
      <c r="A749" s="664" t="s">
        <v>4791</v>
      </c>
      <c r="B749" s="665" t="s">
        <v>4418</v>
      </c>
      <c r="C749" s="665" t="s">
        <v>3690</v>
      </c>
      <c r="D749" s="665" t="s">
        <v>2402</v>
      </c>
      <c r="E749" s="665" t="s">
        <v>4608</v>
      </c>
      <c r="F749" s="668"/>
      <c r="G749" s="668"/>
      <c r="H749" s="681"/>
      <c r="I749" s="668">
        <v>1</v>
      </c>
      <c r="J749" s="668">
        <v>0</v>
      </c>
      <c r="K749" s="681"/>
      <c r="L749" s="668">
        <v>1</v>
      </c>
      <c r="M749" s="669">
        <v>0</v>
      </c>
    </row>
    <row r="750" spans="1:13" ht="14.4" customHeight="1" x14ac:dyDescent="0.3">
      <c r="A750" s="664" t="s">
        <v>4791</v>
      </c>
      <c r="B750" s="665" t="s">
        <v>4420</v>
      </c>
      <c r="C750" s="665" t="s">
        <v>2481</v>
      </c>
      <c r="D750" s="665" t="s">
        <v>2482</v>
      </c>
      <c r="E750" s="665" t="s">
        <v>4421</v>
      </c>
      <c r="F750" s="668"/>
      <c r="G750" s="668"/>
      <c r="H750" s="681"/>
      <c r="I750" s="668">
        <v>1</v>
      </c>
      <c r="J750" s="668">
        <v>0</v>
      </c>
      <c r="K750" s="681"/>
      <c r="L750" s="668">
        <v>1</v>
      </c>
      <c r="M750" s="669">
        <v>0</v>
      </c>
    </row>
    <row r="751" spans="1:13" ht="14.4" customHeight="1" x14ac:dyDescent="0.3">
      <c r="A751" s="664" t="s">
        <v>4791</v>
      </c>
      <c r="B751" s="665" t="s">
        <v>4442</v>
      </c>
      <c r="C751" s="665" t="s">
        <v>4968</v>
      </c>
      <c r="D751" s="665" t="s">
        <v>2554</v>
      </c>
      <c r="E751" s="665" t="s">
        <v>4615</v>
      </c>
      <c r="F751" s="668"/>
      <c r="G751" s="668"/>
      <c r="H751" s="681">
        <v>0</v>
      </c>
      <c r="I751" s="668">
        <v>4</v>
      </c>
      <c r="J751" s="668">
        <v>3260.4</v>
      </c>
      <c r="K751" s="681">
        <v>1</v>
      </c>
      <c r="L751" s="668">
        <v>4</v>
      </c>
      <c r="M751" s="669">
        <v>3260.4</v>
      </c>
    </row>
    <row r="752" spans="1:13" ht="14.4" customHeight="1" x14ac:dyDescent="0.3">
      <c r="A752" s="664" t="s">
        <v>4791</v>
      </c>
      <c r="B752" s="665" t="s">
        <v>4442</v>
      </c>
      <c r="C752" s="665" t="s">
        <v>5128</v>
      </c>
      <c r="D752" s="665" t="s">
        <v>2308</v>
      </c>
      <c r="E752" s="665" t="s">
        <v>4444</v>
      </c>
      <c r="F752" s="668"/>
      <c r="G752" s="668"/>
      <c r="H752" s="681">
        <v>0</v>
      </c>
      <c r="I752" s="668">
        <v>4</v>
      </c>
      <c r="J752" s="668">
        <v>5542.48</v>
      </c>
      <c r="K752" s="681">
        <v>1</v>
      </c>
      <c r="L752" s="668">
        <v>4</v>
      </c>
      <c r="M752" s="669">
        <v>5542.48</v>
      </c>
    </row>
    <row r="753" spans="1:13" ht="14.4" customHeight="1" x14ac:dyDescent="0.3">
      <c r="A753" s="664" t="s">
        <v>4791</v>
      </c>
      <c r="B753" s="665" t="s">
        <v>4442</v>
      </c>
      <c r="C753" s="665" t="s">
        <v>2550</v>
      </c>
      <c r="D753" s="665" t="s">
        <v>2308</v>
      </c>
      <c r="E753" s="665" t="s">
        <v>4444</v>
      </c>
      <c r="F753" s="668"/>
      <c r="G753" s="668"/>
      <c r="H753" s="681">
        <v>0</v>
      </c>
      <c r="I753" s="668">
        <v>4</v>
      </c>
      <c r="J753" s="668">
        <v>5542.48</v>
      </c>
      <c r="K753" s="681">
        <v>1</v>
      </c>
      <c r="L753" s="668">
        <v>4</v>
      </c>
      <c r="M753" s="669">
        <v>5542.48</v>
      </c>
    </row>
    <row r="754" spans="1:13" ht="14.4" customHeight="1" x14ac:dyDescent="0.3">
      <c r="A754" s="664" t="s">
        <v>4791</v>
      </c>
      <c r="B754" s="665" t="s">
        <v>4461</v>
      </c>
      <c r="C754" s="665" t="s">
        <v>2359</v>
      </c>
      <c r="D754" s="665" t="s">
        <v>2353</v>
      </c>
      <c r="E754" s="665" t="s">
        <v>4462</v>
      </c>
      <c r="F754" s="668"/>
      <c r="G754" s="668"/>
      <c r="H754" s="681">
        <v>0</v>
      </c>
      <c r="I754" s="668">
        <v>1</v>
      </c>
      <c r="J754" s="668">
        <v>144.81</v>
      </c>
      <c r="K754" s="681">
        <v>1</v>
      </c>
      <c r="L754" s="668">
        <v>1</v>
      </c>
      <c r="M754" s="669">
        <v>144.81</v>
      </c>
    </row>
    <row r="755" spans="1:13" ht="14.4" customHeight="1" x14ac:dyDescent="0.3">
      <c r="A755" s="664" t="s">
        <v>4791</v>
      </c>
      <c r="B755" s="665" t="s">
        <v>4491</v>
      </c>
      <c r="C755" s="665" t="s">
        <v>6637</v>
      </c>
      <c r="D755" s="665" t="s">
        <v>6638</v>
      </c>
      <c r="E755" s="665" t="s">
        <v>6639</v>
      </c>
      <c r="F755" s="668">
        <v>1</v>
      </c>
      <c r="G755" s="668">
        <v>0</v>
      </c>
      <c r="H755" s="681"/>
      <c r="I755" s="668"/>
      <c r="J755" s="668"/>
      <c r="K755" s="681"/>
      <c r="L755" s="668">
        <v>1</v>
      </c>
      <c r="M755" s="669">
        <v>0</v>
      </c>
    </row>
    <row r="756" spans="1:13" ht="14.4" customHeight="1" x14ac:dyDescent="0.3">
      <c r="A756" s="664" t="s">
        <v>4791</v>
      </c>
      <c r="B756" s="665" t="s">
        <v>4502</v>
      </c>
      <c r="C756" s="665" t="s">
        <v>2408</v>
      </c>
      <c r="D756" s="665" t="s">
        <v>4508</v>
      </c>
      <c r="E756" s="665" t="s">
        <v>4509</v>
      </c>
      <c r="F756" s="668"/>
      <c r="G756" s="668"/>
      <c r="H756" s="681">
        <v>0</v>
      </c>
      <c r="I756" s="668">
        <v>4</v>
      </c>
      <c r="J756" s="668">
        <v>184.28</v>
      </c>
      <c r="K756" s="681">
        <v>1</v>
      </c>
      <c r="L756" s="668">
        <v>4</v>
      </c>
      <c r="M756" s="669">
        <v>184.28</v>
      </c>
    </row>
    <row r="757" spans="1:13" ht="14.4" customHeight="1" x14ac:dyDescent="0.3">
      <c r="A757" s="664" t="s">
        <v>4791</v>
      </c>
      <c r="B757" s="665" t="s">
        <v>4502</v>
      </c>
      <c r="C757" s="665" t="s">
        <v>6611</v>
      </c>
      <c r="D757" s="665" t="s">
        <v>4508</v>
      </c>
      <c r="E757" s="665" t="s">
        <v>6612</v>
      </c>
      <c r="F757" s="668"/>
      <c r="G757" s="668"/>
      <c r="H757" s="681"/>
      <c r="I757" s="668">
        <v>1</v>
      </c>
      <c r="J757" s="668">
        <v>0</v>
      </c>
      <c r="K757" s="681"/>
      <c r="L757" s="668">
        <v>1</v>
      </c>
      <c r="M757" s="669">
        <v>0</v>
      </c>
    </row>
    <row r="758" spans="1:13" ht="14.4" customHeight="1" x14ac:dyDescent="0.3">
      <c r="A758" s="664" t="s">
        <v>4791</v>
      </c>
      <c r="B758" s="665" t="s">
        <v>4502</v>
      </c>
      <c r="C758" s="665" t="s">
        <v>6422</v>
      </c>
      <c r="D758" s="665" t="s">
        <v>6423</v>
      </c>
      <c r="E758" s="665" t="s">
        <v>6424</v>
      </c>
      <c r="F758" s="668">
        <v>1</v>
      </c>
      <c r="G758" s="668">
        <v>79.03</v>
      </c>
      <c r="H758" s="681">
        <v>1</v>
      </c>
      <c r="I758" s="668"/>
      <c r="J758" s="668"/>
      <c r="K758" s="681">
        <v>0</v>
      </c>
      <c r="L758" s="668">
        <v>1</v>
      </c>
      <c r="M758" s="669">
        <v>79.03</v>
      </c>
    </row>
    <row r="759" spans="1:13" ht="14.4" customHeight="1" x14ac:dyDescent="0.3">
      <c r="A759" s="664" t="s">
        <v>4791</v>
      </c>
      <c r="B759" s="665" t="s">
        <v>7241</v>
      </c>
      <c r="C759" s="665" t="s">
        <v>5617</v>
      </c>
      <c r="D759" s="665" t="s">
        <v>5618</v>
      </c>
      <c r="E759" s="665" t="s">
        <v>5619</v>
      </c>
      <c r="F759" s="668"/>
      <c r="G759" s="668"/>
      <c r="H759" s="681">
        <v>0</v>
      </c>
      <c r="I759" s="668">
        <v>1</v>
      </c>
      <c r="J759" s="668">
        <v>3689.11</v>
      </c>
      <c r="K759" s="681">
        <v>1</v>
      </c>
      <c r="L759" s="668">
        <v>1</v>
      </c>
      <c r="M759" s="669">
        <v>3689.11</v>
      </c>
    </row>
    <row r="760" spans="1:13" ht="14.4" customHeight="1" x14ac:dyDescent="0.3">
      <c r="A760" s="664" t="s">
        <v>4791</v>
      </c>
      <c r="B760" s="665" t="s">
        <v>7241</v>
      </c>
      <c r="C760" s="665" t="s">
        <v>5928</v>
      </c>
      <c r="D760" s="665" t="s">
        <v>5618</v>
      </c>
      <c r="E760" s="665" t="s">
        <v>4611</v>
      </c>
      <c r="F760" s="668"/>
      <c r="G760" s="668"/>
      <c r="H760" s="681">
        <v>0</v>
      </c>
      <c r="I760" s="668">
        <v>4</v>
      </c>
      <c r="J760" s="668">
        <v>14756.44</v>
      </c>
      <c r="K760" s="681">
        <v>1</v>
      </c>
      <c r="L760" s="668">
        <v>4</v>
      </c>
      <c r="M760" s="669">
        <v>14756.44</v>
      </c>
    </row>
    <row r="761" spans="1:13" ht="14.4" customHeight="1" x14ac:dyDescent="0.3">
      <c r="A761" s="664" t="s">
        <v>4791</v>
      </c>
      <c r="B761" s="665" t="s">
        <v>7241</v>
      </c>
      <c r="C761" s="665" t="s">
        <v>6593</v>
      </c>
      <c r="D761" s="665" t="s">
        <v>6594</v>
      </c>
      <c r="E761" s="665" t="s">
        <v>6595</v>
      </c>
      <c r="F761" s="668"/>
      <c r="G761" s="668"/>
      <c r="H761" s="681"/>
      <c r="I761" s="668">
        <v>1</v>
      </c>
      <c r="J761" s="668">
        <v>0</v>
      </c>
      <c r="K761" s="681"/>
      <c r="L761" s="668">
        <v>1</v>
      </c>
      <c r="M761" s="669">
        <v>0</v>
      </c>
    </row>
    <row r="762" spans="1:13" ht="14.4" customHeight="1" x14ac:dyDescent="0.3">
      <c r="A762" s="664" t="s">
        <v>4791</v>
      </c>
      <c r="B762" s="665" t="s">
        <v>7237</v>
      </c>
      <c r="C762" s="665" t="s">
        <v>5741</v>
      </c>
      <c r="D762" s="665" t="s">
        <v>5740</v>
      </c>
      <c r="E762" s="665" t="s">
        <v>5430</v>
      </c>
      <c r="F762" s="668"/>
      <c r="G762" s="668"/>
      <c r="H762" s="681">
        <v>0</v>
      </c>
      <c r="I762" s="668">
        <v>36</v>
      </c>
      <c r="J762" s="668">
        <v>17963.04</v>
      </c>
      <c r="K762" s="681">
        <v>1</v>
      </c>
      <c r="L762" s="668">
        <v>36</v>
      </c>
      <c r="M762" s="669">
        <v>17963.04</v>
      </c>
    </row>
    <row r="763" spans="1:13" ht="14.4" customHeight="1" x14ac:dyDescent="0.3">
      <c r="A763" s="664" t="s">
        <v>4791</v>
      </c>
      <c r="B763" s="665" t="s">
        <v>4539</v>
      </c>
      <c r="C763" s="665" t="s">
        <v>604</v>
      </c>
      <c r="D763" s="665" t="s">
        <v>605</v>
      </c>
      <c r="E763" s="665" t="s">
        <v>4541</v>
      </c>
      <c r="F763" s="668">
        <v>110</v>
      </c>
      <c r="G763" s="668">
        <v>60542.899999999994</v>
      </c>
      <c r="H763" s="681">
        <v>0.50228310502283102</v>
      </c>
      <c r="I763" s="668">
        <v>109</v>
      </c>
      <c r="J763" s="668">
        <v>59992.51</v>
      </c>
      <c r="K763" s="681">
        <v>0.49771689497716898</v>
      </c>
      <c r="L763" s="668">
        <v>219</v>
      </c>
      <c r="M763" s="669">
        <v>120535.41</v>
      </c>
    </row>
    <row r="764" spans="1:13" ht="14.4" customHeight="1" x14ac:dyDescent="0.3">
      <c r="A764" s="664" t="s">
        <v>4791</v>
      </c>
      <c r="B764" s="665" t="s">
        <v>4539</v>
      </c>
      <c r="C764" s="665" t="s">
        <v>4897</v>
      </c>
      <c r="D764" s="665" t="s">
        <v>605</v>
      </c>
      <c r="E764" s="665" t="s">
        <v>4541</v>
      </c>
      <c r="F764" s="668"/>
      <c r="G764" s="668"/>
      <c r="H764" s="681"/>
      <c r="I764" s="668">
        <v>1</v>
      </c>
      <c r="J764" s="668">
        <v>0</v>
      </c>
      <c r="K764" s="681"/>
      <c r="L764" s="668">
        <v>1</v>
      </c>
      <c r="M764" s="669">
        <v>0</v>
      </c>
    </row>
    <row r="765" spans="1:13" ht="14.4" customHeight="1" x14ac:dyDescent="0.3">
      <c r="A765" s="664" t="s">
        <v>4791</v>
      </c>
      <c r="B765" s="665" t="s">
        <v>4539</v>
      </c>
      <c r="C765" s="665" t="s">
        <v>2572</v>
      </c>
      <c r="D765" s="665" t="s">
        <v>2573</v>
      </c>
      <c r="E765" s="665" t="s">
        <v>4540</v>
      </c>
      <c r="F765" s="668"/>
      <c r="G765" s="668"/>
      <c r="H765" s="681">
        <v>0</v>
      </c>
      <c r="I765" s="668">
        <v>69</v>
      </c>
      <c r="J765" s="668">
        <v>37976.910000000003</v>
      </c>
      <c r="K765" s="681">
        <v>1</v>
      </c>
      <c r="L765" s="668">
        <v>69</v>
      </c>
      <c r="M765" s="669">
        <v>37976.910000000003</v>
      </c>
    </row>
    <row r="766" spans="1:13" ht="14.4" customHeight="1" x14ac:dyDescent="0.3">
      <c r="A766" s="664" t="s">
        <v>4791</v>
      </c>
      <c r="B766" s="665" t="s">
        <v>4539</v>
      </c>
      <c r="C766" s="665" t="s">
        <v>6077</v>
      </c>
      <c r="D766" s="665" t="s">
        <v>5249</v>
      </c>
      <c r="E766" s="665" t="s">
        <v>6078</v>
      </c>
      <c r="F766" s="668">
        <v>14</v>
      </c>
      <c r="G766" s="668">
        <v>23116.52</v>
      </c>
      <c r="H766" s="681">
        <v>1</v>
      </c>
      <c r="I766" s="668"/>
      <c r="J766" s="668"/>
      <c r="K766" s="681">
        <v>0</v>
      </c>
      <c r="L766" s="668">
        <v>14</v>
      </c>
      <c r="M766" s="669">
        <v>23116.52</v>
      </c>
    </row>
    <row r="767" spans="1:13" ht="14.4" customHeight="1" x14ac:dyDescent="0.3">
      <c r="A767" s="664" t="s">
        <v>4791</v>
      </c>
      <c r="B767" s="665" t="s">
        <v>7242</v>
      </c>
      <c r="C767" s="665" t="s">
        <v>5613</v>
      </c>
      <c r="D767" s="665" t="s">
        <v>5614</v>
      </c>
      <c r="E767" s="665" t="s">
        <v>5615</v>
      </c>
      <c r="F767" s="668"/>
      <c r="G767" s="668"/>
      <c r="H767" s="681">
        <v>0</v>
      </c>
      <c r="I767" s="668">
        <v>101</v>
      </c>
      <c r="J767" s="668">
        <v>220172.92999999996</v>
      </c>
      <c r="K767" s="681">
        <v>1</v>
      </c>
      <c r="L767" s="668">
        <v>101</v>
      </c>
      <c r="M767" s="669">
        <v>220172.92999999996</v>
      </c>
    </row>
    <row r="768" spans="1:13" ht="14.4" customHeight="1" x14ac:dyDescent="0.3">
      <c r="A768" s="664" t="s">
        <v>4791</v>
      </c>
      <c r="B768" s="665" t="s">
        <v>7242</v>
      </c>
      <c r="C768" s="665" t="s">
        <v>6586</v>
      </c>
      <c r="D768" s="665" t="s">
        <v>6587</v>
      </c>
      <c r="E768" s="665" t="s">
        <v>6588</v>
      </c>
      <c r="F768" s="668"/>
      <c r="G768" s="668"/>
      <c r="H768" s="681">
        <v>0</v>
      </c>
      <c r="I768" s="668">
        <v>17</v>
      </c>
      <c r="J768" s="668">
        <v>111176.6</v>
      </c>
      <c r="K768" s="681">
        <v>1</v>
      </c>
      <c r="L768" s="668">
        <v>17</v>
      </c>
      <c r="M768" s="669">
        <v>111176.6</v>
      </c>
    </row>
    <row r="769" spans="1:13" ht="14.4" customHeight="1" x14ac:dyDescent="0.3">
      <c r="A769" s="664" t="s">
        <v>4791</v>
      </c>
      <c r="B769" s="665" t="s">
        <v>4549</v>
      </c>
      <c r="C769" s="665" t="s">
        <v>2246</v>
      </c>
      <c r="D769" s="665" t="s">
        <v>611</v>
      </c>
      <c r="E769" s="665" t="s">
        <v>4551</v>
      </c>
      <c r="F769" s="668"/>
      <c r="G769" s="668"/>
      <c r="H769" s="681">
        <v>0</v>
      </c>
      <c r="I769" s="668">
        <v>2</v>
      </c>
      <c r="J769" s="668">
        <v>73.08</v>
      </c>
      <c r="K769" s="681">
        <v>1</v>
      </c>
      <c r="L769" s="668">
        <v>2</v>
      </c>
      <c r="M769" s="669">
        <v>73.08</v>
      </c>
    </row>
    <row r="770" spans="1:13" ht="14.4" customHeight="1" x14ac:dyDescent="0.3">
      <c r="A770" s="664" t="s">
        <v>4791</v>
      </c>
      <c r="B770" s="665" t="s">
        <v>4549</v>
      </c>
      <c r="C770" s="665" t="s">
        <v>6220</v>
      </c>
      <c r="D770" s="665" t="s">
        <v>611</v>
      </c>
      <c r="E770" s="665" t="s">
        <v>6221</v>
      </c>
      <c r="F770" s="668"/>
      <c r="G770" s="668"/>
      <c r="H770" s="681"/>
      <c r="I770" s="668">
        <v>2</v>
      </c>
      <c r="J770" s="668">
        <v>0</v>
      </c>
      <c r="K770" s="681"/>
      <c r="L770" s="668">
        <v>2</v>
      </c>
      <c r="M770" s="669">
        <v>0</v>
      </c>
    </row>
    <row r="771" spans="1:13" ht="14.4" customHeight="1" x14ac:dyDescent="0.3">
      <c r="A771" s="664" t="s">
        <v>4791</v>
      </c>
      <c r="B771" s="665" t="s">
        <v>4552</v>
      </c>
      <c r="C771" s="665" t="s">
        <v>803</v>
      </c>
      <c r="D771" s="665" t="s">
        <v>804</v>
      </c>
      <c r="E771" s="665" t="s">
        <v>4553</v>
      </c>
      <c r="F771" s="668"/>
      <c r="G771" s="668"/>
      <c r="H771" s="681">
        <v>0</v>
      </c>
      <c r="I771" s="668">
        <v>3</v>
      </c>
      <c r="J771" s="668">
        <v>93.960000000000008</v>
      </c>
      <c r="K771" s="681">
        <v>1</v>
      </c>
      <c r="L771" s="668">
        <v>3</v>
      </c>
      <c r="M771" s="669">
        <v>93.960000000000008</v>
      </c>
    </row>
    <row r="772" spans="1:13" ht="14.4" customHeight="1" x14ac:dyDescent="0.3">
      <c r="A772" s="664" t="s">
        <v>4791</v>
      </c>
      <c r="B772" s="665" t="s">
        <v>4552</v>
      </c>
      <c r="C772" s="665" t="s">
        <v>2907</v>
      </c>
      <c r="D772" s="665" t="s">
        <v>2908</v>
      </c>
      <c r="E772" s="665" t="s">
        <v>4686</v>
      </c>
      <c r="F772" s="668"/>
      <c r="G772" s="668"/>
      <c r="H772" s="681">
        <v>0</v>
      </c>
      <c r="I772" s="668">
        <v>2</v>
      </c>
      <c r="J772" s="668">
        <v>281.89999999999998</v>
      </c>
      <c r="K772" s="681">
        <v>1</v>
      </c>
      <c r="L772" s="668">
        <v>2</v>
      </c>
      <c r="M772" s="669">
        <v>281.89999999999998</v>
      </c>
    </row>
    <row r="773" spans="1:13" ht="14.4" customHeight="1" x14ac:dyDescent="0.3">
      <c r="A773" s="664" t="s">
        <v>4791</v>
      </c>
      <c r="B773" s="665" t="s">
        <v>4567</v>
      </c>
      <c r="C773" s="665" t="s">
        <v>2330</v>
      </c>
      <c r="D773" s="665" t="s">
        <v>4572</v>
      </c>
      <c r="E773" s="665" t="s">
        <v>4573</v>
      </c>
      <c r="F773" s="668"/>
      <c r="G773" s="668"/>
      <c r="H773" s="681">
        <v>0</v>
      </c>
      <c r="I773" s="668">
        <v>6</v>
      </c>
      <c r="J773" s="668">
        <v>28.2</v>
      </c>
      <c r="K773" s="681">
        <v>1</v>
      </c>
      <c r="L773" s="668">
        <v>6</v>
      </c>
      <c r="M773" s="669">
        <v>28.2</v>
      </c>
    </row>
    <row r="774" spans="1:13" ht="14.4" customHeight="1" x14ac:dyDescent="0.3">
      <c r="A774" s="664" t="s">
        <v>4791</v>
      </c>
      <c r="B774" s="665" t="s">
        <v>4567</v>
      </c>
      <c r="C774" s="665" t="s">
        <v>2456</v>
      </c>
      <c r="D774" s="665" t="s">
        <v>4574</v>
      </c>
      <c r="E774" s="665" t="s">
        <v>4575</v>
      </c>
      <c r="F774" s="668"/>
      <c r="G774" s="668"/>
      <c r="H774" s="681">
        <v>0</v>
      </c>
      <c r="I774" s="668">
        <v>5</v>
      </c>
      <c r="J774" s="668">
        <v>47</v>
      </c>
      <c r="K774" s="681">
        <v>1</v>
      </c>
      <c r="L774" s="668">
        <v>5</v>
      </c>
      <c r="M774" s="669">
        <v>47</v>
      </c>
    </row>
    <row r="775" spans="1:13" ht="14.4" customHeight="1" x14ac:dyDescent="0.3">
      <c r="A775" s="664" t="s">
        <v>4791</v>
      </c>
      <c r="B775" s="665" t="s">
        <v>4567</v>
      </c>
      <c r="C775" s="665" t="s">
        <v>4848</v>
      </c>
      <c r="D775" s="665" t="s">
        <v>4849</v>
      </c>
      <c r="E775" s="665" t="s">
        <v>4573</v>
      </c>
      <c r="F775" s="668">
        <v>1</v>
      </c>
      <c r="G775" s="668">
        <v>4.7</v>
      </c>
      <c r="H775" s="681">
        <v>1</v>
      </c>
      <c r="I775" s="668"/>
      <c r="J775" s="668"/>
      <c r="K775" s="681">
        <v>0</v>
      </c>
      <c r="L775" s="668">
        <v>1</v>
      </c>
      <c r="M775" s="669">
        <v>4.7</v>
      </c>
    </row>
    <row r="776" spans="1:13" ht="14.4" customHeight="1" x14ac:dyDescent="0.3">
      <c r="A776" s="664" t="s">
        <v>4791</v>
      </c>
      <c r="B776" s="665" t="s">
        <v>4581</v>
      </c>
      <c r="C776" s="665" t="s">
        <v>2389</v>
      </c>
      <c r="D776" s="665" t="s">
        <v>2390</v>
      </c>
      <c r="E776" s="665" t="s">
        <v>4463</v>
      </c>
      <c r="F776" s="668"/>
      <c r="G776" s="668"/>
      <c r="H776" s="681">
        <v>0</v>
      </c>
      <c r="I776" s="668">
        <v>11</v>
      </c>
      <c r="J776" s="668">
        <v>585.37</v>
      </c>
      <c r="K776" s="681">
        <v>1</v>
      </c>
      <c r="L776" s="668">
        <v>11</v>
      </c>
      <c r="M776" s="669">
        <v>585.37</v>
      </c>
    </row>
    <row r="777" spans="1:13" ht="14.4" customHeight="1" x14ac:dyDescent="0.3">
      <c r="A777" s="664" t="s">
        <v>4791</v>
      </c>
      <c r="B777" s="665" t="s">
        <v>4581</v>
      </c>
      <c r="C777" s="665" t="s">
        <v>2466</v>
      </c>
      <c r="D777" s="665" t="s">
        <v>2467</v>
      </c>
      <c r="E777" s="665" t="s">
        <v>4487</v>
      </c>
      <c r="F777" s="668"/>
      <c r="G777" s="668"/>
      <c r="H777" s="681">
        <v>0</v>
      </c>
      <c r="I777" s="668">
        <v>2</v>
      </c>
      <c r="J777" s="668">
        <v>170.32</v>
      </c>
      <c r="K777" s="681">
        <v>1</v>
      </c>
      <c r="L777" s="668">
        <v>2</v>
      </c>
      <c r="M777" s="669">
        <v>170.32</v>
      </c>
    </row>
    <row r="778" spans="1:13" ht="14.4" customHeight="1" x14ac:dyDescent="0.3">
      <c r="A778" s="664" t="s">
        <v>4791</v>
      </c>
      <c r="B778" s="665" t="s">
        <v>4581</v>
      </c>
      <c r="C778" s="665" t="s">
        <v>4858</v>
      </c>
      <c r="D778" s="665" t="s">
        <v>2467</v>
      </c>
      <c r="E778" s="665" t="s">
        <v>4582</v>
      </c>
      <c r="F778" s="668"/>
      <c r="G778" s="668"/>
      <c r="H778" s="681">
        <v>0</v>
      </c>
      <c r="I778" s="668">
        <v>2</v>
      </c>
      <c r="J778" s="668">
        <v>434.32</v>
      </c>
      <c r="K778" s="681">
        <v>1</v>
      </c>
      <c r="L778" s="668">
        <v>2</v>
      </c>
      <c r="M778" s="669">
        <v>434.32</v>
      </c>
    </row>
    <row r="779" spans="1:13" ht="14.4" customHeight="1" x14ac:dyDescent="0.3">
      <c r="A779" s="664" t="s">
        <v>4791</v>
      </c>
      <c r="B779" s="665" t="s">
        <v>4711</v>
      </c>
      <c r="C779" s="665" t="s">
        <v>6571</v>
      </c>
      <c r="D779" s="665" t="s">
        <v>1592</v>
      </c>
      <c r="E779" s="665" t="s">
        <v>6572</v>
      </c>
      <c r="F779" s="668">
        <v>1</v>
      </c>
      <c r="G779" s="668">
        <v>0</v>
      </c>
      <c r="H779" s="681"/>
      <c r="I779" s="668"/>
      <c r="J779" s="668"/>
      <c r="K779" s="681"/>
      <c r="L779" s="668">
        <v>1</v>
      </c>
      <c r="M779" s="669">
        <v>0</v>
      </c>
    </row>
    <row r="780" spans="1:13" ht="14.4" customHeight="1" x14ac:dyDescent="0.3">
      <c r="A780" s="664" t="s">
        <v>4791</v>
      </c>
      <c r="B780" s="665" t="s">
        <v>4596</v>
      </c>
      <c r="C780" s="665" t="s">
        <v>5453</v>
      </c>
      <c r="D780" s="665" t="s">
        <v>2645</v>
      </c>
      <c r="E780" s="665" t="s">
        <v>2646</v>
      </c>
      <c r="F780" s="668"/>
      <c r="G780" s="668"/>
      <c r="H780" s="681">
        <v>0</v>
      </c>
      <c r="I780" s="668">
        <v>3</v>
      </c>
      <c r="J780" s="668">
        <v>582.78</v>
      </c>
      <c r="K780" s="681">
        <v>1</v>
      </c>
      <c r="L780" s="668">
        <v>3</v>
      </c>
      <c r="M780" s="669">
        <v>582.78</v>
      </c>
    </row>
    <row r="781" spans="1:13" ht="14.4" customHeight="1" x14ac:dyDescent="0.3">
      <c r="A781" s="664" t="s">
        <v>4791</v>
      </c>
      <c r="B781" s="665" t="s">
        <v>4596</v>
      </c>
      <c r="C781" s="665" t="s">
        <v>2589</v>
      </c>
      <c r="D781" s="665" t="s">
        <v>2590</v>
      </c>
      <c r="E781" s="665" t="s">
        <v>2578</v>
      </c>
      <c r="F781" s="668"/>
      <c r="G781" s="668"/>
      <c r="H781" s="681">
        <v>0</v>
      </c>
      <c r="I781" s="668">
        <v>40</v>
      </c>
      <c r="J781" s="668">
        <v>878.40000000000009</v>
      </c>
      <c r="K781" s="681">
        <v>1</v>
      </c>
      <c r="L781" s="668">
        <v>40</v>
      </c>
      <c r="M781" s="669">
        <v>878.40000000000009</v>
      </c>
    </row>
    <row r="782" spans="1:13" ht="14.4" customHeight="1" x14ac:dyDescent="0.3">
      <c r="A782" s="664" t="s">
        <v>4791</v>
      </c>
      <c r="B782" s="665" t="s">
        <v>4596</v>
      </c>
      <c r="C782" s="665" t="s">
        <v>2592</v>
      </c>
      <c r="D782" s="665" t="s">
        <v>2593</v>
      </c>
      <c r="E782" s="665" t="s">
        <v>2578</v>
      </c>
      <c r="F782" s="668"/>
      <c r="G782" s="668"/>
      <c r="H782" s="681">
        <v>0</v>
      </c>
      <c r="I782" s="668">
        <v>35</v>
      </c>
      <c r="J782" s="668">
        <v>768.6</v>
      </c>
      <c r="K782" s="681">
        <v>1</v>
      </c>
      <c r="L782" s="668">
        <v>35</v>
      </c>
      <c r="M782" s="669">
        <v>768.6</v>
      </c>
    </row>
    <row r="783" spans="1:13" ht="14.4" customHeight="1" x14ac:dyDescent="0.3">
      <c r="A783" s="664" t="s">
        <v>4791</v>
      </c>
      <c r="B783" s="665" t="s">
        <v>4596</v>
      </c>
      <c r="C783" s="665" t="s">
        <v>2611</v>
      </c>
      <c r="D783" s="665" t="s">
        <v>2587</v>
      </c>
      <c r="E783" s="665" t="s">
        <v>2612</v>
      </c>
      <c r="F783" s="668"/>
      <c r="G783" s="668"/>
      <c r="H783" s="681">
        <v>0</v>
      </c>
      <c r="I783" s="668">
        <v>70</v>
      </c>
      <c r="J783" s="668">
        <v>10212.299999999999</v>
      </c>
      <c r="K783" s="681">
        <v>1</v>
      </c>
      <c r="L783" s="668">
        <v>70</v>
      </c>
      <c r="M783" s="669">
        <v>10212.299999999999</v>
      </c>
    </row>
    <row r="784" spans="1:13" ht="14.4" customHeight="1" x14ac:dyDescent="0.3">
      <c r="A784" s="664" t="s">
        <v>4791</v>
      </c>
      <c r="B784" s="665" t="s">
        <v>4596</v>
      </c>
      <c r="C784" s="665" t="s">
        <v>6633</v>
      </c>
      <c r="D784" s="665" t="s">
        <v>2587</v>
      </c>
      <c r="E784" s="665" t="s">
        <v>5712</v>
      </c>
      <c r="F784" s="668"/>
      <c r="G784" s="668"/>
      <c r="H784" s="681">
        <v>0</v>
      </c>
      <c r="I784" s="668">
        <v>15</v>
      </c>
      <c r="J784" s="668">
        <v>1094.25</v>
      </c>
      <c r="K784" s="681">
        <v>1</v>
      </c>
      <c r="L784" s="668">
        <v>15</v>
      </c>
      <c r="M784" s="669">
        <v>1094.25</v>
      </c>
    </row>
    <row r="785" spans="1:13" ht="14.4" customHeight="1" x14ac:dyDescent="0.3">
      <c r="A785" s="664" t="s">
        <v>4791</v>
      </c>
      <c r="B785" s="665" t="s">
        <v>4596</v>
      </c>
      <c r="C785" s="665" t="s">
        <v>5675</v>
      </c>
      <c r="D785" s="665" t="s">
        <v>2638</v>
      </c>
      <c r="E785" s="665" t="s">
        <v>2578</v>
      </c>
      <c r="F785" s="668"/>
      <c r="G785" s="668"/>
      <c r="H785" s="681">
        <v>0</v>
      </c>
      <c r="I785" s="668">
        <v>12</v>
      </c>
      <c r="J785" s="668">
        <v>263.52</v>
      </c>
      <c r="K785" s="681">
        <v>1</v>
      </c>
      <c r="L785" s="668">
        <v>12</v>
      </c>
      <c r="M785" s="669">
        <v>263.52</v>
      </c>
    </row>
    <row r="786" spans="1:13" ht="14.4" customHeight="1" x14ac:dyDescent="0.3">
      <c r="A786" s="664" t="s">
        <v>4791</v>
      </c>
      <c r="B786" s="665" t="s">
        <v>4596</v>
      </c>
      <c r="C786" s="665" t="s">
        <v>2594</v>
      </c>
      <c r="D786" s="665" t="s">
        <v>2595</v>
      </c>
      <c r="E786" s="665" t="s">
        <v>2596</v>
      </c>
      <c r="F786" s="668"/>
      <c r="G786" s="668"/>
      <c r="H786" s="681">
        <v>0</v>
      </c>
      <c r="I786" s="668">
        <v>11</v>
      </c>
      <c r="J786" s="668">
        <v>1400.74</v>
      </c>
      <c r="K786" s="681">
        <v>1</v>
      </c>
      <c r="L786" s="668">
        <v>11</v>
      </c>
      <c r="M786" s="669">
        <v>1400.74</v>
      </c>
    </row>
    <row r="787" spans="1:13" ht="14.4" customHeight="1" x14ac:dyDescent="0.3">
      <c r="A787" s="664" t="s">
        <v>4791</v>
      </c>
      <c r="B787" s="665" t="s">
        <v>4596</v>
      </c>
      <c r="C787" s="665" t="s">
        <v>2599</v>
      </c>
      <c r="D787" s="665" t="s">
        <v>2600</v>
      </c>
      <c r="E787" s="665" t="s">
        <v>2596</v>
      </c>
      <c r="F787" s="668"/>
      <c r="G787" s="668"/>
      <c r="H787" s="681">
        <v>0</v>
      </c>
      <c r="I787" s="668">
        <v>40</v>
      </c>
      <c r="J787" s="668">
        <v>5093.5999999999995</v>
      </c>
      <c r="K787" s="681">
        <v>1</v>
      </c>
      <c r="L787" s="668">
        <v>40</v>
      </c>
      <c r="M787" s="669">
        <v>5093.5999999999995</v>
      </c>
    </row>
    <row r="788" spans="1:13" ht="14.4" customHeight="1" x14ac:dyDescent="0.3">
      <c r="A788" s="664" t="s">
        <v>4791</v>
      </c>
      <c r="B788" s="665" t="s">
        <v>4596</v>
      </c>
      <c r="C788" s="665" t="s">
        <v>2601</v>
      </c>
      <c r="D788" s="665" t="s">
        <v>2602</v>
      </c>
      <c r="E788" s="665" t="s">
        <v>2596</v>
      </c>
      <c r="F788" s="668"/>
      <c r="G788" s="668"/>
      <c r="H788" s="681">
        <v>0</v>
      </c>
      <c r="I788" s="668">
        <v>50</v>
      </c>
      <c r="J788" s="668">
        <v>6366.9999999999991</v>
      </c>
      <c r="K788" s="681">
        <v>1</v>
      </c>
      <c r="L788" s="668">
        <v>50</v>
      </c>
      <c r="M788" s="669">
        <v>6366.9999999999991</v>
      </c>
    </row>
    <row r="789" spans="1:13" ht="14.4" customHeight="1" x14ac:dyDescent="0.3">
      <c r="A789" s="664" t="s">
        <v>4791</v>
      </c>
      <c r="B789" s="665" t="s">
        <v>4596</v>
      </c>
      <c r="C789" s="665" t="s">
        <v>2616</v>
      </c>
      <c r="D789" s="665" t="s">
        <v>2617</v>
      </c>
      <c r="E789" s="665" t="s">
        <v>2615</v>
      </c>
      <c r="F789" s="668"/>
      <c r="G789" s="668"/>
      <c r="H789" s="681">
        <v>0</v>
      </c>
      <c r="I789" s="668">
        <v>10</v>
      </c>
      <c r="J789" s="668">
        <v>848.9</v>
      </c>
      <c r="K789" s="681">
        <v>1</v>
      </c>
      <c r="L789" s="668">
        <v>10</v>
      </c>
      <c r="M789" s="669">
        <v>848.9</v>
      </c>
    </row>
    <row r="790" spans="1:13" ht="14.4" customHeight="1" x14ac:dyDescent="0.3">
      <c r="A790" s="664" t="s">
        <v>4791</v>
      </c>
      <c r="B790" s="665" t="s">
        <v>4596</v>
      </c>
      <c r="C790" s="665" t="s">
        <v>2597</v>
      </c>
      <c r="D790" s="665" t="s">
        <v>2598</v>
      </c>
      <c r="E790" s="665" t="s">
        <v>2596</v>
      </c>
      <c r="F790" s="668"/>
      <c r="G790" s="668"/>
      <c r="H790" s="681">
        <v>0</v>
      </c>
      <c r="I790" s="668">
        <v>35</v>
      </c>
      <c r="J790" s="668">
        <v>4456.8999999999996</v>
      </c>
      <c r="K790" s="681">
        <v>1</v>
      </c>
      <c r="L790" s="668">
        <v>35</v>
      </c>
      <c r="M790" s="669">
        <v>4456.8999999999996</v>
      </c>
    </row>
    <row r="791" spans="1:13" ht="14.4" customHeight="1" x14ac:dyDescent="0.3">
      <c r="A791" s="664" t="s">
        <v>4791</v>
      </c>
      <c r="B791" s="665" t="s">
        <v>4596</v>
      </c>
      <c r="C791" s="665" t="s">
        <v>5678</v>
      </c>
      <c r="D791" s="665" t="s">
        <v>5679</v>
      </c>
      <c r="E791" s="665" t="s">
        <v>2596</v>
      </c>
      <c r="F791" s="668"/>
      <c r="G791" s="668"/>
      <c r="H791" s="681">
        <v>0</v>
      </c>
      <c r="I791" s="668">
        <v>58</v>
      </c>
      <c r="J791" s="668">
        <v>10235.259999999998</v>
      </c>
      <c r="K791" s="681">
        <v>1</v>
      </c>
      <c r="L791" s="668">
        <v>58</v>
      </c>
      <c r="M791" s="669">
        <v>10235.259999999998</v>
      </c>
    </row>
    <row r="792" spans="1:13" ht="14.4" customHeight="1" x14ac:dyDescent="0.3">
      <c r="A792" s="664" t="s">
        <v>4791</v>
      </c>
      <c r="B792" s="665" t="s">
        <v>4596</v>
      </c>
      <c r="C792" s="665" t="s">
        <v>5676</v>
      </c>
      <c r="D792" s="665" t="s">
        <v>5677</v>
      </c>
      <c r="E792" s="665" t="s">
        <v>2596</v>
      </c>
      <c r="F792" s="668"/>
      <c r="G792" s="668"/>
      <c r="H792" s="681">
        <v>0</v>
      </c>
      <c r="I792" s="668">
        <v>30</v>
      </c>
      <c r="J792" s="668">
        <v>5294.1</v>
      </c>
      <c r="K792" s="681">
        <v>1</v>
      </c>
      <c r="L792" s="668">
        <v>30</v>
      </c>
      <c r="M792" s="669">
        <v>5294.1</v>
      </c>
    </row>
    <row r="793" spans="1:13" ht="14.4" customHeight="1" x14ac:dyDescent="0.3">
      <c r="A793" s="664" t="s">
        <v>4791</v>
      </c>
      <c r="B793" s="665" t="s">
        <v>4596</v>
      </c>
      <c r="C793" s="665" t="s">
        <v>5680</v>
      </c>
      <c r="D793" s="665" t="s">
        <v>5681</v>
      </c>
      <c r="E793" s="665" t="s">
        <v>2596</v>
      </c>
      <c r="F793" s="668"/>
      <c r="G793" s="668"/>
      <c r="H793" s="681">
        <v>0</v>
      </c>
      <c r="I793" s="668">
        <v>29</v>
      </c>
      <c r="J793" s="668">
        <v>5117.6299999999992</v>
      </c>
      <c r="K793" s="681">
        <v>1</v>
      </c>
      <c r="L793" s="668">
        <v>29</v>
      </c>
      <c r="M793" s="669">
        <v>5117.6299999999992</v>
      </c>
    </row>
    <row r="794" spans="1:13" ht="14.4" customHeight="1" x14ac:dyDescent="0.3">
      <c r="A794" s="664" t="s">
        <v>4791</v>
      </c>
      <c r="B794" s="665" t="s">
        <v>4596</v>
      </c>
      <c r="C794" s="665" t="s">
        <v>5682</v>
      </c>
      <c r="D794" s="665" t="s">
        <v>2584</v>
      </c>
      <c r="E794" s="665" t="s">
        <v>5683</v>
      </c>
      <c r="F794" s="668"/>
      <c r="G794" s="668"/>
      <c r="H794" s="681">
        <v>0</v>
      </c>
      <c r="I794" s="668">
        <v>90</v>
      </c>
      <c r="J794" s="668">
        <v>130593.60000000001</v>
      </c>
      <c r="K794" s="681">
        <v>1</v>
      </c>
      <c r="L794" s="668">
        <v>90</v>
      </c>
      <c r="M794" s="669">
        <v>130593.60000000001</v>
      </c>
    </row>
    <row r="795" spans="1:13" ht="14.4" customHeight="1" x14ac:dyDescent="0.3">
      <c r="A795" s="664" t="s">
        <v>4791</v>
      </c>
      <c r="B795" s="665" t="s">
        <v>4596</v>
      </c>
      <c r="C795" s="665" t="s">
        <v>2644</v>
      </c>
      <c r="D795" s="665" t="s">
        <v>4601</v>
      </c>
      <c r="E795" s="665" t="s">
        <v>2646</v>
      </c>
      <c r="F795" s="668"/>
      <c r="G795" s="668"/>
      <c r="H795" s="681">
        <v>0</v>
      </c>
      <c r="I795" s="668">
        <v>682</v>
      </c>
      <c r="J795" s="668">
        <v>132485.31999999998</v>
      </c>
      <c r="K795" s="681">
        <v>1</v>
      </c>
      <c r="L795" s="668">
        <v>682</v>
      </c>
      <c r="M795" s="669">
        <v>132485.31999999998</v>
      </c>
    </row>
    <row r="796" spans="1:13" ht="14.4" customHeight="1" x14ac:dyDescent="0.3">
      <c r="A796" s="664" t="s">
        <v>4791</v>
      </c>
      <c r="B796" s="665" t="s">
        <v>4596</v>
      </c>
      <c r="C796" s="665" t="s">
        <v>3884</v>
      </c>
      <c r="D796" s="665" t="s">
        <v>3885</v>
      </c>
      <c r="E796" s="665" t="s">
        <v>2639</v>
      </c>
      <c r="F796" s="668"/>
      <c r="G796" s="668"/>
      <c r="H796" s="681">
        <v>0</v>
      </c>
      <c r="I796" s="668">
        <v>8</v>
      </c>
      <c r="J796" s="668">
        <v>1911.12</v>
      </c>
      <c r="K796" s="681">
        <v>1</v>
      </c>
      <c r="L796" s="668">
        <v>8</v>
      </c>
      <c r="M796" s="669">
        <v>1911.12</v>
      </c>
    </row>
    <row r="797" spans="1:13" ht="14.4" customHeight="1" x14ac:dyDescent="0.3">
      <c r="A797" s="664" t="s">
        <v>4791</v>
      </c>
      <c r="B797" s="665" t="s">
        <v>4596</v>
      </c>
      <c r="C797" s="665" t="s">
        <v>2651</v>
      </c>
      <c r="D797" s="665" t="s">
        <v>2652</v>
      </c>
      <c r="E797" s="665" t="s">
        <v>2639</v>
      </c>
      <c r="F797" s="668"/>
      <c r="G797" s="668"/>
      <c r="H797" s="681">
        <v>0</v>
      </c>
      <c r="I797" s="668">
        <v>8</v>
      </c>
      <c r="J797" s="668">
        <v>1911.12</v>
      </c>
      <c r="K797" s="681">
        <v>1</v>
      </c>
      <c r="L797" s="668">
        <v>8</v>
      </c>
      <c r="M797" s="669">
        <v>1911.12</v>
      </c>
    </row>
    <row r="798" spans="1:13" ht="14.4" customHeight="1" x14ac:dyDescent="0.3">
      <c r="A798" s="664" t="s">
        <v>4791</v>
      </c>
      <c r="B798" s="665" t="s">
        <v>4596</v>
      </c>
      <c r="C798" s="665" t="s">
        <v>5692</v>
      </c>
      <c r="D798" s="665" t="s">
        <v>5693</v>
      </c>
      <c r="E798" s="665" t="s">
        <v>5687</v>
      </c>
      <c r="F798" s="668">
        <v>20</v>
      </c>
      <c r="G798" s="668">
        <v>0</v>
      </c>
      <c r="H798" s="681"/>
      <c r="I798" s="668"/>
      <c r="J798" s="668"/>
      <c r="K798" s="681"/>
      <c r="L798" s="668">
        <v>20</v>
      </c>
      <c r="M798" s="669">
        <v>0</v>
      </c>
    </row>
    <row r="799" spans="1:13" ht="14.4" customHeight="1" x14ac:dyDescent="0.3">
      <c r="A799" s="664" t="s">
        <v>4791</v>
      </c>
      <c r="B799" s="665" t="s">
        <v>4596</v>
      </c>
      <c r="C799" s="665" t="s">
        <v>5685</v>
      </c>
      <c r="D799" s="665" t="s">
        <v>5686</v>
      </c>
      <c r="E799" s="665" t="s">
        <v>5687</v>
      </c>
      <c r="F799" s="668">
        <v>10</v>
      </c>
      <c r="G799" s="668">
        <v>656</v>
      </c>
      <c r="H799" s="681">
        <v>1</v>
      </c>
      <c r="I799" s="668"/>
      <c r="J799" s="668"/>
      <c r="K799" s="681">
        <v>0</v>
      </c>
      <c r="L799" s="668">
        <v>10</v>
      </c>
      <c r="M799" s="669">
        <v>656</v>
      </c>
    </row>
    <row r="800" spans="1:13" ht="14.4" customHeight="1" x14ac:dyDescent="0.3">
      <c r="A800" s="664" t="s">
        <v>4791</v>
      </c>
      <c r="B800" s="665" t="s">
        <v>4596</v>
      </c>
      <c r="C800" s="665" t="s">
        <v>2637</v>
      </c>
      <c r="D800" s="665" t="s">
        <v>2638</v>
      </c>
      <c r="E800" s="665" t="s">
        <v>2639</v>
      </c>
      <c r="F800" s="668"/>
      <c r="G800" s="668"/>
      <c r="H800" s="681">
        <v>0</v>
      </c>
      <c r="I800" s="668">
        <v>34</v>
      </c>
      <c r="J800" s="668">
        <v>2985.8799999999997</v>
      </c>
      <c r="K800" s="681">
        <v>1</v>
      </c>
      <c r="L800" s="668">
        <v>34</v>
      </c>
      <c r="M800" s="669">
        <v>2985.8799999999997</v>
      </c>
    </row>
    <row r="801" spans="1:13" ht="14.4" customHeight="1" x14ac:dyDescent="0.3">
      <c r="A801" s="664" t="s">
        <v>4791</v>
      </c>
      <c r="B801" s="665" t="s">
        <v>4596</v>
      </c>
      <c r="C801" s="665" t="s">
        <v>5690</v>
      </c>
      <c r="D801" s="665" t="s">
        <v>5691</v>
      </c>
      <c r="E801" s="665" t="s">
        <v>2639</v>
      </c>
      <c r="F801" s="668"/>
      <c r="G801" s="668"/>
      <c r="H801" s="681">
        <v>0</v>
      </c>
      <c r="I801" s="668">
        <v>3</v>
      </c>
      <c r="J801" s="668">
        <v>395.79</v>
      </c>
      <c r="K801" s="681">
        <v>1</v>
      </c>
      <c r="L801" s="668">
        <v>3</v>
      </c>
      <c r="M801" s="669">
        <v>395.79</v>
      </c>
    </row>
    <row r="802" spans="1:13" ht="14.4" customHeight="1" x14ac:dyDescent="0.3">
      <c r="A802" s="664" t="s">
        <v>4791</v>
      </c>
      <c r="B802" s="665" t="s">
        <v>4596</v>
      </c>
      <c r="C802" s="665" t="s">
        <v>2649</v>
      </c>
      <c r="D802" s="665" t="s">
        <v>2650</v>
      </c>
      <c r="E802" s="665" t="s">
        <v>2639</v>
      </c>
      <c r="F802" s="668"/>
      <c r="G802" s="668"/>
      <c r="H802" s="681">
        <v>0</v>
      </c>
      <c r="I802" s="668">
        <v>3</v>
      </c>
      <c r="J802" s="668">
        <v>395.79</v>
      </c>
      <c r="K802" s="681">
        <v>1</v>
      </c>
      <c r="L802" s="668">
        <v>3</v>
      </c>
      <c r="M802" s="669">
        <v>395.79</v>
      </c>
    </row>
    <row r="803" spans="1:13" ht="14.4" customHeight="1" x14ac:dyDescent="0.3">
      <c r="A803" s="664" t="s">
        <v>4791</v>
      </c>
      <c r="B803" s="665" t="s">
        <v>4596</v>
      </c>
      <c r="C803" s="665" t="s">
        <v>3890</v>
      </c>
      <c r="D803" s="665" t="s">
        <v>4715</v>
      </c>
      <c r="E803" s="665" t="s">
        <v>2596</v>
      </c>
      <c r="F803" s="668"/>
      <c r="G803" s="668"/>
      <c r="H803" s="681">
        <v>0</v>
      </c>
      <c r="I803" s="668">
        <v>15</v>
      </c>
      <c r="J803" s="668">
        <v>1910.1000000000001</v>
      </c>
      <c r="K803" s="681">
        <v>1</v>
      </c>
      <c r="L803" s="668">
        <v>15</v>
      </c>
      <c r="M803" s="669">
        <v>1910.1000000000001</v>
      </c>
    </row>
    <row r="804" spans="1:13" ht="14.4" customHeight="1" x14ac:dyDescent="0.3">
      <c r="A804" s="664" t="s">
        <v>4791</v>
      </c>
      <c r="B804" s="665" t="s">
        <v>4596</v>
      </c>
      <c r="C804" s="665" t="s">
        <v>6634</v>
      </c>
      <c r="D804" s="665" t="s">
        <v>5681</v>
      </c>
      <c r="E804" s="665" t="s">
        <v>6635</v>
      </c>
      <c r="F804" s="668">
        <v>9</v>
      </c>
      <c r="G804" s="668">
        <v>0</v>
      </c>
      <c r="H804" s="681"/>
      <c r="I804" s="668"/>
      <c r="J804" s="668"/>
      <c r="K804" s="681"/>
      <c r="L804" s="668">
        <v>9</v>
      </c>
      <c r="M804" s="669">
        <v>0</v>
      </c>
    </row>
    <row r="805" spans="1:13" ht="14.4" customHeight="1" x14ac:dyDescent="0.3">
      <c r="A805" s="664" t="s">
        <v>4791</v>
      </c>
      <c r="B805" s="665" t="s">
        <v>4596</v>
      </c>
      <c r="C805" s="665" t="s">
        <v>6636</v>
      </c>
      <c r="D805" s="665" t="s">
        <v>2590</v>
      </c>
      <c r="E805" s="665" t="s">
        <v>2639</v>
      </c>
      <c r="F805" s="668">
        <v>5</v>
      </c>
      <c r="G805" s="668">
        <v>439.09999999999997</v>
      </c>
      <c r="H805" s="681">
        <v>1</v>
      </c>
      <c r="I805" s="668"/>
      <c r="J805" s="668"/>
      <c r="K805" s="681">
        <v>0</v>
      </c>
      <c r="L805" s="668">
        <v>5</v>
      </c>
      <c r="M805" s="669">
        <v>439.09999999999997</v>
      </c>
    </row>
    <row r="806" spans="1:13" ht="14.4" customHeight="1" x14ac:dyDescent="0.3">
      <c r="A806" s="664" t="s">
        <v>4791</v>
      </c>
      <c r="B806" s="665" t="s">
        <v>7244</v>
      </c>
      <c r="C806" s="665" t="s">
        <v>6658</v>
      </c>
      <c r="D806" s="665" t="s">
        <v>6659</v>
      </c>
      <c r="E806" s="665" t="s">
        <v>6660</v>
      </c>
      <c r="F806" s="668">
        <v>2</v>
      </c>
      <c r="G806" s="668">
        <v>0</v>
      </c>
      <c r="H806" s="681"/>
      <c r="I806" s="668"/>
      <c r="J806" s="668"/>
      <c r="K806" s="681"/>
      <c r="L806" s="668">
        <v>2</v>
      </c>
      <c r="M806" s="669">
        <v>0</v>
      </c>
    </row>
    <row r="807" spans="1:13" ht="14.4" customHeight="1" x14ac:dyDescent="0.3">
      <c r="A807" s="664" t="s">
        <v>4792</v>
      </c>
      <c r="B807" s="665" t="s">
        <v>4404</v>
      </c>
      <c r="C807" s="665" t="s">
        <v>5662</v>
      </c>
      <c r="D807" s="665" t="s">
        <v>3697</v>
      </c>
      <c r="E807" s="665" t="s">
        <v>4604</v>
      </c>
      <c r="F807" s="668"/>
      <c r="G807" s="668"/>
      <c r="H807" s="681">
        <v>0</v>
      </c>
      <c r="I807" s="668">
        <v>1</v>
      </c>
      <c r="J807" s="668">
        <v>205.84</v>
      </c>
      <c r="K807" s="681">
        <v>1</v>
      </c>
      <c r="L807" s="668">
        <v>1</v>
      </c>
      <c r="M807" s="669">
        <v>205.84</v>
      </c>
    </row>
    <row r="808" spans="1:13" ht="14.4" customHeight="1" x14ac:dyDescent="0.3">
      <c r="A808" s="664" t="s">
        <v>4792</v>
      </c>
      <c r="B808" s="665" t="s">
        <v>4404</v>
      </c>
      <c r="C808" s="665" t="s">
        <v>6719</v>
      </c>
      <c r="D808" s="665" t="s">
        <v>6720</v>
      </c>
      <c r="E808" s="665" t="s">
        <v>6721</v>
      </c>
      <c r="F808" s="668">
        <v>1</v>
      </c>
      <c r="G808" s="668">
        <v>0</v>
      </c>
      <c r="H808" s="681"/>
      <c r="I808" s="668"/>
      <c r="J808" s="668"/>
      <c r="K808" s="681"/>
      <c r="L808" s="668">
        <v>1</v>
      </c>
      <c r="M808" s="669">
        <v>0</v>
      </c>
    </row>
    <row r="809" spans="1:13" ht="14.4" customHeight="1" x14ac:dyDescent="0.3">
      <c r="A809" s="664" t="s">
        <v>4792</v>
      </c>
      <c r="B809" s="665" t="s">
        <v>4404</v>
      </c>
      <c r="C809" s="665" t="s">
        <v>6722</v>
      </c>
      <c r="D809" s="665" t="s">
        <v>2570</v>
      </c>
      <c r="E809" s="665" t="s">
        <v>6723</v>
      </c>
      <c r="F809" s="668"/>
      <c r="G809" s="668"/>
      <c r="H809" s="681"/>
      <c r="I809" s="668">
        <v>2</v>
      </c>
      <c r="J809" s="668">
        <v>0</v>
      </c>
      <c r="K809" s="681"/>
      <c r="L809" s="668">
        <v>2</v>
      </c>
      <c r="M809" s="669">
        <v>0</v>
      </c>
    </row>
    <row r="810" spans="1:13" ht="14.4" customHeight="1" x14ac:dyDescent="0.3">
      <c r="A810" s="664" t="s">
        <v>4792</v>
      </c>
      <c r="B810" s="665" t="s">
        <v>4412</v>
      </c>
      <c r="C810" s="665" t="s">
        <v>4914</v>
      </c>
      <c r="D810" s="665" t="s">
        <v>2567</v>
      </c>
      <c r="E810" s="665" t="s">
        <v>2568</v>
      </c>
      <c r="F810" s="668"/>
      <c r="G810" s="668"/>
      <c r="H810" s="681">
        <v>0</v>
      </c>
      <c r="I810" s="668">
        <v>34</v>
      </c>
      <c r="J810" s="668">
        <v>22730.36</v>
      </c>
      <c r="K810" s="681">
        <v>1</v>
      </c>
      <c r="L810" s="668">
        <v>34</v>
      </c>
      <c r="M810" s="669">
        <v>22730.36</v>
      </c>
    </row>
    <row r="811" spans="1:13" ht="14.4" customHeight="1" x14ac:dyDescent="0.3">
      <c r="A811" s="664" t="s">
        <v>4792</v>
      </c>
      <c r="B811" s="665" t="s">
        <v>4412</v>
      </c>
      <c r="C811" s="665" t="s">
        <v>2566</v>
      </c>
      <c r="D811" s="665" t="s">
        <v>2567</v>
      </c>
      <c r="E811" s="665" t="s">
        <v>2568</v>
      </c>
      <c r="F811" s="668"/>
      <c r="G811" s="668"/>
      <c r="H811" s="681">
        <v>0</v>
      </c>
      <c r="I811" s="668">
        <v>2</v>
      </c>
      <c r="J811" s="668">
        <v>1337.08</v>
      </c>
      <c r="K811" s="681">
        <v>1</v>
      </c>
      <c r="L811" s="668">
        <v>2</v>
      </c>
      <c r="M811" s="669">
        <v>1337.08</v>
      </c>
    </row>
    <row r="812" spans="1:13" ht="14.4" customHeight="1" x14ac:dyDescent="0.3">
      <c r="A812" s="664" t="s">
        <v>4792</v>
      </c>
      <c r="B812" s="665" t="s">
        <v>4418</v>
      </c>
      <c r="C812" s="665" t="s">
        <v>3690</v>
      </c>
      <c r="D812" s="665" t="s">
        <v>2402</v>
      </c>
      <c r="E812" s="665" t="s">
        <v>4608</v>
      </c>
      <c r="F812" s="668"/>
      <c r="G812" s="668"/>
      <c r="H812" s="681"/>
      <c r="I812" s="668">
        <v>1</v>
      </c>
      <c r="J812" s="668">
        <v>0</v>
      </c>
      <c r="K812" s="681"/>
      <c r="L812" s="668">
        <v>1</v>
      </c>
      <c r="M812" s="669">
        <v>0</v>
      </c>
    </row>
    <row r="813" spans="1:13" ht="14.4" customHeight="1" x14ac:dyDescent="0.3">
      <c r="A813" s="664" t="s">
        <v>4792</v>
      </c>
      <c r="B813" s="665" t="s">
        <v>4442</v>
      </c>
      <c r="C813" s="665" t="s">
        <v>4806</v>
      </c>
      <c r="D813" s="665" t="s">
        <v>2554</v>
      </c>
      <c r="E813" s="665" t="s">
        <v>4446</v>
      </c>
      <c r="F813" s="668"/>
      <c r="G813" s="668"/>
      <c r="H813" s="681">
        <v>0</v>
      </c>
      <c r="I813" s="668">
        <v>9</v>
      </c>
      <c r="J813" s="668">
        <v>4733.01</v>
      </c>
      <c r="K813" s="681">
        <v>1</v>
      </c>
      <c r="L813" s="668">
        <v>9</v>
      </c>
      <c r="M813" s="669">
        <v>4733.01</v>
      </c>
    </row>
    <row r="814" spans="1:13" ht="14.4" customHeight="1" x14ac:dyDescent="0.3">
      <c r="A814" s="664" t="s">
        <v>4792</v>
      </c>
      <c r="B814" s="665" t="s">
        <v>4442</v>
      </c>
      <c r="C814" s="665" t="s">
        <v>4968</v>
      </c>
      <c r="D814" s="665" t="s">
        <v>2554</v>
      </c>
      <c r="E814" s="665" t="s">
        <v>4615</v>
      </c>
      <c r="F814" s="668"/>
      <c r="G814" s="668"/>
      <c r="H814" s="681">
        <v>0</v>
      </c>
      <c r="I814" s="668">
        <v>3</v>
      </c>
      <c r="J814" s="668">
        <v>2445.3000000000002</v>
      </c>
      <c r="K814" s="681">
        <v>1</v>
      </c>
      <c r="L814" s="668">
        <v>3</v>
      </c>
      <c r="M814" s="669">
        <v>2445.3000000000002</v>
      </c>
    </row>
    <row r="815" spans="1:13" ht="14.4" customHeight="1" x14ac:dyDescent="0.3">
      <c r="A815" s="664" t="s">
        <v>4792</v>
      </c>
      <c r="B815" s="665" t="s">
        <v>4442</v>
      </c>
      <c r="C815" s="665" t="s">
        <v>3683</v>
      </c>
      <c r="D815" s="665" t="s">
        <v>2554</v>
      </c>
      <c r="E815" s="665" t="s">
        <v>4616</v>
      </c>
      <c r="F815" s="668"/>
      <c r="G815" s="668"/>
      <c r="H815" s="681">
        <v>0</v>
      </c>
      <c r="I815" s="668">
        <v>6</v>
      </c>
      <c r="J815" s="668">
        <v>5542.4400000000005</v>
      </c>
      <c r="K815" s="681">
        <v>1</v>
      </c>
      <c r="L815" s="668">
        <v>6</v>
      </c>
      <c r="M815" s="669">
        <v>5542.4400000000005</v>
      </c>
    </row>
    <row r="816" spans="1:13" ht="14.4" customHeight="1" x14ac:dyDescent="0.3">
      <c r="A816" s="664" t="s">
        <v>4792</v>
      </c>
      <c r="B816" s="665" t="s">
        <v>4442</v>
      </c>
      <c r="C816" s="665" t="s">
        <v>5128</v>
      </c>
      <c r="D816" s="665" t="s">
        <v>2308</v>
      </c>
      <c r="E816" s="665" t="s">
        <v>4444</v>
      </c>
      <c r="F816" s="668"/>
      <c r="G816" s="668"/>
      <c r="H816" s="681">
        <v>0</v>
      </c>
      <c r="I816" s="668">
        <v>18</v>
      </c>
      <c r="J816" s="668">
        <v>24941.159999999996</v>
      </c>
      <c r="K816" s="681">
        <v>1</v>
      </c>
      <c r="L816" s="668">
        <v>18</v>
      </c>
      <c r="M816" s="669">
        <v>24941.159999999996</v>
      </c>
    </row>
    <row r="817" spans="1:13" ht="14.4" customHeight="1" x14ac:dyDescent="0.3">
      <c r="A817" s="664" t="s">
        <v>4792</v>
      </c>
      <c r="B817" s="665" t="s">
        <v>4442</v>
      </c>
      <c r="C817" s="665" t="s">
        <v>2307</v>
      </c>
      <c r="D817" s="665" t="s">
        <v>2308</v>
      </c>
      <c r="E817" s="665" t="s">
        <v>4447</v>
      </c>
      <c r="F817" s="668"/>
      <c r="G817" s="668"/>
      <c r="H817" s="681">
        <v>0</v>
      </c>
      <c r="I817" s="668">
        <v>3</v>
      </c>
      <c r="J817" s="668">
        <v>5542.47</v>
      </c>
      <c r="K817" s="681">
        <v>1</v>
      </c>
      <c r="L817" s="668">
        <v>3</v>
      </c>
      <c r="M817" s="669">
        <v>5542.47</v>
      </c>
    </row>
    <row r="818" spans="1:13" ht="14.4" customHeight="1" x14ac:dyDescent="0.3">
      <c r="A818" s="664" t="s">
        <v>4792</v>
      </c>
      <c r="B818" s="665" t="s">
        <v>4442</v>
      </c>
      <c r="C818" s="665" t="s">
        <v>4908</v>
      </c>
      <c r="D818" s="665" t="s">
        <v>2308</v>
      </c>
      <c r="E818" s="665" t="s">
        <v>4445</v>
      </c>
      <c r="F818" s="668"/>
      <c r="G818" s="668"/>
      <c r="H818" s="681">
        <v>0</v>
      </c>
      <c r="I818" s="668">
        <v>3</v>
      </c>
      <c r="J818" s="668">
        <v>6928.08</v>
      </c>
      <c r="K818" s="681">
        <v>1</v>
      </c>
      <c r="L818" s="668">
        <v>3</v>
      </c>
      <c r="M818" s="669">
        <v>6928.08</v>
      </c>
    </row>
    <row r="819" spans="1:13" ht="14.4" customHeight="1" x14ac:dyDescent="0.3">
      <c r="A819" s="664" t="s">
        <v>4792</v>
      </c>
      <c r="B819" s="665" t="s">
        <v>4442</v>
      </c>
      <c r="C819" s="665" t="s">
        <v>2550</v>
      </c>
      <c r="D819" s="665" t="s">
        <v>2308</v>
      </c>
      <c r="E819" s="665" t="s">
        <v>4444</v>
      </c>
      <c r="F819" s="668"/>
      <c r="G819" s="668"/>
      <c r="H819" s="681">
        <v>0</v>
      </c>
      <c r="I819" s="668">
        <v>3</v>
      </c>
      <c r="J819" s="668">
        <v>4156.8599999999997</v>
      </c>
      <c r="K819" s="681">
        <v>1</v>
      </c>
      <c r="L819" s="668">
        <v>3</v>
      </c>
      <c r="M819" s="669">
        <v>4156.8599999999997</v>
      </c>
    </row>
    <row r="820" spans="1:13" ht="14.4" customHeight="1" x14ac:dyDescent="0.3">
      <c r="A820" s="664" t="s">
        <v>4792</v>
      </c>
      <c r="B820" s="665" t="s">
        <v>4452</v>
      </c>
      <c r="C820" s="665" t="s">
        <v>2284</v>
      </c>
      <c r="D820" s="665" t="s">
        <v>2285</v>
      </c>
      <c r="E820" s="665" t="s">
        <v>4453</v>
      </c>
      <c r="F820" s="668"/>
      <c r="G820" s="668"/>
      <c r="H820" s="681">
        <v>0</v>
      </c>
      <c r="I820" s="668">
        <v>3</v>
      </c>
      <c r="J820" s="668">
        <v>196.62</v>
      </c>
      <c r="K820" s="681">
        <v>1</v>
      </c>
      <c r="L820" s="668">
        <v>3</v>
      </c>
      <c r="M820" s="669">
        <v>196.62</v>
      </c>
    </row>
    <row r="821" spans="1:13" ht="14.4" customHeight="1" x14ac:dyDescent="0.3">
      <c r="A821" s="664" t="s">
        <v>4792</v>
      </c>
      <c r="B821" s="665" t="s">
        <v>4454</v>
      </c>
      <c r="C821" s="665" t="s">
        <v>6669</v>
      </c>
      <c r="D821" s="665" t="s">
        <v>2282</v>
      </c>
      <c r="E821" s="665" t="s">
        <v>4462</v>
      </c>
      <c r="F821" s="668"/>
      <c r="G821" s="668"/>
      <c r="H821" s="681">
        <v>0</v>
      </c>
      <c r="I821" s="668">
        <v>1</v>
      </c>
      <c r="J821" s="668">
        <v>105.32</v>
      </c>
      <c r="K821" s="681">
        <v>1</v>
      </c>
      <c r="L821" s="668">
        <v>1</v>
      </c>
      <c r="M821" s="669">
        <v>105.32</v>
      </c>
    </row>
    <row r="822" spans="1:13" ht="14.4" customHeight="1" x14ac:dyDescent="0.3">
      <c r="A822" s="664" t="s">
        <v>4792</v>
      </c>
      <c r="B822" s="665" t="s">
        <v>4454</v>
      </c>
      <c r="C822" s="665" t="s">
        <v>2281</v>
      </c>
      <c r="D822" s="665" t="s">
        <v>2282</v>
      </c>
      <c r="E822" s="665" t="s">
        <v>4455</v>
      </c>
      <c r="F822" s="668"/>
      <c r="G822" s="668"/>
      <c r="H822" s="681">
        <v>0</v>
      </c>
      <c r="I822" s="668">
        <v>6</v>
      </c>
      <c r="J822" s="668">
        <v>210.66</v>
      </c>
      <c r="K822" s="681">
        <v>1</v>
      </c>
      <c r="L822" s="668">
        <v>6</v>
      </c>
      <c r="M822" s="669">
        <v>210.66</v>
      </c>
    </row>
    <row r="823" spans="1:13" ht="14.4" customHeight="1" x14ac:dyDescent="0.3">
      <c r="A823" s="664" t="s">
        <v>4792</v>
      </c>
      <c r="B823" s="665" t="s">
        <v>4461</v>
      </c>
      <c r="C823" s="665" t="s">
        <v>2352</v>
      </c>
      <c r="D823" s="665" t="s">
        <v>2353</v>
      </c>
      <c r="E823" s="665" t="s">
        <v>4455</v>
      </c>
      <c r="F823" s="668"/>
      <c r="G823" s="668"/>
      <c r="H823" s="681">
        <v>0</v>
      </c>
      <c r="I823" s="668">
        <v>4</v>
      </c>
      <c r="J823" s="668">
        <v>193.08</v>
      </c>
      <c r="K823" s="681">
        <v>1</v>
      </c>
      <c r="L823" s="668">
        <v>4</v>
      </c>
      <c r="M823" s="669">
        <v>193.08</v>
      </c>
    </row>
    <row r="824" spans="1:13" ht="14.4" customHeight="1" x14ac:dyDescent="0.3">
      <c r="A824" s="664" t="s">
        <v>4792</v>
      </c>
      <c r="B824" s="665" t="s">
        <v>4461</v>
      </c>
      <c r="C824" s="665" t="s">
        <v>2359</v>
      </c>
      <c r="D824" s="665" t="s">
        <v>2353</v>
      </c>
      <c r="E824" s="665" t="s">
        <v>4462</v>
      </c>
      <c r="F824" s="668"/>
      <c r="G824" s="668"/>
      <c r="H824" s="681">
        <v>0</v>
      </c>
      <c r="I824" s="668">
        <v>1</v>
      </c>
      <c r="J824" s="668">
        <v>144.81</v>
      </c>
      <c r="K824" s="681">
        <v>1</v>
      </c>
      <c r="L824" s="668">
        <v>1</v>
      </c>
      <c r="M824" s="669">
        <v>144.81</v>
      </c>
    </row>
    <row r="825" spans="1:13" ht="14.4" customHeight="1" x14ac:dyDescent="0.3">
      <c r="A825" s="664" t="s">
        <v>4792</v>
      </c>
      <c r="B825" s="665" t="s">
        <v>4461</v>
      </c>
      <c r="C825" s="665" t="s">
        <v>6450</v>
      </c>
      <c r="D825" s="665" t="s">
        <v>2380</v>
      </c>
      <c r="E825" s="665" t="s">
        <v>5200</v>
      </c>
      <c r="F825" s="668"/>
      <c r="G825" s="668"/>
      <c r="H825" s="681">
        <v>0</v>
      </c>
      <c r="I825" s="668">
        <v>1</v>
      </c>
      <c r="J825" s="668">
        <v>160.88999999999999</v>
      </c>
      <c r="K825" s="681">
        <v>1</v>
      </c>
      <c r="L825" s="668">
        <v>1</v>
      </c>
      <c r="M825" s="669">
        <v>160.88999999999999</v>
      </c>
    </row>
    <row r="826" spans="1:13" ht="14.4" customHeight="1" x14ac:dyDescent="0.3">
      <c r="A826" s="664" t="s">
        <v>4792</v>
      </c>
      <c r="B826" s="665" t="s">
        <v>4470</v>
      </c>
      <c r="C826" s="665" t="s">
        <v>6724</v>
      </c>
      <c r="D826" s="665" t="s">
        <v>6725</v>
      </c>
      <c r="E826" s="665" t="s">
        <v>6726</v>
      </c>
      <c r="F826" s="668"/>
      <c r="G826" s="668"/>
      <c r="H826" s="681">
        <v>0</v>
      </c>
      <c r="I826" s="668">
        <v>6</v>
      </c>
      <c r="J826" s="668">
        <v>1004.58</v>
      </c>
      <c r="K826" s="681">
        <v>1</v>
      </c>
      <c r="L826" s="668">
        <v>6</v>
      </c>
      <c r="M826" s="669">
        <v>1004.58</v>
      </c>
    </row>
    <row r="827" spans="1:13" ht="14.4" customHeight="1" x14ac:dyDescent="0.3">
      <c r="A827" s="664" t="s">
        <v>4792</v>
      </c>
      <c r="B827" s="665" t="s">
        <v>4488</v>
      </c>
      <c r="C827" s="665" t="s">
        <v>2341</v>
      </c>
      <c r="D827" s="665" t="s">
        <v>3718</v>
      </c>
      <c r="E827" s="665" t="s">
        <v>4487</v>
      </c>
      <c r="F827" s="668"/>
      <c r="G827" s="668"/>
      <c r="H827" s="681">
        <v>0</v>
      </c>
      <c r="I827" s="668">
        <v>3</v>
      </c>
      <c r="J827" s="668">
        <v>353.19</v>
      </c>
      <c r="K827" s="681">
        <v>1</v>
      </c>
      <c r="L827" s="668">
        <v>3</v>
      </c>
      <c r="M827" s="669">
        <v>353.19</v>
      </c>
    </row>
    <row r="828" spans="1:13" ht="14.4" customHeight="1" x14ac:dyDescent="0.3">
      <c r="A828" s="664" t="s">
        <v>4792</v>
      </c>
      <c r="B828" s="665" t="s">
        <v>4488</v>
      </c>
      <c r="C828" s="665" t="s">
        <v>3717</v>
      </c>
      <c r="D828" s="665" t="s">
        <v>3718</v>
      </c>
      <c r="E828" s="665" t="s">
        <v>4639</v>
      </c>
      <c r="F828" s="668"/>
      <c r="G828" s="668"/>
      <c r="H828" s="681">
        <v>0</v>
      </c>
      <c r="I828" s="668">
        <v>1</v>
      </c>
      <c r="J828" s="668">
        <v>392.42</v>
      </c>
      <c r="K828" s="681">
        <v>1</v>
      </c>
      <c r="L828" s="668">
        <v>1</v>
      </c>
      <c r="M828" s="669">
        <v>392.42</v>
      </c>
    </row>
    <row r="829" spans="1:13" ht="14.4" customHeight="1" x14ac:dyDescent="0.3">
      <c r="A829" s="664" t="s">
        <v>4792</v>
      </c>
      <c r="B829" s="665" t="s">
        <v>4502</v>
      </c>
      <c r="C829" s="665" t="s">
        <v>2563</v>
      </c>
      <c r="D829" s="665" t="s">
        <v>2564</v>
      </c>
      <c r="E829" s="665" t="s">
        <v>4507</v>
      </c>
      <c r="F829" s="668"/>
      <c r="G829" s="668"/>
      <c r="H829" s="681">
        <v>0</v>
      </c>
      <c r="I829" s="668">
        <v>4</v>
      </c>
      <c r="J829" s="668">
        <v>316.12</v>
      </c>
      <c r="K829" s="681">
        <v>1</v>
      </c>
      <c r="L829" s="668">
        <v>4</v>
      </c>
      <c r="M829" s="669">
        <v>316.12</v>
      </c>
    </row>
    <row r="830" spans="1:13" ht="14.4" customHeight="1" x14ac:dyDescent="0.3">
      <c r="A830" s="664" t="s">
        <v>4792</v>
      </c>
      <c r="B830" s="665" t="s">
        <v>4502</v>
      </c>
      <c r="C830" s="665" t="s">
        <v>2408</v>
      </c>
      <c r="D830" s="665" t="s">
        <v>4508</v>
      </c>
      <c r="E830" s="665" t="s">
        <v>4509</v>
      </c>
      <c r="F830" s="668"/>
      <c r="G830" s="668"/>
      <c r="H830" s="681">
        <v>0</v>
      </c>
      <c r="I830" s="668">
        <v>2</v>
      </c>
      <c r="J830" s="668">
        <v>92.14</v>
      </c>
      <c r="K830" s="681">
        <v>1</v>
      </c>
      <c r="L830" s="668">
        <v>2</v>
      </c>
      <c r="M830" s="669">
        <v>92.14</v>
      </c>
    </row>
    <row r="831" spans="1:13" ht="14.4" customHeight="1" x14ac:dyDescent="0.3">
      <c r="A831" s="664" t="s">
        <v>4792</v>
      </c>
      <c r="B831" s="665" t="s">
        <v>4502</v>
      </c>
      <c r="C831" s="665" t="s">
        <v>6611</v>
      </c>
      <c r="D831" s="665" t="s">
        <v>4508</v>
      </c>
      <c r="E831" s="665" t="s">
        <v>6612</v>
      </c>
      <c r="F831" s="668"/>
      <c r="G831" s="668"/>
      <c r="H831" s="681"/>
      <c r="I831" s="668">
        <v>1</v>
      </c>
      <c r="J831" s="668">
        <v>0</v>
      </c>
      <c r="K831" s="681"/>
      <c r="L831" s="668">
        <v>1</v>
      </c>
      <c r="M831" s="669">
        <v>0</v>
      </c>
    </row>
    <row r="832" spans="1:13" ht="14.4" customHeight="1" x14ac:dyDescent="0.3">
      <c r="A832" s="664" t="s">
        <v>4792</v>
      </c>
      <c r="B832" s="665" t="s">
        <v>4502</v>
      </c>
      <c r="C832" s="665" t="s">
        <v>3807</v>
      </c>
      <c r="D832" s="665" t="s">
        <v>4656</v>
      </c>
      <c r="E832" s="665" t="s">
        <v>4657</v>
      </c>
      <c r="F832" s="668"/>
      <c r="G832" s="668"/>
      <c r="H832" s="681">
        <v>0</v>
      </c>
      <c r="I832" s="668">
        <v>4</v>
      </c>
      <c r="J832" s="668">
        <v>474.16</v>
      </c>
      <c r="K832" s="681">
        <v>1</v>
      </c>
      <c r="L832" s="668">
        <v>4</v>
      </c>
      <c r="M832" s="669">
        <v>474.16</v>
      </c>
    </row>
    <row r="833" spans="1:13" ht="14.4" customHeight="1" x14ac:dyDescent="0.3">
      <c r="A833" s="664" t="s">
        <v>4792</v>
      </c>
      <c r="B833" s="665" t="s">
        <v>4502</v>
      </c>
      <c r="C833" s="665" t="s">
        <v>6699</v>
      </c>
      <c r="D833" s="665" t="s">
        <v>6700</v>
      </c>
      <c r="E833" s="665" t="s">
        <v>6701</v>
      </c>
      <c r="F833" s="668"/>
      <c r="G833" s="668"/>
      <c r="H833" s="681">
        <v>0</v>
      </c>
      <c r="I833" s="668">
        <v>1</v>
      </c>
      <c r="J833" s="668">
        <v>118.54</v>
      </c>
      <c r="K833" s="681">
        <v>1</v>
      </c>
      <c r="L833" s="668">
        <v>1</v>
      </c>
      <c r="M833" s="669">
        <v>118.54</v>
      </c>
    </row>
    <row r="834" spans="1:13" ht="14.4" customHeight="1" x14ac:dyDescent="0.3">
      <c r="A834" s="664" t="s">
        <v>4792</v>
      </c>
      <c r="B834" s="665" t="s">
        <v>4513</v>
      </c>
      <c r="C834" s="665" t="s">
        <v>2767</v>
      </c>
      <c r="D834" s="665" t="s">
        <v>2539</v>
      </c>
      <c r="E834" s="665" t="s">
        <v>4515</v>
      </c>
      <c r="F834" s="668"/>
      <c r="G834" s="668"/>
      <c r="H834" s="681">
        <v>0</v>
      </c>
      <c r="I834" s="668">
        <v>2</v>
      </c>
      <c r="J834" s="668">
        <v>308.72000000000003</v>
      </c>
      <c r="K834" s="681">
        <v>1</v>
      </c>
      <c r="L834" s="668">
        <v>2</v>
      </c>
      <c r="M834" s="669">
        <v>308.72000000000003</v>
      </c>
    </row>
    <row r="835" spans="1:13" ht="14.4" customHeight="1" x14ac:dyDescent="0.3">
      <c r="A835" s="664" t="s">
        <v>4792</v>
      </c>
      <c r="B835" s="665" t="s">
        <v>7237</v>
      </c>
      <c r="C835" s="665" t="s">
        <v>5741</v>
      </c>
      <c r="D835" s="665" t="s">
        <v>5740</v>
      </c>
      <c r="E835" s="665" t="s">
        <v>5430</v>
      </c>
      <c r="F835" s="668"/>
      <c r="G835" s="668"/>
      <c r="H835" s="681">
        <v>0</v>
      </c>
      <c r="I835" s="668">
        <v>7</v>
      </c>
      <c r="J835" s="668">
        <v>3486.14</v>
      </c>
      <c r="K835" s="681">
        <v>1</v>
      </c>
      <c r="L835" s="668">
        <v>7</v>
      </c>
      <c r="M835" s="669">
        <v>3486.14</v>
      </c>
    </row>
    <row r="836" spans="1:13" ht="14.4" customHeight="1" x14ac:dyDescent="0.3">
      <c r="A836" s="664" t="s">
        <v>4792</v>
      </c>
      <c r="B836" s="665" t="s">
        <v>7238</v>
      </c>
      <c r="C836" s="665" t="s">
        <v>6004</v>
      </c>
      <c r="D836" s="665" t="s">
        <v>6005</v>
      </c>
      <c r="E836" s="665" t="s">
        <v>4585</v>
      </c>
      <c r="F836" s="668"/>
      <c r="G836" s="668"/>
      <c r="H836" s="681">
        <v>0</v>
      </c>
      <c r="I836" s="668">
        <v>6</v>
      </c>
      <c r="J836" s="668">
        <v>1241.28</v>
      </c>
      <c r="K836" s="681">
        <v>1</v>
      </c>
      <c r="L836" s="668">
        <v>6</v>
      </c>
      <c r="M836" s="669">
        <v>1241.28</v>
      </c>
    </row>
    <row r="837" spans="1:13" ht="14.4" customHeight="1" x14ac:dyDescent="0.3">
      <c r="A837" s="664" t="s">
        <v>4792</v>
      </c>
      <c r="B837" s="665" t="s">
        <v>7239</v>
      </c>
      <c r="C837" s="665" t="s">
        <v>5775</v>
      </c>
      <c r="D837" s="665" t="s">
        <v>5776</v>
      </c>
      <c r="E837" s="665" t="s">
        <v>5777</v>
      </c>
      <c r="F837" s="668">
        <v>3</v>
      </c>
      <c r="G837" s="668">
        <v>1541.1000000000001</v>
      </c>
      <c r="H837" s="681">
        <v>1</v>
      </c>
      <c r="I837" s="668"/>
      <c r="J837" s="668"/>
      <c r="K837" s="681">
        <v>0</v>
      </c>
      <c r="L837" s="668">
        <v>3</v>
      </c>
      <c r="M837" s="669">
        <v>1541.1000000000001</v>
      </c>
    </row>
    <row r="838" spans="1:13" ht="14.4" customHeight="1" x14ac:dyDescent="0.3">
      <c r="A838" s="664" t="s">
        <v>4792</v>
      </c>
      <c r="B838" s="665" t="s">
        <v>4539</v>
      </c>
      <c r="C838" s="665" t="s">
        <v>604</v>
      </c>
      <c r="D838" s="665" t="s">
        <v>605</v>
      </c>
      <c r="E838" s="665" t="s">
        <v>4541</v>
      </c>
      <c r="F838" s="668">
        <v>22</v>
      </c>
      <c r="G838" s="668">
        <v>12108.58</v>
      </c>
      <c r="H838" s="681">
        <v>0.30985915492957744</v>
      </c>
      <c r="I838" s="668">
        <v>49</v>
      </c>
      <c r="J838" s="668">
        <v>26969.11</v>
      </c>
      <c r="K838" s="681">
        <v>0.6901408450704225</v>
      </c>
      <c r="L838" s="668">
        <v>71</v>
      </c>
      <c r="M838" s="669">
        <v>39077.69</v>
      </c>
    </row>
    <row r="839" spans="1:13" ht="14.4" customHeight="1" x14ac:dyDescent="0.3">
      <c r="A839" s="664" t="s">
        <v>4792</v>
      </c>
      <c r="B839" s="665" t="s">
        <v>4539</v>
      </c>
      <c r="C839" s="665" t="s">
        <v>2572</v>
      </c>
      <c r="D839" s="665" t="s">
        <v>2573</v>
      </c>
      <c r="E839" s="665" t="s">
        <v>4540</v>
      </c>
      <c r="F839" s="668"/>
      <c r="G839" s="668"/>
      <c r="H839" s="681">
        <v>0</v>
      </c>
      <c r="I839" s="668">
        <v>12</v>
      </c>
      <c r="J839" s="668">
        <v>6604.68</v>
      </c>
      <c r="K839" s="681">
        <v>1</v>
      </c>
      <c r="L839" s="668">
        <v>12</v>
      </c>
      <c r="M839" s="669">
        <v>6604.68</v>
      </c>
    </row>
    <row r="840" spans="1:13" ht="14.4" customHeight="1" x14ac:dyDescent="0.3">
      <c r="A840" s="664" t="s">
        <v>4792</v>
      </c>
      <c r="B840" s="665" t="s">
        <v>4539</v>
      </c>
      <c r="C840" s="665" t="s">
        <v>5248</v>
      </c>
      <c r="D840" s="665" t="s">
        <v>5249</v>
      </c>
      <c r="E840" s="665" t="s">
        <v>4540</v>
      </c>
      <c r="F840" s="668">
        <v>29</v>
      </c>
      <c r="G840" s="668">
        <v>15961.310000000001</v>
      </c>
      <c r="H840" s="681">
        <v>1</v>
      </c>
      <c r="I840" s="668"/>
      <c r="J840" s="668"/>
      <c r="K840" s="681">
        <v>0</v>
      </c>
      <c r="L840" s="668">
        <v>29</v>
      </c>
      <c r="M840" s="669">
        <v>15961.310000000001</v>
      </c>
    </row>
    <row r="841" spans="1:13" ht="14.4" customHeight="1" x14ac:dyDescent="0.3">
      <c r="A841" s="664" t="s">
        <v>4792</v>
      </c>
      <c r="B841" s="665" t="s">
        <v>4549</v>
      </c>
      <c r="C841" s="665" t="s">
        <v>2246</v>
      </c>
      <c r="D841" s="665" t="s">
        <v>611</v>
      </c>
      <c r="E841" s="665" t="s">
        <v>4551</v>
      </c>
      <c r="F841" s="668"/>
      <c r="G841" s="668"/>
      <c r="H841" s="681">
        <v>0</v>
      </c>
      <c r="I841" s="668">
        <v>7</v>
      </c>
      <c r="J841" s="668">
        <v>255.78</v>
      </c>
      <c r="K841" s="681">
        <v>1</v>
      </c>
      <c r="L841" s="668">
        <v>7</v>
      </c>
      <c r="M841" s="669">
        <v>255.78</v>
      </c>
    </row>
    <row r="842" spans="1:13" ht="14.4" customHeight="1" x14ac:dyDescent="0.3">
      <c r="A842" s="664" t="s">
        <v>4792</v>
      </c>
      <c r="B842" s="665" t="s">
        <v>7240</v>
      </c>
      <c r="C842" s="665" t="s">
        <v>6670</v>
      </c>
      <c r="D842" s="665" t="s">
        <v>6671</v>
      </c>
      <c r="E842" s="665" t="s">
        <v>6672</v>
      </c>
      <c r="F842" s="668"/>
      <c r="G842" s="668"/>
      <c r="H842" s="681">
        <v>0</v>
      </c>
      <c r="I842" s="668">
        <v>5</v>
      </c>
      <c r="J842" s="668">
        <v>5655.2999999999993</v>
      </c>
      <c r="K842" s="681">
        <v>1</v>
      </c>
      <c r="L842" s="668">
        <v>5</v>
      </c>
      <c r="M842" s="669">
        <v>5655.2999999999993</v>
      </c>
    </row>
    <row r="843" spans="1:13" ht="14.4" customHeight="1" x14ac:dyDescent="0.3">
      <c r="A843" s="664" t="s">
        <v>4792</v>
      </c>
      <c r="B843" s="665" t="s">
        <v>4558</v>
      </c>
      <c r="C843" s="665" t="s">
        <v>6740</v>
      </c>
      <c r="D843" s="665" t="s">
        <v>5729</v>
      </c>
      <c r="E843" s="665" t="s">
        <v>6741</v>
      </c>
      <c r="F843" s="668">
        <v>2</v>
      </c>
      <c r="G843" s="668">
        <v>0</v>
      </c>
      <c r="H843" s="681"/>
      <c r="I843" s="668"/>
      <c r="J843" s="668"/>
      <c r="K843" s="681"/>
      <c r="L843" s="668">
        <v>2</v>
      </c>
      <c r="M843" s="669">
        <v>0</v>
      </c>
    </row>
    <row r="844" spans="1:13" ht="14.4" customHeight="1" x14ac:dyDescent="0.3">
      <c r="A844" s="664" t="s">
        <v>4792</v>
      </c>
      <c r="B844" s="665" t="s">
        <v>4562</v>
      </c>
      <c r="C844" s="665" t="s">
        <v>2318</v>
      </c>
      <c r="D844" s="665" t="s">
        <v>4563</v>
      </c>
      <c r="E844" s="665" t="s">
        <v>4564</v>
      </c>
      <c r="F844" s="668"/>
      <c r="G844" s="668"/>
      <c r="H844" s="681">
        <v>0</v>
      </c>
      <c r="I844" s="668">
        <v>1</v>
      </c>
      <c r="J844" s="668">
        <v>537.12</v>
      </c>
      <c r="K844" s="681">
        <v>1</v>
      </c>
      <c r="L844" s="668">
        <v>1</v>
      </c>
      <c r="M844" s="669">
        <v>537.12</v>
      </c>
    </row>
    <row r="845" spans="1:13" ht="14.4" customHeight="1" x14ac:dyDescent="0.3">
      <c r="A845" s="664" t="s">
        <v>4792</v>
      </c>
      <c r="B845" s="665" t="s">
        <v>4567</v>
      </c>
      <c r="C845" s="665" t="s">
        <v>2330</v>
      </c>
      <c r="D845" s="665" t="s">
        <v>4572</v>
      </c>
      <c r="E845" s="665" t="s">
        <v>4573</v>
      </c>
      <c r="F845" s="668"/>
      <c r="G845" s="668"/>
      <c r="H845" s="681">
        <v>0</v>
      </c>
      <c r="I845" s="668">
        <v>7</v>
      </c>
      <c r="J845" s="668">
        <v>32.9</v>
      </c>
      <c r="K845" s="681">
        <v>1</v>
      </c>
      <c r="L845" s="668">
        <v>7</v>
      </c>
      <c r="M845" s="669">
        <v>32.9</v>
      </c>
    </row>
    <row r="846" spans="1:13" ht="14.4" customHeight="1" x14ac:dyDescent="0.3">
      <c r="A846" s="664" t="s">
        <v>4792</v>
      </c>
      <c r="B846" s="665" t="s">
        <v>4567</v>
      </c>
      <c r="C846" s="665" t="s">
        <v>2456</v>
      </c>
      <c r="D846" s="665" t="s">
        <v>4574</v>
      </c>
      <c r="E846" s="665" t="s">
        <v>4575</v>
      </c>
      <c r="F846" s="668"/>
      <c r="G846" s="668"/>
      <c r="H846" s="681">
        <v>0</v>
      </c>
      <c r="I846" s="668">
        <v>4</v>
      </c>
      <c r="J846" s="668">
        <v>37.6</v>
      </c>
      <c r="K846" s="681">
        <v>1</v>
      </c>
      <c r="L846" s="668">
        <v>4</v>
      </c>
      <c r="M846" s="669">
        <v>37.6</v>
      </c>
    </row>
    <row r="847" spans="1:13" ht="14.4" customHeight="1" x14ac:dyDescent="0.3">
      <c r="A847" s="664" t="s">
        <v>4792</v>
      </c>
      <c r="B847" s="665" t="s">
        <v>4567</v>
      </c>
      <c r="C847" s="665" t="s">
        <v>4848</v>
      </c>
      <c r="D847" s="665" t="s">
        <v>4849</v>
      </c>
      <c r="E847" s="665" t="s">
        <v>4573</v>
      </c>
      <c r="F847" s="668">
        <v>2</v>
      </c>
      <c r="G847" s="668">
        <v>9.4</v>
      </c>
      <c r="H847" s="681">
        <v>1</v>
      </c>
      <c r="I847" s="668"/>
      <c r="J847" s="668"/>
      <c r="K847" s="681">
        <v>0</v>
      </c>
      <c r="L847" s="668">
        <v>2</v>
      </c>
      <c r="M847" s="669">
        <v>9.4</v>
      </c>
    </row>
    <row r="848" spans="1:13" ht="14.4" customHeight="1" x14ac:dyDescent="0.3">
      <c r="A848" s="664" t="s">
        <v>4792</v>
      </c>
      <c r="B848" s="665" t="s">
        <v>4567</v>
      </c>
      <c r="C848" s="665" t="s">
        <v>3724</v>
      </c>
      <c r="D848" s="665" t="s">
        <v>4694</v>
      </c>
      <c r="E848" s="665" t="s">
        <v>4438</v>
      </c>
      <c r="F848" s="668"/>
      <c r="G848" s="668"/>
      <c r="H848" s="681">
        <v>0</v>
      </c>
      <c r="I848" s="668">
        <v>7</v>
      </c>
      <c r="J848" s="668">
        <v>131.66999999999999</v>
      </c>
      <c r="K848" s="681">
        <v>1</v>
      </c>
      <c r="L848" s="668">
        <v>7</v>
      </c>
      <c r="M848" s="669">
        <v>131.66999999999999</v>
      </c>
    </row>
    <row r="849" spans="1:13" ht="14.4" customHeight="1" x14ac:dyDescent="0.3">
      <c r="A849" s="664" t="s">
        <v>4792</v>
      </c>
      <c r="B849" s="665" t="s">
        <v>4576</v>
      </c>
      <c r="C849" s="665" t="s">
        <v>5122</v>
      </c>
      <c r="D849" s="665" t="s">
        <v>5123</v>
      </c>
      <c r="E849" s="665" t="s">
        <v>5124</v>
      </c>
      <c r="F849" s="668"/>
      <c r="G849" s="668"/>
      <c r="H849" s="681"/>
      <c r="I849" s="668">
        <v>9</v>
      </c>
      <c r="J849" s="668">
        <v>0</v>
      </c>
      <c r="K849" s="681"/>
      <c r="L849" s="668">
        <v>9</v>
      </c>
      <c r="M849" s="669">
        <v>0</v>
      </c>
    </row>
    <row r="850" spans="1:13" ht="14.4" customHeight="1" x14ac:dyDescent="0.3">
      <c r="A850" s="664" t="s">
        <v>4792</v>
      </c>
      <c r="B850" s="665" t="s">
        <v>4576</v>
      </c>
      <c r="C850" s="665" t="s">
        <v>2256</v>
      </c>
      <c r="D850" s="665" t="s">
        <v>4577</v>
      </c>
      <c r="E850" s="665" t="s">
        <v>4578</v>
      </c>
      <c r="F850" s="668"/>
      <c r="G850" s="668"/>
      <c r="H850" s="681"/>
      <c r="I850" s="668">
        <v>7</v>
      </c>
      <c r="J850" s="668">
        <v>0</v>
      </c>
      <c r="K850" s="681"/>
      <c r="L850" s="668">
        <v>7</v>
      </c>
      <c r="M850" s="669">
        <v>0</v>
      </c>
    </row>
    <row r="851" spans="1:13" ht="14.4" customHeight="1" x14ac:dyDescent="0.3">
      <c r="A851" s="664" t="s">
        <v>4792</v>
      </c>
      <c r="B851" s="665" t="s">
        <v>4581</v>
      </c>
      <c r="C851" s="665" t="s">
        <v>2389</v>
      </c>
      <c r="D851" s="665" t="s">
        <v>2390</v>
      </c>
      <c r="E851" s="665" t="s">
        <v>4463</v>
      </c>
      <c r="F851" s="668"/>
      <c r="G851" s="668"/>
      <c r="H851" s="681">
        <v>0</v>
      </c>
      <c r="I851" s="668">
        <v>4</v>
      </c>
      <c r="J851" s="668">
        <v>263.95999999999998</v>
      </c>
      <c r="K851" s="681">
        <v>1</v>
      </c>
      <c r="L851" s="668">
        <v>4</v>
      </c>
      <c r="M851" s="669">
        <v>263.95999999999998</v>
      </c>
    </row>
    <row r="852" spans="1:13" ht="14.4" customHeight="1" x14ac:dyDescent="0.3">
      <c r="A852" s="664" t="s">
        <v>4792</v>
      </c>
      <c r="B852" s="665" t="s">
        <v>4581</v>
      </c>
      <c r="C852" s="665" t="s">
        <v>4858</v>
      </c>
      <c r="D852" s="665" t="s">
        <v>2467</v>
      </c>
      <c r="E852" s="665" t="s">
        <v>4582</v>
      </c>
      <c r="F852" s="668"/>
      <c r="G852" s="668"/>
      <c r="H852" s="681">
        <v>0</v>
      </c>
      <c r="I852" s="668">
        <v>1</v>
      </c>
      <c r="J852" s="668">
        <v>170.32</v>
      </c>
      <c r="K852" s="681">
        <v>1</v>
      </c>
      <c r="L852" s="668">
        <v>1</v>
      </c>
      <c r="M852" s="669">
        <v>170.32</v>
      </c>
    </row>
    <row r="853" spans="1:13" ht="14.4" customHeight="1" x14ac:dyDescent="0.3">
      <c r="A853" s="664" t="s">
        <v>4792</v>
      </c>
      <c r="B853" s="665" t="s">
        <v>4583</v>
      </c>
      <c r="C853" s="665" t="s">
        <v>6738</v>
      </c>
      <c r="D853" s="665" t="s">
        <v>6739</v>
      </c>
      <c r="E853" s="665" t="s">
        <v>4696</v>
      </c>
      <c r="F853" s="668">
        <v>3</v>
      </c>
      <c r="G853" s="668">
        <v>792</v>
      </c>
      <c r="H853" s="681">
        <v>1</v>
      </c>
      <c r="I853" s="668"/>
      <c r="J853" s="668"/>
      <c r="K853" s="681">
        <v>0</v>
      </c>
      <c r="L853" s="668">
        <v>3</v>
      </c>
      <c r="M853" s="669">
        <v>792</v>
      </c>
    </row>
    <row r="854" spans="1:13" ht="14.4" customHeight="1" x14ac:dyDescent="0.3">
      <c r="A854" s="664" t="s">
        <v>4792</v>
      </c>
      <c r="B854" s="665" t="s">
        <v>4583</v>
      </c>
      <c r="C854" s="665" t="s">
        <v>3757</v>
      </c>
      <c r="D854" s="665" t="s">
        <v>4697</v>
      </c>
      <c r="E854" s="665" t="s">
        <v>4698</v>
      </c>
      <c r="F854" s="668"/>
      <c r="G854" s="668"/>
      <c r="H854" s="681">
        <v>0</v>
      </c>
      <c r="I854" s="668">
        <v>9</v>
      </c>
      <c r="J854" s="668">
        <v>1952.3400000000001</v>
      </c>
      <c r="K854" s="681">
        <v>1</v>
      </c>
      <c r="L854" s="668">
        <v>9</v>
      </c>
      <c r="M854" s="669">
        <v>1952.3400000000001</v>
      </c>
    </row>
    <row r="855" spans="1:13" ht="14.4" customHeight="1" x14ac:dyDescent="0.3">
      <c r="A855" s="664" t="s">
        <v>4792</v>
      </c>
      <c r="B855" s="665" t="s">
        <v>4586</v>
      </c>
      <c r="C855" s="665" t="s">
        <v>2439</v>
      </c>
      <c r="D855" s="665" t="s">
        <v>2440</v>
      </c>
      <c r="E855" s="665" t="s">
        <v>4463</v>
      </c>
      <c r="F855" s="668"/>
      <c r="G855" s="668"/>
      <c r="H855" s="681">
        <v>0</v>
      </c>
      <c r="I855" s="668">
        <v>3</v>
      </c>
      <c r="J855" s="668">
        <v>396</v>
      </c>
      <c r="K855" s="681">
        <v>1</v>
      </c>
      <c r="L855" s="668">
        <v>3</v>
      </c>
      <c r="M855" s="669">
        <v>396</v>
      </c>
    </row>
    <row r="856" spans="1:13" ht="14.4" customHeight="1" x14ac:dyDescent="0.3">
      <c r="A856" s="664" t="s">
        <v>4792</v>
      </c>
      <c r="B856" s="665" t="s">
        <v>4592</v>
      </c>
      <c r="C856" s="665" t="s">
        <v>2311</v>
      </c>
      <c r="D856" s="665" t="s">
        <v>2312</v>
      </c>
      <c r="E856" s="665" t="s">
        <v>4463</v>
      </c>
      <c r="F856" s="668"/>
      <c r="G856" s="668"/>
      <c r="H856" s="681">
        <v>0</v>
      </c>
      <c r="I856" s="668">
        <v>3</v>
      </c>
      <c r="J856" s="668">
        <v>207.48</v>
      </c>
      <c r="K856" s="681">
        <v>1</v>
      </c>
      <c r="L856" s="668">
        <v>3</v>
      </c>
      <c r="M856" s="669">
        <v>207.48</v>
      </c>
    </row>
    <row r="857" spans="1:13" ht="14.4" customHeight="1" x14ac:dyDescent="0.3">
      <c r="A857" s="664" t="s">
        <v>4792</v>
      </c>
      <c r="B857" s="665" t="s">
        <v>4708</v>
      </c>
      <c r="C857" s="665" t="s">
        <v>3760</v>
      </c>
      <c r="D857" s="665" t="s">
        <v>3727</v>
      </c>
      <c r="E857" s="665" t="s">
        <v>4710</v>
      </c>
      <c r="F857" s="668"/>
      <c r="G857" s="668"/>
      <c r="H857" s="681">
        <v>0</v>
      </c>
      <c r="I857" s="668">
        <v>1</v>
      </c>
      <c r="J857" s="668">
        <v>207.45</v>
      </c>
      <c r="K857" s="681">
        <v>1</v>
      </c>
      <c r="L857" s="668">
        <v>1</v>
      </c>
      <c r="M857" s="669">
        <v>207.45</v>
      </c>
    </row>
    <row r="858" spans="1:13" ht="14.4" customHeight="1" x14ac:dyDescent="0.3">
      <c r="A858" s="664" t="s">
        <v>4792</v>
      </c>
      <c r="B858" s="665" t="s">
        <v>4711</v>
      </c>
      <c r="C858" s="665" t="s">
        <v>5789</v>
      </c>
      <c r="D858" s="665" t="s">
        <v>5360</v>
      </c>
      <c r="E858" s="665" t="s">
        <v>4462</v>
      </c>
      <c r="F858" s="668"/>
      <c r="G858" s="668"/>
      <c r="H858" s="681">
        <v>0</v>
      </c>
      <c r="I858" s="668">
        <v>1</v>
      </c>
      <c r="J858" s="668">
        <v>207.45</v>
      </c>
      <c r="K858" s="681">
        <v>1</v>
      </c>
      <c r="L858" s="668">
        <v>1</v>
      </c>
      <c r="M858" s="669">
        <v>207.45</v>
      </c>
    </row>
    <row r="859" spans="1:13" ht="14.4" customHeight="1" x14ac:dyDescent="0.3">
      <c r="A859" s="664" t="s">
        <v>4792</v>
      </c>
      <c r="B859" s="665" t="s">
        <v>4711</v>
      </c>
      <c r="C859" s="665" t="s">
        <v>594</v>
      </c>
      <c r="D859" s="665" t="s">
        <v>572</v>
      </c>
      <c r="E859" s="665" t="s">
        <v>4462</v>
      </c>
      <c r="F859" s="668">
        <v>1</v>
      </c>
      <c r="G859" s="668">
        <v>207.45</v>
      </c>
      <c r="H859" s="681">
        <v>1</v>
      </c>
      <c r="I859" s="668"/>
      <c r="J859" s="668"/>
      <c r="K859" s="681">
        <v>0</v>
      </c>
      <c r="L859" s="668">
        <v>1</v>
      </c>
      <c r="M859" s="669">
        <v>207.45</v>
      </c>
    </row>
    <row r="860" spans="1:13" ht="14.4" customHeight="1" x14ac:dyDescent="0.3">
      <c r="A860" s="664" t="s">
        <v>4792</v>
      </c>
      <c r="B860" s="665" t="s">
        <v>4410</v>
      </c>
      <c r="C860" s="665" t="s">
        <v>3788</v>
      </c>
      <c r="D860" s="665" t="s">
        <v>2315</v>
      </c>
      <c r="E860" s="665" t="s">
        <v>4605</v>
      </c>
      <c r="F860" s="668"/>
      <c r="G860" s="668"/>
      <c r="H860" s="681">
        <v>0</v>
      </c>
      <c r="I860" s="668">
        <v>2</v>
      </c>
      <c r="J860" s="668">
        <v>267.88</v>
      </c>
      <c r="K860" s="681">
        <v>1</v>
      </c>
      <c r="L860" s="668">
        <v>2</v>
      </c>
      <c r="M860" s="669">
        <v>267.88</v>
      </c>
    </row>
    <row r="861" spans="1:13" ht="14.4" customHeight="1" x14ac:dyDescent="0.3">
      <c r="A861" s="664" t="s">
        <v>4793</v>
      </c>
      <c r="B861" s="665" t="s">
        <v>4404</v>
      </c>
      <c r="C861" s="665" t="s">
        <v>6626</v>
      </c>
      <c r="D861" s="665" t="s">
        <v>2570</v>
      </c>
      <c r="E861" s="665" t="s">
        <v>6627</v>
      </c>
      <c r="F861" s="668"/>
      <c r="G861" s="668"/>
      <c r="H861" s="681"/>
      <c r="I861" s="668">
        <v>1</v>
      </c>
      <c r="J861" s="668">
        <v>0</v>
      </c>
      <c r="K861" s="681"/>
      <c r="L861" s="668">
        <v>1</v>
      </c>
      <c r="M861" s="669">
        <v>0</v>
      </c>
    </row>
    <row r="862" spans="1:13" ht="14.4" customHeight="1" x14ac:dyDescent="0.3">
      <c r="A862" s="664" t="s">
        <v>4793</v>
      </c>
      <c r="B862" s="665" t="s">
        <v>4412</v>
      </c>
      <c r="C862" s="665" t="s">
        <v>5021</v>
      </c>
      <c r="D862" s="665" t="s">
        <v>5022</v>
      </c>
      <c r="E862" s="665" t="s">
        <v>5023</v>
      </c>
      <c r="F862" s="668">
        <v>1</v>
      </c>
      <c r="G862" s="668">
        <v>668.54</v>
      </c>
      <c r="H862" s="681">
        <v>1</v>
      </c>
      <c r="I862" s="668"/>
      <c r="J862" s="668"/>
      <c r="K862" s="681">
        <v>0</v>
      </c>
      <c r="L862" s="668">
        <v>1</v>
      </c>
      <c r="M862" s="669">
        <v>668.54</v>
      </c>
    </row>
    <row r="863" spans="1:13" ht="14.4" customHeight="1" x14ac:dyDescent="0.3">
      <c r="A863" s="664" t="s">
        <v>4793</v>
      </c>
      <c r="B863" s="665" t="s">
        <v>4412</v>
      </c>
      <c r="C863" s="665" t="s">
        <v>4914</v>
      </c>
      <c r="D863" s="665" t="s">
        <v>2567</v>
      </c>
      <c r="E863" s="665" t="s">
        <v>2568</v>
      </c>
      <c r="F863" s="668"/>
      <c r="G863" s="668"/>
      <c r="H863" s="681">
        <v>0</v>
      </c>
      <c r="I863" s="668">
        <v>2</v>
      </c>
      <c r="J863" s="668">
        <v>1337.08</v>
      </c>
      <c r="K863" s="681">
        <v>1</v>
      </c>
      <c r="L863" s="668">
        <v>2</v>
      </c>
      <c r="M863" s="669">
        <v>1337.08</v>
      </c>
    </row>
    <row r="864" spans="1:13" ht="14.4" customHeight="1" x14ac:dyDescent="0.3">
      <c r="A864" s="664" t="s">
        <v>4793</v>
      </c>
      <c r="B864" s="665" t="s">
        <v>4513</v>
      </c>
      <c r="C864" s="665" t="s">
        <v>2538</v>
      </c>
      <c r="D864" s="665" t="s">
        <v>2539</v>
      </c>
      <c r="E864" s="665" t="s">
        <v>4514</v>
      </c>
      <c r="F864" s="668"/>
      <c r="G864" s="668"/>
      <c r="H864" s="681">
        <v>0</v>
      </c>
      <c r="I864" s="668">
        <v>1</v>
      </c>
      <c r="J864" s="668">
        <v>225.06</v>
      </c>
      <c r="K864" s="681">
        <v>1</v>
      </c>
      <c r="L864" s="668">
        <v>1</v>
      </c>
      <c r="M864" s="669">
        <v>225.06</v>
      </c>
    </row>
    <row r="865" spans="1:13" ht="14.4" customHeight="1" x14ac:dyDescent="0.3">
      <c r="A865" s="664" t="s">
        <v>4793</v>
      </c>
      <c r="B865" s="665" t="s">
        <v>4524</v>
      </c>
      <c r="C865" s="665" t="s">
        <v>2779</v>
      </c>
      <c r="D865" s="665" t="s">
        <v>2780</v>
      </c>
      <c r="E865" s="665" t="s">
        <v>4525</v>
      </c>
      <c r="F865" s="668"/>
      <c r="G865" s="668"/>
      <c r="H865" s="681">
        <v>0</v>
      </c>
      <c r="I865" s="668">
        <v>2</v>
      </c>
      <c r="J865" s="668">
        <v>141.08000000000001</v>
      </c>
      <c r="K865" s="681">
        <v>1</v>
      </c>
      <c r="L865" s="668">
        <v>2</v>
      </c>
      <c r="M865" s="669">
        <v>141.08000000000001</v>
      </c>
    </row>
    <row r="866" spans="1:13" ht="14.4" customHeight="1" x14ac:dyDescent="0.3">
      <c r="A866" s="664" t="s">
        <v>4793</v>
      </c>
      <c r="B866" s="665" t="s">
        <v>7237</v>
      </c>
      <c r="C866" s="665" t="s">
        <v>5739</v>
      </c>
      <c r="D866" s="665" t="s">
        <v>5740</v>
      </c>
      <c r="E866" s="665" t="s">
        <v>4460</v>
      </c>
      <c r="F866" s="668"/>
      <c r="G866" s="668"/>
      <c r="H866" s="681"/>
      <c r="I866" s="668">
        <v>1</v>
      </c>
      <c r="J866" s="668">
        <v>0</v>
      </c>
      <c r="K866" s="681"/>
      <c r="L866" s="668">
        <v>1</v>
      </c>
      <c r="M866" s="669">
        <v>0</v>
      </c>
    </row>
    <row r="867" spans="1:13" ht="14.4" customHeight="1" x14ac:dyDescent="0.3">
      <c r="A867" s="664" t="s">
        <v>4793</v>
      </c>
      <c r="B867" s="665" t="s">
        <v>7237</v>
      </c>
      <c r="C867" s="665" t="s">
        <v>6231</v>
      </c>
      <c r="D867" s="665" t="s">
        <v>6232</v>
      </c>
      <c r="E867" s="665" t="s">
        <v>5561</v>
      </c>
      <c r="F867" s="668"/>
      <c r="G867" s="668"/>
      <c r="H867" s="681">
        <v>0</v>
      </c>
      <c r="I867" s="668">
        <v>1</v>
      </c>
      <c r="J867" s="668">
        <v>251.16</v>
      </c>
      <c r="K867" s="681">
        <v>1</v>
      </c>
      <c r="L867" s="668">
        <v>1</v>
      </c>
      <c r="M867" s="669">
        <v>251.16</v>
      </c>
    </row>
    <row r="868" spans="1:13" ht="14.4" customHeight="1" x14ac:dyDescent="0.3">
      <c r="A868" s="664" t="s">
        <v>4793</v>
      </c>
      <c r="B868" s="665" t="s">
        <v>7237</v>
      </c>
      <c r="C868" s="665" t="s">
        <v>5741</v>
      </c>
      <c r="D868" s="665" t="s">
        <v>5740</v>
      </c>
      <c r="E868" s="665" t="s">
        <v>5430</v>
      </c>
      <c r="F868" s="668"/>
      <c r="G868" s="668"/>
      <c r="H868" s="681">
        <v>0</v>
      </c>
      <c r="I868" s="668">
        <v>1</v>
      </c>
      <c r="J868" s="668">
        <v>492.3</v>
      </c>
      <c r="K868" s="681">
        <v>1</v>
      </c>
      <c r="L868" s="668">
        <v>1</v>
      </c>
      <c r="M868" s="669">
        <v>492.3</v>
      </c>
    </row>
    <row r="869" spans="1:13" ht="14.4" customHeight="1" x14ac:dyDescent="0.3">
      <c r="A869" s="664" t="s">
        <v>4793</v>
      </c>
      <c r="B869" s="665" t="s">
        <v>4539</v>
      </c>
      <c r="C869" s="665" t="s">
        <v>604</v>
      </c>
      <c r="D869" s="665" t="s">
        <v>605</v>
      </c>
      <c r="E869" s="665" t="s">
        <v>4541</v>
      </c>
      <c r="F869" s="668">
        <v>3</v>
      </c>
      <c r="G869" s="668">
        <v>1651.17</v>
      </c>
      <c r="H869" s="681">
        <v>1</v>
      </c>
      <c r="I869" s="668"/>
      <c r="J869" s="668"/>
      <c r="K869" s="681">
        <v>0</v>
      </c>
      <c r="L869" s="668">
        <v>3</v>
      </c>
      <c r="M869" s="669">
        <v>1651.17</v>
      </c>
    </row>
    <row r="870" spans="1:13" ht="14.4" customHeight="1" x14ac:dyDescent="0.3">
      <c r="A870" s="664" t="s">
        <v>4793</v>
      </c>
      <c r="B870" s="665" t="s">
        <v>4539</v>
      </c>
      <c r="C870" s="665" t="s">
        <v>5808</v>
      </c>
      <c r="D870" s="665" t="s">
        <v>605</v>
      </c>
      <c r="E870" s="665" t="s">
        <v>4540</v>
      </c>
      <c r="F870" s="668">
        <v>1</v>
      </c>
      <c r="G870" s="668">
        <v>550.39</v>
      </c>
      <c r="H870" s="681">
        <v>1</v>
      </c>
      <c r="I870" s="668"/>
      <c r="J870" s="668"/>
      <c r="K870" s="681">
        <v>0</v>
      </c>
      <c r="L870" s="668">
        <v>1</v>
      </c>
      <c r="M870" s="669">
        <v>550.39</v>
      </c>
    </row>
    <row r="871" spans="1:13" ht="14.4" customHeight="1" x14ac:dyDescent="0.3">
      <c r="A871" s="664" t="s">
        <v>4793</v>
      </c>
      <c r="B871" s="665" t="s">
        <v>4539</v>
      </c>
      <c r="C871" s="665" t="s">
        <v>2572</v>
      </c>
      <c r="D871" s="665" t="s">
        <v>2573</v>
      </c>
      <c r="E871" s="665" t="s">
        <v>4540</v>
      </c>
      <c r="F871" s="668"/>
      <c r="G871" s="668"/>
      <c r="H871" s="681">
        <v>0</v>
      </c>
      <c r="I871" s="668">
        <v>16</v>
      </c>
      <c r="J871" s="668">
        <v>8806.24</v>
      </c>
      <c r="K871" s="681">
        <v>1</v>
      </c>
      <c r="L871" s="668">
        <v>16</v>
      </c>
      <c r="M871" s="669">
        <v>8806.24</v>
      </c>
    </row>
    <row r="872" spans="1:13" ht="14.4" customHeight="1" x14ac:dyDescent="0.3">
      <c r="A872" s="664" t="s">
        <v>4793</v>
      </c>
      <c r="B872" s="665" t="s">
        <v>4539</v>
      </c>
      <c r="C872" s="665" t="s">
        <v>6077</v>
      </c>
      <c r="D872" s="665" t="s">
        <v>5249</v>
      </c>
      <c r="E872" s="665" t="s">
        <v>6078</v>
      </c>
      <c r="F872" s="668">
        <v>1</v>
      </c>
      <c r="G872" s="668">
        <v>1651.18</v>
      </c>
      <c r="H872" s="681">
        <v>1</v>
      </c>
      <c r="I872" s="668"/>
      <c r="J872" s="668"/>
      <c r="K872" s="681">
        <v>0</v>
      </c>
      <c r="L872" s="668">
        <v>1</v>
      </c>
      <c r="M872" s="669">
        <v>1651.18</v>
      </c>
    </row>
    <row r="873" spans="1:13" ht="14.4" customHeight="1" x14ac:dyDescent="0.3">
      <c r="A873" s="664" t="s">
        <v>4793</v>
      </c>
      <c r="B873" s="665" t="s">
        <v>4549</v>
      </c>
      <c r="C873" s="665" t="s">
        <v>2246</v>
      </c>
      <c r="D873" s="665" t="s">
        <v>611</v>
      </c>
      <c r="E873" s="665" t="s">
        <v>4551</v>
      </c>
      <c r="F873" s="668"/>
      <c r="G873" s="668"/>
      <c r="H873" s="681">
        <v>0</v>
      </c>
      <c r="I873" s="668">
        <v>1</v>
      </c>
      <c r="J873" s="668">
        <v>36.54</v>
      </c>
      <c r="K873" s="681">
        <v>1</v>
      </c>
      <c r="L873" s="668">
        <v>1</v>
      </c>
      <c r="M873" s="669">
        <v>36.54</v>
      </c>
    </row>
    <row r="874" spans="1:13" ht="14.4" customHeight="1" x14ac:dyDescent="0.3">
      <c r="A874" s="664" t="s">
        <v>4793</v>
      </c>
      <c r="B874" s="665" t="s">
        <v>4586</v>
      </c>
      <c r="C874" s="665" t="s">
        <v>2439</v>
      </c>
      <c r="D874" s="665" t="s">
        <v>2440</v>
      </c>
      <c r="E874" s="665" t="s">
        <v>4463</v>
      </c>
      <c r="F874" s="668"/>
      <c r="G874" s="668"/>
      <c r="H874" s="681">
        <v>0</v>
      </c>
      <c r="I874" s="668">
        <v>1</v>
      </c>
      <c r="J874" s="668">
        <v>85.16</v>
      </c>
      <c r="K874" s="681">
        <v>1</v>
      </c>
      <c r="L874" s="668">
        <v>1</v>
      </c>
      <c r="M874" s="669">
        <v>85.16</v>
      </c>
    </row>
    <row r="875" spans="1:13" ht="14.4" customHeight="1" x14ac:dyDescent="0.3">
      <c r="A875" s="664" t="s">
        <v>4793</v>
      </c>
      <c r="B875" s="665" t="s">
        <v>4699</v>
      </c>
      <c r="C875" s="665" t="s">
        <v>5418</v>
      </c>
      <c r="D875" s="665" t="s">
        <v>5419</v>
      </c>
      <c r="E875" s="665" t="s">
        <v>5420</v>
      </c>
      <c r="F875" s="668"/>
      <c r="G875" s="668"/>
      <c r="H875" s="681">
        <v>0</v>
      </c>
      <c r="I875" s="668">
        <v>1</v>
      </c>
      <c r="J875" s="668">
        <v>177.82</v>
      </c>
      <c r="K875" s="681">
        <v>1</v>
      </c>
      <c r="L875" s="668">
        <v>1</v>
      </c>
      <c r="M875" s="669">
        <v>177.82</v>
      </c>
    </row>
    <row r="876" spans="1:13" ht="14.4" customHeight="1" x14ac:dyDescent="0.3">
      <c r="A876" s="664" t="s">
        <v>4793</v>
      </c>
      <c r="B876" s="665" t="s">
        <v>4596</v>
      </c>
      <c r="C876" s="665" t="s">
        <v>2601</v>
      </c>
      <c r="D876" s="665" t="s">
        <v>2602</v>
      </c>
      <c r="E876" s="665" t="s">
        <v>2596</v>
      </c>
      <c r="F876" s="668"/>
      <c r="G876" s="668"/>
      <c r="H876" s="681">
        <v>0</v>
      </c>
      <c r="I876" s="668">
        <v>6</v>
      </c>
      <c r="J876" s="668">
        <v>764.04</v>
      </c>
      <c r="K876" s="681">
        <v>1</v>
      </c>
      <c r="L876" s="668">
        <v>6</v>
      </c>
      <c r="M876" s="669">
        <v>764.04</v>
      </c>
    </row>
    <row r="877" spans="1:13" ht="14.4" customHeight="1" x14ac:dyDescent="0.3">
      <c r="A877" s="664" t="s">
        <v>4794</v>
      </c>
      <c r="B877" s="665" t="s">
        <v>4404</v>
      </c>
      <c r="C877" s="665" t="s">
        <v>5142</v>
      </c>
      <c r="D877" s="665" t="s">
        <v>2570</v>
      </c>
      <c r="E877" s="665" t="s">
        <v>5143</v>
      </c>
      <c r="F877" s="668"/>
      <c r="G877" s="668"/>
      <c r="H877" s="681">
        <v>0</v>
      </c>
      <c r="I877" s="668">
        <v>1</v>
      </c>
      <c r="J877" s="668">
        <v>28.81</v>
      </c>
      <c r="K877" s="681">
        <v>1</v>
      </c>
      <c r="L877" s="668">
        <v>1</v>
      </c>
      <c r="M877" s="669">
        <v>28.81</v>
      </c>
    </row>
    <row r="878" spans="1:13" ht="14.4" customHeight="1" x14ac:dyDescent="0.3">
      <c r="A878" s="664" t="s">
        <v>4794</v>
      </c>
      <c r="B878" s="665" t="s">
        <v>4404</v>
      </c>
      <c r="C878" s="665" t="s">
        <v>6626</v>
      </c>
      <c r="D878" s="665" t="s">
        <v>2570</v>
      </c>
      <c r="E878" s="665" t="s">
        <v>6627</v>
      </c>
      <c r="F878" s="668"/>
      <c r="G878" s="668"/>
      <c r="H878" s="681"/>
      <c r="I878" s="668">
        <v>1</v>
      </c>
      <c r="J878" s="668">
        <v>0</v>
      </c>
      <c r="K878" s="681"/>
      <c r="L878" s="668">
        <v>1</v>
      </c>
      <c r="M878" s="669">
        <v>0</v>
      </c>
    </row>
    <row r="879" spans="1:13" ht="14.4" customHeight="1" x14ac:dyDescent="0.3">
      <c r="A879" s="664" t="s">
        <v>4794</v>
      </c>
      <c r="B879" s="665" t="s">
        <v>4412</v>
      </c>
      <c r="C879" s="665" t="s">
        <v>3820</v>
      </c>
      <c r="D879" s="665" t="s">
        <v>4606</v>
      </c>
      <c r="E879" s="665" t="s">
        <v>4607</v>
      </c>
      <c r="F879" s="668"/>
      <c r="G879" s="668"/>
      <c r="H879" s="681">
        <v>0</v>
      </c>
      <c r="I879" s="668">
        <v>15</v>
      </c>
      <c r="J879" s="668">
        <v>10028.099999999999</v>
      </c>
      <c r="K879" s="681">
        <v>1</v>
      </c>
      <c r="L879" s="668">
        <v>15</v>
      </c>
      <c r="M879" s="669">
        <v>10028.099999999999</v>
      </c>
    </row>
    <row r="880" spans="1:13" ht="14.4" customHeight="1" x14ac:dyDescent="0.3">
      <c r="A880" s="664" t="s">
        <v>4794</v>
      </c>
      <c r="B880" s="665" t="s">
        <v>4412</v>
      </c>
      <c r="C880" s="665" t="s">
        <v>4914</v>
      </c>
      <c r="D880" s="665" t="s">
        <v>2567</v>
      </c>
      <c r="E880" s="665" t="s">
        <v>2568</v>
      </c>
      <c r="F880" s="668"/>
      <c r="G880" s="668"/>
      <c r="H880" s="681">
        <v>0</v>
      </c>
      <c r="I880" s="668">
        <v>21</v>
      </c>
      <c r="J880" s="668">
        <v>14039.34</v>
      </c>
      <c r="K880" s="681">
        <v>1</v>
      </c>
      <c r="L880" s="668">
        <v>21</v>
      </c>
      <c r="M880" s="669">
        <v>14039.34</v>
      </c>
    </row>
    <row r="881" spans="1:13" ht="14.4" customHeight="1" x14ac:dyDescent="0.3">
      <c r="A881" s="664" t="s">
        <v>4794</v>
      </c>
      <c r="B881" s="665" t="s">
        <v>4442</v>
      </c>
      <c r="C881" s="665" t="s">
        <v>4968</v>
      </c>
      <c r="D881" s="665" t="s">
        <v>2554</v>
      </c>
      <c r="E881" s="665" t="s">
        <v>4615</v>
      </c>
      <c r="F881" s="668"/>
      <c r="G881" s="668"/>
      <c r="H881" s="681">
        <v>0</v>
      </c>
      <c r="I881" s="668">
        <v>6</v>
      </c>
      <c r="J881" s="668">
        <v>4417.9800000000005</v>
      </c>
      <c r="K881" s="681">
        <v>1</v>
      </c>
      <c r="L881" s="668">
        <v>6</v>
      </c>
      <c r="M881" s="669">
        <v>4417.9800000000005</v>
      </c>
    </row>
    <row r="882" spans="1:13" ht="14.4" customHeight="1" x14ac:dyDescent="0.3">
      <c r="A882" s="664" t="s">
        <v>4794</v>
      </c>
      <c r="B882" s="665" t="s">
        <v>4442</v>
      </c>
      <c r="C882" s="665" t="s">
        <v>5128</v>
      </c>
      <c r="D882" s="665" t="s">
        <v>2308</v>
      </c>
      <c r="E882" s="665" t="s">
        <v>4444</v>
      </c>
      <c r="F882" s="668"/>
      <c r="G882" s="668"/>
      <c r="H882" s="681">
        <v>0</v>
      </c>
      <c r="I882" s="668">
        <v>14</v>
      </c>
      <c r="J882" s="668">
        <v>19398.68</v>
      </c>
      <c r="K882" s="681">
        <v>1</v>
      </c>
      <c r="L882" s="668">
        <v>14</v>
      </c>
      <c r="M882" s="669">
        <v>19398.68</v>
      </c>
    </row>
    <row r="883" spans="1:13" ht="14.4" customHeight="1" x14ac:dyDescent="0.3">
      <c r="A883" s="664" t="s">
        <v>4794</v>
      </c>
      <c r="B883" s="665" t="s">
        <v>4442</v>
      </c>
      <c r="C883" s="665" t="s">
        <v>2307</v>
      </c>
      <c r="D883" s="665" t="s">
        <v>2308</v>
      </c>
      <c r="E883" s="665" t="s">
        <v>4447</v>
      </c>
      <c r="F883" s="668"/>
      <c r="G883" s="668"/>
      <c r="H883" s="681">
        <v>0</v>
      </c>
      <c r="I883" s="668">
        <v>1</v>
      </c>
      <c r="J883" s="668">
        <v>1847.49</v>
      </c>
      <c r="K883" s="681">
        <v>1</v>
      </c>
      <c r="L883" s="668">
        <v>1</v>
      </c>
      <c r="M883" s="669">
        <v>1847.49</v>
      </c>
    </row>
    <row r="884" spans="1:13" ht="14.4" customHeight="1" x14ac:dyDescent="0.3">
      <c r="A884" s="664" t="s">
        <v>4794</v>
      </c>
      <c r="B884" s="665" t="s">
        <v>4680</v>
      </c>
      <c r="C884" s="665" t="s">
        <v>6477</v>
      </c>
      <c r="D884" s="665" t="s">
        <v>6478</v>
      </c>
      <c r="E884" s="665" t="s">
        <v>6479</v>
      </c>
      <c r="F884" s="668"/>
      <c r="G884" s="668"/>
      <c r="H884" s="681">
        <v>0</v>
      </c>
      <c r="I884" s="668">
        <v>6</v>
      </c>
      <c r="J884" s="668">
        <v>121613.44000000002</v>
      </c>
      <c r="K884" s="681">
        <v>1</v>
      </c>
      <c r="L884" s="668">
        <v>6</v>
      </c>
      <c r="M884" s="669">
        <v>121613.44000000002</v>
      </c>
    </row>
    <row r="885" spans="1:13" ht="14.4" customHeight="1" x14ac:dyDescent="0.3">
      <c r="A885" s="664" t="s">
        <v>4794</v>
      </c>
      <c r="B885" s="665" t="s">
        <v>4680</v>
      </c>
      <c r="C885" s="665" t="s">
        <v>6480</v>
      </c>
      <c r="D885" s="665" t="s">
        <v>6481</v>
      </c>
      <c r="E885" s="665" t="s">
        <v>6482</v>
      </c>
      <c r="F885" s="668"/>
      <c r="G885" s="668"/>
      <c r="H885" s="681">
        <v>0</v>
      </c>
      <c r="I885" s="668">
        <v>16</v>
      </c>
      <c r="J885" s="668">
        <v>150173.65999999997</v>
      </c>
      <c r="K885" s="681">
        <v>1</v>
      </c>
      <c r="L885" s="668">
        <v>16</v>
      </c>
      <c r="M885" s="669">
        <v>150173.65999999997</v>
      </c>
    </row>
    <row r="886" spans="1:13" ht="14.4" customHeight="1" x14ac:dyDescent="0.3">
      <c r="A886" s="664" t="s">
        <v>4794</v>
      </c>
      <c r="B886" s="665" t="s">
        <v>4680</v>
      </c>
      <c r="C886" s="665" t="s">
        <v>6872</v>
      </c>
      <c r="D886" s="665" t="s">
        <v>3866</v>
      </c>
      <c r="E886" s="665" t="s">
        <v>4681</v>
      </c>
      <c r="F886" s="668"/>
      <c r="G886" s="668"/>
      <c r="H886" s="681"/>
      <c r="I886" s="668">
        <v>2</v>
      </c>
      <c r="J886" s="668">
        <v>0</v>
      </c>
      <c r="K886" s="681"/>
      <c r="L886" s="668">
        <v>2</v>
      </c>
      <c r="M886" s="669">
        <v>0</v>
      </c>
    </row>
    <row r="887" spans="1:13" ht="14.4" customHeight="1" x14ac:dyDescent="0.3">
      <c r="A887" s="664" t="s">
        <v>4794</v>
      </c>
      <c r="B887" s="665" t="s">
        <v>4680</v>
      </c>
      <c r="C887" s="665" t="s">
        <v>7175</v>
      </c>
      <c r="D887" s="665" t="s">
        <v>7111</v>
      </c>
      <c r="E887" s="665" t="s">
        <v>7112</v>
      </c>
      <c r="F887" s="668"/>
      <c r="G887" s="668"/>
      <c r="H887" s="681"/>
      <c r="I887" s="668">
        <v>1</v>
      </c>
      <c r="J887" s="668">
        <v>0</v>
      </c>
      <c r="K887" s="681"/>
      <c r="L887" s="668">
        <v>1</v>
      </c>
      <c r="M887" s="669">
        <v>0</v>
      </c>
    </row>
    <row r="888" spans="1:13" ht="14.4" customHeight="1" x14ac:dyDescent="0.3">
      <c r="A888" s="664" t="s">
        <v>4794</v>
      </c>
      <c r="B888" s="665" t="s">
        <v>4680</v>
      </c>
      <c r="C888" s="665" t="s">
        <v>6873</v>
      </c>
      <c r="D888" s="665" t="s">
        <v>6481</v>
      </c>
      <c r="E888" s="665" t="s">
        <v>6482</v>
      </c>
      <c r="F888" s="668"/>
      <c r="G888" s="668"/>
      <c r="H888" s="681"/>
      <c r="I888" s="668">
        <v>2</v>
      </c>
      <c r="J888" s="668">
        <v>0</v>
      </c>
      <c r="K888" s="681"/>
      <c r="L888" s="668">
        <v>2</v>
      </c>
      <c r="M888" s="669">
        <v>0</v>
      </c>
    </row>
    <row r="889" spans="1:13" ht="14.4" customHeight="1" x14ac:dyDescent="0.3">
      <c r="A889" s="664" t="s">
        <v>4794</v>
      </c>
      <c r="B889" s="665" t="s">
        <v>4680</v>
      </c>
      <c r="C889" s="665" t="s">
        <v>7209</v>
      </c>
      <c r="D889" s="665" t="s">
        <v>7210</v>
      </c>
      <c r="E889" s="665" t="s">
        <v>7211</v>
      </c>
      <c r="F889" s="668"/>
      <c r="G889" s="668"/>
      <c r="H889" s="681">
        <v>0</v>
      </c>
      <c r="I889" s="668">
        <v>2</v>
      </c>
      <c r="J889" s="668">
        <v>36550.22</v>
      </c>
      <c r="K889" s="681">
        <v>1</v>
      </c>
      <c r="L889" s="668">
        <v>2</v>
      </c>
      <c r="M889" s="669">
        <v>36550.22</v>
      </c>
    </row>
    <row r="890" spans="1:13" ht="14.4" customHeight="1" x14ac:dyDescent="0.3">
      <c r="A890" s="664" t="s">
        <v>4794</v>
      </c>
      <c r="B890" s="665" t="s">
        <v>4680</v>
      </c>
      <c r="C890" s="665" t="s">
        <v>7212</v>
      </c>
      <c r="D890" s="665" t="s">
        <v>6478</v>
      </c>
      <c r="E890" s="665" t="s">
        <v>6479</v>
      </c>
      <c r="F890" s="668"/>
      <c r="G890" s="668"/>
      <c r="H890" s="681"/>
      <c r="I890" s="668">
        <v>2</v>
      </c>
      <c r="J890" s="668">
        <v>0</v>
      </c>
      <c r="K890" s="681"/>
      <c r="L890" s="668">
        <v>2</v>
      </c>
      <c r="M890" s="669">
        <v>0</v>
      </c>
    </row>
    <row r="891" spans="1:13" ht="14.4" customHeight="1" x14ac:dyDescent="0.3">
      <c r="A891" s="664" t="s">
        <v>4794</v>
      </c>
      <c r="B891" s="665" t="s">
        <v>7237</v>
      </c>
      <c r="C891" s="665" t="s">
        <v>5739</v>
      </c>
      <c r="D891" s="665" t="s">
        <v>5740</v>
      </c>
      <c r="E891" s="665" t="s">
        <v>4460</v>
      </c>
      <c r="F891" s="668"/>
      <c r="G891" s="668"/>
      <c r="H891" s="681"/>
      <c r="I891" s="668">
        <v>1</v>
      </c>
      <c r="J891" s="668">
        <v>0</v>
      </c>
      <c r="K891" s="681"/>
      <c r="L891" s="668">
        <v>1</v>
      </c>
      <c r="M891" s="669">
        <v>0</v>
      </c>
    </row>
    <row r="892" spans="1:13" ht="14.4" customHeight="1" x14ac:dyDescent="0.3">
      <c r="A892" s="664" t="s">
        <v>4794</v>
      </c>
      <c r="B892" s="665" t="s">
        <v>7239</v>
      </c>
      <c r="C892" s="665" t="s">
        <v>5778</v>
      </c>
      <c r="D892" s="665" t="s">
        <v>5779</v>
      </c>
      <c r="E892" s="665" t="s">
        <v>5777</v>
      </c>
      <c r="F892" s="668"/>
      <c r="G892" s="668"/>
      <c r="H892" s="681">
        <v>0</v>
      </c>
      <c r="I892" s="668">
        <v>7</v>
      </c>
      <c r="J892" s="668">
        <v>3595.9000000000005</v>
      </c>
      <c r="K892" s="681">
        <v>1</v>
      </c>
      <c r="L892" s="668">
        <v>7</v>
      </c>
      <c r="M892" s="669">
        <v>3595.9000000000005</v>
      </c>
    </row>
    <row r="893" spans="1:13" ht="14.4" customHeight="1" x14ac:dyDescent="0.3">
      <c r="A893" s="664" t="s">
        <v>4794</v>
      </c>
      <c r="B893" s="665" t="s">
        <v>7239</v>
      </c>
      <c r="C893" s="665" t="s">
        <v>5576</v>
      </c>
      <c r="D893" s="665" t="s">
        <v>5577</v>
      </c>
      <c r="E893" s="665" t="s">
        <v>5573</v>
      </c>
      <c r="F893" s="668">
        <v>5</v>
      </c>
      <c r="G893" s="668">
        <v>2751.95</v>
      </c>
      <c r="H893" s="681">
        <v>1</v>
      </c>
      <c r="I893" s="668"/>
      <c r="J893" s="668"/>
      <c r="K893" s="681">
        <v>0</v>
      </c>
      <c r="L893" s="668">
        <v>5</v>
      </c>
      <c r="M893" s="669">
        <v>2751.95</v>
      </c>
    </row>
    <row r="894" spans="1:13" ht="14.4" customHeight="1" x14ac:dyDescent="0.3">
      <c r="A894" s="664" t="s">
        <v>4794</v>
      </c>
      <c r="B894" s="665" t="s">
        <v>4539</v>
      </c>
      <c r="C894" s="665" t="s">
        <v>6075</v>
      </c>
      <c r="D894" s="665" t="s">
        <v>605</v>
      </c>
      <c r="E894" s="665" t="s">
        <v>6076</v>
      </c>
      <c r="F894" s="668">
        <v>1</v>
      </c>
      <c r="G894" s="668">
        <v>0</v>
      </c>
      <c r="H894" s="681"/>
      <c r="I894" s="668"/>
      <c r="J894" s="668"/>
      <c r="K894" s="681"/>
      <c r="L894" s="668">
        <v>1</v>
      </c>
      <c r="M894" s="669">
        <v>0</v>
      </c>
    </row>
    <row r="895" spans="1:13" ht="14.4" customHeight="1" x14ac:dyDescent="0.3">
      <c r="A895" s="664" t="s">
        <v>4794</v>
      </c>
      <c r="B895" s="665" t="s">
        <v>4539</v>
      </c>
      <c r="C895" s="665" t="s">
        <v>2572</v>
      </c>
      <c r="D895" s="665" t="s">
        <v>2573</v>
      </c>
      <c r="E895" s="665" t="s">
        <v>4540</v>
      </c>
      <c r="F895" s="668"/>
      <c r="G895" s="668"/>
      <c r="H895" s="681">
        <v>0</v>
      </c>
      <c r="I895" s="668">
        <v>3</v>
      </c>
      <c r="J895" s="668">
        <v>1651.17</v>
      </c>
      <c r="K895" s="681">
        <v>1</v>
      </c>
      <c r="L895" s="668">
        <v>3</v>
      </c>
      <c r="M895" s="669">
        <v>1651.17</v>
      </c>
    </row>
    <row r="896" spans="1:13" ht="14.4" customHeight="1" x14ac:dyDescent="0.3">
      <c r="A896" s="664" t="s">
        <v>4794</v>
      </c>
      <c r="B896" s="665" t="s">
        <v>4539</v>
      </c>
      <c r="C896" s="665" t="s">
        <v>6077</v>
      </c>
      <c r="D896" s="665" t="s">
        <v>5249</v>
      </c>
      <c r="E896" s="665" t="s">
        <v>6078</v>
      </c>
      <c r="F896" s="668">
        <v>1</v>
      </c>
      <c r="G896" s="668">
        <v>1651.18</v>
      </c>
      <c r="H896" s="681">
        <v>1</v>
      </c>
      <c r="I896" s="668"/>
      <c r="J896" s="668"/>
      <c r="K896" s="681">
        <v>0</v>
      </c>
      <c r="L896" s="668">
        <v>1</v>
      </c>
      <c r="M896" s="669">
        <v>1651.18</v>
      </c>
    </row>
    <row r="897" spans="1:13" ht="14.4" customHeight="1" x14ac:dyDescent="0.3">
      <c r="A897" s="664" t="s">
        <v>4794</v>
      </c>
      <c r="B897" s="665" t="s">
        <v>4539</v>
      </c>
      <c r="C897" s="665" t="s">
        <v>5248</v>
      </c>
      <c r="D897" s="665" t="s">
        <v>5249</v>
      </c>
      <c r="E897" s="665" t="s">
        <v>4540</v>
      </c>
      <c r="F897" s="668">
        <v>2</v>
      </c>
      <c r="G897" s="668">
        <v>1100.78</v>
      </c>
      <c r="H897" s="681">
        <v>1</v>
      </c>
      <c r="I897" s="668"/>
      <c r="J897" s="668"/>
      <c r="K897" s="681">
        <v>0</v>
      </c>
      <c r="L897" s="668">
        <v>2</v>
      </c>
      <c r="M897" s="669">
        <v>1100.78</v>
      </c>
    </row>
    <row r="898" spans="1:13" ht="14.4" customHeight="1" x14ac:dyDescent="0.3">
      <c r="A898" s="664" t="s">
        <v>4794</v>
      </c>
      <c r="B898" s="665" t="s">
        <v>4547</v>
      </c>
      <c r="C898" s="665" t="s">
        <v>3737</v>
      </c>
      <c r="D898" s="665" t="s">
        <v>2489</v>
      </c>
      <c r="E898" s="665" t="s">
        <v>4682</v>
      </c>
      <c r="F898" s="668"/>
      <c r="G898" s="668"/>
      <c r="H898" s="681">
        <v>0</v>
      </c>
      <c r="I898" s="668">
        <v>2</v>
      </c>
      <c r="J898" s="668">
        <v>97.44</v>
      </c>
      <c r="K898" s="681">
        <v>1</v>
      </c>
      <c r="L898" s="668">
        <v>2</v>
      </c>
      <c r="M898" s="669">
        <v>97.44</v>
      </c>
    </row>
    <row r="899" spans="1:13" ht="14.4" customHeight="1" x14ac:dyDescent="0.3">
      <c r="A899" s="664" t="s">
        <v>4794</v>
      </c>
      <c r="B899" s="665" t="s">
        <v>4560</v>
      </c>
      <c r="C899" s="665" t="s">
        <v>2474</v>
      </c>
      <c r="D899" s="665" t="s">
        <v>4561</v>
      </c>
      <c r="E899" s="665" t="s">
        <v>2476</v>
      </c>
      <c r="F899" s="668"/>
      <c r="G899" s="668"/>
      <c r="H899" s="681">
        <v>0</v>
      </c>
      <c r="I899" s="668">
        <v>1</v>
      </c>
      <c r="J899" s="668">
        <v>219.78</v>
      </c>
      <c r="K899" s="681">
        <v>1</v>
      </c>
      <c r="L899" s="668">
        <v>1</v>
      </c>
      <c r="M899" s="669">
        <v>219.78</v>
      </c>
    </row>
    <row r="900" spans="1:13" ht="14.4" customHeight="1" x14ac:dyDescent="0.3">
      <c r="A900" s="664" t="s">
        <v>4794</v>
      </c>
      <c r="B900" s="665" t="s">
        <v>4562</v>
      </c>
      <c r="C900" s="665" t="s">
        <v>2322</v>
      </c>
      <c r="D900" s="665" t="s">
        <v>2327</v>
      </c>
      <c r="E900" s="665" t="s">
        <v>4565</v>
      </c>
      <c r="F900" s="668"/>
      <c r="G900" s="668"/>
      <c r="H900" s="681">
        <v>0</v>
      </c>
      <c r="I900" s="668">
        <v>2</v>
      </c>
      <c r="J900" s="668">
        <v>848.48</v>
      </c>
      <c r="K900" s="681">
        <v>1</v>
      </c>
      <c r="L900" s="668">
        <v>2</v>
      </c>
      <c r="M900" s="669">
        <v>848.48</v>
      </c>
    </row>
    <row r="901" spans="1:13" ht="14.4" customHeight="1" x14ac:dyDescent="0.3">
      <c r="A901" s="664" t="s">
        <v>4794</v>
      </c>
      <c r="B901" s="665" t="s">
        <v>4567</v>
      </c>
      <c r="C901" s="665" t="s">
        <v>2412</v>
      </c>
      <c r="D901" s="665" t="s">
        <v>4568</v>
      </c>
      <c r="E901" s="665" t="s">
        <v>4569</v>
      </c>
      <c r="F901" s="668"/>
      <c r="G901" s="668"/>
      <c r="H901" s="681">
        <v>0</v>
      </c>
      <c r="I901" s="668">
        <v>1</v>
      </c>
      <c r="J901" s="668">
        <v>14.11</v>
      </c>
      <c r="K901" s="681">
        <v>1</v>
      </c>
      <c r="L901" s="668">
        <v>1</v>
      </c>
      <c r="M901" s="669">
        <v>14.11</v>
      </c>
    </row>
    <row r="902" spans="1:13" ht="14.4" customHeight="1" x14ac:dyDescent="0.3">
      <c r="A902" s="664" t="s">
        <v>4794</v>
      </c>
      <c r="B902" s="665" t="s">
        <v>4567</v>
      </c>
      <c r="C902" s="665" t="s">
        <v>2456</v>
      </c>
      <c r="D902" s="665" t="s">
        <v>4574</v>
      </c>
      <c r="E902" s="665" t="s">
        <v>4575</v>
      </c>
      <c r="F902" s="668"/>
      <c r="G902" s="668"/>
      <c r="H902" s="681">
        <v>0</v>
      </c>
      <c r="I902" s="668">
        <v>2</v>
      </c>
      <c r="J902" s="668">
        <v>18.8</v>
      </c>
      <c r="K902" s="681">
        <v>1</v>
      </c>
      <c r="L902" s="668">
        <v>2</v>
      </c>
      <c r="M902" s="669">
        <v>18.8</v>
      </c>
    </row>
    <row r="903" spans="1:13" ht="14.4" customHeight="1" x14ac:dyDescent="0.3">
      <c r="A903" s="664" t="s">
        <v>4794</v>
      </c>
      <c r="B903" s="665" t="s">
        <v>4581</v>
      </c>
      <c r="C903" s="665" t="s">
        <v>2466</v>
      </c>
      <c r="D903" s="665" t="s">
        <v>2467</v>
      </c>
      <c r="E903" s="665" t="s">
        <v>4487</v>
      </c>
      <c r="F903" s="668"/>
      <c r="G903" s="668"/>
      <c r="H903" s="681">
        <v>0</v>
      </c>
      <c r="I903" s="668">
        <v>2</v>
      </c>
      <c r="J903" s="668">
        <v>170.32</v>
      </c>
      <c r="K903" s="681">
        <v>1</v>
      </c>
      <c r="L903" s="668">
        <v>2</v>
      </c>
      <c r="M903" s="669">
        <v>170.32</v>
      </c>
    </row>
    <row r="904" spans="1:13" ht="14.4" customHeight="1" x14ac:dyDescent="0.3">
      <c r="A904" s="664" t="s">
        <v>4794</v>
      </c>
      <c r="B904" s="665" t="s">
        <v>4596</v>
      </c>
      <c r="C904" s="665" t="s">
        <v>5453</v>
      </c>
      <c r="D904" s="665" t="s">
        <v>2645</v>
      </c>
      <c r="E904" s="665" t="s">
        <v>2646</v>
      </c>
      <c r="F904" s="668"/>
      <c r="G904" s="668"/>
      <c r="H904" s="681">
        <v>0</v>
      </c>
      <c r="I904" s="668">
        <v>6</v>
      </c>
      <c r="J904" s="668">
        <v>1165.56</v>
      </c>
      <c r="K904" s="681">
        <v>1</v>
      </c>
      <c r="L904" s="668">
        <v>6</v>
      </c>
      <c r="M904" s="669">
        <v>1165.56</v>
      </c>
    </row>
    <row r="905" spans="1:13" ht="14.4" customHeight="1" x14ac:dyDescent="0.3">
      <c r="A905" s="664" t="s">
        <v>4794</v>
      </c>
      <c r="B905" s="665" t="s">
        <v>4596</v>
      </c>
      <c r="C905" s="665" t="s">
        <v>2644</v>
      </c>
      <c r="D905" s="665" t="s">
        <v>4601</v>
      </c>
      <c r="E905" s="665" t="s">
        <v>2646</v>
      </c>
      <c r="F905" s="668"/>
      <c r="G905" s="668"/>
      <c r="H905" s="681">
        <v>0</v>
      </c>
      <c r="I905" s="668">
        <v>15</v>
      </c>
      <c r="J905" s="668">
        <v>2913.8999999999996</v>
      </c>
      <c r="K905" s="681">
        <v>1</v>
      </c>
      <c r="L905" s="668">
        <v>15</v>
      </c>
      <c r="M905" s="669">
        <v>2913.8999999999996</v>
      </c>
    </row>
    <row r="906" spans="1:13" ht="14.4" customHeight="1" x14ac:dyDescent="0.3">
      <c r="A906" s="664" t="s">
        <v>4795</v>
      </c>
      <c r="B906" s="665" t="s">
        <v>4404</v>
      </c>
      <c r="C906" s="665" t="s">
        <v>3696</v>
      </c>
      <c r="D906" s="665" t="s">
        <v>3697</v>
      </c>
      <c r="E906" s="665" t="s">
        <v>4603</v>
      </c>
      <c r="F906" s="668"/>
      <c r="G906" s="668"/>
      <c r="H906" s="681">
        <v>0</v>
      </c>
      <c r="I906" s="668">
        <v>1</v>
      </c>
      <c r="J906" s="668">
        <v>57.64</v>
      </c>
      <c r="K906" s="681">
        <v>1</v>
      </c>
      <c r="L906" s="668">
        <v>1</v>
      </c>
      <c r="M906" s="669">
        <v>57.64</v>
      </c>
    </row>
    <row r="907" spans="1:13" ht="14.4" customHeight="1" x14ac:dyDescent="0.3">
      <c r="A907" s="664" t="s">
        <v>4795</v>
      </c>
      <c r="B907" s="665" t="s">
        <v>4404</v>
      </c>
      <c r="C907" s="665" t="s">
        <v>6448</v>
      </c>
      <c r="D907" s="665" t="s">
        <v>2570</v>
      </c>
      <c r="E907" s="665" t="s">
        <v>6449</v>
      </c>
      <c r="F907" s="668"/>
      <c r="G907" s="668"/>
      <c r="H907" s="681"/>
      <c r="I907" s="668">
        <v>1</v>
      </c>
      <c r="J907" s="668">
        <v>0</v>
      </c>
      <c r="K907" s="681"/>
      <c r="L907" s="668">
        <v>1</v>
      </c>
      <c r="M907" s="669">
        <v>0</v>
      </c>
    </row>
    <row r="908" spans="1:13" ht="14.4" customHeight="1" x14ac:dyDescent="0.3">
      <c r="A908" s="664" t="s">
        <v>4795</v>
      </c>
      <c r="B908" s="665" t="s">
        <v>4404</v>
      </c>
      <c r="C908" s="665" t="s">
        <v>6834</v>
      </c>
      <c r="D908" s="665" t="s">
        <v>3697</v>
      </c>
      <c r="E908" s="665" t="s">
        <v>6835</v>
      </c>
      <c r="F908" s="668"/>
      <c r="G908" s="668"/>
      <c r="H908" s="681"/>
      <c r="I908" s="668">
        <v>1</v>
      </c>
      <c r="J908" s="668">
        <v>0</v>
      </c>
      <c r="K908" s="681"/>
      <c r="L908" s="668">
        <v>1</v>
      </c>
      <c r="M908" s="669">
        <v>0</v>
      </c>
    </row>
    <row r="909" spans="1:13" ht="14.4" customHeight="1" x14ac:dyDescent="0.3">
      <c r="A909" s="664" t="s">
        <v>4795</v>
      </c>
      <c r="B909" s="665" t="s">
        <v>4406</v>
      </c>
      <c r="C909" s="665" t="s">
        <v>2271</v>
      </c>
      <c r="D909" s="665" t="s">
        <v>4407</v>
      </c>
      <c r="E909" s="665" t="s">
        <v>4409</v>
      </c>
      <c r="F909" s="668"/>
      <c r="G909" s="668"/>
      <c r="H909" s="681">
        <v>0</v>
      </c>
      <c r="I909" s="668">
        <v>6</v>
      </c>
      <c r="J909" s="668">
        <v>691.62</v>
      </c>
      <c r="K909" s="681">
        <v>1</v>
      </c>
      <c r="L909" s="668">
        <v>6</v>
      </c>
      <c r="M909" s="669">
        <v>691.62</v>
      </c>
    </row>
    <row r="910" spans="1:13" ht="14.4" customHeight="1" x14ac:dyDescent="0.3">
      <c r="A910" s="664" t="s">
        <v>4795</v>
      </c>
      <c r="B910" s="665" t="s">
        <v>4412</v>
      </c>
      <c r="C910" s="665" t="s">
        <v>5213</v>
      </c>
      <c r="D910" s="665" t="s">
        <v>4606</v>
      </c>
      <c r="E910" s="665" t="s">
        <v>5214</v>
      </c>
      <c r="F910" s="668"/>
      <c r="G910" s="668"/>
      <c r="H910" s="681"/>
      <c r="I910" s="668">
        <v>1</v>
      </c>
      <c r="J910" s="668">
        <v>0</v>
      </c>
      <c r="K910" s="681"/>
      <c r="L910" s="668">
        <v>1</v>
      </c>
      <c r="M910" s="669">
        <v>0</v>
      </c>
    </row>
    <row r="911" spans="1:13" ht="14.4" customHeight="1" x14ac:dyDescent="0.3">
      <c r="A911" s="664" t="s">
        <v>4795</v>
      </c>
      <c r="B911" s="665" t="s">
        <v>4412</v>
      </c>
      <c r="C911" s="665" t="s">
        <v>4914</v>
      </c>
      <c r="D911" s="665" t="s">
        <v>2567</v>
      </c>
      <c r="E911" s="665" t="s">
        <v>2568</v>
      </c>
      <c r="F911" s="668"/>
      <c r="G911" s="668"/>
      <c r="H911" s="681">
        <v>0</v>
      </c>
      <c r="I911" s="668">
        <v>6</v>
      </c>
      <c r="J911" s="668">
        <v>4011.24</v>
      </c>
      <c r="K911" s="681">
        <v>1</v>
      </c>
      <c r="L911" s="668">
        <v>6</v>
      </c>
      <c r="M911" s="669">
        <v>4011.24</v>
      </c>
    </row>
    <row r="912" spans="1:13" ht="14.4" customHeight="1" x14ac:dyDescent="0.3">
      <c r="A912" s="664" t="s">
        <v>4795</v>
      </c>
      <c r="B912" s="665" t="s">
        <v>4418</v>
      </c>
      <c r="C912" s="665" t="s">
        <v>3690</v>
      </c>
      <c r="D912" s="665" t="s">
        <v>2402</v>
      </c>
      <c r="E912" s="665" t="s">
        <v>4608</v>
      </c>
      <c r="F912" s="668"/>
      <c r="G912" s="668"/>
      <c r="H912" s="681"/>
      <c r="I912" s="668">
        <v>1</v>
      </c>
      <c r="J912" s="668">
        <v>0</v>
      </c>
      <c r="K912" s="681"/>
      <c r="L912" s="668">
        <v>1</v>
      </c>
      <c r="M912" s="669">
        <v>0</v>
      </c>
    </row>
    <row r="913" spans="1:13" ht="14.4" customHeight="1" x14ac:dyDescent="0.3">
      <c r="A913" s="664" t="s">
        <v>4795</v>
      </c>
      <c r="B913" s="665" t="s">
        <v>4442</v>
      </c>
      <c r="C913" s="665" t="s">
        <v>4806</v>
      </c>
      <c r="D913" s="665" t="s">
        <v>2554</v>
      </c>
      <c r="E913" s="665" t="s">
        <v>4446</v>
      </c>
      <c r="F913" s="668"/>
      <c r="G913" s="668"/>
      <c r="H913" s="681">
        <v>0</v>
      </c>
      <c r="I913" s="668">
        <v>46</v>
      </c>
      <c r="J913" s="668">
        <v>24523.440000000002</v>
      </c>
      <c r="K913" s="681">
        <v>1</v>
      </c>
      <c r="L913" s="668">
        <v>46</v>
      </c>
      <c r="M913" s="669">
        <v>24523.440000000002</v>
      </c>
    </row>
    <row r="914" spans="1:13" ht="14.4" customHeight="1" x14ac:dyDescent="0.3">
      <c r="A914" s="664" t="s">
        <v>4795</v>
      </c>
      <c r="B914" s="665" t="s">
        <v>4442</v>
      </c>
      <c r="C914" s="665" t="s">
        <v>3683</v>
      </c>
      <c r="D914" s="665" t="s">
        <v>2554</v>
      </c>
      <c r="E914" s="665" t="s">
        <v>4616</v>
      </c>
      <c r="F914" s="668"/>
      <c r="G914" s="668"/>
      <c r="H914" s="681">
        <v>0</v>
      </c>
      <c r="I914" s="668">
        <v>1</v>
      </c>
      <c r="J914" s="668">
        <v>923.74</v>
      </c>
      <c r="K914" s="681">
        <v>1</v>
      </c>
      <c r="L914" s="668">
        <v>1</v>
      </c>
      <c r="M914" s="669">
        <v>923.74</v>
      </c>
    </row>
    <row r="915" spans="1:13" ht="14.4" customHeight="1" x14ac:dyDescent="0.3">
      <c r="A915" s="664" t="s">
        <v>4795</v>
      </c>
      <c r="B915" s="665" t="s">
        <v>4442</v>
      </c>
      <c r="C915" s="665" t="s">
        <v>5128</v>
      </c>
      <c r="D915" s="665" t="s">
        <v>2308</v>
      </c>
      <c r="E915" s="665" t="s">
        <v>4444</v>
      </c>
      <c r="F915" s="668"/>
      <c r="G915" s="668"/>
      <c r="H915" s="681">
        <v>0</v>
      </c>
      <c r="I915" s="668">
        <v>19</v>
      </c>
      <c r="J915" s="668">
        <v>26326.78</v>
      </c>
      <c r="K915" s="681">
        <v>1</v>
      </c>
      <c r="L915" s="668">
        <v>19</v>
      </c>
      <c r="M915" s="669">
        <v>26326.78</v>
      </c>
    </row>
    <row r="916" spans="1:13" ht="14.4" customHeight="1" x14ac:dyDescent="0.3">
      <c r="A916" s="664" t="s">
        <v>4795</v>
      </c>
      <c r="B916" s="665" t="s">
        <v>4442</v>
      </c>
      <c r="C916" s="665" t="s">
        <v>4908</v>
      </c>
      <c r="D916" s="665" t="s">
        <v>2308</v>
      </c>
      <c r="E916" s="665" t="s">
        <v>4445</v>
      </c>
      <c r="F916" s="668"/>
      <c r="G916" s="668"/>
      <c r="H916" s="681">
        <v>0</v>
      </c>
      <c r="I916" s="668">
        <v>6</v>
      </c>
      <c r="J916" s="668">
        <v>13856.16</v>
      </c>
      <c r="K916" s="681">
        <v>1</v>
      </c>
      <c r="L916" s="668">
        <v>6</v>
      </c>
      <c r="M916" s="669">
        <v>13856.16</v>
      </c>
    </row>
    <row r="917" spans="1:13" ht="14.4" customHeight="1" x14ac:dyDescent="0.3">
      <c r="A917" s="664" t="s">
        <v>4795</v>
      </c>
      <c r="B917" s="665" t="s">
        <v>4442</v>
      </c>
      <c r="C917" s="665" t="s">
        <v>2550</v>
      </c>
      <c r="D917" s="665" t="s">
        <v>2308</v>
      </c>
      <c r="E917" s="665" t="s">
        <v>4444</v>
      </c>
      <c r="F917" s="668"/>
      <c r="G917" s="668"/>
      <c r="H917" s="681">
        <v>0</v>
      </c>
      <c r="I917" s="668">
        <v>5</v>
      </c>
      <c r="J917" s="668">
        <v>6928.0999999999995</v>
      </c>
      <c r="K917" s="681">
        <v>1</v>
      </c>
      <c r="L917" s="668">
        <v>5</v>
      </c>
      <c r="M917" s="669">
        <v>6928.0999999999995</v>
      </c>
    </row>
    <row r="918" spans="1:13" ht="14.4" customHeight="1" x14ac:dyDescent="0.3">
      <c r="A918" s="664" t="s">
        <v>4795</v>
      </c>
      <c r="B918" s="665" t="s">
        <v>4442</v>
      </c>
      <c r="C918" s="665" t="s">
        <v>3853</v>
      </c>
      <c r="D918" s="665" t="s">
        <v>2554</v>
      </c>
      <c r="E918" s="665" t="s">
        <v>5425</v>
      </c>
      <c r="F918" s="668"/>
      <c r="G918" s="668"/>
      <c r="H918" s="681">
        <v>0</v>
      </c>
      <c r="I918" s="668">
        <v>1</v>
      </c>
      <c r="J918" s="668">
        <v>407.55</v>
      </c>
      <c r="K918" s="681">
        <v>1</v>
      </c>
      <c r="L918" s="668">
        <v>1</v>
      </c>
      <c r="M918" s="669">
        <v>407.55</v>
      </c>
    </row>
    <row r="919" spans="1:13" ht="14.4" customHeight="1" x14ac:dyDescent="0.3">
      <c r="A919" s="664" t="s">
        <v>4795</v>
      </c>
      <c r="B919" s="665" t="s">
        <v>4454</v>
      </c>
      <c r="C919" s="665" t="s">
        <v>2281</v>
      </c>
      <c r="D919" s="665" t="s">
        <v>2282</v>
      </c>
      <c r="E919" s="665" t="s">
        <v>4455</v>
      </c>
      <c r="F919" s="668"/>
      <c r="G919" s="668"/>
      <c r="H919" s="681">
        <v>0</v>
      </c>
      <c r="I919" s="668">
        <v>1</v>
      </c>
      <c r="J919" s="668">
        <v>35.11</v>
      </c>
      <c r="K919" s="681">
        <v>1</v>
      </c>
      <c r="L919" s="668">
        <v>1</v>
      </c>
      <c r="M919" s="669">
        <v>35.11</v>
      </c>
    </row>
    <row r="920" spans="1:13" ht="14.4" customHeight="1" x14ac:dyDescent="0.3">
      <c r="A920" s="664" t="s">
        <v>4795</v>
      </c>
      <c r="B920" s="665" t="s">
        <v>4461</v>
      </c>
      <c r="C920" s="665" t="s">
        <v>2352</v>
      </c>
      <c r="D920" s="665" t="s">
        <v>2353</v>
      </c>
      <c r="E920" s="665" t="s">
        <v>4455</v>
      </c>
      <c r="F920" s="668"/>
      <c r="G920" s="668"/>
      <c r="H920" s="681">
        <v>0</v>
      </c>
      <c r="I920" s="668">
        <v>1</v>
      </c>
      <c r="J920" s="668">
        <v>48.27</v>
      </c>
      <c r="K920" s="681">
        <v>1</v>
      </c>
      <c r="L920" s="668">
        <v>1</v>
      </c>
      <c r="M920" s="669">
        <v>48.27</v>
      </c>
    </row>
    <row r="921" spans="1:13" ht="14.4" customHeight="1" x14ac:dyDescent="0.3">
      <c r="A921" s="664" t="s">
        <v>4795</v>
      </c>
      <c r="B921" s="665" t="s">
        <v>4465</v>
      </c>
      <c r="C921" s="665" t="s">
        <v>6458</v>
      </c>
      <c r="D921" s="665" t="s">
        <v>4468</v>
      </c>
      <c r="E921" s="665" t="s">
        <v>5639</v>
      </c>
      <c r="F921" s="668"/>
      <c r="G921" s="668"/>
      <c r="H921" s="681"/>
      <c r="I921" s="668">
        <v>1</v>
      </c>
      <c r="J921" s="668">
        <v>0</v>
      </c>
      <c r="K921" s="681"/>
      <c r="L921" s="668">
        <v>1</v>
      </c>
      <c r="M921" s="669">
        <v>0</v>
      </c>
    </row>
    <row r="922" spans="1:13" ht="14.4" customHeight="1" x14ac:dyDescent="0.3">
      <c r="A922" s="664" t="s">
        <v>4795</v>
      </c>
      <c r="B922" s="665" t="s">
        <v>4470</v>
      </c>
      <c r="C922" s="665" t="s">
        <v>6836</v>
      </c>
      <c r="D922" s="665" t="s">
        <v>6837</v>
      </c>
      <c r="E922" s="665" t="s">
        <v>6838</v>
      </c>
      <c r="F922" s="668"/>
      <c r="G922" s="668"/>
      <c r="H922" s="681">
        <v>0</v>
      </c>
      <c r="I922" s="668">
        <v>1</v>
      </c>
      <c r="J922" s="668">
        <v>87.41</v>
      </c>
      <c r="K922" s="681">
        <v>1</v>
      </c>
      <c r="L922" s="668">
        <v>1</v>
      </c>
      <c r="M922" s="669">
        <v>87.41</v>
      </c>
    </row>
    <row r="923" spans="1:13" ht="14.4" customHeight="1" x14ac:dyDescent="0.3">
      <c r="A923" s="664" t="s">
        <v>4795</v>
      </c>
      <c r="B923" s="665" t="s">
        <v>4475</v>
      </c>
      <c r="C923" s="665" t="s">
        <v>3782</v>
      </c>
      <c r="D923" s="665" t="s">
        <v>3783</v>
      </c>
      <c r="E923" s="665" t="s">
        <v>4633</v>
      </c>
      <c r="F923" s="668"/>
      <c r="G923" s="668"/>
      <c r="H923" s="681">
        <v>0</v>
      </c>
      <c r="I923" s="668">
        <v>3</v>
      </c>
      <c r="J923" s="668">
        <v>545.81999999999994</v>
      </c>
      <c r="K923" s="681">
        <v>1</v>
      </c>
      <c r="L923" s="668">
        <v>3</v>
      </c>
      <c r="M923" s="669">
        <v>545.81999999999994</v>
      </c>
    </row>
    <row r="924" spans="1:13" ht="14.4" customHeight="1" x14ac:dyDescent="0.3">
      <c r="A924" s="664" t="s">
        <v>4795</v>
      </c>
      <c r="B924" s="665" t="s">
        <v>4475</v>
      </c>
      <c r="C924" s="665" t="s">
        <v>3840</v>
      </c>
      <c r="D924" s="665" t="s">
        <v>3783</v>
      </c>
      <c r="E924" s="665" t="s">
        <v>4634</v>
      </c>
      <c r="F924" s="668"/>
      <c r="G924" s="668"/>
      <c r="H924" s="681">
        <v>0</v>
      </c>
      <c r="I924" s="668">
        <v>1</v>
      </c>
      <c r="J924" s="668">
        <v>545.82000000000005</v>
      </c>
      <c r="K924" s="681">
        <v>1</v>
      </c>
      <c r="L924" s="668">
        <v>1</v>
      </c>
      <c r="M924" s="669">
        <v>545.82000000000005</v>
      </c>
    </row>
    <row r="925" spans="1:13" ht="14.4" customHeight="1" x14ac:dyDescent="0.3">
      <c r="A925" s="664" t="s">
        <v>4795</v>
      </c>
      <c r="B925" s="665" t="s">
        <v>4478</v>
      </c>
      <c r="C925" s="665" t="s">
        <v>6806</v>
      </c>
      <c r="D925" s="665" t="s">
        <v>2349</v>
      </c>
      <c r="E925" s="665" t="s">
        <v>6807</v>
      </c>
      <c r="F925" s="668"/>
      <c r="G925" s="668"/>
      <c r="H925" s="681">
        <v>0</v>
      </c>
      <c r="I925" s="668">
        <v>2</v>
      </c>
      <c r="J925" s="668">
        <v>93.46</v>
      </c>
      <c r="K925" s="681">
        <v>1</v>
      </c>
      <c r="L925" s="668">
        <v>2</v>
      </c>
      <c r="M925" s="669">
        <v>93.46</v>
      </c>
    </row>
    <row r="926" spans="1:13" ht="14.4" customHeight="1" x14ac:dyDescent="0.3">
      <c r="A926" s="664" t="s">
        <v>4795</v>
      </c>
      <c r="B926" s="665" t="s">
        <v>4484</v>
      </c>
      <c r="C926" s="665" t="s">
        <v>3805</v>
      </c>
      <c r="D926" s="665" t="s">
        <v>2261</v>
      </c>
      <c r="E926" s="665" t="s">
        <v>4637</v>
      </c>
      <c r="F926" s="668"/>
      <c r="G926" s="668"/>
      <c r="H926" s="681">
        <v>0</v>
      </c>
      <c r="I926" s="668">
        <v>1</v>
      </c>
      <c r="J926" s="668">
        <v>145.66999999999999</v>
      </c>
      <c r="K926" s="681">
        <v>1</v>
      </c>
      <c r="L926" s="668">
        <v>1</v>
      </c>
      <c r="M926" s="669">
        <v>145.66999999999999</v>
      </c>
    </row>
    <row r="927" spans="1:13" ht="14.4" customHeight="1" x14ac:dyDescent="0.3">
      <c r="A927" s="664" t="s">
        <v>4795</v>
      </c>
      <c r="B927" s="665" t="s">
        <v>4502</v>
      </c>
      <c r="C927" s="665" t="s">
        <v>6611</v>
      </c>
      <c r="D927" s="665" t="s">
        <v>4508</v>
      </c>
      <c r="E927" s="665" t="s">
        <v>6612</v>
      </c>
      <c r="F927" s="668"/>
      <c r="G927" s="668"/>
      <c r="H927" s="681"/>
      <c r="I927" s="668">
        <v>2</v>
      </c>
      <c r="J927" s="668">
        <v>0</v>
      </c>
      <c r="K927" s="681"/>
      <c r="L927" s="668">
        <v>2</v>
      </c>
      <c r="M927" s="669">
        <v>0</v>
      </c>
    </row>
    <row r="928" spans="1:13" ht="14.4" customHeight="1" x14ac:dyDescent="0.3">
      <c r="A928" s="664" t="s">
        <v>4795</v>
      </c>
      <c r="B928" s="665" t="s">
        <v>4502</v>
      </c>
      <c r="C928" s="665" t="s">
        <v>2526</v>
      </c>
      <c r="D928" s="665" t="s">
        <v>2527</v>
      </c>
      <c r="E928" s="665" t="s">
        <v>4506</v>
      </c>
      <c r="F928" s="668"/>
      <c r="G928" s="668"/>
      <c r="H928" s="681">
        <v>0</v>
      </c>
      <c r="I928" s="668">
        <v>1</v>
      </c>
      <c r="J928" s="668">
        <v>46.07</v>
      </c>
      <c r="K928" s="681">
        <v>1</v>
      </c>
      <c r="L928" s="668">
        <v>1</v>
      </c>
      <c r="M928" s="669">
        <v>46.07</v>
      </c>
    </row>
    <row r="929" spans="1:13" ht="14.4" customHeight="1" x14ac:dyDescent="0.3">
      <c r="A929" s="664" t="s">
        <v>4795</v>
      </c>
      <c r="B929" s="665" t="s">
        <v>4513</v>
      </c>
      <c r="C929" s="665" t="s">
        <v>2767</v>
      </c>
      <c r="D929" s="665" t="s">
        <v>2539</v>
      </c>
      <c r="E929" s="665" t="s">
        <v>4515</v>
      </c>
      <c r="F929" s="668"/>
      <c r="G929" s="668"/>
      <c r="H929" s="681">
        <v>0</v>
      </c>
      <c r="I929" s="668">
        <v>14</v>
      </c>
      <c r="J929" s="668">
        <v>2161.0400000000004</v>
      </c>
      <c r="K929" s="681">
        <v>1</v>
      </c>
      <c r="L929" s="668">
        <v>14</v>
      </c>
      <c r="M929" s="669">
        <v>2161.0400000000004</v>
      </c>
    </row>
    <row r="930" spans="1:13" ht="14.4" customHeight="1" x14ac:dyDescent="0.3">
      <c r="A930" s="664" t="s">
        <v>4795</v>
      </c>
      <c r="B930" s="665" t="s">
        <v>4513</v>
      </c>
      <c r="C930" s="665" t="s">
        <v>2538</v>
      </c>
      <c r="D930" s="665" t="s">
        <v>2539</v>
      </c>
      <c r="E930" s="665" t="s">
        <v>4514</v>
      </c>
      <c r="F930" s="668"/>
      <c r="G930" s="668"/>
      <c r="H930" s="681">
        <v>0</v>
      </c>
      <c r="I930" s="668">
        <v>1</v>
      </c>
      <c r="J930" s="668">
        <v>225.06</v>
      </c>
      <c r="K930" s="681">
        <v>1</v>
      </c>
      <c r="L930" s="668">
        <v>1</v>
      </c>
      <c r="M930" s="669">
        <v>225.06</v>
      </c>
    </row>
    <row r="931" spans="1:13" ht="14.4" customHeight="1" x14ac:dyDescent="0.3">
      <c r="A931" s="664" t="s">
        <v>4795</v>
      </c>
      <c r="B931" s="665" t="s">
        <v>7237</v>
      </c>
      <c r="C931" s="665" t="s">
        <v>5739</v>
      </c>
      <c r="D931" s="665" t="s">
        <v>5740</v>
      </c>
      <c r="E931" s="665" t="s">
        <v>4460</v>
      </c>
      <c r="F931" s="668"/>
      <c r="G931" s="668"/>
      <c r="H931" s="681"/>
      <c r="I931" s="668">
        <v>7</v>
      </c>
      <c r="J931" s="668">
        <v>0</v>
      </c>
      <c r="K931" s="681"/>
      <c r="L931" s="668">
        <v>7</v>
      </c>
      <c r="M931" s="669">
        <v>0</v>
      </c>
    </row>
    <row r="932" spans="1:13" ht="14.4" customHeight="1" x14ac:dyDescent="0.3">
      <c r="A932" s="664" t="s">
        <v>4795</v>
      </c>
      <c r="B932" s="665" t="s">
        <v>7237</v>
      </c>
      <c r="C932" s="665" t="s">
        <v>5741</v>
      </c>
      <c r="D932" s="665" t="s">
        <v>5740</v>
      </c>
      <c r="E932" s="665" t="s">
        <v>5430</v>
      </c>
      <c r="F932" s="668"/>
      <c r="G932" s="668"/>
      <c r="H932" s="681">
        <v>0</v>
      </c>
      <c r="I932" s="668">
        <v>55</v>
      </c>
      <c r="J932" s="668">
        <v>27566.990000000005</v>
      </c>
      <c r="K932" s="681">
        <v>1</v>
      </c>
      <c r="L932" s="668">
        <v>55</v>
      </c>
      <c r="M932" s="669">
        <v>27566.990000000005</v>
      </c>
    </row>
    <row r="933" spans="1:13" ht="14.4" customHeight="1" x14ac:dyDescent="0.3">
      <c r="A933" s="664" t="s">
        <v>4795</v>
      </c>
      <c r="B933" s="665" t="s">
        <v>4539</v>
      </c>
      <c r="C933" s="665" t="s">
        <v>604</v>
      </c>
      <c r="D933" s="665" t="s">
        <v>605</v>
      </c>
      <c r="E933" s="665" t="s">
        <v>4541</v>
      </c>
      <c r="F933" s="668">
        <v>41</v>
      </c>
      <c r="G933" s="668">
        <v>22565.989999999998</v>
      </c>
      <c r="H933" s="681">
        <v>0.89130434782608692</v>
      </c>
      <c r="I933" s="668">
        <v>5</v>
      </c>
      <c r="J933" s="668">
        <v>2751.95</v>
      </c>
      <c r="K933" s="681">
        <v>0.10869565217391304</v>
      </c>
      <c r="L933" s="668">
        <v>46</v>
      </c>
      <c r="M933" s="669">
        <v>25317.94</v>
      </c>
    </row>
    <row r="934" spans="1:13" ht="14.4" customHeight="1" x14ac:dyDescent="0.3">
      <c r="A934" s="664" t="s">
        <v>4795</v>
      </c>
      <c r="B934" s="665" t="s">
        <v>4539</v>
      </c>
      <c r="C934" s="665" t="s">
        <v>4897</v>
      </c>
      <c r="D934" s="665" t="s">
        <v>605</v>
      </c>
      <c r="E934" s="665" t="s">
        <v>4541</v>
      </c>
      <c r="F934" s="668">
        <v>3</v>
      </c>
      <c r="G934" s="668">
        <v>0</v>
      </c>
      <c r="H934" s="681"/>
      <c r="I934" s="668">
        <v>1</v>
      </c>
      <c r="J934" s="668">
        <v>0</v>
      </c>
      <c r="K934" s="681"/>
      <c r="L934" s="668">
        <v>4</v>
      </c>
      <c r="M934" s="669">
        <v>0</v>
      </c>
    </row>
    <row r="935" spans="1:13" ht="14.4" customHeight="1" x14ac:dyDescent="0.3">
      <c r="A935" s="664" t="s">
        <v>4795</v>
      </c>
      <c r="B935" s="665" t="s">
        <v>4539</v>
      </c>
      <c r="C935" s="665" t="s">
        <v>6075</v>
      </c>
      <c r="D935" s="665" t="s">
        <v>605</v>
      </c>
      <c r="E935" s="665" t="s">
        <v>6076</v>
      </c>
      <c r="F935" s="668">
        <v>2</v>
      </c>
      <c r="G935" s="668">
        <v>0</v>
      </c>
      <c r="H935" s="681"/>
      <c r="I935" s="668"/>
      <c r="J935" s="668"/>
      <c r="K935" s="681"/>
      <c r="L935" s="668">
        <v>2</v>
      </c>
      <c r="M935" s="669">
        <v>0</v>
      </c>
    </row>
    <row r="936" spans="1:13" ht="14.4" customHeight="1" x14ac:dyDescent="0.3">
      <c r="A936" s="664" t="s">
        <v>4795</v>
      </c>
      <c r="B936" s="665" t="s">
        <v>4539</v>
      </c>
      <c r="C936" s="665" t="s">
        <v>5808</v>
      </c>
      <c r="D936" s="665" t="s">
        <v>605</v>
      </c>
      <c r="E936" s="665" t="s">
        <v>4540</v>
      </c>
      <c r="F936" s="668">
        <v>3</v>
      </c>
      <c r="G936" s="668">
        <v>1651.17</v>
      </c>
      <c r="H936" s="681">
        <v>1</v>
      </c>
      <c r="I936" s="668"/>
      <c r="J936" s="668"/>
      <c r="K936" s="681">
        <v>0</v>
      </c>
      <c r="L936" s="668">
        <v>3</v>
      </c>
      <c r="M936" s="669">
        <v>1651.17</v>
      </c>
    </row>
    <row r="937" spans="1:13" ht="14.4" customHeight="1" x14ac:dyDescent="0.3">
      <c r="A937" s="664" t="s">
        <v>4795</v>
      </c>
      <c r="B937" s="665" t="s">
        <v>4539</v>
      </c>
      <c r="C937" s="665" t="s">
        <v>2572</v>
      </c>
      <c r="D937" s="665" t="s">
        <v>2573</v>
      </c>
      <c r="E937" s="665" t="s">
        <v>4540</v>
      </c>
      <c r="F937" s="668"/>
      <c r="G937" s="668"/>
      <c r="H937" s="681">
        <v>0</v>
      </c>
      <c r="I937" s="668">
        <v>163</v>
      </c>
      <c r="J937" s="668">
        <v>89713.569999999992</v>
      </c>
      <c r="K937" s="681">
        <v>1</v>
      </c>
      <c r="L937" s="668">
        <v>163</v>
      </c>
      <c r="M937" s="669">
        <v>89713.569999999992</v>
      </c>
    </row>
    <row r="938" spans="1:13" ht="14.4" customHeight="1" x14ac:dyDescent="0.3">
      <c r="A938" s="664" t="s">
        <v>4795</v>
      </c>
      <c r="B938" s="665" t="s">
        <v>4539</v>
      </c>
      <c r="C938" s="665" t="s">
        <v>6077</v>
      </c>
      <c r="D938" s="665" t="s">
        <v>5249</v>
      </c>
      <c r="E938" s="665" t="s">
        <v>6078</v>
      </c>
      <c r="F938" s="668">
        <v>1</v>
      </c>
      <c r="G938" s="668">
        <v>1651.18</v>
      </c>
      <c r="H938" s="681">
        <v>1</v>
      </c>
      <c r="I938" s="668"/>
      <c r="J938" s="668"/>
      <c r="K938" s="681">
        <v>0</v>
      </c>
      <c r="L938" s="668">
        <v>1</v>
      </c>
      <c r="M938" s="669">
        <v>1651.18</v>
      </c>
    </row>
    <row r="939" spans="1:13" ht="14.4" customHeight="1" x14ac:dyDescent="0.3">
      <c r="A939" s="664" t="s">
        <v>4795</v>
      </c>
      <c r="B939" s="665" t="s">
        <v>4539</v>
      </c>
      <c r="C939" s="665" t="s">
        <v>5248</v>
      </c>
      <c r="D939" s="665" t="s">
        <v>5249</v>
      </c>
      <c r="E939" s="665" t="s">
        <v>4540</v>
      </c>
      <c r="F939" s="668">
        <v>5</v>
      </c>
      <c r="G939" s="668">
        <v>2751.95</v>
      </c>
      <c r="H939" s="681">
        <v>1</v>
      </c>
      <c r="I939" s="668"/>
      <c r="J939" s="668"/>
      <c r="K939" s="681">
        <v>0</v>
      </c>
      <c r="L939" s="668">
        <v>5</v>
      </c>
      <c r="M939" s="669">
        <v>2751.95</v>
      </c>
    </row>
    <row r="940" spans="1:13" ht="14.4" customHeight="1" x14ac:dyDescent="0.3">
      <c r="A940" s="664" t="s">
        <v>4795</v>
      </c>
      <c r="B940" s="665" t="s">
        <v>7245</v>
      </c>
      <c r="C940" s="665" t="s">
        <v>5915</v>
      </c>
      <c r="D940" s="665" t="s">
        <v>5916</v>
      </c>
      <c r="E940" s="665" t="s">
        <v>5544</v>
      </c>
      <c r="F940" s="668">
        <v>3</v>
      </c>
      <c r="G940" s="668">
        <v>1651.17</v>
      </c>
      <c r="H940" s="681">
        <v>1</v>
      </c>
      <c r="I940" s="668"/>
      <c r="J940" s="668"/>
      <c r="K940" s="681">
        <v>0</v>
      </c>
      <c r="L940" s="668">
        <v>3</v>
      </c>
      <c r="M940" s="669">
        <v>1651.17</v>
      </c>
    </row>
    <row r="941" spans="1:13" ht="14.4" customHeight="1" x14ac:dyDescent="0.3">
      <c r="A941" s="664" t="s">
        <v>4795</v>
      </c>
      <c r="B941" s="665" t="s">
        <v>4549</v>
      </c>
      <c r="C941" s="665" t="s">
        <v>6220</v>
      </c>
      <c r="D941" s="665" t="s">
        <v>611</v>
      </c>
      <c r="E941" s="665" t="s">
        <v>6221</v>
      </c>
      <c r="F941" s="668"/>
      <c r="G941" s="668"/>
      <c r="H941" s="681"/>
      <c r="I941" s="668">
        <v>1</v>
      </c>
      <c r="J941" s="668">
        <v>0</v>
      </c>
      <c r="K941" s="681"/>
      <c r="L941" s="668">
        <v>1</v>
      </c>
      <c r="M941" s="669">
        <v>0</v>
      </c>
    </row>
    <row r="942" spans="1:13" ht="14.4" customHeight="1" x14ac:dyDescent="0.3">
      <c r="A942" s="664" t="s">
        <v>4795</v>
      </c>
      <c r="B942" s="665" t="s">
        <v>4562</v>
      </c>
      <c r="C942" s="665" t="s">
        <v>2326</v>
      </c>
      <c r="D942" s="665" t="s">
        <v>2327</v>
      </c>
      <c r="E942" s="665" t="s">
        <v>4566</v>
      </c>
      <c r="F942" s="668"/>
      <c r="G942" s="668"/>
      <c r="H942" s="681">
        <v>0</v>
      </c>
      <c r="I942" s="668">
        <v>4</v>
      </c>
      <c r="J942" s="668">
        <v>3393.96</v>
      </c>
      <c r="K942" s="681">
        <v>1</v>
      </c>
      <c r="L942" s="668">
        <v>4</v>
      </c>
      <c r="M942" s="669">
        <v>3393.96</v>
      </c>
    </row>
    <row r="943" spans="1:13" ht="14.4" customHeight="1" x14ac:dyDescent="0.3">
      <c r="A943" s="664" t="s">
        <v>4795</v>
      </c>
      <c r="B943" s="665" t="s">
        <v>4567</v>
      </c>
      <c r="C943" s="665" t="s">
        <v>2330</v>
      </c>
      <c r="D943" s="665" t="s">
        <v>4572</v>
      </c>
      <c r="E943" s="665" t="s">
        <v>4573</v>
      </c>
      <c r="F943" s="668"/>
      <c r="G943" s="668"/>
      <c r="H943" s="681">
        <v>0</v>
      </c>
      <c r="I943" s="668">
        <v>13</v>
      </c>
      <c r="J943" s="668">
        <v>61.100000000000009</v>
      </c>
      <c r="K943" s="681">
        <v>1</v>
      </c>
      <c r="L943" s="668">
        <v>13</v>
      </c>
      <c r="M943" s="669">
        <v>61.100000000000009</v>
      </c>
    </row>
    <row r="944" spans="1:13" ht="14.4" customHeight="1" x14ac:dyDescent="0.3">
      <c r="A944" s="664" t="s">
        <v>4795</v>
      </c>
      <c r="B944" s="665" t="s">
        <v>4567</v>
      </c>
      <c r="C944" s="665" t="s">
        <v>2456</v>
      </c>
      <c r="D944" s="665" t="s">
        <v>4574</v>
      </c>
      <c r="E944" s="665" t="s">
        <v>4575</v>
      </c>
      <c r="F944" s="668"/>
      <c r="G944" s="668"/>
      <c r="H944" s="681">
        <v>0</v>
      </c>
      <c r="I944" s="668">
        <v>32</v>
      </c>
      <c r="J944" s="668">
        <v>300.80000000000007</v>
      </c>
      <c r="K944" s="681">
        <v>1</v>
      </c>
      <c r="L944" s="668">
        <v>32</v>
      </c>
      <c r="M944" s="669">
        <v>300.80000000000007</v>
      </c>
    </row>
    <row r="945" spans="1:13" ht="14.4" customHeight="1" x14ac:dyDescent="0.3">
      <c r="A945" s="664" t="s">
        <v>4795</v>
      </c>
      <c r="B945" s="665" t="s">
        <v>4581</v>
      </c>
      <c r="C945" s="665" t="s">
        <v>2389</v>
      </c>
      <c r="D945" s="665" t="s">
        <v>2390</v>
      </c>
      <c r="E945" s="665" t="s">
        <v>4463</v>
      </c>
      <c r="F945" s="668"/>
      <c r="G945" s="668"/>
      <c r="H945" s="681">
        <v>0</v>
      </c>
      <c r="I945" s="668">
        <v>5</v>
      </c>
      <c r="J945" s="668">
        <v>212.85</v>
      </c>
      <c r="K945" s="681">
        <v>1</v>
      </c>
      <c r="L945" s="668">
        <v>5</v>
      </c>
      <c r="M945" s="669">
        <v>212.85</v>
      </c>
    </row>
    <row r="946" spans="1:13" ht="14.4" customHeight="1" x14ac:dyDescent="0.3">
      <c r="A946" s="664" t="s">
        <v>4795</v>
      </c>
      <c r="B946" s="665" t="s">
        <v>4586</v>
      </c>
      <c r="C946" s="665" t="s">
        <v>2439</v>
      </c>
      <c r="D946" s="665" t="s">
        <v>2440</v>
      </c>
      <c r="E946" s="665" t="s">
        <v>4463</v>
      </c>
      <c r="F946" s="668"/>
      <c r="G946" s="668"/>
      <c r="H946" s="681">
        <v>0</v>
      </c>
      <c r="I946" s="668">
        <v>5</v>
      </c>
      <c r="J946" s="668">
        <v>425.79999999999995</v>
      </c>
      <c r="K946" s="681">
        <v>1</v>
      </c>
      <c r="L946" s="668">
        <v>5</v>
      </c>
      <c r="M946" s="669">
        <v>425.79999999999995</v>
      </c>
    </row>
    <row r="947" spans="1:13" ht="14.4" customHeight="1" x14ac:dyDescent="0.3">
      <c r="A947" s="664" t="s">
        <v>4795</v>
      </c>
      <c r="B947" s="665" t="s">
        <v>7248</v>
      </c>
      <c r="C947" s="665" t="s">
        <v>6822</v>
      </c>
      <c r="D947" s="665" t="s">
        <v>6823</v>
      </c>
      <c r="E947" s="665" t="s">
        <v>6824</v>
      </c>
      <c r="F947" s="668"/>
      <c r="G947" s="668"/>
      <c r="H947" s="681">
        <v>0</v>
      </c>
      <c r="I947" s="668">
        <v>1</v>
      </c>
      <c r="J947" s="668">
        <v>141.04</v>
      </c>
      <c r="K947" s="681">
        <v>1</v>
      </c>
      <c r="L947" s="668">
        <v>1</v>
      </c>
      <c r="M947" s="669">
        <v>141.04</v>
      </c>
    </row>
    <row r="948" spans="1:13" ht="14.4" customHeight="1" x14ac:dyDescent="0.3">
      <c r="A948" s="664" t="s">
        <v>4795</v>
      </c>
      <c r="B948" s="665" t="s">
        <v>7250</v>
      </c>
      <c r="C948" s="665" t="s">
        <v>6529</v>
      </c>
      <c r="D948" s="665" t="s">
        <v>6530</v>
      </c>
      <c r="E948" s="665" t="s">
        <v>6531</v>
      </c>
      <c r="F948" s="668"/>
      <c r="G948" s="668"/>
      <c r="H948" s="681">
        <v>0</v>
      </c>
      <c r="I948" s="668">
        <v>2</v>
      </c>
      <c r="J948" s="668">
        <v>2359</v>
      </c>
      <c r="K948" s="681">
        <v>1</v>
      </c>
      <c r="L948" s="668">
        <v>2</v>
      </c>
      <c r="M948" s="669">
        <v>2359</v>
      </c>
    </row>
    <row r="949" spans="1:13" ht="14.4" customHeight="1" x14ac:dyDescent="0.3">
      <c r="A949" s="664" t="s">
        <v>4795</v>
      </c>
      <c r="B949" s="665" t="s">
        <v>4711</v>
      </c>
      <c r="C949" s="665" t="s">
        <v>5359</v>
      </c>
      <c r="D949" s="665" t="s">
        <v>5360</v>
      </c>
      <c r="E949" s="665" t="s">
        <v>4455</v>
      </c>
      <c r="F949" s="668"/>
      <c r="G949" s="668"/>
      <c r="H949" s="681">
        <v>0</v>
      </c>
      <c r="I949" s="668">
        <v>2</v>
      </c>
      <c r="J949" s="668">
        <v>138.32</v>
      </c>
      <c r="K949" s="681">
        <v>1</v>
      </c>
      <c r="L949" s="668">
        <v>2</v>
      </c>
      <c r="M949" s="669">
        <v>138.32</v>
      </c>
    </row>
    <row r="950" spans="1:13" ht="14.4" customHeight="1" x14ac:dyDescent="0.3">
      <c r="A950" s="664" t="s">
        <v>4795</v>
      </c>
      <c r="B950" s="665" t="s">
        <v>4711</v>
      </c>
      <c r="C950" s="665" t="s">
        <v>6766</v>
      </c>
      <c r="D950" s="665" t="s">
        <v>5360</v>
      </c>
      <c r="E950" s="665" t="s">
        <v>6767</v>
      </c>
      <c r="F950" s="668"/>
      <c r="G950" s="668"/>
      <c r="H950" s="681">
        <v>0</v>
      </c>
      <c r="I950" s="668">
        <v>3</v>
      </c>
      <c r="J950" s="668">
        <v>345.78000000000003</v>
      </c>
      <c r="K950" s="681">
        <v>1</v>
      </c>
      <c r="L950" s="668">
        <v>3</v>
      </c>
      <c r="M950" s="669">
        <v>345.78000000000003</v>
      </c>
    </row>
    <row r="951" spans="1:13" ht="14.4" customHeight="1" x14ac:dyDescent="0.3">
      <c r="A951" s="664" t="s">
        <v>4795</v>
      </c>
      <c r="B951" s="665" t="s">
        <v>4711</v>
      </c>
      <c r="C951" s="665" t="s">
        <v>5789</v>
      </c>
      <c r="D951" s="665" t="s">
        <v>5360</v>
      </c>
      <c r="E951" s="665" t="s">
        <v>4462</v>
      </c>
      <c r="F951" s="668"/>
      <c r="G951" s="668"/>
      <c r="H951" s="681">
        <v>0</v>
      </c>
      <c r="I951" s="668">
        <v>2</v>
      </c>
      <c r="J951" s="668">
        <v>414.9</v>
      </c>
      <c r="K951" s="681">
        <v>1</v>
      </c>
      <c r="L951" s="668">
        <v>2</v>
      </c>
      <c r="M951" s="669">
        <v>414.9</v>
      </c>
    </row>
    <row r="952" spans="1:13" ht="14.4" customHeight="1" x14ac:dyDescent="0.3">
      <c r="A952" s="664" t="s">
        <v>4795</v>
      </c>
      <c r="B952" s="665" t="s">
        <v>4711</v>
      </c>
      <c r="C952" s="665" t="s">
        <v>6768</v>
      </c>
      <c r="D952" s="665" t="s">
        <v>6769</v>
      </c>
      <c r="E952" s="665" t="s">
        <v>6770</v>
      </c>
      <c r="F952" s="668">
        <v>1</v>
      </c>
      <c r="G952" s="668">
        <v>0</v>
      </c>
      <c r="H952" s="681"/>
      <c r="I952" s="668"/>
      <c r="J952" s="668"/>
      <c r="K952" s="681"/>
      <c r="L952" s="668">
        <v>1</v>
      </c>
      <c r="M952" s="669">
        <v>0</v>
      </c>
    </row>
    <row r="953" spans="1:13" ht="14.4" customHeight="1" x14ac:dyDescent="0.3">
      <c r="A953" s="664" t="s">
        <v>4795</v>
      </c>
      <c r="B953" s="665" t="s">
        <v>4410</v>
      </c>
      <c r="C953" s="665" t="s">
        <v>3788</v>
      </c>
      <c r="D953" s="665" t="s">
        <v>2315</v>
      </c>
      <c r="E953" s="665" t="s">
        <v>4605</v>
      </c>
      <c r="F953" s="668"/>
      <c r="G953" s="668"/>
      <c r="H953" s="681">
        <v>0</v>
      </c>
      <c r="I953" s="668">
        <v>14</v>
      </c>
      <c r="J953" s="668">
        <v>1875.16</v>
      </c>
      <c r="K953" s="681">
        <v>1</v>
      </c>
      <c r="L953" s="668">
        <v>14</v>
      </c>
      <c r="M953" s="669">
        <v>1875.16</v>
      </c>
    </row>
    <row r="954" spans="1:13" ht="14.4" customHeight="1" x14ac:dyDescent="0.3">
      <c r="A954" s="664" t="s">
        <v>4796</v>
      </c>
      <c r="B954" s="665" t="s">
        <v>4399</v>
      </c>
      <c r="C954" s="665" t="s">
        <v>2334</v>
      </c>
      <c r="D954" s="665" t="s">
        <v>4400</v>
      </c>
      <c r="E954" s="665" t="s">
        <v>4401</v>
      </c>
      <c r="F954" s="668"/>
      <c r="G954" s="668"/>
      <c r="H954" s="681">
        <v>0</v>
      </c>
      <c r="I954" s="668">
        <v>2</v>
      </c>
      <c r="J954" s="668">
        <v>83.26</v>
      </c>
      <c r="K954" s="681">
        <v>1</v>
      </c>
      <c r="L954" s="668">
        <v>2</v>
      </c>
      <c r="M954" s="669">
        <v>83.26</v>
      </c>
    </row>
    <row r="955" spans="1:13" ht="14.4" customHeight="1" x14ac:dyDescent="0.3">
      <c r="A955" s="664" t="s">
        <v>4796</v>
      </c>
      <c r="B955" s="665" t="s">
        <v>4404</v>
      </c>
      <c r="C955" s="665" t="s">
        <v>5142</v>
      </c>
      <c r="D955" s="665" t="s">
        <v>2570</v>
      </c>
      <c r="E955" s="665" t="s">
        <v>5143</v>
      </c>
      <c r="F955" s="668"/>
      <c r="G955" s="668"/>
      <c r="H955" s="681">
        <v>0</v>
      </c>
      <c r="I955" s="668">
        <v>2</v>
      </c>
      <c r="J955" s="668">
        <v>57.62</v>
      </c>
      <c r="K955" s="681">
        <v>1</v>
      </c>
      <c r="L955" s="668">
        <v>2</v>
      </c>
      <c r="M955" s="669">
        <v>57.62</v>
      </c>
    </row>
    <row r="956" spans="1:13" ht="14.4" customHeight="1" x14ac:dyDescent="0.3">
      <c r="A956" s="664" t="s">
        <v>4796</v>
      </c>
      <c r="B956" s="665" t="s">
        <v>4412</v>
      </c>
      <c r="C956" s="665" t="s">
        <v>5021</v>
      </c>
      <c r="D956" s="665" t="s">
        <v>5022</v>
      </c>
      <c r="E956" s="665" t="s">
        <v>5023</v>
      </c>
      <c r="F956" s="668">
        <v>1</v>
      </c>
      <c r="G956" s="668">
        <v>668.54</v>
      </c>
      <c r="H956" s="681">
        <v>1</v>
      </c>
      <c r="I956" s="668"/>
      <c r="J956" s="668"/>
      <c r="K956" s="681">
        <v>0</v>
      </c>
      <c r="L956" s="668">
        <v>1</v>
      </c>
      <c r="M956" s="669">
        <v>668.54</v>
      </c>
    </row>
    <row r="957" spans="1:13" ht="14.4" customHeight="1" x14ac:dyDescent="0.3">
      <c r="A957" s="664" t="s">
        <v>4796</v>
      </c>
      <c r="B957" s="665" t="s">
        <v>4412</v>
      </c>
      <c r="C957" s="665" t="s">
        <v>3820</v>
      </c>
      <c r="D957" s="665" t="s">
        <v>4606</v>
      </c>
      <c r="E957" s="665" t="s">
        <v>4607</v>
      </c>
      <c r="F957" s="668"/>
      <c r="G957" s="668"/>
      <c r="H957" s="681">
        <v>0</v>
      </c>
      <c r="I957" s="668">
        <v>2</v>
      </c>
      <c r="J957" s="668">
        <v>1337.08</v>
      </c>
      <c r="K957" s="681">
        <v>1</v>
      </c>
      <c r="L957" s="668">
        <v>2</v>
      </c>
      <c r="M957" s="669">
        <v>1337.08</v>
      </c>
    </row>
    <row r="958" spans="1:13" ht="14.4" customHeight="1" x14ac:dyDescent="0.3">
      <c r="A958" s="664" t="s">
        <v>4796</v>
      </c>
      <c r="B958" s="665" t="s">
        <v>4412</v>
      </c>
      <c r="C958" s="665" t="s">
        <v>4914</v>
      </c>
      <c r="D958" s="665" t="s">
        <v>2567</v>
      </c>
      <c r="E958" s="665" t="s">
        <v>2568</v>
      </c>
      <c r="F958" s="668"/>
      <c r="G958" s="668"/>
      <c r="H958" s="681">
        <v>0</v>
      </c>
      <c r="I958" s="668">
        <v>5</v>
      </c>
      <c r="J958" s="668">
        <v>3342.7</v>
      </c>
      <c r="K958" s="681">
        <v>1</v>
      </c>
      <c r="L958" s="668">
        <v>5</v>
      </c>
      <c r="M958" s="669">
        <v>3342.7</v>
      </c>
    </row>
    <row r="959" spans="1:13" ht="14.4" customHeight="1" x14ac:dyDescent="0.3">
      <c r="A959" s="664" t="s">
        <v>4796</v>
      </c>
      <c r="B959" s="665" t="s">
        <v>4412</v>
      </c>
      <c r="C959" s="665" t="s">
        <v>2566</v>
      </c>
      <c r="D959" s="665" t="s">
        <v>2567</v>
      </c>
      <c r="E959" s="665" t="s">
        <v>2568</v>
      </c>
      <c r="F959" s="668"/>
      <c r="G959" s="668"/>
      <c r="H959" s="681">
        <v>0</v>
      </c>
      <c r="I959" s="668">
        <v>6</v>
      </c>
      <c r="J959" s="668">
        <v>4011.24</v>
      </c>
      <c r="K959" s="681">
        <v>1</v>
      </c>
      <c r="L959" s="668">
        <v>6</v>
      </c>
      <c r="M959" s="669">
        <v>4011.24</v>
      </c>
    </row>
    <row r="960" spans="1:13" ht="14.4" customHeight="1" x14ac:dyDescent="0.3">
      <c r="A960" s="664" t="s">
        <v>4796</v>
      </c>
      <c r="B960" s="665" t="s">
        <v>4416</v>
      </c>
      <c r="C960" s="665" t="s">
        <v>6863</v>
      </c>
      <c r="D960" s="665" t="s">
        <v>6864</v>
      </c>
      <c r="E960" s="665" t="s">
        <v>6865</v>
      </c>
      <c r="F960" s="668">
        <v>10</v>
      </c>
      <c r="G960" s="668">
        <v>6685.4</v>
      </c>
      <c r="H960" s="681">
        <v>1</v>
      </c>
      <c r="I960" s="668"/>
      <c r="J960" s="668"/>
      <c r="K960" s="681">
        <v>0</v>
      </c>
      <c r="L960" s="668">
        <v>10</v>
      </c>
      <c r="M960" s="669">
        <v>6685.4</v>
      </c>
    </row>
    <row r="961" spans="1:13" ht="14.4" customHeight="1" x14ac:dyDescent="0.3">
      <c r="A961" s="664" t="s">
        <v>4796</v>
      </c>
      <c r="B961" s="665" t="s">
        <v>4416</v>
      </c>
      <c r="C961" s="665" t="s">
        <v>6866</v>
      </c>
      <c r="D961" s="665" t="s">
        <v>6192</v>
      </c>
      <c r="E961" s="665" t="s">
        <v>6865</v>
      </c>
      <c r="F961" s="668"/>
      <c r="G961" s="668"/>
      <c r="H961" s="681">
        <v>0</v>
      </c>
      <c r="I961" s="668">
        <v>2</v>
      </c>
      <c r="J961" s="668">
        <v>1337.08</v>
      </c>
      <c r="K961" s="681">
        <v>1</v>
      </c>
      <c r="L961" s="668">
        <v>2</v>
      </c>
      <c r="M961" s="669">
        <v>1337.08</v>
      </c>
    </row>
    <row r="962" spans="1:13" ht="14.4" customHeight="1" x14ac:dyDescent="0.3">
      <c r="A962" s="664" t="s">
        <v>4796</v>
      </c>
      <c r="B962" s="665" t="s">
        <v>4442</v>
      </c>
      <c r="C962" s="665" t="s">
        <v>2307</v>
      </c>
      <c r="D962" s="665" t="s">
        <v>2308</v>
      </c>
      <c r="E962" s="665" t="s">
        <v>4447</v>
      </c>
      <c r="F962" s="668"/>
      <c r="G962" s="668"/>
      <c r="H962" s="681">
        <v>0</v>
      </c>
      <c r="I962" s="668">
        <v>6</v>
      </c>
      <c r="J962" s="668">
        <v>11084.94</v>
      </c>
      <c r="K962" s="681">
        <v>1</v>
      </c>
      <c r="L962" s="668">
        <v>6</v>
      </c>
      <c r="M962" s="669">
        <v>11084.94</v>
      </c>
    </row>
    <row r="963" spans="1:13" ht="14.4" customHeight="1" x14ac:dyDescent="0.3">
      <c r="A963" s="664" t="s">
        <v>4796</v>
      </c>
      <c r="B963" s="665" t="s">
        <v>4442</v>
      </c>
      <c r="C963" s="665" t="s">
        <v>4908</v>
      </c>
      <c r="D963" s="665" t="s">
        <v>2308</v>
      </c>
      <c r="E963" s="665" t="s">
        <v>4445</v>
      </c>
      <c r="F963" s="668"/>
      <c r="G963" s="668"/>
      <c r="H963" s="681">
        <v>0</v>
      </c>
      <c r="I963" s="668">
        <v>1</v>
      </c>
      <c r="J963" s="668">
        <v>2309.36</v>
      </c>
      <c r="K963" s="681">
        <v>1</v>
      </c>
      <c r="L963" s="668">
        <v>1</v>
      </c>
      <c r="M963" s="669">
        <v>2309.36</v>
      </c>
    </row>
    <row r="964" spans="1:13" ht="14.4" customHeight="1" x14ac:dyDescent="0.3">
      <c r="A964" s="664" t="s">
        <v>4796</v>
      </c>
      <c r="B964" s="665" t="s">
        <v>4454</v>
      </c>
      <c r="C964" s="665" t="s">
        <v>2281</v>
      </c>
      <c r="D964" s="665" t="s">
        <v>2282</v>
      </c>
      <c r="E964" s="665" t="s">
        <v>4455</v>
      </c>
      <c r="F964" s="668"/>
      <c r="G964" s="668"/>
      <c r="H964" s="681">
        <v>0</v>
      </c>
      <c r="I964" s="668">
        <v>1</v>
      </c>
      <c r="J964" s="668">
        <v>35.11</v>
      </c>
      <c r="K964" s="681">
        <v>1</v>
      </c>
      <c r="L964" s="668">
        <v>1</v>
      </c>
      <c r="M964" s="669">
        <v>35.11</v>
      </c>
    </row>
    <row r="965" spans="1:13" ht="14.4" customHeight="1" x14ac:dyDescent="0.3">
      <c r="A965" s="664" t="s">
        <v>4796</v>
      </c>
      <c r="B965" s="665" t="s">
        <v>4461</v>
      </c>
      <c r="C965" s="665" t="s">
        <v>2352</v>
      </c>
      <c r="D965" s="665" t="s">
        <v>2353</v>
      </c>
      <c r="E965" s="665" t="s">
        <v>4455</v>
      </c>
      <c r="F965" s="668"/>
      <c r="G965" s="668"/>
      <c r="H965" s="681">
        <v>0</v>
      </c>
      <c r="I965" s="668">
        <v>3</v>
      </c>
      <c r="J965" s="668">
        <v>144.81</v>
      </c>
      <c r="K965" s="681">
        <v>1</v>
      </c>
      <c r="L965" s="668">
        <v>3</v>
      </c>
      <c r="M965" s="669">
        <v>144.81</v>
      </c>
    </row>
    <row r="966" spans="1:13" ht="14.4" customHeight="1" x14ac:dyDescent="0.3">
      <c r="A966" s="664" t="s">
        <v>4796</v>
      </c>
      <c r="B966" s="665" t="s">
        <v>4461</v>
      </c>
      <c r="C966" s="665" t="s">
        <v>2379</v>
      </c>
      <c r="D966" s="665" t="s">
        <v>2380</v>
      </c>
      <c r="E966" s="665" t="s">
        <v>4464</v>
      </c>
      <c r="F966" s="668"/>
      <c r="G966" s="668"/>
      <c r="H966" s="681">
        <v>0</v>
      </c>
      <c r="I966" s="668">
        <v>1</v>
      </c>
      <c r="J966" s="668">
        <v>48.27</v>
      </c>
      <c r="K966" s="681">
        <v>1</v>
      </c>
      <c r="L966" s="668">
        <v>1</v>
      </c>
      <c r="M966" s="669">
        <v>48.27</v>
      </c>
    </row>
    <row r="967" spans="1:13" ht="14.4" customHeight="1" x14ac:dyDescent="0.3">
      <c r="A967" s="664" t="s">
        <v>4796</v>
      </c>
      <c r="B967" s="665" t="s">
        <v>4513</v>
      </c>
      <c r="C967" s="665" t="s">
        <v>2767</v>
      </c>
      <c r="D967" s="665" t="s">
        <v>2539</v>
      </c>
      <c r="E967" s="665" t="s">
        <v>4515</v>
      </c>
      <c r="F967" s="668"/>
      <c r="G967" s="668"/>
      <c r="H967" s="681">
        <v>0</v>
      </c>
      <c r="I967" s="668">
        <v>1</v>
      </c>
      <c r="J967" s="668">
        <v>154.36000000000001</v>
      </c>
      <c r="K967" s="681">
        <v>1</v>
      </c>
      <c r="L967" s="668">
        <v>1</v>
      </c>
      <c r="M967" s="669">
        <v>154.36000000000001</v>
      </c>
    </row>
    <row r="968" spans="1:13" ht="14.4" customHeight="1" x14ac:dyDescent="0.3">
      <c r="A968" s="664" t="s">
        <v>4796</v>
      </c>
      <c r="B968" s="665" t="s">
        <v>4513</v>
      </c>
      <c r="C968" s="665" t="s">
        <v>2771</v>
      </c>
      <c r="D968" s="665" t="s">
        <v>4518</v>
      </c>
      <c r="E968" s="665" t="s">
        <v>4519</v>
      </c>
      <c r="F968" s="668"/>
      <c r="G968" s="668"/>
      <c r="H968" s="681">
        <v>0</v>
      </c>
      <c r="I968" s="668">
        <v>1</v>
      </c>
      <c r="J968" s="668">
        <v>149.52000000000001</v>
      </c>
      <c r="K968" s="681">
        <v>1</v>
      </c>
      <c r="L968" s="668">
        <v>1</v>
      </c>
      <c r="M968" s="669">
        <v>149.52000000000001</v>
      </c>
    </row>
    <row r="969" spans="1:13" ht="14.4" customHeight="1" x14ac:dyDescent="0.3">
      <c r="A969" s="664" t="s">
        <v>4796</v>
      </c>
      <c r="B969" s="665" t="s">
        <v>4680</v>
      </c>
      <c r="C969" s="665" t="s">
        <v>6477</v>
      </c>
      <c r="D969" s="665" t="s">
        <v>6478</v>
      </c>
      <c r="E969" s="665" t="s">
        <v>6479</v>
      </c>
      <c r="F969" s="668"/>
      <c r="G969" s="668"/>
      <c r="H969" s="681">
        <v>0</v>
      </c>
      <c r="I969" s="668">
        <v>13</v>
      </c>
      <c r="J969" s="668">
        <v>329967.29999999993</v>
      </c>
      <c r="K969" s="681">
        <v>1</v>
      </c>
      <c r="L969" s="668">
        <v>13</v>
      </c>
      <c r="M969" s="669">
        <v>329967.29999999993</v>
      </c>
    </row>
    <row r="970" spans="1:13" ht="14.4" customHeight="1" x14ac:dyDescent="0.3">
      <c r="A970" s="664" t="s">
        <v>4796</v>
      </c>
      <c r="B970" s="665" t="s">
        <v>4680</v>
      </c>
      <c r="C970" s="665" t="s">
        <v>3865</v>
      </c>
      <c r="D970" s="665" t="s">
        <v>3866</v>
      </c>
      <c r="E970" s="665" t="s">
        <v>4681</v>
      </c>
      <c r="F970" s="668"/>
      <c r="G970" s="668"/>
      <c r="H970" s="681">
        <v>0</v>
      </c>
      <c r="I970" s="668">
        <v>3</v>
      </c>
      <c r="J970" s="668">
        <v>42641.94</v>
      </c>
      <c r="K970" s="681">
        <v>1</v>
      </c>
      <c r="L970" s="668">
        <v>3</v>
      </c>
      <c r="M970" s="669">
        <v>42641.94</v>
      </c>
    </row>
    <row r="971" spans="1:13" ht="14.4" customHeight="1" x14ac:dyDescent="0.3">
      <c r="A971" s="664" t="s">
        <v>4796</v>
      </c>
      <c r="B971" s="665" t="s">
        <v>4680</v>
      </c>
      <c r="C971" s="665" t="s">
        <v>6480</v>
      </c>
      <c r="D971" s="665" t="s">
        <v>6481</v>
      </c>
      <c r="E971" s="665" t="s">
        <v>6482</v>
      </c>
      <c r="F971" s="668"/>
      <c r="G971" s="668"/>
      <c r="H971" s="681">
        <v>0</v>
      </c>
      <c r="I971" s="668">
        <v>6</v>
      </c>
      <c r="J971" s="668">
        <v>60917.04</v>
      </c>
      <c r="K971" s="681">
        <v>1</v>
      </c>
      <c r="L971" s="668">
        <v>6</v>
      </c>
      <c r="M971" s="669">
        <v>60917.04</v>
      </c>
    </row>
    <row r="972" spans="1:13" ht="14.4" customHeight="1" x14ac:dyDescent="0.3">
      <c r="A972" s="664" t="s">
        <v>4796</v>
      </c>
      <c r="B972" s="665" t="s">
        <v>4680</v>
      </c>
      <c r="C972" s="665" t="s">
        <v>6872</v>
      </c>
      <c r="D972" s="665" t="s">
        <v>3866</v>
      </c>
      <c r="E972" s="665" t="s">
        <v>4681</v>
      </c>
      <c r="F972" s="668"/>
      <c r="G972" s="668"/>
      <c r="H972" s="681"/>
      <c r="I972" s="668">
        <v>2</v>
      </c>
      <c r="J972" s="668">
        <v>0</v>
      </c>
      <c r="K972" s="681"/>
      <c r="L972" s="668">
        <v>2</v>
      </c>
      <c r="M972" s="669">
        <v>0</v>
      </c>
    </row>
    <row r="973" spans="1:13" ht="14.4" customHeight="1" x14ac:dyDescent="0.3">
      <c r="A973" s="664" t="s">
        <v>4796</v>
      </c>
      <c r="B973" s="665" t="s">
        <v>4680</v>
      </c>
      <c r="C973" s="665" t="s">
        <v>6874</v>
      </c>
      <c r="D973" s="665" t="s">
        <v>6875</v>
      </c>
      <c r="E973" s="665" t="s">
        <v>6482</v>
      </c>
      <c r="F973" s="668">
        <v>3</v>
      </c>
      <c r="G973" s="668">
        <v>30458.52</v>
      </c>
      <c r="H973" s="681">
        <v>1</v>
      </c>
      <c r="I973" s="668"/>
      <c r="J973" s="668"/>
      <c r="K973" s="681">
        <v>0</v>
      </c>
      <c r="L973" s="668">
        <v>3</v>
      </c>
      <c r="M973" s="669">
        <v>30458.52</v>
      </c>
    </row>
    <row r="974" spans="1:13" ht="14.4" customHeight="1" x14ac:dyDescent="0.3">
      <c r="A974" s="664" t="s">
        <v>4796</v>
      </c>
      <c r="B974" s="665" t="s">
        <v>4680</v>
      </c>
      <c r="C974" s="665" t="s">
        <v>6876</v>
      </c>
      <c r="D974" s="665" t="s">
        <v>6877</v>
      </c>
      <c r="E974" s="665" t="s">
        <v>6479</v>
      </c>
      <c r="F974" s="668">
        <v>2</v>
      </c>
      <c r="G974" s="668">
        <v>50764.2</v>
      </c>
      <c r="H974" s="681">
        <v>1</v>
      </c>
      <c r="I974" s="668"/>
      <c r="J974" s="668"/>
      <c r="K974" s="681">
        <v>0</v>
      </c>
      <c r="L974" s="668">
        <v>2</v>
      </c>
      <c r="M974" s="669">
        <v>50764.2</v>
      </c>
    </row>
    <row r="975" spans="1:13" ht="14.4" customHeight="1" x14ac:dyDescent="0.3">
      <c r="A975" s="664" t="s">
        <v>4796</v>
      </c>
      <c r="B975" s="665" t="s">
        <v>4680</v>
      </c>
      <c r="C975" s="665" t="s">
        <v>6873</v>
      </c>
      <c r="D975" s="665" t="s">
        <v>6481</v>
      </c>
      <c r="E975" s="665" t="s">
        <v>6482</v>
      </c>
      <c r="F975" s="668"/>
      <c r="G975" s="668"/>
      <c r="H975" s="681"/>
      <c r="I975" s="668">
        <v>1</v>
      </c>
      <c r="J975" s="668">
        <v>0</v>
      </c>
      <c r="K975" s="681"/>
      <c r="L975" s="668">
        <v>1</v>
      </c>
      <c r="M975" s="669">
        <v>0</v>
      </c>
    </row>
    <row r="976" spans="1:13" ht="14.4" customHeight="1" x14ac:dyDescent="0.3">
      <c r="A976" s="664" t="s">
        <v>4796</v>
      </c>
      <c r="B976" s="665" t="s">
        <v>4680</v>
      </c>
      <c r="C976" s="665" t="s">
        <v>6878</v>
      </c>
      <c r="D976" s="665" t="s">
        <v>6877</v>
      </c>
      <c r="E976" s="665" t="s">
        <v>6479</v>
      </c>
      <c r="F976" s="668">
        <v>1</v>
      </c>
      <c r="G976" s="668">
        <v>25382.1</v>
      </c>
      <c r="H976" s="681">
        <v>1</v>
      </c>
      <c r="I976" s="668"/>
      <c r="J976" s="668"/>
      <c r="K976" s="681">
        <v>0</v>
      </c>
      <c r="L976" s="668">
        <v>1</v>
      </c>
      <c r="M976" s="669">
        <v>25382.1</v>
      </c>
    </row>
    <row r="977" spans="1:13" ht="14.4" customHeight="1" x14ac:dyDescent="0.3">
      <c r="A977" s="664" t="s">
        <v>4796</v>
      </c>
      <c r="B977" s="665" t="s">
        <v>4552</v>
      </c>
      <c r="C977" s="665" t="s">
        <v>803</v>
      </c>
      <c r="D977" s="665" t="s">
        <v>804</v>
      </c>
      <c r="E977" s="665" t="s">
        <v>4553</v>
      </c>
      <c r="F977" s="668"/>
      <c r="G977" s="668"/>
      <c r="H977" s="681">
        <v>0</v>
      </c>
      <c r="I977" s="668">
        <v>1</v>
      </c>
      <c r="J977" s="668">
        <v>31.32</v>
      </c>
      <c r="K977" s="681">
        <v>1</v>
      </c>
      <c r="L977" s="668">
        <v>1</v>
      </c>
      <c r="M977" s="669">
        <v>31.32</v>
      </c>
    </row>
    <row r="978" spans="1:13" ht="14.4" customHeight="1" x14ac:dyDescent="0.3">
      <c r="A978" s="664" t="s">
        <v>4796</v>
      </c>
      <c r="B978" s="665" t="s">
        <v>4552</v>
      </c>
      <c r="C978" s="665" t="s">
        <v>1758</v>
      </c>
      <c r="D978" s="665" t="s">
        <v>1759</v>
      </c>
      <c r="E978" s="665" t="s">
        <v>4556</v>
      </c>
      <c r="F978" s="668"/>
      <c r="G978" s="668"/>
      <c r="H978" s="681">
        <v>0</v>
      </c>
      <c r="I978" s="668">
        <v>2</v>
      </c>
      <c r="J978" s="668">
        <v>375.84</v>
      </c>
      <c r="K978" s="681">
        <v>1</v>
      </c>
      <c r="L978" s="668">
        <v>2</v>
      </c>
      <c r="M978" s="669">
        <v>375.84</v>
      </c>
    </row>
    <row r="979" spans="1:13" ht="14.4" customHeight="1" x14ac:dyDescent="0.3">
      <c r="A979" s="664" t="s">
        <v>4796</v>
      </c>
      <c r="B979" s="665" t="s">
        <v>4552</v>
      </c>
      <c r="C979" s="665" t="s">
        <v>899</v>
      </c>
      <c r="D979" s="665" t="s">
        <v>900</v>
      </c>
      <c r="E979" s="665" t="s">
        <v>4557</v>
      </c>
      <c r="F979" s="668"/>
      <c r="G979" s="668"/>
      <c r="H979" s="681">
        <v>0</v>
      </c>
      <c r="I979" s="668">
        <v>2</v>
      </c>
      <c r="J979" s="668">
        <v>187.92</v>
      </c>
      <c r="K979" s="681">
        <v>1</v>
      </c>
      <c r="L979" s="668">
        <v>2</v>
      </c>
      <c r="M979" s="669">
        <v>187.92</v>
      </c>
    </row>
    <row r="980" spans="1:13" ht="14.4" customHeight="1" x14ac:dyDescent="0.3">
      <c r="A980" s="664" t="s">
        <v>4796</v>
      </c>
      <c r="B980" s="665" t="s">
        <v>4560</v>
      </c>
      <c r="C980" s="665" t="s">
        <v>3785</v>
      </c>
      <c r="D980" s="665" t="s">
        <v>4687</v>
      </c>
      <c r="E980" s="665" t="s">
        <v>3787</v>
      </c>
      <c r="F980" s="668"/>
      <c r="G980" s="668"/>
      <c r="H980" s="681">
        <v>0</v>
      </c>
      <c r="I980" s="668">
        <v>1</v>
      </c>
      <c r="J980" s="668">
        <v>366.31</v>
      </c>
      <c r="K980" s="681">
        <v>1</v>
      </c>
      <c r="L980" s="668">
        <v>1</v>
      </c>
      <c r="M980" s="669">
        <v>366.31</v>
      </c>
    </row>
    <row r="981" spans="1:13" ht="14.4" customHeight="1" x14ac:dyDescent="0.3">
      <c r="A981" s="664" t="s">
        <v>4796</v>
      </c>
      <c r="B981" s="665" t="s">
        <v>4560</v>
      </c>
      <c r="C981" s="665" t="s">
        <v>2474</v>
      </c>
      <c r="D981" s="665" t="s">
        <v>4561</v>
      </c>
      <c r="E981" s="665" t="s">
        <v>2476</v>
      </c>
      <c r="F981" s="668"/>
      <c r="G981" s="668"/>
      <c r="H981" s="681">
        <v>0</v>
      </c>
      <c r="I981" s="668">
        <v>1</v>
      </c>
      <c r="J981" s="668">
        <v>219.78</v>
      </c>
      <c r="K981" s="681">
        <v>1</v>
      </c>
      <c r="L981" s="668">
        <v>1</v>
      </c>
      <c r="M981" s="669">
        <v>219.78</v>
      </c>
    </row>
    <row r="982" spans="1:13" ht="14.4" customHeight="1" x14ac:dyDescent="0.3">
      <c r="A982" s="664" t="s">
        <v>4796</v>
      </c>
      <c r="B982" s="665" t="s">
        <v>4567</v>
      </c>
      <c r="C982" s="665" t="s">
        <v>2330</v>
      </c>
      <c r="D982" s="665" t="s">
        <v>4572</v>
      </c>
      <c r="E982" s="665" t="s">
        <v>4573</v>
      </c>
      <c r="F982" s="668"/>
      <c r="G982" s="668"/>
      <c r="H982" s="681">
        <v>0</v>
      </c>
      <c r="I982" s="668">
        <v>1</v>
      </c>
      <c r="J982" s="668">
        <v>4.7</v>
      </c>
      <c r="K982" s="681">
        <v>1</v>
      </c>
      <c r="L982" s="668">
        <v>1</v>
      </c>
      <c r="M982" s="669">
        <v>4.7</v>
      </c>
    </row>
    <row r="983" spans="1:13" ht="14.4" customHeight="1" x14ac:dyDescent="0.3">
      <c r="A983" s="664" t="s">
        <v>4796</v>
      </c>
      <c r="B983" s="665" t="s">
        <v>4567</v>
      </c>
      <c r="C983" s="665" t="s">
        <v>2456</v>
      </c>
      <c r="D983" s="665" t="s">
        <v>4574</v>
      </c>
      <c r="E983" s="665" t="s">
        <v>4575</v>
      </c>
      <c r="F983" s="668"/>
      <c r="G983" s="668"/>
      <c r="H983" s="681">
        <v>0</v>
      </c>
      <c r="I983" s="668">
        <v>1</v>
      </c>
      <c r="J983" s="668">
        <v>9.4</v>
      </c>
      <c r="K983" s="681">
        <v>1</v>
      </c>
      <c r="L983" s="668">
        <v>1</v>
      </c>
      <c r="M983" s="669">
        <v>9.4</v>
      </c>
    </row>
    <row r="984" spans="1:13" ht="14.4" customHeight="1" x14ac:dyDescent="0.3">
      <c r="A984" s="664" t="s">
        <v>4796</v>
      </c>
      <c r="B984" s="665" t="s">
        <v>4581</v>
      </c>
      <c r="C984" s="665" t="s">
        <v>2389</v>
      </c>
      <c r="D984" s="665" t="s">
        <v>2390</v>
      </c>
      <c r="E984" s="665" t="s">
        <v>4463</v>
      </c>
      <c r="F984" s="668"/>
      <c r="G984" s="668"/>
      <c r="H984" s="681">
        <v>0</v>
      </c>
      <c r="I984" s="668">
        <v>2</v>
      </c>
      <c r="J984" s="668">
        <v>131.97999999999999</v>
      </c>
      <c r="K984" s="681">
        <v>1</v>
      </c>
      <c r="L984" s="668">
        <v>2</v>
      </c>
      <c r="M984" s="669">
        <v>131.97999999999999</v>
      </c>
    </row>
    <row r="985" spans="1:13" ht="14.4" customHeight="1" x14ac:dyDescent="0.3">
      <c r="A985" s="664" t="s">
        <v>4796</v>
      </c>
      <c r="B985" s="665" t="s">
        <v>4711</v>
      </c>
      <c r="C985" s="665" t="s">
        <v>5359</v>
      </c>
      <c r="D985" s="665" t="s">
        <v>5360</v>
      </c>
      <c r="E985" s="665" t="s">
        <v>4455</v>
      </c>
      <c r="F985" s="668"/>
      <c r="G985" s="668"/>
      <c r="H985" s="681">
        <v>0</v>
      </c>
      <c r="I985" s="668">
        <v>1</v>
      </c>
      <c r="J985" s="668">
        <v>69.16</v>
      </c>
      <c r="K985" s="681">
        <v>1</v>
      </c>
      <c r="L985" s="668">
        <v>1</v>
      </c>
      <c r="M985" s="669">
        <v>69.16</v>
      </c>
    </row>
    <row r="986" spans="1:13" ht="14.4" customHeight="1" thickBot="1" x14ac:dyDescent="0.35">
      <c r="A986" s="670" t="s">
        <v>4796</v>
      </c>
      <c r="B986" s="671" t="s">
        <v>4410</v>
      </c>
      <c r="C986" s="671" t="s">
        <v>2314</v>
      </c>
      <c r="D986" s="671" t="s">
        <v>2315</v>
      </c>
      <c r="E986" s="671" t="s">
        <v>4411</v>
      </c>
      <c r="F986" s="674"/>
      <c r="G986" s="674"/>
      <c r="H986" s="682">
        <v>0</v>
      </c>
      <c r="I986" s="674">
        <v>3</v>
      </c>
      <c r="J986" s="674">
        <v>160.71</v>
      </c>
      <c r="K986" s="682">
        <v>1</v>
      </c>
      <c r="L986" s="674">
        <v>3</v>
      </c>
      <c r="M986" s="675">
        <v>160.71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262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544</v>
      </c>
      <c r="B5" s="649" t="s">
        <v>545</v>
      </c>
      <c r="C5" s="650" t="s">
        <v>546</v>
      </c>
      <c r="D5" s="650" t="s">
        <v>546</v>
      </c>
      <c r="E5" s="650"/>
      <c r="F5" s="650" t="s">
        <v>546</v>
      </c>
      <c r="G5" s="650" t="s">
        <v>546</v>
      </c>
      <c r="H5" s="650" t="s">
        <v>546</v>
      </c>
      <c r="I5" s="651" t="s">
        <v>546</v>
      </c>
      <c r="J5" s="652" t="s">
        <v>74</v>
      </c>
    </row>
    <row r="6" spans="1:10" ht="14.4" customHeight="1" x14ac:dyDescent="0.3">
      <c r="A6" s="648" t="s">
        <v>544</v>
      </c>
      <c r="B6" s="649" t="s">
        <v>7252</v>
      </c>
      <c r="C6" s="650">
        <v>0</v>
      </c>
      <c r="D6" s="650" t="s">
        <v>546</v>
      </c>
      <c r="E6" s="650"/>
      <c r="F6" s="650" t="s">
        <v>546</v>
      </c>
      <c r="G6" s="650" t="s">
        <v>546</v>
      </c>
      <c r="H6" s="650" t="s">
        <v>546</v>
      </c>
      <c r="I6" s="651" t="s">
        <v>546</v>
      </c>
      <c r="J6" s="652" t="s">
        <v>1</v>
      </c>
    </row>
    <row r="7" spans="1:10" ht="14.4" customHeight="1" x14ac:dyDescent="0.3">
      <c r="A7" s="648" t="s">
        <v>544</v>
      </c>
      <c r="B7" s="649" t="s">
        <v>340</v>
      </c>
      <c r="C7" s="650">
        <v>103.69959999999999</v>
      </c>
      <c r="D7" s="650">
        <v>20.457509999999999</v>
      </c>
      <c r="E7" s="650"/>
      <c r="F7" s="650">
        <v>23.117660000000001</v>
      </c>
      <c r="G7" s="650">
        <v>66.666672685298337</v>
      </c>
      <c r="H7" s="650">
        <v>-43.549012685298337</v>
      </c>
      <c r="I7" s="651">
        <v>0.34676486869424972</v>
      </c>
      <c r="J7" s="652" t="s">
        <v>1</v>
      </c>
    </row>
    <row r="8" spans="1:10" ht="14.4" customHeight="1" x14ac:dyDescent="0.3">
      <c r="A8" s="648" t="s">
        <v>544</v>
      </c>
      <c r="B8" s="649" t="s">
        <v>341</v>
      </c>
      <c r="C8" s="650">
        <v>0</v>
      </c>
      <c r="D8" s="650">
        <v>0.20328000000000002</v>
      </c>
      <c r="E8" s="650"/>
      <c r="F8" s="650">
        <v>0</v>
      </c>
      <c r="G8" s="650">
        <v>0.16940001529250001</v>
      </c>
      <c r="H8" s="650">
        <v>-0.16940001529250001</v>
      </c>
      <c r="I8" s="651">
        <v>0</v>
      </c>
      <c r="J8" s="652" t="s">
        <v>1</v>
      </c>
    </row>
    <row r="9" spans="1:10" ht="14.4" customHeight="1" x14ac:dyDescent="0.3">
      <c r="A9" s="648" t="s">
        <v>544</v>
      </c>
      <c r="B9" s="649" t="s">
        <v>343</v>
      </c>
      <c r="C9" s="650">
        <v>139.38097000000002</v>
      </c>
      <c r="D9" s="650">
        <v>161.33408999999997</v>
      </c>
      <c r="E9" s="650"/>
      <c r="F9" s="650">
        <v>288.49128000000002</v>
      </c>
      <c r="G9" s="650">
        <v>317.26826056111418</v>
      </c>
      <c r="H9" s="650">
        <v>-28.776980561114158</v>
      </c>
      <c r="I9" s="651">
        <v>0.90929763818725584</v>
      </c>
      <c r="J9" s="652" t="s">
        <v>1</v>
      </c>
    </row>
    <row r="10" spans="1:10" ht="14.4" customHeight="1" x14ac:dyDescent="0.3">
      <c r="A10" s="648" t="s">
        <v>544</v>
      </c>
      <c r="B10" s="649" t="s">
        <v>344</v>
      </c>
      <c r="C10" s="650">
        <v>757.47259999999994</v>
      </c>
      <c r="D10" s="650">
        <v>681.63989000000004</v>
      </c>
      <c r="E10" s="650"/>
      <c r="F10" s="650">
        <v>910.03386999999998</v>
      </c>
      <c r="G10" s="650">
        <v>779.16672805062422</v>
      </c>
      <c r="H10" s="650">
        <v>130.86714194937576</v>
      </c>
      <c r="I10" s="651">
        <v>1.1679578160078634</v>
      </c>
      <c r="J10" s="652" t="s">
        <v>1</v>
      </c>
    </row>
    <row r="11" spans="1:10" ht="14.4" customHeight="1" x14ac:dyDescent="0.3">
      <c r="A11" s="648" t="s">
        <v>544</v>
      </c>
      <c r="B11" s="649" t="s">
        <v>345</v>
      </c>
      <c r="C11" s="650">
        <v>124.62924000000001</v>
      </c>
      <c r="D11" s="650">
        <v>140.22943000000001</v>
      </c>
      <c r="E11" s="650"/>
      <c r="F11" s="650">
        <v>139.70685</v>
      </c>
      <c r="G11" s="650">
        <v>141.66667945625915</v>
      </c>
      <c r="H11" s="650">
        <v>-1.9598294562591434</v>
      </c>
      <c r="I11" s="651">
        <v>0.98616591096945805</v>
      </c>
      <c r="J11" s="652" t="s">
        <v>1</v>
      </c>
    </row>
    <row r="12" spans="1:10" ht="14.4" customHeight="1" x14ac:dyDescent="0.3">
      <c r="A12" s="648" t="s">
        <v>544</v>
      </c>
      <c r="B12" s="649" t="s">
        <v>346</v>
      </c>
      <c r="C12" s="650">
        <v>0</v>
      </c>
      <c r="D12" s="650">
        <v>2.1081599999999998</v>
      </c>
      <c r="E12" s="650"/>
      <c r="F12" s="650">
        <v>4.2162199999999999</v>
      </c>
      <c r="G12" s="650">
        <v>0</v>
      </c>
      <c r="H12" s="650">
        <v>4.2162199999999999</v>
      </c>
      <c r="I12" s="651" t="s">
        <v>546</v>
      </c>
      <c r="J12" s="652" t="s">
        <v>1</v>
      </c>
    </row>
    <row r="13" spans="1:10" ht="14.4" customHeight="1" x14ac:dyDescent="0.3">
      <c r="A13" s="648" t="s">
        <v>544</v>
      </c>
      <c r="B13" s="649" t="s">
        <v>347</v>
      </c>
      <c r="C13" s="650">
        <v>154.90001999999998</v>
      </c>
      <c r="D13" s="650">
        <v>131.90391</v>
      </c>
      <c r="E13" s="650"/>
      <c r="F13" s="650">
        <v>236.46006</v>
      </c>
      <c r="G13" s="650">
        <v>150.00001354192247</v>
      </c>
      <c r="H13" s="650">
        <v>86.460046458077528</v>
      </c>
      <c r="I13" s="651">
        <v>1.5764002576833995</v>
      </c>
      <c r="J13" s="652" t="s">
        <v>1</v>
      </c>
    </row>
    <row r="14" spans="1:10" ht="14.4" customHeight="1" x14ac:dyDescent="0.3">
      <c r="A14" s="648" t="s">
        <v>544</v>
      </c>
      <c r="B14" s="649" t="s">
        <v>348</v>
      </c>
      <c r="C14" s="650">
        <v>59.47778000000001</v>
      </c>
      <c r="D14" s="650">
        <v>70.685410000000005</v>
      </c>
      <c r="E14" s="650"/>
      <c r="F14" s="650">
        <v>86.166709999999995</v>
      </c>
      <c r="G14" s="650">
        <v>66.66667268529666</v>
      </c>
      <c r="H14" s="650">
        <v>19.500037314703334</v>
      </c>
      <c r="I14" s="651">
        <v>1.2925005333137627</v>
      </c>
      <c r="J14" s="652" t="s">
        <v>1</v>
      </c>
    </row>
    <row r="15" spans="1:10" ht="14.4" customHeight="1" x14ac:dyDescent="0.3">
      <c r="A15" s="648" t="s">
        <v>544</v>
      </c>
      <c r="B15" s="649" t="s">
        <v>349</v>
      </c>
      <c r="C15" s="650" t="s">
        <v>546</v>
      </c>
      <c r="D15" s="650">
        <v>369.81634000000003</v>
      </c>
      <c r="E15" s="650"/>
      <c r="F15" s="650">
        <v>338.24666000000002</v>
      </c>
      <c r="G15" s="650">
        <v>341.66669751215665</v>
      </c>
      <c r="H15" s="650">
        <v>-3.4200375121566253</v>
      </c>
      <c r="I15" s="651">
        <v>0.98999013501444655</v>
      </c>
      <c r="J15" s="652" t="s">
        <v>1</v>
      </c>
    </row>
    <row r="16" spans="1:10" ht="14.4" customHeight="1" x14ac:dyDescent="0.3">
      <c r="A16" s="648" t="s">
        <v>544</v>
      </c>
      <c r="B16" s="649" t="s">
        <v>350</v>
      </c>
      <c r="C16" s="650">
        <v>185.71163000000001</v>
      </c>
      <c r="D16" s="650">
        <v>1.6067400000000001</v>
      </c>
      <c r="E16" s="650"/>
      <c r="F16" s="650">
        <v>14.94726</v>
      </c>
      <c r="G16" s="650">
        <v>1.6666668171316665</v>
      </c>
      <c r="H16" s="650">
        <v>13.280593182868333</v>
      </c>
      <c r="I16" s="651">
        <v>8.9683551903458625</v>
      </c>
      <c r="J16" s="652" t="s">
        <v>1</v>
      </c>
    </row>
    <row r="17" spans="1:10" ht="14.4" customHeight="1" x14ac:dyDescent="0.3">
      <c r="A17" s="648" t="s">
        <v>544</v>
      </c>
      <c r="B17" s="649" t="s">
        <v>351</v>
      </c>
      <c r="C17" s="650" t="s">
        <v>546</v>
      </c>
      <c r="D17" s="650">
        <v>43.055970000000002</v>
      </c>
      <c r="E17" s="650"/>
      <c r="F17" s="650">
        <v>1.6588399999999999</v>
      </c>
      <c r="G17" s="650">
        <v>0.21219740959833336</v>
      </c>
      <c r="H17" s="650">
        <v>1.4466425904016664</v>
      </c>
      <c r="I17" s="651">
        <v>7.8174375603359332</v>
      </c>
      <c r="J17" s="652" t="s">
        <v>1</v>
      </c>
    </row>
    <row r="18" spans="1:10" ht="14.4" customHeight="1" x14ac:dyDescent="0.3">
      <c r="A18" s="648" t="s">
        <v>544</v>
      </c>
      <c r="B18" s="649" t="s">
        <v>547</v>
      </c>
      <c r="C18" s="650">
        <v>1525.2718399999999</v>
      </c>
      <c r="D18" s="650">
        <v>1623.0407300000002</v>
      </c>
      <c r="E18" s="650"/>
      <c r="F18" s="650">
        <v>2043.0454099999999</v>
      </c>
      <c r="G18" s="650">
        <v>1865.149988734694</v>
      </c>
      <c r="H18" s="650">
        <v>177.89542126530591</v>
      </c>
      <c r="I18" s="651">
        <v>1.0953786142346595</v>
      </c>
      <c r="J18" s="652" t="s">
        <v>548</v>
      </c>
    </row>
    <row r="20" spans="1:10" ht="14.4" customHeight="1" x14ac:dyDescent="0.3">
      <c r="A20" s="648" t="s">
        <v>544</v>
      </c>
      <c r="B20" s="649" t="s">
        <v>545</v>
      </c>
      <c r="C20" s="650" t="s">
        <v>546</v>
      </c>
      <c r="D20" s="650" t="s">
        <v>546</v>
      </c>
      <c r="E20" s="650"/>
      <c r="F20" s="650" t="s">
        <v>546</v>
      </c>
      <c r="G20" s="650" t="s">
        <v>546</v>
      </c>
      <c r="H20" s="650" t="s">
        <v>546</v>
      </c>
      <c r="I20" s="651" t="s">
        <v>546</v>
      </c>
      <c r="J20" s="652" t="s">
        <v>74</v>
      </c>
    </row>
    <row r="21" spans="1:10" ht="14.4" customHeight="1" x14ac:dyDescent="0.3">
      <c r="A21" s="648" t="s">
        <v>549</v>
      </c>
      <c r="B21" s="649" t="s">
        <v>550</v>
      </c>
      <c r="C21" s="650" t="s">
        <v>546</v>
      </c>
      <c r="D21" s="650" t="s">
        <v>546</v>
      </c>
      <c r="E21" s="650"/>
      <c r="F21" s="650" t="s">
        <v>546</v>
      </c>
      <c r="G21" s="650" t="s">
        <v>546</v>
      </c>
      <c r="H21" s="650" t="s">
        <v>546</v>
      </c>
      <c r="I21" s="651" t="s">
        <v>546</v>
      </c>
      <c r="J21" s="652" t="s">
        <v>0</v>
      </c>
    </row>
    <row r="22" spans="1:10" ht="14.4" customHeight="1" x14ac:dyDescent="0.3">
      <c r="A22" s="648" t="s">
        <v>549</v>
      </c>
      <c r="B22" s="649" t="s">
        <v>340</v>
      </c>
      <c r="C22" s="650">
        <v>40.874040000000001</v>
      </c>
      <c r="D22" s="650">
        <v>8.3117900000000002</v>
      </c>
      <c r="E22" s="650"/>
      <c r="F22" s="650">
        <v>10.64414</v>
      </c>
      <c r="G22" s="650">
        <v>23.278346239065002</v>
      </c>
      <c r="H22" s="650">
        <v>-12.634206239065001</v>
      </c>
      <c r="I22" s="651">
        <v>0.45725499099834394</v>
      </c>
      <c r="J22" s="652" t="s">
        <v>1</v>
      </c>
    </row>
    <row r="23" spans="1:10" ht="14.4" customHeight="1" x14ac:dyDescent="0.3">
      <c r="A23" s="648" t="s">
        <v>549</v>
      </c>
      <c r="B23" s="649" t="s">
        <v>341</v>
      </c>
      <c r="C23" s="650">
        <v>0</v>
      </c>
      <c r="D23" s="650">
        <v>0.13794000000000001</v>
      </c>
      <c r="E23" s="650"/>
      <c r="F23" s="650">
        <v>0</v>
      </c>
      <c r="G23" s="650">
        <v>0.11495001037750001</v>
      </c>
      <c r="H23" s="650">
        <v>-0.11495001037750001</v>
      </c>
      <c r="I23" s="651">
        <v>0</v>
      </c>
      <c r="J23" s="652" t="s">
        <v>1</v>
      </c>
    </row>
    <row r="24" spans="1:10" ht="14.4" customHeight="1" x14ac:dyDescent="0.3">
      <c r="A24" s="648" t="s">
        <v>549</v>
      </c>
      <c r="B24" s="649" t="s">
        <v>343</v>
      </c>
      <c r="C24" s="650">
        <v>56.249969999999998</v>
      </c>
      <c r="D24" s="650">
        <v>60.942169999999997</v>
      </c>
      <c r="E24" s="650"/>
      <c r="F24" s="650">
        <v>76.890250000000009</v>
      </c>
      <c r="G24" s="650">
        <v>117.52580652665918</v>
      </c>
      <c r="H24" s="650">
        <v>-40.635556526659173</v>
      </c>
      <c r="I24" s="651">
        <v>0.65424141533169111</v>
      </c>
      <c r="J24" s="652" t="s">
        <v>1</v>
      </c>
    </row>
    <row r="25" spans="1:10" ht="14.4" customHeight="1" x14ac:dyDescent="0.3">
      <c r="A25" s="648" t="s">
        <v>549</v>
      </c>
      <c r="B25" s="649" t="s">
        <v>344</v>
      </c>
      <c r="C25" s="650">
        <v>140.85601000000003</v>
      </c>
      <c r="D25" s="650">
        <v>128.84613999999999</v>
      </c>
      <c r="E25" s="650"/>
      <c r="F25" s="650">
        <v>150.35366999999999</v>
      </c>
      <c r="G25" s="650">
        <v>141.28986398203082</v>
      </c>
      <c r="H25" s="650">
        <v>9.0638060179691706</v>
      </c>
      <c r="I25" s="651">
        <v>1.0641504334601235</v>
      </c>
      <c r="J25" s="652" t="s">
        <v>1</v>
      </c>
    </row>
    <row r="26" spans="1:10" ht="14.4" customHeight="1" x14ac:dyDescent="0.3">
      <c r="A26" s="648" t="s">
        <v>549</v>
      </c>
      <c r="B26" s="649" t="s">
        <v>345</v>
      </c>
      <c r="C26" s="650">
        <v>34.906989999999993</v>
      </c>
      <c r="D26" s="650">
        <v>32.676349999999999</v>
      </c>
      <c r="E26" s="650"/>
      <c r="F26" s="650">
        <v>38.708550000000002</v>
      </c>
      <c r="G26" s="650">
        <v>31.717457498238332</v>
      </c>
      <c r="H26" s="650">
        <v>6.9910925017616705</v>
      </c>
      <c r="I26" s="651">
        <v>1.2204178094082723</v>
      </c>
      <c r="J26" s="652" t="s">
        <v>1</v>
      </c>
    </row>
    <row r="27" spans="1:10" ht="14.4" customHeight="1" x14ac:dyDescent="0.3">
      <c r="A27" s="648" t="s">
        <v>549</v>
      </c>
      <c r="B27" s="649" t="s">
        <v>346</v>
      </c>
      <c r="C27" s="650">
        <v>0</v>
      </c>
      <c r="D27" s="650">
        <v>2.1081599999999998</v>
      </c>
      <c r="E27" s="650"/>
      <c r="F27" s="650">
        <v>4.2162199999999999</v>
      </c>
      <c r="G27" s="650">
        <v>0</v>
      </c>
      <c r="H27" s="650">
        <v>4.2162199999999999</v>
      </c>
      <c r="I27" s="651" t="s">
        <v>546</v>
      </c>
      <c r="J27" s="652" t="s">
        <v>1</v>
      </c>
    </row>
    <row r="28" spans="1:10" ht="14.4" customHeight="1" x14ac:dyDescent="0.3">
      <c r="A28" s="648" t="s">
        <v>549</v>
      </c>
      <c r="B28" s="649" t="s">
        <v>347</v>
      </c>
      <c r="C28" s="650">
        <v>22.441999999999997</v>
      </c>
      <c r="D28" s="650">
        <v>19.501000000000005</v>
      </c>
      <c r="E28" s="650"/>
      <c r="F28" s="650">
        <v>15.674899999999999</v>
      </c>
      <c r="G28" s="650">
        <v>19.629870025414167</v>
      </c>
      <c r="H28" s="650">
        <v>-3.954970025414168</v>
      </c>
      <c r="I28" s="651">
        <v>0.79852286233715275</v>
      </c>
      <c r="J28" s="652" t="s">
        <v>1</v>
      </c>
    </row>
    <row r="29" spans="1:10" ht="14.4" customHeight="1" x14ac:dyDescent="0.3">
      <c r="A29" s="648" t="s">
        <v>549</v>
      </c>
      <c r="B29" s="649" t="s">
        <v>348</v>
      </c>
      <c r="C29" s="650">
        <v>21.599679999999999</v>
      </c>
      <c r="D29" s="650">
        <v>24.470559999999999</v>
      </c>
      <c r="E29" s="650"/>
      <c r="F29" s="650">
        <v>26.01108</v>
      </c>
      <c r="G29" s="650">
        <v>23.115398198290002</v>
      </c>
      <c r="H29" s="650">
        <v>2.8956818017099977</v>
      </c>
      <c r="I29" s="651">
        <v>1.1252706865298219</v>
      </c>
      <c r="J29" s="652" t="s">
        <v>1</v>
      </c>
    </row>
    <row r="30" spans="1:10" ht="14.4" customHeight="1" x14ac:dyDescent="0.3">
      <c r="A30" s="648" t="s">
        <v>549</v>
      </c>
      <c r="B30" s="649" t="s">
        <v>349</v>
      </c>
      <c r="C30" s="650" t="s">
        <v>546</v>
      </c>
      <c r="D30" s="650">
        <v>288.63714000000004</v>
      </c>
      <c r="E30" s="650"/>
      <c r="F30" s="650">
        <v>266.08739000000003</v>
      </c>
      <c r="G30" s="650">
        <v>266.66668758647666</v>
      </c>
      <c r="H30" s="650">
        <v>-0.57929758647662766</v>
      </c>
      <c r="I30" s="651">
        <v>0.99782763422113319</v>
      </c>
      <c r="J30" s="652" t="s">
        <v>1</v>
      </c>
    </row>
    <row r="31" spans="1:10" ht="14.4" customHeight="1" x14ac:dyDescent="0.3">
      <c r="A31" s="648" t="s">
        <v>549</v>
      </c>
      <c r="B31" s="649" t="s">
        <v>350</v>
      </c>
      <c r="C31" s="650">
        <v>100.02238</v>
      </c>
      <c r="D31" s="650">
        <v>0.26778999999999997</v>
      </c>
      <c r="E31" s="650"/>
      <c r="F31" s="650">
        <v>4.5523600000000002</v>
      </c>
      <c r="G31" s="650">
        <v>0.27777780285499998</v>
      </c>
      <c r="H31" s="650">
        <v>4.2745821971450004</v>
      </c>
      <c r="I31" s="651">
        <v>16.388494520479494</v>
      </c>
      <c r="J31" s="652" t="s">
        <v>1</v>
      </c>
    </row>
    <row r="32" spans="1:10" ht="14.4" customHeight="1" x14ac:dyDescent="0.3">
      <c r="A32" s="648" t="s">
        <v>549</v>
      </c>
      <c r="B32" s="649" t="s">
        <v>351</v>
      </c>
      <c r="C32" s="650" t="s">
        <v>546</v>
      </c>
      <c r="D32" s="650">
        <v>0.27564</v>
      </c>
      <c r="E32" s="650"/>
      <c r="F32" s="650">
        <v>0.4188599999999999</v>
      </c>
      <c r="G32" s="650">
        <v>0.21339667482749999</v>
      </c>
      <c r="H32" s="650">
        <v>0.20546332517249991</v>
      </c>
      <c r="I32" s="651">
        <v>1.9628234616991429</v>
      </c>
      <c r="J32" s="652" t="s">
        <v>1</v>
      </c>
    </row>
    <row r="33" spans="1:10" ht="14.4" customHeight="1" x14ac:dyDescent="0.3">
      <c r="A33" s="648" t="s">
        <v>549</v>
      </c>
      <c r="B33" s="649" t="s">
        <v>551</v>
      </c>
      <c r="C33" s="650">
        <v>416.95107000000002</v>
      </c>
      <c r="D33" s="650">
        <v>566.17467999999997</v>
      </c>
      <c r="E33" s="650"/>
      <c r="F33" s="650">
        <v>593.55741999999998</v>
      </c>
      <c r="G33" s="650">
        <v>623.82955454423427</v>
      </c>
      <c r="H33" s="650">
        <v>-30.272134544234291</v>
      </c>
      <c r="I33" s="651">
        <v>0.95147370892622918</v>
      </c>
      <c r="J33" s="652" t="s">
        <v>552</v>
      </c>
    </row>
    <row r="34" spans="1:10" ht="14.4" customHeight="1" x14ac:dyDescent="0.3">
      <c r="A34" s="648" t="s">
        <v>546</v>
      </c>
      <c r="B34" s="649" t="s">
        <v>546</v>
      </c>
      <c r="C34" s="650" t="s">
        <v>546</v>
      </c>
      <c r="D34" s="650" t="s">
        <v>546</v>
      </c>
      <c r="E34" s="650"/>
      <c r="F34" s="650" t="s">
        <v>546</v>
      </c>
      <c r="G34" s="650" t="s">
        <v>546</v>
      </c>
      <c r="H34" s="650" t="s">
        <v>546</v>
      </c>
      <c r="I34" s="651" t="s">
        <v>546</v>
      </c>
      <c r="J34" s="652" t="s">
        <v>553</v>
      </c>
    </row>
    <row r="35" spans="1:10" ht="14.4" customHeight="1" x14ac:dyDescent="0.3">
      <c r="A35" s="648" t="s">
        <v>554</v>
      </c>
      <c r="B35" s="649" t="s">
        <v>555</v>
      </c>
      <c r="C35" s="650" t="s">
        <v>546</v>
      </c>
      <c r="D35" s="650" t="s">
        <v>546</v>
      </c>
      <c r="E35" s="650"/>
      <c r="F35" s="650" t="s">
        <v>546</v>
      </c>
      <c r="G35" s="650" t="s">
        <v>546</v>
      </c>
      <c r="H35" s="650" t="s">
        <v>546</v>
      </c>
      <c r="I35" s="651" t="s">
        <v>546</v>
      </c>
      <c r="J35" s="652" t="s">
        <v>0</v>
      </c>
    </row>
    <row r="36" spans="1:10" ht="14.4" customHeight="1" x14ac:dyDescent="0.3">
      <c r="A36" s="648" t="s">
        <v>554</v>
      </c>
      <c r="B36" s="649" t="s">
        <v>340</v>
      </c>
      <c r="C36" s="650">
        <v>62.75739999999999</v>
      </c>
      <c r="D36" s="650">
        <v>12.145720000000001</v>
      </c>
      <c r="E36" s="650"/>
      <c r="F36" s="650">
        <v>12.473519999999999</v>
      </c>
      <c r="G36" s="650">
        <v>43.388326446233336</v>
      </c>
      <c r="H36" s="650">
        <v>-30.914806446233335</v>
      </c>
      <c r="I36" s="651">
        <v>0.28748562163274821</v>
      </c>
      <c r="J36" s="652" t="s">
        <v>1</v>
      </c>
    </row>
    <row r="37" spans="1:10" ht="14.4" customHeight="1" x14ac:dyDescent="0.3">
      <c r="A37" s="648" t="s">
        <v>554</v>
      </c>
      <c r="B37" s="649" t="s">
        <v>341</v>
      </c>
      <c r="C37" s="650">
        <v>0</v>
      </c>
      <c r="D37" s="650" t="s">
        <v>546</v>
      </c>
      <c r="E37" s="650"/>
      <c r="F37" s="650" t="s">
        <v>546</v>
      </c>
      <c r="G37" s="650" t="s">
        <v>546</v>
      </c>
      <c r="H37" s="650" t="s">
        <v>546</v>
      </c>
      <c r="I37" s="651" t="s">
        <v>546</v>
      </c>
      <c r="J37" s="652" t="s">
        <v>1</v>
      </c>
    </row>
    <row r="38" spans="1:10" ht="14.4" customHeight="1" x14ac:dyDescent="0.3">
      <c r="A38" s="648" t="s">
        <v>554</v>
      </c>
      <c r="B38" s="649" t="s">
        <v>343</v>
      </c>
      <c r="C38" s="650">
        <v>42.072870000000002</v>
      </c>
      <c r="D38" s="650">
        <v>45.727809999999991</v>
      </c>
      <c r="E38" s="650"/>
      <c r="F38" s="650">
        <v>124.31787000000001</v>
      </c>
      <c r="G38" s="650">
        <v>104.35001521020084</v>
      </c>
      <c r="H38" s="650">
        <v>19.967854789799176</v>
      </c>
      <c r="I38" s="651">
        <v>1.191354593955509</v>
      </c>
      <c r="J38" s="652" t="s">
        <v>1</v>
      </c>
    </row>
    <row r="39" spans="1:10" ht="14.4" customHeight="1" x14ac:dyDescent="0.3">
      <c r="A39" s="648" t="s">
        <v>554</v>
      </c>
      <c r="B39" s="649" t="s">
        <v>344</v>
      </c>
      <c r="C39" s="650">
        <v>156.39465000000001</v>
      </c>
      <c r="D39" s="650">
        <v>155.92592999999999</v>
      </c>
      <c r="E39" s="650"/>
      <c r="F39" s="650">
        <v>184.62009</v>
      </c>
      <c r="G39" s="650">
        <v>163.96529768123247</v>
      </c>
      <c r="H39" s="650">
        <v>20.654792318767534</v>
      </c>
      <c r="I39" s="651">
        <v>1.1259705108999518</v>
      </c>
      <c r="J39" s="652" t="s">
        <v>1</v>
      </c>
    </row>
    <row r="40" spans="1:10" ht="14.4" customHeight="1" x14ac:dyDescent="0.3">
      <c r="A40" s="648" t="s">
        <v>554</v>
      </c>
      <c r="B40" s="649" t="s">
        <v>345</v>
      </c>
      <c r="C40" s="650">
        <v>45.28828</v>
      </c>
      <c r="D40" s="650">
        <v>61.681129999999996</v>
      </c>
      <c r="E40" s="650"/>
      <c r="F40" s="650">
        <v>54.380800000000001</v>
      </c>
      <c r="G40" s="650">
        <v>61.351334579239996</v>
      </c>
      <c r="H40" s="650">
        <v>-6.9705345792399953</v>
      </c>
      <c r="I40" s="651">
        <v>0.88638332601816494</v>
      </c>
      <c r="J40" s="652" t="s">
        <v>1</v>
      </c>
    </row>
    <row r="41" spans="1:10" ht="14.4" customHeight="1" x14ac:dyDescent="0.3">
      <c r="A41" s="648" t="s">
        <v>554</v>
      </c>
      <c r="B41" s="649" t="s">
        <v>347</v>
      </c>
      <c r="C41" s="650">
        <v>27.57002</v>
      </c>
      <c r="D41" s="650">
        <v>16.931909999999998</v>
      </c>
      <c r="E41" s="650"/>
      <c r="F41" s="650">
        <v>13.935</v>
      </c>
      <c r="G41" s="650">
        <v>15.229665407414165</v>
      </c>
      <c r="H41" s="650">
        <v>-1.2946654074141648</v>
      </c>
      <c r="I41" s="651">
        <v>0.91499055476400082</v>
      </c>
      <c r="J41" s="652" t="s">
        <v>1</v>
      </c>
    </row>
    <row r="42" spans="1:10" ht="14.4" customHeight="1" x14ac:dyDescent="0.3">
      <c r="A42" s="648" t="s">
        <v>554</v>
      </c>
      <c r="B42" s="649" t="s">
        <v>348</v>
      </c>
      <c r="C42" s="650">
        <v>22.018400000000003</v>
      </c>
      <c r="D42" s="650">
        <v>23.761150000000001</v>
      </c>
      <c r="E42" s="650"/>
      <c r="F42" s="650">
        <v>31.5655</v>
      </c>
      <c r="G42" s="650">
        <v>22.331637231055833</v>
      </c>
      <c r="H42" s="650">
        <v>9.2338627689441672</v>
      </c>
      <c r="I42" s="651">
        <v>1.413487944184538</v>
      </c>
      <c r="J42" s="652" t="s">
        <v>1</v>
      </c>
    </row>
    <row r="43" spans="1:10" ht="14.4" customHeight="1" x14ac:dyDescent="0.3">
      <c r="A43" s="648" t="s">
        <v>554</v>
      </c>
      <c r="B43" s="649" t="s">
        <v>349</v>
      </c>
      <c r="C43" s="650" t="s">
        <v>546</v>
      </c>
      <c r="D43" s="650">
        <v>40.58963</v>
      </c>
      <c r="E43" s="650"/>
      <c r="F43" s="650">
        <v>36.079650000000001</v>
      </c>
      <c r="G43" s="650">
        <v>37.500032679303331</v>
      </c>
      <c r="H43" s="650">
        <v>-1.4203826793033301</v>
      </c>
      <c r="I43" s="651">
        <v>0.96212316155960964</v>
      </c>
      <c r="J43" s="652" t="s">
        <v>1</v>
      </c>
    </row>
    <row r="44" spans="1:10" ht="14.4" customHeight="1" x14ac:dyDescent="0.3">
      <c r="A44" s="648" t="s">
        <v>554</v>
      </c>
      <c r="B44" s="649" t="s">
        <v>350</v>
      </c>
      <c r="C44" s="650">
        <v>45.099590000000006</v>
      </c>
      <c r="D44" s="650">
        <v>1.3389500000000001</v>
      </c>
      <c r="E44" s="650"/>
      <c r="F44" s="650">
        <v>10.3949</v>
      </c>
      <c r="G44" s="650">
        <v>1.3888890142766666</v>
      </c>
      <c r="H44" s="650">
        <v>9.0060109857233339</v>
      </c>
      <c r="I44" s="651">
        <v>7.4843273243209172</v>
      </c>
      <c r="J44" s="652" t="s">
        <v>1</v>
      </c>
    </row>
    <row r="45" spans="1:10" ht="14.4" customHeight="1" x14ac:dyDescent="0.3">
      <c r="A45" s="648" t="s">
        <v>554</v>
      </c>
      <c r="B45" s="649" t="s">
        <v>351</v>
      </c>
      <c r="C45" s="650" t="s">
        <v>546</v>
      </c>
      <c r="D45" s="650">
        <v>0.22569999999999998</v>
      </c>
      <c r="E45" s="650"/>
      <c r="F45" s="650">
        <v>0.41023999999999994</v>
      </c>
      <c r="G45" s="650">
        <v>0.17473381769166668</v>
      </c>
      <c r="H45" s="650">
        <v>0.23550618230833326</v>
      </c>
      <c r="I45" s="651">
        <v>2.3477996727794546</v>
      </c>
      <c r="J45" s="652" t="s">
        <v>1</v>
      </c>
    </row>
    <row r="46" spans="1:10" ht="14.4" customHeight="1" x14ac:dyDescent="0.3">
      <c r="A46" s="648" t="s">
        <v>554</v>
      </c>
      <c r="B46" s="649" t="s">
        <v>556</v>
      </c>
      <c r="C46" s="650">
        <v>401.20120999999995</v>
      </c>
      <c r="D46" s="650">
        <v>358.32793000000004</v>
      </c>
      <c r="E46" s="650"/>
      <c r="F46" s="650">
        <v>468.17757</v>
      </c>
      <c r="G46" s="650">
        <v>449.67993206664835</v>
      </c>
      <c r="H46" s="650">
        <v>18.497637933351655</v>
      </c>
      <c r="I46" s="651">
        <v>1.0411351199248315</v>
      </c>
      <c r="J46" s="652" t="s">
        <v>552</v>
      </c>
    </row>
    <row r="47" spans="1:10" ht="14.4" customHeight="1" x14ac:dyDescent="0.3">
      <c r="A47" s="648" t="s">
        <v>546</v>
      </c>
      <c r="B47" s="649" t="s">
        <v>546</v>
      </c>
      <c r="C47" s="650" t="s">
        <v>546</v>
      </c>
      <c r="D47" s="650" t="s">
        <v>546</v>
      </c>
      <c r="E47" s="650"/>
      <c r="F47" s="650" t="s">
        <v>546</v>
      </c>
      <c r="G47" s="650" t="s">
        <v>546</v>
      </c>
      <c r="H47" s="650" t="s">
        <v>546</v>
      </c>
      <c r="I47" s="651" t="s">
        <v>546</v>
      </c>
      <c r="J47" s="652" t="s">
        <v>553</v>
      </c>
    </row>
    <row r="48" spans="1:10" ht="14.4" customHeight="1" x14ac:dyDescent="0.3">
      <c r="A48" s="648" t="s">
        <v>557</v>
      </c>
      <c r="B48" s="649" t="s">
        <v>558</v>
      </c>
      <c r="C48" s="650" t="s">
        <v>546</v>
      </c>
      <c r="D48" s="650" t="s">
        <v>546</v>
      </c>
      <c r="E48" s="650"/>
      <c r="F48" s="650" t="s">
        <v>546</v>
      </c>
      <c r="G48" s="650" t="s">
        <v>546</v>
      </c>
      <c r="H48" s="650" t="s">
        <v>546</v>
      </c>
      <c r="I48" s="651" t="s">
        <v>546</v>
      </c>
      <c r="J48" s="652" t="s">
        <v>0</v>
      </c>
    </row>
    <row r="49" spans="1:10" ht="14.4" customHeight="1" x14ac:dyDescent="0.3">
      <c r="A49" s="648" t="s">
        <v>557</v>
      </c>
      <c r="B49" s="649" t="s">
        <v>340</v>
      </c>
      <c r="C49" s="650">
        <v>0</v>
      </c>
      <c r="D49" s="650" t="s">
        <v>546</v>
      </c>
      <c r="E49" s="650"/>
      <c r="F49" s="650" t="s">
        <v>546</v>
      </c>
      <c r="G49" s="650" t="s">
        <v>546</v>
      </c>
      <c r="H49" s="650" t="s">
        <v>546</v>
      </c>
      <c r="I49" s="651" t="s">
        <v>546</v>
      </c>
      <c r="J49" s="652" t="s">
        <v>1</v>
      </c>
    </row>
    <row r="50" spans="1:10" ht="14.4" customHeight="1" x14ac:dyDescent="0.3">
      <c r="A50" s="648" t="s">
        <v>557</v>
      </c>
      <c r="B50" s="649" t="s">
        <v>343</v>
      </c>
      <c r="C50" s="650">
        <v>29.10557</v>
      </c>
      <c r="D50" s="650">
        <v>37.405969999999996</v>
      </c>
      <c r="E50" s="650"/>
      <c r="F50" s="650">
        <v>44.086350000000003</v>
      </c>
      <c r="G50" s="650">
        <v>79.118207341452489</v>
      </c>
      <c r="H50" s="650">
        <v>-35.031857341452486</v>
      </c>
      <c r="I50" s="651">
        <v>0.55722129559553091</v>
      </c>
      <c r="J50" s="652" t="s">
        <v>1</v>
      </c>
    </row>
    <row r="51" spans="1:10" ht="14.4" customHeight="1" x14ac:dyDescent="0.3">
      <c r="A51" s="648" t="s">
        <v>557</v>
      </c>
      <c r="B51" s="649" t="s">
        <v>344</v>
      </c>
      <c r="C51" s="650">
        <v>372.24178000000001</v>
      </c>
      <c r="D51" s="650">
        <v>370.76042000000001</v>
      </c>
      <c r="E51" s="650"/>
      <c r="F51" s="650">
        <v>381.68110999999999</v>
      </c>
      <c r="G51" s="650">
        <v>384.79990410886336</v>
      </c>
      <c r="H51" s="650">
        <v>-3.1187941088633693</v>
      </c>
      <c r="I51" s="651">
        <v>0.99189502368487847</v>
      </c>
      <c r="J51" s="652" t="s">
        <v>1</v>
      </c>
    </row>
    <row r="52" spans="1:10" ht="14.4" customHeight="1" x14ac:dyDescent="0.3">
      <c r="A52" s="648" t="s">
        <v>557</v>
      </c>
      <c r="B52" s="649" t="s">
        <v>345</v>
      </c>
      <c r="C52" s="650">
        <v>44.433970000000009</v>
      </c>
      <c r="D52" s="650">
        <v>45.871950000000005</v>
      </c>
      <c r="E52" s="650"/>
      <c r="F52" s="650">
        <v>46.6175</v>
      </c>
      <c r="G52" s="650">
        <v>48.597887378780833</v>
      </c>
      <c r="H52" s="650">
        <v>-1.9803873787808328</v>
      </c>
      <c r="I52" s="651">
        <v>0.95924951709638462</v>
      </c>
      <c r="J52" s="652" t="s">
        <v>1</v>
      </c>
    </row>
    <row r="53" spans="1:10" ht="14.4" customHeight="1" x14ac:dyDescent="0.3">
      <c r="A53" s="648" t="s">
        <v>557</v>
      </c>
      <c r="B53" s="649" t="s">
        <v>346</v>
      </c>
      <c r="C53" s="650" t="s">
        <v>546</v>
      </c>
      <c r="D53" s="650">
        <v>0</v>
      </c>
      <c r="E53" s="650"/>
      <c r="F53" s="650" t="s">
        <v>546</v>
      </c>
      <c r="G53" s="650" t="s">
        <v>546</v>
      </c>
      <c r="H53" s="650" t="s">
        <v>546</v>
      </c>
      <c r="I53" s="651" t="s">
        <v>546</v>
      </c>
      <c r="J53" s="652" t="s">
        <v>1</v>
      </c>
    </row>
    <row r="54" spans="1:10" ht="14.4" customHeight="1" x14ac:dyDescent="0.3">
      <c r="A54" s="648" t="s">
        <v>557</v>
      </c>
      <c r="B54" s="649" t="s">
        <v>347</v>
      </c>
      <c r="C54" s="650">
        <v>104.88800000000001</v>
      </c>
      <c r="D54" s="650">
        <v>95.423000000000002</v>
      </c>
      <c r="E54" s="650"/>
      <c r="F54" s="650">
        <v>144.88279999999997</v>
      </c>
      <c r="G54" s="650">
        <v>115.10040863168749</v>
      </c>
      <c r="H54" s="650">
        <v>29.782391368312489</v>
      </c>
      <c r="I54" s="651">
        <v>1.258751395606369</v>
      </c>
      <c r="J54" s="652" t="s">
        <v>1</v>
      </c>
    </row>
    <row r="55" spans="1:10" ht="14.4" customHeight="1" x14ac:dyDescent="0.3">
      <c r="A55" s="648" t="s">
        <v>557</v>
      </c>
      <c r="B55" s="649" t="s">
        <v>348</v>
      </c>
      <c r="C55" s="650">
        <v>13.722700000000001</v>
      </c>
      <c r="D55" s="650">
        <v>14.9581</v>
      </c>
      <c r="E55" s="650"/>
      <c r="F55" s="650">
        <v>14.70154</v>
      </c>
      <c r="G55" s="650">
        <v>14.041992803502499</v>
      </c>
      <c r="H55" s="650">
        <v>0.65954719649750082</v>
      </c>
      <c r="I55" s="651">
        <v>1.0469696292917192</v>
      </c>
      <c r="J55" s="652" t="s">
        <v>1</v>
      </c>
    </row>
    <row r="56" spans="1:10" ht="14.4" customHeight="1" x14ac:dyDescent="0.3">
      <c r="A56" s="648" t="s">
        <v>557</v>
      </c>
      <c r="B56" s="649" t="s">
        <v>349</v>
      </c>
      <c r="C56" s="650" t="s">
        <v>546</v>
      </c>
      <c r="D56" s="650">
        <v>40.589570000000002</v>
      </c>
      <c r="E56" s="650"/>
      <c r="F56" s="650">
        <v>36.079619999999998</v>
      </c>
      <c r="G56" s="650">
        <v>37.499977246376666</v>
      </c>
      <c r="H56" s="650">
        <v>-1.4203572463766676</v>
      </c>
      <c r="I56" s="651">
        <v>0.9621237837813913</v>
      </c>
      <c r="J56" s="652" t="s">
        <v>1</v>
      </c>
    </row>
    <row r="57" spans="1:10" ht="14.4" customHeight="1" x14ac:dyDescent="0.3">
      <c r="A57" s="648" t="s">
        <v>557</v>
      </c>
      <c r="B57" s="649" t="s">
        <v>350</v>
      </c>
      <c r="C57" s="650">
        <v>40.589660000000002</v>
      </c>
      <c r="D57" s="650" t="s">
        <v>546</v>
      </c>
      <c r="E57" s="650"/>
      <c r="F57" s="650" t="s">
        <v>546</v>
      </c>
      <c r="G57" s="650" t="s">
        <v>546</v>
      </c>
      <c r="H57" s="650" t="s">
        <v>546</v>
      </c>
      <c r="I57" s="651" t="s">
        <v>546</v>
      </c>
      <c r="J57" s="652" t="s">
        <v>1</v>
      </c>
    </row>
    <row r="58" spans="1:10" ht="14.4" customHeight="1" x14ac:dyDescent="0.3">
      <c r="A58" s="648" t="s">
        <v>557</v>
      </c>
      <c r="B58" s="649" t="s">
        <v>351</v>
      </c>
      <c r="C58" s="650" t="s">
        <v>546</v>
      </c>
      <c r="D58" s="650" t="s">
        <v>546</v>
      </c>
      <c r="E58" s="650"/>
      <c r="F58" s="650">
        <v>6.2440000000000002E-2</v>
      </c>
      <c r="G58" s="650">
        <v>0</v>
      </c>
      <c r="H58" s="650">
        <v>6.2440000000000002E-2</v>
      </c>
      <c r="I58" s="651" t="s">
        <v>546</v>
      </c>
      <c r="J58" s="652" t="s">
        <v>1</v>
      </c>
    </row>
    <row r="59" spans="1:10" ht="14.4" customHeight="1" x14ac:dyDescent="0.3">
      <c r="A59" s="648" t="s">
        <v>557</v>
      </c>
      <c r="B59" s="649" t="s">
        <v>559</v>
      </c>
      <c r="C59" s="650">
        <v>604.98167999999998</v>
      </c>
      <c r="D59" s="650">
        <v>605.00900999999999</v>
      </c>
      <c r="E59" s="650"/>
      <c r="F59" s="650">
        <v>668.11135999999999</v>
      </c>
      <c r="G59" s="650">
        <v>679.1583775106634</v>
      </c>
      <c r="H59" s="650">
        <v>-11.047017510663409</v>
      </c>
      <c r="I59" s="651">
        <v>0.98373425422336047</v>
      </c>
      <c r="J59" s="652" t="s">
        <v>552</v>
      </c>
    </row>
    <row r="60" spans="1:10" ht="14.4" customHeight="1" x14ac:dyDescent="0.3">
      <c r="A60" s="648" t="s">
        <v>546</v>
      </c>
      <c r="B60" s="649" t="s">
        <v>546</v>
      </c>
      <c r="C60" s="650" t="s">
        <v>546</v>
      </c>
      <c r="D60" s="650" t="s">
        <v>546</v>
      </c>
      <c r="E60" s="650"/>
      <c r="F60" s="650" t="s">
        <v>546</v>
      </c>
      <c r="G60" s="650" t="s">
        <v>546</v>
      </c>
      <c r="H60" s="650" t="s">
        <v>546</v>
      </c>
      <c r="I60" s="651" t="s">
        <v>546</v>
      </c>
      <c r="J60" s="652" t="s">
        <v>553</v>
      </c>
    </row>
    <row r="61" spans="1:10" ht="14.4" customHeight="1" x14ac:dyDescent="0.3">
      <c r="A61" s="648" t="s">
        <v>560</v>
      </c>
      <c r="B61" s="649" t="s">
        <v>561</v>
      </c>
      <c r="C61" s="650" t="s">
        <v>546</v>
      </c>
      <c r="D61" s="650" t="s">
        <v>546</v>
      </c>
      <c r="E61" s="650"/>
      <c r="F61" s="650" t="s">
        <v>546</v>
      </c>
      <c r="G61" s="650" t="s">
        <v>546</v>
      </c>
      <c r="H61" s="650" t="s">
        <v>546</v>
      </c>
      <c r="I61" s="651" t="s">
        <v>546</v>
      </c>
      <c r="J61" s="652" t="s">
        <v>0</v>
      </c>
    </row>
    <row r="62" spans="1:10" ht="14.4" customHeight="1" x14ac:dyDescent="0.3">
      <c r="A62" s="648" t="s">
        <v>560</v>
      </c>
      <c r="B62" s="649" t="s">
        <v>7252</v>
      </c>
      <c r="C62" s="650">
        <v>0</v>
      </c>
      <c r="D62" s="650" t="s">
        <v>546</v>
      </c>
      <c r="E62" s="650"/>
      <c r="F62" s="650" t="s">
        <v>546</v>
      </c>
      <c r="G62" s="650" t="s">
        <v>546</v>
      </c>
      <c r="H62" s="650" t="s">
        <v>546</v>
      </c>
      <c r="I62" s="651" t="s">
        <v>546</v>
      </c>
      <c r="J62" s="652" t="s">
        <v>1</v>
      </c>
    </row>
    <row r="63" spans="1:10" ht="14.4" customHeight="1" x14ac:dyDescent="0.3">
      <c r="A63" s="648" t="s">
        <v>560</v>
      </c>
      <c r="B63" s="649" t="s">
        <v>343</v>
      </c>
      <c r="C63" s="650">
        <v>1.9873599999999998</v>
      </c>
      <c r="D63" s="650">
        <v>2.7621899999999999</v>
      </c>
      <c r="E63" s="650"/>
      <c r="F63" s="650">
        <v>1.31121</v>
      </c>
      <c r="G63" s="650">
        <v>2.0902179312266664</v>
      </c>
      <c r="H63" s="650">
        <v>-0.77900793122666645</v>
      </c>
      <c r="I63" s="651">
        <v>0.62730779427889727</v>
      </c>
      <c r="J63" s="652" t="s">
        <v>1</v>
      </c>
    </row>
    <row r="64" spans="1:10" ht="14.4" customHeight="1" x14ac:dyDescent="0.3">
      <c r="A64" s="648" t="s">
        <v>560</v>
      </c>
      <c r="B64" s="649" t="s">
        <v>344</v>
      </c>
      <c r="C64" s="650">
        <v>85.608000000000004</v>
      </c>
      <c r="D64" s="650">
        <v>22.734640000000002</v>
      </c>
      <c r="E64" s="650"/>
      <c r="F64" s="650">
        <v>133.48329000000001</v>
      </c>
      <c r="G64" s="650">
        <v>85.362484610678337</v>
      </c>
      <c r="H64" s="650">
        <v>48.120805389321674</v>
      </c>
      <c r="I64" s="651">
        <v>1.5637231110222634</v>
      </c>
      <c r="J64" s="652" t="s">
        <v>1</v>
      </c>
    </row>
    <row r="65" spans="1:10" ht="14.4" customHeight="1" x14ac:dyDescent="0.3">
      <c r="A65" s="648" t="s">
        <v>560</v>
      </c>
      <c r="B65" s="649" t="s">
        <v>348</v>
      </c>
      <c r="C65" s="650" t="s">
        <v>546</v>
      </c>
      <c r="D65" s="650">
        <v>0.57679999999999998</v>
      </c>
      <c r="E65" s="650"/>
      <c r="F65" s="650">
        <v>0.33639000000000002</v>
      </c>
      <c r="G65" s="650">
        <v>0.4550722520408334</v>
      </c>
      <c r="H65" s="650">
        <v>-0.11868225204083338</v>
      </c>
      <c r="I65" s="651">
        <v>0.7392012993352447</v>
      </c>
      <c r="J65" s="652" t="s">
        <v>1</v>
      </c>
    </row>
    <row r="66" spans="1:10" ht="14.4" customHeight="1" x14ac:dyDescent="0.3">
      <c r="A66" s="648" t="s">
        <v>560</v>
      </c>
      <c r="B66" s="649" t="s">
        <v>351</v>
      </c>
      <c r="C66" s="650" t="s">
        <v>546</v>
      </c>
      <c r="D66" s="650">
        <v>42.507800000000003</v>
      </c>
      <c r="E66" s="650"/>
      <c r="F66" s="650">
        <v>0</v>
      </c>
      <c r="G66" s="650">
        <v>-0.21218822107916663</v>
      </c>
      <c r="H66" s="650">
        <v>0.21218822107916663</v>
      </c>
      <c r="I66" s="651">
        <v>0</v>
      </c>
      <c r="J66" s="652" t="s">
        <v>1</v>
      </c>
    </row>
    <row r="67" spans="1:10" ht="14.4" customHeight="1" x14ac:dyDescent="0.3">
      <c r="A67" s="648" t="s">
        <v>560</v>
      </c>
      <c r="B67" s="649" t="s">
        <v>562</v>
      </c>
      <c r="C67" s="650">
        <v>87.595359999999999</v>
      </c>
      <c r="D67" s="650">
        <v>68.581430000000012</v>
      </c>
      <c r="E67" s="650"/>
      <c r="F67" s="650">
        <v>135.13088999999999</v>
      </c>
      <c r="G67" s="650">
        <v>87.695586572866674</v>
      </c>
      <c r="H67" s="650">
        <v>47.43530342713332</v>
      </c>
      <c r="I67" s="651">
        <v>1.5409086737531439</v>
      </c>
      <c r="J67" s="652" t="s">
        <v>552</v>
      </c>
    </row>
    <row r="68" spans="1:10" ht="14.4" customHeight="1" x14ac:dyDescent="0.3">
      <c r="A68" s="648" t="s">
        <v>546</v>
      </c>
      <c r="B68" s="649" t="s">
        <v>546</v>
      </c>
      <c r="C68" s="650" t="s">
        <v>546</v>
      </c>
      <c r="D68" s="650" t="s">
        <v>546</v>
      </c>
      <c r="E68" s="650"/>
      <c r="F68" s="650" t="s">
        <v>546</v>
      </c>
      <c r="G68" s="650" t="s">
        <v>546</v>
      </c>
      <c r="H68" s="650" t="s">
        <v>546</v>
      </c>
      <c r="I68" s="651" t="s">
        <v>546</v>
      </c>
      <c r="J68" s="652" t="s">
        <v>553</v>
      </c>
    </row>
    <row r="69" spans="1:10" ht="14.4" customHeight="1" x14ac:dyDescent="0.3">
      <c r="A69" s="648" t="s">
        <v>563</v>
      </c>
      <c r="B69" s="649" t="s">
        <v>564</v>
      </c>
      <c r="C69" s="650" t="s">
        <v>546</v>
      </c>
      <c r="D69" s="650" t="s">
        <v>546</v>
      </c>
      <c r="E69" s="650"/>
      <c r="F69" s="650" t="s">
        <v>546</v>
      </c>
      <c r="G69" s="650" t="s">
        <v>546</v>
      </c>
      <c r="H69" s="650" t="s">
        <v>546</v>
      </c>
      <c r="I69" s="651" t="s">
        <v>546</v>
      </c>
      <c r="J69" s="652" t="s">
        <v>0</v>
      </c>
    </row>
    <row r="70" spans="1:10" ht="14.4" customHeight="1" x14ac:dyDescent="0.3">
      <c r="A70" s="648" t="s">
        <v>563</v>
      </c>
      <c r="B70" s="649" t="s">
        <v>341</v>
      </c>
      <c r="C70" s="650" t="s">
        <v>546</v>
      </c>
      <c r="D70" s="650">
        <v>6.5339999999999995E-2</v>
      </c>
      <c r="E70" s="650"/>
      <c r="F70" s="650">
        <v>0</v>
      </c>
      <c r="G70" s="650">
        <v>5.4450004914999996E-2</v>
      </c>
      <c r="H70" s="650">
        <v>-5.4450004914999996E-2</v>
      </c>
      <c r="I70" s="651">
        <v>0</v>
      </c>
      <c r="J70" s="652" t="s">
        <v>1</v>
      </c>
    </row>
    <row r="71" spans="1:10" ht="14.4" customHeight="1" x14ac:dyDescent="0.3">
      <c r="A71" s="648" t="s">
        <v>563</v>
      </c>
      <c r="B71" s="649" t="s">
        <v>343</v>
      </c>
      <c r="C71" s="650">
        <v>9.9652000000000012</v>
      </c>
      <c r="D71" s="650">
        <v>14.495950000000001</v>
      </c>
      <c r="E71" s="650"/>
      <c r="F71" s="650">
        <v>41.885599999999997</v>
      </c>
      <c r="G71" s="650">
        <v>14.184013551575001</v>
      </c>
      <c r="H71" s="650">
        <v>27.701586448424997</v>
      </c>
      <c r="I71" s="651">
        <v>2.9530146631415897</v>
      </c>
      <c r="J71" s="652" t="s">
        <v>1</v>
      </c>
    </row>
    <row r="72" spans="1:10" ht="14.4" customHeight="1" x14ac:dyDescent="0.3">
      <c r="A72" s="648" t="s">
        <v>563</v>
      </c>
      <c r="B72" s="649" t="s">
        <v>344</v>
      </c>
      <c r="C72" s="650">
        <v>2.37216</v>
      </c>
      <c r="D72" s="650">
        <v>3.37276</v>
      </c>
      <c r="E72" s="650"/>
      <c r="F72" s="650">
        <v>59.895710000000001</v>
      </c>
      <c r="G72" s="650">
        <v>3.7491776678191662</v>
      </c>
      <c r="H72" s="650">
        <v>56.146532332180833</v>
      </c>
      <c r="I72" s="651">
        <v>15.975692620307411</v>
      </c>
      <c r="J72" s="652" t="s">
        <v>1</v>
      </c>
    </row>
    <row r="73" spans="1:10" ht="14.4" customHeight="1" x14ac:dyDescent="0.3">
      <c r="A73" s="648" t="s">
        <v>563</v>
      </c>
      <c r="B73" s="649" t="s">
        <v>345</v>
      </c>
      <c r="C73" s="650">
        <v>0</v>
      </c>
      <c r="D73" s="650" t="s">
        <v>546</v>
      </c>
      <c r="E73" s="650"/>
      <c r="F73" s="650" t="s">
        <v>546</v>
      </c>
      <c r="G73" s="650" t="s">
        <v>546</v>
      </c>
      <c r="H73" s="650" t="s">
        <v>546</v>
      </c>
      <c r="I73" s="651" t="s">
        <v>546</v>
      </c>
      <c r="J73" s="652" t="s">
        <v>1</v>
      </c>
    </row>
    <row r="74" spans="1:10" ht="14.4" customHeight="1" x14ac:dyDescent="0.3">
      <c r="A74" s="648" t="s">
        <v>563</v>
      </c>
      <c r="B74" s="649" t="s">
        <v>347</v>
      </c>
      <c r="C74" s="650">
        <v>0</v>
      </c>
      <c r="D74" s="650">
        <v>4.8000000000000001E-2</v>
      </c>
      <c r="E74" s="650"/>
      <c r="F74" s="650">
        <v>61.967359999999999</v>
      </c>
      <c r="G74" s="650">
        <v>4.0069477406666665E-2</v>
      </c>
      <c r="H74" s="650">
        <v>61.927290522593331</v>
      </c>
      <c r="I74" s="651">
        <v>1546.4978335277719</v>
      </c>
      <c r="J74" s="652" t="s">
        <v>1</v>
      </c>
    </row>
    <row r="75" spans="1:10" ht="14.4" customHeight="1" x14ac:dyDescent="0.3">
      <c r="A75" s="648" t="s">
        <v>563</v>
      </c>
      <c r="B75" s="649" t="s">
        <v>348</v>
      </c>
      <c r="C75" s="650">
        <v>2.137</v>
      </c>
      <c r="D75" s="650">
        <v>6.9187999999999992</v>
      </c>
      <c r="E75" s="650"/>
      <c r="F75" s="650">
        <v>13.552199999999999</v>
      </c>
      <c r="G75" s="650">
        <v>6.7225722004075008</v>
      </c>
      <c r="H75" s="650">
        <v>6.8296277995924983</v>
      </c>
      <c r="I75" s="651">
        <v>2.0159247972343843</v>
      </c>
      <c r="J75" s="652" t="s">
        <v>1</v>
      </c>
    </row>
    <row r="76" spans="1:10" ht="14.4" customHeight="1" x14ac:dyDescent="0.3">
      <c r="A76" s="648" t="s">
        <v>563</v>
      </c>
      <c r="B76" s="649" t="s">
        <v>351</v>
      </c>
      <c r="C76" s="650" t="s">
        <v>546</v>
      </c>
      <c r="D76" s="650">
        <v>4.6829999999999997E-2</v>
      </c>
      <c r="E76" s="650"/>
      <c r="F76" s="650">
        <v>0.76729999999999998</v>
      </c>
      <c r="G76" s="650">
        <v>3.6255138158333339E-2</v>
      </c>
      <c r="H76" s="650">
        <v>0.73104486184166662</v>
      </c>
      <c r="I76" s="651">
        <v>21.163896732348654</v>
      </c>
      <c r="J76" s="652" t="s">
        <v>1</v>
      </c>
    </row>
    <row r="77" spans="1:10" ht="14.4" customHeight="1" x14ac:dyDescent="0.3">
      <c r="A77" s="648" t="s">
        <v>563</v>
      </c>
      <c r="B77" s="649" t="s">
        <v>565</v>
      </c>
      <c r="C77" s="650">
        <v>14.474360000000001</v>
      </c>
      <c r="D77" s="650">
        <v>24.947679999999998</v>
      </c>
      <c r="E77" s="650"/>
      <c r="F77" s="650">
        <v>178.06817000000001</v>
      </c>
      <c r="G77" s="650">
        <v>24.786538040281666</v>
      </c>
      <c r="H77" s="650">
        <v>153.28163195971834</v>
      </c>
      <c r="I77" s="651">
        <v>7.1840678077194076</v>
      </c>
      <c r="J77" s="652" t="s">
        <v>552</v>
      </c>
    </row>
    <row r="78" spans="1:10" ht="14.4" customHeight="1" x14ac:dyDescent="0.3">
      <c r="A78" s="648" t="s">
        <v>546</v>
      </c>
      <c r="B78" s="649" t="s">
        <v>546</v>
      </c>
      <c r="C78" s="650" t="s">
        <v>546</v>
      </c>
      <c r="D78" s="650" t="s">
        <v>546</v>
      </c>
      <c r="E78" s="650"/>
      <c r="F78" s="650" t="s">
        <v>546</v>
      </c>
      <c r="G78" s="650" t="s">
        <v>546</v>
      </c>
      <c r="H78" s="650" t="s">
        <v>546</v>
      </c>
      <c r="I78" s="651" t="s">
        <v>546</v>
      </c>
      <c r="J78" s="652" t="s">
        <v>553</v>
      </c>
    </row>
    <row r="79" spans="1:10" ht="14.4" customHeight="1" x14ac:dyDescent="0.3">
      <c r="A79" s="648" t="s">
        <v>7253</v>
      </c>
      <c r="B79" s="649" t="s">
        <v>7254</v>
      </c>
      <c r="C79" s="650" t="s">
        <v>546</v>
      </c>
      <c r="D79" s="650" t="s">
        <v>546</v>
      </c>
      <c r="E79" s="650"/>
      <c r="F79" s="650" t="s">
        <v>546</v>
      </c>
      <c r="G79" s="650" t="s">
        <v>546</v>
      </c>
      <c r="H79" s="650" t="s">
        <v>546</v>
      </c>
      <c r="I79" s="651" t="s">
        <v>546</v>
      </c>
      <c r="J79" s="652" t="s">
        <v>0</v>
      </c>
    </row>
    <row r="80" spans="1:10" ht="14.4" customHeight="1" x14ac:dyDescent="0.3">
      <c r="A80" s="648" t="s">
        <v>7253</v>
      </c>
      <c r="B80" s="649" t="s">
        <v>340</v>
      </c>
      <c r="C80" s="650">
        <v>6.8159999999999998E-2</v>
      </c>
      <c r="D80" s="650">
        <v>0</v>
      </c>
      <c r="E80" s="650"/>
      <c r="F80" s="650" t="s">
        <v>546</v>
      </c>
      <c r="G80" s="650" t="s">
        <v>546</v>
      </c>
      <c r="H80" s="650" t="s">
        <v>546</v>
      </c>
      <c r="I80" s="651" t="s">
        <v>546</v>
      </c>
      <c r="J80" s="652" t="s">
        <v>1</v>
      </c>
    </row>
    <row r="81" spans="1:10" ht="14.4" customHeight="1" x14ac:dyDescent="0.3">
      <c r="A81" s="648" t="s">
        <v>7253</v>
      </c>
      <c r="B81" s="649" t="s">
        <v>7255</v>
      </c>
      <c r="C81" s="650">
        <v>6.8159999999999998E-2</v>
      </c>
      <c r="D81" s="650">
        <v>0</v>
      </c>
      <c r="E81" s="650"/>
      <c r="F81" s="650" t="s">
        <v>546</v>
      </c>
      <c r="G81" s="650" t="s">
        <v>546</v>
      </c>
      <c r="H81" s="650" t="s">
        <v>546</v>
      </c>
      <c r="I81" s="651" t="s">
        <v>546</v>
      </c>
      <c r="J81" s="652" t="s">
        <v>552</v>
      </c>
    </row>
    <row r="82" spans="1:10" ht="14.4" customHeight="1" x14ac:dyDescent="0.3">
      <c r="A82" s="648" t="s">
        <v>546</v>
      </c>
      <c r="B82" s="649" t="s">
        <v>546</v>
      </c>
      <c r="C82" s="650" t="s">
        <v>546</v>
      </c>
      <c r="D82" s="650" t="s">
        <v>546</v>
      </c>
      <c r="E82" s="650"/>
      <c r="F82" s="650" t="s">
        <v>546</v>
      </c>
      <c r="G82" s="650" t="s">
        <v>546</v>
      </c>
      <c r="H82" s="650" t="s">
        <v>546</v>
      </c>
      <c r="I82" s="651" t="s">
        <v>546</v>
      </c>
      <c r="J82" s="652" t="s">
        <v>553</v>
      </c>
    </row>
    <row r="83" spans="1:10" ht="14.4" customHeight="1" x14ac:dyDescent="0.3">
      <c r="A83" s="648" t="s">
        <v>544</v>
      </c>
      <c r="B83" s="649" t="s">
        <v>547</v>
      </c>
      <c r="C83" s="650">
        <v>1525.2718400000001</v>
      </c>
      <c r="D83" s="650">
        <v>1623.0407299999999</v>
      </c>
      <c r="E83" s="650"/>
      <c r="F83" s="650">
        <v>2043.0454100000004</v>
      </c>
      <c r="G83" s="650">
        <v>1865.1499887346938</v>
      </c>
      <c r="H83" s="650">
        <v>177.8954212653066</v>
      </c>
      <c r="I83" s="651">
        <v>1.09537861423466</v>
      </c>
      <c r="J83" s="652" t="s">
        <v>548</v>
      </c>
    </row>
  </sheetData>
  <mergeCells count="3">
    <mergeCell ref="A1:I1"/>
    <mergeCell ref="F3:I3"/>
    <mergeCell ref="C4:D4"/>
  </mergeCells>
  <conditionalFormatting sqref="F19 F84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83">
    <cfRule type="expression" dxfId="33" priority="5">
      <formula>$H20&gt;0</formula>
    </cfRule>
  </conditionalFormatting>
  <conditionalFormatting sqref="A20:A83">
    <cfRule type="expression" dxfId="32" priority="2">
      <formula>AND($J20&lt;&gt;"mezeraKL",$J20&lt;&gt;"")</formula>
    </cfRule>
  </conditionalFormatting>
  <conditionalFormatting sqref="I20:I83">
    <cfRule type="expression" dxfId="31" priority="6">
      <formula>$I20&gt;1</formula>
    </cfRule>
  </conditionalFormatting>
  <conditionalFormatting sqref="B20:B83">
    <cfRule type="expression" dxfId="30" priority="1">
      <formula>OR($J20="NS",$J20="SumaNS",$J20="Účet")</formula>
    </cfRule>
  </conditionalFormatting>
  <conditionalFormatting sqref="A20:D83 F20:I83">
    <cfRule type="expression" dxfId="29" priority="8">
      <formula>AND($J20&lt;&gt;"",$J20&lt;&gt;"mezeraKL")</formula>
    </cfRule>
  </conditionalFormatting>
  <conditionalFormatting sqref="B20:D83 F20:I83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3 F20:I83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7760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316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3.9921390892113764</v>
      </c>
      <c r="J3" s="207">
        <f>SUBTOTAL(9,J5:J1048576)</f>
        <v>507099</v>
      </c>
      <c r="K3" s="208">
        <f>SUBTOTAL(9,K5:K1048576)</f>
        <v>2024409.7399999998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544</v>
      </c>
      <c r="B5" s="740" t="s">
        <v>545</v>
      </c>
      <c r="C5" s="743" t="s">
        <v>549</v>
      </c>
      <c r="D5" s="758" t="s">
        <v>4277</v>
      </c>
      <c r="E5" s="743" t="s">
        <v>7740</v>
      </c>
      <c r="F5" s="758" t="s">
        <v>7741</v>
      </c>
      <c r="G5" s="743" t="s">
        <v>7256</v>
      </c>
      <c r="H5" s="743" t="s">
        <v>7257</v>
      </c>
      <c r="I5" s="229">
        <v>0.47</v>
      </c>
      <c r="J5" s="229">
        <v>400</v>
      </c>
      <c r="K5" s="753">
        <v>188</v>
      </c>
    </row>
    <row r="6" spans="1:11" ht="14.4" customHeight="1" x14ac:dyDescent="0.3">
      <c r="A6" s="664" t="s">
        <v>544</v>
      </c>
      <c r="B6" s="665" t="s">
        <v>545</v>
      </c>
      <c r="C6" s="666" t="s">
        <v>549</v>
      </c>
      <c r="D6" s="667" t="s">
        <v>4277</v>
      </c>
      <c r="E6" s="666" t="s">
        <v>7740</v>
      </c>
      <c r="F6" s="667" t="s">
        <v>7741</v>
      </c>
      <c r="G6" s="666" t="s">
        <v>7258</v>
      </c>
      <c r="H6" s="666" t="s">
        <v>7259</v>
      </c>
      <c r="I6" s="668">
        <v>123.05</v>
      </c>
      <c r="J6" s="668">
        <v>70</v>
      </c>
      <c r="K6" s="669">
        <v>8613.5</v>
      </c>
    </row>
    <row r="7" spans="1:11" ht="14.4" customHeight="1" x14ac:dyDescent="0.3">
      <c r="A7" s="664" t="s">
        <v>544</v>
      </c>
      <c r="B7" s="665" t="s">
        <v>545</v>
      </c>
      <c r="C7" s="666" t="s">
        <v>549</v>
      </c>
      <c r="D7" s="667" t="s">
        <v>4277</v>
      </c>
      <c r="E7" s="666" t="s">
        <v>7740</v>
      </c>
      <c r="F7" s="667" t="s">
        <v>7741</v>
      </c>
      <c r="G7" s="666" t="s">
        <v>7260</v>
      </c>
      <c r="H7" s="666" t="s">
        <v>7261</v>
      </c>
      <c r="I7" s="668">
        <v>0.14428571428571429</v>
      </c>
      <c r="J7" s="668">
        <v>2500</v>
      </c>
      <c r="K7" s="669">
        <v>358</v>
      </c>
    </row>
    <row r="8" spans="1:11" ht="14.4" customHeight="1" x14ac:dyDescent="0.3">
      <c r="A8" s="664" t="s">
        <v>544</v>
      </c>
      <c r="B8" s="665" t="s">
        <v>545</v>
      </c>
      <c r="C8" s="666" t="s">
        <v>549</v>
      </c>
      <c r="D8" s="667" t="s">
        <v>4277</v>
      </c>
      <c r="E8" s="666" t="s">
        <v>7740</v>
      </c>
      <c r="F8" s="667" t="s">
        <v>7741</v>
      </c>
      <c r="G8" s="666" t="s">
        <v>7262</v>
      </c>
      <c r="H8" s="666" t="s">
        <v>7263</v>
      </c>
      <c r="I8" s="668">
        <v>3.9677777777777781</v>
      </c>
      <c r="J8" s="668">
        <v>180</v>
      </c>
      <c r="K8" s="669">
        <v>714.19999999999993</v>
      </c>
    </row>
    <row r="9" spans="1:11" ht="14.4" customHeight="1" x14ac:dyDescent="0.3">
      <c r="A9" s="664" t="s">
        <v>544</v>
      </c>
      <c r="B9" s="665" t="s">
        <v>545</v>
      </c>
      <c r="C9" s="666" t="s">
        <v>549</v>
      </c>
      <c r="D9" s="667" t="s">
        <v>4277</v>
      </c>
      <c r="E9" s="666" t="s">
        <v>7740</v>
      </c>
      <c r="F9" s="667" t="s">
        <v>7741</v>
      </c>
      <c r="G9" s="666" t="s">
        <v>7264</v>
      </c>
      <c r="H9" s="666" t="s">
        <v>7265</v>
      </c>
      <c r="I9" s="668">
        <v>0.50874999999999992</v>
      </c>
      <c r="J9" s="668">
        <v>2700</v>
      </c>
      <c r="K9" s="669">
        <v>1373</v>
      </c>
    </row>
    <row r="10" spans="1:11" ht="14.4" customHeight="1" x14ac:dyDescent="0.3">
      <c r="A10" s="664" t="s">
        <v>544</v>
      </c>
      <c r="B10" s="665" t="s">
        <v>545</v>
      </c>
      <c r="C10" s="666" t="s">
        <v>549</v>
      </c>
      <c r="D10" s="667" t="s">
        <v>4277</v>
      </c>
      <c r="E10" s="666" t="s">
        <v>7740</v>
      </c>
      <c r="F10" s="667" t="s">
        <v>7741</v>
      </c>
      <c r="G10" s="666" t="s">
        <v>7266</v>
      </c>
      <c r="H10" s="666" t="s">
        <v>7267</v>
      </c>
      <c r="I10" s="668">
        <v>28.734999999999999</v>
      </c>
      <c r="J10" s="668">
        <v>192</v>
      </c>
      <c r="K10" s="669">
        <v>5517.1200000000008</v>
      </c>
    </row>
    <row r="11" spans="1:11" ht="14.4" customHeight="1" x14ac:dyDescent="0.3">
      <c r="A11" s="664" t="s">
        <v>544</v>
      </c>
      <c r="B11" s="665" t="s">
        <v>545</v>
      </c>
      <c r="C11" s="666" t="s">
        <v>549</v>
      </c>
      <c r="D11" s="667" t="s">
        <v>4277</v>
      </c>
      <c r="E11" s="666" t="s">
        <v>7740</v>
      </c>
      <c r="F11" s="667" t="s">
        <v>7741</v>
      </c>
      <c r="G11" s="666" t="s">
        <v>7268</v>
      </c>
      <c r="H11" s="666" t="s">
        <v>7269</v>
      </c>
      <c r="I11" s="668">
        <v>2.0522222222222219</v>
      </c>
      <c r="J11" s="668">
        <v>625</v>
      </c>
      <c r="K11" s="669">
        <v>1283.3100000000002</v>
      </c>
    </row>
    <row r="12" spans="1:11" ht="14.4" customHeight="1" x14ac:dyDescent="0.3">
      <c r="A12" s="664" t="s">
        <v>544</v>
      </c>
      <c r="B12" s="665" t="s">
        <v>545</v>
      </c>
      <c r="C12" s="666" t="s">
        <v>549</v>
      </c>
      <c r="D12" s="667" t="s">
        <v>4277</v>
      </c>
      <c r="E12" s="666" t="s">
        <v>7740</v>
      </c>
      <c r="F12" s="667" t="s">
        <v>7741</v>
      </c>
      <c r="G12" s="666" t="s">
        <v>7270</v>
      </c>
      <c r="H12" s="666" t="s">
        <v>7271</v>
      </c>
      <c r="I12" s="668">
        <v>3.0159999999999996</v>
      </c>
      <c r="J12" s="668">
        <v>840</v>
      </c>
      <c r="K12" s="669">
        <v>2532</v>
      </c>
    </row>
    <row r="13" spans="1:11" ht="14.4" customHeight="1" x14ac:dyDescent="0.3">
      <c r="A13" s="664" t="s">
        <v>544</v>
      </c>
      <c r="B13" s="665" t="s">
        <v>545</v>
      </c>
      <c r="C13" s="666" t="s">
        <v>549</v>
      </c>
      <c r="D13" s="667" t="s">
        <v>4277</v>
      </c>
      <c r="E13" s="666" t="s">
        <v>7740</v>
      </c>
      <c r="F13" s="667" t="s">
        <v>7741</v>
      </c>
      <c r="G13" s="666" t="s">
        <v>7272</v>
      </c>
      <c r="H13" s="666" t="s">
        <v>7273</v>
      </c>
      <c r="I13" s="668">
        <v>0.88</v>
      </c>
      <c r="J13" s="668">
        <v>2500</v>
      </c>
      <c r="K13" s="669">
        <v>2200</v>
      </c>
    </row>
    <row r="14" spans="1:11" ht="14.4" customHeight="1" x14ac:dyDescent="0.3">
      <c r="A14" s="664" t="s">
        <v>544</v>
      </c>
      <c r="B14" s="665" t="s">
        <v>545</v>
      </c>
      <c r="C14" s="666" t="s">
        <v>549</v>
      </c>
      <c r="D14" s="667" t="s">
        <v>4277</v>
      </c>
      <c r="E14" s="666" t="s">
        <v>7740</v>
      </c>
      <c r="F14" s="667" t="s">
        <v>7741</v>
      </c>
      <c r="G14" s="666" t="s">
        <v>7274</v>
      </c>
      <c r="H14" s="666" t="s">
        <v>7275</v>
      </c>
      <c r="I14" s="668">
        <v>86.38</v>
      </c>
      <c r="J14" s="668">
        <v>20</v>
      </c>
      <c r="K14" s="669">
        <v>1727.5</v>
      </c>
    </row>
    <row r="15" spans="1:11" ht="14.4" customHeight="1" x14ac:dyDescent="0.3">
      <c r="A15" s="664" t="s">
        <v>544</v>
      </c>
      <c r="B15" s="665" t="s">
        <v>545</v>
      </c>
      <c r="C15" s="666" t="s">
        <v>549</v>
      </c>
      <c r="D15" s="667" t="s">
        <v>4277</v>
      </c>
      <c r="E15" s="666" t="s">
        <v>7740</v>
      </c>
      <c r="F15" s="667" t="s">
        <v>7741</v>
      </c>
      <c r="G15" s="666" t="s">
        <v>7276</v>
      </c>
      <c r="H15" s="666" t="s">
        <v>7277</v>
      </c>
      <c r="I15" s="668">
        <v>2.74</v>
      </c>
      <c r="J15" s="668">
        <v>25</v>
      </c>
      <c r="K15" s="669">
        <v>68.400000000000006</v>
      </c>
    </row>
    <row r="16" spans="1:11" ht="14.4" customHeight="1" x14ac:dyDescent="0.3">
      <c r="A16" s="664" t="s">
        <v>544</v>
      </c>
      <c r="B16" s="665" t="s">
        <v>545</v>
      </c>
      <c r="C16" s="666" t="s">
        <v>549</v>
      </c>
      <c r="D16" s="667" t="s">
        <v>4277</v>
      </c>
      <c r="E16" s="666" t="s">
        <v>7740</v>
      </c>
      <c r="F16" s="667" t="s">
        <v>7741</v>
      </c>
      <c r="G16" s="666" t="s">
        <v>7278</v>
      </c>
      <c r="H16" s="666" t="s">
        <v>7279</v>
      </c>
      <c r="I16" s="668">
        <v>30.176000000000005</v>
      </c>
      <c r="J16" s="668">
        <v>25</v>
      </c>
      <c r="K16" s="669">
        <v>754.4</v>
      </c>
    </row>
    <row r="17" spans="1:11" ht="14.4" customHeight="1" x14ac:dyDescent="0.3">
      <c r="A17" s="664" t="s">
        <v>544</v>
      </c>
      <c r="B17" s="665" t="s">
        <v>545</v>
      </c>
      <c r="C17" s="666" t="s">
        <v>549</v>
      </c>
      <c r="D17" s="667" t="s">
        <v>4277</v>
      </c>
      <c r="E17" s="666" t="s">
        <v>7740</v>
      </c>
      <c r="F17" s="667" t="s">
        <v>7741</v>
      </c>
      <c r="G17" s="666" t="s">
        <v>7280</v>
      </c>
      <c r="H17" s="666" t="s">
        <v>7281</v>
      </c>
      <c r="I17" s="668">
        <v>1.38</v>
      </c>
      <c r="J17" s="668">
        <v>1350</v>
      </c>
      <c r="K17" s="669">
        <v>1863</v>
      </c>
    </row>
    <row r="18" spans="1:11" ht="14.4" customHeight="1" x14ac:dyDescent="0.3">
      <c r="A18" s="664" t="s">
        <v>544</v>
      </c>
      <c r="B18" s="665" t="s">
        <v>545</v>
      </c>
      <c r="C18" s="666" t="s">
        <v>549</v>
      </c>
      <c r="D18" s="667" t="s">
        <v>4277</v>
      </c>
      <c r="E18" s="666" t="s">
        <v>7740</v>
      </c>
      <c r="F18" s="667" t="s">
        <v>7741</v>
      </c>
      <c r="G18" s="666" t="s">
        <v>7282</v>
      </c>
      <c r="H18" s="666" t="s">
        <v>7283</v>
      </c>
      <c r="I18" s="668">
        <v>79.86</v>
      </c>
      <c r="J18" s="668">
        <v>20</v>
      </c>
      <c r="K18" s="669">
        <v>1597.19</v>
      </c>
    </row>
    <row r="19" spans="1:11" ht="14.4" customHeight="1" x14ac:dyDescent="0.3">
      <c r="A19" s="664" t="s">
        <v>544</v>
      </c>
      <c r="B19" s="665" t="s">
        <v>545</v>
      </c>
      <c r="C19" s="666" t="s">
        <v>549</v>
      </c>
      <c r="D19" s="667" t="s">
        <v>4277</v>
      </c>
      <c r="E19" s="666" t="s">
        <v>7740</v>
      </c>
      <c r="F19" s="667" t="s">
        <v>7741</v>
      </c>
      <c r="G19" s="666" t="s">
        <v>7284</v>
      </c>
      <c r="H19" s="666" t="s">
        <v>7285</v>
      </c>
      <c r="I19" s="668">
        <v>0.66333333333333344</v>
      </c>
      <c r="J19" s="668">
        <v>1250</v>
      </c>
      <c r="K19" s="669">
        <v>827.5</v>
      </c>
    </row>
    <row r="20" spans="1:11" ht="14.4" customHeight="1" x14ac:dyDescent="0.3">
      <c r="A20" s="664" t="s">
        <v>544</v>
      </c>
      <c r="B20" s="665" t="s">
        <v>545</v>
      </c>
      <c r="C20" s="666" t="s">
        <v>549</v>
      </c>
      <c r="D20" s="667" t="s">
        <v>4277</v>
      </c>
      <c r="E20" s="666" t="s">
        <v>7740</v>
      </c>
      <c r="F20" s="667" t="s">
        <v>7741</v>
      </c>
      <c r="G20" s="666" t="s">
        <v>7286</v>
      </c>
      <c r="H20" s="666" t="s">
        <v>7287</v>
      </c>
      <c r="I20" s="668">
        <v>0.44000000000000006</v>
      </c>
      <c r="J20" s="668">
        <v>3500</v>
      </c>
      <c r="K20" s="669">
        <v>1540</v>
      </c>
    </row>
    <row r="21" spans="1:11" ht="14.4" customHeight="1" x14ac:dyDescent="0.3">
      <c r="A21" s="664" t="s">
        <v>544</v>
      </c>
      <c r="B21" s="665" t="s">
        <v>545</v>
      </c>
      <c r="C21" s="666" t="s">
        <v>549</v>
      </c>
      <c r="D21" s="667" t="s">
        <v>4277</v>
      </c>
      <c r="E21" s="666" t="s">
        <v>7740</v>
      </c>
      <c r="F21" s="667" t="s">
        <v>7741</v>
      </c>
      <c r="G21" s="666" t="s">
        <v>7288</v>
      </c>
      <c r="H21" s="666" t="s">
        <v>7289</v>
      </c>
      <c r="I21" s="668">
        <v>8.58</v>
      </c>
      <c r="J21" s="668">
        <v>192</v>
      </c>
      <c r="K21" s="669">
        <v>1647.3600000000001</v>
      </c>
    </row>
    <row r="22" spans="1:11" ht="14.4" customHeight="1" x14ac:dyDescent="0.3">
      <c r="A22" s="664" t="s">
        <v>544</v>
      </c>
      <c r="B22" s="665" t="s">
        <v>545</v>
      </c>
      <c r="C22" s="666" t="s">
        <v>549</v>
      </c>
      <c r="D22" s="667" t="s">
        <v>4277</v>
      </c>
      <c r="E22" s="666" t="s">
        <v>7740</v>
      </c>
      <c r="F22" s="667" t="s">
        <v>7741</v>
      </c>
      <c r="G22" s="666" t="s">
        <v>7290</v>
      </c>
      <c r="H22" s="666" t="s">
        <v>7291</v>
      </c>
      <c r="I22" s="668">
        <v>27.874166666666667</v>
      </c>
      <c r="J22" s="668">
        <v>66</v>
      </c>
      <c r="K22" s="669">
        <v>1839.67</v>
      </c>
    </row>
    <row r="23" spans="1:11" ht="14.4" customHeight="1" x14ac:dyDescent="0.3">
      <c r="A23" s="664" t="s">
        <v>544</v>
      </c>
      <c r="B23" s="665" t="s">
        <v>545</v>
      </c>
      <c r="C23" s="666" t="s">
        <v>549</v>
      </c>
      <c r="D23" s="667" t="s">
        <v>4277</v>
      </c>
      <c r="E23" s="666" t="s">
        <v>7740</v>
      </c>
      <c r="F23" s="667" t="s">
        <v>7741</v>
      </c>
      <c r="G23" s="666" t="s">
        <v>7292</v>
      </c>
      <c r="H23" s="666" t="s">
        <v>7293</v>
      </c>
      <c r="I23" s="668">
        <v>159.55000000000001</v>
      </c>
      <c r="J23" s="668">
        <v>10</v>
      </c>
      <c r="K23" s="669">
        <v>1595.52</v>
      </c>
    </row>
    <row r="24" spans="1:11" ht="14.4" customHeight="1" x14ac:dyDescent="0.3">
      <c r="A24" s="664" t="s">
        <v>544</v>
      </c>
      <c r="B24" s="665" t="s">
        <v>545</v>
      </c>
      <c r="C24" s="666" t="s">
        <v>549</v>
      </c>
      <c r="D24" s="667" t="s">
        <v>4277</v>
      </c>
      <c r="E24" s="666" t="s">
        <v>7740</v>
      </c>
      <c r="F24" s="667" t="s">
        <v>7741</v>
      </c>
      <c r="G24" s="666" t="s">
        <v>7294</v>
      </c>
      <c r="H24" s="666" t="s">
        <v>7295</v>
      </c>
      <c r="I24" s="668">
        <v>26.16</v>
      </c>
      <c r="J24" s="668">
        <v>2</v>
      </c>
      <c r="K24" s="669">
        <v>52.32</v>
      </c>
    </row>
    <row r="25" spans="1:11" ht="14.4" customHeight="1" x14ac:dyDescent="0.3">
      <c r="A25" s="664" t="s">
        <v>544</v>
      </c>
      <c r="B25" s="665" t="s">
        <v>545</v>
      </c>
      <c r="C25" s="666" t="s">
        <v>549</v>
      </c>
      <c r="D25" s="667" t="s">
        <v>4277</v>
      </c>
      <c r="E25" s="666" t="s">
        <v>7740</v>
      </c>
      <c r="F25" s="667" t="s">
        <v>7741</v>
      </c>
      <c r="G25" s="666" t="s">
        <v>7296</v>
      </c>
      <c r="H25" s="666" t="s">
        <v>7297</v>
      </c>
      <c r="I25" s="668">
        <v>283.01499999999999</v>
      </c>
      <c r="J25" s="668">
        <v>15</v>
      </c>
      <c r="K25" s="669">
        <v>4245.2</v>
      </c>
    </row>
    <row r="26" spans="1:11" ht="14.4" customHeight="1" x14ac:dyDescent="0.3">
      <c r="A26" s="664" t="s">
        <v>544</v>
      </c>
      <c r="B26" s="665" t="s">
        <v>545</v>
      </c>
      <c r="C26" s="666" t="s">
        <v>549</v>
      </c>
      <c r="D26" s="667" t="s">
        <v>4277</v>
      </c>
      <c r="E26" s="666" t="s">
        <v>7740</v>
      </c>
      <c r="F26" s="667" t="s">
        <v>7741</v>
      </c>
      <c r="G26" s="666" t="s">
        <v>7298</v>
      </c>
      <c r="H26" s="666" t="s">
        <v>7299</v>
      </c>
      <c r="I26" s="668">
        <v>26.368000000000002</v>
      </c>
      <c r="J26" s="668">
        <v>84</v>
      </c>
      <c r="K26" s="669">
        <v>2214.94</v>
      </c>
    </row>
    <row r="27" spans="1:11" ht="14.4" customHeight="1" x14ac:dyDescent="0.3">
      <c r="A27" s="664" t="s">
        <v>544</v>
      </c>
      <c r="B27" s="665" t="s">
        <v>545</v>
      </c>
      <c r="C27" s="666" t="s">
        <v>549</v>
      </c>
      <c r="D27" s="667" t="s">
        <v>4277</v>
      </c>
      <c r="E27" s="666" t="s">
        <v>7740</v>
      </c>
      <c r="F27" s="667" t="s">
        <v>7741</v>
      </c>
      <c r="G27" s="666" t="s">
        <v>7300</v>
      </c>
      <c r="H27" s="666" t="s">
        <v>7301</v>
      </c>
      <c r="I27" s="668">
        <v>7.5122222222222206</v>
      </c>
      <c r="J27" s="668">
        <v>114</v>
      </c>
      <c r="K27" s="669">
        <v>856.34000000000015</v>
      </c>
    </row>
    <row r="28" spans="1:11" ht="14.4" customHeight="1" x14ac:dyDescent="0.3">
      <c r="A28" s="664" t="s">
        <v>544</v>
      </c>
      <c r="B28" s="665" t="s">
        <v>545</v>
      </c>
      <c r="C28" s="666" t="s">
        <v>549</v>
      </c>
      <c r="D28" s="667" t="s">
        <v>4277</v>
      </c>
      <c r="E28" s="666" t="s">
        <v>7740</v>
      </c>
      <c r="F28" s="667" t="s">
        <v>7741</v>
      </c>
      <c r="G28" s="666" t="s">
        <v>7302</v>
      </c>
      <c r="H28" s="666" t="s">
        <v>7303</v>
      </c>
      <c r="I28" s="668">
        <v>1.516</v>
      </c>
      <c r="J28" s="668">
        <v>250</v>
      </c>
      <c r="K28" s="669">
        <v>379</v>
      </c>
    </row>
    <row r="29" spans="1:11" ht="14.4" customHeight="1" x14ac:dyDescent="0.3">
      <c r="A29" s="664" t="s">
        <v>544</v>
      </c>
      <c r="B29" s="665" t="s">
        <v>545</v>
      </c>
      <c r="C29" s="666" t="s">
        <v>549</v>
      </c>
      <c r="D29" s="667" t="s">
        <v>4277</v>
      </c>
      <c r="E29" s="666" t="s">
        <v>7740</v>
      </c>
      <c r="F29" s="667" t="s">
        <v>7741</v>
      </c>
      <c r="G29" s="666" t="s">
        <v>7302</v>
      </c>
      <c r="H29" s="666" t="s">
        <v>7304</v>
      </c>
      <c r="I29" s="668">
        <v>1.5150000000000001</v>
      </c>
      <c r="J29" s="668">
        <v>200</v>
      </c>
      <c r="K29" s="669">
        <v>303</v>
      </c>
    </row>
    <row r="30" spans="1:11" ht="14.4" customHeight="1" x14ac:dyDescent="0.3">
      <c r="A30" s="664" t="s">
        <v>544</v>
      </c>
      <c r="B30" s="665" t="s">
        <v>545</v>
      </c>
      <c r="C30" s="666" t="s">
        <v>549</v>
      </c>
      <c r="D30" s="667" t="s">
        <v>4277</v>
      </c>
      <c r="E30" s="666" t="s">
        <v>7740</v>
      </c>
      <c r="F30" s="667" t="s">
        <v>7741</v>
      </c>
      <c r="G30" s="666" t="s">
        <v>7305</v>
      </c>
      <c r="H30" s="666" t="s">
        <v>7306</v>
      </c>
      <c r="I30" s="668">
        <v>66.748000000000005</v>
      </c>
      <c r="J30" s="668">
        <v>50</v>
      </c>
      <c r="K30" s="669">
        <v>3337.4399999999996</v>
      </c>
    </row>
    <row r="31" spans="1:11" ht="14.4" customHeight="1" x14ac:dyDescent="0.3">
      <c r="A31" s="664" t="s">
        <v>544</v>
      </c>
      <c r="B31" s="665" t="s">
        <v>545</v>
      </c>
      <c r="C31" s="666" t="s">
        <v>549</v>
      </c>
      <c r="D31" s="667" t="s">
        <v>4277</v>
      </c>
      <c r="E31" s="666" t="s">
        <v>7740</v>
      </c>
      <c r="F31" s="667" t="s">
        <v>7741</v>
      </c>
      <c r="G31" s="666" t="s">
        <v>7307</v>
      </c>
      <c r="H31" s="666" t="s">
        <v>7308</v>
      </c>
      <c r="I31" s="668">
        <v>5.17</v>
      </c>
      <c r="J31" s="668">
        <v>130</v>
      </c>
      <c r="K31" s="669">
        <v>672.5</v>
      </c>
    </row>
    <row r="32" spans="1:11" ht="14.4" customHeight="1" x14ac:dyDescent="0.3">
      <c r="A32" s="664" t="s">
        <v>544</v>
      </c>
      <c r="B32" s="665" t="s">
        <v>545</v>
      </c>
      <c r="C32" s="666" t="s">
        <v>549</v>
      </c>
      <c r="D32" s="667" t="s">
        <v>4277</v>
      </c>
      <c r="E32" s="666" t="s">
        <v>7740</v>
      </c>
      <c r="F32" s="667" t="s">
        <v>7741</v>
      </c>
      <c r="G32" s="666" t="s">
        <v>7309</v>
      </c>
      <c r="H32" s="666" t="s">
        <v>7310</v>
      </c>
      <c r="I32" s="668">
        <v>44.284999999999997</v>
      </c>
      <c r="J32" s="668">
        <v>20</v>
      </c>
      <c r="K32" s="669">
        <v>885.7</v>
      </c>
    </row>
    <row r="33" spans="1:11" ht="14.4" customHeight="1" x14ac:dyDescent="0.3">
      <c r="A33" s="664" t="s">
        <v>544</v>
      </c>
      <c r="B33" s="665" t="s">
        <v>545</v>
      </c>
      <c r="C33" s="666" t="s">
        <v>549</v>
      </c>
      <c r="D33" s="667" t="s">
        <v>4277</v>
      </c>
      <c r="E33" s="666" t="s">
        <v>7740</v>
      </c>
      <c r="F33" s="667" t="s">
        <v>7741</v>
      </c>
      <c r="G33" s="666" t="s">
        <v>7311</v>
      </c>
      <c r="H33" s="666" t="s">
        <v>7312</v>
      </c>
      <c r="I33" s="668">
        <v>185.98</v>
      </c>
      <c r="J33" s="668">
        <v>1</v>
      </c>
      <c r="K33" s="669">
        <v>185.98</v>
      </c>
    </row>
    <row r="34" spans="1:11" ht="14.4" customHeight="1" x14ac:dyDescent="0.3">
      <c r="A34" s="664" t="s">
        <v>544</v>
      </c>
      <c r="B34" s="665" t="s">
        <v>545</v>
      </c>
      <c r="C34" s="666" t="s">
        <v>549</v>
      </c>
      <c r="D34" s="667" t="s">
        <v>4277</v>
      </c>
      <c r="E34" s="666" t="s">
        <v>7740</v>
      </c>
      <c r="F34" s="667" t="s">
        <v>7741</v>
      </c>
      <c r="G34" s="666" t="s">
        <v>7313</v>
      </c>
      <c r="H34" s="666" t="s">
        <v>7314</v>
      </c>
      <c r="I34" s="668">
        <v>9.41</v>
      </c>
      <c r="J34" s="668">
        <v>1</v>
      </c>
      <c r="K34" s="669">
        <v>9.41</v>
      </c>
    </row>
    <row r="35" spans="1:11" ht="14.4" customHeight="1" x14ac:dyDescent="0.3">
      <c r="A35" s="664" t="s">
        <v>544</v>
      </c>
      <c r="B35" s="665" t="s">
        <v>545</v>
      </c>
      <c r="C35" s="666" t="s">
        <v>549</v>
      </c>
      <c r="D35" s="667" t="s">
        <v>4277</v>
      </c>
      <c r="E35" s="666" t="s">
        <v>7740</v>
      </c>
      <c r="F35" s="667" t="s">
        <v>7741</v>
      </c>
      <c r="G35" s="666" t="s">
        <v>7315</v>
      </c>
      <c r="H35" s="666" t="s">
        <v>7316</v>
      </c>
      <c r="I35" s="668">
        <v>153</v>
      </c>
      <c r="J35" s="668">
        <v>50</v>
      </c>
      <c r="K35" s="669">
        <v>7649.76</v>
      </c>
    </row>
    <row r="36" spans="1:11" ht="14.4" customHeight="1" x14ac:dyDescent="0.3">
      <c r="A36" s="664" t="s">
        <v>544</v>
      </c>
      <c r="B36" s="665" t="s">
        <v>545</v>
      </c>
      <c r="C36" s="666" t="s">
        <v>549</v>
      </c>
      <c r="D36" s="667" t="s">
        <v>4277</v>
      </c>
      <c r="E36" s="666" t="s">
        <v>7740</v>
      </c>
      <c r="F36" s="667" t="s">
        <v>7741</v>
      </c>
      <c r="G36" s="666" t="s">
        <v>7315</v>
      </c>
      <c r="H36" s="666" t="s">
        <v>7317</v>
      </c>
      <c r="I36" s="668">
        <v>152.995</v>
      </c>
      <c r="J36" s="668">
        <v>30</v>
      </c>
      <c r="K36" s="669">
        <v>4589.82</v>
      </c>
    </row>
    <row r="37" spans="1:11" ht="14.4" customHeight="1" x14ac:dyDescent="0.3">
      <c r="A37" s="664" t="s">
        <v>544</v>
      </c>
      <c r="B37" s="665" t="s">
        <v>545</v>
      </c>
      <c r="C37" s="666" t="s">
        <v>549</v>
      </c>
      <c r="D37" s="667" t="s">
        <v>4277</v>
      </c>
      <c r="E37" s="666" t="s">
        <v>7740</v>
      </c>
      <c r="F37" s="667" t="s">
        <v>7741</v>
      </c>
      <c r="G37" s="666" t="s">
        <v>7318</v>
      </c>
      <c r="H37" s="666" t="s">
        <v>7319</v>
      </c>
      <c r="I37" s="668">
        <v>1.18</v>
      </c>
      <c r="J37" s="668">
        <v>150</v>
      </c>
      <c r="K37" s="669">
        <v>177</v>
      </c>
    </row>
    <row r="38" spans="1:11" ht="14.4" customHeight="1" x14ac:dyDescent="0.3">
      <c r="A38" s="664" t="s">
        <v>544</v>
      </c>
      <c r="B38" s="665" t="s">
        <v>545</v>
      </c>
      <c r="C38" s="666" t="s">
        <v>549</v>
      </c>
      <c r="D38" s="667" t="s">
        <v>4277</v>
      </c>
      <c r="E38" s="666" t="s">
        <v>7740</v>
      </c>
      <c r="F38" s="667" t="s">
        <v>7741</v>
      </c>
      <c r="G38" s="666" t="s">
        <v>7320</v>
      </c>
      <c r="H38" s="666" t="s">
        <v>7321</v>
      </c>
      <c r="I38" s="668">
        <v>85.283076923076905</v>
      </c>
      <c r="J38" s="668">
        <v>28</v>
      </c>
      <c r="K38" s="669">
        <v>2387.9700000000003</v>
      </c>
    </row>
    <row r="39" spans="1:11" ht="14.4" customHeight="1" x14ac:dyDescent="0.3">
      <c r="A39" s="664" t="s">
        <v>544</v>
      </c>
      <c r="B39" s="665" t="s">
        <v>545</v>
      </c>
      <c r="C39" s="666" t="s">
        <v>549</v>
      </c>
      <c r="D39" s="667" t="s">
        <v>4277</v>
      </c>
      <c r="E39" s="666" t="s">
        <v>7740</v>
      </c>
      <c r="F39" s="667" t="s">
        <v>7741</v>
      </c>
      <c r="G39" s="666" t="s">
        <v>7322</v>
      </c>
      <c r="H39" s="666" t="s">
        <v>7323</v>
      </c>
      <c r="I39" s="668">
        <v>120.005</v>
      </c>
      <c r="J39" s="668">
        <v>6</v>
      </c>
      <c r="K39" s="669">
        <v>720.04</v>
      </c>
    </row>
    <row r="40" spans="1:11" ht="14.4" customHeight="1" x14ac:dyDescent="0.3">
      <c r="A40" s="664" t="s">
        <v>544</v>
      </c>
      <c r="B40" s="665" t="s">
        <v>545</v>
      </c>
      <c r="C40" s="666" t="s">
        <v>549</v>
      </c>
      <c r="D40" s="667" t="s">
        <v>4277</v>
      </c>
      <c r="E40" s="666" t="s">
        <v>7740</v>
      </c>
      <c r="F40" s="667" t="s">
        <v>7741</v>
      </c>
      <c r="G40" s="666" t="s">
        <v>7324</v>
      </c>
      <c r="H40" s="666" t="s">
        <v>7325</v>
      </c>
      <c r="I40" s="668">
        <v>10.524999999999999</v>
      </c>
      <c r="J40" s="668">
        <v>62</v>
      </c>
      <c r="K40" s="669">
        <v>652.56000000000006</v>
      </c>
    </row>
    <row r="41" spans="1:11" ht="14.4" customHeight="1" x14ac:dyDescent="0.3">
      <c r="A41" s="664" t="s">
        <v>544</v>
      </c>
      <c r="B41" s="665" t="s">
        <v>545</v>
      </c>
      <c r="C41" s="666" t="s">
        <v>549</v>
      </c>
      <c r="D41" s="667" t="s">
        <v>4277</v>
      </c>
      <c r="E41" s="666" t="s">
        <v>7740</v>
      </c>
      <c r="F41" s="667" t="s">
        <v>7741</v>
      </c>
      <c r="G41" s="666" t="s">
        <v>7326</v>
      </c>
      <c r="H41" s="666" t="s">
        <v>7327</v>
      </c>
      <c r="I41" s="668">
        <v>364.98750000000007</v>
      </c>
      <c r="J41" s="668">
        <v>241</v>
      </c>
      <c r="K41" s="669">
        <v>6952.2000000000007</v>
      </c>
    </row>
    <row r="42" spans="1:11" ht="14.4" customHeight="1" x14ac:dyDescent="0.3">
      <c r="A42" s="664" t="s">
        <v>544</v>
      </c>
      <c r="B42" s="665" t="s">
        <v>545</v>
      </c>
      <c r="C42" s="666" t="s">
        <v>549</v>
      </c>
      <c r="D42" s="667" t="s">
        <v>4277</v>
      </c>
      <c r="E42" s="666" t="s">
        <v>7740</v>
      </c>
      <c r="F42" s="667" t="s">
        <v>7741</v>
      </c>
      <c r="G42" s="666" t="s">
        <v>7328</v>
      </c>
      <c r="H42" s="666" t="s">
        <v>7329</v>
      </c>
      <c r="I42" s="668">
        <v>5.0199999999999996</v>
      </c>
      <c r="J42" s="668">
        <v>275</v>
      </c>
      <c r="K42" s="669">
        <v>1379.3999999999999</v>
      </c>
    </row>
    <row r="43" spans="1:11" ht="14.4" customHeight="1" x14ac:dyDescent="0.3">
      <c r="A43" s="664" t="s">
        <v>544</v>
      </c>
      <c r="B43" s="665" t="s">
        <v>545</v>
      </c>
      <c r="C43" s="666" t="s">
        <v>549</v>
      </c>
      <c r="D43" s="667" t="s">
        <v>4277</v>
      </c>
      <c r="E43" s="666" t="s">
        <v>7740</v>
      </c>
      <c r="F43" s="667" t="s">
        <v>7741</v>
      </c>
      <c r="G43" s="666" t="s">
        <v>7330</v>
      </c>
      <c r="H43" s="666" t="s">
        <v>7331</v>
      </c>
      <c r="I43" s="668">
        <v>300</v>
      </c>
      <c r="J43" s="668">
        <v>10</v>
      </c>
      <c r="K43" s="669">
        <v>3000</v>
      </c>
    </row>
    <row r="44" spans="1:11" ht="14.4" customHeight="1" x14ac:dyDescent="0.3">
      <c r="A44" s="664" t="s">
        <v>544</v>
      </c>
      <c r="B44" s="665" t="s">
        <v>545</v>
      </c>
      <c r="C44" s="666" t="s">
        <v>549</v>
      </c>
      <c r="D44" s="667" t="s">
        <v>4277</v>
      </c>
      <c r="E44" s="666" t="s">
        <v>7742</v>
      </c>
      <c r="F44" s="667" t="s">
        <v>7743</v>
      </c>
      <c r="G44" s="666" t="s">
        <v>7332</v>
      </c>
      <c r="H44" s="666" t="s">
        <v>7333</v>
      </c>
      <c r="I44" s="668">
        <v>2.7814285714285711</v>
      </c>
      <c r="J44" s="668">
        <v>53</v>
      </c>
      <c r="K44" s="669">
        <v>147.03</v>
      </c>
    </row>
    <row r="45" spans="1:11" ht="14.4" customHeight="1" x14ac:dyDescent="0.3">
      <c r="A45" s="664" t="s">
        <v>544</v>
      </c>
      <c r="B45" s="665" t="s">
        <v>545</v>
      </c>
      <c r="C45" s="666" t="s">
        <v>549</v>
      </c>
      <c r="D45" s="667" t="s">
        <v>4277</v>
      </c>
      <c r="E45" s="666" t="s">
        <v>7742</v>
      </c>
      <c r="F45" s="667" t="s">
        <v>7743</v>
      </c>
      <c r="G45" s="666" t="s">
        <v>7334</v>
      </c>
      <c r="H45" s="666" t="s">
        <v>7335</v>
      </c>
      <c r="I45" s="668">
        <v>0.25</v>
      </c>
      <c r="J45" s="668">
        <v>100</v>
      </c>
      <c r="K45" s="669">
        <v>25</v>
      </c>
    </row>
    <row r="46" spans="1:11" ht="14.4" customHeight="1" x14ac:dyDescent="0.3">
      <c r="A46" s="664" t="s">
        <v>544</v>
      </c>
      <c r="B46" s="665" t="s">
        <v>545</v>
      </c>
      <c r="C46" s="666" t="s">
        <v>549</v>
      </c>
      <c r="D46" s="667" t="s">
        <v>4277</v>
      </c>
      <c r="E46" s="666" t="s">
        <v>7742</v>
      </c>
      <c r="F46" s="667" t="s">
        <v>7743</v>
      </c>
      <c r="G46" s="666" t="s">
        <v>7336</v>
      </c>
      <c r="H46" s="666" t="s">
        <v>7337</v>
      </c>
      <c r="I46" s="668">
        <v>15.921666666666667</v>
      </c>
      <c r="J46" s="668">
        <v>300</v>
      </c>
      <c r="K46" s="669">
        <v>4776.5</v>
      </c>
    </row>
    <row r="47" spans="1:11" ht="14.4" customHeight="1" x14ac:dyDescent="0.3">
      <c r="A47" s="664" t="s">
        <v>544</v>
      </c>
      <c r="B47" s="665" t="s">
        <v>545</v>
      </c>
      <c r="C47" s="666" t="s">
        <v>549</v>
      </c>
      <c r="D47" s="667" t="s">
        <v>4277</v>
      </c>
      <c r="E47" s="666" t="s">
        <v>7742</v>
      </c>
      <c r="F47" s="667" t="s">
        <v>7743</v>
      </c>
      <c r="G47" s="666" t="s">
        <v>7338</v>
      </c>
      <c r="H47" s="666" t="s">
        <v>7339</v>
      </c>
      <c r="I47" s="668">
        <v>1.0900000000000001</v>
      </c>
      <c r="J47" s="668">
        <v>9400</v>
      </c>
      <c r="K47" s="669">
        <v>10246</v>
      </c>
    </row>
    <row r="48" spans="1:11" ht="14.4" customHeight="1" x14ac:dyDescent="0.3">
      <c r="A48" s="664" t="s">
        <v>544</v>
      </c>
      <c r="B48" s="665" t="s">
        <v>545</v>
      </c>
      <c r="C48" s="666" t="s">
        <v>549</v>
      </c>
      <c r="D48" s="667" t="s">
        <v>4277</v>
      </c>
      <c r="E48" s="666" t="s">
        <v>7742</v>
      </c>
      <c r="F48" s="667" t="s">
        <v>7743</v>
      </c>
      <c r="G48" s="666" t="s">
        <v>7340</v>
      </c>
      <c r="H48" s="666" t="s">
        <v>7341</v>
      </c>
      <c r="I48" s="668">
        <v>1.6727272727272726</v>
      </c>
      <c r="J48" s="668">
        <v>2000</v>
      </c>
      <c r="K48" s="669">
        <v>3343</v>
      </c>
    </row>
    <row r="49" spans="1:11" ht="14.4" customHeight="1" x14ac:dyDescent="0.3">
      <c r="A49" s="664" t="s">
        <v>544</v>
      </c>
      <c r="B49" s="665" t="s">
        <v>545</v>
      </c>
      <c r="C49" s="666" t="s">
        <v>549</v>
      </c>
      <c r="D49" s="667" t="s">
        <v>4277</v>
      </c>
      <c r="E49" s="666" t="s">
        <v>7742</v>
      </c>
      <c r="F49" s="667" t="s">
        <v>7743</v>
      </c>
      <c r="G49" s="666" t="s">
        <v>7342</v>
      </c>
      <c r="H49" s="666" t="s">
        <v>7343</v>
      </c>
      <c r="I49" s="668">
        <v>0.47399999999999992</v>
      </c>
      <c r="J49" s="668">
        <v>2500</v>
      </c>
      <c r="K49" s="669">
        <v>1185</v>
      </c>
    </row>
    <row r="50" spans="1:11" ht="14.4" customHeight="1" x14ac:dyDescent="0.3">
      <c r="A50" s="664" t="s">
        <v>544</v>
      </c>
      <c r="B50" s="665" t="s">
        <v>545</v>
      </c>
      <c r="C50" s="666" t="s">
        <v>549</v>
      </c>
      <c r="D50" s="667" t="s">
        <v>4277</v>
      </c>
      <c r="E50" s="666" t="s">
        <v>7742</v>
      </c>
      <c r="F50" s="667" t="s">
        <v>7743</v>
      </c>
      <c r="G50" s="666" t="s">
        <v>7344</v>
      </c>
      <c r="H50" s="666" t="s">
        <v>7345</v>
      </c>
      <c r="I50" s="668">
        <v>0.67</v>
      </c>
      <c r="J50" s="668">
        <v>8800</v>
      </c>
      <c r="K50" s="669">
        <v>5896</v>
      </c>
    </row>
    <row r="51" spans="1:11" ht="14.4" customHeight="1" x14ac:dyDescent="0.3">
      <c r="A51" s="664" t="s">
        <v>544</v>
      </c>
      <c r="B51" s="665" t="s">
        <v>545</v>
      </c>
      <c r="C51" s="666" t="s">
        <v>549</v>
      </c>
      <c r="D51" s="667" t="s">
        <v>4277</v>
      </c>
      <c r="E51" s="666" t="s">
        <v>7742</v>
      </c>
      <c r="F51" s="667" t="s">
        <v>7743</v>
      </c>
      <c r="G51" s="666" t="s">
        <v>7346</v>
      </c>
      <c r="H51" s="666" t="s">
        <v>7347</v>
      </c>
      <c r="I51" s="668">
        <v>24.177142857142854</v>
      </c>
      <c r="J51" s="668">
        <v>18</v>
      </c>
      <c r="K51" s="669">
        <v>428.59999999999997</v>
      </c>
    </row>
    <row r="52" spans="1:11" ht="14.4" customHeight="1" x14ac:dyDescent="0.3">
      <c r="A52" s="664" t="s">
        <v>544</v>
      </c>
      <c r="B52" s="665" t="s">
        <v>545</v>
      </c>
      <c r="C52" s="666" t="s">
        <v>549</v>
      </c>
      <c r="D52" s="667" t="s">
        <v>4277</v>
      </c>
      <c r="E52" s="666" t="s">
        <v>7742</v>
      </c>
      <c r="F52" s="667" t="s">
        <v>7743</v>
      </c>
      <c r="G52" s="666" t="s">
        <v>7348</v>
      </c>
      <c r="H52" s="666" t="s">
        <v>7349</v>
      </c>
      <c r="I52" s="668">
        <v>3.13</v>
      </c>
      <c r="J52" s="668">
        <v>50</v>
      </c>
      <c r="K52" s="669">
        <v>156.5</v>
      </c>
    </row>
    <row r="53" spans="1:11" ht="14.4" customHeight="1" x14ac:dyDescent="0.3">
      <c r="A53" s="664" t="s">
        <v>544</v>
      </c>
      <c r="B53" s="665" t="s">
        <v>545</v>
      </c>
      <c r="C53" s="666" t="s">
        <v>549</v>
      </c>
      <c r="D53" s="667" t="s">
        <v>4277</v>
      </c>
      <c r="E53" s="666" t="s">
        <v>7742</v>
      </c>
      <c r="F53" s="667" t="s">
        <v>7743</v>
      </c>
      <c r="G53" s="666" t="s">
        <v>7350</v>
      </c>
      <c r="H53" s="666" t="s">
        <v>7351</v>
      </c>
      <c r="I53" s="668">
        <v>5.32</v>
      </c>
      <c r="J53" s="668">
        <v>100</v>
      </c>
      <c r="K53" s="669">
        <v>532.4</v>
      </c>
    </row>
    <row r="54" spans="1:11" ht="14.4" customHeight="1" x14ac:dyDescent="0.3">
      <c r="A54" s="664" t="s">
        <v>544</v>
      </c>
      <c r="B54" s="665" t="s">
        <v>545</v>
      </c>
      <c r="C54" s="666" t="s">
        <v>549</v>
      </c>
      <c r="D54" s="667" t="s">
        <v>4277</v>
      </c>
      <c r="E54" s="666" t="s">
        <v>7742</v>
      </c>
      <c r="F54" s="667" t="s">
        <v>7743</v>
      </c>
      <c r="G54" s="666" t="s">
        <v>7352</v>
      </c>
      <c r="H54" s="666" t="s">
        <v>7353</v>
      </c>
      <c r="I54" s="668">
        <v>6.2350000000000003</v>
      </c>
      <c r="J54" s="668">
        <v>48</v>
      </c>
      <c r="K54" s="669">
        <v>299.21999999999997</v>
      </c>
    </row>
    <row r="55" spans="1:11" ht="14.4" customHeight="1" x14ac:dyDescent="0.3">
      <c r="A55" s="664" t="s">
        <v>544</v>
      </c>
      <c r="B55" s="665" t="s">
        <v>545</v>
      </c>
      <c r="C55" s="666" t="s">
        <v>549</v>
      </c>
      <c r="D55" s="667" t="s">
        <v>4277</v>
      </c>
      <c r="E55" s="666" t="s">
        <v>7742</v>
      </c>
      <c r="F55" s="667" t="s">
        <v>7743</v>
      </c>
      <c r="G55" s="666" t="s">
        <v>7352</v>
      </c>
      <c r="H55" s="666" t="s">
        <v>7354</v>
      </c>
      <c r="I55" s="668">
        <v>6.2350000000000012</v>
      </c>
      <c r="J55" s="668">
        <v>36</v>
      </c>
      <c r="K55" s="669">
        <v>224.44</v>
      </c>
    </row>
    <row r="56" spans="1:11" ht="14.4" customHeight="1" x14ac:dyDescent="0.3">
      <c r="A56" s="664" t="s">
        <v>544</v>
      </c>
      <c r="B56" s="665" t="s">
        <v>545</v>
      </c>
      <c r="C56" s="666" t="s">
        <v>549</v>
      </c>
      <c r="D56" s="667" t="s">
        <v>4277</v>
      </c>
      <c r="E56" s="666" t="s">
        <v>7742</v>
      </c>
      <c r="F56" s="667" t="s">
        <v>7743</v>
      </c>
      <c r="G56" s="666" t="s">
        <v>7355</v>
      </c>
      <c r="H56" s="666" t="s">
        <v>7356</v>
      </c>
      <c r="I56" s="668">
        <v>80.577500000000001</v>
      </c>
      <c r="J56" s="668">
        <v>19</v>
      </c>
      <c r="K56" s="669">
        <v>1530.98</v>
      </c>
    </row>
    <row r="57" spans="1:11" ht="14.4" customHeight="1" x14ac:dyDescent="0.3">
      <c r="A57" s="664" t="s">
        <v>544</v>
      </c>
      <c r="B57" s="665" t="s">
        <v>545</v>
      </c>
      <c r="C57" s="666" t="s">
        <v>549</v>
      </c>
      <c r="D57" s="667" t="s">
        <v>4277</v>
      </c>
      <c r="E57" s="666" t="s">
        <v>7742</v>
      </c>
      <c r="F57" s="667" t="s">
        <v>7743</v>
      </c>
      <c r="G57" s="666" t="s">
        <v>7357</v>
      </c>
      <c r="H57" s="666" t="s">
        <v>7358</v>
      </c>
      <c r="I57" s="668">
        <v>2.46</v>
      </c>
      <c r="J57" s="668">
        <v>300</v>
      </c>
      <c r="K57" s="669">
        <v>738</v>
      </c>
    </row>
    <row r="58" spans="1:11" ht="14.4" customHeight="1" x14ac:dyDescent="0.3">
      <c r="A58" s="664" t="s">
        <v>544</v>
      </c>
      <c r="B58" s="665" t="s">
        <v>545</v>
      </c>
      <c r="C58" s="666" t="s">
        <v>549</v>
      </c>
      <c r="D58" s="667" t="s">
        <v>4277</v>
      </c>
      <c r="E58" s="666" t="s">
        <v>7742</v>
      </c>
      <c r="F58" s="667" t="s">
        <v>7743</v>
      </c>
      <c r="G58" s="666" t="s">
        <v>7359</v>
      </c>
      <c r="H58" s="666" t="s">
        <v>7360</v>
      </c>
      <c r="I58" s="668">
        <v>6.1700000000000008</v>
      </c>
      <c r="J58" s="668">
        <v>540</v>
      </c>
      <c r="K58" s="669">
        <v>3331.8</v>
      </c>
    </row>
    <row r="59" spans="1:11" ht="14.4" customHeight="1" x14ac:dyDescent="0.3">
      <c r="A59" s="664" t="s">
        <v>544</v>
      </c>
      <c r="B59" s="665" t="s">
        <v>545</v>
      </c>
      <c r="C59" s="666" t="s">
        <v>549</v>
      </c>
      <c r="D59" s="667" t="s">
        <v>4277</v>
      </c>
      <c r="E59" s="666" t="s">
        <v>7742</v>
      </c>
      <c r="F59" s="667" t="s">
        <v>7743</v>
      </c>
      <c r="G59" s="666" t="s">
        <v>7361</v>
      </c>
      <c r="H59" s="666" t="s">
        <v>7362</v>
      </c>
      <c r="I59" s="668">
        <v>17.91</v>
      </c>
      <c r="J59" s="668">
        <v>1</v>
      </c>
      <c r="K59" s="669">
        <v>17.91</v>
      </c>
    </row>
    <row r="60" spans="1:11" ht="14.4" customHeight="1" x14ac:dyDescent="0.3">
      <c r="A60" s="664" t="s">
        <v>544</v>
      </c>
      <c r="B60" s="665" t="s">
        <v>545</v>
      </c>
      <c r="C60" s="666" t="s">
        <v>549</v>
      </c>
      <c r="D60" s="667" t="s">
        <v>4277</v>
      </c>
      <c r="E60" s="666" t="s">
        <v>7742</v>
      </c>
      <c r="F60" s="667" t="s">
        <v>7743</v>
      </c>
      <c r="G60" s="666" t="s">
        <v>7363</v>
      </c>
      <c r="H60" s="666" t="s">
        <v>7364</v>
      </c>
      <c r="I60" s="668">
        <v>17.91</v>
      </c>
      <c r="J60" s="668">
        <v>1</v>
      </c>
      <c r="K60" s="669">
        <v>17.91</v>
      </c>
    </row>
    <row r="61" spans="1:11" ht="14.4" customHeight="1" x14ac:dyDescent="0.3">
      <c r="A61" s="664" t="s">
        <v>544</v>
      </c>
      <c r="B61" s="665" t="s">
        <v>545</v>
      </c>
      <c r="C61" s="666" t="s">
        <v>549</v>
      </c>
      <c r="D61" s="667" t="s">
        <v>4277</v>
      </c>
      <c r="E61" s="666" t="s">
        <v>7742</v>
      </c>
      <c r="F61" s="667" t="s">
        <v>7743</v>
      </c>
      <c r="G61" s="666" t="s">
        <v>7365</v>
      </c>
      <c r="H61" s="666" t="s">
        <v>7366</v>
      </c>
      <c r="I61" s="668">
        <v>2.3710000000000004</v>
      </c>
      <c r="J61" s="668">
        <v>1600</v>
      </c>
      <c r="K61" s="669">
        <v>3794</v>
      </c>
    </row>
    <row r="62" spans="1:11" ht="14.4" customHeight="1" x14ac:dyDescent="0.3">
      <c r="A62" s="664" t="s">
        <v>544</v>
      </c>
      <c r="B62" s="665" t="s">
        <v>545</v>
      </c>
      <c r="C62" s="666" t="s">
        <v>549</v>
      </c>
      <c r="D62" s="667" t="s">
        <v>4277</v>
      </c>
      <c r="E62" s="666" t="s">
        <v>7742</v>
      </c>
      <c r="F62" s="667" t="s">
        <v>7743</v>
      </c>
      <c r="G62" s="666" t="s">
        <v>7367</v>
      </c>
      <c r="H62" s="666" t="s">
        <v>7368</v>
      </c>
      <c r="I62" s="668">
        <v>1.9850000000000001</v>
      </c>
      <c r="J62" s="668">
        <v>1500</v>
      </c>
      <c r="K62" s="669">
        <v>2978</v>
      </c>
    </row>
    <row r="63" spans="1:11" ht="14.4" customHeight="1" x14ac:dyDescent="0.3">
      <c r="A63" s="664" t="s">
        <v>544</v>
      </c>
      <c r="B63" s="665" t="s">
        <v>545</v>
      </c>
      <c r="C63" s="666" t="s">
        <v>549</v>
      </c>
      <c r="D63" s="667" t="s">
        <v>4277</v>
      </c>
      <c r="E63" s="666" t="s">
        <v>7742</v>
      </c>
      <c r="F63" s="667" t="s">
        <v>7743</v>
      </c>
      <c r="G63" s="666" t="s">
        <v>7369</v>
      </c>
      <c r="H63" s="666" t="s">
        <v>7370</v>
      </c>
      <c r="I63" s="668">
        <v>2.0425</v>
      </c>
      <c r="J63" s="668">
        <v>200</v>
      </c>
      <c r="K63" s="669">
        <v>408.5</v>
      </c>
    </row>
    <row r="64" spans="1:11" ht="14.4" customHeight="1" x14ac:dyDescent="0.3">
      <c r="A64" s="664" t="s">
        <v>544</v>
      </c>
      <c r="B64" s="665" t="s">
        <v>545</v>
      </c>
      <c r="C64" s="666" t="s">
        <v>549</v>
      </c>
      <c r="D64" s="667" t="s">
        <v>4277</v>
      </c>
      <c r="E64" s="666" t="s">
        <v>7742</v>
      </c>
      <c r="F64" s="667" t="s">
        <v>7743</v>
      </c>
      <c r="G64" s="666" t="s">
        <v>7371</v>
      </c>
      <c r="H64" s="666" t="s">
        <v>7372</v>
      </c>
      <c r="I64" s="668">
        <v>3.0949999999999998</v>
      </c>
      <c r="J64" s="668">
        <v>700</v>
      </c>
      <c r="K64" s="669">
        <v>2166</v>
      </c>
    </row>
    <row r="65" spans="1:11" ht="14.4" customHeight="1" x14ac:dyDescent="0.3">
      <c r="A65" s="664" t="s">
        <v>544</v>
      </c>
      <c r="B65" s="665" t="s">
        <v>545</v>
      </c>
      <c r="C65" s="666" t="s">
        <v>549</v>
      </c>
      <c r="D65" s="667" t="s">
        <v>4277</v>
      </c>
      <c r="E65" s="666" t="s">
        <v>7742</v>
      </c>
      <c r="F65" s="667" t="s">
        <v>7743</v>
      </c>
      <c r="G65" s="666" t="s">
        <v>7373</v>
      </c>
      <c r="H65" s="666" t="s">
        <v>7374</v>
      </c>
      <c r="I65" s="668">
        <v>1.9262499999999998</v>
      </c>
      <c r="J65" s="668">
        <v>400</v>
      </c>
      <c r="K65" s="669">
        <v>770.5</v>
      </c>
    </row>
    <row r="66" spans="1:11" ht="14.4" customHeight="1" x14ac:dyDescent="0.3">
      <c r="A66" s="664" t="s">
        <v>544</v>
      </c>
      <c r="B66" s="665" t="s">
        <v>545</v>
      </c>
      <c r="C66" s="666" t="s">
        <v>549</v>
      </c>
      <c r="D66" s="667" t="s">
        <v>4277</v>
      </c>
      <c r="E66" s="666" t="s">
        <v>7742</v>
      </c>
      <c r="F66" s="667" t="s">
        <v>7743</v>
      </c>
      <c r="G66" s="666" t="s">
        <v>7375</v>
      </c>
      <c r="H66" s="666" t="s">
        <v>7376</v>
      </c>
      <c r="I66" s="668">
        <v>4.8172727272727274</v>
      </c>
      <c r="J66" s="668">
        <v>770</v>
      </c>
      <c r="K66" s="669">
        <v>3709.4</v>
      </c>
    </row>
    <row r="67" spans="1:11" ht="14.4" customHeight="1" x14ac:dyDescent="0.3">
      <c r="A67" s="664" t="s">
        <v>544</v>
      </c>
      <c r="B67" s="665" t="s">
        <v>545</v>
      </c>
      <c r="C67" s="666" t="s">
        <v>549</v>
      </c>
      <c r="D67" s="667" t="s">
        <v>4277</v>
      </c>
      <c r="E67" s="666" t="s">
        <v>7742</v>
      </c>
      <c r="F67" s="667" t="s">
        <v>7743</v>
      </c>
      <c r="G67" s="666" t="s">
        <v>7377</v>
      </c>
      <c r="H67" s="666" t="s">
        <v>7378</v>
      </c>
      <c r="I67" s="668">
        <v>1.3000000000000001E-2</v>
      </c>
      <c r="J67" s="668">
        <v>2200</v>
      </c>
      <c r="K67" s="669">
        <v>28.5</v>
      </c>
    </row>
    <row r="68" spans="1:11" ht="14.4" customHeight="1" x14ac:dyDescent="0.3">
      <c r="A68" s="664" t="s">
        <v>544</v>
      </c>
      <c r="B68" s="665" t="s">
        <v>545</v>
      </c>
      <c r="C68" s="666" t="s">
        <v>549</v>
      </c>
      <c r="D68" s="667" t="s">
        <v>4277</v>
      </c>
      <c r="E68" s="666" t="s">
        <v>7742</v>
      </c>
      <c r="F68" s="667" t="s">
        <v>7743</v>
      </c>
      <c r="G68" s="666" t="s">
        <v>7379</v>
      </c>
      <c r="H68" s="666" t="s">
        <v>7380</v>
      </c>
      <c r="I68" s="668">
        <v>3.0759999999999996</v>
      </c>
      <c r="J68" s="668">
        <v>2300</v>
      </c>
      <c r="K68" s="669">
        <v>7078.5</v>
      </c>
    </row>
    <row r="69" spans="1:11" ht="14.4" customHeight="1" x14ac:dyDescent="0.3">
      <c r="A69" s="664" t="s">
        <v>544</v>
      </c>
      <c r="B69" s="665" t="s">
        <v>545</v>
      </c>
      <c r="C69" s="666" t="s">
        <v>549</v>
      </c>
      <c r="D69" s="667" t="s">
        <v>4277</v>
      </c>
      <c r="E69" s="666" t="s">
        <v>7742</v>
      </c>
      <c r="F69" s="667" t="s">
        <v>7743</v>
      </c>
      <c r="G69" s="666" t="s">
        <v>7381</v>
      </c>
      <c r="H69" s="666" t="s">
        <v>7382</v>
      </c>
      <c r="I69" s="668">
        <v>35.090000000000003</v>
      </c>
      <c r="J69" s="668">
        <v>60</v>
      </c>
      <c r="K69" s="669">
        <v>2105.39</v>
      </c>
    </row>
    <row r="70" spans="1:11" ht="14.4" customHeight="1" x14ac:dyDescent="0.3">
      <c r="A70" s="664" t="s">
        <v>544</v>
      </c>
      <c r="B70" s="665" t="s">
        <v>545</v>
      </c>
      <c r="C70" s="666" t="s">
        <v>549</v>
      </c>
      <c r="D70" s="667" t="s">
        <v>4277</v>
      </c>
      <c r="E70" s="666" t="s">
        <v>7742</v>
      </c>
      <c r="F70" s="667" t="s">
        <v>7743</v>
      </c>
      <c r="G70" s="666" t="s">
        <v>7383</v>
      </c>
      <c r="H70" s="666" t="s">
        <v>7384</v>
      </c>
      <c r="I70" s="668">
        <v>2.1749999999999998</v>
      </c>
      <c r="J70" s="668">
        <v>400</v>
      </c>
      <c r="K70" s="669">
        <v>870</v>
      </c>
    </row>
    <row r="71" spans="1:11" ht="14.4" customHeight="1" x14ac:dyDescent="0.3">
      <c r="A71" s="664" t="s">
        <v>544</v>
      </c>
      <c r="B71" s="665" t="s">
        <v>545</v>
      </c>
      <c r="C71" s="666" t="s">
        <v>549</v>
      </c>
      <c r="D71" s="667" t="s">
        <v>4277</v>
      </c>
      <c r="E71" s="666" t="s">
        <v>7742</v>
      </c>
      <c r="F71" s="667" t="s">
        <v>7743</v>
      </c>
      <c r="G71" s="666" t="s">
        <v>7385</v>
      </c>
      <c r="H71" s="666" t="s">
        <v>7386</v>
      </c>
      <c r="I71" s="668">
        <v>29.9</v>
      </c>
      <c r="J71" s="668">
        <v>17</v>
      </c>
      <c r="K71" s="669">
        <v>508.29999999999995</v>
      </c>
    </row>
    <row r="72" spans="1:11" ht="14.4" customHeight="1" x14ac:dyDescent="0.3">
      <c r="A72" s="664" t="s">
        <v>544</v>
      </c>
      <c r="B72" s="665" t="s">
        <v>545</v>
      </c>
      <c r="C72" s="666" t="s">
        <v>549</v>
      </c>
      <c r="D72" s="667" t="s">
        <v>4277</v>
      </c>
      <c r="E72" s="666" t="s">
        <v>7742</v>
      </c>
      <c r="F72" s="667" t="s">
        <v>7743</v>
      </c>
      <c r="G72" s="666" t="s">
        <v>7387</v>
      </c>
      <c r="H72" s="666" t="s">
        <v>7388</v>
      </c>
      <c r="I72" s="668">
        <v>6.05</v>
      </c>
      <c r="J72" s="668">
        <v>110</v>
      </c>
      <c r="K72" s="669">
        <v>665.5</v>
      </c>
    </row>
    <row r="73" spans="1:11" ht="14.4" customHeight="1" x14ac:dyDescent="0.3">
      <c r="A73" s="664" t="s">
        <v>544</v>
      </c>
      <c r="B73" s="665" t="s">
        <v>545</v>
      </c>
      <c r="C73" s="666" t="s">
        <v>549</v>
      </c>
      <c r="D73" s="667" t="s">
        <v>4277</v>
      </c>
      <c r="E73" s="666" t="s">
        <v>7742</v>
      </c>
      <c r="F73" s="667" t="s">
        <v>7743</v>
      </c>
      <c r="G73" s="666" t="s">
        <v>7389</v>
      </c>
      <c r="H73" s="666" t="s">
        <v>7390</v>
      </c>
      <c r="I73" s="668">
        <v>23.47</v>
      </c>
      <c r="J73" s="668">
        <v>12</v>
      </c>
      <c r="K73" s="669">
        <v>281.68</v>
      </c>
    </row>
    <row r="74" spans="1:11" ht="14.4" customHeight="1" x14ac:dyDescent="0.3">
      <c r="A74" s="664" t="s">
        <v>544</v>
      </c>
      <c r="B74" s="665" t="s">
        <v>545</v>
      </c>
      <c r="C74" s="666" t="s">
        <v>549</v>
      </c>
      <c r="D74" s="667" t="s">
        <v>4277</v>
      </c>
      <c r="E74" s="666" t="s">
        <v>7742</v>
      </c>
      <c r="F74" s="667" t="s">
        <v>7743</v>
      </c>
      <c r="G74" s="666" t="s">
        <v>7391</v>
      </c>
      <c r="H74" s="666" t="s">
        <v>7392</v>
      </c>
      <c r="I74" s="668">
        <v>23.48</v>
      </c>
      <c r="J74" s="668">
        <v>12</v>
      </c>
      <c r="K74" s="669">
        <v>281.76</v>
      </c>
    </row>
    <row r="75" spans="1:11" ht="14.4" customHeight="1" x14ac:dyDescent="0.3">
      <c r="A75" s="664" t="s">
        <v>544</v>
      </c>
      <c r="B75" s="665" t="s">
        <v>545</v>
      </c>
      <c r="C75" s="666" t="s">
        <v>549</v>
      </c>
      <c r="D75" s="667" t="s">
        <v>4277</v>
      </c>
      <c r="E75" s="666" t="s">
        <v>7742</v>
      </c>
      <c r="F75" s="667" t="s">
        <v>7743</v>
      </c>
      <c r="G75" s="666" t="s">
        <v>7393</v>
      </c>
      <c r="H75" s="666" t="s">
        <v>7394</v>
      </c>
      <c r="I75" s="668">
        <v>434.47</v>
      </c>
      <c r="J75" s="668">
        <v>2</v>
      </c>
      <c r="K75" s="669">
        <v>868.94</v>
      </c>
    </row>
    <row r="76" spans="1:11" ht="14.4" customHeight="1" x14ac:dyDescent="0.3">
      <c r="A76" s="664" t="s">
        <v>544</v>
      </c>
      <c r="B76" s="665" t="s">
        <v>545</v>
      </c>
      <c r="C76" s="666" t="s">
        <v>549</v>
      </c>
      <c r="D76" s="667" t="s">
        <v>4277</v>
      </c>
      <c r="E76" s="666" t="s">
        <v>7742</v>
      </c>
      <c r="F76" s="667" t="s">
        <v>7743</v>
      </c>
      <c r="G76" s="666" t="s">
        <v>7395</v>
      </c>
      <c r="H76" s="666" t="s">
        <v>7396</v>
      </c>
      <c r="I76" s="668">
        <v>47.19</v>
      </c>
      <c r="J76" s="668">
        <v>100</v>
      </c>
      <c r="K76" s="669">
        <v>4719</v>
      </c>
    </row>
    <row r="77" spans="1:11" ht="14.4" customHeight="1" x14ac:dyDescent="0.3">
      <c r="A77" s="664" t="s">
        <v>544</v>
      </c>
      <c r="B77" s="665" t="s">
        <v>545</v>
      </c>
      <c r="C77" s="666" t="s">
        <v>549</v>
      </c>
      <c r="D77" s="667" t="s">
        <v>4277</v>
      </c>
      <c r="E77" s="666" t="s">
        <v>7742</v>
      </c>
      <c r="F77" s="667" t="s">
        <v>7743</v>
      </c>
      <c r="G77" s="666" t="s">
        <v>7397</v>
      </c>
      <c r="H77" s="666" t="s">
        <v>7398</v>
      </c>
      <c r="I77" s="668">
        <v>17.979999999999997</v>
      </c>
      <c r="J77" s="668">
        <v>1850</v>
      </c>
      <c r="K77" s="669">
        <v>33263</v>
      </c>
    </row>
    <row r="78" spans="1:11" ht="14.4" customHeight="1" x14ac:dyDescent="0.3">
      <c r="A78" s="664" t="s">
        <v>544</v>
      </c>
      <c r="B78" s="665" t="s">
        <v>545</v>
      </c>
      <c r="C78" s="666" t="s">
        <v>549</v>
      </c>
      <c r="D78" s="667" t="s">
        <v>4277</v>
      </c>
      <c r="E78" s="666" t="s">
        <v>7742</v>
      </c>
      <c r="F78" s="667" t="s">
        <v>7743</v>
      </c>
      <c r="G78" s="666" t="s">
        <v>7399</v>
      </c>
      <c r="H78" s="666" t="s">
        <v>7400</v>
      </c>
      <c r="I78" s="668">
        <v>17.98</v>
      </c>
      <c r="J78" s="668">
        <v>240</v>
      </c>
      <c r="K78" s="669">
        <v>4315.2</v>
      </c>
    </row>
    <row r="79" spans="1:11" ht="14.4" customHeight="1" x14ac:dyDescent="0.3">
      <c r="A79" s="664" t="s">
        <v>544</v>
      </c>
      <c r="B79" s="665" t="s">
        <v>545</v>
      </c>
      <c r="C79" s="666" t="s">
        <v>549</v>
      </c>
      <c r="D79" s="667" t="s">
        <v>4277</v>
      </c>
      <c r="E79" s="666" t="s">
        <v>7742</v>
      </c>
      <c r="F79" s="667" t="s">
        <v>7743</v>
      </c>
      <c r="G79" s="666" t="s">
        <v>7401</v>
      </c>
      <c r="H79" s="666" t="s">
        <v>7402</v>
      </c>
      <c r="I79" s="668">
        <v>1.9449999999999998</v>
      </c>
      <c r="J79" s="668">
        <v>10</v>
      </c>
      <c r="K79" s="669">
        <v>19.45</v>
      </c>
    </row>
    <row r="80" spans="1:11" ht="14.4" customHeight="1" x14ac:dyDescent="0.3">
      <c r="A80" s="664" t="s">
        <v>544</v>
      </c>
      <c r="B80" s="665" t="s">
        <v>545</v>
      </c>
      <c r="C80" s="666" t="s">
        <v>549</v>
      </c>
      <c r="D80" s="667" t="s">
        <v>4277</v>
      </c>
      <c r="E80" s="666" t="s">
        <v>7742</v>
      </c>
      <c r="F80" s="667" t="s">
        <v>7743</v>
      </c>
      <c r="G80" s="666" t="s">
        <v>7403</v>
      </c>
      <c r="H80" s="666" t="s">
        <v>7404</v>
      </c>
      <c r="I80" s="668">
        <v>14.875999999999999</v>
      </c>
      <c r="J80" s="668">
        <v>95</v>
      </c>
      <c r="K80" s="669">
        <v>1412.6</v>
      </c>
    </row>
    <row r="81" spans="1:11" ht="14.4" customHeight="1" x14ac:dyDescent="0.3">
      <c r="A81" s="664" t="s">
        <v>544</v>
      </c>
      <c r="B81" s="665" t="s">
        <v>545</v>
      </c>
      <c r="C81" s="666" t="s">
        <v>549</v>
      </c>
      <c r="D81" s="667" t="s">
        <v>4277</v>
      </c>
      <c r="E81" s="666" t="s">
        <v>7742</v>
      </c>
      <c r="F81" s="667" t="s">
        <v>7743</v>
      </c>
      <c r="G81" s="666" t="s">
        <v>7405</v>
      </c>
      <c r="H81" s="666" t="s">
        <v>7406</v>
      </c>
      <c r="I81" s="668">
        <v>4.4249999999999998</v>
      </c>
      <c r="J81" s="668">
        <v>720</v>
      </c>
      <c r="K81" s="669">
        <v>3186.9</v>
      </c>
    </row>
    <row r="82" spans="1:11" ht="14.4" customHeight="1" x14ac:dyDescent="0.3">
      <c r="A82" s="664" t="s">
        <v>544</v>
      </c>
      <c r="B82" s="665" t="s">
        <v>545</v>
      </c>
      <c r="C82" s="666" t="s">
        <v>549</v>
      </c>
      <c r="D82" s="667" t="s">
        <v>4277</v>
      </c>
      <c r="E82" s="666" t="s">
        <v>7742</v>
      </c>
      <c r="F82" s="667" t="s">
        <v>7743</v>
      </c>
      <c r="G82" s="666" t="s">
        <v>7407</v>
      </c>
      <c r="H82" s="666" t="s">
        <v>7408</v>
      </c>
      <c r="I82" s="668">
        <v>17.98</v>
      </c>
      <c r="J82" s="668">
        <v>50</v>
      </c>
      <c r="K82" s="669">
        <v>899.03</v>
      </c>
    </row>
    <row r="83" spans="1:11" ht="14.4" customHeight="1" x14ac:dyDescent="0.3">
      <c r="A83" s="664" t="s">
        <v>544</v>
      </c>
      <c r="B83" s="665" t="s">
        <v>545</v>
      </c>
      <c r="C83" s="666" t="s">
        <v>549</v>
      </c>
      <c r="D83" s="667" t="s">
        <v>4277</v>
      </c>
      <c r="E83" s="666" t="s">
        <v>7742</v>
      </c>
      <c r="F83" s="667" t="s">
        <v>7743</v>
      </c>
      <c r="G83" s="666" t="s">
        <v>7409</v>
      </c>
      <c r="H83" s="666" t="s">
        <v>7410</v>
      </c>
      <c r="I83" s="668">
        <v>12.075999999999999</v>
      </c>
      <c r="J83" s="668">
        <v>100</v>
      </c>
      <c r="K83" s="669">
        <v>1207.5999999999999</v>
      </c>
    </row>
    <row r="84" spans="1:11" ht="14.4" customHeight="1" x14ac:dyDescent="0.3">
      <c r="A84" s="664" t="s">
        <v>544</v>
      </c>
      <c r="B84" s="665" t="s">
        <v>545</v>
      </c>
      <c r="C84" s="666" t="s">
        <v>549</v>
      </c>
      <c r="D84" s="667" t="s">
        <v>4277</v>
      </c>
      <c r="E84" s="666" t="s">
        <v>7742</v>
      </c>
      <c r="F84" s="667" t="s">
        <v>7743</v>
      </c>
      <c r="G84" s="666" t="s">
        <v>7411</v>
      </c>
      <c r="H84" s="666" t="s">
        <v>7412</v>
      </c>
      <c r="I84" s="668">
        <v>2.5149999999999997</v>
      </c>
      <c r="J84" s="668">
        <v>1450</v>
      </c>
      <c r="K84" s="669">
        <v>3647</v>
      </c>
    </row>
    <row r="85" spans="1:11" ht="14.4" customHeight="1" x14ac:dyDescent="0.3">
      <c r="A85" s="664" t="s">
        <v>544</v>
      </c>
      <c r="B85" s="665" t="s">
        <v>545</v>
      </c>
      <c r="C85" s="666" t="s">
        <v>549</v>
      </c>
      <c r="D85" s="667" t="s">
        <v>4277</v>
      </c>
      <c r="E85" s="666" t="s">
        <v>7742</v>
      </c>
      <c r="F85" s="667" t="s">
        <v>7743</v>
      </c>
      <c r="G85" s="666" t="s">
        <v>7413</v>
      </c>
      <c r="H85" s="666" t="s">
        <v>7414</v>
      </c>
      <c r="I85" s="668">
        <v>1.9374999999999998</v>
      </c>
      <c r="J85" s="668">
        <v>800</v>
      </c>
      <c r="K85" s="669">
        <v>1550</v>
      </c>
    </row>
    <row r="86" spans="1:11" ht="14.4" customHeight="1" x14ac:dyDescent="0.3">
      <c r="A86" s="664" t="s">
        <v>544</v>
      </c>
      <c r="B86" s="665" t="s">
        <v>545</v>
      </c>
      <c r="C86" s="666" t="s">
        <v>549</v>
      </c>
      <c r="D86" s="667" t="s">
        <v>4277</v>
      </c>
      <c r="E86" s="666" t="s">
        <v>7742</v>
      </c>
      <c r="F86" s="667" t="s">
        <v>7743</v>
      </c>
      <c r="G86" s="666" t="s">
        <v>7415</v>
      </c>
      <c r="H86" s="666" t="s">
        <v>7416</v>
      </c>
      <c r="I86" s="668">
        <v>5.205000000000001</v>
      </c>
      <c r="J86" s="668">
        <v>60</v>
      </c>
      <c r="K86" s="669">
        <v>312.3</v>
      </c>
    </row>
    <row r="87" spans="1:11" ht="14.4" customHeight="1" x14ac:dyDescent="0.3">
      <c r="A87" s="664" t="s">
        <v>544</v>
      </c>
      <c r="B87" s="665" t="s">
        <v>545</v>
      </c>
      <c r="C87" s="666" t="s">
        <v>549</v>
      </c>
      <c r="D87" s="667" t="s">
        <v>4277</v>
      </c>
      <c r="E87" s="666" t="s">
        <v>7742</v>
      </c>
      <c r="F87" s="667" t="s">
        <v>7743</v>
      </c>
      <c r="G87" s="666" t="s">
        <v>7417</v>
      </c>
      <c r="H87" s="666" t="s">
        <v>7418</v>
      </c>
      <c r="I87" s="668">
        <v>13.200000000000001</v>
      </c>
      <c r="J87" s="668">
        <v>40</v>
      </c>
      <c r="K87" s="669">
        <v>527.99</v>
      </c>
    </row>
    <row r="88" spans="1:11" ht="14.4" customHeight="1" x14ac:dyDescent="0.3">
      <c r="A88" s="664" t="s">
        <v>544</v>
      </c>
      <c r="B88" s="665" t="s">
        <v>545</v>
      </c>
      <c r="C88" s="666" t="s">
        <v>549</v>
      </c>
      <c r="D88" s="667" t="s">
        <v>4277</v>
      </c>
      <c r="E88" s="666" t="s">
        <v>7742</v>
      </c>
      <c r="F88" s="667" t="s">
        <v>7743</v>
      </c>
      <c r="G88" s="666" t="s">
        <v>7419</v>
      </c>
      <c r="H88" s="666" t="s">
        <v>7420</v>
      </c>
      <c r="I88" s="668">
        <v>217.44</v>
      </c>
      <c r="J88" s="668">
        <v>3</v>
      </c>
      <c r="K88" s="669">
        <v>652.31999999999994</v>
      </c>
    </row>
    <row r="89" spans="1:11" ht="14.4" customHeight="1" x14ac:dyDescent="0.3">
      <c r="A89" s="664" t="s">
        <v>544</v>
      </c>
      <c r="B89" s="665" t="s">
        <v>545</v>
      </c>
      <c r="C89" s="666" t="s">
        <v>549</v>
      </c>
      <c r="D89" s="667" t="s">
        <v>4277</v>
      </c>
      <c r="E89" s="666" t="s">
        <v>7742</v>
      </c>
      <c r="F89" s="667" t="s">
        <v>7743</v>
      </c>
      <c r="G89" s="666" t="s">
        <v>7421</v>
      </c>
      <c r="H89" s="666" t="s">
        <v>7422</v>
      </c>
      <c r="I89" s="668">
        <v>13.21</v>
      </c>
      <c r="J89" s="668">
        <v>10</v>
      </c>
      <c r="K89" s="669">
        <v>132.1</v>
      </c>
    </row>
    <row r="90" spans="1:11" ht="14.4" customHeight="1" x14ac:dyDescent="0.3">
      <c r="A90" s="664" t="s">
        <v>544</v>
      </c>
      <c r="B90" s="665" t="s">
        <v>545</v>
      </c>
      <c r="C90" s="666" t="s">
        <v>549</v>
      </c>
      <c r="D90" s="667" t="s">
        <v>4277</v>
      </c>
      <c r="E90" s="666" t="s">
        <v>7742</v>
      </c>
      <c r="F90" s="667" t="s">
        <v>7743</v>
      </c>
      <c r="G90" s="666" t="s">
        <v>7423</v>
      </c>
      <c r="H90" s="666" t="s">
        <v>7424</v>
      </c>
      <c r="I90" s="668">
        <v>13.200000000000001</v>
      </c>
      <c r="J90" s="668">
        <v>36</v>
      </c>
      <c r="K90" s="669">
        <v>475.2</v>
      </c>
    </row>
    <row r="91" spans="1:11" ht="14.4" customHeight="1" x14ac:dyDescent="0.3">
      <c r="A91" s="664" t="s">
        <v>544</v>
      </c>
      <c r="B91" s="665" t="s">
        <v>545</v>
      </c>
      <c r="C91" s="666" t="s">
        <v>549</v>
      </c>
      <c r="D91" s="667" t="s">
        <v>4277</v>
      </c>
      <c r="E91" s="666" t="s">
        <v>7742</v>
      </c>
      <c r="F91" s="667" t="s">
        <v>7743</v>
      </c>
      <c r="G91" s="666" t="s">
        <v>7425</v>
      </c>
      <c r="H91" s="666" t="s">
        <v>7426</v>
      </c>
      <c r="I91" s="668">
        <v>13.205</v>
      </c>
      <c r="J91" s="668">
        <v>8</v>
      </c>
      <c r="K91" s="669">
        <v>105.63</v>
      </c>
    </row>
    <row r="92" spans="1:11" ht="14.4" customHeight="1" x14ac:dyDescent="0.3">
      <c r="A92" s="664" t="s">
        <v>544</v>
      </c>
      <c r="B92" s="665" t="s">
        <v>545</v>
      </c>
      <c r="C92" s="666" t="s">
        <v>549</v>
      </c>
      <c r="D92" s="667" t="s">
        <v>4277</v>
      </c>
      <c r="E92" s="666" t="s">
        <v>7742</v>
      </c>
      <c r="F92" s="667" t="s">
        <v>7743</v>
      </c>
      <c r="G92" s="666" t="s">
        <v>7427</v>
      </c>
      <c r="H92" s="666" t="s">
        <v>7428</v>
      </c>
      <c r="I92" s="668">
        <v>1.2716666666666665</v>
      </c>
      <c r="J92" s="668">
        <v>405</v>
      </c>
      <c r="K92" s="669">
        <v>514.65</v>
      </c>
    </row>
    <row r="93" spans="1:11" ht="14.4" customHeight="1" x14ac:dyDescent="0.3">
      <c r="A93" s="664" t="s">
        <v>544</v>
      </c>
      <c r="B93" s="665" t="s">
        <v>545</v>
      </c>
      <c r="C93" s="666" t="s">
        <v>549</v>
      </c>
      <c r="D93" s="667" t="s">
        <v>4277</v>
      </c>
      <c r="E93" s="666" t="s">
        <v>7742</v>
      </c>
      <c r="F93" s="667" t="s">
        <v>7743</v>
      </c>
      <c r="G93" s="666" t="s">
        <v>7429</v>
      </c>
      <c r="H93" s="666" t="s">
        <v>7430</v>
      </c>
      <c r="I93" s="668">
        <v>21.231666666666666</v>
      </c>
      <c r="J93" s="668">
        <v>75</v>
      </c>
      <c r="K93" s="669">
        <v>1592.3799999999999</v>
      </c>
    </row>
    <row r="94" spans="1:11" ht="14.4" customHeight="1" x14ac:dyDescent="0.3">
      <c r="A94" s="664" t="s">
        <v>544</v>
      </c>
      <c r="B94" s="665" t="s">
        <v>545</v>
      </c>
      <c r="C94" s="666" t="s">
        <v>549</v>
      </c>
      <c r="D94" s="667" t="s">
        <v>4277</v>
      </c>
      <c r="E94" s="666" t="s">
        <v>7742</v>
      </c>
      <c r="F94" s="667" t="s">
        <v>7743</v>
      </c>
      <c r="G94" s="666" t="s">
        <v>7431</v>
      </c>
      <c r="H94" s="666" t="s">
        <v>7432</v>
      </c>
      <c r="I94" s="668">
        <v>21.23</v>
      </c>
      <c r="J94" s="668">
        <v>8</v>
      </c>
      <c r="K94" s="669">
        <v>169.84</v>
      </c>
    </row>
    <row r="95" spans="1:11" ht="14.4" customHeight="1" x14ac:dyDescent="0.3">
      <c r="A95" s="664" t="s">
        <v>544</v>
      </c>
      <c r="B95" s="665" t="s">
        <v>545</v>
      </c>
      <c r="C95" s="666" t="s">
        <v>549</v>
      </c>
      <c r="D95" s="667" t="s">
        <v>4277</v>
      </c>
      <c r="E95" s="666" t="s">
        <v>7742</v>
      </c>
      <c r="F95" s="667" t="s">
        <v>7743</v>
      </c>
      <c r="G95" s="666" t="s">
        <v>7433</v>
      </c>
      <c r="H95" s="666" t="s">
        <v>7434</v>
      </c>
      <c r="I95" s="668">
        <v>21.234166666666663</v>
      </c>
      <c r="J95" s="668">
        <v>80</v>
      </c>
      <c r="K95" s="669">
        <v>1698.7300000000002</v>
      </c>
    </row>
    <row r="96" spans="1:11" ht="14.4" customHeight="1" x14ac:dyDescent="0.3">
      <c r="A96" s="664" t="s">
        <v>544</v>
      </c>
      <c r="B96" s="665" t="s">
        <v>545</v>
      </c>
      <c r="C96" s="666" t="s">
        <v>549</v>
      </c>
      <c r="D96" s="667" t="s">
        <v>4277</v>
      </c>
      <c r="E96" s="666" t="s">
        <v>7742</v>
      </c>
      <c r="F96" s="667" t="s">
        <v>7743</v>
      </c>
      <c r="G96" s="666" t="s">
        <v>7435</v>
      </c>
      <c r="H96" s="666" t="s">
        <v>7436</v>
      </c>
      <c r="I96" s="668">
        <v>11.492857142857144</v>
      </c>
      <c r="J96" s="668">
        <v>46</v>
      </c>
      <c r="K96" s="669">
        <v>528.6400000000001</v>
      </c>
    </row>
    <row r="97" spans="1:11" ht="14.4" customHeight="1" x14ac:dyDescent="0.3">
      <c r="A97" s="664" t="s">
        <v>544</v>
      </c>
      <c r="B97" s="665" t="s">
        <v>545</v>
      </c>
      <c r="C97" s="666" t="s">
        <v>549</v>
      </c>
      <c r="D97" s="667" t="s">
        <v>4277</v>
      </c>
      <c r="E97" s="666" t="s">
        <v>7742</v>
      </c>
      <c r="F97" s="667" t="s">
        <v>7743</v>
      </c>
      <c r="G97" s="666" t="s">
        <v>7437</v>
      </c>
      <c r="H97" s="666" t="s">
        <v>7438</v>
      </c>
      <c r="I97" s="668">
        <v>0.47199999999999998</v>
      </c>
      <c r="J97" s="668">
        <v>1200</v>
      </c>
      <c r="K97" s="669">
        <v>566</v>
      </c>
    </row>
    <row r="98" spans="1:11" ht="14.4" customHeight="1" x14ac:dyDescent="0.3">
      <c r="A98" s="664" t="s">
        <v>544</v>
      </c>
      <c r="B98" s="665" t="s">
        <v>545</v>
      </c>
      <c r="C98" s="666" t="s">
        <v>549</v>
      </c>
      <c r="D98" s="667" t="s">
        <v>4277</v>
      </c>
      <c r="E98" s="666" t="s">
        <v>7742</v>
      </c>
      <c r="F98" s="667" t="s">
        <v>7743</v>
      </c>
      <c r="G98" s="666" t="s">
        <v>7439</v>
      </c>
      <c r="H98" s="666" t="s">
        <v>7440</v>
      </c>
      <c r="I98" s="668">
        <v>4.03</v>
      </c>
      <c r="J98" s="668">
        <v>50</v>
      </c>
      <c r="K98" s="669">
        <v>201.5</v>
      </c>
    </row>
    <row r="99" spans="1:11" ht="14.4" customHeight="1" x14ac:dyDescent="0.3">
      <c r="A99" s="664" t="s">
        <v>544</v>
      </c>
      <c r="B99" s="665" t="s">
        <v>545</v>
      </c>
      <c r="C99" s="666" t="s">
        <v>549</v>
      </c>
      <c r="D99" s="667" t="s">
        <v>4277</v>
      </c>
      <c r="E99" s="666" t="s">
        <v>7742</v>
      </c>
      <c r="F99" s="667" t="s">
        <v>7743</v>
      </c>
      <c r="G99" s="666" t="s">
        <v>7441</v>
      </c>
      <c r="H99" s="666" t="s">
        <v>7442</v>
      </c>
      <c r="I99" s="668">
        <v>35.090000000000003</v>
      </c>
      <c r="J99" s="668">
        <v>12</v>
      </c>
      <c r="K99" s="669">
        <v>421.08</v>
      </c>
    </row>
    <row r="100" spans="1:11" ht="14.4" customHeight="1" x14ac:dyDescent="0.3">
      <c r="A100" s="664" t="s">
        <v>544</v>
      </c>
      <c r="B100" s="665" t="s">
        <v>545</v>
      </c>
      <c r="C100" s="666" t="s">
        <v>549</v>
      </c>
      <c r="D100" s="667" t="s">
        <v>4277</v>
      </c>
      <c r="E100" s="666" t="s">
        <v>7742</v>
      </c>
      <c r="F100" s="667" t="s">
        <v>7743</v>
      </c>
      <c r="G100" s="666" t="s">
        <v>7443</v>
      </c>
      <c r="H100" s="666" t="s">
        <v>7444</v>
      </c>
      <c r="I100" s="668">
        <v>9.2000000000000011</v>
      </c>
      <c r="J100" s="668">
        <v>300</v>
      </c>
      <c r="K100" s="669">
        <v>2760</v>
      </c>
    </row>
    <row r="101" spans="1:11" ht="14.4" customHeight="1" x14ac:dyDescent="0.3">
      <c r="A101" s="664" t="s">
        <v>544</v>
      </c>
      <c r="B101" s="665" t="s">
        <v>545</v>
      </c>
      <c r="C101" s="666" t="s">
        <v>549</v>
      </c>
      <c r="D101" s="667" t="s">
        <v>4277</v>
      </c>
      <c r="E101" s="666" t="s">
        <v>7742</v>
      </c>
      <c r="F101" s="667" t="s">
        <v>7743</v>
      </c>
      <c r="G101" s="666" t="s">
        <v>7443</v>
      </c>
      <c r="H101" s="666" t="s">
        <v>7445</v>
      </c>
      <c r="I101" s="668">
        <v>9.1999999999999993</v>
      </c>
      <c r="J101" s="668">
        <v>350</v>
      </c>
      <c r="K101" s="669">
        <v>3220</v>
      </c>
    </row>
    <row r="102" spans="1:11" ht="14.4" customHeight="1" x14ac:dyDescent="0.3">
      <c r="A102" s="664" t="s">
        <v>544</v>
      </c>
      <c r="B102" s="665" t="s">
        <v>545</v>
      </c>
      <c r="C102" s="666" t="s">
        <v>549</v>
      </c>
      <c r="D102" s="667" t="s">
        <v>4277</v>
      </c>
      <c r="E102" s="666" t="s">
        <v>7742</v>
      </c>
      <c r="F102" s="667" t="s">
        <v>7743</v>
      </c>
      <c r="G102" s="666" t="s">
        <v>7446</v>
      </c>
      <c r="H102" s="666" t="s">
        <v>7447</v>
      </c>
      <c r="I102" s="668">
        <v>172.5</v>
      </c>
      <c r="J102" s="668">
        <v>2</v>
      </c>
      <c r="K102" s="669">
        <v>345</v>
      </c>
    </row>
    <row r="103" spans="1:11" ht="14.4" customHeight="1" x14ac:dyDescent="0.3">
      <c r="A103" s="664" t="s">
        <v>544</v>
      </c>
      <c r="B103" s="665" t="s">
        <v>545</v>
      </c>
      <c r="C103" s="666" t="s">
        <v>549</v>
      </c>
      <c r="D103" s="667" t="s">
        <v>4277</v>
      </c>
      <c r="E103" s="666" t="s">
        <v>7742</v>
      </c>
      <c r="F103" s="667" t="s">
        <v>7743</v>
      </c>
      <c r="G103" s="666" t="s">
        <v>7448</v>
      </c>
      <c r="H103" s="666" t="s">
        <v>7449</v>
      </c>
      <c r="I103" s="668">
        <v>111.13</v>
      </c>
      <c r="J103" s="668">
        <v>1</v>
      </c>
      <c r="K103" s="669">
        <v>111.13</v>
      </c>
    </row>
    <row r="104" spans="1:11" ht="14.4" customHeight="1" x14ac:dyDescent="0.3">
      <c r="A104" s="664" t="s">
        <v>544</v>
      </c>
      <c r="B104" s="665" t="s">
        <v>545</v>
      </c>
      <c r="C104" s="666" t="s">
        <v>549</v>
      </c>
      <c r="D104" s="667" t="s">
        <v>4277</v>
      </c>
      <c r="E104" s="666" t="s">
        <v>7742</v>
      </c>
      <c r="F104" s="667" t="s">
        <v>7743</v>
      </c>
      <c r="G104" s="666" t="s">
        <v>7450</v>
      </c>
      <c r="H104" s="666" t="s">
        <v>7451</v>
      </c>
      <c r="I104" s="668">
        <v>1.05</v>
      </c>
      <c r="J104" s="668">
        <v>300</v>
      </c>
      <c r="K104" s="669">
        <v>315</v>
      </c>
    </row>
    <row r="105" spans="1:11" ht="14.4" customHeight="1" x14ac:dyDescent="0.3">
      <c r="A105" s="664" t="s">
        <v>544</v>
      </c>
      <c r="B105" s="665" t="s">
        <v>545</v>
      </c>
      <c r="C105" s="666" t="s">
        <v>549</v>
      </c>
      <c r="D105" s="667" t="s">
        <v>4277</v>
      </c>
      <c r="E105" s="666" t="s">
        <v>7742</v>
      </c>
      <c r="F105" s="667" t="s">
        <v>7743</v>
      </c>
      <c r="G105" s="666" t="s">
        <v>7452</v>
      </c>
      <c r="H105" s="666" t="s">
        <v>7453</v>
      </c>
      <c r="I105" s="668">
        <v>3.4170000000000003</v>
      </c>
      <c r="J105" s="668">
        <v>1800</v>
      </c>
      <c r="K105" s="669">
        <v>6149.5999999999995</v>
      </c>
    </row>
    <row r="106" spans="1:11" ht="14.4" customHeight="1" x14ac:dyDescent="0.3">
      <c r="A106" s="664" t="s">
        <v>544</v>
      </c>
      <c r="B106" s="665" t="s">
        <v>545</v>
      </c>
      <c r="C106" s="666" t="s">
        <v>549</v>
      </c>
      <c r="D106" s="667" t="s">
        <v>4277</v>
      </c>
      <c r="E106" s="666" t="s">
        <v>7742</v>
      </c>
      <c r="F106" s="667" t="s">
        <v>7743</v>
      </c>
      <c r="G106" s="666" t="s">
        <v>7454</v>
      </c>
      <c r="H106" s="666" t="s">
        <v>7455</v>
      </c>
      <c r="I106" s="668">
        <v>9.4357142857142851</v>
      </c>
      <c r="J106" s="668">
        <v>1100</v>
      </c>
      <c r="K106" s="669">
        <v>10380</v>
      </c>
    </row>
    <row r="107" spans="1:11" ht="14.4" customHeight="1" x14ac:dyDescent="0.3">
      <c r="A107" s="664" t="s">
        <v>544</v>
      </c>
      <c r="B107" s="665" t="s">
        <v>545</v>
      </c>
      <c r="C107" s="666" t="s">
        <v>549</v>
      </c>
      <c r="D107" s="667" t="s">
        <v>4277</v>
      </c>
      <c r="E107" s="666" t="s">
        <v>7742</v>
      </c>
      <c r="F107" s="667" t="s">
        <v>7743</v>
      </c>
      <c r="G107" s="666" t="s">
        <v>7456</v>
      </c>
      <c r="H107" s="666" t="s">
        <v>7457</v>
      </c>
      <c r="I107" s="668">
        <v>62.77</v>
      </c>
      <c r="J107" s="668">
        <v>4</v>
      </c>
      <c r="K107" s="669">
        <v>251.08</v>
      </c>
    </row>
    <row r="108" spans="1:11" ht="14.4" customHeight="1" x14ac:dyDescent="0.3">
      <c r="A108" s="664" t="s">
        <v>544</v>
      </c>
      <c r="B108" s="665" t="s">
        <v>545</v>
      </c>
      <c r="C108" s="666" t="s">
        <v>549</v>
      </c>
      <c r="D108" s="667" t="s">
        <v>4277</v>
      </c>
      <c r="E108" s="666" t="s">
        <v>7742</v>
      </c>
      <c r="F108" s="667" t="s">
        <v>7743</v>
      </c>
      <c r="G108" s="666" t="s">
        <v>7458</v>
      </c>
      <c r="H108" s="666" t="s">
        <v>7459</v>
      </c>
      <c r="I108" s="668">
        <v>170.32</v>
      </c>
      <c r="J108" s="668">
        <v>2</v>
      </c>
      <c r="K108" s="669">
        <v>340.64</v>
      </c>
    </row>
    <row r="109" spans="1:11" ht="14.4" customHeight="1" x14ac:dyDescent="0.3">
      <c r="A109" s="664" t="s">
        <v>544</v>
      </c>
      <c r="B109" s="665" t="s">
        <v>545</v>
      </c>
      <c r="C109" s="666" t="s">
        <v>549</v>
      </c>
      <c r="D109" s="667" t="s">
        <v>4277</v>
      </c>
      <c r="E109" s="666" t="s">
        <v>7742</v>
      </c>
      <c r="F109" s="667" t="s">
        <v>7743</v>
      </c>
      <c r="G109" s="666" t="s">
        <v>7460</v>
      </c>
      <c r="H109" s="666" t="s">
        <v>7461</v>
      </c>
      <c r="I109" s="668">
        <v>6.29</v>
      </c>
      <c r="J109" s="668">
        <v>5</v>
      </c>
      <c r="K109" s="669">
        <v>31.45</v>
      </c>
    </row>
    <row r="110" spans="1:11" ht="14.4" customHeight="1" x14ac:dyDescent="0.3">
      <c r="A110" s="664" t="s">
        <v>544</v>
      </c>
      <c r="B110" s="665" t="s">
        <v>545</v>
      </c>
      <c r="C110" s="666" t="s">
        <v>549</v>
      </c>
      <c r="D110" s="667" t="s">
        <v>4277</v>
      </c>
      <c r="E110" s="666" t="s">
        <v>7742</v>
      </c>
      <c r="F110" s="667" t="s">
        <v>7743</v>
      </c>
      <c r="G110" s="666" t="s">
        <v>7462</v>
      </c>
      <c r="H110" s="666" t="s">
        <v>7463</v>
      </c>
      <c r="I110" s="668">
        <v>140.67500000000001</v>
      </c>
      <c r="J110" s="668">
        <v>4</v>
      </c>
      <c r="K110" s="669">
        <v>562.70000000000005</v>
      </c>
    </row>
    <row r="111" spans="1:11" ht="14.4" customHeight="1" x14ac:dyDescent="0.3">
      <c r="A111" s="664" t="s">
        <v>544</v>
      </c>
      <c r="B111" s="665" t="s">
        <v>545</v>
      </c>
      <c r="C111" s="666" t="s">
        <v>549</v>
      </c>
      <c r="D111" s="667" t="s">
        <v>4277</v>
      </c>
      <c r="E111" s="666" t="s">
        <v>7742</v>
      </c>
      <c r="F111" s="667" t="s">
        <v>7743</v>
      </c>
      <c r="G111" s="666" t="s">
        <v>7464</v>
      </c>
      <c r="H111" s="666" t="s">
        <v>7465</v>
      </c>
      <c r="I111" s="668">
        <v>9.68</v>
      </c>
      <c r="J111" s="668">
        <v>450</v>
      </c>
      <c r="K111" s="669">
        <v>4356</v>
      </c>
    </row>
    <row r="112" spans="1:11" ht="14.4" customHeight="1" x14ac:dyDescent="0.3">
      <c r="A112" s="664" t="s">
        <v>544</v>
      </c>
      <c r="B112" s="665" t="s">
        <v>545</v>
      </c>
      <c r="C112" s="666" t="s">
        <v>549</v>
      </c>
      <c r="D112" s="667" t="s">
        <v>4277</v>
      </c>
      <c r="E112" s="666" t="s">
        <v>7744</v>
      </c>
      <c r="F112" s="667" t="s">
        <v>7745</v>
      </c>
      <c r="G112" s="666" t="s">
        <v>7466</v>
      </c>
      <c r="H112" s="666" t="s">
        <v>7467</v>
      </c>
      <c r="I112" s="668">
        <v>267.78666666666663</v>
      </c>
      <c r="J112" s="668">
        <v>17</v>
      </c>
      <c r="K112" s="669">
        <v>4552.3599999999997</v>
      </c>
    </row>
    <row r="113" spans="1:11" ht="14.4" customHeight="1" x14ac:dyDescent="0.3">
      <c r="A113" s="664" t="s">
        <v>544</v>
      </c>
      <c r="B113" s="665" t="s">
        <v>545</v>
      </c>
      <c r="C113" s="666" t="s">
        <v>549</v>
      </c>
      <c r="D113" s="667" t="s">
        <v>4277</v>
      </c>
      <c r="E113" s="666" t="s">
        <v>7746</v>
      </c>
      <c r="F113" s="667" t="s">
        <v>7747</v>
      </c>
      <c r="G113" s="666" t="s">
        <v>7468</v>
      </c>
      <c r="H113" s="666" t="s">
        <v>7469</v>
      </c>
      <c r="I113" s="668">
        <v>8.1658333333333335</v>
      </c>
      <c r="J113" s="668">
        <v>4350</v>
      </c>
      <c r="K113" s="669">
        <v>35521.5</v>
      </c>
    </row>
    <row r="114" spans="1:11" ht="14.4" customHeight="1" x14ac:dyDescent="0.3">
      <c r="A114" s="664" t="s">
        <v>544</v>
      </c>
      <c r="B114" s="665" t="s">
        <v>545</v>
      </c>
      <c r="C114" s="666" t="s">
        <v>549</v>
      </c>
      <c r="D114" s="667" t="s">
        <v>4277</v>
      </c>
      <c r="E114" s="666" t="s">
        <v>7746</v>
      </c>
      <c r="F114" s="667" t="s">
        <v>7747</v>
      </c>
      <c r="G114" s="666" t="s">
        <v>7470</v>
      </c>
      <c r="H114" s="666" t="s">
        <v>7471</v>
      </c>
      <c r="I114" s="668">
        <v>7.0039999999999996</v>
      </c>
      <c r="J114" s="668">
        <v>455</v>
      </c>
      <c r="K114" s="669">
        <v>3187.05</v>
      </c>
    </row>
    <row r="115" spans="1:11" ht="14.4" customHeight="1" x14ac:dyDescent="0.3">
      <c r="A115" s="664" t="s">
        <v>544</v>
      </c>
      <c r="B115" s="665" t="s">
        <v>545</v>
      </c>
      <c r="C115" s="666" t="s">
        <v>549</v>
      </c>
      <c r="D115" s="667" t="s">
        <v>4277</v>
      </c>
      <c r="E115" s="666" t="s">
        <v>7748</v>
      </c>
      <c r="F115" s="667" t="s">
        <v>7749</v>
      </c>
      <c r="G115" s="666" t="s">
        <v>7472</v>
      </c>
      <c r="H115" s="666" t="s">
        <v>7473</v>
      </c>
      <c r="I115" s="668">
        <v>87.84</v>
      </c>
      <c r="J115" s="668">
        <v>48</v>
      </c>
      <c r="K115" s="669">
        <v>4216.2199999999993</v>
      </c>
    </row>
    <row r="116" spans="1:11" ht="14.4" customHeight="1" x14ac:dyDescent="0.3">
      <c r="A116" s="664" t="s">
        <v>544</v>
      </c>
      <c r="B116" s="665" t="s">
        <v>545</v>
      </c>
      <c r="C116" s="666" t="s">
        <v>549</v>
      </c>
      <c r="D116" s="667" t="s">
        <v>4277</v>
      </c>
      <c r="E116" s="666" t="s">
        <v>7750</v>
      </c>
      <c r="F116" s="667" t="s">
        <v>7751</v>
      </c>
      <c r="G116" s="666" t="s">
        <v>7474</v>
      </c>
      <c r="H116" s="666" t="s">
        <v>7475</v>
      </c>
      <c r="I116" s="668">
        <v>0.3</v>
      </c>
      <c r="J116" s="668">
        <v>200</v>
      </c>
      <c r="K116" s="669">
        <v>60</v>
      </c>
    </row>
    <row r="117" spans="1:11" ht="14.4" customHeight="1" x14ac:dyDescent="0.3">
      <c r="A117" s="664" t="s">
        <v>544</v>
      </c>
      <c r="B117" s="665" t="s">
        <v>545</v>
      </c>
      <c r="C117" s="666" t="s">
        <v>549</v>
      </c>
      <c r="D117" s="667" t="s">
        <v>4277</v>
      </c>
      <c r="E117" s="666" t="s">
        <v>7750</v>
      </c>
      <c r="F117" s="667" t="s">
        <v>7751</v>
      </c>
      <c r="G117" s="666" t="s">
        <v>7476</v>
      </c>
      <c r="H117" s="666" t="s">
        <v>7477</v>
      </c>
      <c r="I117" s="668">
        <v>0.30375000000000002</v>
      </c>
      <c r="J117" s="668">
        <v>1200</v>
      </c>
      <c r="K117" s="669">
        <v>365</v>
      </c>
    </row>
    <row r="118" spans="1:11" ht="14.4" customHeight="1" x14ac:dyDescent="0.3">
      <c r="A118" s="664" t="s">
        <v>544</v>
      </c>
      <c r="B118" s="665" t="s">
        <v>545</v>
      </c>
      <c r="C118" s="666" t="s">
        <v>549</v>
      </c>
      <c r="D118" s="667" t="s">
        <v>4277</v>
      </c>
      <c r="E118" s="666" t="s">
        <v>7750</v>
      </c>
      <c r="F118" s="667" t="s">
        <v>7751</v>
      </c>
      <c r="G118" s="666" t="s">
        <v>7478</v>
      </c>
      <c r="H118" s="666" t="s">
        <v>7479</v>
      </c>
      <c r="I118" s="668">
        <v>0.307</v>
      </c>
      <c r="J118" s="668">
        <v>2000</v>
      </c>
      <c r="K118" s="669">
        <v>614</v>
      </c>
    </row>
    <row r="119" spans="1:11" ht="14.4" customHeight="1" x14ac:dyDescent="0.3">
      <c r="A119" s="664" t="s">
        <v>544</v>
      </c>
      <c r="B119" s="665" t="s">
        <v>545</v>
      </c>
      <c r="C119" s="666" t="s">
        <v>549</v>
      </c>
      <c r="D119" s="667" t="s">
        <v>4277</v>
      </c>
      <c r="E119" s="666" t="s">
        <v>7750</v>
      </c>
      <c r="F119" s="667" t="s">
        <v>7751</v>
      </c>
      <c r="G119" s="666" t="s">
        <v>7480</v>
      </c>
      <c r="H119" s="666" t="s">
        <v>7481</v>
      </c>
      <c r="I119" s="668">
        <v>0.48090909090909101</v>
      </c>
      <c r="J119" s="668">
        <v>6800</v>
      </c>
      <c r="K119" s="669">
        <v>3270</v>
      </c>
    </row>
    <row r="120" spans="1:11" ht="14.4" customHeight="1" x14ac:dyDescent="0.3">
      <c r="A120" s="664" t="s">
        <v>544</v>
      </c>
      <c r="B120" s="665" t="s">
        <v>545</v>
      </c>
      <c r="C120" s="666" t="s">
        <v>549</v>
      </c>
      <c r="D120" s="667" t="s">
        <v>4277</v>
      </c>
      <c r="E120" s="666" t="s">
        <v>7750</v>
      </c>
      <c r="F120" s="667" t="s">
        <v>7751</v>
      </c>
      <c r="G120" s="666" t="s">
        <v>7482</v>
      </c>
      <c r="H120" s="666" t="s">
        <v>7483</v>
      </c>
      <c r="I120" s="668">
        <v>1.8050000000000002</v>
      </c>
      <c r="J120" s="668">
        <v>200</v>
      </c>
      <c r="K120" s="669">
        <v>361</v>
      </c>
    </row>
    <row r="121" spans="1:11" ht="14.4" customHeight="1" x14ac:dyDescent="0.3">
      <c r="A121" s="664" t="s">
        <v>544</v>
      </c>
      <c r="B121" s="665" t="s">
        <v>545</v>
      </c>
      <c r="C121" s="666" t="s">
        <v>549</v>
      </c>
      <c r="D121" s="667" t="s">
        <v>4277</v>
      </c>
      <c r="E121" s="666" t="s">
        <v>7750</v>
      </c>
      <c r="F121" s="667" t="s">
        <v>7751</v>
      </c>
      <c r="G121" s="666" t="s">
        <v>7484</v>
      </c>
      <c r="H121" s="666" t="s">
        <v>7485</v>
      </c>
      <c r="I121" s="668">
        <v>1.8039999999999998</v>
      </c>
      <c r="J121" s="668">
        <v>2300</v>
      </c>
      <c r="K121" s="669">
        <v>4150</v>
      </c>
    </row>
    <row r="122" spans="1:11" ht="14.4" customHeight="1" x14ac:dyDescent="0.3">
      <c r="A122" s="664" t="s">
        <v>544</v>
      </c>
      <c r="B122" s="665" t="s">
        <v>545</v>
      </c>
      <c r="C122" s="666" t="s">
        <v>549</v>
      </c>
      <c r="D122" s="667" t="s">
        <v>4277</v>
      </c>
      <c r="E122" s="666" t="s">
        <v>7750</v>
      </c>
      <c r="F122" s="667" t="s">
        <v>7751</v>
      </c>
      <c r="G122" s="666" t="s">
        <v>7486</v>
      </c>
      <c r="H122" s="666" t="s">
        <v>7487</v>
      </c>
      <c r="I122" s="668">
        <v>274.2</v>
      </c>
      <c r="J122" s="668">
        <v>25</v>
      </c>
      <c r="K122" s="669">
        <v>6854.9</v>
      </c>
    </row>
    <row r="123" spans="1:11" ht="14.4" customHeight="1" x14ac:dyDescent="0.3">
      <c r="A123" s="664" t="s">
        <v>544</v>
      </c>
      <c r="B123" s="665" t="s">
        <v>545</v>
      </c>
      <c r="C123" s="666" t="s">
        <v>549</v>
      </c>
      <c r="D123" s="667" t="s">
        <v>4277</v>
      </c>
      <c r="E123" s="666" t="s">
        <v>7752</v>
      </c>
      <c r="F123" s="667" t="s">
        <v>7753</v>
      </c>
      <c r="G123" s="666" t="s">
        <v>7488</v>
      </c>
      <c r="H123" s="666" t="s">
        <v>7489</v>
      </c>
      <c r="I123" s="668">
        <v>7.5</v>
      </c>
      <c r="J123" s="668">
        <v>5</v>
      </c>
      <c r="K123" s="669">
        <v>37.5</v>
      </c>
    </row>
    <row r="124" spans="1:11" ht="14.4" customHeight="1" x14ac:dyDescent="0.3">
      <c r="A124" s="664" t="s">
        <v>544</v>
      </c>
      <c r="B124" s="665" t="s">
        <v>545</v>
      </c>
      <c r="C124" s="666" t="s">
        <v>549</v>
      </c>
      <c r="D124" s="667" t="s">
        <v>4277</v>
      </c>
      <c r="E124" s="666" t="s">
        <v>7752</v>
      </c>
      <c r="F124" s="667" t="s">
        <v>7753</v>
      </c>
      <c r="G124" s="666" t="s">
        <v>7490</v>
      </c>
      <c r="H124" s="666" t="s">
        <v>7491</v>
      </c>
      <c r="I124" s="668">
        <v>7.5</v>
      </c>
      <c r="J124" s="668">
        <v>22</v>
      </c>
      <c r="K124" s="669">
        <v>165</v>
      </c>
    </row>
    <row r="125" spans="1:11" ht="14.4" customHeight="1" x14ac:dyDescent="0.3">
      <c r="A125" s="664" t="s">
        <v>544</v>
      </c>
      <c r="B125" s="665" t="s">
        <v>545</v>
      </c>
      <c r="C125" s="666" t="s">
        <v>549</v>
      </c>
      <c r="D125" s="667" t="s">
        <v>4277</v>
      </c>
      <c r="E125" s="666" t="s">
        <v>7752</v>
      </c>
      <c r="F125" s="667" t="s">
        <v>7753</v>
      </c>
      <c r="G125" s="666" t="s">
        <v>7492</v>
      </c>
      <c r="H125" s="666" t="s">
        <v>7493</v>
      </c>
      <c r="I125" s="668">
        <v>7.5</v>
      </c>
      <c r="J125" s="668">
        <v>17</v>
      </c>
      <c r="K125" s="669">
        <v>127.5</v>
      </c>
    </row>
    <row r="126" spans="1:11" ht="14.4" customHeight="1" x14ac:dyDescent="0.3">
      <c r="A126" s="664" t="s">
        <v>544</v>
      </c>
      <c r="B126" s="665" t="s">
        <v>545</v>
      </c>
      <c r="C126" s="666" t="s">
        <v>549</v>
      </c>
      <c r="D126" s="667" t="s">
        <v>4277</v>
      </c>
      <c r="E126" s="666" t="s">
        <v>7752</v>
      </c>
      <c r="F126" s="667" t="s">
        <v>7753</v>
      </c>
      <c r="G126" s="666" t="s">
        <v>7492</v>
      </c>
      <c r="H126" s="666" t="s">
        <v>7494</v>
      </c>
      <c r="I126" s="668">
        <v>7.5024999999999995</v>
      </c>
      <c r="J126" s="668">
        <v>22</v>
      </c>
      <c r="K126" s="669">
        <v>165.05</v>
      </c>
    </row>
    <row r="127" spans="1:11" ht="14.4" customHeight="1" x14ac:dyDescent="0.3">
      <c r="A127" s="664" t="s">
        <v>544</v>
      </c>
      <c r="B127" s="665" t="s">
        <v>545</v>
      </c>
      <c r="C127" s="666" t="s">
        <v>549</v>
      </c>
      <c r="D127" s="667" t="s">
        <v>4277</v>
      </c>
      <c r="E127" s="666" t="s">
        <v>7752</v>
      </c>
      <c r="F127" s="667" t="s">
        <v>7753</v>
      </c>
      <c r="G127" s="666" t="s">
        <v>7495</v>
      </c>
      <c r="H127" s="666" t="s">
        <v>7496</v>
      </c>
      <c r="I127" s="668">
        <v>7.5</v>
      </c>
      <c r="J127" s="668">
        <v>13</v>
      </c>
      <c r="K127" s="669">
        <v>97.5</v>
      </c>
    </row>
    <row r="128" spans="1:11" ht="14.4" customHeight="1" x14ac:dyDescent="0.3">
      <c r="A128" s="664" t="s">
        <v>544</v>
      </c>
      <c r="B128" s="665" t="s">
        <v>545</v>
      </c>
      <c r="C128" s="666" t="s">
        <v>549</v>
      </c>
      <c r="D128" s="667" t="s">
        <v>4277</v>
      </c>
      <c r="E128" s="666" t="s">
        <v>7752</v>
      </c>
      <c r="F128" s="667" t="s">
        <v>7753</v>
      </c>
      <c r="G128" s="666" t="s">
        <v>7495</v>
      </c>
      <c r="H128" s="666" t="s">
        <v>7497</v>
      </c>
      <c r="I128" s="668">
        <v>7.5019999999999998</v>
      </c>
      <c r="J128" s="668">
        <v>19</v>
      </c>
      <c r="K128" s="669">
        <v>142.53</v>
      </c>
    </row>
    <row r="129" spans="1:11" ht="14.4" customHeight="1" x14ac:dyDescent="0.3">
      <c r="A129" s="664" t="s">
        <v>544</v>
      </c>
      <c r="B129" s="665" t="s">
        <v>545</v>
      </c>
      <c r="C129" s="666" t="s">
        <v>549</v>
      </c>
      <c r="D129" s="667" t="s">
        <v>4277</v>
      </c>
      <c r="E129" s="666" t="s">
        <v>7752</v>
      </c>
      <c r="F129" s="667" t="s">
        <v>7753</v>
      </c>
      <c r="G129" s="666" t="s">
        <v>7498</v>
      </c>
      <c r="H129" s="666" t="s">
        <v>7499</v>
      </c>
      <c r="I129" s="668">
        <v>0.7100000000000003</v>
      </c>
      <c r="J129" s="668">
        <v>35600</v>
      </c>
      <c r="K129" s="669">
        <v>25276</v>
      </c>
    </row>
    <row r="130" spans="1:11" ht="14.4" customHeight="1" x14ac:dyDescent="0.3">
      <c r="A130" s="664" t="s">
        <v>544</v>
      </c>
      <c r="B130" s="665" t="s">
        <v>545</v>
      </c>
      <c r="C130" s="666" t="s">
        <v>549</v>
      </c>
      <c r="D130" s="667" t="s">
        <v>4277</v>
      </c>
      <c r="E130" s="666" t="s">
        <v>7754</v>
      </c>
      <c r="F130" s="667" t="s">
        <v>7755</v>
      </c>
      <c r="G130" s="666" t="s">
        <v>7500</v>
      </c>
      <c r="H130" s="666" t="s">
        <v>7501</v>
      </c>
      <c r="I130" s="668">
        <v>139.44000000000003</v>
      </c>
      <c r="J130" s="668">
        <v>31</v>
      </c>
      <c r="K130" s="669">
        <v>4322.6100000000006</v>
      </c>
    </row>
    <row r="131" spans="1:11" ht="14.4" customHeight="1" x14ac:dyDescent="0.3">
      <c r="A131" s="664" t="s">
        <v>544</v>
      </c>
      <c r="B131" s="665" t="s">
        <v>545</v>
      </c>
      <c r="C131" s="666" t="s">
        <v>549</v>
      </c>
      <c r="D131" s="667" t="s">
        <v>4277</v>
      </c>
      <c r="E131" s="666" t="s">
        <v>7754</v>
      </c>
      <c r="F131" s="667" t="s">
        <v>7755</v>
      </c>
      <c r="G131" s="666" t="s">
        <v>7502</v>
      </c>
      <c r="H131" s="666" t="s">
        <v>7503</v>
      </c>
      <c r="I131" s="668">
        <v>139.44000000000003</v>
      </c>
      <c r="J131" s="668">
        <v>31</v>
      </c>
      <c r="K131" s="669">
        <v>4322.6100000000006</v>
      </c>
    </row>
    <row r="132" spans="1:11" ht="14.4" customHeight="1" x14ac:dyDescent="0.3">
      <c r="A132" s="664" t="s">
        <v>544</v>
      </c>
      <c r="B132" s="665" t="s">
        <v>545</v>
      </c>
      <c r="C132" s="666" t="s">
        <v>549</v>
      </c>
      <c r="D132" s="667" t="s">
        <v>4277</v>
      </c>
      <c r="E132" s="666" t="s">
        <v>7754</v>
      </c>
      <c r="F132" s="667" t="s">
        <v>7755</v>
      </c>
      <c r="G132" s="666" t="s">
        <v>7504</v>
      </c>
      <c r="H132" s="666" t="s">
        <v>7505</v>
      </c>
      <c r="I132" s="668">
        <v>142.78</v>
      </c>
      <c r="J132" s="668">
        <v>14</v>
      </c>
      <c r="K132" s="669">
        <v>1998.9199999999998</v>
      </c>
    </row>
    <row r="133" spans="1:11" ht="14.4" customHeight="1" x14ac:dyDescent="0.3">
      <c r="A133" s="664" t="s">
        <v>544</v>
      </c>
      <c r="B133" s="665" t="s">
        <v>545</v>
      </c>
      <c r="C133" s="666" t="s">
        <v>549</v>
      </c>
      <c r="D133" s="667" t="s">
        <v>4277</v>
      </c>
      <c r="E133" s="666" t="s">
        <v>7756</v>
      </c>
      <c r="F133" s="667" t="s">
        <v>7757</v>
      </c>
      <c r="G133" s="666" t="s">
        <v>7506</v>
      </c>
      <c r="H133" s="666" t="s">
        <v>7507</v>
      </c>
      <c r="I133" s="668">
        <v>4509.9560000000001</v>
      </c>
      <c r="J133" s="668">
        <v>59</v>
      </c>
      <c r="K133" s="669">
        <v>266087.39</v>
      </c>
    </row>
    <row r="134" spans="1:11" ht="14.4" customHeight="1" x14ac:dyDescent="0.3">
      <c r="A134" s="664" t="s">
        <v>544</v>
      </c>
      <c r="B134" s="665" t="s">
        <v>545</v>
      </c>
      <c r="C134" s="666" t="s">
        <v>549</v>
      </c>
      <c r="D134" s="667" t="s">
        <v>4277</v>
      </c>
      <c r="E134" s="666" t="s">
        <v>7758</v>
      </c>
      <c r="F134" s="667" t="s">
        <v>7759</v>
      </c>
      <c r="G134" s="666" t="s">
        <v>7508</v>
      </c>
      <c r="H134" s="666" t="s">
        <v>7509</v>
      </c>
      <c r="I134" s="668">
        <v>15.608571428571427</v>
      </c>
      <c r="J134" s="668">
        <v>23</v>
      </c>
      <c r="K134" s="669">
        <v>358.97999999999996</v>
      </c>
    </row>
    <row r="135" spans="1:11" ht="14.4" customHeight="1" x14ac:dyDescent="0.3">
      <c r="A135" s="664" t="s">
        <v>544</v>
      </c>
      <c r="B135" s="665" t="s">
        <v>545</v>
      </c>
      <c r="C135" s="666" t="s">
        <v>549</v>
      </c>
      <c r="D135" s="667" t="s">
        <v>4277</v>
      </c>
      <c r="E135" s="666" t="s">
        <v>7758</v>
      </c>
      <c r="F135" s="667" t="s">
        <v>7759</v>
      </c>
      <c r="G135" s="666" t="s">
        <v>7510</v>
      </c>
      <c r="H135" s="666" t="s">
        <v>7511</v>
      </c>
      <c r="I135" s="668">
        <v>19.96</v>
      </c>
      <c r="J135" s="668">
        <v>3</v>
      </c>
      <c r="K135" s="669">
        <v>59.88</v>
      </c>
    </row>
    <row r="136" spans="1:11" ht="14.4" customHeight="1" x14ac:dyDescent="0.3">
      <c r="A136" s="664" t="s">
        <v>544</v>
      </c>
      <c r="B136" s="665" t="s">
        <v>545</v>
      </c>
      <c r="C136" s="666" t="s">
        <v>554</v>
      </c>
      <c r="D136" s="667" t="s">
        <v>4278</v>
      </c>
      <c r="E136" s="666" t="s">
        <v>7740</v>
      </c>
      <c r="F136" s="667" t="s">
        <v>7741</v>
      </c>
      <c r="G136" s="666" t="s">
        <v>7512</v>
      </c>
      <c r="H136" s="666" t="s">
        <v>7513</v>
      </c>
      <c r="I136" s="668">
        <v>183.09</v>
      </c>
      <c r="J136" s="668">
        <v>2</v>
      </c>
      <c r="K136" s="669">
        <v>366.18</v>
      </c>
    </row>
    <row r="137" spans="1:11" ht="14.4" customHeight="1" x14ac:dyDescent="0.3">
      <c r="A137" s="664" t="s">
        <v>544</v>
      </c>
      <c r="B137" s="665" t="s">
        <v>545</v>
      </c>
      <c r="C137" s="666" t="s">
        <v>554</v>
      </c>
      <c r="D137" s="667" t="s">
        <v>4278</v>
      </c>
      <c r="E137" s="666" t="s">
        <v>7740</v>
      </c>
      <c r="F137" s="667" t="s">
        <v>7741</v>
      </c>
      <c r="G137" s="666" t="s">
        <v>7258</v>
      </c>
      <c r="H137" s="666" t="s">
        <v>7259</v>
      </c>
      <c r="I137" s="668">
        <v>123.05</v>
      </c>
      <c r="J137" s="668">
        <v>60</v>
      </c>
      <c r="K137" s="669">
        <v>7383</v>
      </c>
    </row>
    <row r="138" spans="1:11" ht="14.4" customHeight="1" x14ac:dyDescent="0.3">
      <c r="A138" s="664" t="s">
        <v>544</v>
      </c>
      <c r="B138" s="665" t="s">
        <v>545</v>
      </c>
      <c r="C138" s="666" t="s">
        <v>554</v>
      </c>
      <c r="D138" s="667" t="s">
        <v>4278</v>
      </c>
      <c r="E138" s="666" t="s">
        <v>7740</v>
      </c>
      <c r="F138" s="667" t="s">
        <v>7741</v>
      </c>
      <c r="G138" s="666" t="s">
        <v>7514</v>
      </c>
      <c r="H138" s="666" t="s">
        <v>7515</v>
      </c>
      <c r="I138" s="668">
        <v>4.3</v>
      </c>
      <c r="J138" s="668">
        <v>24</v>
      </c>
      <c r="K138" s="669">
        <v>103.2</v>
      </c>
    </row>
    <row r="139" spans="1:11" ht="14.4" customHeight="1" x14ac:dyDescent="0.3">
      <c r="A139" s="664" t="s">
        <v>544</v>
      </c>
      <c r="B139" s="665" t="s">
        <v>545</v>
      </c>
      <c r="C139" s="666" t="s">
        <v>554</v>
      </c>
      <c r="D139" s="667" t="s">
        <v>4278</v>
      </c>
      <c r="E139" s="666" t="s">
        <v>7740</v>
      </c>
      <c r="F139" s="667" t="s">
        <v>7741</v>
      </c>
      <c r="G139" s="666" t="s">
        <v>7516</v>
      </c>
      <c r="H139" s="666" t="s">
        <v>7517</v>
      </c>
      <c r="I139" s="668">
        <v>2.1850000000000001</v>
      </c>
      <c r="J139" s="668">
        <v>30</v>
      </c>
      <c r="K139" s="669">
        <v>65.599999999999994</v>
      </c>
    </row>
    <row r="140" spans="1:11" ht="14.4" customHeight="1" x14ac:dyDescent="0.3">
      <c r="A140" s="664" t="s">
        <v>544</v>
      </c>
      <c r="B140" s="665" t="s">
        <v>545</v>
      </c>
      <c r="C140" s="666" t="s">
        <v>554</v>
      </c>
      <c r="D140" s="667" t="s">
        <v>4278</v>
      </c>
      <c r="E140" s="666" t="s">
        <v>7740</v>
      </c>
      <c r="F140" s="667" t="s">
        <v>7741</v>
      </c>
      <c r="G140" s="666" t="s">
        <v>7264</v>
      </c>
      <c r="H140" s="666" t="s">
        <v>7265</v>
      </c>
      <c r="I140" s="668">
        <v>0.5079999999999999</v>
      </c>
      <c r="J140" s="668">
        <v>12800</v>
      </c>
      <c r="K140" s="669">
        <v>6512</v>
      </c>
    </row>
    <row r="141" spans="1:11" ht="14.4" customHeight="1" x14ac:dyDescent="0.3">
      <c r="A141" s="664" t="s">
        <v>544</v>
      </c>
      <c r="B141" s="665" t="s">
        <v>545</v>
      </c>
      <c r="C141" s="666" t="s">
        <v>554</v>
      </c>
      <c r="D141" s="667" t="s">
        <v>4278</v>
      </c>
      <c r="E141" s="666" t="s">
        <v>7740</v>
      </c>
      <c r="F141" s="667" t="s">
        <v>7741</v>
      </c>
      <c r="G141" s="666" t="s">
        <v>7518</v>
      </c>
      <c r="H141" s="666" t="s">
        <v>7519</v>
      </c>
      <c r="I141" s="668">
        <v>3.5666666666666664</v>
      </c>
      <c r="J141" s="668">
        <v>130</v>
      </c>
      <c r="K141" s="669">
        <v>463.9</v>
      </c>
    </row>
    <row r="142" spans="1:11" ht="14.4" customHeight="1" x14ac:dyDescent="0.3">
      <c r="A142" s="664" t="s">
        <v>544</v>
      </c>
      <c r="B142" s="665" t="s">
        <v>545</v>
      </c>
      <c r="C142" s="666" t="s">
        <v>554</v>
      </c>
      <c r="D142" s="667" t="s">
        <v>4278</v>
      </c>
      <c r="E142" s="666" t="s">
        <v>7740</v>
      </c>
      <c r="F142" s="667" t="s">
        <v>7741</v>
      </c>
      <c r="G142" s="666" t="s">
        <v>7266</v>
      </c>
      <c r="H142" s="666" t="s">
        <v>7267</v>
      </c>
      <c r="I142" s="668">
        <v>28.734545454545458</v>
      </c>
      <c r="J142" s="668">
        <v>256</v>
      </c>
      <c r="K142" s="669">
        <v>7356.1600000000017</v>
      </c>
    </row>
    <row r="143" spans="1:11" ht="14.4" customHeight="1" x14ac:dyDescent="0.3">
      <c r="A143" s="664" t="s">
        <v>544</v>
      </c>
      <c r="B143" s="665" t="s">
        <v>545</v>
      </c>
      <c r="C143" s="666" t="s">
        <v>554</v>
      </c>
      <c r="D143" s="667" t="s">
        <v>4278</v>
      </c>
      <c r="E143" s="666" t="s">
        <v>7740</v>
      </c>
      <c r="F143" s="667" t="s">
        <v>7741</v>
      </c>
      <c r="G143" s="666" t="s">
        <v>7268</v>
      </c>
      <c r="H143" s="666" t="s">
        <v>7269</v>
      </c>
      <c r="I143" s="668">
        <v>2.0499999999999998</v>
      </c>
      <c r="J143" s="668">
        <v>300</v>
      </c>
      <c r="K143" s="669">
        <v>615</v>
      </c>
    </row>
    <row r="144" spans="1:11" ht="14.4" customHeight="1" x14ac:dyDescent="0.3">
      <c r="A144" s="664" t="s">
        <v>544</v>
      </c>
      <c r="B144" s="665" t="s">
        <v>545</v>
      </c>
      <c r="C144" s="666" t="s">
        <v>554</v>
      </c>
      <c r="D144" s="667" t="s">
        <v>4278</v>
      </c>
      <c r="E144" s="666" t="s">
        <v>7740</v>
      </c>
      <c r="F144" s="667" t="s">
        <v>7741</v>
      </c>
      <c r="G144" s="666" t="s">
        <v>7272</v>
      </c>
      <c r="H144" s="666" t="s">
        <v>7273</v>
      </c>
      <c r="I144" s="668">
        <v>0.88</v>
      </c>
      <c r="J144" s="668">
        <v>4820</v>
      </c>
      <c r="K144" s="669">
        <v>4241.6000000000004</v>
      </c>
    </row>
    <row r="145" spans="1:11" ht="14.4" customHeight="1" x14ac:dyDescent="0.3">
      <c r="A145" s="664" t="s">
        <v>544</v>
      </c>
      <c r="B145" s="665" t="s">
        <v>545</v>
      </c>
      <c r="C145" s="666" t="s">
        <v>554</v>
      </c>
      <c r="D145" s="667" t="s">
        <v>4278</v>
      </c>
      <c r="E145" s="666" t="s">
        <v>7740</v>
      </c>
      <c r="F145" s="667" t="s">
        <v>7741</v>
      </c>
      <c r="G145" s="666" t="s">
        <v>7274</v>
      </c>
      <c r="H145" s="666" t="s">
        <v>7275</v>
      </c>
      <c r="I145" s="668">
        <v>86.38</v>
      </c>
      <c r="J145" s="668">
        <v>80</v>
      </c>
      <c r="K145" s="669">
        <v>6910.1</v>
      </c>
    </row>
    <row r="146" spans="1:11" ht="14.4" customHeight="1" x14ac:dyDescent="0.3">
      <c r="A146" s="664" t="s">
        <v>544</v>
      </c>
      <c r="B146" s="665" t="s">
        <v>545</v>
      </c>
      <c r="C146" s="666" t="s">
        <v>554</v>
      </c>
      <c r="D146" s="667" t="s">
        <v>4278</v>
      </c>
      <c r="E146" s="666" t="s">
        <v>7740</v>
      </c>
      <c r="F146" s="667" t="s">
        <v>7741</v>
      </c>
      <c r="G146" s="666" t="s">
        <v>7520</v>
      </c>
      <c r="H146" s="666" t="s">
        <v>7521</v>
      </c>
      <c r="I146" s="668">
        <v>5.6000000000000005</v>
      </c>
      <c r="J146" s="668">
        <v>900</v>
      </c>
      <c r="K146" s="669">
        <v>5043.6899999999996</v>
      </c>
    </row>
    <row r="147" spans="1:11" ht="14.4" customHeight="1" x14ac:dyDescent="0.3">
      <c r="A147" s="664" t="s">
        <v>544</v>
      </c>
      <c r="B147" s="665" t="s">
        <v>545</v>
      </c>
      <c r="C147" s="666" t="s">
        <v>554</v>
      </c>
      <c r="D147" s="667" t="s">
        <v>4278</v>
      </c>
      <c r="E147" s="666" t="s">
        <v>7740</v>
      </c>
      <c r="F147" s="667" t="s">
        <v>7741</v>
      </c>
      <c r="G147" s="666" t="s">
        <v>7276</v>
      </c>
      <c r="H147" s="666" t="s">
        <v>7277</v>
      </c>
      <c r="I147" s="668">
        <v>2.73</v>
      </c>
      <c r="J147" s="668">
        <v>50</v>
      </c>
      <c r="K147" s="669">
        <v>136.69</v>
      </c>
    </row>
    <row r="148" spans="1:11" ht="14.4" customHeight="1" x14ac:dyDescent="0.3">
      <c r="A148" s="664" t="s">
        <v>544</v>
      </c>
      <c r="B148" s="665" t="s">
        <v>545</v>
      </c>
      <c r="C148" s="666" t="s">
        <v>554</v>
      </c>
      <c r="D148" s="667" t="s">
        <v>4278</v>
      </c>
      <c r="E148" s="666" t="s">
        <v>7740</v>
      </c>
      <c r="F148" s="667" t="s">
        <v>7741</v>
      </c>
      <c r="G148" s="666" t="s">
        <v>7278</v>
      </c>
      <c r="H148" s="666" t="s">
        <v>7279</v>
      </c>
      <c r="I148" s="668">
        <v>30.173333333333336</v>
      </c>
      <c r="J148" s="668">
        <v>55</v>
      </c>
      <c r="K148" s="669">
        <v>1659.4</v>
      </c>
    </row>
    <row r="149" spans="1:11" ht="14.4" customHeight="1" x14ac:dyDescent="0.3">
      <c r="A149" s="664" t="s">
        <v>544</v>
      </c>
      <c r="B149" s="665" t="s">
        <v>545</v>
      </c>
      <c r="C149" s="666" t="s">
        <v>554</v>
      </c>
      <c r="D149" s="667" t="s">
        <v>4278</v>
      </c>
      <c r="E149" s="666" t="s">
        <v>7740</v>
      </c>
      <c r="F149" s="667" t="s">
        <v>7741</v>
      </c>
      <c r="G149" s="666" t="s">
        <v>7280</v>
      </c>
      <c r="H149" s="666" t="s">
        <v>7281</v>
      </c>
      <c r="I149" s="668">
        <v>1.3800000000000001</v>
      </c>
      <c r="J149" s="668">
        <v>1050</v>
      </c>
      <c r="K149" s="669">
        <v>1449</v>
      </c>
    </row>
    <row r="150" spans="1:11" ht="14.4" customHeight="1" x14ac:dyDescent="0.3">
      <c r="A150" s="664" t="s">
        <v>544</v>
      </c>
      <c r="B150" s="665" t="s">
        <v>545</v>
      </c>
      <c r="C150" s="666" t="s">
        <v>554</v>
      </c>
      <c r="D150" s="667" t="s">
        <v>4278</v>
      </c>
      <c r="E150" s="666" t="s">
        <v>7740</v>
      </c>
      <c r="F150" s="667" t="s">
        <v>7741</v>
      </c>
      <c r="G150" s="666" t="s">
        <v>7282</v>
      </c>
      <c r="H150" s="666" t="s">
        <v>7283</v>
      </c>
      <c r="I150" s="668">
        <v>79.86</v>
      </c>
      <c r="J150" s="668">
        <v>3</v>
      </c>
      <c r="K150" s="669">
        <v>239.58</v>
      </c>
    </row>
    <row r="151" spans="1:11" ht="14.4" customHeight="1" x14ac:dyDescent="0.3">
      <c r="A151" s="664" t="s">
        <v>544</v>
      </c>
      <c r="B151" s="665" t="s">
        <v>545</v>
      </c>
      <c r="C151" s="666" t="s">
        <v>554</v>
      </c>
      <c r="D151" s="667" t="s">
        <v>4278</v>
      </c>
      <c r="E151" s="666" t="s">
        <v>7740</v>
      </c>
      <c r="F151" s="667" t="s">
        <v>7741</v>
      </c>
      <c r="G151" s="666" t="s">
        <v>7284</v>
      </c>
      <c r="H151" s="666" t="s">
        <v>7285</v>
      </c>
      <c r="I151" s="668">
        <v>0.66375000000000006</v>
      </c>
      <c r="J151" s="668">
        <v>3000</v>
      </c>
      <c r="K151" s="669">
        <v>1988.5</v>
      </c>
    </row>
    <row r="152" spans="1:11" ht="14.4" customHeight="1" x14ac:dyDescent="0.3">
      <c r="A152" s="664" t="s">
        <v>544</v>
      </c>
      <c r="B152" s="665" t="s">
        <v>545</v>
      </c>
      <c r="C152" s="666" t="s">
        <v>554</v>
      </c>
      <c r="D152" s="667" t="s">
        <v>4278</v>
      </c>
      <c r="E152" s="666" t="s">
        <v>7740</v>
      </c>
      <c r="F152" s="667" t="s">
        <v>7741</v>
      </c>
      <c r="G152" s="666" t="s">
        <v>7288</v>
      </c>
      <c r="H152" s="666" t="s">
        <v>7289</v>
      </c>
      <c r="I152" s="668">
        <v>8.5783333333333331</v>
      </c>
      <c r="J152" s="668">
        <v>123</v>
      </c>
      <c r="K152" s="669">
        <v>1055.22</v>
      </c>
    </row>
    <row r="153" spans="1:11" ht="14.4" customHeight="1" x14ac:dyDescent="0.3">
      <c r="A153" s="664" t="s">
        <v>544</v>
      </c>
      <c r="B153" s="665" t="s">
        <v>545</v>
      </c>
      <c r="C153" s="666" t="s">
        <v>554</v>
      </c>
      <c r="D153" s="667" t="s">
        <v>4278</v>
      </c>
      <c r="E153" s="666" t="s">
        <v>7740</v>
      </c>
      <c r="F153" s="667" t="s">
        <v>7741</v>
      </c>
      <c r="G153" s="666" t="s">
        <v>7522</v>
      </c>
      <c r="H153" s="666" t="s">
        <v>7523</v>
      </c>
      <c r="I153" s="668">
        <v>13.02</v>
      </c>
      <c r="J153" s="668">
        <v>5</v>
      </c>
      <c r="K153" s="669">
        <v>65.099999999999994</v>
      </c>
    </row>
    <row r="154" spans="1:11" ht="14.4" customHeight="1" x14ac:dyDescent="0.3">
      <c r="A154" s="664" t="s">
        <v>544</v>
      </c>
      <c r="B154" s="665" t="s">
        <v>545</v>
      </c>
      <c r="C154" s="666" t="s">
        <v>554</v>
      </c>
      <c r="D154" s="667" t="s">
        <v>4278</v>
      </c>
      <c r="E154" s="666" t="s">
        <v>7740</v>
      </c>
      <c r="F154" s="667" t="s">
        <v>7741</v>
      </c>
      <c r="G154" s="666" t="s">
        <v>7290</v>
      </c>
      <c r="H154" s="666" t="s">
        <v>7291</v>
      </c>
      <c r="I154" s="668">
        <v>27.876923076923074</v>
      </c>
      <c r="J154" s="668">
        <v>64</v>
      </c>
      <c r="K154" s="669">
        <v>1784.1699999999996</v>
      </c>
    </row>
    <row r="155" spans="1:11" ht="14.4" customHeight="1" x14ac:dyDescent="0.3">
      <c r="A155" s="664" t="s">
        <v>544</v>
      </c>
      <c r="B155" s="665" t="s">
        <v>545</v>
      </c>
      <c r="C155" s="666" t="s">
        <v>554</v>
      </c>
      <c r="D155" s="667" t="s">
        <v>4278</v>
      </c>
      <c r="E155" s="666" t="s">
        <v>7740</v>
      </c>
      <c r="F155" s="667" t="s">
        <v>7741</v>
      </c>
      <c r="G155" s="666" t="s">
        <v>7292</v>
      </c>
      <c r="H155" s="666" t="s">
        <v>7293</v>
      </c>
      <c r="I155" s="668">
        <v>159.55000000000001</v>
      </c>
      <c r="J155" s="668">
        <v>5</v>
      </c>
      <c r="K155" s="669">
        <v>797.75</v>
      </c>
    </row>
    <row r="156" spans="1:11" ht="14.4" customHeight="1" x14ac:dyDescent="0.3">
      <c r="A156" s="664" t="s">
        <v>544</v>
      </c>
      <c r="B156" s="665" t="s">
        <v>545</v>
      </c>
      <c r="C156" s="666" t="s">
        <v>554</v>
      </c>
      <c r="D156" s="667" t="s">
        <v>4278</v>
      </c>
      <c r="E156" s="666" t="s">
        <v>7740</v>
      </c>
      <c r="F156" s="667" t="s">
        <v>7741</v>
      </c>
      <c r="G156" s="666" t="s">
        <v>7296</v>
      </c>
      <c r="H156" s="666" t="s">
        <v>7297</v>
      </c>
      <c r="I156" s="668">
        <v>283.01</v>
      </c>
      <c r="J156" s="668">
        <v>5</v>
      </c>
      <c r="K156" s="669">
        <v>1415.05</v>
      </c>
    </row>
    <row r="157" spans="1:11" ht="14.4" customHeight="1" x14ac:dyDescent="0.3">
      <c r="A157" s="664" t="s">
        <v>544</v>
      </c>
      <c r="B157" s="665" t="s">
        <v>545</v>
      </c>
      <c r="C157" s="666" t="s">
        <v>554</v>
      </c>
      <c r="D157" s="667" t="s">
        <v>4278</v>
      </c>
      <c r="E157" s="666" t="s">
        <v>7740</v>
      </c>
      <c r="F157" s="667" t="s">
        <v>7741</v>
      </c>
      <c r="G157" s="666" t="s">
        <v>7524</v>
      </c>
      <c r="H157" s="666" t="s">
        <v>7525</v>
      </c>
      <c r="I157" s="668">
        <v>259.89999999999998</v>
      </c>
      <c r="J157" s="668">
        <v>3</v>
      </c>
      <c r="K157" s="669">
        <v>779.69999999999993</v>
      </c>
    </row>
    <row r="158" spans="1:11" ht="14.4" customHeight="1" x14ac:dyDescent="0.3">
      <c r="A158" s="664" t="s">
        <v>544</v>
      </c>
      <c r="B158" s="665" t="s">
        <v>545</v>
      </c>
      <c r="C158" s="666" t="s">
        <v>554</v>
      </c>
      <c r="D158" s="667" t="s">
        <v>4278</v>
      </c>
      <c r="E158" s="666" t="s">
        <v>7740</v>
      </c>
      <c r="F158" s="667" t="s">
        <v>7741</v>
      </c>
      <c r="G158" s="666" t="s">
        <v>7526</v>
      </c>
      <c r="H158" s="666" t="s">
        <v>7527</v>
      </c>
      <c r="I158" s="668">
        <v>120.6925</v>
      </c>
      <c r="J158" s="668">
        <v>60</v>
      </c>
      <c r="K158" s="669">
        <v>7241.5600000000013</v>
      </c>
    </row>
    <row r="159" spans="1:11" ht="14.4" customHeight="1" x14ac:dyDescent="0.3">
      <c r="A159" s="664" t="s">
        <v>544</v>
      </c>
      <c r="B159" s="665" t="s">
        <v>545</v>
      </c>
      <c r="C159" s="666" t="s">
        <v>554</v>
      </c>
      <c r="D159" s="667" t="s">
        <v>4278</v>
      </c>
      <c r="E159" s="666" t="s">
        <v>7740</v>
      </c>
      <c r="F159" s="667" t="s">
        <v>7741</v>
      </c>
      <c r="G159" s="666" t="s">
        <v>7528</v>
      </c>
      <c r="H159" s="666" t="s">
        <v>7529</v>
      </c>
      <c r="I159" s="668">
        <v>123.19</v>
      </c>
      <c r="J159" s="668">
        <v>20</v>
      </c>
      <c r="K159" s="669">
        <v>2463.7600000000002</v>
      </c>
    </row>
    <row r="160" spans="1:11" ht="14.4" customHeight="1" x14ac:dyDescent="0.3">
      <c r="A160" s="664" t="s">
        <v>544</v>
      </c>
      <c r="B160" s="665" t="s">
        <v>545</v>
      </c>
      <c r="C160" s="666" t="s">
        <v>554</v>
      </c>
      <c r="D160" s="667" t="s">
        <v>4278</v>
      </c>
      <c r="E160" s="666" t="s">
        <v>7740</v>
      </c>
      <c r="F160" s="667" t="s">
        <v>7741</v>
      </c>
      <c r="G160" s="666" t="s">
        <v>7530</v>
      </c>
      <c r="H160" s="666" t="s">
        <v>7531</v>
      </c>
      <c r="I160" s="668">
        <v>13.157499999999999</v>
      </c>
      <c r="J160" s="668">
        <v>96</v>
      </c>
      <c r="K160" s="669">
        <v>1262.92</v>
      </c>
    </row>
    <row r="161" spans="1:11" ht="14.4" customHeight="1" x14ac:dyDescent="0.3">
      <c r="A161" s="664" t="s">
        <v>544</v>
      </c>
      <c r="B161" s="665" t="s">
        <v>545</v>
      </c>
      <c r="C161" s="666" t="s">
        <v>554</v>
      </c>
      <c r="D161" s="667" t="s">
        <v>4278</v>
      </c>
      <c r="E161" s="666" t="s">
        <v>7740</v>
      </c>
      <c r="F161" s="667" t="s">
        <v>7741</v>
      </c>
      <c r="G161" s="666" t="s">
        <v>7298</v>
      </c>
      <c r="H161" s="666" t="s">
        <v>7299</v>
      </c>
      <c r="I161" s="668">
        <v>26.37</v>
      </c>
      <c r="J161" s="668">
        <v>132</v>
      </c>
      <c r="K161" s="669">
        <v>3480.79</v>
      </c>
    </row>
    <row r="162" spans="1:11" ht="14.4" customHeight="1" x14ac:dyDescent="0.3">
      <c r="A162" s="664" t="s">
        <v>544</v>
      </c>
      <c r="B162" s="665" t="s">
        <v>545</v>
      </c>
      <c r="C162" s="666" t="s">
        <v>554</v>
      </c>
      <c r="D162" s="667" t="s">
        <v>4278</v>
      </c>
      <c r="E162" s="666" t="s">
        <v>7740</v>
      </c>
      <c r="F162" s="667" t="s">
        <v>7741</v>
      </c>
      <c r="G162" s="666" t="s">
        <v>7532</v>
      </c>
      <c r="H162" s="666" t="s">
        <v>7533</v>
      </c>
      <c r="I162" s="668">
        <v>11.94</v>
      </c>
      <c r="J162" s="668">
        <v>350</v>
      </c>
      <c r="K162" s="669">
        <v>4178.0599999999995</v>
      </c>
    </row>
    <row r="163" spans="1:11" ht="14.4" customHeight="1" x14ac:dyDescent="0.3">
      <c r="A163" s="664" t="s">
        <v>544</v>
      </c>
      <c r="B163" s="665" t="s">
        <v>545</v>
      </c>
      <c r="C163" s="666" t="s">
        <v>554</v>
      </c>
      <c r="D163" s="667" t="s">
        <v>4278</v>
      </c>
      <c r="E163" s="666" t="s">
        <v>7740</v>
      </c>
      <c r="F163" s="667" t="s">
        <v>7741</v>
      </c>
      <c r="G163" s="666" t="s">
        <v>7305</v>
      </c>
      <c r="H163" s="666" t="s">
        <v>7306</v>
      </c>
      <c r="I163" s="668">
        <v>66.724999999999994</v>
      </c>
      <c r="J163" s="668">
        <v>40</v>
      </c>
      <c r="K163" s="669">
        <v>2669.08</v>
      </c>
    </row>
    <row r="164" spans="1:11" ht="14.4" customHeight="1" x14ac:dyDescent="0.3">
      <c r="A164" s="664" t="s">
        <v>544</v>
      </c>
      <c r="B164" s="665" t="s">
        <v>545</v>
      </c>
      <c r="C164" s="666" t="s">
        <v>554</v>
      </c>
      <c r="D164" s="667" t="s">
        <v>4278</v>
      </c>
      <c r="E164" s="666" t="s">
        <v>7740</v>
      </c>
      <c r="F164" s="667" t="s">
        <v>7741</v>
      </c>
      <c r="G164" s="666" t="s">
        <v>7534</v>
      </c>
      <c r="H164" s="666" t="s">
        <v>7535</v>
      </c>
      <c r="I164" s="668">
        <v>0.42</v>
      </c>
      <c r="J164" s="668">
        <v>1000</v>
      </c>
      <c r="K164" s="669">
        <v>419.75</v>
      </c>
    </row>
    <row r="165" spans="1:11" ht="14.4" customHeight="1" x14ac:dyDescent="0.3">
      <c r="A165" s="664" t="s">
        <v>544</v>
      </c>
      <c r="B165" s="665" t="s">
        <v>545</v>
      </c>
      <c r="C165" s="666" t="s">
        <v>554</v>
      </c>
      <c r="D165" s="667" t="s">
        <v>4278</v>
      </c>
      <c r="E165" s="666" t="s">
        <v>7740</v>
      </c>
      <c r="F165" s="667" t="s">
        <v>7741</v>
      </c>
      <c r="G165" s="666" t="s">
        <v>7307</v>
      </c>
      <c r="H165" s="666" t="s">
        <v>7308</v>
      </c>
      <c r="I165" s="668">
        <v>5.18</v>
      </c>
      <c r="J165" s="668">
        <v>20</v>
      </c>
      <c r="K165" s="669">
        <v>103.55</v>
      </c>
    </row>
    <row r="166" spans="1:11" ht="14.4" customHeight="1" x14ac:dyDescent="0.3">
      <c r="A166" s="664" t="s">
        <v>544</v>
      </c>
      <c r="B166" s="665" t="s">
        <v>545</v>
      </c>
      <c r="C166" s="666" t="s">
        <v>554</v>
      </c>
      <c r="D166" s="667" t="s">
        <v>4278</v>
      </c>
      <c r="E166" s="666" t="s">
        <v>7740</v>
      </c>
      <c r="F166" s="667" t="s">
        <v>7741</v>
      </c>
      <c r="G166" s="666" t="s">
        <v>7309</v>
      </c>
      <c r="H166" s="666" t="s">
        <v>7310</v>
      </c>
      <c r="I166" s="668">
        <v>44.29</v>
      </c>
      <c r="J166" s="668">
        <v>10</v>
      </c>
      <c r="K166" s="669">
        <v>442.87</v>
      </c>
    </row>
    <row r="167" spans="1:11" ht="14.4" customHeight="1" x14ac:dyDescent="0.3">
      <c r="A167" s="664" t="s">
        <v>544</v>
      </c>
      <c r="B167" s="665" t="s">
        <v>545</v>
      </c>
      <c r="C167" s="666" t="s">
        <v>554</v>
      </c>
      <c r="D167" s="667" t="s">
        <v>4278</v>
      </c>
      <c r="E167" s="666" t="s">
        <v>7740</v>
      </c>
      <c r="F167" s="667" t="s">
        <v>7741</v>
      </c>
      <c r="G167" s="666" t="s">
        <v>7536</v>
      </c>
      <c r="H167" s="666" t="s">
        <v>7537</v>
      </c>
      <c r="I167" s="668">
        <v>5.2733333333333334</v>
      </c>
      <c r="J167" s="668">
        <v>70</v>
      </c>
      <c r="K167" s="669">
        <v>369.1</v>
      </c>
    </row>
    <row r="168" spans="1:11" ht="14.4" customHeight="1" x14ac:dyDescent="0.3">
      <c r="A168" s="664" t="s">
        <v>544</v>
      </c>
      <c r="B168" s="665" t="s">
        <v>545</v>
      </c>
      <c r="C168" s="666" t="s">
        <v>554</v>
      </c>
      <c r="D168" s="667" t="s">
        <v>4278</v>
      </c>
      <c r="E168" s="666" t="s">
        <v>7740</v>
      </c>
      <c r="F168" s="667" t="s">
        <v>7741</v>
      </c>
      <c r="G168" s="666" t="s">
        <v>7538</v>
      </c>
      <c r="H168" s="666" t="s">
        <v>7539</v>
      </c>
      <c r="I168" s="668">
        <v>140.46</v>
      </c>
      <c r="J168" s="668">
        <v>2</v>
      </c>
      <c r="K168" s="669">
        <v>280.92</v>
      </c>
    </row>
    <row r="169" spans="1:11" ht="14.4" customHeight="1" x14ac:dyDescent="0.3">
      <c r="A169" s="664" t="s">
        <v>544</v>
      </c>
      <c r="B169" s="665" t="s">
        <v>545</v>
      </c>
      <c r="C169" s="666" t="s">
        <v>554</v>
      </c>
      <c r="D169" s="667" t="s">
        <v>4278</v>
      </c>
      <c r="E169" s="666" t="s">
        <v>7740</v>
      </c>
      <c r="F169" s="667" t="s">
        <v>7741</v>
      </c>
      <c r="G169" s="666" t="s">
        <v>7540</v>
      </c>
      <c r="H169" s="666" t="s">
        <v>7541</v>
      </c>
      <c r="I169" s="668">
        <v>39.1</v>
      </c>
      <c r="J169" s="668">
        <v>25</v>
      </c>
      <c r="K169" s="669">
        <v>977.5</v>
      </c>
    </row>
    <row r="170" spans="1:11" ht="14.4" customHeight="1" x14ac:dyDescent="0.3">
      <c r="A170" s="664" t="s">
        <v>544</v>
      </c>
      <c r="B170" s="665" t="s">
        <v>545</v>
      </c>
      <c r="C170" s="666" t="s">
        <v>554</v>
      </c>
      <c r="D170" s="667" t="s">
        <v>4278</v>
      </c>
      <c r="E170" s="666" t="s">
        <v>7740</v>
      </c>
      <c r="F170" s="667" t="s">
        <v>7741</v>
      </c>
      <c r="G170" s="666" t="s">
        <v>7315</v>
      </c>
      <c r="H170" s="666" t="s">
        <v>7317</v>
      </c>
      <c r="I170" s="668">
        <v>153</v>
      </c>
      <c r="J170" s="668">
        <v>30</v>
      </c>
      <c r="K170" s="669">
        <v>4589.96</v>
      </c>
    </row>
    <row r="171" spans="1:11" ht="14.4" customHeight="1" x14ac:dyDescent="0.3">
      <c r="A171" s="664" t="s">
        <v>544</v>
      </c>
      <c r="B171" s="665" t="s">
        <v>545</v>
      </c>
      <c r="C171" s="666" t="s">
        <v>554</v>
      </c>
      <c r="D171" s="667" t="s">
        <v>4278</v>
      </c>
      <c r="E171" s="666" t="s">
        <v>7740</v>
      </c>
      <c r="F171" s="667" t="s">
        <v>7741</v>
      </c>
      <c r="G171" s="666" t="s">
        <v>7542</v>
      </c>
      <c r="H171" s="666" t="s">
        <v>7543</v>
      </c>
      <c r="I171" s="668">
        <v>13.22</v>
      </c>
      <c r="J171" s="668">
        <v>10</v>
      </c>
      <c r="K171" s="669">
        <v>132.25</v>
      </c>
    </row>
    <row r="172" spans="1:11" ht="14.4" customHeight="1" x14ac:dyDescent="0.3">
      <c r="A172" s="664" t="s">
        <v>544</v>
      </c>
      <c r="B172" s="665" t="s">
        <v>545</v>
      </c>
      <c r="C172" s="666" t="s">
        <v>554</v>
      </c>
      <c r="D172" s="667" t="s">
        <v>4278</v>
      </c>
      <c r="E172" s="666" t="s">
        <v>7740</v>
      </c>
      <c r="F172" s="667" t="s">
        <v>7741</v>
      </c>
      <c r="G172" s="666" t="s">
        <v>7544</v>
      </c>
      <c r="H172" s="666" t="s">
        <v>7545</v>
      </c>
      <c r="I172" s="668">
        <v>0.37999999999999995</v>
      </c>
      <c r="J172" s="668">
        <v>750</v>
      </c>
      <c r="K172" s="669">
        <v>285</v>
      </c>
    </row>
    <row r="173" spans="1:11" ht="14.4" customHeight="1" x14ac:dyDescent="0.3">
      <c r="A173" s="664" t="s">
        <v>544</v>
      </c>
      <c r="B173" s="665" t="s">
        <v>545</v>
      </c>
      <c r="C173" s="666" t="s">
        <v>554</v>
      </c>
      <c r="D173" s="667" t="s">
        <v>4278</v>
      </c>
      <c r="E173" s="666" t="s">
        <v>7740</v>
      </c>
      <c r="F173" s="667" t="s">
        <v>7741</v>
      </c>
      <c r="G173" s="666" t="s">
        <v>7318</v>
      </c>
      <c r="H173" s="666" t="s">
        <v>7319</v>
      </c>
      <c r="I173" s="668">
        <v>1.17</v>
      </c>
      <c r="J173" s="668">
        <v>50</v>
      </c>
      <c r="K173" s="669">
        <v>58.5</v>
      </c>
    </row>
    <row r="174" spans="1:11" ht="14.4" customHeight="1" x14ac:dyDescent="0.3">
      <c r="A174" s="664" t="s">
        <v>544</v>
      </c>
      <c r="B174" s="665" t="s">
        <v>545</v>
      </c>
      <c r="C174" s="666" t="s">
        <v>554</v>
      </c>
      <c r="D174" s="667" t="s">
        <v>4278</v>
      </c>
      <c r="E174" s="666" t="s">
        <v>7740</v>
      </c>
      <c r="F174" s="667" t="s">
        <v>7741</v>
      </c>
      <c r="G174" s="666" t="s">
        <v>7320</v>
      </c>
      <c r="H174" s="666" t="s">
        <v>7321</v>
      </c>
      <c r="I174" s="668">
        <v>85.29</v>
      </c>
      <c r="J174" s="668">
        <v>9</v>
      </c>
      <c r="K174" s="669">
        <v>767.61</v>
      </c>
    </row>
    <row r="175" spans="1:11" ht="14.4" customHeight="1" x14ac:dyDescent="0.3">
      <c r="A175" s="664" t="s">
        <v>544</v>
      </c>
      <c r="B175" s="665" t="s">
        <v>545</v>
      </c>
      <c r="C175" s="666" t="s">
        <v>554</v>
      </c>
      <c r="D175" s="667" t="s">
        <v>4278</v>
      </c>
      <c r="E175" s="666" t="s">
        <v>7740</v>
      </c>
      <c r="F175" s="667" t="s">
        <v>7741</v>
      </c>
      <c r="G175" s="666" t="s">
        <v>7322</v>
      </c>
      <c r="H175" s="666" t="s">
        <v>7323</v>
      </c>
      <c r="I175" s="668">
        <v>120.005</v>
      </c>
      <c r="J175" s="668">
        <v>7</v>
      </c>
      <c r="K175" s="669">
        <v>840.02</v>
      </c>
    </row>
    <row r="176" spans="1:11" ht="14.4" customHeight="1" x14ac:dyDescent="0.3">
      <c r="A176" s="664" t="s">
        <v>544</v>
      </c>
      <c r="B176" s="665" t="s">
        <v>545</v>
      </c>
      <c r="C176" s="666" t="s">
        <v>554</v>
      </c>
      <c r="D176" s="667" t="s">
        <v>4278</v>
      </c>
      <c r="E176" s="666" t="s">
        <v>7740</v>
      </c>
      <c r="F176" s="667" t="s">
        <v>7741</v>
      </c>
      <c r="G176" s="666" t="s">
        <v>7324</v>
      </c>
      <c r="H176" s="666" t="s">
        <v>7325</v>
      </c>
      <c r="I176" s="668">
        <v>10.5275</v>
      </c>
      <c r="J176" s="668">
        <v>80</v>
      </c>
      <c r="K176" s="669">
        <v>842.19999999999982</v>
      </c>
    </row>
    <row r="177" spans="1:11" ht="14.4" customHeight="1" x14ac:dyDescent="0.3">
      <c r="A177" s="664" t="s">
        <v>544</v>
      </c>
      <c r="B177" s="665" t="s">
        <v>545</v>
      </c>
      <c r="C177" s="666" t="s">
        <v>554</v>
      </c>
      <c r="D177" s="667" t="s">
        <v>4278</v>
      </c>
      <c r="E177" s="666" t="s">
        <v>7740</v>
      </c>
      <c r="F177" s="667" t="s">
        <v>7741</v>
      </c>
      <c r="G177" s="666" t="s">
        <v>7546</v>
      </c>
      <c r="H177" s="666" t="s">
        <v>7547</v>
      </c>
      <c r="I177" s="668">
        <v>13.22</v>
      </c>
      <c r="J177" s="668">
        <v>20</v>
      </c>
      <c r="K177" s="669">
        <v>264.39999999999998</v>
      </c>
    </row>
    <row r="178" spans="1:11" ht="14.4" customHeight="1" x14ac:dyDescent="0.3">
      <c r="A178" s="664" t="s">
        <v>544</v>
      </c>
      <c r="B178" s="665" t="s">
        <v>545</v>
      </c>
      <c r="C178" s="666" t="s">
        <v>554</v>
      </c>
      <c r="D178" s="667" t="s">
        <v>4278</v>
      </c>
      <c r="E178" s="666" t="s">
        <v>7740</v>
      </c>
      <c r="F178" s="667" t="s">
        <v>7741</v>
      </c>
      <c r="G178" s="666" t="s">
        <v>7548</v>
      </c>
      <c r="H178" s="666" t="s">
        <v>7549</v>
      </c>
      <c r="I178" s="668">
        <v>72.734999999999999</v>
      </c>
      <c r="J178" s="668">
        <v>17</v>
      </c>
      <c r="K178" s="669">
        <v>1236.5</v>
      </c>
    </row>
    <row r="179" spans="1:11" ht="14.4" customHeight="1" x14ac:dyDescent="0.3">
      <c r="A179" s="664" t="s">
        <v>544</v>
      </c>
      <c r="B179" s="665" t="s">
        <v>545</v>
      </c>
      <c r="C179" s="666" t="s">
        <v>554</v>
      </c>
      <c r="D179" s="667" t="s">
        <v>4278</v>
      </c>
      <c r="E179" s="666" t="s">
        <v>7740</v>
      </c>
      <c r="F179" s="667" t="s">
        <v>7741</v>
      </c>
      <c r="G179" s="666" t="s">
        <v>7550</v>
      </c>
      <c r="H179" s="666" t="s">
        <v>7551</v>
      </c>
      <c r="I179" s="668">
        <v>52.323999999999998</v>
      </c>
      <c r="J179" s="668">
        <v>22</v>
      </c>
      <c r="K179" s="669">
        <v>1151.1399999999999</v>
      </c>
    </row>
    <row r="180" spans="1:11" ht="14.4" customHeight="1" x14ac:dyDescent="0.3">
      <c r="A180" s="664" t="s">
        <v>544</v>
      </c>
      <c r="B180" s="665" t="s">
        <v>545</v>
      </c>
      <c r="C180" s="666" t="s">
        <v>554</v>
      </c>
      <c r="D180" s="667" t="s">
        <v>4278</v>
      </c>
      <c r="E180" s="666" t="s">
        <v>7740</v>
      </c>
      <c r="F180" s="667" t="s">
        <v>7741</v>
      </c>
      <c r="G180" s="666" t="s">
        <v>7326</v>
      </c>
      <c r="H180" s="666" t="s">
        <v>7327</v>
      </c>
      <c r="I180" s="668">
        <v>158.71800000000007</v>
      </c>
      <c r="J180" s="668">
        <v>1384</v>
      </c>
      <c r="K180" s="669">
        <v>34748.409999999996</v>
      </c>
    </row>
    <row r="181" spans="1:11" ht="14.4" customHeight="1" x14ac:dyDescent="0.3">
      <c r="A181" s="664" t="s">
        <v>544</v>
      </c>
      <c r="B181" s="665" t="s">
        <v>545</v>
      </c>
      <c r="C181" s="666" t="s">
        <v>554</v>
      </c>
      <c r="D181" s="667" t="s">
        <v>4278</v>
      </c>
      <c r="E181" s="666" t="s">
        <v>7740</v>
      </c>
      <c r="F181" s="667" t="s">
        <v>7741</v>
      </c>
      <c r="G181" s="666" t="s">
        <v>7552</v>
      </c>
      <c r="H181" s="666" t="s">
        <v>7553</v>
      </c>
      <c r="I181" s="668">
        <v>370.27499999999998</v>
      </c>
      <c r="J181" s="668">
        <v>3</v>
      </c>
      <c r="K181" s="669">
        <v>1110.83</v>
      </c>
    </row>
    <row r="182" spans="1:11" ht="14.4" customHeight="1" x14ac:dyDescent="0.3">
      <c r="A182" s="664" t="s">
        <v>544</v>
      </c>
      <c r="B182" s="665" t="s">
        <v>545</v>
      </c>
      <c r="C182" s="666" t="s">
        <v>554</v>
      </c>
      <c r="D182" s="667" t="s">
        <v>4278</v>
      </c>
      <c r="E182" s="666" t="s">
        <v>7740</v>
      </c>
      <c r="F182" s="667" t="s">
        <v>7741</v>
      </c>
      <c r="G182" s="666" t="s">
        <v>7554</v>
      </c>
      <c r="H182" s="666" t="s">
        <v>7555</v>
      </c>
      <c r="I182" s="668">
        <v>322.35000000000002</v>
      </c>
      <c r="J182" s="668">
        <v>1</v>
      </c>
      <c r="K182" s="669">
        <v>322.35000000000002</v>
      </c>
    </row>
    <row r="183" spans="1:11" ht="14.4" customHeight="1" x14ac:dyDescent="0.3">
      <c r="A183" s="664" t="s">
        <v>544</v>
      </c>
      <c r="B183" s="665" t="s">
        <v>545</v>
      </c>
      <c r="C183" s="666" t="s">
        <v>554</v>
      </c>
      <c r="D183" s="667" t="s">
        <v>4278</v>
      </c>
      <c r="E183" s="666" t="s">
        <v>7740</v>
      </c>
      <c r="F183" s="667" t="s">
        <v>7741</v>
      </c>
      <c r="G183" s="666" t="s">
        <v>7556</v>
      </c>
      <c r="H183" s="666" t="s">
        <v>7557</v>
      </c>
      <c r="I183" s="668">
        <v>1.92</v>
      </c>
      <c r="J183" s="668">
        <v>750</v>
      </c>
      <c r="K183" s="669">
        <v>1436.41</v>
      </c>
    </row>
    <row r="184" spans="1:11" ht="14.4" customHeight="1" x14ac:dyDescent="0.3">
      <c r="A184" s="664" t="s">
        <v>544</v>
      </c>
      <c r="B184" s="665" t="s">
        <v>545</v>
      </c>
      <c r="C184" s="666" t="s">
        <v>554</v>
      </c>
      <c r="D184" s="667" t="s">
        <v>4278</v>
      </c>
      <c r="E184" s="666" t="s">
        <v>7740</v>
      </c>
      <c r="F184" s="667" t="s">
        <v>7741</v>
      </c>
      <c r="G184" s="666" t="s">
        <v>7558</v>
      </c>
      <c r="H184" s="666" t="s">
        <v>7559</v>
      </c>
      <c r="I184" s="668">
        <v>204.54</v>
      </c>
      <c r="J184" s="668">
        <v>10</v>
      </c>
      <c r="K184" s="669">
        <v>2045.42</v>
      </c>
    </row>
    <row r="185" spans="1:11" ht="14.4" customHeight="1" x14ac:dyDescent="0.3">
      <c r="A185" s="664" t="s">
        <v>544</v>
      </c>
      <c r="B185" s="665" t="s">
        <v>545</v>
      </c>
      <c r="C185" s="666" t="s">
        <v>554</v>
      </c>
      <c r="D185" s="667" t="s">
        <v>4278</v>
      </c>
      <c r="E185" s="666" t="s">
        <v>7740</v>
      </c>
      <c r="F185" s="667" t="s">
        <v>7741</v>
      </c>
      <c r="G185" s="666" t="s">
        <v>7560</v>
      </c>
      <c r="H185" s="666" t="s">
        <v>7561</v>
      </c>
      <c r="I185" s="668">
        <v>8.32</v>
      </c>
      <c r="J185" s="668">
        <v>20</v>
      </c>
      <c r="K185" s="669">
        <v>166.42</v>
      </c>
    </row>
    <row r="186" spans="1:11" ht="14.4" customHeight="1" x14ac:dyDescent="0.3">
      <c r="A186" s="664" t="s">
        <v>544</v>
      </c>
      <c r="B186" s="665" t="s">
        <v>545</v>
      </c>
      <c r="C186" s="666" t="s">
        <v>554</v>
      </c>
      <c r="D186" s="667" t="s">
        <v>4278</v>
      </c>
      <c r="E186" s="666" t="s">
        <v>7742</v>
      </c>
      <c r="F186" s="667" t="s">
        <v>7743</v>
      </c>
      <c r="G186" s="666" t="s">
        <v>7332</v>
      </c>
      <c r="H186" s="666" t="s">
        <v>7333</v>
      </c>
      <c r="I186" s="668">
        <v>2.7766666666666668</v>
      </c>
      <c r="J186" s="668">
        <v>90</v>
      </c>
      <c r="K186" s="669">
        <v>249.1</v>
      </c>
    </row>
    <row r="187" spans="1:11" ht="14.4" customHeight="1" x14ac:dyDescent="0.3">
      <c r="A187" s="664" t="s">
        <v>544</v>
      </c>
      <c r="B187" s="665" t="s">
        <v>545</v>
      </c>
      <c r="C187" s="666" t="s">
        <v>554</v>
      </c>
      <c r="D187" s="667" t="s">
        <v>4278</v>
      </c>
      <c r="E187" s="666" t="s">
        <v>7742</v>
      </c>
      <c r="F187" s="667" t="s">
        <v>7743</v>
      </c>
      <c r="G187" s="666" t="s">
        <v>7336</v>
      </c>
      <c r="H187" s="666" t="s">
        <v>7337</v>
      </c>
      <c r="I187" s="668">
        <v>15.923750000000002</v>
      </c>
      <c r="J187" s="668">
        <v>600</v>
      </c>
      <c r="K187" s="669">
        <v>9554.5</v>
      </c>
    </row>
    <row r="188" spans="1:11" ht="14.4" customHeight="1" x14ac:dyDescent="0.3">
      <c r="A188" s="664" t="s">
        <v>544</v>
      </c>
      <c r="B188" s="665" t="s">
        <v>545</v>
      </c>
      <c r="C188" s="666" t="s">
        <v>554</v>
      </c>
      <c r="D188" s="667" t="s">
        <v>4278</v>
      </c>
      <c r="E188" s="666" t="s">
        <v>7742</v>
      </c>
      <c r="F188" s="667" t="s">
        <v>7743</v>
      </c>
      <c r="G188" s="666" t="s">
        <v>7562</v>
      </c>
      <c r="H188" s="666" t="s">
        <v>7563</v>
      </c>
      <c r="I188" s="668">
        <v>7.43</v>
      </c>
      <c r="J188" s="668">
        <v>60</v>
      </c>
      <c r="K188" s="669">
        <v>445.8</v>
      </c>
    </row>
    <row r="189" spans="1:11" ht="14.4" customHeight="1" x14ac:dyDescent="0.3">
      <c r="A189" s="664" t="s">
        <v>544</v>
      </c>
      <c r="B189" s="665" t="s">
        <v>545</v>
      </c>
      <c r="C189" s="666" t="s">
        <v>554</v>
      </c>
      <c r="D189" s="667" t="s">
        <v>4278</v>
      </c>
      <c r="E189" s="666" t="s">
        <v>7742</v>
      </c>
      <c r="F189" s="667" t="s">
        <v>7743</v>
      </c>
      <c r="G189" s="666" t="s">
        <v>7338</v>
      </c>
      <c r="H189" s="666" t="s">
        <v>7339</v>
      </c>
      <c r="I189" s="668">
        <v>1.0900000000000001</v>
      </c>
      <c r="J189" s="668">
        <v>10800</v>
      </c>
      <c r="K189" s="669">
        <v>11772</v>
      </c>
    </row>
    <row r="190" spans="1:11" ht="14.4" customHeight="1" x14ac:dyDescent="0.3">
      <c r="A190" s="664" t="s">
        <v>544</v>
      </c>
      <c r="B190" s="665" t="s">
        <v>545</v>
      </c>
      <c r="C190" s="666" t="s">
        <v>554</v>
      </c>
      <c r="D190" s="667" t="s">
        <v>4278</v>
      </c>
      <c r="E190" s="666" t="s">
        <v>7742</v>
      </c>
      <c r="F190" s="667" t="s">
        <v>7743</v>
      </c>
      <c r="G190" s="666" t="s">
        <v>7340</v>
      </c>
      <c r="H190" s="666" t="s">
        <v>7341</v>
      </c>
      <c r="I190" s="668">
        <v>1.6733333333333331</v>
      </c>
      <c r="J190" s="668">
        <v>1300</v>
      </c>
      <c r="K190" s="669">
        <v>2174</v>
      </c>
    </row>
    <row r="191" spans="1:11" ht="14.4" customHeight="1" x14ac:dyDescent="0.3">
      <c r="A191" s="664" t="s">
        <v>544</v>
      </c>
      <c r="B191" s="665" t="s">
        <v>545</v>
      </c>
      <c r="C191" s="666" t="s">
        <v>554</v>
      </c>
      <c r="D191" s="667" t="s">
        <v>4278</v>
      </c>
      <c r="E191" s="666" t="s">
        <v>7742</v>
      </c>
      <c r="F191" s="667" t="s">
        <v>7743</v>
      </c>
      <c r="G191" s="666" t="s">
        <v>7342</v>
      </c>
      <c r="H191" s="666" t="s">
        <v>7343</v>
      </c>
      <c r="I191" s="668">
        <v>0.47555555555555551</v>
      </c>
      <c r="J191" s="668">
        <v>4000</v>
      </c>
      <c r="K191" s="669">
        <v>1900</v>
      </c>
    </row>
    <row r="192" spans="1:11" ht="14.4" customHeight="1" x14ac:dyDescent="0.3">
      <c r="A192" s="664" t="s">
        <v>544</v>
      </c>
      <c r="B192" s="665" t="s">
        <v>545</v>
      </c>
      <c r="C192" s="666" t="s">
        <v>554</v>
      </c>
      <c r="D192" s="667" t="s">
        <v>4278</v>
      </c>
      <c r="E192" s="666" t="s">
        <v>7742</v>
      </c>
      <c r="F192" s="667" t="s">
        <v>7743</v>
      </c>
      <c r="G192" s="666" t="s">
        <v>7344</v>
      </c>
      <c r="H192" s="666" t="s">
        <v>7345</v>
      </c>
      <c r="I192" s="668">
        <v>0.67</v>
      </c>
      <c r="J192" s="668">
        <v>8000</v>
      </c>
      <c r="K192" s="669">
        <v>5360</v>
      </c>
    </row>
    <row r="193" spans="1:11" ht="14.4" customHeight="1" x14ac:dyDescent="0.3">
      <c r="A193" s="664" t="s">
        <v>544</v>
      </c>
      <c r="B193" s="665" t="s">
        <v>545</v>
      </c>
      <c r="C193" s="666" t="s">
        <v>554</v>
      </c>
      <c r="D193" s="667" t="s">
        <v>4278</v>
      </c>
      <c r="E193" s="666" t="s">
        <v>7742</v>
      </c>
      <c r="F193" s="667" t="s">
        <v>7743</v>
      </c>
      <c r="G193" s="666" t="s">
        <v>7346</v>
      </c>
      <c r="H193" s="666" t="s">
        <v>7347</v>
      </c>
      <c r="I193" s="668">
        <v>22.532499999999999</v>
      </c>
      <c r="J193" s="668">
        <v>45</v>
      </c>
      <c r="K193" s="669">
        <v>1014.05</v>
      </c>
    </row>
    <row r="194" spans="1:11" ht="14.4" customHeight="1" x14ac:dyDescent="0.3">
      <c r="A194" s="664" t="s">
        <v>544</v>
      </c>
      <c r="B194" s="665" t="s">
        <v>545</v>
      </c>
      <c r="C194" s="666" t="s">
        <v>554</v>
      </c>
      <c r="D194" s="667" t="s">
        <v>4278</v>
      </c>
      <c r="E194" s="666" t="s">
        <v>7742</v>
      </c>
      <c r="F194" s="667" t="s">
        <v>7743</v>
      </c>
      <c r="G194" s="666" t="s">
        <v>7348</v>
      </c>
      <c r="H194" s="666" t="s">
        <v>7349</v>
      </c>
      <c r="I194" s="668">
        <v>3.13</v>
      </c>
      <c r="J194" s="668">
        <v>50</v>
      </c>
      <c r="K194" s="669">
        <v>156.5</v>
      </c>
    </row>
    <row r="195" spans="1:11" ht="14.4" customHeight="1" x14ac:dyDescent="0.3">
      <c r="A195" s="664" t="s">
        <v>544</v>
      </c>
      <c r="B195" s="665" t="s">
        <v>545</v>
      </c>
      <c r="C195" s="666" t="s">
        <v>554</v>
      </c>
      <c r="D195" s="667" t="s">
        <v>4278</v>
      </c>
      <c r="E195" s="666" t="s">
        <v>7742</v>
      </c>
      <c r="F195" s="667" t="s">
        <v>7743</v>
      </c>
      <c r="G195" s="666" t="s">
        <v>7564</v>
      </c>
      <c r="H195" s="666" t="s">
        <v>7565</v>
      </c>
      <c r="I195" s="668">
        <v>6.3</v>
      </c>
      <c r="J195" s="668">
        <v>30</v>
      </c>
      <c r="K195" s="669">
        <v>189</v>
      </c>
    </row>
    <row r="196" spans="1:11" ht="14.4" customHeight="1" x14ac:dyDescent="0.3">
      <c r="A196" s="664" t="s">
        <v>544</v>
      </c>
      <c r="B196" s="665" t="s">
        <v>545</v>
      </c>
      <c r="C196" s="666" t="s">
        <v>554</v>
      </c>
      <c r="D196" s="667" t="s">
        <v>4278</v>
      </c>
      <c r="E196" s="666" t="s">
        <v>7742</v>
      </c>
      <c r="F196" s="667" t="s">
        <v>7743</v>
      </c>
      <c r="G196" s="666" t="s">
        <v>7352</v>
      </c>
      <c r="H196" s="666" t="s">
        <v>7353</v>
      </c>
      <c r="I196" s="668">
        <v>6.234</v>
      </c>
      <c r="J196" s="668">
        <v>55</v>
      </c>
      <c r="K196" s="669">
        <v>342.8</v>
      </c>
    </row>
    <row r="197" spans="1:11" ht="14.4" customHeight="1" x14ac:dyDescent="0.3">
      <c r="A197" s="664" t="s">
        <v>544</v>
      </c>
      <c r="B197" s="665" t="s">
        <v>545</v>
      </c>
      <c r="C197" s="666" t="s">
        <v>554</v>
      </c>
      <c r="D197" s="667" t="s">
        <v>4278</v>
      </c>
      <c r="E197" s="666" t="s">
        <v>7742</v>
      </c>
      <c r="F197" s="667" t="s">
        <v>7743</v>
      </c>
      <c r="G197" s="666" t="s">
        <v>7352</v>
      </c>
      <c r="H197" s="666" t="s">
        <v>7354</v>
      </c>
      <c r="I197" s="668">
        <v>6.2350000000000003</v>
      </c>
      <c r="J197" s="668">
        <v>20</v>
      </c>
      <c r="K197" s="669">
        <v>124.69999999999999</v>
      </c>
    </row>
    <row r="198" spans="1:11" ht="14.4" customHeight="1" x14ac:dyDescent="0.3">
      <c r="A198" s="664" t="s">
        <v>544</v>
      </c>
      <c r="B198" s="665" t="s">
        <v>545</v>
      </c>
      <c r="C198" s="666" t="s">
        <v>554</v>
      </c>
      <c r="D198" s="667" t="s">
        <v>4278</v>
      </c>
      <c r="E198" s="666" t="s">
        <v>7742</v>
      </c>
      <c r="F198" s="667" t="s">
        <v>7743</v>
      </c>
      <c r="G198" s="666" t="s">
        <v>7355</v>
      </c>
      <c r="H198" s="666" t="s">
        <v>7356</v>
      </c>
      <c r="I198" s="668">
        <v>80.569999999999993</v>
      </c>
      <c r="J198" s="668">
        <v>20</v>
      </c>
      <c r="K198" s="669">
        <v>1611.4</v>
      </c>
    </row>
    <row r="199" spans="1:11" ht="14.4" customHeight="1" x14ac:dyDescent="0.3">
      <c r="A199" s="664" t="s">
        <v>544</v>
      </c>
      <c r="B199" s="665" t="s">
        <v>545</v>
      </c>
      <c r="C199" s="666" t="s">
        <v>554</v>
      </c>
      <c r="D199" s="667" t="s">
        <v>4278</v>
      </c>
      <c r="E199" s="666" t="s">
        <v>7742</v>
      </c>
      <c r="F199" s="667" t="s">
        <v>7743</v>
      </c>
      <c r="G199" s="666" t="s">
        <v>7357</v>
      </c>
      <c r="H199" s="666" t="s">
        <v>7358</v>
      </c>
      <c r="I199" s="668">
        <v>2.4637500000000001</v>
      </c>
      <c r="J199" s="668">
        <v>1400</v>
      </c>
      <c r="K199" s="669">
        <v>3450</v>
      </c>
    </row>
    <row r="200" spans="1:11" ht="14.4" customHeight="1" x14ac:dyDescent="0.3">
      <c r="A200" s="664" t="s">
        <v>544</v>
      </c>
      <c r="B200" s="665" t="s">
        <v>545</v>
      </c>
      <c r="C200" s="666" t="s">
        <v>554</v>
      </c>
      <c r="D200" s="667" t="s">
        <v>4278</v>
      </c>
      <c r="E200" s="666" t="s">
        <v>7742</v>
      </c>
      <c r="F200" s="667" t="s">
        <v>7743</v>
      </c>
      <c r="G200" s="666" t="s">
        <v>7359</v>
      </c>
      <c r="H200" s="666" t="s">
        <v>7360</v>
      </c>
      <c r="I200" s="668">
        <v>6.1724999999999994</v>
      </c>
      <c r="J200" s="668">
        <v>470</v>
      </c>
      <c r="K200" s="669">
        <v>2901</v>
      </c>
    </row>
    <row r="201" spans="1:11" ht="14.4" customHeight="1" x14ac:dyDescent="0.3">
      <c r="A201" s="664" t="s">
        <v>544</v>
      </c>
      <c r="B201" s="665" t="s">
        <v>545</v>
      </c>
      <c r="C201" s="666" t="s">
        <v>554</v>
      </c>
      <c r="D201" s="667" t="s">
        <v>4278</v>
      </c>
      <c r="E201" s="666" t="s">
        <v>7742</v>
      </c>
      <c r="F201" s="667" t="s">
        <v>7743</v>
      </c>
      <c r="G201" s="666" t="s">
        <v>7566</v>
      </c>
      <c r="H201" s="666" t="s">
        <v>7567</v>
      </c>
      <c r="I201" s="668">
        <v>2.78</v>
      </c>
      <c r="J201" s="668">
        <v>300</v>
      </c>
      <c r="K201" s="669">
        <v>834</v>
      </c>
    </row>
    <row r="202" spans="1:11" ht="14.4" customHeight="1" x14ac:dyDescent="0.3">
      <c r="A202" s="664" t="s">
        <v>544</v>
      </c>
      <c r="B202" s="665" t="s">
        <v>545</v>
      </c>
      <c r="C202" s="666" t="s">
        <v>554</v>
      </c>
      <c r="D202" s="667" t="s">
        <v>4278</v>
      </c>
      <c r="E202" s="666" t="s">
        <v>7742</v>
      </c>
      <c r="F202" s="667" t="s">
        <v>7743</v>
      </c>
      <c r="G202" s="666" t="s">
        <v>7568</v>
      </c>
      <c r="H202" s="666" t="s">
        <v>7569</v>
      </c>
      <c r="I202" s="668">
        <v>206.04</v>
      </c>
      <c r="J202" s="668">
        <v>5</v>
      </c>
      <c r="K202" s="669">
        <v>1030.2</v>
      </c>
    </row>
    <row r="203" spans="1:11" ht="14.4" customHeight="1" x14ac:dyDescent="0.3">
      <c r="A203" s="664" t="s">
        <v>544</v>
      </c>
      <c r="B203" s="665" t="s">
        <v>545</v>
      </c>
      <c r="C203" s="666" t="s">
        <v>554</v>
      </c>
      <c r="D203" s="667" t="s">
        <v>4278</v>
      </c>
      <c r="E203" s="666" t="s">
        <v>7742</v>
      </c>
      <c r="F203" s="667" t="s">
        <v>7743</v>
      </c>
      <c r="G203" s="666" t="s">
        <v>7570</v>
      </c>
      <c r="H203" s="666" t="s">
        <v>7571</v>
      </c>
      <c r="I203" s="668">
        <v>62.84</v>
      </c>
      <c r="J203" s="668">
        <v>3</v>
      </c>
      <c r="K203" s="669">
        <v>188.51</v>
      </c>
    </row>
    <row r="204" spans="1:11" ht="14.4" customHeight="1" x14ac:dyDescent="0.3">
      <c r="A204" s="664" t="s">
        <v>544</v>
      </c>
      <c r="B204" s="665" t="s">
        <v>545</v>
      </c>
      <c r="C204" s="666" t="s">
        <v>554</v>
      </c>
      <c r="D204" s="667" t="s">
        <v>4278</v>
      </c>
      <c r="E204" s="666" t="s">
        <v>7742</v>
      </c>
      <c r="F204" s="667" t="s">
        <v>7743</v>
      </c>
      <c r="G204" s="666" t="s">
        <v>7367</v>
      </c>
      <c r="H204" s="666" t="s">
        <v>7368</v>
      </c>
      <c r="I204" s="668">
        <v>1.9828571428571429</v>
      </c>
      <c r="J204" s="668">
        <v>1700</v>
      </c>
      <c r="K204" s="669">
        <v>3370</v>
      </c>
    </row>
    <row r="205" spans="1:11" ht="14.4" customHeight="1" x14ac:dyDescent="0.3">
      <c r="A205" s="664" t="s">
        <v>544</v>
      </c>
      <c r="B205" s="665" t="s">
        <v>545</v>
      </c>
      <c r="C205" s="666" t="s">
        <v>554</v>
      </c>
      <c r="D205" s="667" t="s">
        <v>4278</v>
      </c>
      <c r="E205" s="666" t="s">
        <v>7742</v>
      </c>
      <c r="F205" s="667" t="s">
        <v>7743</v>
      </c>
      <c r="G205" s="666" t="s">
        <v>7369</v>
      </c>
      <c r="H205" s="666" t="s">
        <v>7370</v>
      </c>
      <c r="I205" s="668">
        <v>2.0466666666666669</v>
      </c>
      <c r="J205" s="668">
        <v>600</v>
      </c>
      <c r="K205" s="669">
        <v>1227.5</v>
      </c>
    </row>
    <row r="206" spans="1:11" ht="14.4" customHeight="1" x14ac:dyDescent="0.3">
      <c r="A206" s="664" t="s">
        <v>544</v>
      </c>
      <c r="B206" s="665" t="s">
        <v>545</v>
      </c>
      <c r="C206" s="666" t="s">
        <v>554</v>
      </c>
      <c r="D206" s="667" t="s">
        <v>4278</v>
      </c>
      <c r="E206" s="666" t="s">
        <v>7742</v>
      </c>
      <c r="F206" s="667" t="s">
        <v>7743</v>
      </c>
      <c r="G206" s="666" t="s">
        <v>7371</v>
      </c>
      <c r="H206" s="666" t="s">
        <v>7372</v>
      </c>
      <c r="I206" s="668">
        <v>3.093</v>
      </c>
      <c r="J206" s="668">
        <v>1700</v>
      </c>
      <c r="K206" s="669">
        <v>5259</v>
      </c>
    </row>
    <row r="207" spans="1:11" ht="14.4" customHeight="1" x14ac:dyDescent="0.3">
      <c r="A207" s="664" t="s">
        <v>544</v>
      </c>
      <c r="B207" s="665" t="s">
        <v>545</v>
      </c>
      <c r="C207" s="666" t="s">
        <v>554</v>
      </c>
      <c r="D207" s="667" t="s">
        <v>4278</v>
      </c>
      <c r="E207" s="666" t="s">
        <v>7742</v>
      </c>
      <c r="F207" s="667" t="s">
        <v>7743</v>
      </c>
      <c r="G207" s="666" t="s">
        <v>7373</v>
      </c>
      <c r="H207" s="666" t="s">
        <v>7374</v>
      </c>
      <c r="I207" s="668">
        <v>1.92</v>
      </c>
      <c r="J207" s="668">
        <v>300</v>
      </c>
      <c r="K207" s="669">
        <v>576</v>
      </c>
    </row>
    <row r="208" spans="1:11" ht="14.4" customHeight="1" x14ac:dyDescent="0.3">
      <c r="A208" s="664" t="s">
        <v>544</v>
      </c>
      <c r="B208" s="665" t="s">
        <v>545</v>
      </c>
      <c r="C208" s="666" t="s">
        <v>554</v>
      </c>
      <c r="D208" s="667" t="s">
        <v>4278</v>
      </c>
      <c r="E208" s="666" t="s">
        <v>7742</v>
      </c>
      <c r="F208" s="667" t="s">
        <v>7743</v>
      </c>
      <c r="G208" s="666" t="s">
        <v>7375</v>
      </c>
      <c r="H208" s="666" t="s">
        <v>7376</v>
      </c>
      <c r="I208" s="668">
        <v>4.8174999999999999</v>
      </c>
      <c r="J208" s="668">
        <v>330</v>
      </c>
      <c r="K208" s="669">
        <v>1589.6</v>
      </c>
    </row>
    <row r="209" spans="1:11" ht="14.4" customHeight="1" x14ac:dyDescent="0.3">
      <c r="A209" s="664" t="s">
        <v>544</v>
      </c>
      <c r="B209" s="665" t="s">
        <v>545</v>
      </c>
      <c r="C209" s="666" t="s">
        <v>554</v>
      </c>
      <c r="D209" s="667" t="s">
        <v>4278</v>
      </c>
      <c r="E209" s="666" t="s">
        <v>7742</v>
      </c>
      <c r="F209" s="667" t="s">
        <v>7743</v>
      </c>
      <c r="G209" s="666" t="s">
        <v>7377</v>
      </c>
      <c r="H209" s="666" t="s">
        <v>7378</v>
      </c>
      <c r="I209" s="668">
        <v>1.4444444444444446E-2</v>
      </c>
      <c r="J209" s="668">
        <v>2000</v>
      </c>
      <c r="K209" s="669">
        <v>30</v>
      </c>
    </row>
    <row r="210" spans="1:11" ht="14.4" customHeight="1" x14ac:dyDescent="0.3">
      <c r="A210" s="664" t="s">
        <v>544</v>
      </c>
      <c r="B210" s="665" t="s">
        <v>545</v>
      </c>
      <c r="C210" s="666" t="s">
        <v>554</v>
      </c>
      <c r="D210" s="667" t="s">
        <v>4278</v>
      </c>
      <c r="E210" s="666" t="s">
        <v>7742</v>
      </c>
      <c r="F210" s="667" t="s">
        <v>7743</v>
      </c>
      <c r="G210" s="666" t="s">
        <v>7572</v>
      </c>
      <c r="H210" s="666" t="s">
        <v>7573</v>
      </c>
      <c r="I210" s="668">
        <v>2.1657142857142859</v>
      </c>
      <c r="J210" s="668">
        <v>600</v>
      </c>
      <c r="K210" s="669">
        <v>1299</v>
      </c>
    </row>
    <row r="211" spans="1:11" ht="14.4" customHeight="1" x14ac:dyDescent="0.3">
      <c r="A211" s="664" t="s">
        <v>544</v>
      </c>
      <c r="B211" s="665" t="s">
        <v>545</v>
      </c>
      <c r="C211" s="666" t="s">
        <v>554</v>
      </c>
      <c r="D211" s="667" t="s">
        <v>4278</v>
      </c>
      <c r="E211" s="666" t="s">
        <v>7742</v>
      </c>
      <c r="F211" s="667" t="s">
        <v>7743</v>
      </c>
      <c r="G211" s="666" t="s">
        <v>7574</v>
      </c>
      <c r="H211" s="666" t="s">
        <v>7575</v>
      </c>
      <c r="I211" s="668">
        <v>3.99</v>
      </c>
      <c r="J211" s="668">
        <v>50</v>
      </c>
      <c r="K211" s="669">
        <v>199.5</v>
      </c>
    </row>
    <row r="212" spans="1:11" ht="14.4" customHeight="1" x14ac:dyDescent="0.3">
      <c r="A212" s="664" t="s">
        <v>544</v>
      </c>
      <c r="B212" s="665" t="s">
        <v>545</v>
      </c>
      <c r="C212" s="666" t="s">
        <v>554</v>
      </c>
      <c r="D212" s="667" t="s">
        <v>4278</v>
      </c>
      <c r="E212" s="666" t="s">
        <v>7742</v>
      </c>
      <c r="F212" s="667" t="s">
        <v>7743</v>
      </c>
      <c r="G212" s="666" t="s">
        <v>7383</v>
      </c>
      <c r="H212" s="666" t="s">
        <v>7384</v>
      </c>
      <c r="I212" s="668">
        <v>2.1739999999999999</v>
      </c>
      <c r="J212" s="668">
        <v>800</v>
      </c>
      <c r="K212" s="669">
        <v>1739</v>
      </c>
    </row>
    <row r="213" spans="1:11" ht="14.4" customHeight="1" x14ac:dyDescent="0.3">
      <c r="A213" s="664" t="s">
        <v>544</v>
      </c>
      <c r="B213" s="665" t="s">
        <v>545</v>
      </c>
      <c r="C213" s="666" t="s">
        <v>554</v>
      </c>
      <c r="D213" s="667" t="s">
        <v>4278</v>
      </c>
      <c r="E213" s="666" t="s">
        <v>7742</v>
      </c>
      <c r="F213" s="667" t="s">
        <v>7743</v>
      </c>
      <c r="G213" s="666" t="s">
        <v>7576</v>
      </c>
      <c r="H213" s="666" t="s">
        <v>7577</v>
      </c>
      <c r="I213" s="668">
        <v>2.86</v>
      </c>
      <c r="J213" s="668">
        <v>75</v>
      </c>
      <c r="K213" s="669">
        <v>214.5</v>
      </c>
    </row>
    <row r="214" spans="1:11" ht="14.4" customHeight="1" x14ac:dyDescent="0.3">
      <c r="A214" s="664" t="s">
        <v>544</v>
      </c>
      <c r="B214" s="665" t="s">
        <v>545</v>
      </c>
      <c r="C214" s="666" t="s">
        <v>554</v>
      </c>
      <c r="D214" s="667" t="s">
        <v>4278</v>
      </c>
      <c r="E214" s="666" t="s">
        <v>7742</v>
      </c>
      <c r="F214" s="667" t="s">
        <v>7743</v>
      </c>
      <c r="G214" s="666" t="s">
        <v>7385</v>
      </c>
      <c r="H214" s="666" t="s">
        <v>7386</v>
      </c>
      <c r="I214" s="668">
        <v>29.9</v>
      </c>
      <c r="J214" s="668">
        <v>15</v>
      </c>
      <c r="K214" s="669">
        <v>448.5</v>
      </c>
    </row>
    <row r="215" spans="1:11" ht="14.4" customHeight="1" x14ac:dyDescent="0.3">
      <c r="A215" s="664" t="s">
        <v>544</v>
      </c>
      <c r="B215" s="665" t="s">
        <v>545</v>
      </c>
      <c r="C215" s="666" t="s">
        <v>554</v>
      </c>
      <c r="D215" s="667" t="s">
        <v>4278</v>
      </c>
      <c r="E215" s="666" t="s">
        <v>7742</v>
      </c>
      <c r="F215" s="667" t="s">
        <v>7743</v>
      </c>
      <c r="G215" s="666" t="s">
        <v>7387</v>
      </c>
      <c r="H215" s="666" t="s">
        <v>7388</v>
      </c>
      <c r="I215" s="668">
        <v>6.05</v>
      </c>
      <c r="J215" s="668">
        <v>60</v>
      </c>
      <c r="K215" s="669">
        <v>363</v>
      </c>
    </row>
    <row r="216" spans="1:11" ht="14.4" customHeight="1" x14ac:dyDescent="0.3">
      <c r="A216" s="664" t="s">
        <v>544</v>
      </c>
      <c r="B216" s="665" t="s">
        <v>545</v>
      </c>
      <c r="C216" s="666" t="s">
        <v>554</v>
      </c>
      <c r="D216" s="667" t="s">
        <v>4278</v>
      </c>
      <c r="E216" s="666" t="s">
        <v>7742</v>
      </c>
      <c r="F216" s="667" t="s">
        <v>7743</v>
      </c>
      <c r="G216" s="666" t="s">
        <v>7578</v>
      </c>
      <c r="H216" s="666" t="s">
        <v>7579</v>
      </c>
      <c r="I216" s="668">
        <v>127.05</v>
      </c>
      <c r="J216" s="668">
        <v>3</v>
      </c>
      <c r="K216" s="669">
        <v>381.15</v>
      </c>
    </row>
    <row r="217" spans="1:11" ht="14.4" customHeight="1" x14ac:dyDescent="0.3">
      <c r="A217" s="664" t="s">
        <v>544</v>
      </c>
      <c r="B217" s="665" t="s">
        <v>545</v>
      </c>
      <c r="C217" s="666" t="s">
        <v>554</v>
      </c>
      <c r="D217" s="667" t="s">
        <v>4278</v>
      </c>
      <c r="E217" s="666" t="s">
        <v>7742</v>
      </c>
      <c r="F217" s="667" t="s">
        <v>7743</v>
      </c>
      <c r="G217" s="666" t="s">
        <v>7393</v>
      </c>
      <c r="H217" s="666" t="s">
        <v>7580</v>
      </c>
      <c r="I217" s="668">
        <v>434.47</v>
      </c>
      <c r="J217" s="668">
        <v>1</v>
      </c>
      <c r="K217" s="669">
        <v>434.47</v>
      </c>
    </row>
    <row r="218" spans="1:11" ht="14.4" customHeight="1" x14ac:dyDescent="0.3">
      <c r="A218" s="664" t="s">
        <v>544</v>
      </c>
      <c r="B218" s="665" t="s">
        <v>545</v>
      </c>
      <c r="C218" s="666" t="s">
        <v>554</v>
      </c>
      <c r="D218" s="667" t="s">
        <v>4278</v>
      </c>
      <c r="E218" s="666" t="s">
        <v>7742</v>
      </c>
      <c r="F218" s="667" t="s">
        <v>7743</v>
      </c>
      <c r="G218" s="666" t="s">
        <v>7395</v>
      </c>
      <c r="H218" s="666" t="s">
        <v>7396</v>
      </c>
      <c r="I218" s="668">
        <v>47.19</v>
      </c>
      <c r="J218" s="668">
        <v>80</v>
      </c>
      <c r="K218" s="669">
        <v>3775.2</v>
      </c>
    </row>
    <row r="219" spans="1:11" ht="14.4" customHeight="1" x14ac:dyDescent="0.3">
      <c r="A219" s="664" t="s">
        <v>544</v>
      </c>
      <c r="B219" s="665" t="s">
        <v>545</v>
      </c>
      <c r="C219" s="666" t="s">
        <v>554</v>
      </c>
      <c r="D219" s="667" t="s">
        <v>4278</v>
      </c>
      <c r="E219" s="666" t="s">
        <v>7742</v>
      </c>
      <c r="F219" s="667" t="s">
        <v>7743</v>
      </c>
      <c r="G219" s="666" t="s">
        <v>7397</v>
      </c>
      <c r="H219" s="666" t="s">
        <v>7398</v>
      </c>
      <c r="I219" s="668">
        <v>17.980909090909087</v>
      </c>
      <c r="J219" s="668">
        <v>2300</v>
      </c>
      <c r="K219" s="669">
        <v>41356.5</v>
      </c>
    </row>
    <row r="220" spans="1:11" ht="14.4" customHeight="1" x14ac:dyDescent="0.3">
      <c r="A220" s="664" t="s">
        <v>544</v>
      </c>
      <c r="B220" s="665" t="s">
        <v>545</v>
      </c>
      <c r="C220" s="666" t="s">
        <v>554</v>
      </c>
      <c r="D220" s="667" t="s">
        <v>4278</v>
      </c>
      <c r="E220" s="666" t="s">
        <v>7742</v>
      </c>
      <c r="F220" s="667" t="s">
        <v>7743</v>
      </c>
      <c r="G220" s="666" t="s">
        <v>7399</v>
      </c>
      <c r="H220" s="666" t="s">
        <v>7400</v>
      </c>
      <c r="I220" s="668">
        <v>17.98</v>
      </c>
      <c r="J220" s="668">
        <v>50</v>
      </c>
      <c r="K220" s="669">
        <v>899</v>
      </c>
    </row>
    <row r="221" spans="1:11" ht="14.4" customHeight="1" x14ac:dyDescent="0.3">
      <c r="A221" s="664" t="s">
        <v>544</v>
      </c>
      <c r="B221" s="665" t="s">
        <v>545</v>
      </c>
      <c r="C221" s="666" t="s">
        <v>554</v>
      </c>
      <c r="D221" s="667" t="s">
        <v>4278</v>
      </c>
      <c r="E221" s="666" t="s">
        <v>7742</v>
      </c>
      <c r="F221" s="667" t="s">
        <v>7743</v>
      </c>
      <c r="G221" s="666" t="s">
        <v>7401</v>
      </c>
      <c r="H221" s="666" t="s">
        <v>7402</v>
      </c>
      <c r="I221" s="668">
        <v>1.9533333333333334</v>
      </c>
      <c r="J221" s="668">
        <v>50</v>
      </c>
      <c r="K221" s="669">
        <v>98.4</v>
      </c>
    </row>
    <row r="222" spans="1:11" ht="14.4" customHeight="1" x14ac:dyDescent="0.3">
      <c r="A222" s="664" t="s">
        <v>544</v>
      </c>
      <c r="B222" s="665" t="s">
        <v>545</v>
      </c>
      <c r="C222" s="666" t="s">
        <v>554</v>
      </c>
      <c r="D222" s="667" t="s">
        <v>4278</v>
      </c>
      <c r="E222" s="666" t="s">
        <v>7742</v>
      </c>
      <c r="F222" s="667" t="s">
        <v>7743</v>
      </c>
      <c r="G222" s="666" t="s">
        <v>7403</v>
      </c>
      <c r="H222" s="666" t="s">
        <v>7404</v>
      </c>
      <c r="I222" s="668">
        <v>14.884545454545453</v>
      </c>
      <c r="J222" s="668">
        <v>310</v>
      </c>
      <c r="K222" s="669">
        <v>4612</v>
      </c>
    </row>
    <row r="223" spans="1:11" ht="14.4" customHeight="1" x14ac:dyDescent="0.3">
      <c r="A223" s="664" t="s">
        <v>544</v>
      </c>
      <c r="B223" s="665" t="s">
        <v>545</v>
      </c>
      <c r="C223" s="666" t="s">
        <v>554</v>
      </c>
      <c r="D223" s="667" t="s">
        <v>4278</v>
      </c>
      <c r="E223" s="666" t="s">
        <v>7742</v>
      </c>
      <c r="F223" s="667" t="s">
        <v>7743</v>
      </c>
      <c r="G223" s="666" t="s">
        <v>7407</v>
      </c>
      <c r="H223" s="666" t="s">
        <v>7408</v>
      </c>
      <c r="I223" s="668">
        <v>17.98</v>
      </c>
      <c r="J223" s="668">
        <v>100</v>
      </c>
      <c r="K223" s="669">
        <v>1798.06</v>
      </c>
    </row>
    <row r="224" spans="1:11" ht="14.4" customHeight="1" x14ac:dyDescent="0.3">
      <c r="A224" s="664" t="s">
        <v>544</v>
      </c>
      <c r="B224" s="665" t="s">
        <v>545</v>
      </c>
      <c r="C224" s="666" t="s">
        <v>554</v>
      </c>
      <c r="D224" s="667" t="s">
        <v>4278</v>
      </c>
      <c r="E224" s="666" t="s">
        <v>7742</v>
      </c>
      <c r="F224" s="667" t="s">
        <v>7743</v>
      </c>
      <c r="G224" s="666" t="s">
        <v>7409</v>
      </c>
      <c r="H224" s="666" t="s">
        <v>7410</v>
      </c>
      <c r="I224" s="668">
        <v>12.077272727272726</v>
      </c>
      <c r="J224" s="668">
        <v>360</v>
      </c>
      <c r="K224" s="669">
        <v>4348.8999999999996</v>
      </c>
    </row>
    <row r="225" spans="1:11" ht="14.4" customHeight="1" x14ac:dyDescent="0.3">
      <c r="A225" s="664" t="s">
        <v>544</v>
      </c>
      <c r="B225" s="665" t="s">
        <v>545</v>
      </c>
      <c r="C225" s="666" t="s">
        <v>554</v>
      </c>
      <c r="D225" s="667" t="s">
        <v>4278</v>
      </c>
      <c r="E225" s="666" t="s">
        <v>7742</v>
      </c>
      <c r="F225" s="667" t="s">
        <v>7743</v>
      </c>
      <c r="G225" s="666" t="s">
        <v>7581</v>
      </c>
      <c r="H225" s="666" t="s">
        <v>7582</v>
      </c>
      <c r="I225" s="668">
        <v>8.956666666666667</v>
      </c>
      <c r="J225" s="668">
        <v>100</v>
      </c>
      <c r="K225" s="669">
        <v>895.5</v>
      </c>
    </row>
    <row r="226" spans="1:11" ht="14.4" customHeight="1" x14ac:dyDescent="0.3">
      <c r="A226" s="664" t="s">
        <v>544</v>
      </c>
      <c r="B226" s="665" t="s">
        <v>545</v>
      </c>
      <c r="C226" s="666" t="s">
        <v>554</v>
      </c>
      <c r="D226" s="667" t="s">
        <v>4278</v>
      </c>
      <c r="E226" s="666" t="s">
        <v>7742</v>
      </c>
      <c r="F226" s="667" t="s">
        <v>7743</v>
      </c>
      <c r="G226" s="666" t="s">
        <v>7411</v>
      </c>
      <c r="H226" s="666" t="s">
        <v>7412</v>
      </c>
      <c r="I226" s="668">
        <v>2.5157142857142856</v>
      </c>
      <c r="J226" s="668">
        <v>1200</v>
      </c>
      <c r="K226" s="669">
        <v>3020</v>
      </c>
    </row>
    <row r="227" spans="1:11" ht="14.4" customHeight="1" x14ac:dyDescent="0.3">
      <c r="A227" s="664" t="s">
        <v>544</v>
      </c>
      <c r="B227" s="665" t="s">
        <v>545</v>
      </c>
      <c r="C227" s="666" t="s">
        <v>554</v>
      </c>
      <c r="D227" s="667" t="s">
        <v>4278</v>
      </c>
      <c r="E227" s="666" t="s">
        <v>7742</v>
      </c>
      <c r="F227" s="667" t="s">
        <v>7743</v>
      </c>
      <c r="G227" s="666" t="s">
        <v>7413</v>
      </c>
      <c r="H227" s="666" t="s">
        <v>7414</v>
      </c>
      <c r="I227" s="668">
        <v>1.9383333333333335</v>
      </c>
      <c r="J227" s="668">
        <v>1600</v>
      </c>
      <c r="K227" s="669">
        <v>3102</v>
      </c>
    </row>
    <row r="228" spans="1:11" ht="14.4" customHeight="1" x14ac:dyDescent="0.3">
      <c r="A228" s="664" t="s">
        <v>544</v>
      </c>
      <c r="B228" s="665" t="s">
        <v>545</v>
      </c>
      <c r="C228" s="666" t="s">
        <v>554</v>
      </c>
      <c r="D228" s="667" t="s">
        <v>4278</v>
      </c>
      <c r="E228" s="666" t="s">
        <v>7742</v>
      </c>
      <c r="F228" s="667" t="s">
        <v>7743</v>
      </c>
      <c r="G228" s="666" t="s">
        <v>7415</v>
      </c>
      <c r="H228" s="666" t="s">
        <v>7416</v>
      </c>
      <c r="I228" s="668">
        <v>5.2050000000000001</v>
      </c>
      <c r="J228" s="668">
        <v>60</v>
      </c>
      <c r="K228" s="669">
        <v>312.10000000000002</v>
      </c>
    </row>
    <row r="229" spans="1:11" ht="14.4" customHeight="1" x14ac:dyDescent="0.3">
      <c r="A229" s="664" t="s">
        <v>544</v>
      </c>
      <c r="B229" s="665" t="s">
        <v>545</v>
      </c>
      <c r="C229" s="666" t="s">
        <v>554</v>
      </c>
      <c r="D229" s="667" t="s">
        <v>4278</v>
      </c>
      <c r="E229" s="666" t="s">
        <v>7742</v>
      </c>
      <c r="F229" s="667" t="s">
        <v>7743</v>
      </c>
      <c r="G229" s="666" t="s">
        <v>7417</v>
      </c>
      <c r="H229" s="666" t="s">
        <v>7418</v>
      </c>
      <c r="I229" s="668">
        <v>13.197499999999998</v>
      </c>
      <c r="J229" s="668">
        <v>41</v>
      </c>
      <c r="K229" s="669">
        <v>541</v>
      </c>
    </row>
    <row r="230" spans="1:11" ht="14.4" customHeight="1" x14ac:dyDescent="0.3">
      <c r="A230" s="664" t="s">
        <v>544</v>
      </c>
      <c r="B230" s="665" t="s">
        <v>545</v>
      </c>
      <c r="C230" s="666" t="s">
        <v>554</v>
      </c>
      <c r="D230" s="667" t="s">
        <v>4278</v>
      </c>
      <c r="E230" s="666" t="s">
        <v>7742</v>
      </c>
      <c r="F230" s="667" t="s">
        <v>7743</v>
      </c>
      <c r="G230" s="666" t="s">
        <v>7419</v>
      </c>
      <c r="H230" s="666" t="s">
        <v>7420</v>
      </c>
      <c r="I230" s="668">
        <v>217.435</v>
      </c>
      <c r="J230" s="668">
        <v>10</v>
      </c>
      <c r="K230" s="669">
        <v>2174.3500000000004</v>
      </c>
    </row>
    <row r="231" spans="1:11" ht="14.4" customHeight="1" x14ac:dyDescent="0.3">
      <c r="A231" s="664" t="s">
        <v>544</v>
      </c>
      <c r="B231" s="665" t="s">
        <v>545</v>
      </c>
      <c r="C231" s="666" t="s">
        <v>554</v>
      </c>
      <c r="D231" s="667" t="s">
        <v>4278</v>
      </c>
      <c r="E231" s="666" t="s">
        <v>7742</v>
      </c>
      <c r="F231" s="667" t="s">
        <v>7743</v>
      </c>
      <c r="G231" s="666" t="s">
        <v>7421</v>
      </c>
      <c r="H231" s="666" t="s">
        <v>7422</v>
      </c>
      <c r="I231" s="668">
        <v>13.21</v>
      </c>
      <c r="J231" s="668">
        <v>10</v>
      </c>
      <c r="K231" s="669">
        <v>132.1</v>
      </c>
    </row>
    <row r="232" spans="1:11" ht="14.4" customHeight="1" x14ac:dyDescent="0.3">
      <c r="A232" s="664" t="s">
        <v>544</v>
      </c>
      <c r="B232" s="665" t="s">
        <v>545</v>
      </c>
      <c r="C232" s="666" t="s">
        <v>554</v>
      </c>
      <c r="D232" s="667" t="s">
        <v>4278</v>
      </c>
      <c r="E232" s="666" t="s">
        <v>7742</v>
      </c>
      <c r="F232" s="667" t="s">
        <v>7743</v>
      </c>
      <c r="G232" s="666" t="s">
        <v>7423</v>
      </c>
      <c r="H232" s="666" t="s">
        <v>7424</v>
      </c>
      <c r="I232" s="668">
        <v>13.199999999999998</v>
      </c>
      <c r="J232" s="668">
        <v>40</v>
      </c>
      <c r="K232" s="669">
        <v>528</v>
      </c>
    </row>
    <row r="233" spans="1:11" ht="14.4" customHeight="1" x14ac:dyDescent="0.3">
      <c r="A233" s="664" t="s">
        <v>544</v>
      </c>
      <c r="B233" s="665" t="s">
        <v>545</v>
      </c>
      <c r="C233" s="666" t="s">
        <v>554</v>
      </c>
      <c r="D233" s="667" t="s">
        <v>4278</v>
      </c>
      <c r="E233" s="666" t="s">
        <v>7742</v>
      </c>
      <c r="F233" s="667" t="s">
        <v>7743</v>
      </c>
      <c r="G233" s="666" t="s">
        <v>7425</v>
      </c>
      <c r="H233" s="666" t="s">
        <v>7426</v>
      </c>
      <c r="I233" s="668">
        <v>13.21</v>
      </c>
      <c r="J233" s="668">
        <v>10</v>
      </c>
      <c r="K233" s="669">
        <v>132.1</v>
      </c>
    </row>
    <row r="234" spans="1:11" ht="14.4" customHeight="1" x14ac:dyDescent="0.3">
      <c r="A234" s="664" t="s">
        <v>544</v>
      </c>
      <c r="B234" s="665" t="s">
        <v>545</v>
      </c>
      <c r="C234" s="666" t="s">
        <v>554</v>
      </c>
      <c r="D234" s="667" t="s">
        <v>4278</v>
      </c>
      <c r="E234" s="666" t="s">
        <v>7742</v>
      </c>
      <c r="F234" s="667" t="s">
        <v>7743</v>
      </c>
      <c r="G234" s="666" t="s">
        <v>7427</v>
      </c>
      <c r="H234" s="666" t="s">
        <v>7428</v>
      </c>
      <c r="I234" s="668">
        <v>1.2711111111111109</v>
      </c>
      <c r="J234" s="668">
        <v>1302</v>
      </c>
      <c r="K234" s="669">
        <v>1655.04</v>
      </c>
    </row>
    <row r="235" spans="1:11" ht="14.4" customHeight="1" x14ac:dyDescent="0.3">
      <c r="A235" s="664" t="s">
        <v>544</v>
      </c>
      <c r="B235" s="665" t="s">
        <v>545</v>
      </c>
      <c r="C235" s="666" t="s">
        <v>554</v>
      </c>
      <c r="D235" s="667" t="s">
        <v>4278</v>
      </c>
      <c r="E235" s="666" t="s">
        <v>7742</v>
      </c>
      <c r="F235" s="667" t="s">
        <v>7743</v>
      </c>
      <c r="G235" s="666" t="s">
        <v>7429</v>
      </c>
      <c r="H235" s="666" t="s">
        <v>7430</v>
      </c>
      <c r="I235" s="668">
        <v>21.236666666666665</v>
      </c>
      <c r="J235" s="668">
        <v>140</v>
      </c>
      <c r="K235" s="669">
        <v>2973.2</v>
      </c>
    </row>
    <row r="236" spans="1:11" ht="14.4" customHeight="1" x14ac:dyDescent="0.3">
      <c r="A236" s="664" t="s">
        <v>544</v>
      </c>
      <c r="B236" s="665" t="s">
        <v>545</v>
      </c>
      <c r="C236" s="666" t="s">
        <v>554</v>
      </c>
      <c r="D236" s="667" t="s">
        <v>4278</v>
      </c>
      <c r="E236" s="666" t="s">
        <v>7742</v>
      </c>
      <c r="F236" s="667" t="s">
        <v>7743</v>
      </c>
      <c r="G236" s="666" t="s">
        <v>7433</v>
      </c>
      <c r="H236" s="666" t="s">
        <v>7434</v>
      </c>
      <c r="I236" s="668">
        <v>21.237142857142857</v>
      </c>
      <c r="J236" s="668">
        <v>191</v>
      </c>
      <c r="K236" s="669">
        <v>4056.04</v>
      </c>
    </row>
    <row r="237" spans="1:11" ht="14.4" customHeight="1" x14ac:dyDescent="0.3">
      <c r="A237" s="664" t="s">
        <v>544</v>
      </c>
      <c r="B237" s="665" t="s">
        <v>545</v>
      </c>
      <c r="C237" s="666" t="s">
        <v>554</v>
      </c>
      <c r="D237" s="667" t="s">
        <v>4278</v>
      </c>
      <c r="E237" s="666" t="s">
        <v>7742</v>
      </c>
      <c r="F237" s="667" t="s">
        <v>7743</v>
      </c>
      <c r="G237" s="666" t="s">
        <v>7435</v>
      </c>
      <c r="H237" s="666" t="s">
        <v>7436</v>
      </c>
      <c r="I237" s="668">
        <v>11.49375</v>
      </c>
      <c r="J237" s="668">
        <v>81</v>
      </c>
      <c r="K237" s="669">
        <v>931</v>
      </c>
    </row>
    <row r="238" spans="1:11" ht="14.4" customHeight="1" x14ac:dyDescent="0.3">
      <c r="A238" s="664" t="s">
        <v>544</v>
      </c>
      <c r="B238" s="665" t="s">
        <v>545</v>
      </c>
      <c r="C238" s="666" t="s">
        <v>554</v>
      </c>
      <c r="D238" s="667" t="s">
        <v>4278</v>
      </c>
      <c r="E238" s="666" t="s">
        <v>7742</v>
      </c>
      <c r="F238" s="667" t="s">
        <v>7743</v>
      </c>
      <c r="G238" s="666" t="s">
        <v>7583</v>
      </c>
      <c r="H238" s="666" t="s">
        <v>7584</v>
      </c>
      <c r="I238" s="668">
        <v>6.6550000000000002</v>
      </c>
      <c r="J238" s="668">
        <v>4</v>
      </c>
      <c r="K238" s="669">
        <v>26.630000000000003</v>
      </c>
    </row>
    <row r="239" spans="1:11" ht="14.4" customHeight="1" x14ac:dyDescent="0.3">
      <c r="A239" s="664" t="s">
        <v>544</v>
      </c>
      <c r="B239" s="665" t="s">
        <v>545</v>
      </c>
      <c r="C239" s="666" t="s">
        <v>554</v>
      </c>
      <c r="D239" s="667" t="s">
        <v>4278</v>
      </c>
      <c r="E239" s="666" t="s">
        <v>7742</v>
      </c>
      <c r="F239" s="667" t="s">
        <v>7743</v>
      </c>
      <c r="G239" s="666" t="s">
        <v>7585</v>
      </c>
      <c r="H239" s="666" t="s">
        <v>7586</v>
      </c>
      <c r="I239" s="668">
        <v>6.66</v>
      </c>
      <c r="J239" s="668">
        <v>3</v>
      </c>
      <c r="K239" s="669">
        <v>19.98</v>
      </c>
    </row>
    <row r="240" spans="1:11" ht="14.4" customHeight="1" x14ac:dyDescent="0.3">
      <c r="A240" s="664" t="s">
        <v>544</v>
      </c>
      <c r="B240" s="665" t="s">
        <v>545</v>
      </c>
      <c r="C240" s="666" t="s">
        <v>554</v>
      </c>
      <c r="D240" s="667" t="s">
        <v>4278</v>
      </c>
      <c r="E240" s="666" t="s">
        <v>7742</v>
      </c>
      <c r="F240" s="667" t="s">
        <v>7743</v>
      </c>
      <c r="G240" s="666" t="s">
        <v>7587</v>
      </c>
      <c r="H240" s="666" t="s">
        <v>7588</v>
      </c>
      <c r="I240" s="668">
        <v>0.47333333333333333</v>
      </c>
      <c r="J240" s="668">
        <v>2200</v>
      </c>
      <c r="K240" s="669">
        <v>1040</v>
      </c>
    </row>
    <row r="241" spans="1:11" ht="14.4" customHeight="1" x14ac:dyDescent="0.3">
      <c r="A241" s="664" t="s">
        <v>544</v>
      </c>
      <c r="B241" s="665" t="s">
        <v>545</v>
      </c>
      <c r="C241" s="666" t="s">
        <v>554</v>
      </c>
      <c r="D241" s="667" t="s">
        <v>4278</v>
      </c>
      <c r="E241" s="666" t="s">
        <v>7742</v>
      </c>
      <c r="F241" s="667" t="s">
        <v>7743</v>
      </c>
      <c r="G241" s="666" t="s">
        <v>7439</v>
      </c>
      <c r="H241" s="666" t="s">
        <v>7440</v>
      </c>
      <c r="I241" s="668">
        <v>4.03</v>
      </c>
      <c r="J241" s="668">
        <v>50</v>
      </c>
      <c r="K241" s="669">
        <v>201.5</v>
      </c>
    </row>
    <row r="242" spans="1:11" ht="14.4" customHeight="1" x14ac:dyDescent="0.3">
      <c r="A242" s="664" t="s">
        <v>544</v>
      </c>
      <c r="B242" s="665" t="s">
        <v>545</v>
      </c>
      <c r="C242" s="666" t="s">
        <v>554</v>
      </c>
      <c r="D242" s="667" t="s">
        <v>4278</v>
      </c>
      <c r="E242" s="666" t="s">
        <v>7742</v>
      </c>
      <c r="F242" s="667" t="s">
        <v>7743</v>
      </c>
      <c r="G242" s="666" t="s">
        <v>7589</v>
      </c>
      <c r="H242" s="666" t="s">
        <v>7590</v>
      </c>
      <c r="I242" s="668">
        <v>2.2799999999999998</v>
      </c>
      <c r="J242" s="668">
        <v>150</v>
      </c>
      <c r="K242" s="669">
        <v>342</v>
      </c>
    </row>
    <row r="243" spans="1:11" ht="14.4" customHeight="1" x14ac:dyDescent="0.3">
      <c r="A243" s="664" t="s">
        <v>544</v>
      </c>
      <c r="B243" s="665" t="s">
        <v>545</v>
      </c>
      <c r="C243" s="666" t="s">
        <v>554</v>
      </c>
      <c r="D243" s="667" t="s">
        <v>4278</v>
      </c>
      <c r="E243" s="666" t="s">
        <v>7742</v>
      </c>
      <c r="F243" s="667" t="s">
        <v>7743</v>
      </c>
      <c r="G243" s="666" t="s">
        <v>7443</v>
      </c>
      <c r="H243" s="666" t="s">
        <v>7444</v>
      </c>
      <c r="I243" s="668">
        <v>9.2000000000000011</v>
      </c>
      <c r="J243" s="668">
        <v>1150</v>
      </c>
      <c r="K243" s="669">
        <v>10580</v>
      </c>
    </row>
    <row r="244" spans="1:11" ht="14.4" customHeight="1" x14ac:dyDescent="0.3">
      <c r="A244" s="664" t="s">
        <v>544</v>
      </c>
      <c r="B244" s="665" t="s">
        <v>545</v>
      </c>
      <c r="C244" s="666" t="s">
        <v>554</v>
      </c>
      <c r="D244" s="667" t="s">
        <v>4278</v>
      </c>
      <c r="E244" s="666" t="s">
        <v>7742</v>
      </c>
      <c r="F244" s="667" t="s">
        <v>7743</v>
      </c>
      <c r="G244" s="666" t="s">
        <v>7443</v>
      </c>
      <c r="H244" s="666" t="s">
        <v>7445</v>
      </c>
      <c r="I244" s="668">
        <v>9.1999999999999993</v>
      </c>
      <c r="J244" s="668">
        <v>150</v>
      </c>
      <c r="K244" s="669">
        <v>1380</v>
      </c>
    </row>
    <row r="245" spans="1:11" ht="14.4" customHeight="1" x14ac:dyDescent="0.3">
      <c r="A245" s="664" t="s">
        <v>544</v>
      </c>
      <c r="B245" s="665" t="s">
        <v>545</v>
      </c>
      <c r="C245" s="666" t="s">
        <v>554</v>
      </c>
      <c r="D245" s="667" t="s">
        <v>4278</v>
      </c>
      <c r="E245" s="666" t="s">
        <v>7742</v>
      </c>
      <c r="F245" s="667" t="s">
        <v>7743</v>
      </c>
      <c r="G245" s="666" t="s">
        <v>7446</v>
      </c>
      <c r="H245" s="666" t="s">
        <v>7447</v>
      </c>
      <c r="I245" s="668">
        <v>172.5</v>
      </c>
      <c r="J245" s="668">
        <v>2</v>
      </c>
      <c r="K245" s="669">
        <v>345</v>
      </c>
    </row>
    <row r="246" spans="1:11" ht="14.4" customHeight="1" x14ac:dyDescent="0.3">
      <c r="A246" s="664" t="s">
        <v>544</v>
      </c>
      <c r="B246" s="665" t="s">
        <v>545</v>
      </c>
      <c r="C246" s="666" t="s">
        <v>554</v>
      </c>
      <c r="D246" s="667" t="s">
        <v>4278</v>
      </c>
      <c r="E246" s="666" t="s">
        <v>7742</v>
      </c>
      <c r="F246" s="667" t="s">
        <v>7743</v>
      </c>
      <c r="G246" s="666" t="s">
        <v>7452</v>
      </c>
      <c r="H246" s="666" t="s">
        <v>7453</v>
      </c>
      <c r="I246" s="668">
        <v>3.4150000000000005</v>
      </c>
      <c r="J246" s="668">
        <v>1720</v>
      </c>
      <c r="K246" s="669">
        <v>5876</v>
      </c>
    </row>
    <row r="247" spans="1:11" ht="14.4" customHeight="1" x14ac:dyDescent="0.3">
      <c r="A247" s="664" t="s">
        <v>544</v>
      </c>
      <c r="B247" s="665" t="s">
        <v>545</v>
      </c>
      <c r="C247" s="666" t="s">
        <v>554</v>
      </c>
      <c r="D247" s="667" t="s">
        <v>4278</v>
      </c>
      <c r="E247" s="666" t="s">
        <v>7742</v>
      </c>
      <c r="F247" s="667" t="s">
        <v>7743</v>
      </c>
      <c r="G247" s="666" t="s">
        <v>7591</v>
      </c>
      <c r="H247" s="666" t="s">
        <v>7592</v>
      </c>
      <c r="I247" s="668">
        <v>6.09</v>
      </c>
      <c r="J247" s="668">
        <v>80</v>
      </c>
      <c r="K247" s="669">
        <v>487.2</v>
      </c>
    </row>
    <row r="248" spans="1:11" ht="14.4" customHeight="1" x14ac:dyDescent="0.3">
      <c r="A248" s="664" t="s">
        <v>544</v>
      </c>
      <c r="B248" s="665" t="s">
        <v>545</v>
      </c>
      <c r="C248" s="666" t="s">
        <v>554</v>
      </c>
      <c r="D248" s="667" t="s">
        <v>4278</v>
      </c>
      <c r="E248" s="666" t="s">
        <v>7742</v>
      </c>
      <c r="F248" s="667" t="s">
        <v>7743</v>
      </c>
      <c r="G248" s="666" t="s">
        <v>7454</v>
      </c>
      <c r="H248" s="666" t="s">
        <v>7455</v>
      </c>
      <c r="I248" s="668">
        <v>9.4357142857142851</v>
      </c>
      <c r="J248" s="668">
        <v>1200</v>
      </c>
      <c r="K248" s="669">
        <v>11325</v>
      </c>
    </row>
    <row r="249" spans="1:11" ht="14.4" customHeight="1" x14ac:dyDescent="0.3">
      <c r="A249" s="664" t="s">
        <v>544</v>
      </c>
      <c r="B249" s="665" t="s">
        <v>545</v>
      </c>
      <c r="C249" s="666" t="s">
        <v>554</v>
      </c>
      <c r="D249" s="667" t="s">
        <v>4278</v>
      </c>
      <c r="E249" s="666" t="s">
        <v>7742</v>
      </c>
      <c r="F249" s="667" t="s">
        <v>7743</v>
      </c>
      <c r="G249" s="666" t="s">
        <v>7458</v>
      </c>
      <c r="H249" s="666" t="s">
        <v>7459</v>
      </c>
      <c r="I249" s="668">
        <v>169.57</v>
      </c>
      <c r="J249" s="668">
        <v>4</v>
      </c>
      <c r="K249" s="669">
        <v>678.28</v>
      </c>
    </row>
    <row r="250" spans="1:11" ht="14.4" customHeight="1" x14ac:dyDescent="0.3">
      <c r="A250" s="664" t="s">
        <v>544</v>
      </c>
      <c r="B250" s="665" t="s">
        <v>545</v>
      </c>
      <c r="C250" s="666" t="s">
        <v>554</v>
      </c>
      <c r="D250" s="667" t="s">
        <v>4278</v>
      </c>
      <c r="E250" s="666" t="s">
        <v>7742</v>
      </c>
      <c r="F250" s="667" t="s">
        <v>7743</v>
      </c>
      <c r="G250" s="666" t="s">
        <v>7593</v>
      </c>
      <c r="H250" s="666" t="s">
        <v>7594</v>
      </c>
      <c r="I250" s="668">
        <v>64.150000000000006</v>
      </c>
      <c r="J250" s="668">
        <v>3</v>
      </c>
      <c r="K250" s="669">
        <v>192.45</v>
      </c>
    </row>
    <row r="251" spans="1:11" ht="14.4" customHeight="1" x14ac:dyDescent="0.3">
      <c r="A251" s="664" t="s">
        <v>544</v>
      </c>
      <c r="B251" s="665" t="s">
        <v>545</v>
      </c>
      <c r="C251" s="666" t="s">
        <v>554</v>
      </c>
      <c r="D251" s="667" t="s">
        <v>4278</v>
      </c>
      <c r="E251" s="666" t="s">
        <v>7742</v>
      </c>
      <c r="F251" s="667" t="s">
        <v>7743</v>
      </c>
      <c r="G251" s="666" t="s">
        <v>7595</v>
      </c>
      <c r="H251" s="666" t="s">
        <v>7596</v>
      </c>
      <c r="I251" s="668">
        <v>20.57</v>
      </c>
      <c r="J251" s="668">
        <v>100</v>
      </c>
      <c r="K251" s="669">
        <v>2057</v>
      </c>
    </row>
    <row r="252" spans="1:11" ht="14.4" customHeight="1" x14ac:dyDescent="0.3">
      <c r="A252" s="664" t="s">
        <v>544</v>
      </c>
      <c r="B252" s="665" t="s">
        <v>545</v>
      </c>
      <c r="C252" s="666" t="s">
        <v>554</v>
      </c>
      <c r="D252" s="667" t="s">
        <v>4278</v>
      </c>
      <c r="E252" s="666" t="s">
        <v>7742</v>
      </c>
      <c r="F252" s="667" t="s">
        <v>7743</v>
      </c>
      <c r="G252" s="666" t="s">
        <v>7597</v>
      </c>
      <c r="H252" s="666" t="s">
        <v>7598</v>
      </c>
      <c r="I252" s="668">
        <v>75.459999999999994</v>
      </c>
      <c r="J252" s="668">
        <v>30</v>
      </c>
      <c r="K252" s="669">
        <v>2263.94</v>
      </c>
    </row>
    <row r="253" spans="1:11" ht="14.4" customHeight="1" x14ac:dyDescent="0.3">
      <c r="A253" s="664" t="s">
        <v>544</v>
      </c>
      <c r="B253" s="665" t="s">
        <v>545</v>
      </c>
      <c r="C253" s="666" t="s">
        <v>554</v>
      </c>
      <c r="D253" s="667" t="s">
        <v>4278</v>
      </c>
      <c r="E253" s="666" t="s">
        <v>7742</v>
      </c>
      <c r="F253" s="667" t="s">
        <v>7743</v>
      </c>
      <c r="G253" s="666" t="s">
        <v>7599</v>
      </c>
      <c r="H253" s="666" t="s">
        <v>7600</v>
      </c>
      <c r="I253" s="668">
        <v>3.88</v>
      </c>
      <c r="J253" s="668">
        <v>50</v>
      </c>
      <c r="K253" s="669">
        <v>194.21</v>
      </c>
    </row>
    <row r="254" spans="1:11" ht="14.4" customHeight="1" x14ac:dyDescent="0.3">
      <c r="A254" s="664" t="s">
        <v>544</v>
      </c>
      <c r="B254" s="665" t="s">
        <v>545</v>
      </c>
      <c r="C254" s="666" t="s">
        <v>554</v>
      </c>
      <c r="D254" s="667" t="s">
        <v>4278</v>
      </c>
      <c r="E254" s="666" t="s">
        <v>7742</v>
      </c>
      <c r="F254" s="667" t="s">
        <v>7743</v>
      </c>
      <c r="G254" s="666" t="s">
        <v>7601</v>
      </c>
      <c r="H254" s="666" t="s">
        <v>7602</v>
      </c>
      <c r="I254" s="668">
        <v>185.13</v>
      </c>
      <c r="J254" s="668">
        <v>6</v>
      </c>
      <c r="K254" s="669">
        <v>1110.78</v>
      </c>
    </row>
    <row r="255" spans="1:11" ht="14.4" customHeight="1" x14ac:dyDescent="0.3">
      <c r="A255" s="664" t="s">
        <v>544</v>
      </c>
      <c r="B255" s="665" t="s">
        <v>545</v>
      </c>
      <c r="C255" s="666" t="s">
        <v>554</v>
      </c>
      <c r="D255" s="667" t="s">
        <v>4278</v>
      </c>
      <c r="E255" s="666" t="s">
        <v>7742</v>
      </c>
      <c r="F255" s="667" t="s">
        <v>7743</v>
      </c>
      <c r="G255" s="666" t="s">
        <v>7603</v>
      </c>
      <c r="H255" s="666" t="s">
        <v>7604</v>
      </c>
      <c r="I255" s="668">
        <v>157.30000000000001</v>
      </c>
      <c r="J255" s="668">
        <v>2</v>
      </c>
      <c r="K255" s="669">
        <v>314.60000000000002</v>
      </c>
    </row>
    <row r="256" spans="1:11" ht="14.4" customHeight="1" x14ac:dyDescent="0.3">
      <c r="A256" s="664" t="s">
        <v>544</v>
      </c>
      <c r="B256" s="665" t="s">
        <v>545</v>
      </c>
      <c r="C256" s="666" t="s">
        <v>554</v>
      </c>
      <c r="D256" s="667" t="s">
        <v>4278</v>
      </c>
      <c r="E256" s="666" t="s">
        <v>7742</v>
      </c>
      <c r="F256" s="667" t="s">
        <v>7743</v>
      </c>
      <c r="G256" s="666" t="s">
        <v>7462</v>
      </c>
      <c r="H256" s="666" t="s">
        <v>7463</v>
      </c>
      <c r="I256" s="668">
        <v>140.94999999999999</v>
      </c>
      <c r="J256" s="668">
        <v>6</v>
      </c>
      <c r="K256" s="669">
        <v>845.7</v>
      </c>
    </row>
    <row r="257" spans="1:11" ht="14.4" customHeight="1" x14ac:dyDescent="0.3">
      <c r="A257" s="664" t="s">
        <v>544</v>
      </c>
      <c r="B257" s="665" t="s">
        <v>545</v>
      </c>
      <c r="C257" s="666" t="s">
        <v>554</v>
      </c>
      <c r="D257" s="667" t="s">
        <v>4278</v>
      </c>
      <c r="E257" s="666" t="s">
        <v>7742</v>
      </c>
      <c r="F257" s="667" t="s">
        <v>7743</v>
      </c>
      <c r="G257" s="666" t="s">
        <v>7605</v>
      </c>
      <c r="H257" s="666" t="s">
        <v>7606</v>
      </c>
      <c r="I257" s="668">
        <v>565.52</v>
      </c>
      <c r="J257" s="668">
        <v>1</v>
      </c>
      <c r="K257" s="669">
        <v>565.52</v>
      </c>
    </row>
    <row r="258" spans="1:11" ht="14.4" customHeight="1" x14ac:dyDescent="0.3">
      <c r="A258" s="664" t="s">
        <v>544</v>
      </c>
      <c r="B258" s="665" t="s">
        <v>545</v>
      </c>
      <c r="C258" s="666" t="s">
        <v>554</v>
      </c>
      <c r="D258" s="667" t="s">
        <v>4278</v>
      </c>
      <c r="E258" s="666" t="s">
        <v>7742</v>
      </c>
      <c r="F258" s="667" t="s">
        <v>7743</v>
      </c>
      <c r="G258" s="666" t="s">
        <v>7464</v>
      </c>
      <c r="H258" s="666" t="s">
        <v>7465</v>
      </c>
      <c r="I258" s="668">
        <v>9.68</v>
      </c>
      <c r="J258" s="668">
        <v>400</v>
      </c>
      <c r="K258" s="669">
        <v>3872</v>
      </c>
    </row>
    <row r="259" spans="1:11" ht="14.4" customHeight="1" x14ac:dyDescent="0.3">
      <c r="A259" s="664" t="s">
        <v>544</v>
      </c>
      <c r="B259" s="665" t="s">
        <v>545</v>
      </c>
      <c r="C259" s="666" t="s">
        <v>554</v>
      </c>
      <c r="D259" s="667" t="s">
        <v>4278</v>
      </c>
      <c r="E259" s="666" t="s">
        <v>7742</v>
      </c>
      <c r="F259" s="667" t="s">
        <v>7743</v>
      </c>
      <c r="G259" s="666" t="s">
        <v>7607</v>
      </c>
      <c r="H259" s="666" t="s">
        <v>7608</v>
      </c>
      <c r="I259" s="668">
        <v>713.03</v>
      </c>
      <c r="J259" s="668">
        <v>1</v>
      </c>
      <c r="K259" s="669">
        <v>713.03</v>
      </c>
    </row>
    <row r="260" spans="1:11" ht="14.4" customHeight="1" x14ac:dyDescent="0.3">
      <c r="A260" s="664" t="s">
        <v>544</v>
      </c>
      <c r="B260" s="665" t="s">
        <v>545</v>
      </c>
      <c r="C260" s="666" t="s">
        <v>554</v>
      </c>
      <c r="D260" s="667" t="s">
        <v>4278</v>
      </c>
      <c r="E260" s="666" t="s">
        <v>7742</v>
      </c>
      <c r="F260" s="667" t="s">
        <v>7743</v>
      </c>
      <c r="G260" s="666" t="s">
        <v>7609</v>
      </c>
      <c r="H260" s="666" t="s">
        <v>7610</v>
      </c>
      <c r="I260" s="668">
        <v>12.1</v>
      </c>
      <c r="J260" s="668">
        <v>200</v>
      </c>
      <c r="K260" s="669">
        <v>2420</v>
      </c>
    </row>
    <row r="261" spans="1:11" ht="14.4" customHeight="1" x14ac:dyDescent="0.3">
      <c r="A261" s="664" t="s">
        <v>544</v>
      </c>
      <c r="B261" s="665" t="s">
        <v>545</v>
      </c>
      <c r="C261" s="666" t="s">
        <v>554</v>
      </c>
      <c r="D261" s="667" t="s">
        <v>4278</v>
      </c>
      <c r="E261" s="666" t="s">
        <v>7744</v>
      </c>
      <c r="F261" s="667" t="s">
        <v>7745</v>
      </c>
      <c r="G261" s="666" t="s">
        <v>7611</v>
      </c>
      <c r="H261" s="666" t="s">
        <v>7612</v>
      </c>
      <c r="I261" s="668">
        <v>1039.49</v>
      </c>
      <c r="J261" s="668">
        <v>10</v>
      </c>
      <c r="K261" s="669">
        <v>10394.9</v>
      </c>
    </row>
    <row r="262" spans="1:11" ht="14.4" customHeight="1" x14ac:dyDescent="0.3">
      <c r="A262" s="664" t="s">
        <v>544</v>
      </c>
      <c r="B262" s="665" t="s">
        <v>545</v>
      </c>
      <c r="C262" s="666" t="s">
        <v>554</v>
      </c>
      <c r="D262" s="667" t="s">
        <v>4278</v>
      </c>
      <c r="E262" s="666" t="s">
        <v>7746</v>
      </c>
      <c r="F262" s="667" t="s">
        <v>7747</v>
      </c>
      <c r="G262" s="666" t="s">
        <v>7468</v>
      </c>
      <c r="H262" s="666" t="s">
        <v>7469</v>
      </c>
      <c r="I262" s="668">
        <v>8.1649999999999991</v>
      </c>
      <c r="J262" s="668">
        <v>6200</v>
      </c>
      <c r="K262" s="669">
        <v>50620</v>
      </c>
    </row>
    <row r="263" spans="1:11" ht="14.4" customHeight="1" x14ac:dyDescent="0.3">
      <c r="A263" s="664" t="s">
        <v>544</v>
      </c>
      <c r="B263" s="665" t="s">
        <v>545</v>
      </c>
      <c r="C263" s="666" t="s">
        <v>554</v>
      </c>
      <c r="D263" s="667" t="s">
        <v>4278</v>
      </c>
      <c r="E263" s="666" t="s">
        <v>7746</v>
      </c>
      <c r="F263" s="667" t="s">
        <v>7747</v>
      </c>
      <c r="G263" s="666" t="s">
        <v>7470</v>
      </c>
      <c r="H263" s="666" t="s">
        <v>7471</v>
      </c>
      <c r="I263" s="668">
        <v>7.003333333333333</v>
      </c>
      <c r="J263" s="668">
        <v>482</v>
      </c>
      <c r="K263" s="669">
        <v>3376</v>
      </c>
    </row>
    <row r="264" spans="1:11" ht="14.4" customHeight="1" x14ac:dyDescent="0.3">
      <c r="A264" s="664" t="s">
        <v>544</v>
      </c>
      <c r="B264" s="665" t="s">
        <v>545</v>
      </c>
      <c r="C264" s="666" t="s">
        <v>554</v>
      </c>
      <c r="D264" s="667" t="s">
        <v>4278</v>
      </c>
      <c r="E264" s="666" t="s">
        <v>7746</v>
      </c>
      <c r="F264" s="667" t="s">
        <v>7747</v>
      </c>
      <c r="G264" s="666" t="s">
        <v>7613</v>
      </c>
      <c r="H264" s="666" t="s">
        <v>7614</v>
      </c>
      <c r="I264" s="668">
        <v>19.239999999999998</v>
      </c>
      <c r="J264" s="668">
        <v>20</v>
      </c>
      <c r="K264" s="669">
        <v>384.8</v>
      </c>
    </row>
    <row r="265" spans="1:11" ht="14.4" customHeight="1" x14ac:dyDescent="0.3">
      <c r="A265" s="664" t="s">
        <v>544</v>
      </c>
      <c r="B265" s="665" t="s">
        <v>545</v>
      </c>
      <c r="C265" s="666" t="s">
        <v>554</v>
      </c>
      <c r="D265" s="667" t="s">
        <v>4278</v>
      </c>
      <c r="E265" s="666" t="s">
        <v>7750</v>
      </c>
      <c r="F265" s="667" t="s">
        <v>7751</v>
      </c>
      <c r="G265" s="666" t="s">
        <v>7476</v>
      </c>
      <c r="H265" s="666" t="s">
        <v>7477</v>
      </c>
      <c r="I265" s="668">
        <v>0.30499999999999999</v>
      </c>
      <c r="J265" s="668">
        <v>600</v>
      </c>
      <c r="K265" s="669">
        <v>183</v>
      </c>
    </row>
    <row r="266" spans="1:11" ht="14.4" customHeight="1" x14ac:dyDescent="0.3">
      <c r="A266" s="664" t="s">
        <v>544</v>
      </c>
      <c r="B266" s="665" t="s">
        <v>545</v>
      </c>
      <c r="C266" s="666" t="s">
        <v>554</v>
      </c>
      <c r="D266" s="667" t="s">
        <v>4278</v>
      </c>
      <c r="E266" s="666" t="s">
        <v>7750</v>
      </c>
      <c r="F266" s="667" t="s">
        <v>7751</v>
      </c>
      <c r="G266" s="666" t="s">
        <v>7478</v>
      </c>
      <c r="H266" s="666" t="s">
        <v>7479</v>
      </c>
      <c r="I266" s="668">
        <v>0.30249999999999999</v>
      </c>
      <c r="J266" s="668">
        <v>1300</v>
      </c>
      <c r="K266" s="669">
        <v>394</v>
      </c>
    </row>
    <row r="267" spans="1:11" ht="14.4" customHeight="1" x14ac:dyDescent="0.3">
      <c r="A267" s="664" t="s">
        <v>544</v>
      </c>
      <c r="B267" s="665" t="s">
        <v>545</v>
      </c>
      <c r="C267" s="666" t="s">
        <v>554</v>
      </c>
      <c r="D267" s="667" t="s">
        <v>4278</v>
      </c>
      <c r="E267" s="666" t="s">
        <v>7750</v>
      </c>
      <c r="F267" s="667" t="s">
        <v>7751</v>
      </c>
      <c r="G267" s="666" t="s">
        <v>7615</v>
      </c>
      <c r="H267" s="666" t="s">
        <v>7616</v>
      </c>
      <c r="I267" s="668">
        <v>0.48</v>
      </c>
      <c r="J267" s="668">
        <v>700</v>
      </c>
      <c r="K267" s="669">
        <v>336</v>
      </c>
    </row>
    <row r="268" spans="1:11" ht="14.4" customHeight="1" x14ac:dyDescent="0.3">
      <c r="A268" s="664" t="s">
        <v>544</v>
      </c>
      <c r="B268" s="665" t="s">
        <v>545</v>
      </c>
      <c r="C268" s="666" t="s">
        <v>554</v>
      </c>
      <c r="D268" s="667" t="s">
        <v>4278</v>
      </c>
      <c r="E268" s="666" t="s">
        <v>7750</v>
      </c>
      <c r="F268" s="667" t="s">
        <v>7751</v>
      </c>
      <c r="G268" s="666" t="s">
        <v>7480</v>
      </c>
      <c r="H268" s="666" t="s">
        <v>7481</v>
      </c>
      <c r="I268" s="668">
        <v>0.48437500000000022</v>
      </c>
      <c r="J268" s="668">
        <v>11000</v>
      </c>
      <c r="K268" s="669">
        <v>5328</v>
      </c>
    </row>
    <row r="269" spans="1:11" ht="14.4" customHeight="1" x14ac:dyDescent="0.3">
      <c r="A269" s="664" t="s">
        <v>544</v>
      </c>
      <c r="B269" s="665" t="s">
        <v>545</v>
      </c>
      <c r="C269" s="666" t="s">
        <v>554</v>
      </c>
      <c r="D269" s="667" t="s">
        <v>4278</v>
      </c>
      <c r="E269" s="666" t="s">
        <v>7750</v>
      </c>
      <c r="F269" s="667" t="s">
        <v>7751</v>
      </c>
      <c r="G269" s="666" t="s">
        <v>7617</v>
      </c>
      <c r="H269" s="666" t="s">
        <v>7618</v>
      </c>
      <c r="I269" s="668">
        <v>29.64</v>
      </c>
      <c r="J269" s="668">
        <v>50</v>
      </c>
      <c r="K269" s="669">
        <v>1482</v>
      </c>
    </row>
    <row r="270" spans="1:11" ht="14.4" customHeight="1" x14ac:dyDescent="0.3">
      <c r="A270" s="664" t="s">
        <v>544</v>
      </c>
      <c r="B270" s="665" t="s">
        <v>545</v>
      </c>
      <c r="C270" s="666" t="s">
        <v>554</v>
      </c>
      <c r="D270" s="667" t="s">
        <v>4278</v>
      </c>
      <c r="E270" s="666" t="s">
        <v>7750</v>
      </c>
      <c r="F270" s="667" t="s">
        <v>7751</v>
      </c>
      <c r="G270" s="666" t="s">
        <v>7482</v>
      </c>
      <c r="H270" s="666" t="s">
        <v>7483</v>
      </c>
      <c r="I270" s="668">
        <v>1.8</v>
      </c>
      <c r="J270" s="668">
        <v>300</v>
      </c>
      <c r="K270" s="669">
        <v>540</v>
      </c>
    </row>
    <row r="271" spans="1:11" ht="14.4" customHeight="1" x14ac:dyDescent="0.3">
      <c r="A271" s="664" t="s">
        <v>544</v>
      </c>
      <c r="B271" s="665" t="s">
        <v>545</v>
      </c>
      <c r="C271" s="666" t="s">
        <v>554</v>
      </c>
      <c r="D271" s="667" t="s">
        <v>4278</v>
      </c>
      <c r="E271" s="666" t="s">
        <v>7750</v>
      </c>
      <c r="F271" s="667" t="s">
        <v>7751</v>
      </c>
      <c r="G271" s="666" t="s">
        <v>7484</v>
      </c>
      <c r="H271" s="666" t="s">
        <v>7485</v>
      </c>
      <c r="I271" s="668">
        <v>1.8037500000000004</v>
      </c>
      <c r="J271" s="668">
        <v>1400</v>
      </c>
      <c r="K271" s="669">
        <v>2526</v>
      </c>
    </row>
    <row r="272" spans="1:11" ht="14.4" customHeight="1" x14ac:dyDescent="0.3">
      <c r="A272" s="664" t="s">
        <v>544</v>
      </c>
      <c r="B272" s="665" t="s">
        <v>545</v>
      </c>
      <c r="C272" s="666" t="s">
        <v>554</v>
      </c>
      <c r="D272" s="667" t="s">
        <v>4278</v>
      </c>
      <c r="E272" s="666" t="s">
        <v>7750</v>
      </c>
      <c r="F272" s="667" t="s">
        <v>7751</v>
      </c>
      <c r="G272" s="666" t="s">
        <v>7619</v>
      </c>
      <c r="H272" s="666" t="s">
        <v>7620</v>
      </c>
      <c r="I272" s="668">
        <v>31.46</v>
      </c>
      <c r="J272" s="668">
        <v>100</v>
      </c>
      <c r="K272" s="669">
        <v>3146</v>
      </c>
    </row>
    <row r="273" spans="1:11" ht="14.4" customHeight="1" x14ac:dyDescent="0.3">
      <c r="A273" s="664" t="s">
        <v>544</v>
      </c>
      <c r="B273" s="665" t="s">
        <v>545</v>
      </c>
      <c r="C273" s="666" t="s">
        <v>554</v>
      </c>
      <c r="D273" s="667" t="s">
        <v>4278</v>
      </c>
      <c r="E273" s="666" t="s">
        <v>7752</v>
      </c>
      <c r="F273" s="667" t="s">
        <v>7753</v>
      </c>
      <c r="G273" s="666" t="s">
        <v>7498</v>
      </c>
      <c r="H273" s="666" t="s">
        <v>7499</v>
      </c>
      <c r="I273" s="668">
        <v>0.71000000000000019</v>
      </c>
      <c r="J273" s="668">
        <v>38600</v>
      </c>
      <c r="K273" s="669">
        <v>27406</v>
      </c>
    </row>
    <row r="274" spans="1:11" ht="14.4" customHeight="1" x14ac:dyDescent="0.3">
      <c r="A274" s="664" t="s">
        <v>544</v>
      </c>
      <c r="B274" s="665" t="s">
        <v>545</v>
      </c>
      <c r="C274" s="666" t="s">
        <v>554</v>
      </c>
      <c r="D274" s="667" t="s">
        <v>4278</v>
      </c>
      <c r="E274" s="666" t="s">
        <v>7752</v>
      </c>
      <c r="F274" s="667" t="s">
        <v>7753</v>
      </c>
      <c r="G274" s="666" t="s">
        <v>7621</v>
      </c>
      <c r="H274" s="666" t="s">
        <v>7622</v>
      </c>
      <c r="I274" s="668">
        <v>0.71</v>
      </c>
      <c r="J274" s="668">
        <v>2800</v>
      </c>
      <c r="K274" s="669">
        <v>1988</v>
      </c>
    </row>
    <row r="275" spans="1:11" ht="14.4" customHeight="1" x14ac:dyDescent="0.3">
      <c r="A275" s="664" t="s">
        <v>544</v>
      </c>
      <c r="B275" s="665" t="s">
        <v>545</v>
      </c>
      <c r="C275" s="666" t="s">
        <v>554</v>
      </c>
      <c r="D275" s="667" t="s">
        <v>4278</v>
      </c>
      <c r="E275" s="666" t="s">
        <v>7752</v>
      </c>
      <c r="F275" s="667" t="s">
        <v>7753</v>
      </c>
      <c r="G275" s="666" t="s">
        <v>7623</v>
      </c>
      <c r="H275" s="666" t="s">
        <v>7624</v>
      </c>
      <c r="I275" s="668">
        <v>0.71</v>
      </c>
      <c r="J275" s="668">
        <v>400</v>
      </c>
      <c r="K275" s="669">
        <v>284</v>
      </c>
    </row>
    <row r="276" spans="1:11" ht="14.4" customHeight="1" x14ac:dyDescent="0.3">
      <c r="A276" s="664" t="s">
        <v>544</v>
      </c>
      <c r="B276" s="665" t="s">
        <v>545</v>
      </c>
      <c r="C276" s="666" t="s">
        <v>554</v>
      </c>
      <c r="D276" s="667" t="s">
        <v>4278</v>
      </c>
      <c r="E276" s="666" t="s">
        <v>7752</v>
      </c>
      <c r="F276" s="667" t="s">
        <v>7753</v>
      </c>
      <c r="G276" s="666" t="s">
        <v>7625</v>
      </c>
      <c r="H276" s="666" t="s">
        <v>7626</v>
      </c>
      <c r="I276" s="668">
        <v>12.59</v>
      </c>
      <c r="J276" s="668">
        <v>50</v>
      </c>
      <c r="K276" s="669">
        <v>629.5</v>
      </c>
    </row>
    <row r="277" spans="1:11" ht="14.4" customHeight="1" x14ac:dyDescent="0.3">
      <c r="A277" s="664" t="s">
        <v>544</v>
      </c>
      <c r="B277" s="665" t="s">
        <v>545</v>
      </c>
      <c r="C277" s="666" t="s">
        <v>554</v>
      </c>
      <c r="D277" s="667" t="s">
        <v>4278</v>
      </c>
      <c r="E277" s="666" t="s">
        <v>7752</v>
      </c>
      <c r="F277" s="667" t="s">
        <v>7753</v>
      </c>
      <c r="G277" s="666" t="s">
        <v>7627</v>
      </c>
      <c r="H277" s="666" t="s">
        <v>7628</v>
      </c>
      <c r="I277" s="668">
        <v>12.58</v>
      </c>
      <c r="J277" s="668">
        <v>50</v>
      </c>
      <c r="K277" s="669">
        <v>629</v>
      </c>
    </row>
    <row r="278" spans="1:11" ht="14.4" customHeight="1" x14ac:dyDescent="0.3">
      <c r="A278" s="664" t="s">
        <v>544</v>
      </c>
      <c r="B278" s="665" t="s">
        <v>545</v>
      </c>
      <c r="C278" s="666" t="s">
        <v>554</v>
      </c>
      <c r="D278" s="667" t="s">
        <v>4278</v>
      </c>
      <c r="E278" s="666" t="s">
        <v>7752</v>
      </c>
      <c r="F278" s="667" t="s">
        <v>7753</v>
      </c>
      <c r="G278" s="666" t="s">
        <v>7629</v>
      </c>
      <c r="H278" s="666" t="s">
        <v>7630</v>
      </c>
      <c r="I278" s="668">
        <v>12.58</v>
      </c>
      <c r="J278" s="668">
        <v>50</v>
      </c>
      <c r="K278" s="669">
        <v>629</v>
      </c>
    </row>
    <row r="279" spans="1:11" ht="14.4" customHeight="1" x14ac:dyDescent="0.3">
      <c r="A279" s="664" t="s">
        <v>544</v>
      </c>
      <c r="B279" s="665" t="s">
        <v>545</v>
      </c>
      <c r="C279" s="666" t="s">
        <v>554</v>
      </c>
      <c r="D279" s="667" t="s">
        <v>4278</v>
      </c>
      <c r="E279" s="666" t="s">
        <v>7754</v>
      </c>
      <c r="F279" s="667" t="s">
        <v>7755</v>
      </c>
      <c r="G279" s="666" t="s">
        <v>7500</v>
      </c>
      <c r="H279" s="666" t="s">
        <v>7501</v>
      </c>
      <c r="I279" s="668">
        <v>139.44000000000003</v>
      </c>
      <c r="J279" s="668">
        <v>35</v>
      </c>
      <c r="K279" s="669">
        <v>4880.3500000000004</v>
      </c>
    </row>
    <row r="280" spans="1:11" ht="14.4" customHeight="1" x14ac:dyDescent="0.3">
      <c r="A280" s="664" t="s">
        <v>544</v>
      </c>
      <c r="B280" s="665" t="s">
        <v>545</v>
      </c>
      <c r="C280" s="666" t="s">
        <v>554</v>
      </c>
      <c r="D280" s="667" t="s">
        <v>4278</v>
      </c>
      <c r="E280" s="666" t="s">
        <v>7754</v>
      </c>
      <c r="F280" s="667" t="s">
        <v>7755</v>
      </c>
      <c r="G280" s="666" t="s">
        <v>7502</v>
      </c>
      <c r="H280" s="666" t="s">
        <v>7503</v>
      </c>
      <c r="I280" s="668">
        <v>139.44000000000003</v>
      </c>
      <c r="J280" s="668">
        <v>35</v>
      </c>
      <c r="K280" s="669">
        <v>4880.3500000000004</v>
      </c>
    </row>
    <row r="281" spans="1:11" ht="14.4" customHeight="1" x14ac:dyDescent="0.3">
      <c r="A281" s="664" t="s">
        <v>544</v>
      </c>
      <c r="B281" s="665" t="s">
        <v>545</v>
      </c>
      <c r="C281" s="666" t="s">
        <v>554</v>
      </c>
      <c r="D281" s="667" t="s">
        <v>4278</v>
      </c>
      <c r="E281" s="666" t="s">
        <v>7754</v>
      </c>
      <c r="F281" s="667" t="s">
        <v>7755</v>
      </c>
      <c r="G281" s="666" t="s">
        <v>7504</v>
      </c>
      <c r="H281" s="666" t="s">
        <v>7505</v>
      </c>
      <c r="I281" s="668">
        <v>142.78</v>
      </c>
      <c r="J281" s="668">
        <v>19</v>
      </c>
      <c r="K281" s="669">
        <v>2712.8199999999997</v>
      </c>
    </row>
    <row r="282" spans="1:11" ht="14.4" customHeight="1" x14ac:dyDescent="0.3">
      <c r="A282" s="664" t="s">
        <v>544</v>
      </c>
      <c r="B282" s="665" t="s">
        <v>545</v>
      </c>
      <c r="C282" s="666" t="s">
        <v>554</v>
      </c>
      <c r="D282" s="667" t="s">
        <v>4278</v>
      </c>
      <c r="E282" s="666" t="s">
        <v>7756</v>
      </c>
      <c r="F282" s="667" t="s">
        <v>7757</v>
      </c>
      <c r="G282" s="666" t="s">
        <v>7506</v>
      </c>
      <c r="H282" s="666" t="s">
        <v>7507</v>
      </c>
      <c r="I282" s="668">
        <v>4509.956666666666</v>
      </c>
      <c r="J282" s="668">
        <v>8</v>
      </c>
      <c r="K282" s="669">
        <v>36079.65</v>
      </c>
    </row>
    <row r="283" spans="1:11" ht="14.4" customHeight="1" x14ac:dyDescent="0.3">
      <c r="A283" s="664" t="s">
        <v>544</v>
      </c>
      <c r="B283" s="665" t="s">
        <v>545</v>
      </c>
      <c r="C283" s="666" t="s">
        <v>554</v>
      </c>
      <c r="D283" s="667" t="s">
        <v>4278</v>
      </c>
      <c r="E283" s="666" t="s">
        <v>7758</v>
      </c>
      <c r="F283" s="667" t="s">
        <v>7759</v>
      </c>
      <c r="G283" s="666" t="s">
        <v>7508</v>
      </c>
      <c r="H283" s="666" t="s">
        <v>7509</v>
      </c>
      <c r="I283" s="668">
        <v>15.61</v>
      </c>
      <c r="J283" s="668">
        <v>15</v>
      </c>
      <c r="K283" s="669">
        <v>234.14999999999998</v>
      </c>
    </row>
    <row r="284" spans="1:11" ht="14.4" customHeight="1" x14ac:dyDescent="0.3">
      <c r="A284" s="664" t="s">
        <v>544</v>
      </c>
      <c r="B284" s="665" t="s">
        <v>545</v>
      </c>
      <c r="C284" s="666" t="s">
        <v>554</v>
      </c>
      <c r="D284" s="667" t="s">
        <v>4278</v>
      </c>
      <c r="E284" s="666" t="s">
        <v>7758</v>
      </c>
      <c r="F284" s="667" t="s">
        <v>7759</v>
      </c>
      <c r="G284" s="666" t="s">
        <v>7631</v>
      </c>
      <c r="H284" s="666" t="s">
        <v>7632</v>
      </c>
      <c r="I284" s="668">
        <v>58.7</v>
      </c>
      <c r="J284" s="668">
        <v>3</v>
      </c>
      <c r="K284" s="669">
        <v>176.09</v>
      </c>
    </row>
    <row r="285" spans="1:11" ht="14.4" customHeight="1" x14ac:dyDescent="0.3">
      <c r="A285" s="664" t="s">
        <v>544</v>
      </c>
      <c r="B285" s="665" t="s">
        <v>545</v>
      </c>
      <c r="C285" s="666" t="s">
        <v>557</v>
      </c>
      <c r="D285" s="667" t="s">
        <v>4279</v>
      </c>
      <c r="E285" s="666" t="s">
        <v>7740</v>
      </c>
      <c r="F285" s="667" t="s">
        <v>7741</v>
      </c>
      <c r="G285" s="666" t="s">
        <v>7258</v>
      </c>
      <c r="H285" s="666" t="s">
        <v>7259</v>
      </c>
      <c r="I285" s="668">
        <v>123.05</v>
      </c>
      <c r="J285" s="668">
        <v>20</v>
      </c>
      <c r="K285" s="669">
        <v>2461</v>
      </c>
    </row>
    <row r="286" spans="1:11" ht="14.4" customHeight="1" x14ac:dyDescent="0.3">
      <c r="A286" s="664" t="s">
        <v>544</v>
      </c>
      <c r="B286" s="665" t="s">
        <v>545</v>
      </c>
      <c r="C286" s="666" t="s">
        <v>557</v>
      </c>
      <c r="D286" s="667" t="s">
        <v>4279</v>
      </c>
      <c r="E286" s="666" t="s">
        <v>7740</v>
      </c>
      <c r="F286" s="667" t="s">
        <v>7741</v>
      </c>
      <c r="G286" s="666" t="s">
        <v>7262</v>
      </c>
      <c r="H286" s="666" t="s">
        <v>7263</v>
      </c>
      <c r="I286" s="668">
        <v>3.97</v>
      </c>
      <c r="J286" s="668">
        <v>20</v>
      </c>
      <c r="K286" s="669">
        <v>79.400000000000006</v>
      </c>
    </row>
    <row r="287" spans="1:11" ht="14.4" customHeight="1" x14ac:dyDescent="0.3">
      <c r="A287" s="664" t="s">
        <v>544</v>
      </c>
      <c r="B287" s="665" t="s">
        <v>545</v>
      </c>
      <c r="C287" s="666" t="s">
        <v>557</v>
      </c>
      <c r="D287" s="667" t="s">
        <v>4279</v>
      </c>
      <c r="E287" s="666" t="s">
        <v>7740</v>
      </c>
      <c r="F287" s="667" t="s">
        <v>7741</v>
      </c>
      <c r="G287" s="666" t="s">
        <v>7266</v>
      </c>
      <c r="H287" s="666" t="s">
        <v>7267</v>
      </c>
      <c r="I287" s="668">
        <v>28.74</v>
      </c>
      <c r="J287" s="668">
        <v>105</v>
      </c>
      <c r="K287" s="669">
        <v>3017.7</v>
      </c>
    </row>
    <row r="288" spans="1:11" ht="14.4" customHeight="1" x14ac:dyDescent="0.3">
      <c r="A288" s="664" t="s">
        <v>544</v>
      </c>
      <c r="B288" s="665" t="s">
        <v>545</v>
      </c>
      <c r="C288" s="666" t="s">
        <v>557</v>
      </c>
      <c r="D288" s="667" t="s">
        <v>4279</v>
      </c>
      <c r="E288" s="666" t="s">
        <v>7740</v>
      </c>
      <c r="F288" s="667" t="s">
        <v>7741</v>
      </c>
      <c r="G288" s="666" t="s">
        <v>7268</v>
      </c>
      <c r="H288" s="666" t="s">
        <v>7269</v>
      </c>
      <c r="I288" s="668">
        <v>2.0519999999999996</v>
      </c>
      <c r="J288" s="668">
        <v>175</v>
      </c>
      <c r="K288" s="669">
        <v>359.32</v>
      </c>
    </row>
    <row r="289" spans="1:11" ht="14.4" customHeight="1" x14ac:dyDescent="0.3">
      <c r="A289" s="664" t="s">
        <v>544</v>
      </c>
      <c r="B289" s="665" t="s">
        <v>545</v>
      </c>
      <c r="C289" s="666" t="s">
        <v>557</v>
      </c>
      <c r="D289" s="667" t="s">
        <v>4279</v>
      </c>
      <c r="E289" s="666" t="s">
        <v>7740</v>
      </c>
      <c r="F289" s="667" t="s">
        <v>7741</v>
      </c>
      <c r="G289" s="666" t="s">
        <v>7633</v>
      </c>
      <c r="H289" s="666" t="s">
        <v>7634</v>
      </c>
      <c r="I289" s="668">
        <v>6.25</v>
      </c>
      <c r="J289" s="668">
        <v>25</v>
      </c>
      <c r="K289" s="669">
        <v>156.25</v>
      </c>
    </row>
    <row r="290" spans="1:11" ht="14.4" customHeight="1" x14ac:dyDescent="0.3">
      <c r="A290" s="664" t="s">
        <v>544</v>
      </c>
      <c r="B290" s="665" t="s">
        <v>545</v>
      </c>
      <c r="C290" s="666" t="s">
        <v>557</v>
      </c>
      <c r="D290" s="667" t="s">
        <v>4279</v>
      </c>
      <c r="E290" s="666" t="s">
        <v>7740</v>
      </c>
      <c r="F290" s="667" t="s">
        <v>7741</v>
      </c>
      <c r="G290" s="666" t="s">
        <v>7274</v>
      </c>
      <c r="H290" s="666" t="s">
        <v>7275</v>
      </c>
      <c r="I290" s="668">
        <v>86.38</v>
      </c>
      <c r="J290" s="668">
        <v>40</v>
      </c>
      <c r="K290" s="669">
        <v>3455.1</v>
      </c>
    </row>
    <row r="291" spans="1:11" ht="14.4" customHeight="1" x14ac:dyDescent="0.3">
      <c r="A291" s="664" t="s">
        <v>544</v>
      </c>
      <c r="B291" s="665" t="s">
        <v>545</v>
      </c>
      <c r="C291" s="666" t="s">
        <v>557</v>
      </c>
      <c r="D291" s="667" t="s">
        <v>4279</v>
      </c>
      <c r="E291" s="666" t="s">
        <v>7740</v>
      </c>
      <c r="F291" s="667" t="s">
        <v>7741</v>
      </c>
      <c r="G291" s="666" t="s">
        <v>7278</v>
      </c>
      <c r="H291" s="666" t="s">
        <v>7279</v>
      </c>
      <c r="I291" s="668">
        <v>30.17428571428572</v>
      </c>
      <c r="J291" s="668">
        <v>51</v>
      </c>
      <c r="K291" s="669">
        <v>1538.9200000000003</v>
      </c>
    </row>
    <row r="292" spans="1:11" ht="14.4" customHeight="1" x14ac:dyDescent="0.3">
      <c r="A292" s="664" t="s">
        <v>544</v>
      </c>
      <c r="B292" s="665" t="s">
        <v>545</v>
      </c>
      <c r="C292" s="666" t="s">
        <v>557</v>
      </c>
      <c r="D292" s="667" t="s">
        <v>4279</v>
      </c>
      <c r="E292" s="666" t="s">
        <v>7740</v>
      </c>
      <c r="F292" s="667" t="s">
        <v>7741</v>
      </c>
      <c r="G292" s="666" t="s">
        <v>7635</v>
      </c>
      <c r="H292" s="666" t="s">
        <v>7636</v>
      </c>
      <c r="I292" s="668">
        <v>1.5</v>
      </c>
      <c r="J292" s="668">
        <v>100</v>
      </c>
      <c r="K292" s="669">
        <v>150</v>
      </c>
    </row>
    <row r="293" spans="1:11" ht="14.4" customHeight="1" x14ac:dyDescent="0.3">
      <c r="A293" s="664" t="s">
        <v>544</v>
      </c>
      <c r="B293" s="665" t="s">
        <v>545</v>
      </c>
      <c r="C293" s="666" t="s">
        <v>557</v>
      </c>
      <c r="D293" s="667" t="s">
        <v>4279</v>
      </c>
      <c r="E293" s="666" t="s">
        <v>7740</v>
      </c>
      <c r="F293" s="667" t="s">
        <v>7741</v>
      </c>
      <c r="G293" s="666" t="s">
        <v>7280</v>
      </c>
      <c r="H293" s="666" t="s">
        <v>7281</v>
      </c>
      <c r="I293" s="668">
        <v>1.38</v>
      </c>
      <c r="J293" s="668">
        <v>4000</v>
      </c>
      <c r="K293" s="669">
        <v>5520</v>
      </c>
    </row>
    <row r="294" spans="1:11" ht="14.4" customHeight="1" x14ac:dyDescent="0.3">
      <c r="A294" s="664" t="s">
        <v>544</v>
      </c>
      <c r="B294" s="665" t="s">
        <v>545</v>
      </c>
      <c r="C294" s="666" t="s">
        <v>557</v>
      </c>
      <c r="D294" s="667" t="s">
        <v>4279</v>
      </c>
      <c r="E294" s="666" t="s">
        <v>7740</v>
      </c>
      <c r="F294" s="667" t="s">
        <v>7741</v>
      </c>
      <c r="G294" s="666" t="s">
        <v>7284</v>
      </c>
      <c r="H294" s="666" t="s">
        <v>7285</v>
      </c>
      <c r="I294" s="668">
        <v>0.66500000000000004</v>
      </c>
      <c r="J294" s="668">
        <v>250</v>
      </c>
      <c r="K294" s="669">
        <v>166</v>
      </c>
    </row>
    <row r="295" spans="1:11" ht="14.4" customHeight="1" x14ac:dyDescent="0.3">
      <c r="A295" s="664" t="s">
        <v>544</v>
      </c>
      <c r="B295" s="665" t="s">
        <v>545</v>
      </c>
      <c r="C295" s="666" t="s">
        <v>557</v>
      </c>
      <c r="D295" s="667" t="s">
        <v>4279</v>
      </c>
      <c r="E295" s="666" t="s">
        <v>7740</v>
      </c>
      <c r="F295" s="667" t="s">
        <v>7741</v>
      </c>
      <c r="G295" s="666" t="s">
        <v>7288</v>
      </c>
      <c r="H295" s="666" t="s">
        <v>7289</v>
      </c>
      <c r="I295" s="668">
        <v>8.58</v>
      </c>
      <c r="J295" s="668">
        <v>36</v>
      </c>
      <c r="K295" s="669">
        <v>308.88</v>
      </c>
    </row>
    <row r="296" spans="1:11" ht="14.4" customHeight="1" x14ac:dyDescent="0.3">
      <c r="A296" s="664" t="s">
        <v>544</v>
      </c>
      <c r="B296" s="665" t="s">
        <v>545</v>
      </c>
      <c r="C296" s="666" t="s">
        <v>557</v>
      </c>
      <c r="D296" s="667" t="s">
        <v>4279</v>
      </c>
      <c r="E296" s="666" t="s">
        <v>7740</v>
      </c>
      <c r="F296" s="667" t="s">
        <v>7741</v>
      </c>
      <c r="G296" s="666" t="s">
        <v>7522</v>
      </c>
      <c r="H296" s="666" t="s">
        <v>7523</v>
      </c>
      <c r="I296" s="668">
        <v>13.016666666666666</v>
      </c>
      <c r="J296" s="668">
        <v>4</v>
      </c>
      <c r="K296" s="669">
        <v>52.069999999999993</v>
      </c>
    </row>
    <row r="297" spans="1:11" ht="14.4" customHeight="1" x14ac:dyDescent="0.3">
      <c r="A297" s="664" t="s">
        <v>544</v>
      </c>
      <c r="B297" s="665" t="s">
        <v>545</v>
      </c>
      <c r="C297" s="666" t="s">
        <v>557</v>
      </c>
      <c r="D297" s="667" t="s">
        <v>4279</v>
      </c>
      <c r="E297" s="666" t="s">
        <v>7740</v>
      </c>
      <c r="F297" s="667" t="s">
        <v>7741</v>
      </c>
      <c r="G297" s="666" t="s">
        <v>7290</v>
      </c>
      <c r="H297" s="666" t="s">
        <v>7291</v>
      </c>
      <c r="I297" s="668">
        <v>27.877142857142854</v>
      </c>
      <c r="J297" s="668">
        <v>82</v>
      </c>
      <c r="K297" s="669">
        <v>2285.8200000000002</v>
      </c>
    </row>
    <row r="298" spans="1:11" ht="14.4" customHeight="1" x14ac:dyDescent="0.3">
      <c r="A298" s="664" t="s">
        <v>544</v>
      </c>
      <c r="B298" s="665" t="s">
        <v>545</v>
      </c>
      <c r="C298" s="666" t="s">
        <v>557</v>
      </c>
      <c r="D298" s="667" t="s">
        <v>4279</v>
      </c>
      <c r="E298" s="666" t="s">
        <v>7740</v>
      </c>
      <c r="F298" s="667" t="s">
        <v>7741</v>
      </c>
      <c r="G298" s="666" t="s">
        <v>7637</v>
      </c>
      <c r="H298" s="666" t="s">
        <v>7638</v>
      </c>
      <c r="I298" s="668">
        <v>0.87750000000000006</v>
      </c>
      <c r="J298" s="668">
        <v>250</v>
      </c>
      <c r="K298" s="669">
        <v>215</v>
      </c>
    </row>
    <row r="299" spans="1:11" ht="14.4" customHeight="1" x14ac:dyDescent="0.3">
      <c r="A299" s="664" t="s">
        <v>544</v>
      </c>
      <c r="B299" s="665" t="s">
        <v>545</v>
      </c>
      <c r="C299" s="666" t="s">
        <v>557</v>
      </c>
      <c r="D299" s="667" t="s">
        <v>4279</v>
      </c>
      <c r="E299" s="666" t="s">
        <v>7740</v>
      </c>
      <c r="F299" s="667" t="s">
        <v>7741</v>
      </c>
      <c r="G299" s="666" t="s">
        <v>7639</v>
      </c>
      <c r="H299" s="666" t="s">
        <v>7640</v>
      </c>
      <c r="I299" s="668">
        <v>0.58749999999999991</v>
      </c>
      <c r="J299" s="668">
        <v>300</v>
      </c>
      <c r="K299" s="669">
        <v>176.5</v>
      </c>
    </row>
    <row r="300" spans="1:11" ht="14.4" customHeight="1" x14ac:dyDescent="0.3">
      <c r="A300" s="664" t="s">
        <v>544</v>
      </c>
      <c r="B300" s="665" t="s">
        <v>545</v>
      </c>
      <c r="C300" s="666" t="s">
        <v>557</v>
      </c>
      <c r="D300" s="667" t="s">
        <v>4279</v>
      </c>
      <c r="E300" s="666" t="s">
        <v>7740</v>
      </c>
      <c r="F300" s="667" t="s">
        <v>7741</v>
      </c>
      <c r="G300" s="666" t="s">
        <v>7526</v>
      </c>
      <c r="H300" s="666" t="s">
        <v>7527</v>
      </c>
      <c r="I300" s="668">
        <v>120.69</v>
      </c>
      <c r="J300" s="668">
        <v>60</v>
      </c>
      <c r="K300" s="669">
        <v>7241.5599999999995</v>
      </c>
    </row>
    <row r="301" spans="1:11" ht="14.4" customHeight="1" x14ac:dyDescent="0.3">
      <c r="A301" s="664" t="s">
        <v>544</v>
      </c>
      <c r="B301" s="665" t="s">
        <v>545</v>
      </c>
      <c r="C301" s="666" t="s">
        <v>557</v>
      </c>
      <c r="D301" s="667" t="s">
        <v>4279</v>
      </c>
      <c r="E301" s="666" t="s">
        <v>7740</v>
      </c>
      <c r="F301" s="667" t="s">
        <v>7741</v>
      </c>
      <c r="G301" s="666" t="s">
        <v>7530</v>
      </c>
      <c r="H301" s="666" t="s">
        <v>7531</v>
      </c>
      <c r="I301" s="668">
        <v>13.156363636363636</v>
      </c>
      <c r="J301" s="668">
        <v>456</v>
      </c>
      <c r="K301" s="669">
        <v>5998.7099999999991</v>
      </c>
    </row>
    <row r="302" spans="1:11" ht="14.4" customHeight="1" x14ac:dyDescent="0.3">
      <c r="A302" s="664" t="s">
        <v>544</v>
      </c>
      <c r="B302" s="665" t="s">
        <v>545</v>
      </c>
      <c r="C302" s="666" t="s">
        <v>557</v>
      </c>
      <c r="D302" s="667" t="s">
        <v>4279</v>
      </c>
      <c r="E302" s="666" t="s">
        <v>7740</v>
      </c>
      <c r="F302" s="667" t="s">
        <v>7741</v>
      </c>
      <c r="G302" s="666" t="s">
        <v>7641</v>
      </c>
      <c r="H302" s="666" t="s">
        <v>7642</v>
      </c>
      <c r="I302" s="668">
        <v>9.7166666666666668</v>
      </c>
      <c r="J302" s="668">
        <v>72</v>
      </c>
      <c r="K302" s="669">
        <v>699.6</v>
      </c>
    </row>
    <row r="303" spans="1:11" ht="14.4" customHeight="1" x14ac:dyDescent="0.3">
      <c r="A303" s="664" t="s">
        <v>544</v>
      </c>
      <c r="B303" s="665" t="s">
        <v>545</v>
      </c>
      <c r="C303" s="666" t="s">
        <v>557</v>
      </c>
      <c r="D303" s="667" t="s">
        <v>4279</v>
      </c>
      <c r="E303" s="666" t="s">
        <v>7740</v>
      </c>
      <c r="F303" s="667" t="s">
        <v>7741</v>
      </c>
      <c r="G303" s="666" t="s">
        <v>7302</v>
      </c>
      <c r="H303" s="666" t="s">
        <v>7303</v>
      </c>
      <c r="I303" s="668">
        <v>1.5149999999999999</v>
      </c>
      <c r="J303" s="668">
        <v>1200</v>
      </c>
      <c r="K303" s="669">
        <v>1818</v>
      </c>
    </row>
    <row r="304" spans="1:11" ht="14.4" customHeight="1" x14ac:dyDescent="0.3">
      <c r="A304" s="664" t="s">
        <v>544</v>
      </c>
      <c r="B304" s="665" t="s">
        <v>545</v>
      </c>
      <c r="C304" s="666" t="s">
        <v>557</v>
      </c>
      <c r="D304" s="667" t="s">
        <v>4279</v>
      </c>
      <c r="E304" s="666" t="s">
        <v>7740</v>
      </c>
      <c r="F304" s="667" t="s">
        <v>7741</v>
      </c>
      <c r="G304" s="666" t="s">
        <v>7302</v>
      </c>
      <c r="H304" s="666" t="s">
        <v>7304</v>
      </c>
      <c r="I304" s="668">
        <v>1.5150000000000001</v>
      </c>
      <c r="J304" s="668">
        <v>1500</v>
      </c>
      <c r="K304" s="669">
        <v>2272</v>
      </c>
    </row>
    <row r="305" spans="1:11" ht="14.4" customHeight="1" x14ac:dyDescent="0.3">
      <c r="A305" s="664" t="s">
        <v>544</v>
      </c>
      <c r="B305" s="665" t="s">
        <v>545</v>
      </c>
      <c r="C305" s="666" t="s">
        <v>557</v>
      </c>
      <c r="D305" s="667" t="s">
        <v>4279</v>
      </c>
      <c r="E305" s="666" t="s">
        <v>7740</v>
      </c>
      <c r="F305" s="667" t="s">
        <v>7741</v>
      </c>
      <c r="G305" s="666" t="s">
        <v>7643</v>
      </c>
      <c r="H305" s="666" t="s">
        <v>7644</v>
      </c>
      <c r="I305" s="668">
        <v>17.62</v>
      </c>
      <c r="J305" s="668">
        <v>1</v>
      </c>
      <c r="K305" s="669">
        <v>17.62</v>
      </c>
    </row>
    <row r="306" spans="1:11" ht="14.4" customHeight="1" x14ac:dyDescent="0.3">
      <c r="A306" s="664" t="s">
        <v>544</v>
      </c>
      <c r="B306" s="665" t="s">
        <v>545</v>
      </c>
      <c r="C306" s="666" t="s">
        <v>557</v>
      </c>
      <c r="D306" s="667" t="s">
        <v>4279</v>
      </c>
      <c r="E306" s="666" t="s">
        <v>7740</v>
      </c>
      <c r="F306" s="667" t="s">
        <v>7741</v>
      </c>
      <c r="G306" s="666" t="s">
        <v>7309</v>
      </c>
      <c r="H306" s="666" t="s">
        <v>7310</v>
      </c>
      <c r="I306" s="668">
        <v>44.29</v>
      </c>
      <c r="J306" s="668">
        <v>10</v>
      </c>
      <c r="K306" s="669">
        <v>442.9</v>
      </c>
    </row>
    <row r="307" spans="1:11" ht="14.4" customHeight="1" x14ac:dyDescent="0.3">
      <c r="A307" s="664" t="s">
        <v>544</v>
      </c>
      <c r="B307" s="665" t="s">
        <v>545</v>
      </c>
      <c r="C307" s="666" t="s">
        <v>557</v>
      </c>
      <c r="D307" s="667" t="s">
        <v>4279</v>
      </c>
      <c r="E307" s="666" t="s">
        <v>7740</v>
      </c>
      <c r="F307" s="667" t="s">
        <v>7741</v>
      </c>
      <c r="G307" s="666" t="s">
        <v>7645</v>
      </c>
      <c r="H307" s="666" t="s">
        <v>7646</v>
      </c>
      <c r="I307" s="668">
        <v>8.23</v>
      </c>
      <c r="J307" s="668">
        <v>2</v>
      </c>
      <c r="K307" s="669">
        <v>16.46</v>
      </c>
    </row>
    <row r="308" spans="1:11" ht="14.4" customHeight="1" x14ac:dyDescent="0.3">
      <c r="A308" s="664" t="s">
        <v>544</v>
      </c>
      <c r="B308" s="665" t="s">
        <v>545</v>
      </c>
      <c r="C308" s="666" t="s">
        <v>557</v>
      </c>
      <c r="D308" s="667" t="s">
        <v>4279</v>
      </c>
      <c r="E308" s="666" t="s">
        <v>7740</v>
      </c>
      <c r="F308" s="667" t="s">
        <v>7741</v>
      </c>
      <c r="G308" s="666" t="s">
        <v>7647</v>
      </c>
      <c r="H308" s="666" t="s">
        <v>7648</v>
      </c>
      <c r="I308" s="668">
        <v>6.99</v>
      </c>
      <c r="J308" s="668">
        <v>2</v>
      </c>
      <c r="K308" s="669">
        <v>13.98</v>
      </c>
    </row>
    <row r="309" spans="1:11" ht="14.4" customHeight="1" x14ac:dyDescent="0.3">
      <c r="A309" s="664" t="s">
        <v>544</v>
      </c>
      <c r="B309" s="665" t="s">
        <v>545</v>
      </c>
      <c r="C309" s="666" t="s">
        <v>557</v>
      </c>
      <c r="D309" s="667" t="s">
        <v>4279</v>
      </c>
      <c r="E309" s="666" t="s">
        <v>7740</v>
      </c>
      <c r="F309" s="667" t="s">
        <v>7741</v>
      </c>
      <c r="G309" s="666" t="s">
        <v>7315</v>
      </c>
      <c r="H309" s="666" t="s">
        <v>7316</v>
      </c>
      <c r="I309" s="668">
        <v>153</v>
      </c>
      <c r="J309" s="668">
        <v>10</v>
      </c>
      <c r="K309" s="669">
        <v>1529.96</v>
      </c>
    </row>
    <row r="310" spans="1:11" ht="14.4" customHeight="1" x14ac:dyDescent="0.3">
      <c r="A310" s="664" t="s">
        <v>544</v>
      </c>
      <c r="B310" s="665" t="s">
        <v>545</v>
      </c>
      <c r="C310" s="666" t="s">
        <v>557</v>
      </c>
      <c r="D310" s="667" t="s">
        <v>4279</v>
      </c>
      <c r="E310" s="666" t="s">
        <v>7740</v>
      </c>
      <c r="F310" s="667" t="s">
        <v>7741</v>
      </c>
      <c r="G310" s="666" t="s">
        <v>7318</v>
      </c>
      <c r="H310" s="666" t="s">
        <v>7319</v>
      </c>
      <c r="I310" s="668">
        <v>1.17</v>
      </c>
      <c r="J310" s="668">
        <v>200</v>
      </c>
      <c r="K310" s="669">
        <v>234</v>
      </c>
    </row>
    <row r="311" spans="1:11" ht="14.4" customHeight="1" x14ac:dyDescent="0.3">
      <c r="A311" s="664" t="s">
        <v>544</v>
      </c>
      <c r="B311" s="665" t="s">
        <v>545</v>
      </c>
      <c r="C311" s="666" t="s">
        <v>557</v>
      </c>
      <c r="D311" s="667" t="s">
        <v>4279</v>
      </c>
      <c r="E311" s="666" t="s">
        <v>7740</v>
      </c>
      <c r="F311" s="667" t="s">
        <v>7741</v>
      </c>
      <c r="G311" s="666" t="s">
        <v>7546</v>
      </c>
      <c r="H311" s="666" t="s">
        <v>7547</v>
      </c>
      <c r="I311" s="668">
        <v>13.22</v>
      </c>
      <c r="J311" s="668">
        <v>30</v>
      </c>
      <c r="K311" s="669">
        <v>396.59999999999997</v>
      </c>
    </row>
    <row r="312" spans="1:11" ht="14.4" customHeight="1" x14ac:dyDescent="0.3">
      <c r="A312" s="664" t="s">
        <v>544</v>
      </c>
      <c r="B312" s="665" t="s">
        <v>545</v>
      </c>
      <c r="C312" s="666" t="s">
        <v>557</v>
      </c>
      <c r="D312" s="667" t="s">
        <v>4279</v>
      </c>
      <c r="E312" s="666" t="s">
        <v>7740</v>
      </c>
      <c r="F312" s="667" t="s">
        <v>7741</v>
      </c>
      <c r="G312" s="666" t="s">
        <v>7649</v>
      </c>
      <c r="H312" s="666" t="s">
        <v>7650</v>
      </c>
      <c r="I312" s="668">
        <v>7.59</v>
      </c>
      <c r="J312" s="668">
        <v>61</v>
      </c>
      <c r="K312" s="669">
        <v>462.99000000000007</v>
      </c>
    </row>
    <row r="313" spans="1:11" ht="14.4" customHeight="1" x14ac:dyDescent="0.3">
      <c r="A313" s="664" t="s">
        <v>544</v>
      </c>
      <c r="B313" s="665" t="s">
        <v>545</v>
      </c>
      <c r="C313" s="666" t="s">
        <v>557</v>
      </c>
      <c r="D313" s="667" t="s">
        <v>4279</v>
      </c>
      <c r="E313" s="666" t="s">
        <v>7740</v>
      </c>
      <c r="F313" s="667" t="s">
        <v>7741</v>
      </c>
      <c r="G313" s="666" t="s">
        <v>7330</v>
      </c>
      <c r="H313" s="666" t="s">
        <v>7331</v>
      </c>
      <c r="I313" s="668">
        <v>300</v>
      </c>
      <c r="J313" s="668">
        <v>10</v>
      </c>
      <c r="K313" s="669">
        <v>3000.01</v>
      </c>
    </row>
    <row r="314" spans="1:11" ht="14.4" customHeight="1" x14ac:dyDescent="0.3">
      <c r="A314" s="664" t="s">
        <v>544</v>
      </c>
      <c r="B314" s="665" t="s">
        <v>545</v>
      </c>
      <c r="C314" s="666" t="s">
        <v>557</v>
      </c>
      <c r="D314" s="667" t="s">
        <v>4279</v>
      </c>
      <c r="E314" s="666" t="s">
        <v>7742</v>
      </c>
      <c r="F314" s="667" t="s">
        <v>7743</v>
      </c>
      <c r="G314" s="666" t="s">
        <v>7332</v>
      </c>
      <c r="H314" s="666" t="s">
        <v>7333</v>
      </c>
      <c r="I314" s="668">
        <v>2.8000000000000003</v>
      </c>
      <c r="J314" s="668">
        <v>65</v>
      </c>
      <c r="K314" s="669">
        <v>182.15000000000003</v>
      </c>
    </row>
    <row r="315" spans="1:11" ht="14.4" customHeight="1" x14ac:dyDescent="0.3">
      <c r="A315" s="664" t="s">
        <v>544</v>
      </c>
      <c r="B315" s="665" t="s">
        <v>545</v>
      </c>
      <c r="C315" s="666" t="s">
        <v>557</v>
      </c>
      <c r="D315" s="667" t="s">
        <v>4279</v>
      </c>
      <c r="E315" s="666" t="s">
        <v>7742</v>
      </c>
      <c r="F315" s="667" t="s">
        <v>7743</v>
      </c>
      <c r="G315" s="666" t="s">
        <v>7336</v>
      </c>
      <c r="H315" s="666" t="s">
        <v>7337</v>
      </c>
      <c r="I315" s="668">
        <v>15.926666666666668</v>
      </c>
      <c r="J315" s="668">
        <v>550</v>
      </c>
      <c r="K315" s="669">
        <v>8760</v>
      </c>
    </row>
    <row r="316" spans="1:11" ht="14.4" customHeight="1" x14ac:dyDescent="0.3">
      <c r="A316" s="664" t="s">
        <v>544</v>
      </c>
      <c r="B316" s="665" t="s">
        <v>545</v>
      </c>
      <c r="C316" s="666" t="s">
        <v>557</v>
      </c>
      <c r="D316" s="667" t="s">
        <v>4279</v>
      </c>
      <c r="E316" s="666" t="s">
        <v>7742</v>
      </c>
      <c r="F316" s="667" t="s">
        <v>7743</v>
      </c>
      <c r="G316" s="666" t="s">
        <v>7338</v>
      </c>
      <c r="H316" s="666" t="s">
        <v>7339</v>
      </c>
      <c r="I316" s="668">
        <v>1.0908333333333333</v>
      </c>
      <c r="J316" s="668">
        <v>14600</v>
      </c>
      <c r="K316" s="669">
        <v>15926</v>
      </c>
    </row>
    <row r="317" spans="1:11" ht="14.4" customHeight="1" x14ac:dyDescent="0.3">
      <c r="A317" s="664" t="s">
        <v>544</v>
      </c>
      <c r="B317" s="665" t="s">
        <v>545</v>
      </c>
      <c r="C317" s="666" t="s">
        <v>557</v>
      </c>
      <c r="D317" s="667" t="s">
        <v>4279</v>
      </c>
      <c r="E317" s="666" t="s">
        <v>7742</v>
      </c>
      <c r="F317" s="667" t="s">
        <v>7743</v>
      </c>
      <c r="G317" s="666" t="s">
        <v>7340</v>
      </c>
      <c r="H317" s="666" t="s">
        <v>7341</v>
      </c>
      <c r="I317" s="668">
        <v>1.6733333333333331</v>
      </c>
      <c r="J317" s="668">
        <v>2900</v>
      </c>
      <c r="K317" s="669">
        <v>4852</v>
      </c>
    </row>
    <row r="318" spans="1:11" ht="14.4" customHeight="1" x14ac:dyDescent="0.3">
      <c r="A318" s="664" t="s">
        <v>544</v>
      </c>
      <c r="B318" s="665" t="s">
        <v>545</v>
      </c>
      <c r="C318" s="666" t="s">
        <v>557</v>
      </c>
      <c r="D318" s="667" t="s">
        <v>4279</v>
      </c>
      <c r="E318" s="666" t="s">
        <v>7742</v>
      </c>
      <c r="F318" s="667" t="s">
        <v>7743</v>
      </c>
      <c r="G318" s="666" t="s">
        <v>7342</v>
      </c>
      <c r="H318" s="666" t="s">
        <v>7343</v>
      </c>
      <c r="I318" s="668">
        <v>0.4757142857142857</v>
      </c>
      <c r="J318" s="668">
        <v>2300</v>
      </c>
      <c r="K318" s="669">
        <v>1094</v>
      </c>
    </row>
    <row r="319" spans="1:11" ht="14.4" customHeight="1" x14ac:dyDescent="0.3">
      <c r="A319" s="664" t="s">
        <v>544</v>
      </c>
      <c r="B319" s="665" t="s">
        <v>545</v>
      </c>
      <c r="C319" s="666" t="s">
        <v>557</v>
      </c>
      <c r="D319" s="667" t="s">
        <v>4279</v>
      </c>
      <c r="E319" s="666" t="s">
        <v>7742</v>
      </c>
      <c r="F319" s="667" t="s">
        <v>7743</v>
      </c>
      <c r="G319" s="666" t="s">
        <v>7344</v>
      </c>
      <c r="H319" s="666" t="s">
        <v>7345</v>
      </c>
      <c r="I319" s="668">
        <v>0.67</v>
      </c>
      <c r="J319" s="668">
        <v>4200</v>
      </c>
      <c r="K319" s="669">
        <v>2814</v>
      </c>
    </row>
    <row r="320" spans="1:11" ht="14.4" customHeight="1" x14ac:dyDescent="0.3">
      <c r="A320" s="664" t="s">
        <v>544</v>
      </c>
      <c r="B320" s="665" t="s">
        <v>545</v>
      </c>
      <c r="C320" s="666" t="s">
        <v>557</v>
      </c>
      <c r="D320" s="667" t="s">
        <v>4279</v>
      </c>
      <c r="E320" s="666" t="s">
        <v>7742</v>
      </c>
      <c r="F320" s="667" t="s">
        <v>7743</v>
      </c>
      <c r="G320" s="666" t="s">
        <v>7363</v>
      </c>
      <c r="H320" s="666" t="s">
        <v>7364</v>
      </c>
      <c r="I320" s="668">
        <v>17.91</v>
      </c>
      <c r="J320" s="668">
        <v>1</v>
      </c>
      <c r="K320" s="669">
        <v>17.91</v>
      </c>
    </row>
    <row r="321" spans="1:11" ht="14.4" customHeight="1" x14ac:dyDescent="0.3">
      <c r="A321" s="664" t="s">
        <v>544</v>
      </c>
      <c r="B321" s="665" t="s">
        <v>545</v>
      </c>
      <c r="C321" s="666" t="s">
        <v>557</v>
      </c>
      <c r="D321" s="667" t="s">
        <v>4279</v>
      </c>
      <c r="E321" s="666" t="s">
        <v>7742</v>
      </c>
      <c r="F321" s="667" t="s">
        <v>7743</v>
      </c>
      <c r="G321" s="666" t="s">
        <v>7365</v>
      </c>
      <c r="H321" s="666" t="s">
        <v>7366</v>
      </c>
      <c r="I321" s="668">
        <v>2.3733333333333335</v>
      </c>
      <c r="J321" s="668">
        <v>1200</v>
      </c>
      <c r="K321" s="669">
        <v>2848</v>
      </c>
    </row>
    <row r="322" spans="1:11" ht="14.4" customHeight="1" x14ac:dyDescent="0.3">
      <c r="A322" s="664" t="s">
        <v>544</v>
      </c>
      <c r="B322" s="665" t="s">
        <v>545</v>
      </c>
      <c r="C322" s="666" t="s">
        <v>557</v>
      </c>
      <c r="D322" s="667" t="s">
        <v>4279</v>
      </c>
      <c r="E322" s="666" t="s">
        <v>7742</v>
      </c>
      <c r="F322" s="667" t="s">
        <v>7743</v>
      </c>
      <c r="G322" s="666" t="s">
        <v>7367</v>
      </c>
      <c r="H322" s="666" t="s">
        <v>7368</v>
      </c>
      <c r="I322" s="668">
        <v>1.9849999999999999</v>
      </c>
      <c r="J322" s="668">
        <v>19700</v>
      </c>
      <c r="K322" s="669">
        <v>39102</v>
      </c>
    </row>
    <row r="323" spans="1:11" ht="14.4" customHeight="1" x14ac:dyDescent="0.3">
      <c r="A323" s="664" t="s">
        <v>544</v>
      </c>
      <c r="B323" s="665" t="s">
        <v>545</v>
      </c>
      <c r="C323" s="666" t="s">
        <v>557</v>
      </c>
      <c r="D323" s="667" t="s">
        <v>4279</v>
      </c>
      <c r="E323" s="666" t="s">
        <v>7742</v>
      </c>
      <c r="F323" s="667" t="s">
        <v>7743</v>
      </c>
      <c r="G323" s="666" t="s">
        <v>7369</v>
      </c>
      <c r="H323" s="666" t="s">
        <v>7370</v>
      </c>
      <c r="I323" s="668">
        <v>2.0299999999999998</v>
      </c>
      <c r="J323" s="668">
        <v>50</v>
      </c>
      <c r="K323" s="669">
        <v>101.5</v>
      </c>
    </row>
    <row r="324" spans="1:11" ht="14.4" customHeight="1" x14ac:dyDescent="0.3">
      <c r="A324" s="664" t="s">
        <v>544</v>
      </c>
      <c r="B324" s="665" t="s">
        <v>545</v>
      </c>
      <c r="C324" s="666" t="s">
        <v>557</v>
      </c>
      <c r="D324" s="667" t="s">
        <v>4279</v>
      </c>
      <c r="E324" s="666" t="s">
        <v>7742</v>
      </c>
      <c r="F324" s="667" t="s">
        <v>7743</v>
      </c>
      <c r="G324" s="666" t="s">
        <v>7371</v>
      </c>
      <c r="H324" s="666" t="s">
        <v>7372</v>
      </c>
      <c r="I324" s="668">
        <v>3.0972727272727281</v>
      </c>
      <c r="J324" s="668">
        <v>18000</v>
      </c>
      <c r="K324" s="669">
        <v>55739</v>
      </c>
    </row>
    <row r="325" spans="1:11" ht="14.4" customHeight="1" x14ac:dyDescent="0.3">
      <c r="A325" s="664" t="s">
        <v>544</v>
      </c>
      <c r="B325" s="665" t="s">
        <v>545</v>
      </c>
      <c r="C325" s="666" t="s">
        <v>557</v>
      </c>
      <c r="D325" s="667" t="s">
        <v>4279</v>
      </c>
      <c r="E325" s="666" t="s">
        <v>7742</v>
      </c>
      <c r="F325" s="667" t="s">
        <v>7743</v>
      </c>
      <c r="G325" s="666" t="s">
        <v>7373</v>
      </c>
      <c r="H325" s="666" t="s">
        <v>7374</v>
      </c>
      <c r="I325" s="668">
        <v>1.9237499999999998</v>
      </c>
      <c r="J325" s="668">
        <v>1705</v>
      </c>
      <c r="K325" s="669">
        <v>3277.6</v>
      </c>
    </row>
    <row r="326" spans="1:11" ht="14.4" customHeight="1" x14ac:dyDescent="0.3">
      <c r="A326" s="664" t="s">
        <v>544</v>
      </c>
      <c r="B326" s="665" t="s">
        <v>545</v>
      </c>
      <c r="C326" s="666" t="s">
        <v>557</v>
      </c>
      <c r="D326" s="667" t="s">
        <v>4279</v>
      </c>
      <c r="E326" s="666" t="s">
        <v>7742</v>
      </c>
      <c r="F326" s="667" t="s">
        <v>7743</v>
      </c>
      <c r="G326" s="666" t="s">
        <v>7651</v>
      </c>
      <c r="H326" s="666" t="s">
        <v>7652</v>
      </c>
      <c r="I326" s="668">
        <v>1.9216666666666666</v>
      </c>
      <c r="J326" s="668">
        <v>1300</v>
      </c>
      <c r="K326" s="669">
        <v>2498</v>
      </c>
    </row>
    <row r="327" spans="1:11" ht="14.4" customHeight="1" x14ac:dyDescent="0.3">
      <c r="A327" s="664" t="s">
        <v>544</v>
      </c>
      <c r="B327" s="665" t="s">
        <v>545</v>
      </c>
      <c r="C327" s="666" t="s">
        <v>557</v>
      </c>
      <c r="D327" s="667" t="s">
        <v>4279</v>
      </c>
      <c r="E327" s="666" t="s">
        <v>7742</v>
      </c>
      <c r="F327" s="667" t="s">
        <v>7743</v>
      </c>
      <c r="G327" s="666" t="s">
        <v>7653</v>
      </c>
      <c r="H327" s="666" t="s">
        <v>7654</v>
      </c>
      <c r="I327" s="668">
        <v>2.5299999999999998</v>
      </c>
      <c r="J327" s="668">
        <v>1428</v>
      </c>
      <c r="K327" s="669">
        <v>3612.18</v>
      </c>
    </row>
    <row r="328" spans="1:11" ht="14.4" customHeight="1" x14ac:dyDescent="0.3">
      <c r="A328" s="664" t="s">
        <v>544</v>
      </c>
      <c r="B328" s="665" t="s">
        <v>545</v>
      </c>
      <c r="C328" s="666" t="s">
        <v>557</v>
      </c>
      <c r="D328" s="667" t="s">
        <v>4279</v>
      </c>
      <c r="E328" s="666" t="s">
        <v>7742</v>
      </c>
      <c r="F328" s="667" t="s">
        <v>7743</v>
      </c>
      <c r="G328" s="666" t="s">
        <v>7375</v>
      </c>
      <c r="H328" s="666" t="s">
        <v>7376</v>
      </c>
      <c r="I328" s="668">
        <v>4.8140000000000001</v>
      </c>
      <c r="J328" s="668">
        <v>4700</v>
      </c>
      <c r="K328" s="669">
        <v>22628</v>
      </c>
    </row>
    <row r="329" spans="1:11" ht="14.4" customHeight="1" x14ac:dyDescent="0.3">
      <c r="A329" s="664" t="s">
        <v>544</v>
      </c>
      <c r="B329" s="665" t="s">
        <v>545</v>
      </c>
      <c r="C329" s="666" t="s">
        <v>557</v>
      </c>
      <c r="D329" s="667" t="s">
        <v>4279</v>
      </c>
      <c r="E329" s="666" t="s">
        <v>7742</v>
      </c>
      <c r="F329" s="667" t="s">
        <v>7743</v>
      </c>
      <c r="G329" s="666" t="s">
        <v>7377</v>
      </c>
      <c r="H329" s="666" t="s">
        <v>7378</v>
      </c>
      <c r="I329" s="668">
        <v>1.2727272727272726E-2</v>
      </c>
      <c r="J329" s="668">
        <v>21400</v>
      </c>
      <c r="K329" s="669">
        <v>274</v>
      </c>
    </row>
    <row r="330" spans="1:11" ht="14.4" customHeight="1" x14ac:dyDescent="0.3">
      <c r="A330" s="664" t="s">
        <v>544</v>
      </c>
      <c r="B330" s="665" t="s">
        <v>545</v>
      </c>
      <c r="C330" s="666" t="s">
        <v>557</v>
      </c>
      <c r="D330" s="667" t="s">
        <v>4279</v>
      </c>
      <c r="E330" s="666" t="s">
        <v>7742</v>
      </c>
      <c r="F330" s="667" t="s">
        <v>7743</v>
      </c>
      <c r="G330" s="666" t="s">
        <v>7655</v>
      </c>
      <c r="H330" s="666" t="s">
        <v>7656</v>
      </c>
      <c r="I330" s="668">
        <v>2.0444444444444447</v>
      </c>
      <c r="J330" s="668">
        <v>1800</v>
      </c>
      <c r="K330" s="669">
        <v>3680</v>
      </c>
    </row>
    <row r="331" spans="1:11" ht="14.4" customHeight="1" x14ac:dyDescent="0.3">
      <c r="A331" s="664" t="s">
        <v>544</v>
      </c>
      <c r="B331" s="665" t="s">
        <v>545</v>
      </c>
      <c r="C331" s="666" t="s">
        <v>557</v>
      </c>
      <c r="D331" s="667" t="s">
        <v>4279</v>
      </c>
      <c r="E331" s="666" t="s">
        <v>7742</v>
      </c>
      <c r="F331" s="667" t="s">
        <v>7743</v>
      </c>
      <c r="G331" s="666" t="s">
        <v>7379</v>
      </c>
      <c r="H331" s="666" t="s">
        <v>7380</v>
      </c>
      <c r="I331" s="668">
        <v>3.0708333333333333</v>
      </c>
      <c r="J331" s="668">
        <v>14800</v>
      </c>
      <c r="K331" s="669">
        <v>45437.5</v>
      </c>
    </row>
    <row r="332" spans="1:11" ht="14.4" customHeight="1" x14ac:dyDescent="0.3">
      <c r="A332" s="664" t="s">
        <v>544</v>
      </c>
      <c r="B332" s="665" t="s">
        <v>545</v>
      </c>
      <c r="C332" s="666" t="s">
        <v>557</v>
      </c>
      <c r="D332" s="667" t="s">
        <v>4279</v>
      </c>
      <c r="E332" s="666" t="s">
        <v>7742</v>
      </c>
      <c r="F332" s="667" t="s">
        <v>7743</v>
      </c>
      <c r="G332" s="666" t="s">
        <v>7572</v>
      </c>
      <c r="H332" s="666" t="s">
        <v>7573</v>
      </c>
      <c r="I332" s="668">
        <v>2.165</v>
      </c>
      <c r="J332" s="668">
        <v>1400</v>
      </c>
      <c r="K332" s="669">
        <v>3030</v>
      </c>
    </row>
    <row r="333" spans="1:11" ht="14.4" customHeight="1" x14ac:dyDescent="0.3">
      <c r="A333" s="664" t="s">
        <v>544</v>
      </c>
      <c r="B333" s="665" t="s">
        <v>545</v>
      </c>
      <c r="C333" s="666" t="s">
        <v>557</v>
      </c>
      <c r="D333" s="667" t="s">
        <v>4279</v>
      </c>
      <c r="E333" s="666" t="s">
        <v>7742</v>
      </c>
      <c r="F333" s="667" t="s">
        <v>7743</v>
      </c>
      <c r="G333" s="666" t="s">
        <v>7576</v>
      </c>
      <c r="H333" s="666" t="s">
        <v>7657</v>
      </c>
      <c r="I333" s="668">
        <v>2.85</v>
      </c>
      <c r="J333" s="668">
        <v>1</v>
      </c>
      <c r="K333" s="669">
        <v>2.85</v>
      </c>
    </row>
    <row r="334" spans="1:11" ht="14.4" customHeight="1" x14ac:dyDescent="0.3">
      <c r="A334" s="664" t="s">
        <v>544</v>
      </c>
      <c r="B334" s="665" t="s">
        <v>545</v>
      </c>
      <c r="C334" s="666" t="s">
        <v>557</v>
      </c>
      <c r="D334" s="667" t="s">
        <v>4279</v>
      </c>
      <c r="E334" s="666" t="s">
        <v>7742</v>
      </c>
      <c r="F334" s="667" t="s">
        <v>7743</v>
      </c>
      <c r="G334" s="666" t="s">
        <v>7397</v>
      </c>
      <c r="H334" s="666" t="s">
        <v>7398</v>
      </c>
      <c r="I334" s="668">
        <v>17.980833333333333</v>
      </c>
      <c r="J334" s="668">
        <v>5800</v>
      </c>
      <c r="K334" s="669">
        <v>104292</v>
      </c>
    </row>
    <row r="335" spans="1:11" ht="14.4" customHeight="1" x14ac:dyDescent="0.3">
      <c r="A335" s="664" t="s">
        <v>544</v>
      </c>
      <c r="B335" s="665" t="s">
        <v>545</v>
      </c>
      <c r="C335" s="666" t="s">
        <v>557</v>
      </c>
      <c r="D335" s="667" t="s">
        <v>4279</v>
      </c>
      <c r="E335" s="666" t="s">
        <v>7742</v>
      </c>
      <c r="F335" s="667" t="s">
        <v>7743</v>
      </c>
      <c r="G335" s="666" t="s">
        <v>7403</v>
      </c>
      <c r="H335" s="666" t="s">
        <v>7404</v>
      </c>
      <c r="I335" s="668">
        <v>14.906363636363638</v>
      </c>
      <c r="J335" s="668">
        <v>185</v>
      </c>
      <c r="K335" s="669">
        <v>2759.7</v>
      </c>
    </row>
    <row r="336" spans="1:11" ht="14.4" customHeight="1" x14ac:dyDescent="0.3">
      <c r="A336" s="664" t="s">
        <v>544</v>
      </c>
      <c r="B336" s="665" t="s">
        <v>545</v>
      </c>
      <c r="C336" s="666" t="s">
        <v>557</v>
      </c>
      <c r="D336" s="667" t="s">
        <v>4279</v>
      </c>
      <c r="E336" s="666" t="s">
        <v>7742</v>
      </c>
      <c r="F336" s="667" t="s">
        <v>7743</v>
      </c>
      <c r="G336" s="666" t="s">
        <v>7405</v>
      </c>
      <c r="H336" s="666" t="s">
        <v>7406</v>
      </c>
      <c r="I336" s="668">
        <v>4.43</v>
      </c>
      <c r="J336" s="668">
        <v>450</v>
      </c>
      <c r="K336" s="669">
        <v>1993.5</v>
      </c>
    </row>
    <row r="337" spans="1:11" ht="14.4" customHeight="1" x14ac:dyDescent="0.3">
      <c r="A337" s="664" t="s">
        <v>544</v>
      </c>
      <c r="B337" s="665" t="s">
        <v>545</v>
      </c>
      <c r="C337" s="666" t="s">
        <v>557</v>
      </c>
      <c r="D337" s="667" t="s">
        <v>4279</v>
      </c>
      <c r="E337" s="666" t="s">
        <v>7742</v>
      </c>
      <c r="F337" s="667" t="s">
        <v>7743</v>
      </c>
      <c r="G337" s="666" t="s">
        <v>7658</v>
      </c>
      <c r="H337" s="666" t="s">
        <v>7659</v>
      </c>
      <c r="I337" s="668">
        <v>25.533999999999999</v>
      </c>
      <c r="J337" s="668">
        <v>270</v>
      </c>
      <c r="K337" s="669">
        <v>6894.3</v>
      </c>
    </row>
    <row r="338" spans="1:11" ht="14.4" customHeight="1" x14ac:dyDescent="0.3">
      <c r="A338" s="664" t="s">
        <v>544</v>
      </c>
      <c r="B338" s="665" t="s">
        <v>545</v>
      </c>
      <c r="C338" s="666" t="s">
        <v>557</v>
      </c>
      <c r="D338" s="667" t="s">
        <v>4279</v>
      </c>
      <c r="E338" s="666" t="s">
        <v>7742</v>
      </c>
      <c r="F338" s="667" t="s">
        <v>7743</v>
      </c>
      <c r="G338" s="666" t="s">
        <v>7581</v>
      </c>
      <c r="H338" s="666" t="s">
        <v>7582</v>
      </c>
      <c r="I338" s="668">
        <v>8.9600000000000009</v>
      </c>
      <c r="J338" s="668">
        <v>100</v>
      </c>
      <c r="K338" s="669">
        <v>896</v>
      </c>
    </row>
    <row r="339" spans="1:11" ht="14.4" customHeight="1" x14ac:dyDescent="0.3">
      <c r="A339" s="664" t="s">
        <v>544</v>
      </c>
      <c r="B339" s="665" t="s">
        <v>545</v>
      </c>
      <c r="C339" s="666" t="s">
        <v>557</v>
      </c>
      <c r="D339" s="667" t="s">
        <v>4279</v>
      </c>
      <c r="E339" s="666" t="s">
        <v>7742</v>
      </c>
      <c r="F339" s="667" t="s">
        <v>7743</v>
      </c>
      <c r="G339" s="666" t="s">
        <v>7411</v>
      </c>
      <c r="H339" s="666" t="s">
        <v>7412</v>
      </c>
      <c r="I339" s="668">
        <v>2.5133333333333332</v>
      </c>
      <c r="J339" s="668">
        <v>4000</v>
      </c>
      <c r="K339" s="669">
        <v>10052</v>
      </c>
    </row>
    <row r="340" spans="1:11" ht="14.4" customHeight="1" x14ac:dyDescent="0.3">
      <c r="A340" s="664" t="s">
        <v>544</v>
      </c>
      <c r="B340" s="665" t="s">
        <v>545</v>
      </c>
      <c r="C340" s="666" t="s">
        <v>557</v>
      </c>
      <c r="D340" s="667" t="s">
        <v>4279</v>
      </c>
      <c r="E340" s="666" t="s">
        <v>7742</v>
      </c>
      <c r="F340" s="667" t="s">
        <v>7743</v>
      </c>
      <c r="G340" s="666" t="s">
        <v>7429</v>
      </c>
      <c r="H340" s="666" t="s">
        <v>7430</v>
      </c>
      <c r="I340" s="668">
        <v>21.234000000000002</v>
      </c>
      <c r="J340" s="668">
        <v>34</v>
      </c>
      <c r="K340" s="669">
        <v>721.96</v>
      </c>
    </row>
    <row r="341" spans="1:11" ht="14.4" customHeight="1" x14ac:dyDescent="0.3">
      <c r="A341" s="664" t="s">
        <v>544</v>
      </c>
      <c r="B341" s="665" t="s">
        <v>545</v>
      </c>
      <c r="C341" s="666" t="s">
        <v>557</v>
      </c>
      <c r="D341" s="667" t="s">
        <v>4279</v>
      </c>
      <c r="E341" s="666" t="s">
        <v>7742</v>
      </c>
      <c r="F341" s="667" t="s">
        <v>7743</v>
      </c>
      <c r="G341" s="666" t="s">
        <v>7433</v>
      </c>
      <c r="H341" s="666" t="s">
        <v>7434</v>
      </c>
      <c r="I341" s="668">
        <v>21.234285714285711</v>
      </c>
      <c r="J341" s="668">
        <v>52</v>
      </c>
      <c r="K341" s="669">
        <v>1104.21</v>
      </c>
    </row>
    <row r="342" spans="1:11" ht="14.4" customHeight="1" x14ac:dyDescent="0.3">
      <c r="A342" s="664" t="s">
        <v>544</v>
      </c>
      <c r="B342" s="665" t="s">
        <v>545</v>
      </c>
      <c r="C342" s="666" t="s">
        <v>557</v>
      </c>
      <c r="D342" s="667" t="s">
        <v>4279</v>
      </c>
      <c r="E342" s="666" t="s">
        <v>7742</v>
      </c>
      <c r="F342" s="667" t="s">
        <v>7743</v>
      </c>
      <c r="G342" s="666" t="s">
        <v>7435</v>
      </c>
      <c r="H342" s="666" t="s">
        <v>7436</v>
      </c>
      <c r="I342" s="668">
        <v>11.5</v>
      </c>
      <c r="J342" s="668">
        <v>6</v>
      </c>
      <c r="K342" s="669">
        <v>69</v>
      </c>
    </row>
    <row r="343" spans="1:11" ht="14.4" customHeight="1" x14ac:dyDescent="0.3">
      <c r="A343" s="664" t="s">
        <v>544</v>
      </c>
      <c r="B343" s="665" t="s">
        <v>545</v>
      </c>
      <c r="C343" s="666" t="s">
        <v>557</v>
      </c>
      <c r="D343" s="667" t="s">
        <v>4279</v>
      </c>
      <c r="E343" s="666" t="s">
        <v>7742</v>
      </c>
      <c r="F343" s="667" t="s">
        <v>7743</v>
      </c>
      <c r="G343" s="666" t="s">
        <v>7587</v>
      </c>
      <c r="H343" s="666" t="s">
        <v>7588</v>
      </c>
      <c r="I343" s="668">
        <v>0.47444444444444439</v>
      </c>
      <c r="J343" s="668">
        <v>11000</v>
      </c>
      <c r="K343" s="669">
        <v>5210</v>
      </c>
    </row>
    <row r="344" spans="1:11" ht="14.4" customHeight="1" x14ac:dyDescent="0.3">
      <c r="A344" s="664" t="s">
        <v>544</v>
      </c>
      <c r="B344" s="665" t="s">
        <v>545</v>
      </c>
      <c r="C344" s="666" t="s">
        <v>557</v>
      </c>
      <c r="D344" s="667" t="s">
        <v>4279</v>
      </c>
      <c r="E344" s="666" t="s">
        <v>7742</v>
      </c>
      <c r="F344" s="667" t="s">
        <v>7743</v>
      </c>
      <c r="G344" s="666" t="s">
        <v>7448</v>
      </c>
      <c r="H344" s="666" t="s">
        <v>7660</v>
      </c>
      <c r="I344" s="668">
        <v>109.66</v>
      </c>
      <c r="J344" s="668">
        <v>3</v>
      </c>
      <c r="K344" s="669">
        <v>328.98</v>
      </c>
    </row>
    <row r="345" spans="1:11" ht="14.4" customHeight="1" x14ac:dyDescent="0.3">
      <c r="A345" s="664" t="s">
        <v>544</v>
      </c>
      <c r="B345" s="665" t="s">
        <v>545</v>
      </c>
      <c r="C345" s="666" t="s">
        <v>557</v>
      </c>
      <c r="D345" s="667" t="s">
        <v>4279</v>
      </c>
      <c r="E345" s="666" t="s">
        <v>7742</v>
      </c>
      <c r="F345" s="667" t="s">
        <v>7743</v>
      </c>
      <c r="G345" s="666" t="s">
        <v>7450</v>
      </c>
      <c r="H345" s="666" t="s">
        <v>7451</v>
      </c>
      <c r="I345" s="668">
        <v>1.05</v>
      </c>
      <c r="J345" s="668">
        <v>500</v>
      </c>
      <c r="K345" s="669">
        <v>525</v>
      </c>
    </row>
    <row r="346" spans="1:11" ht="14.4" customHeight="1" x14ac:dyDescent="0.3">
      <c r="A346" s="664" t="s">
        <v>544</v>
      </c>
      <c r="B346" s="665" t="s">
        <v>545</v>
      </c>
      <c r="C346" s="666" t="s">
        <v>557</v>
      </c>
      <c r="D346" s="667" t="s">
        <v>4279</v>
      </c>
      <c r="E346" s="666" t="s">
        <v>7742</v>
      </c>
      <c r="F346" s="667" t="s">
        <v>7743</v>
      </c>
      <c r="G346" s="666" t="s">
        <v>7452</v>
      </c>
      <c r="H346" s="666" t="s">
        <v>7453</v>
      </c>
      <c r="I346" s="668">
        <v>3.4190909090909098</v>
      </c>
      <c r="J346" s="668">
        <v>7960</v>
      </c>
      <c r="K346" s="669">
        <v>27214</v>
      </c>
    </row>
    <row r="347" spans="1:11" ht="14.4" customHeight="1" x14ac:dyDescent="0.3">
      <c r="A347" s="664" t="s">
        <v>544</v>
      </c>
      <c r="B347" s="665" t="s">
        <v>545</v>
      </c>
      <c r="C347" s="666" t="s">
        <v>557</v>
      </c>
      <c r="D347" s="667" t="s">
        <v>4279</v>
      </c>
      <c r="E347" s="666" t="s">
        <v>7742</v>
      </c>
      <c r="F347" s="667" t="s">
        <v>7743</v>
      </c>
      <c r="G347" s="666" t="s">
        <v>7456</v>
      </c>
      <c r="H347" s="666" t="s">
        <v>7457</v>
      </c>
      <c r="I347" s="668">
        <v>62.79</v>
      </c>
      <c r="J347" s="668">
        <v>3</v>
      </c>
      <c r="K347" s="669">
        <v>188.37</v>
      </c>
    </row>
    <row r="348" spans="1:11" ht="14.4" customHeight="1" x14ac:dyDescent="0.3">
      <c r="A348" s="664" t="s">
        <v>544</v>
      </c>
      <c r="B348" s="665" t="s">
        <v>545</v>
      </c>
      <c r="C348" s="666" t="s">
        <v>557</v>
      </c>
      <c r="D348" s="667" t="s">
        <v>4279</v>
      </c>
      <c r="E348" s="666" t="s">
        <v>7742</v>
      </c>
      <c r="F348" s="667" t="s">
        <v>7743</v>
      </c>
      <c r="G348" s="666" t="s">
        <v>7458</v>
      </c>
      <c r="H348" s="666" t="s">
        <v>7459</v>
      </c>
      <c r="I348" s="668">
        <v>169.57</v>
      </c>
      <c r="J348" s="668">
        <v>4</v>
      </c>
      <c r="K348" s="669">
        <v>678.28</v>
      </c>
    </row>
    <row r="349" spans="1:11" ht="14.4" customHeight="1" x14ac:dyDescent="0.3">
      <c r="A349" s="664" t="s">
        <v>544</v>
      </c>
      <c r="B349" s="665" t="s">
        <v>545</v>
      </c>
      <c r="C349" s="666" t="s">
        <v>557</v>
      </c>
      <c r="D349" s="667" t="s">
        <v>4279</v>
      </c>
      <c r="E349" s="666" t="s">
        <v>7742</v>
      </c>
      <c r="F349" s="667" t="s">
        <v>7743</v>
      </c>
      <c r="G349" s="666" t="s">
        <v>7593</v>
      </c>
      <c r="H349" s="666" t="s">
        <v>7594</v>
      </c>
      <c r="I349" s="668">
        <v>64.143333333333331</v>
      </c>
      <c r="J349" s="668">
        <v>4</v>
      </c>
      <c r="K349" s="669">
        <v>256.56</v>
      </c>
    </row>
    <row r="350" spans="1:11" ht="14.4" customHeight="1" x14ac:dyDescent="0.3">
      <c r="A350" s="664" t="s">
        <v>544</v>
      </c>
      <c r="B350" s="665" t="s">
        <v>545</v>
      </c>
      <c r="C350" s="666" t="s">
        <v>557</v>
      </c>
      <c r="D350" s="667" t="s">
        <v>4279</v>
      </c>
      <c r="E350" s="666" t="s">
        <v>7742</v>
      </c>
      <c r="F350" s="667" t="s">
        <v>7743</v>
      </c>
      <c r="G350" s="666" t="s">
        <v>7661</v>
      </c>
      <c r="H350" s="666" t="s">
        <v>7662</v>
      </c>
      <c r="I350" s="668">
        <v>8.83</v>
      </c>
      <c r="J350" s="668">
        <v>100</v>
      </c>
      <c r="K350" s="669">
        <v>883</v>
      </c>
    </row>
    <row r="351" spans="1:11" ht="14.4" customHeight="1" x14ac:dyDescent="0.3">
      <c r="A351" s="664" t="s">
        <v>544</v>
      </c>
      <c r="B351" s="665" t="s">
        <v>545</v>
      </c>
      <c r="C351" s="666" t="s">
        <v>557</v>
      </c>
      <c r="D351" s="667" t="s">
        <v>4279</v>
      </c>
      <c r="E351" s="666" t="s">
        <v>7742</v>
      </c>
      <c r="F351" s="667" t="s">
        <v>7743</v>
      </c>
      <c r="G351" s="666" t="s">
        <v>7663</v>
      </c>
      <c r="H351" s="666" t="s">
        <v>7664</v>
      </c>
      <c r="I351" s="668">
        <v>9.61</v>
      </c>
      <c r="J351" s="668">
        <v>100</v>
      </c>
      <c r="K351" s="669">
        <v>960.74</v>
      </c>
    </row>
    <row r="352" spans="1:11" ht="14.4" customHeight="1" x14ac:dyDescent="0.3">
      <c r="A352" s="664" t="s">
        <v>544</v>
      </c>
      <c r="B352" s="665" t="s">
        <v>545</v>
      </c>
      <c r="C352" s="666" t="s">
        <v>557</v>
      </c>
      <c r="D352" s="667" t="s">
        <v>4279</v>
      </c>
      <c r="E352" s="666" t="s">
        <v>7742</v>
      </c>
      <c r="F352" s="667" t="s">
        <v>7743</v>
      </c>
      <c r="G352" s="666" t="s">
        <v>7599</v>
      </c>
      <c r="H352" s="666" t="s">
        <v>7600</v>
      </c>
      <c r="I352" s="668">
        <v>3.88</v>
      </c>
      <c r="J352" s="668">
        <v>200</v>
      </c>
      <c r="K352" s="669">
        <v>776.82</v>
      </c>
    </row>
    <row r="353" spans="1:11" ht="14.4" customHeight="1" x14ac:dyDescent="0.3">
      <c r="A353" s="664" t="s">
        <v>544</v>
      </c>
      <c r="B353" s="665" t="s">
        <v>545</v>
      </c>
      <c r="C353" s="666" t="s">
        <v>557</v>
      </c>
      <c r="D353" s="667" t="s">
        <v>4279</v>
      </c>
      <c r="E353" s="666" t="s">
        <v>7746</v>
      </c>
      <c r="F353" s="667" t="s">
        <v>7747</v>
      </c>
      <c r="G353" s="666" t="s">
        <v>7468</v>
      </c>
      <c r="H353" s="666" t="s">
        <v>7469</v>
      </c>
      <c r="I353" s="668">
        <v>8.1639999999999979</v>
      </c>
      <c r="J353" s="668">
        <v>5650</v>
      </c>
      <c r="K353" s="669">
        <v>46124</v>
      </c>
    </row>
    <row r="354" spans="1:11" ht="14.4" customHeight="1" x14ac:dyDescent="0.3">
      <c r="A354" s="664" t="s">
        <v>544</v>
      </c>
      <c r="B354" s="665" t="s">
        <v>545</v>
      </c>
      <c r="C354" s="666" t="s">
        <v>557</v>
      </c>
      <c r="D354" s="667" t="s">
        <v>4279</v>
      </c>
      <c r="E354" s="666" t="s">
        <v>7746</v>
      </c>
      <c r="F354" s="667" t="s">
        <v>7747</v>
      </c>
      <c r="G354" s="666" t="s">
        <v>7665</v>
      </c>
      <c r="H354" s="666" t="s">
        <v>7666</v>
      </c>
      <c r="I354" s="668">
        <v>16.45</v>
      </c>
      <c r="J354" s="668">
        <v>30</v>
      </c>
      <c r="K354" s="669">
        <v>493.5</v>
      </c>
    </row>
    <row r="355" spans="1:11" ht="14.4" customHeight="1" x14ac:dyDescent="0.3">
      <c r="A355" s="664" t="s">
        <v>544</v>
      </c>
      <c r="B355" s="665" t="s">
        <v>545</v>
      </c>
      <c r="C355" s="666" t="s">
        <v>557</v>
      </c>
      <c r="D355" s="667" t="s">
        <v>4279</v>
      </c>
      <c r="E355" s="666" t="s">
        <v>7750</v>
      </c>
      <c r="F355" s="667" t="s">
        <v>7751</v>
      </c>
      <c r="G355" s="666" t="s">
        <v>7667</v>
      </c>
      <c r="H355" s="666" t="s">
        <v>7668</v>
      </c>
      <c r="I355" s="668">
        <v>0.30666666666666664</v>
      </c>
      <c r="J355" s="668">
        <v>700</v>
      </c>
      <c r="K355" s="669">
        <v>215</v>
      </c>
    </row>
    <row r="356" spans="1:11" ht="14.4" customHeight="1" x14ac:dyDescent="0.3">
      <c r="A356" s="664" t="s">
        <v>544</v>
      </c>
      <c r="B356" s="665" t="s">
        <v>545</v>
      </c>
      <c r="C356" s="666" t="s">
        <v>557</v>
      </c>
      <c r="D356" s="667" t="s">
        <v>4279</v>
      </c>
      <c r="E356" s="666" t="s">
        <v>7750</v>
      </c>
      <c r="F356" s="667" t="s">
        <v>7751</v>
      </c>
      <c r="G356" s="666" t="s">
        <v>7476</v>
      </c>
      <c r="H356" s="666" t="s">
        <v>7477</v>
      </c>
      <c r="I356" s="668">
        <v>0.3</v>
      </c>
      <c r="J356" s="668">
        <v>200</v>
      </c>
      <c r="K356" s="669">
        <v>60</v>
      </c>
    </row>
    <row r="357" spans="1:11" ht="14.4" customHeight="1" x14ac:dyDescent="0.3">
      <c r="A357" s="664" t="s">
        <v>544</v>
      </c>
      <c r="B357" s="665" t="s">
        <v>545</v>
      </c>
      <c r="C357" s="666" t="s">
        <v>557</v>
      </c>
      <c r="D357" s="667" t="s">
        <v>4279</v>
      </c>
      <c r="E357" s="666" t="s">
        <v>7750</v>
      </c>
      <c r="F357" s="667" t="s">
        <v>7751</v>
      </c>
      <c r="G357" s="666" t="s">
        <v>7478</v>
      </c>
      <c r="H357" s="666" t="s">
        <v>7479</v>
      </c>
      <c r="I357" s="668">
        <v>0.31</v>
      </c>
      <c r="J357" s="668">
        <v>200</v>
      </c>
      <c r="K357" s="669">
        <v>62</v>
      </c>
    </row>
    <row r="358" spans="1:11" ht="14.4" customHeight="1" x14ac:dyDescent="0.3">
      <c r="A358" s="664" t="s">
        <v>544</v>
      </c>
      <c r="B358" s="665" t="s">
        <v>545</v>
      </c>
      <c r="C358" s="666" t="s">
        <v>557</v>
      </c>
      <c r="D358" s="667" t="s">
        <v>4279</v>
      </c>
      <c r="E358" s="666" t="s">
        <v>7750</v>
      </c>
      <c r="F358" s="667" t="s">
        <v>7751</v>
      </c>
      <c r="G358" s="666" t="s">
        <v>7615</v>
      </c>
      <c r="H358" s="666" t="s">
        <v>7616</v>
      </c>
      <c r="I358" s="668">
        <v>0.48</v>
      </c>
      <c r="J358" s="668">
        <v>600</v>
      </c>
      <c r="K358" s="669">
        <v>288</v>
      </c>
    </row>
    <row r="359" spans="1:11" ht="14.4" customHeight="1" x14ac:dyDescent="0.3">
      <c r="A359" s="664" t="s">
        <v>544</v>
      </c>
      <c r="B359" s="665" t="s">
        <v>545</v>
      </c>
      <c r="C359" s="666" t="s">
        <v>557</v>
      </c>
      <c r="D359" s="667" t="s">
        <v>4279</v>
      </c>
      <c r="E359" s="666" t="s">
        <v>7750</v>
      </c>
      <c r="F359" s="667" t="s">
        <v>7751</v>
      </c>
      <c r="G359" s="666" t="s">
        <v>7480</v>
      </c>
      <c r="H359" s="666" t="s">
        <v>7481</v>
      </c>
      <c r="I359" s="668">
        <v>0.48363636363636364</v>
      </c>
      <c r="J359" s="668">
        <v>8600</v>
      </c>
      <c r="K359" s="669">
        <v>4162</v>
      </c>
    </row>
    <row r="360" spans="1:11" ht="14.4" customHeight="1" x14ac:dyDescent="0.3">
      <c r="A360" s="664" t="s">
        <v>544</v>
      </c>
      <c r="B360" s="665" t="s">
        <v>545</v>
      </c>
      <c r="C360" s="666" t="s">
        <v>557</v>
      </c>
      <c r="D360" s="667" t="s">
        <v>4279</v>
      </c>
      <c r="E360" s="666" t="s">
        <v>7750</v>
      </c>
      <c r="F360" s="667" t="s">
        <v>7751</v>
      </c>
      <c r="G360" s="666" t="s">
        <v>7617</v>
      </c>
      <c r="H360" s="666" t="s">
        <v>7618</v>
      </c>
      <c r="I360" s="668">
        <v>29.791666666666661</v>
      </c>
      <c r="J360" s="668">
        <v>3200</v>
      </c>
      <c r="K360" s="669">
        <v>95211.799999999988</v>
      </c>
    </row>
    <row r="361" spans="1:11" ht="14.4" customHeight="1" x14ac:dyDescent="0.3">
      <c r="A361" s="664" t="s">
        <v>544</v>
      </c>
      <c r="B361" s="665" t="s">
        <v>545</v>
      </c>
      <c r="C361" s="666" t="s">
        <v>557</v>
      </c>
      <c r="D361" s="667" t="s">
        <v>4279</v>
      </c>
      <c r="E361" s="666" t="s">
        <v>7750</v>
      </c>
      <c r="F361" s="667" t="s">
        <v>7751</v>
      </c>
      <c r="G361" s="666" t="s">
        <v>7669</v>
      </c>
      <c r="H361" s="666" t="s">
        <v>7670</v>
      </c>
      <c r="I361" s="668">
        <v>1.8014285714285716</v>
      </c>
      <c r="J361" s="668">
        <v>3100</v>
      </c>
      <c r="K361" s="669">
        <v>5585</v>
      </c>
    </row>
    <row r="362" spans="1:11" ht="14.4" customHeight="1" x14ac:dyDescent="0.3">
      <c r="A362" s="664" t="s">
        <v>544</v>
      </c>
      <c r="B362" s="665" t="s">
        <v>545</v>
      </c>
      <c r="C362" s="666" t="s">
        <v>557</v>
      </c>
      <c r="D362" s="667" t="s">
        <v>4279</v>
      </c>
      <c r="E362" s="666" t="s">
        <v>7750</v>
      </c>
      <c r="F362" s="667" t="s">
        <v>7751</v>
      </c>
      <c r="G362" s="666" t="s">
        <v>7482</v>
      </c>
      <c r="H362" s="666" t="s">
        <v>7483</v>
      </c>
      <c r="I362" s="668">
        <v>1.8030000000000002</v>
      </c>
      <c r="J362" s="668">
        <v>12100</v>
      </c>
      <c r="K362" s="669">
        <v>21812</v>
      </c>
    </row>
    <row r="363" spans="1:11" ht="14.4" customHeight="1" x14ac:dyDescent="0.3">
      <c r="A363" s="664" t="s">
        <v>544</v>
      </c>
      <c r="B363" s="665" t="s">
        <v>545</v>
      </c>
      <c r="C363" s="666" t="s">
        <v>557</v>
      </c>
      <c r="D363" s="667" t="s">
        <v>4279</v>
      </c>
      <c r="E363" s="666" t="s">
        <v>7750</v>
      </c>
      <c r="F363" s="667" t="s">
        <v>7751</v>
      </c>
      <c r="G363" s="666" t="s">
        <v>7484</v>
      </c>
      <c r="H363" s="666" t="s">
        <v>7485</v>
      </c>
      <c r="I363" s="668">
        <v>1.8030000000000004</v>
      </c>
      <c r="J363" s="668">
        <v>9700</v>
      </c>
      <c r="K363" s="669">
        <v>17487</v>
      </c>
    </row>
    <row r="364" spans="1:11" ht="14.4" customHeight="1" x14ac:dyDescent="0.3">
      <c r="A364" s="664" t="s">
        <v>544</v>
      </c>
      <c r="B364" s="665" t="s">
        <v>545</v>
      </c>
      <c r="C364" s="666" t="s">
        <v>557</v>
      </c>
      <c r="D364" s="667" t="s">
        <v>4279</v>
      </c>
      <c r="E364" s="666" t="s">
        <v>7752</v>
      </c>
      <c r="F364" s="667" t="s">
        <v>7753</v>
      </c>
      <c r="G364" s="666" t="s">
        <v>7671</v>
      </c>
      <c r="H364" s="666" t="s">
        <v>7672</v>
      </c>
      <c r="I364" s="668">
        <v>7.5</v>
      </c>
      <c r="J364" s="668">
        <v>10</v>
      </c>
      <c r="K364" s="669">
        <v>75</v>
      </c>
    </row>
    <row r="365" spans="1:11" ht="14.4" customHeight="1" x14ac:dyDescent="0.3">
      <c r="A365" s="664" t="s">
        <v>544</v>
      </c>
      <c r="B365" s="665" t="s">
        <v>545</v>
      </c>
      <c r="C365" s="666" t="s">
        <v>557</v>
      </c>
      <c r="D365" s="667" t="s">
        <v>4279</v>
      </c>
      <c r="E365" s="666" t="s">
        <v>7752</v>
      </c>
      <c r="F365" s="667" t="s">
        <v>7753</v>
      </c>
      <c r="G365" s="666" t="s">
        <v>7490</v>
      </c>
      <c r="H365" s="666" t="s">
        <v>7491</v>
      </c>
      <c r="I365" s="668">
        <v>7.5</v>
      </c>
      <c r="J365" s="668">
        <v>5</v>
      </c>
      <c r="K365" s="669">
        <v>37.5</v>
      </c>
    </row>
    <row r="366" spans="1:11" ht="14.4" customHeight="1" x14ac:dyDescent="0.3">
      <c r="A366" s="664" t="s">
        <v>544</v>
      </c>
      <c r="B366" s="665" t="s">
        <v>545</v>
      </c>
      <c r="C366" s="666" t="s">
        <v>557</v>
      </c>
      <c r="D366" s="667" t="s">
        <v>4279</v>
      </c>
      <c r="E366" s="666" t="s">
        <v>7752</v>
      </c>
      <c r="F366" s="667" t="s">
        <v>7753</v>
      </c>
      <c r="G366" s="666" t="s">
        <v>7492</v>
      </c>
      <c r="H366" s="666" t="s">
        <v>7493</v>
      </c>
      <c r="I366" s="668">
        <v>7.5</v>
      </c>
      <c r="J366" s="668">
        <v>10</v>
      </c>
      <c r="K366" s="669">
        <v>75</v>
      </c>
    </row>
    <row r="367" spans="1:11" ht="14.4" customHeight="1" x14ac:dyDescent="0.3">
      <c r="A367" s="664" t="s">
        <v>544</v>
      </c>
      <c r="B367" s="665" t="s">
        <v>545</v>
      </c>
      <c r="C367" s="666" t="s">
        <v>557</v>
      </c>
      <c r="D367" s="667" t="s">
        <v>4279</v>
      </c>
      <c r="E367" s="666" t="s">
        <v>7752</v>
      </c>
      <c r="F367" s="667" t="s">
        <v>7753</v>
      </c>
      <c r="G367" s="666" t="s">
        <v>7673</v>
      </c>
      <c r="H367" s="666" t="s">
        <v>7674</v>
      </c>
      <c r="I367" s="668">
        <v>7.51</v>
      </c>
      <c r="J367" s="668">
        <v>4</v>
      </c>
      <c r="K367" s="669">
        <v>30.04</v>
      </c>
    </row>
    <row r="368" spans="1:11" ht="14.4" customHeight="1" x14ac:dyDescent="0.3">
      <c r="A368" s="664" t="s">
        <v>544</v>
      </c>
      <c r="B368" s="665" t="s">
        <v>545</v>
      </c>
      <c r="C368" s="666" t="s">
        <v>557</v>
      </c>
      <c r="D368" s="667" t="s">
        <v>4279</v>
      </c>
      <c r="E368" s="666" t="s">
        <v>7752</v>
      </c>
      <c r="F368" s="667" t="s">
        <v>7753</v>
      </c>
      <c r="G368" s="666" t="s">
        <v>7498</v>
      </c>
      <c r="H368" s="666" t="s">
        <v>7499</v>
      </c>
      <c r="I368" s="668">
        <v>0.71</v>
      </c>
      <c r="J368" s="668">
        <v>14600</v>
      </c>
      <c r="K368" s="669">
        <v>10366</v>
      </c>
    </row>
    <row r="369" spans="1:11" ht="14.4" customHeight="1" x14ac:dyDescent="0.3">
      <c r="A369" s="664" t="s">
        <v>544</v>
      </c>
      <c r="B369" s="665" t="s">
        <v>545</v>
      </c>
      <c r="C369" s="666" t="s">
        <v>557</v>
      </c>
      <c r="D369" s="667" t="s">
        <v>4279</v>
      </c>
      <c r="E369" s="666" t="s">
        <v>7752</v>
      </c>
      <c r="F369" s="667" t="s">
        <v>7753</v>
      </c>
      <c r="G369" s="666" t="s">
        <v>7621</v>
      </c>
      <c r="H369" s="666" t="s">
        <v>7622</v>
      </c>
      <c r="I369" s="668">
        <v>0.71</v>
      </c>
      <c r="J369" s="668">
        <v>3400</v>
      </c>
      <c r="K369" s="669">
        <v>2414</v>
      </c>
    </row>
    <row r="370" spans="1:11" ht="14.4" customHeight="1" x14ac:dyDescent="0.3">
      <c r="A370" s="664" t="s">
        <v>544</v>
      </c>
      <c r="B370" s="665" t="s">
        <v>545</v>
      </c>
      <c r="C370" s="666" t="s">
        <v>557</v>
      </c>
      <c r="D370" s="667" t="s">
        <v>4279</v>
      </c>
      <c r="E370" s="666" t="s">
        <v>7752</v>
      </c>
      <c r="F370" s="667" t="s">
        <v>7753</v>
      </c>
      <c r="G370" s="666" t="s">
        <v>7623</v>
      </c>
      <c r="H370" s="666" t="s">
        <v>7624</v>
      </c>
      <c r="I370" s="668">
        <v>0.71</v>
      </c>
      <c r="J370" s="668">
        <v>2400</v>
      </c>
      <c r="K370" s="669">
        <v>1704</v>
      </c>
    </row>
    <row r="371" spans="1:11" ht="14.4" customHeight="1" x14ac:dyDescent="0.3">
      <c r="A371" s="664" t="s">
        <v>544</v>
      </c>
      <c r="B371" s="665" t="s">
        <v>545</v>
      </c>
      <c r="C371" s="666" t="s">
        <v>557</v>
      </c>
      <c r="D371" s="667" t="s">
        <v>4279</v>
      </c>
      <c r="E371" s="666" t="s">
        <v>7756</v>
      </c>
      <c r="F371" s="667" t="s">
        <v>7757</v>
      </c>
      <c r="G371" s="666" t="s">
        <v>7506</v>
      </c>
      <c r="H371" s="666" t="s">
        <v>7507</v>
      </c>
      <c r="I371" s="668">
        <v>4509.9533333333338</v>
      </c>
      <c r="J371" s="668">
        <v>8</v>
      </c>
      <c r="K371" s="669">
        <v>36079.620000000003</v>
      </c>
    </row>
    <row r="372" spans="1:11" ht="14.4" customHeight="1" x14ac:dyDescent="0.3">
      <c r="A372" s="664" t="s">
        <v>544</v>
      </c>
      <c r="B372" s="665" t="s">
        <v>545</v>
      </c>
      <c r="C372" s="666" t="s">
        <v>557</v>
      </c>
      <c r="D372" s="667" t="s">
        <v>4279</v>
      </c>
      <c r="E372" s="666" t="s">
        <v>7758</v>
      </c>
      <c r="F372" s="667" t="s">
        <v>7759</v>
      </c>
      <c r="G372" s="666" t="s">
        <v>7508</v>
      </c>
      <c r="H372" s="666" t="s">
        <v>7509</v>
      </c>
      <c r="I372" s="668">
        <v>15.61</v>
      </c>
      <c r="J372" s="668">
        <v>4</v>
      </c>
      <c r="K372" s="669">
        <v>62.44</v>
      </c>
    </row>
    <row r="373" spans="1:11" ht="14.4" customHeight="1" x14ac:dyDescent="0.3">
      <c r="A373" s="664" t="s">
        <v>544</v>
      </c>
      <c r="B373" s="665" t="s">
        <v>545</v>
      </c>
      <c r="C373" s="666" t="s">
        <v>560</v>
      </c>
      <c r="D373" s="667" t="s">
        <v>4280</v>
      </c>
      <c r="E373" s="666" t="s">
        <v>7740</v>
      </c>
      <c r="F373" s="667" t="s">
        <v>7741</v>
      </c>
      <c r="G373" s="666" t="s">
        <v>7266</v>
      </c>
      <c r="H373" s="666" t="s">
        <v>7267</v>
      </c>
      <c r="I373" s="668">
        <v>28.73</v>
      </c>
      <c r="J373" s="668">
        <v>20</v>
      </c>
      <c r="K373" s="669">
        <v>574.6</v>
      </c>
    </row>
    <row r="374" spans="1:11" ht="14.4" customHeight="1" x14ac:dyDescent="0.3">
      <c r="A374" s="664" t="s">
        <v>544</v>
      </c>
      <c r="B374" s="665" t="s">
        <v>545</v>
      </c>
      <c r="C374" s="666" t="s">
        <v>560</v>
      </c>
      <c r="D374" s="667" t="s">
        <v>4280</v>
      </c>
      <c r="E374" s="666" t="s">
        <v>7740</v>
      </c>
      <c r="F374" s="667" t="s">
        <v>7741</v>
      </c>
      <c r="G374" s="666" t="s">
        <v>7675</v>
      </c>
      <c r="H374" s="666" t="s">
        <v>7676</v>
      </c>
      <c r="I374" s="668">
        <v>49.54</v>
      </c>
      <c r="J374" s="668">
        <v>5</v>
      </c>
      <c r="K374" s="669">
        <v>247.68</v>
      </c>
    </row>
    <row r="375" spans="1:11" ht="14.4" customHeight="1" x14ac:dyDescent="0.3">
      <c r="A375" s="664" t="s">
        <v>544</v>
      </c>
      <c r="B375" s="665" t="s">
        <v>545</v>
      </c>
      <c r="C375" s="666" t="s">
        <v>560</v>
      </c>
      <c r="D375" s="667" t="s">
        <v>4280</v>
      </c>
      <c r="E375" s="666" t="s">
        <v>7740</v>
      </c>
      <c r="F375" s="667" t="s">
        <v>7741</v>
      </c>
      <c r="G375" s="666" t="s">
        <v>7300</v>
      </c>
      <c r="H375" s="666" t="s">
        <v>7301</v>
      </c>
      <c r="I375" s="668">
        <v>7.51</v>
      </c>
      <c r="J375" s="668">
        <v>50</v>
      </c>
      <c r="K375" s="669">
        <v>375.5</v>
      </c>
    </row>
    <row r="376" spans="1:11" ht="14.4" customHeight="1" x14ac:dyDescent="0.3">
      <c r="A376" s="664" t="s">
        <v>544</v>
      </c>
      <c r="B376" s="665" t="s">
        <v>545</v>
      </c>
      <c r="C376" s="666" t="s">
        <v>560</v>
      </c>
      <c r="D376" s="667" t="s">
        <v>4280</v>
      </c>
      <c r="E376" s="666" t="s">
        <v>7740</v>
      </c>
      <c r="F376" s="667" t="s">
        <v>7741</v>
      </c>
      <c r="G376" s="666" t="s">
        <v>7677</v>
      </c>
      <c r="H376" s="666" t="s">
        <v>7678</v>
      </c>
      <c r="I376" s="668">
        <v>18.905000000000001</v>
      </c>
      <c r="J376" s="668">
        <v>6</v>
      </c>
      <c r="K376" s="669">
        <v>113.43</v>
      </c>
    </row>
    <row r="377" spans="1:11" ht="14.4" customHeight="1" x14ac:dyDescent="0.3">
      <c r="A377" s="664" t="s">
        <v>544</v>
      </c>
      <c r="B377" s="665" t="s">
        <v>545</v>
      </c>
      <c r="C377" s="666" t="s">
        <v>560</v>
      </c>
      <c r="D377" s="667" t="s">
        <v>4280</v>
      </c>
      <c r="E377" s="666" t="s">
        <v>7742</v>
      </c>
      <c r="F377" s="667" t="s">
        <v>7743</v>
      </c>
      <c r="G377" s="666" t="s">
        <v>7334</v>
      </c>
      <c r="H377" s="666" t="s">
        <v>7335</v>
      </c>
      <c r="I377" s="668">
        <v>0.25</v>
      </c>
      <c r="J377" s="668">
        <v>100</v>
      </c>
      <c r="K377" s="669">
        <v>25</v>
      </c>
    </row>
    <row r="378" spans="1:11" ht="14.4" customHeight="1" x14ac:dyDescent="0.3">
      <c r="A378" s="664" t="s">
        <v>544</v>
      </c>
      <c r="B378" s="665" t="s">
        <v>545</v>
      </c>
      <c r="C378" s="666" t="s">
        <v>560</v>
      </c>
      <c r="D378" s="667" t="s">
        <v>4280</v>
      </c>
      <c r="E378" s="666" t="s">
        <v>7742</v>
      </c>
      <c r="F378" s="667" t="s">
        <v>7743</v>
      </c>
      <c r="G378" s="666" t="s">
        <v>7679</v>
      </c>
      <c r="H378" s="666" t="s">
        <v>7680</v>
      </c>
      <c r="I378" s="668">
        <v>17.91</v>
      </c>
      <c r="J378" s="668">
        <v>1</v>
      </c>
      <c r="K378" s="669">
        <v>17.91</v>
      </c>
    </row>
    <row r="379" spans="1:11" ht="14.4" customHeight="1" x14ac:dyDescent="0.3">
      <c r="A379" s="664" t="s">
        <v>544</v>
      </c>
      <c r="B379" s="665" t="s">
        <v>545</v>
      </c>
      <c r="C379" s="666" t="s">
        <v>560</v>
      </c>
      <c r="D379" s="667" t="s">
        <v>4280</v>
      </c>
      <c r="E379" s="666" t="s">
        <v>7742</v>
      </c>
      <c r="F379" s="667" t="s">
        <v>7743</v>
      </c>
      <c r="G379" s="666" t="s">
        <v>7363</v>
      </c>
      <c r="H379" s="666" t="s">
        <v>7364</v>
      </c>
      <c r="I379" s="668">
        <v>17.91</v>
      </c>
      <c r="J379" s="668">
        <v>1</v>
      </c>
      <c r="K379" s="669">
        <v>17.91</v>
      </c>
    </row>
    <row r="380" spans="1:11" ht="14.4" customHeight="1" x14ac:dyDescent="0.3">
      <c r="A380" s="664" t="s">
        <v>544</v>
      </c>
      <c r="B380" s="665" t="s">
        <v>545</v>
      </c>
      <c r="C380" s="666" t="s">
        <v>560</v>
      </c>
      <c r="D380" s="667" t="s">
        <v>4280</v>
      </c>
      <c r="E380" s="666" t="s">
        <v>7742</v>
      </c>
      <c r="F380" s="667" t="s">
        <v>7743</v>
      </c>
      <c r="G380" s="666" t="s">
        <v>7681</v>
      </c>
      <c r="H380" s="666" t="s">
        <v>7682</v>
      </c>
      <c r="I380" s="668">
        <v>774.65</v>
      </c>
      <c r="J380" s="668">
        <v>30</v>
      </c>
      <c r="K380" s="669">
        <v>23239.56</v>
      </c>
    </row>
    <row r="381" spans="1:11" ht="14.4" customHeight="1" x14ac:dyDescent="0.3">
      <c r="A381" s="664" t="s">
        <v>544</v>
      </c>
      <c r="B381" s="665" t="s">
        <v>545</v>
      </c>
      <c r="C381" s="666" t="s">
        <v>560</v>
      </c>
      <c r="D381" s="667" t="s">
        <v>4280</v>
      </c>
      <c r="E381" s="666" t="s">
        <v>7742</v>
      </c>
      <c r="F381" s="667" t="s">
        <v>7743</v>
      </c>
      <c r="G381" s="666" t="s">
        <v>7683</v>
      </c>
      <c r="H381" s="666" t="s">
        <v>7684</v>
      </c>
      <c r="I381" s="668">
        <v>1777.14</v>
      </c>
      <c r="J381" s="668">
        <v>30</v>
      </c>
      <c r="K381" s="669">
        <v>53314.229999999996</v>
      </c>
    </row>
    <row r="382" spans="1:11" ht="14.4" customHeight="1" x14ac:dyDescent="0.3">
      <c r="A382" s="664" t="s">
        <v>544</v>
      </c>
      <c r="B382" s="665" t="s">
        <v>545</v>
      </c>
      <c r="C382" s="666" t="s">
        <v>560</v>
      </c>
      <c r="D382" s="667" t="s">
        <v>4280</v>
      </c>
      <c r="E382" s="666" t="s">
        <v>7742</v>
      </c>
      <c r="F382" s="667" t="s">
        <v>7743</v>
      </c>
      <c r="G382" s="666" t="s">
        <v>7685</v>
      </c>
      <c r="H382" s="666" t="s">
        <v>7686</v>
      </c>
      <c r="I382" s="668">
        <v>1804.17</v>
      </c>
      <c r="J382" s="668">
        <v>4</v>
      </c>
      <c r="K382" s="669">
        <v>7216.68</v>
      </c>
    </row>
    <row r="383" spans="1:11" ht="14.4" customHeight="1" x14ac:dyDescent="0.3">
      <c r="A383" s="664" t="s">
        <v>544</v>
      </c>
      <c r="B383" s="665" t="s">
        <v>545</v>
      </c>
      <c r="C383" s="666" t="s">
        <v>560</v>
      </c>
      <c r="D383" s="667" t="s">
        <v>4280</v>
      </c>
      <c r="E383" s="666" t="s">
        <v>7742</v>
      </c>
      <c r="F383" s="667" t="s">
        <v>7743</v>
      </c>
      <c r="G383" s="666" t="s">
        <v>7687</v>
      </c>
      <c r="H383" s="666" t="s">
        <v>7688</v>
      </c>
      <c r="I383" s="668">
        <v>2788.26</v>
      </c>
      <c r="J383" s="668">
        <v>2</v>
      </c>
      <c r="K383" s="669">
        <v>5576.53</v>
      </c>
    </row>
    <row r="384" spans="1:11" ht="14.4" customHeight="1" x14ac:dyDescent="0.3">
      <c r="A384" s="664" t="s">
        <v>544</v>
      </c>
      <c r="B384" s="665" t="s">
        <v>545</v>
      </c>
      <c r="C384" s="666" t="s">
        <v>560</v>
      </c>
      <c r="D384" s="667" t="s">
        <v>4280</v>
      </c>
      <c r="E384" s="666" t="s">
        <v>7742</v>
      </c>
      <c r="F384" s="667" t="s">
        <v>7743</v>
      </c>
      <c r="G384" s="666" t="s">
        <v>7689</v>
      </c>
      <c r="H384" s="666" t="s">
        <v>7690</v>
      </c>
      <c r="I384" s="668">
        <v>2952.28</v>
      </c>
      <c r="J384" s="668">
        <v>2</v>
      </c>
      <c r="K384" s="669">
        <v>5904.56</v>
      </c>
    </row>
    <row r="385" spans="1:11" ht="14.4" customHeight="1" x14ac:dyDescent="0.3">
      <c r="A385" s="664" t="s">
        <v>544</v>
      </c>
      <c r="B385" s="665" t="s">
        <v>545</v>
      </c>
      <c r="C385" s="666" t="s">
        <v>560</v>
      </c>
      <c r="D385" s="667" t="s">
        <v>4280</v>
      </c>
      <c r="E385" s="666" t="s">
        <v>7742</v>
      </c>
      <c r="F385" s="667" t="s">
        <v>7743</v>
      </c>
      <c r="G385" s="666" t="s">
        <v>7691</v>
      </c>
      <c r="H385" s="666" t="s">
        <v>7692</v>
      </c>
      <c r="I385" s="668">
        <v>1475.66</v>
      </c>
      <c r="J385" s="668">
        <v>4</v>
      </c>
      <c r="K385" s="669">
        <v>5902.63</v>
      </c>
    </row>
    <row r="386" spans="1:11" ht="14.4" customHeight="1" x14ac:dyDescent="0.3">
      <c r="A386" s="664" t="s">
        <v>544</v>
      </c>
      <c r="B386" s="665" t="s">
        <v>545</v>
      </c>
      <c r="C386" s="666" t="s">
        <v>560</v>
      </c>
      <c r="D386" s="667" t="s">
        <v>4280</v>
      </c>
      <c r="E386" s="666" t="s">
        <v>7742</v>
      </c>
      <c r="F386" s="667" t="s">
        <v>7743</v>
      </c>
      <c r="G386" s="666" t="s">
        <v>7693</v>
      </c>
      <c r="H386" s="666" t="s">
        <v>7694</v>
      </c>
      <c r="I386" s="668">
        <v>6817.14</v>
      </c>
      <c r="J386" s="668">
        <v>2</v>
      </c>
      <c r="K386" s="669">
        <v>13634.28</v>
      </c>
    </row>
    <row r="387" spans="1:11" ht="14.4" customHeight="1" x14ac:dyDescent="0.3">
      <c r="A387" s="664" t="s">
        <v>544</v>
      </c>
      <c r="B387" s="665" t="s">
        <v>545</v>
      </c>
      <c r="C387" s="666" t="s">
        <v>560</v>
      </c>
      <c r="D387" s="667" t="s">
        <v>4280</v>
      </c>
      <c r="E387" s="666" t="s">
        <v>7752</v>
      </c>
      <c r="F387" s="667" t="s">
        <v>7753</v>
      </c>
      <c r="G387" s="666" t="s">
        <v>7695</v>
      </c>
      <c r="H387" s="666" t="s">
        <v>7696</v>
      </c>
      <c r="I387" s="668">
        <v>0.64</v>
      </c>
      <c r="J387" s="668">
        <v>300</v>
      </c>
      <c r="K387" s="669">
        <v>192.39</v>
      </c>
    </row>
    <row r="388" spans="1:11" ht="14.4" customHeight="1" x14ac:dyDescent="0.3">
      <c r="A388" s="664" t="s">
        <v>544</v>
      </c>
      <c r="B388" s="665" t="s">
        <v>545</v>
      </c>
      <c r="C388" s="666" t="s">
        <v>560</v>
      </c>
      <c r="D388" s="667" t="s">
        <v>4280</v>
      </c>
      <c r="E388" s="666" t="s">
        <v>7752</v>
      </c>
      <c r="F388" s="667" t="s">
        <v>7753</v>
      </c>
      <c r="G388" s="666" t="s">
        <v>7697</v>
      </c>
      <c r="H388" s="666" t="s">
        <v>7698</v>
      </c>
      <c r="I388" s="668">
        <v>0.72</v>
      </c>
      <c r="J388" s="668">
        <v>200</v>
      </c>
      <c r="K388" s="669">
        <v>144</v>
      </c>
    </row>
    <row r="389" spans="1:11" ht="14.4" customHeight="1" x14ac:dyDescent="0.3">
      <c r="A389" s="664" t="s">
        <v>544</v>
      </c>
      <c r="B389" s="665" t="s">
        <v>545</v>
      </c>
      <c r="C389" s="666" t="s">
        <v>563</v>
      </c>
      <c r="D389" s="667" t="s">
        <v>4281</v>
      </c>
      <c r="E389" s="666" t="s">
        <v>7740</v>
      </c>
      <c r="F389" s="667" t="s">
        <v>7741</v>
      </c>
      <c r="G389" s="666" t="s">
        <v>7512</v>
      </c>
      <c r="H389" s="666" t="s">
        <v>7513</v>
      </c>
      <c r="I389" s="668">
        <v>183.09</v>
      </c>
      <c r="J389" s="668">
        <v>2</v>
      </c>
      <c r="K389" s="669">
        <v>366.18</v>
      </c>
    </row>
    <row r="390" spans="1:11" ht="14.4" customHeight="1" x14ac:dyDescent="0.3">
      <c r="A390" s="664" t="s">
        <v>544</v>
      </c>
      <c r="B390" s="665" t="s">
        <v>545</v>
      </c>
      <c r="C390" s="666" t="s">
        <v>563</v>
      </c>
      <c r="D390" s="667" t="s">
        <v>4281</v>
      </c>
      <c r="E390" s="666" t="s">
        <v>7740</v>
      </c>
      <c r="F390" s="667" t="s">
        <v>7741</v>
      </c>
      <c r="G390" s="666" t="s">
        <v>7699</v>
      </c>
      <c r="H390" s="666" t="s">
        <v>7700</v>
      </c>
      <c r="I390" s="668">
        <v>2.5049999999999999</v>
      </c>
      <c r="J390" s="668">
        <v>280</v>
      </c>
      <c r="K390" s="669">
        <v>701.2</v>
      </c>
    </row>
    <row r="391" spans="1:11" ht="14.4" customHeight="1" x14ac:dyDescent="0.3">
      <c r="A391" s="664" t="s">
        <v>544</v>
      </c>
      <c r="B391" s="665" t="s">
        <v>545</v>
      </c>
      <c r="C391" s="666" t="s">
        <v>563</v>
      </c>
      <c r="D391" s="667" t="s">
        <v>4281</v>
      </c>
      <c r="E391" s="666" t="s">
        <v>7740</v>
      </c>
      <c r="F391" s="667" t="s">
        <v>7741</v>
      </c>
      <c r="G391" s="666" t="s">
        <v>7262</v>
      </c>
      <c r="H391" s="666" t="s">
        <v>7263</v>
      </c>
      <c r="I391" s="668">
        <v>3.97</v>
      </c>
      <c r="J391" s="668">
        <v>160</v>
      </c>
      <c r="K391" s="669">
        <v>635.20000000000005</v>
      </c>
    </row>
    <row r="392" spans="1:11" ht="14.4" customHeight="1" x14ac:dyDescent="0.3">
      <c r="A392" s="664" t="s">
        <v>544</v>
      </c>
      <c r="B392" s="665" t="s">
        <v>545</v>
      </c>
      <c r="C392" s="666" t="s">
        <v>563</v>
      </c>
      <c r="D392" s="667" t="s">
        <v>4281</v>
      </c>
      <c r="E392" s="666" t="s">
        <v>7740</v>
      </c>
      <c r="F392" s="667" t="s">
        <v>7741</v>
      </c>
      <c r="G392" s="666" t="s">
        <v>7266</v>
      </c>
      <c r="H392" s="666" t="s">
        <v>7267</v>
      </c>
      <c r="I392" s="668">
        <v>28.735999999999997</v>
      </c>
      <c r="J392" s="668">
        <v>39</v>
      </c>
      <c r="K392" s="669">
        <v>1120.68</v>
      </c>
    </row>
    <row r="393" spans="1:11" ht="14.4" customHeight="1" x14ac:dyDescent="0.3">
      <c r="A393" s="664" t="s">
        <v>544</v>
      </c>
      <c r="B393" s="665" t="s">
        <v>545</v>
      </c>
      <c r="C393" s="666" t="s">
        <v>563</v>
      </c>
      <c r="D393" s="667" t="s">
        <v>4281</v>
      </c>
      <c r="E393" s="666" t="s">
        <v>7740</v>
      </c>
      <c r="F393" s="667" t="s">
        <v>7741</v>
      </c>
      <c r="G393" s="666" t="s">
        <v>7268</v>
      </c>
      <c r="H393" s="666" t="s">
        <v>7269</v>
      </c>
      <c r="I393" s="668">
        <v>2.0500000000000003</v>
      </c>
      <c r="J393" s="668">
        <v>300</v>
      </c>
      <c r="K393" s="669">
        <v>615.29</v>
      </c>
    </row>
    <row r="394" spans="1:11" ht="14.4" customHeight="1" x14ac:dyDescent="0.3">
      <c r="A394" s="664" t="s">
        <v>544</v>
      </c>
      <c r="B394" s="665" t="s">
        <v>545</v>
      </c>
      <c r="C394" s="666" t="s">
        <v>563</v>
      </c>
      <c r="D394" s="667" t="s">
        <v>4281</v>
      </c>
      <c r="E394" s="666" t="s">
        <v>7740</v>
      </c>
      <c r="F394" s="667" t="s">
        <v>7741</v>
      </c>
      <c r="G394" s="666" t="s">
        <v>7272</v>
      </c>
      <c r="H394" s="666" t="s">
        <v>7273</v>
      </c>
      <c r="I394" s="668">
        <v>0.88</v>
      </c>
      <c r="J394" s="668">
        <v>200</v>
      </c>
      <c r="K394" s="669">
        <v>176</v>
      </c>
    </row>
    <row r="395" spans="1:11" ht="14.4" customHeight="1" x14ac:dyDescent="0.3">
      <c r="A395" s="664" t="s">
        <v>544</v>
      </c>
      <c r="B395" s="665" t="s">
        <v>545</v>
      </c>
      <c r="C395" s="666" t="s">
        <v>563</v>
      </c>
      <c r="D395" s="667" t="s">
        <v>4281</v>
      </c>
      <c r="E395" s="666" t="s">
        <v>7740</v>
      </c>
      <c r="F395" s="667" t="s">
        <v>7741</v>
      </c>
      <c r="G395" s="666" t="s">
        <v>7274</v>
      </c>
      <c r="H395" s="666" t="s">
        <v>7275</v>
      </c>
      <c r="I395" s="668">
        <v>86.38</v>
      </c>
      <c r="J395" s="668">
        <v>10</v>
      </c>
      <c r="K395" s="669">
        <v>863.77</v>
      </c>
    </row>
    <row r="396" spans="1:11" ht="14.4" customHeight="1" x14ac:dyDescent="0.3">
      <c r="A396" s="664" t="s">
        <v>544</v>
      </c>
      <c r="B396" s="665" t="s">
        <v>545</v>
      </c>
      <c r="C396" s="666" t="s">
        <v>563</v>
      </c>
      <c r="D396" s="667" t="s">
        <v>4281</v>
      </c>
      <c r="E396" s="666" t="s">
        <v>7740</v>
      </c>
      <c r="F396" s="667" t="s">
        <v>7741</v>
      </c>
      <c r="G396" s="666" t="s">
        <v>7701</v>
      </c>
      <c r="H396" s="666" t="s">
        <v>7702</v>
      </c>
      <c r="I396" s="668">
        <v>11.36</v>
      </c>
      <c r="J396" s="668">
        <v>10</v>
      </c>
      <c r="K396" s="669">
        <v>113.62</v>
      </c>
    </row>
    <row r="397" spans="1:11" ht="14.4" customHeight="1" x14ac:dyDescent="0.3">
      <c r="A397" s="664" t="s">
        <v>544</v>
      </c>
      <c r="B397" s="665" t="s">
        <v>545</v>
      </c>
      <c r="C397" s="666" t="s">
        <v>563</v>
      </c>
      <c r="D397" s="667" t="s">
        <v>4281</v>
      </c>
      <c r="E397" s="666" t="s">
        <v>7740</v>
      </c>
      <c r="F397" s="667" t="s">
        <v>7741</v>
      </c>
      <c r="G397" s="666" t="s">
        <v>7703</v>
      </c>
      <c r="H397" s="666" t="s">
        <v>7704</v>
      </c>
      <c r="I397" s="668">
        <v>2.38</v>
      </c>
      <c r="J397" s="668">
        <v>480</v>
      </c>
      <c r="K397" s="669">
        <v>1142.4000000000001</v>
      </c>
    </row>
    <row r="398" spans="1:11" ht="14.4" customHeight="1" x14ac:dyDescent="0.3">
      <c r="A398" s="664" t="s">
        <v>544</v>
      </c>
      <c r="B398" s="665" t="s">
        <v>545</v>
      </c>
      <c r="C398" s="666" t="s">
        <v>563</v>
      </c>
      <c r="D398" s="667" t="s">
        <v>4281</v>
      </c>
      <c r="E398" s="666" t="s">
        <v>7740</v>
      </c>
      <c r="F398" s="667" t="s">
        <v>7741</v>
      </c>
      <c r="G398" s="666" t="s">
        <v>7705</v>
      </c>
      <c r="H398" s="666" t="s">
        <v>7706</v>
      </c>
      <c r="I398" s="668">
        <v>22.145</v>
      </c>
      <c r="J398" s="668">
        <v>55</v>
      </c>
      <c r="K398" s="669">
        <v>1218</v>
      </c>
    </row>
    <row r="399" spans="1:11" ht="14.4" customHeight="1" x14ac:dyDescent="0.3">
      <c r="A399" s="664" t="s">
        <v>544</v>
      </c>
      <c r="B399" s="665" t="s">
        <v>545</v>
      </c>
      <c r="C399" s="666" t="s">
        <v>563</v>
      </c>
      <c r="D399" s="667" t="s">
        <v>4281</v>
      </c>
      <c r="E399" s="666" t="s">
        <v>7740</v>
      </c>
      <c r="F399" s="667" t="s">
        <v>7741</v>
      </c>
      <c r="G399" s="666" t="s">
        <v>7635</v>
      </c>
      <c r="H399" s="666" t="s">
        <v>7636</v>
      </c>
      <c r="I399" s="668">
        <v>1.4942857142857144</v>
      </c>
      <c r="J399" s="668">
        <v>4300</v>
      </c>
      <c r="K399" s="669">
        <v>6426</v>
      </c>
    </row>
    <row r="400" spans="1:11" ht="14.4" customHeight="1" x14ac:dyDescent="0.3">
      <c r="A400" s="664" t="s">
        <v>544</v>
      </c>
      <c r="B400" s="665" t="s">
        <v>545</v>
      </c>
      <c r="C400" s="666" t="s">
        <v>563</v>
      </c>
      <c r="D400" s="667" t="s">
        <v>4281</v>
      </c>
      <c r="E400" s="666" t="s">
        <v>7740</v>
      </c>
      <c r="F400" s="667" t="s">
        <v>7741</v>
      </c>
      <c r="G400" s="666" t="s">
        <v>7707</v>
      </c>
      <c r="H400" s="666" t="s">
        <v>7708</v>
      </c>
      <c r="I400" s="668">
        <v>1.93</v>
      </c>
      <c r="J400" s="668">
        <v>500</v>
      </c>
      <c r="K400" s="669">
        <v>966</v>
      </c>
    </row>
    <row r="401" spans="1:11" ht="14.4" customHeight="1" x14ac:dyDescent="0.3">
      <c r="A401" s="664" t="s">
        <v>544</v>
      </c>
      <c r="B401" s="665" t="s">
        <v>545</v>
      </c>
      <c r="C401" s="666" t="s">
        <v>563</v>
      </c>
      <c r="D4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   <v>7710</v>
      </c>
      <c r="I401" s="668">
        <v>1.17</v>
      </c>
      <c r="J401" s="668">
        <v>4500</v>
      </c>
      <c r="K401" s="669">
        <v>5269.5</v>
      </c>
    </row>
    <row r="402" spans="1:11" ht="14.4" customHeight="1" x14ac:dyDescent="0.3">
      <c r="A402" s="664" t="s">
        <v>544</v>
      </c>
      <c r="B402" s="665" t="s">
        <v>545</v>
      </c>
      <c r="C402" s="666" t="s">
        <v>563</v>
      </c>
      <c r="D402" s="667" t="s">
        <v>4281</v>
      </c>
      <c r="E402" s="666" t="s">
        <v>7740</v>
      </c>
      <c r="F402" s="667" t="s">
        <v>7741</v>
      </c>
      <c r="G402" s="666" t="s">
        <v>7284</v>
      </c>
      <c r="H402" s="666" t="s">
        <v>7285</v>
      </c>
      <c r="I402" s="668">
        <v>0.67</v>
      </c>
      <c r="J402" s="668">
        <v>800</v>
      </c>
      <c r="K402" s="669">
        <v>536</v>
      </c>
    </row>
    <row r="403" spans="1:11" ht="14.4" customHeight="1" x14ac:dyDescent="0.3">
      <c r="A403" s="664" t="s">
        <v>544</v>
      </c>
      <c r="B403" s="665" t="s">
        <v>545</v>
      </c>
      <c r="C403" s="666" t="s">
        <v>563</v>
      </c>
      <c r="D403" s="667" t="s">
        <v>4281</v>
      </c>
      <c r="E403" s="666" t="s">
        <v>7740</v>
      </c>
      <c r="F403" s="667" t="s">
        <v>7741</v>
      </c>
      <c r="G403" s="666" t="s">
        <v>7290</v>
      </c>
      <c r="H403" s="666" t="s">
        <v>7291</v>
      </c>
      <c r="I403" s="668">
        <v>27.87</v>
      </c>
      <c r="J403" s="668">
        <v>1</v>
      </c>
      <c r="K403" s="669">
        <v>27.87</v>
      </c>
    </row>
    <row r="404" spans="1:11" ht="14.4" customHeight="1" x14ac:dyDescent="0.3">
      <c r="A404" s="664" t="s">
        <v>544</v>
      </c>
      <c r="B404" s="665" t="s">
        <v>545</v>
      </c>
      <c r="C404" s="666" t="s">
        <v>563</v>
      </c>
      <c r="D404" s="667" t="s">
        <v>4281</v>
      </c>
      <c r="E404" s="666" t="s">
        <v>7740</v>
      </c>
      <c r="F404" s="667" t="s">
        <v>7741</v>
      </c>
      <c r="G404" s="666" t="s">
        <v>7675</v>
      </c>
      <c r="H404" s="666" t="s">
        <v>7676</v>
      </c>
      <c r="I404" s="668">
        <v>46</v>
      </c>
      <c r="J404" s="668">
        <v>1</v>
      </c>
      <c r="K404" s="669">
        <v>46</v>
      </c>
    </row>
    <row r="405" spans="1:11" ht="14.4" customHeight="1" x14ac:dyDescent="0.3">
      <c r="A405" s="664" t="s">
        <v>544</v>
      </c>
      <c r="B405" s="665" t="s">
        <v>545</v>
      </c>
      <c r="C405" s="666" t="s">
        <v>563</v>
      </c>
      <c r="D405" s="667" t="s">
        <v>4281</v>
      </c>
      <c r="E405" s="666" t="s">
        <v>7740</v>
      </c>
      <c r="F405" s="667" t="s">
        <v>7741</v>
      </c>
      <c r="G405" s="666" t="s">
        <v>7294</v>
      </c>
      <c r="H405" s="666" t="s">
        <v>7295</v>
      </c>
      <c r="I405" s="668">
        <v>26.17</v>
      </c>
      <c r="J405" s="668">
        <v>1</v>
      </c>
      <c r="K405" s="669">
        <v>26.17</v>
      </c>
    </row>
    <row r="406" spans="1:11" ht="14.4" customHeight="1" x14ac:dyDescent="0.3">
      <c r="A406" s="664" t="s">
        <v>544</v>
      </c>
      <c r="B406" s="665" t="s">
        <v>545</v>
      </c>
      <c r="C406" s="666" t="s">
        <v>563</v>
      </c>
      <c r="D406" s="667" t="s">
        <v>4281</v>
      </c>
      <c r="E406" s="666" t="s">
        <v>7740</v>
      </c>
      <c r="F406" s="667" t="s">
        <v>7741</v>
      </c>
      <c r="G406" s="666" t="s">
        <v>7637</v>
      </c>
      <c r="H406" s="666" t="s">
        <v>7638</v>
      </c>
      <c r="I406" s="668">
        <v>0.91714285714285715</v>
      </c>
      <c r="J406" s="668">
        <v>4100</v>
      </c>
      <c r="K406" s="669">
        <v>3827</v>
      </c>
    </row>
    <row r="407" spans="1:11" ht="14.4" customHeight="1" x14ac:dyDescent="0.3">
      <c r="A407" s="664" t="s">
        <v>544</v>
      </c>
      <c r="B407" s="665" t="s">
        <v>545</v>
      </c>
      <c r="C407" s="666" t="s">
        <v>563</v>
      </c>
      <c r="D407" s="667" t="s">
        <v>4281</v>
      </c>
      <c r="E407" s="666" t="s">
        <v>7740</v>
      </c>
      <c r="F407" s="667" t="s">
        <v>7741</v>
      </c>
      <c r="G407" s="666" t="s">
        <v>7524</v>
      </c>
      <c r="H407" s="666" t="s">
        <v>7525</v>
      </c>
      <c r="I407" s="668">
        <v>259.89999999999998</v>
      </c>
      <c r="J407" s="668">
        <v>1</v>
      </c>
      <c r="K407" s="669">
        <v>259.89999999999998</v>
      </c>
    </row>
    <row r="408" spans="1:11" ht="14.4" customHeight="1" x14ac:dyDescent="0.3">
      <c r="A408" s="664" t="s">
        <v>544</v>
      </c>
      <c r="B408" s="665" t="s">
        <v>545</v>
      </c>
      <c r="C408" s="666" t="s">
        <v>563</v>
      </c>
      <c r="D408" s="667" t="s">
        <v>4281</v>
      </c>
      <c r="E408" s="666" t="s">
        <v>7740</v>
      </c>
      <c r="F408" s="667" t="s">
        <v>7741</v>
      </c>
      <c r="G408" s="666" t="s">
        <v>7298</v>
      </c>
      <c r="H408" s="666" t="s">
        <v>7299</v>
      </c>
      <c r="I408" s="668">
        <v>26.37</v>
      </c>
      <c r="J408" s="668">
        <v>144</v>
      </c>
      <c r="K408" s="669">
        <v>3797.2100000000005</v>
      </c>
    </row>
    <row r="409" spans="1:11" ht="14.4" customHeight="1" x14ac:dyDescent="0.3">
      <c r="A409" s="664" t="s">
        <v>544</v>
      </c>
      <c r="B409" s="665" t="s">
        <v>545</v>
      </c>
      <c r="C409" s="666" t="s">
        <v>563</v>
      </c>
      <c r="D409" s="667" t="s">
        <v>4281</v>
      </c>
      <c r="E409" s="666" t="s">
        <v>7740</v>
      </c>
      <c r="F409" s="667" t="s">
        <v>7741</v>
      </c>
      <c r="G409" s="666" t="s">
        <v>7711</v>
      </c>
      <c r="H409" s="666" t="s">
        <v>7712</v>
      </c>
      <c r="I409" s="668">
        <v>191.13</v>
      </c>
      <c r="J409" s="668">
        <v>17</v>
      </c>
      <c r="K409" s="669">
        <v>3249.21</v>
      </c>
    </row>
    <row r="410" spans="1:11" ht="14.4" customHeight="1" x14ac:dyDescent="0.3">
      <c r="A410" s="664" t="s">
        <v>544</v>
      </c>
      <c r="B410" s="665" t="s">
        <v>545</v>
      </c>
      <c r="C410" s="666" t="s">
        <v>563</v>
      </c>
      <c r="D410" s="667" t="s">
        <v>4281</v>
      </c>
      <c r="E410" s="666" t="s">
        <v>7740</v>
      </c>
      <c r="F410" s="667" t="s">
        <v>7741</v>
      </c>
      <c r="G410" s="666" t="s">
        <v>7711</v>
      </c>
      <c r="H410" s="666" t="s">
        <v>7713</v>
      </c>
      <c r="I410" s="668">
        <v>191.13</v>
      </c>
      <c r="J410" s="668">
        <v>9</v>
      </c>
      <c r="K410" s="669">
        <v>1720.17</v>
      </c>
    </row>
    <row r="411" spans="1:11" ht="14.4" customHeight="1" x14ac:dyDescent="0.3">
      <c r="A411" s="664" t="s">
        <v>544</v>
      </c>
      <c r="B411" s="665" t="s">
        <v>545</v>
      </c>
      <c r="C411" s="666" t="s">
        <v>563</v>
      </c>
      <c r="D411" s="667" t="s">
        <v>4281</v>
      </c>
      <c r="E411" s="666" t="s">
        <v>7740</v>
      </c>
      <c r="F411" s="667" t="s">
        <v>7741</v>
      </c>
      <c r="G411" s="666" t="s">
        <v>7305</v>
      </c>
      <c r="H411" s="666" t="s">
        <v>7306</v>
      </c>
      <c r="I411" s="668">
        <v>66.790000000000006</v>
      </c>
      <c r="J411" s="668">
        <v>40</v>
      </c>
      <c r="K411" s="669">
        <v>2672.15</v>
      </c>
    </row>
    <row r="412" spans="1:11" ht="14.4" customHeight="1" x14ac:dyDescent="0.3">
      <c r="A412" s="664" t="s">
        <v>544</v>
      </c>
      <c r="B412" s="665" t="s">
        <v>545</v>
      </c>
      <c r="C412" s="666" t="s">
        <v>563</v>
      </c>
      <c r="D412" s="667" t="s">
        <v>4281</v>
      </c>
      <c r="E412" s="666" t="s">
        <v>7740</v>
      </c>
      <c r="F412" s="667" t="s">
        <v>7741</v>
      </c>
      <c r="G412" s="666" t="s">
        <v>7714</v>
      </c>
      <c r="H412" s="666" t="s">
        <v>7715</v>
      </c>
      <c r="I412" s="668">
        <v>18.75</v>
      </c>
      <c r="J412" s="668">
        <v>20</v>
      </c>
      <c r="K412" s="669">
        <v>375.06</v>
      </c>
    </row>
    <row r="413" spans="1:11" ht="14.4" customHeight="1" x14ac:dyDescent="0.3">
      <c r="A413" s="664" t="s">
        <v>544</v>
      </c>
      <c r="B413" s="665" t="s">
        <v>545</v>
      </c>
      <c r="C413" s="666" t="s">
        <v>563</v>
      </c>
      <c r="D413" s="667" t="s">
        <v>4281</v>
      </c>
      <c r="E413" s="666" t="s">
        <v>7740</v>
      </c>
      <c r="F413" s="667" t="s">
        <v>7741</v>
      </c>
      <c r="G413" s="666" t="s">
        <v>7716</v>
      </c>
      <c r="H413" s="666" t="s">
        <v>7717</v>
      </c>
      <c r="I413" s="668">
        <v>135.35333333333335</v>
      </c>
      <c r="J413" s="668">
        <v>36</v>
      </c>
      <c r="K413" s="669">
        <v>4872.79</v>
      </c>
    </row>
    <row r="414" spans="1:11" ht="14.4" customHeight="1" x14ac:dyDescent="0.3">
      <c r="A414" s="664" t="s">
        <v>544</v>
      </c>
      <c r="B414" s="665" t="s">
        <v>545</v>
      </c>
      <c r="C414" s="666" t="s">
        <v>563</v>
      </c>
      <c r="D414" s="667" t="s">
        <v>4281</v>
      </c>
      <c r="E414" s="666" t="s">
        <v>7740</v>
      </c>
      <c r="F414" s="667" t="s">
        <v>7741</v>
      </c>
      <c r="G414" s="666" t="s">
        <v>7718</v>
      </c>
      <c r="H414" s="666" t="s">
        <v>7719</v>
      </c>
      <c r="I414" s="668">
        <v>2.67</v>
      </c>
      <c r="J414" s="668">
        <v>1</v>
      </c>
      <c r="K414" s="669">
        <v>2.67</v>
      </c>
    </row>
    <row r="415" spans="1:11" ht="14.4" customHeight="1" x14ac:dyDescent="0.3">
      <c r="A415" s="664" t="s">
        <v>544</v>
      </c>
      <c r="B415" s="665" t="s">
        <v>545</v>
      </c>
      <c r="C415" s="666" t="s">
        <v>563</v>
      </c>
      <c r="D415" s="667" t="s">
        <v>4281</v>
      </c>
      <c r="E415" s="666" t="s">
        <v>7740</v>
      </c>
      <c r="F415" s="667" t="s">
        <v>7741</v>
      </c>
      <c r="G415" s="666" t="s">
        <v>7536</v>
      </c>
      <c r="H415" s="666" t="s">
        <v>7537</v>
      </c>
      <c r="I415" s="668">
        <v>5.2733333333333334</v>
      </c>
      <c r="J415" s="668">
        <v>110</v>
      </c>
      <c r="K415" s="669">
        <v>580</v>
      </c>
    </row>
    <row r="416" spans="1:11" ht="14.4" customHeight="1" x14ac:dyDescent="0.3">
      <c r="A416" s="664" t="s">
        <v>544</v>
      </c>
      <c r="B416" s="665" t="s">
        <v>545</v>
      </c>
      <c r="C416" s="666" t="s">
        <v>563</v>
      </c>
      <c r="D416" s="667" t="s">
        <v>4281</v>
      </c>
      <c r="E416" s="666" t="s">
        <v>7740</v>
      </c>
      <c r="F416" s="667" t="s">
        <v>7741</v>
      </c>
      <c r="G416" s="666" t="s">
        <v>7544</v>
      </c>
      <c r="H416" s="666" t="s">
        <v>7545</v>
      </c>
      <c r="I416" s="668">
        <v>0.38</v>
      </c>
      <c r="J416" s="668">
        <v>25</v>
      </c>
      <c r="K416" s="669">
        <v>9.5</v>
      </c>
    </row>
    <row r="417" spans="1:11" ht="14.4" customHeight="1" x14ac:dyDescent="0.3">
      <c r="A417" s="664" t="s">
        <v>544</v>
      </c>
      <c r="B417" s="665" t="s">
        <v>545</v>
      </c>
      <c r="C417" s="666" t="s">
        <v>563</v>
      </c>
      <c r="D417" s="667" t="s">
        <v>4281</v>
      </c>
      <c r="E417" s="666" t="s">
        <v>7740</v>
      </c>
      <c r="F417" s="667" t="s">
        <v>7741</v>
      </c>
      <c r="G417" s="666" t="s">
        <v>7318</v>
      </c>
      <c r="H417" s="666" t="s">
        <v>7319</v>
      </c>
      <c r="I417" s="668">
        <v>1.17</v>
      </c>
      <c r="J417" s="668">
        <v>50</v>
      </c>
      <c r="K417" s="669">
        <v>58.5</v>
      </c>
    </row>
    <row r="418" spans="1:11" ht="14.4" customHeight="1" x14ac:dyDescent="0.3">
      <c r="A418" s="664" t="s">
        <v>544</v>
      </c>
      <c r="B418" s="665" t="s">
        <v>545</v>
      </c>
      <c r="C418" s="666" t="s">
        <v>563</v>
      </c>
      <c r="D418" s="667" t="s">
        <v>4281</v>
      </c>
      <c r="E418" s="666" t="s">
        <v>7740</v>
      </c>
      <c r="F418" s="667" t="s">
        <v>7741</v>
      </c>
      <c r="G418" s="666" t="s">
        <v>7546</v>
      </c>
      <c r="H418" s="666" t="s">
        <v>7547</v>
      </c>
      <c r="I418" s="668">
        <v>13.2225</v>
      </c>
      <c r="J418" s="668">
        <v>16</v>
      </c>
      <c r="K418" s="669">
        <v>211.56</v>
      </c>
    </row>
    <row r="419" spans="1:11" ht="14.4" customHeight="1" x14ac:dyDescent="0.3">
      <c r="A419" s="664" t="s">
        <v>544</v>
      </c>
      <c r="B419" s="665" t="s">
        <v>545</v>
      </c>
      <c r="C419" s="666" t="s">
        <v>563</v>
      </c>
      <c r="D419" s="667" t="s">
        <v>4281</v>
      </c>
      <c r="E419" s="666" t="s">
        <v>7742</v>
      </c>
      <c r="F419" s="667" t="s">
        <v>7743</v>
      </c>
      <c r="G419" s="666" t="s">
        <v>7720</v>
      </c>
      <c r="H419" s="666" t="s">
        <v>7721</v>
      </c>
      <c r="I419" s="668">
        <v>18.39</v>
      </c>
      <c r="J419" s="668">
        <v>108</v>
      </c>
      <c r="K419" s="669">
        <v>1986.42</v>
      </c>
    </row>
    <row r="420" spans="1:11" ht="14.4" customHeight="1" x14ac:dyDescent="0.3">
      <c r="A420" s="664" t="s">
        <v>544</v>
      </c>
      <c r="B420" s="665" t="s">
        <v>545</v>
      </c>
      <c r="C420" s="666" t="s">
        <v>563</v>
      </c>
      <c r="D420" s="667" t="s">
        <v>4281</v>
      </c>
      <c r="E420" s="666" t="s">
        <v>7742</v>
      </c>
      <c r="F420" s="667" t="s">
        <v>7743</v>
      </c>
      <c r="G420" s="666" t="s">
        <v>7338</v>
      </c>
      <c r="H420" s="666" t="s">
        <v>7339</v>
      </c>
      <c r="I420" s="668">
        <v>1.0900000000000001</v>
      </c>
      <c r="J420" s="668">
        <v>400</v>
      </c>
      <c r="K420" s="669">
        <v>436</v>
      </c>
    </row>
    <row r="421" spans="1:11" ht="14.4" customHeight="1" x14ac:dyDescent="0.3">
      <c r="A421" s="664" t="s">
        <v>544</v>
      </c>
      <c r="B421" s="665" t="s">
        <v>545</v>
      </c>
      <c r="C421" s="666" t="s">
        <v>563</v>
      </c>
      <c r="D421" s="667" t="s">
        <v>4281</v>
      </c>
      <c r="E421" s="666" t="s">
        <v>7742</v>
      </c>
      <c r="F421" s="667" t="s">
        <v>7743</v>
      </c>
      <c r="G421" s="666" t="s">
        <v>7348</v>
      </c>
      <c r="H421" s="666" t="s">
        <v>7349</v>
      </c>
      <c r="I421" s="668">
        <v>3.13</v>
      </c>
      <c r="J421" s="668">
        <v>250</v>
      </c>
      <c r="K421" s="669">
        <v>782.5</v>
      </c>
    </row>
    <row r="422" spans="1:11" ht="14.4" customHeight="1" x14ac:dyDescent="0.3">
      <c r="A422" s="664" t="s">
        <v>544</v>
      </c>
      <c r="B422" s="665" t="s">
        <v>545</v>
      </c>
      <c r="C422" s="666" t="s">
        <v>563</v>
      </c>
      <c r="D422" s="667" t="s">
        <v>4281</v>
      </c>
      <c r="E422" s="666" t="s">
        <v>7742</v>
      </c>
      <c r="F422" s="667" t="s">
        <v>7743</v>
      </c>
      <c r="G422" s="666" t="s">
        <v>7722</v>
      </c>
      <c r="H422" s="666" t="s">
        <v>7723</v>
      </c>
      <c r="I422" s="668">
        <v>15.58</v>
      </c>
      <c r="J422" s="668">
        <v>20</v>
      </c>
      <c r="K422" s="669">
        <v>311.60000000000002</v>
      </c>
    </row>
    <row r="423" spans="1:11" ht="14.4" customHeight="1" x14ac:dyDescent="0.3">
      <c r="A423" s="664" t="s">
        <v>544</v>
      </c>
      <c r="B423" s="665" t="s">
        <v>545</v>
      </c>
      <c r="C423" s="666" t="s">
        <v>563</v>
      </c>
      <c r="D423" s="667" t="s">
        <v>4281</v>
      </c>
      <c r="E423" s="666" t="s">
        <v>7742</v>
      </c>
      <c r="F423" s="667" t="s">
        <v>7743</v>
      </c>
      <c r="G423" s="666" t="s">
        <v>7359</v>
      </c>
      <c r="H423" s="666" t="s">
        <v>7360</v>
      </c>
      <c r="I423" s="668">
        <v>6.169999999999999</v>
      </c>
      <c r="J423" s="668">
        <v>60</v>
      </c>
      <c r="K423" s="669">
        <v>370.20000000000005</v>
      </c>
    </row>
    <row r="424" spans="1:11" ht="14.4" customHeight="1" x14ac:dyDescent="0.3">
      <c r="A424" s="664" t="s">
        <v>544</v>
      </c>
      <c r="B424" s="665" t="s">
        <v>545</v>
      </c>
      <c r="C424" s="666" t="s">
        <v>563</v>
      </c>
      <c r="D424" s="667" t="s">
        <v>4281</v>
      </c>
      <c r="E424" s="666" t="s">
        <v>7742</v>
      </c>
      <c r="F424" s="667" t="s">
        <v>7743</v>
      </c>
      <c r="G424" s="666" t="s">
        <v>7397</v>
      </c>
      <c r="H424" s="666" t="s">
        <v>7398</v>
      </c>
      <c r="I424" s="668">
        <v>17.98</v>
      </c>
      <c r="J424" s="668">
        <v>50</v>
      </c>
      <c r="K424" s="669">
        <v>899</v>
      </c>
    </row>
    <row r="425" spans="1:11" ht="14.4" customHeight="1" x14ac:dyDescent="0.3">
      <c r="A425" s="664" t="s">
        <v>544</v>
      </c>
      <c r="B425" s="665" t="s">
        <v>545</v>
      </c>
      <c r="C425" s="666" t="s">
        <v>563</v>
      </c>
      <c r="D425" s="667" t="s">
        <v>4281</v>
      </c>
      <c r="E425" s="666" t="s">
        <v>7742</v>
      </c>
      <c r="F425" s="667" t="s">
        <v>7743</v>
      </c>
      <c r="G425" s="666" t="s">
        <v>7409</v>
      </c>
      <c r="H425" s="666" t="s">
        <v>7410</v>
      </c>
      <c r="I425" s="668">
        <v>12.102499999999999</v>
      </c>
      <c r="J425" s="668">
        <v>60</v>
      </c>
      <c r="K425" s="669">
        <v>726.2</v>
      </c>
    </row>
    <row r="426" spans="1:11" ht="14.4" customHeight="1" x14ac:dyDescent="0.3">
      <c r="A426" s="664" t="s">
        <v>544</v>
      </c>
      <c r="B426" s="665" t="s">
        <v>545</v>
      </c>
      <c r="C426" s="666" t="s">
        <v>563</v>
      </c>
      <c r="D426" s="667" t="s">
        <v>4281</v>
      </c>
      <c r="E426" s="666" t="s">
        <v>7742</v>
      </c>
      <c r="F426" s="667" t="s">
        <v>7743</v>
      </c>
      <c r="G426" s="666" t="s">
        <v>7587</v>
      </c>
      <c r="H426" s="666" t="s">
        <v>7588</v>
      </c>
      <c r="I426" s="668">
        <v>0.47499999999999998</v>
      </c>
      <c r="J426" s="668">
        <v>200</v>
      </c>
      <c r="K426" s="669">
        <v>95</v>
      </c>
    </row>
    <row r="427" spans="1:11" ht="14.4" customHeight="1" x14ac:dyDescent="0.3">
      <c r="A427" s="664" t="s">
        <v>544</v>
      </c>
      <c r="B427" s="665" t="s">
        <v>545</v>
      </c>
      <c r="C427" s="666" t="s">
        <v>563</v>
      </c>
      <c r="D427" s="667" t="s">
        <v>4281</v>
      </c>
      <c r="E427" s="666" t="s">
        <v>7742</v>
      </c>
      <c r="F427" s="667" t="s">
        <v>7743</v>
      </c>
      <c r="G427" s="666" t="s">
        <v>7724</v>
      </c>
      <c r="H427" s="666" t="s">
        <v>7725</v>
      </c>
      <c r="I427" s="668">
        <v>3.99</v>
      </c>
      <c r="J427" s="668">
        <v>300</v>
      </c>
      <c r="K427" s="669">
        <v>1197</v>
      </c>
    </row>
    <row r="428" spans="1:11" ht="14.4" customHeight="1" x14ac:dyDescent="0.3">
      <c r="A428" s="664" t="s">
        <v>544</v>
      </c>
      <c r="B428" s="665" t="s">
        <v>545</v>
      </c>
      <c r="C428" s="666" t="s">
        <v>563</v>
      </c>
      <c r="D428" s="667" t="s">
        <v>4281</v>
      </c>
      <c r="E428" s="666" t="s">
        <v>7742</v>
      </c>
      <c r="F428" s="667" t="s">
        <v>7743</v>
      </c>
      <c r="G428" s="666" t="s">
        <v>7726</v>
      </c>
      <c r="H428" s="666" t="s">
        <v>7727</v>
      </c>
      <c r="I428" s="668">
        <v>5.38</v>
      </c>
      <c r="J428" s="668">
        <v>300</v>
      </c>
      <c r="K428" s="669">
        <v>1615.3500000000001</v>
      </c>
    </row>
    <row r="429" spans="1:11" ht="14.4" customHeight="1" x14ac:dyDescent="0.3">
      <c r="A429" s="664" t="s">
        <v>544</v>
      </c>
      <c r="B429" s="665" t="s">
        <v>545</v>
      </c>
      <c r="C429" s="666" t="s">
        <v>563</v>
      </c>
      <c r="D429" s="667" t="s">
        <v>4281</v>
      </c>
      <c r="E429" s="666" t="s">
        <v>7742</v>
      </c>
      <c r="F429" s="667" t="s">
        <v>7743</v>
      </c>
      <c r="G429" s="666" t="s">
        <v>7728</v>
      </c>
      <c r="H429" s="666" t="s">
        <v>7729</v>
      </c>
      <c r="I429" s="668">
        <v>763.15</v>
      </c>
      <c r="J429" s="668">
        <v>40</v>
      </c>
      <c r="K429" s="669">
        <v>30525.88</v>
      </c>
    </row>
    <row r="430" spans="1:11" ht="14.4" customHeight="1" x14ac:dyDescent="0.3">
      <c r="A430" s="664" t="s">
        <v>544</v>
      </c>
      <c r="B430" s="665" t="s">
        <v>545</v>
      </c>
      <c r="C430" s="666" t="s">
        <v>563</v>
      </c>
      <c r="D430" s="667" t="s">
        <v>4281</v>
      </c>
      <c r="E430" s="666" t="s">
        <v>7742</v>
      </c>
      <c r="F430" s="667" t="s">
        <v>7743</v>
      </c>
      <c r="G430" s="666" t="s">
        <v>7730</v>
      </c>
      <c r="H430" s="666" t="s">
        <v>7731</v>
      </c>
      <c r="I430" s="668">
        <v>2095.06</v>
      </c>
      <c r="J430" s="668">
        <v>10</v>
      </c>
      <c r="K430" s="669">
        <v>20950.560000000001</v>
      </c>
    </row>
    <row r="431" spans="1:11" ht="14.4" customHeight="1" x14ac:dyDescent="0.3">
      <c r="A431" s="664" t="s">
        <v>544</v>
      </c>
      <c r="B431" s="665" t="s">
        <v>545</v>
      </c>
      <c r="C431" s="666" t="s">
        <v>563</v>
      </c>
      <c r="D431" s="667" t="s">
        <v>4281</v>
      </c>
      <c r="E431" s="666" t="s">
        <v>7750</v>
      </c>
      <c r="F431" s="667" t="s">
        <v>7751</v>
      </c>
      <c r="G431" s="666" t="s">
        <v>7480</v>
      </c>
      <c r="H431" s="666" t="s">
        <v>7481</v>
      </c>
      <c r="I431" s="668">
        <v>0.48499999999999999</v>
      </c>
      <c r="J431" s="668">
        <v>300</v>
      </c>
      <c r="K431" s="669">
        <v>146</v>
      </c>
    </row>
    <row r="432" spans="1:11" ht="14.4" customHeight="1" x14ac:dyDescent="0.3">
      <c r="A432" s="664" t="s">
        <v>544</v>
      </c>
      <c r="B432" s="665" t="s">
        <v>545</v>
      </c>
      <c r="C432" s="666" t="s">
        <v>563</v>
      </c>
      <c r="D432" s="667" t="s">
        <v>4281</v>
      </c>
      <c r="E432" s="666" t="s">
        <v>7750</v>
      </c>
      <c r="F432" s="667" t="s">
        <v>7751</v>
      </c>
      <c r="G432" s="666" t="s">
        <v>7732</v>
      </c>
      <c r="H432" s="666" t="s">
        <v>7733</v>
      </c>
      <c r="I432" s="668">
        <v>1545.5349999999999</v>
      </c>
      <c r="J432" s="668">
        <v>40</v>
      </c>
      <c r="K432" s="669">
        <v>61821.36</v>
      </c>
    </row>
    <row r="433" spans="1:11" ht="14.4" customHeight="1" x14ac:dyDescent="0.3">
      <c r="A433" s="664" t="s">
        <v>544</v>
      </c>
      <c r="B433" s="665" t="s">
        <v>545</v>
      </c>
      <c r="C433" s="666" t="s">
        <v>563</v>
      </c>
      <c r="D433" s="667" t="s">
        <v>4281</v>
      </c>
      <c r="E433" s="666" t="s">
        <v>7752</v>
      </c>
      <c r="F433" s="667" t="s">
        <v>7753</v>
      </c>
      <c r="G433" s="666" t="s">
        <v>7671</v>
      </c>
      <c r="H433" s="666" t="s">
        <v>7734</v>
      </c>
      <c r="I433" s="668">
        <v>7.5049999999999999</v>
      </c>
      <c r="J433" s="668">
        <v>200</v>
      </c>
      <c r="K433" s="669">
        <v>1501</v>
      </c>
    </row>
    <row r="434" spans="1:11" ht="14.4" customHeight="1" x14ac:dyDescent="0.3">
      <c r="A434" s="664" t="s">
        <v>544</v>
      </c>
      <c r="B434" s="665" t="s">
        <v>545</v>
      </c>
      <c r="C434" s="666" t="s">
        <v>563</v>
      </c>
      <c r="D434" s="667" t="s">
        <v>4281</v>
      </c>
      <c r="E434" s="666" t="s">
        <v>7752</v>
      </c>
      <c r="F434" s="667" t="s">
        <v>7753</v>
      </c>
      <c r="G434" s="666" t="s">
        <v>7490</v>
      </c>
      <c r="H434" s="666" t="s">
        <v>7491</v>
      </c>
      <c r="I434" s="668">
        <v>7.503333333333333</v>
      </c>
      <c r="J434" s="668">
        <v>300</v>
      </c>
      <c r="K434" s="669">
        <v>2251</v>
      </c>
    </row>
    <row r="435" spans="1:11" ht="14.4" customHeight="1" x14ac:dyDescent="0.3">
      <c r="A435" s="664" t="s">
        <v>544</v>
      </c>
      <c r="B435" s="665" t="s">
        <v>545</v>
      </c>
      <c r="C435" s="666" t="s">
        <v>563</v>
      </c>
      <c r="D435" s="667" t="s">
        <v>4281</v>
      </c>
      <c r="E435" s="666" t="s">
        <v>7752</v>
      </c>
      <c r="F435" s="667" t="s">
        <v>7753</v>
      </c>
      <c r="G435" s="666" t="s">
        <v>7490</v>
      </c>
      <c r="H435" s="666" t="s">
        <v>7735</v>
      </c>
      <c r="I435" s="668">
        <v>7.5</v>
      </c>
      <c r="J435" s="668">
        <v>100</v>
      </c>
      <c r="K435" s="669">
        <v>750</v>
      </c>
    </row>
    <row r="436" spans="1:11" ht="14.4" customHeight="1" x14ac:dyDescent="0.3">
      <c r="A436" s="664" t="s">
        <v>544</v>
      </c>
      <c r="B436" s="665" t="s">
        <v>545</v>
      </c>
      <c r="C436" s="666" t="s">
        <v>563</v>
      </c>
      <c r="D436" s="667" t="s">
        <v>4281</v>
      </c>
      <c r="E436" s="666" t="s">
        <v>7752</v>
      </c>
      <c r="F436" s="667" t="s">
        <v>7753</v>
      </c>
      <c r="G436" s="666" t="s">
        <v>7495</v>
      </c>
      <c r="H436" s="666" t="s">
        <v>7496</v>
      </c>
      <c r="I436" s="668">
        <v>7.503333333333333</v>
      </c>
      <c r="J436" s="668">
        <v>300</v>
      </c>
      <c r="K436" s="669">
        <v>2251</v>
      </c>
    </row>
    <row r="437" spans="1:11" ht="14.4" customHeight="1" x14ac:dyDescent="0.3">
      <c r="A437" s="664" t="s">
        <v>544</v>
      </c>
      <c r="B437" s="665" t="s">
        <v>545</v>
      </c>
      <c r="C437" s="666" t="s">
        <v>563</v>
      </c>
      <c r="D437" s="667" t="s">
        <v>4281</v>
      </c>
      <c r="E437" s="666" t="s">
        <v>7752</v>
      </c>
      <c r="F437" s="667" t="s">
        <v>7753</v>
      </c>
      <c r="G437" s="666" t="s">
        <v>7495</v>
      </c>
      <c r="H437" s="666" t="s">
        <v>7497</v>
      </c>
      <c r="I437" s="668">
        <v>7.5</v>
      </c>
      <c r="J437" s="668">
        <v>100</v>
      </c>
      <c r="K437" s="669">
        <v>750</v>
      </c>
    </row>
    <row r="438" spans="1:11" ht="14.4" customHeight="1" x14ac:dyDescent="0.3">
      <c r="A438" s="664" t="s">
        <v>544</v>
      </c>
      <c r="B438" s="665" t="s">
        <v>545</v>
      </c>
      <c r="C438" s="666" t="s">
        <v>563</v>
      </c>
      <c r="D438" s="667" t="s">
        <v>4281</v>
      </c>
      <c r="E438" s="666" t="s">
        <v>7752</v>
      </c>
      <c r="F438" s="667" t="s">
        <v>7753</v>
      </c>
      <c r="G438" s="666" t="s">
        <v>7498</v>
      </c>
      <c r="H438" s="666" t="s">
        <v>7499</v>
      </c>
      <c r="I438" s="668">
        <v>0.71</v>
      </c>
      <c r="J438" s="668">
        <v>3400</v>
      </c>
      <c r="K438" s="669">
        <v>2414</v>
      </c>
    </row>
    <row r="439" spans="1:11" ht="14.4" customHeight="1" x14ac:dyDescent="0.3">
      <c r="A439" s="664" t="s">
        <v>544</v>
      </c>
      <c r="B439" s="665" t="s">
        <v>545</v>
      </c>
      <c r="C439" s="666" t="s">
        <v>563</v>
      </c>
      <c r="D439" s="667" t="s">
        <v>4281</v>
      </c>
      <c r="E439" s="666" t="s">
        <v>7752</v>
      </c>
      <c r="F439" s="667" t="s">
        <v>7753</v>
      </c>
      <c r="G439" s="666" t="s">
        <v>7736</v>
      </c>
      <c r="H439" s="666" t="s">
        <v>7737</v>
      </c>
      <c r="I439" s="668">
        <v>0.71</v>
      </c>
      <c r="J439" s="668">
        <v>2520</v>
      </c>
      <c r="K439" s="669">
        <v>1789.1999999999998</v>
      </c>
    </row>
    <row r="440" spans="1:11" ht="14.4" customHeight="1" x14ac:dyDescent="0.3">
      <c r="A440" s="664" t="s">
        <v>544</v>
      </c>
      <c r="B440" s="665" t="s">
        <v>545</v>
      </c>
      <c r="C440" s="666" t="s">
        <v>563</v>
      </c>
      <c r="D440" s="667" t="s">
        <v>4281</v>
      </c>
      <c r="E440" s="666" t="s">
        <v>7752</v>
      </c>
      <c r="F440" s="667" t="s">
        <v>7753</v>
      </c>
      <c r="G440" s="666" t="s">
        <v>7623</v>
      </c>
      <c r="H440" s="666" t="s">
        <v>7624</v>
      </c>
      <c r="I440" s="668">
        <v>0.71</v>
      </c>
      <c r="J440" s="668">
        <v>2600</v>
      </c>
      <c r="K440" s="669">
        <v>1846</v>
      </c>
    </row>
    <row r="441" spans="1:11" ht="14.4" customHeight="1" x14ac:dyDescent="0.3">
      <c r="A441" s="664" t="s">
        <v>544</v>
      </c>
      <c r="B441" s="665" t="s">
        <v>545</v>
      </c>
      <c r="C441" s="666" t="s">
        <v>563</v>
      </c>
      <c r="D441" s="667" t="s">
        <v>4281</v>
      </c>
      <c r="E441" s="666" t="s">
        <v>7758</v>
      </c>
      <c r="F441" s="667" t="s">
        <v>7759</v>
      </c>
      <c r="G441" s="666" t="s">
        <v>7508</v>
      </c>
      <c r="H441" s="666" t="s">
        <v>7509</v>
      </c>
      <c r="I441" s="668">
        <v>15.61</v>
      </c>
      <c r="J441" s="668">
        <v>30</v>
      </c>
      <c r="K441" s="669">
        <v>468.3</v>
      </c>
    </row>
    <row r="442" spans="1:11" ht="14.4" customHeight="1" thickBot="1" x14ac:dyDescent="0.35">
      <c r="A442" s="670" t="s">
        <v>544</v>
      </c>
      <c r="B442" s="671" t="s">
        <v>545</v>
      </c>
      <c r="C442" s="672" t="s">
        <v>563</v>
      </c>
      <c r="D442" s="673" t="s">
        <v>4281</v>
      </c>
      <c r="E442" s="672" t="s">
        <v>7758</v>
      </c>
      <c r="F442" s="673" t="s">
        <v>7759</v>
      </c>
      <c r="G442" s="672" t="s">
        <v>7738</v>
      </c>
      <c r="H442" s="672" t="s">
        <v>7739</v>
      </c>
      <c r="I442" s="674">
        <v>14.95</v>
      </c>
      <c r="J442" s="674">
        <v>20</v>
      </c>
      <c r="K442" s="675">
        <v>299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T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S1"/>
    </sheetView>
  </sheetViews>
  <sheetFormatPr defaultRowHeight="14.4" outlineLevelRow="1" x14ac:dyDescent="0.3"/>
  <cols>
    <col min="1" max="1" width="37.21875" customWidth="1"/>
    <col min="2" max="7" width="13.109375" customWidth="1"/>
    <col min="8" max="8" width="13.109375" hidden="1" customWidth="1"/>
    <col min="9" max="19" width="13.109375" customWidth="1"/>
  </cols>
  <sheetData>
    <row r="1" spans="1:20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20" ht="15" thickBot="1" x14ac:dyDescent="0.35">
      <c r="A2" s="382" t="s">
        <v>316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</row>
    <row r="3" spans="1:20" x14ac:dyDescent="0.3">
      <c r="A3" s="401" t="s">
        <v>246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203</v>
      </c>
      <c r="H3" s="404">
        <v>302</v>
      </c>
      <c r="I3" s="404">
        <v>303</v>
      </c>
      <c r="J3" s="404">
        <v>304</v>
      </c>
      <c r="K3" s="404">
        <v>305</v>
      </c>
      <c r="L3" s="404">
        <v>408</v>
      </c>
      <c r="M3" s="404">
        <v>409</v>
      </c>
      <c r="N3" s="404">
        <v>526</v>
      </c>
      <c r="O3" s="385">
        <v>629</v>
      </c>
      <c r="P3" s="385">
        <v>636</v>
      </c>
      <c r="Q3" s="385">
        <v>642</v>
      </c>
      <c r="R3" s="385">
        <v>746</v>
      </c>
      <c r="S3" s="773">
        <v>930</v>
      </c>
      <c r="T3" s="788"/>
    </row>
    <row r="4" spans="1:20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282</v>
      </c>
      <c r="F4" s="405" t="s">
        <v>283</v>
      </c>
      <c r="G4" s="405" t="s">
        <v>230</v>
      </c>
      <c r="H4" s="405" t="s">
        <v>284</v>
      </c>
      <c r="I4" s="405" t="s">
        <v>285</v>
      </c>
      <c r="J4" s="405" t="s">
        <v>286</v>
      </c>
      <c r="K4" s="405" t="s">
        <v>287</v>
      </c>
      <c r="L4" s="405" t="s">
        <v>255</v>
      </c>
      <c r="M4" s="405" t="s">
        <v>256</v>
      </c>
      <c r="N4" s="405" t="s">
        <v>257</v>
      </c>
      <c r="O4" s="387" t="s">
        <v>258</v>
      </c>
      <c r="P4" s="387" t="s">
        <v>259</v>
      </c>
      <c r="Q4" s="387" t="s">
        <v>260</v>
      </c>
      <c r="R4" s="387" t="s">
        <v>261</v>
      </c>
      <c r="S4" s="774" t="s">
        <v>248</v>
      </c>
      <c r="T4" s="788"/>
    </row>
    <row r="5" spans="1:20" x14ac:dyDescent="0.3">
      <c r="A5" s="388" t="s">
        <v>231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775"/>
      <c r="T5" s="788"/>
    </row>
    <row r="6" spans="1:20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102.3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1</v>
      </c>
      <c r="F6" s="431">
        <f xml:space="preserve">
TRUNC(IF($A$4&lt;=12,SUMIFS('ON Data'!K:K,'ON Data'!$D:$D,$A$4,'ON Data'!$E:$E,1),SUMIFS('ON Data'!K:K,'ON Data'!$E:$E,1)/'ON Data'!$D$3),1)</f>
        <v>17.399999999999999</v>
      </c>
      <c r="G6" s="431">
        <f xml:space="preserve">
TRUNC(IF($A$4&lt;=12,SUMIFS('ON Data'!N:N,'ON Data'!$D:$D,$A$4,'ON Data'!$E:$E,1),SUMIFS('ON Data'!N:N,'ON Data'!$E:$E,1)/'ON Data'!$D$3),1)</f>
        <v>0</v>
      </c>
      <c r="H6" s="431">
        <f xml:space="preserve">
TRUNC(IF($A$4&lt;=12,SUMIFS('ON Data'!O:O,'ON Data'!$D:$D,$A$4,'ON Data'!$E:$E,1),SUMIFS('ON Data'!O:O,'ON Data'!$E:$E,1)/'ON Data'!$D$3),1)</f>
        <v>0</v>
      </c>
      <c r="I6" s="431">
        <f xml:space="preserve">
TRUNC(IF($A$4&lt;=12,SUMIFS('ON Data'!P:P,'ON Data'!$D:$D,$A$4,'ON Data'!$E:$E,1),SUMIFS('ON Data'!P:P,'ON Data'!$E:$E,1)/'ON Data'!$D$3),1)</f>
        <v>21.2</v>
      </c>
      <c r="J6" s="431">
        <f xml:space="preserve">
TRUNC(IF($A$4&lt;=12,SUMIFS('ON Data'!Q:Q,'ON Data'!$D:$D,$A$4,'ON Data'!$E:$E,1),SUMIFS('ON Data'!Q:Q,'ON Data'!$E:$E,1)/'ON Data'!$D$3),1)</f>
        <v>6.4</v>
      </c>
      <c r="K6" s="431">
        <f xml:space="preserve">
TRUNC(IF($A$4&lt;=12,SUMIFS('ON Data'!R:R,'ON Data'!$D:$D,$A$4,'ON Data'!$E:$E,1),SUMIFS('ON Data'!R:R,'ON Data'!$E:$E,1)/'ON Data'!$D$3),1)</f>
        <v>4.3</v>
      </c>
      <c r="L6" s="431">
        <f xml:space="preserve">
TRUNC(IF($A$4&lt;=12,SUMIFS('ON Data'!U:U,'ON Data'!$D:$D,$A$4,'ON Data'!$E:$E,1),SUMIFS('ON Data'!U:U,'ON Data'!$E:$E,1)/'ON Data'!$D$3),1)</f>
        <v>14.1</v>
      </c>
      <c r="M6" s="431">
        <f xml:space="preserve">
TRUNC(IF($A$4&lt;=12,SUMIFS('ON Data'!V:V,'ON Data'!$D:$D,$A$4,'ON Data'!$E:$E,1),SUMIFS('ON Data'!V:V,'ON Data'!$E:$E,1)/'ON Data'!$D$3),1)</f>
        <v>0</v>
      </c>
      <c r="N6" s="431">
        <f xml:space="preserve">
TRUNC(IF($A$4&lt;=12,SUMIFS('ON Data'!AJ:AJ,'ON Data'!$D:$D,$A$4,'ON Data'!$E:$E,1),SUMIFS('ON Data'!AJ:AJ,'ON Data'!$E:$E,1)/'ON Data'!$D$3),1)</f>
        <v>0.8</v>
      </c>
      <c r="O6" s="431">
        <f xml:space="preserve">
TRUNC(IF($A$4&lt;=12,SUMIFS('ON Data'!AM:AM,'ON Data'!$D:$D,$A$4,'ON Data'!$E:$E,1),SUMIFS('ON Data'!AM:AM,'ON Data'!$E:$E,1)/'ON Data'!$D$3),1)</f>
        <v>14.8</v>
      </c>
      <c r="P6" s="431">
        <f xml:space="preserve">
TRUNC(IF($A$4&lt;=12,SUMIFS('ON Data'!AO:AO,'ON Data'!$D:$D,$A$4,'ON Data'!$E:$E,1),SUMIFS('ON Data'!AO:AO,'ON Data'!$E:$E,1)/'ON Data'!$D$3),1)</f>
        <v>9</v>
      </c>
      <c r="Q6" s="431">
        <f xml:space="preserve">
TRUNC(IF($A$4&lt;=12,SUMIFS('ON Data'!AR:AR,'ON Data'!$D:$D,$A$4,'ON Data'!$E:$E,1),SUMIFS('ON Data'!AR:AR,'ON Data'!$E:$E,1)/'ON Data'!$D$3),1)</f>
        <v>4</v>
      </c>
      <c r="R6" s="431">
        <f xml:space="preserve">
TRUNC(IF($A$4&lt;=12,SUMIFS('ON Data'!AU:AU,'ON Data'!$D:$D,$A$4,'ON Data'!$E:$E,1),SUMIFS('ON Data'!AU:AU,'ON Data'!$E:$E,1)/'ON Data'!$D$3),1)</f>
        <v>0.2</v>
      </c>
      <c r="S6" s="776">
        <f xml:space="preserve">
TRUNC(IF($A$4&lt;=12,SUMIFS('ON Data'!AW:AW,'ON Data'!$D:$D,$A$4,'ON Data'!$E:$E,1),SUMIFS('ON Data'!AW:AW,'ON Data'!$E:$E,1)/'ON Data'!$D$3),1)</f>
        <v>5.6</v>
      </c>
      <c r="T6" s="788"/>
    </row>
    <row r="7" spans="1:20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776"/>
      <c r="T7" s="788"/>
    </row>
    <row r="8" spans="1:20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776"/>
      <c r="T8" s="788"/>
    </row>
    <row r="9" spans="1:20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777"/>
      <c r="T9" s="788"/>
    </row>
    <row r="10" spans="1:20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778"/>
      <c r="T10" s="788"/>
    </row>
    <row r="11" spans="1:20" x14ac:dyDescent="0.3">
      <c r="A11" s="392" t="s">
        <v>233</v>
      </c>
      <c r="B11" s="409">
        <f xml:space="preserve">
IF($A$4&lt;=12,SUMIFS('ON Data'!F:F,'ON Data'!$D:$D,$A$4,'ON Data'!$E:$E,2),SUMIFS('ON Data'!F:F,'ON Data'!$E:$E,2))</f>
        <v>149039.15000000002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5196.1000000000004</v>
      </c>
      <c r="E11" s="411">
        <f xml:space="preserve">
IF($A$4&lt;=12,SUMIFS('ON Data'!J:J,'ON Data'!$D:$D,$A$4,'ON Data'!$E:$E,2),SUMIFS('ON Data'!J:J,'ON Data'!$E:$E,2))</f>
        <v>1804</v>
      </c>
      <c r="F11" s="411">
        <f xml:space="preserve">
IF($A$4&lt;=12,SUMIFS('ON Data'!K:K,'ON Data'!$D:$D,$A$4,'ON Data'!$E:$E,2),SUMIFS('ON Data'!K:K,'ON Data'!$E:$E,2))</f>
        <v>26187</v>
      </c>
      <c r="G11" s="411">
        <f xml:space="preserve">
IF($A$4&lt;=12,SUMIFS('ON Data'!N:N,'ON Data'!$D:$D,$A$4,'ON Data'!$E:$E,2),SUMIFS('ON Data'!N:N,'ON Data'!$E:$E,2))</f>
        <v>0</v>
      </c>
      <c r="H11" s="411">
        <f xml:space="preserve">
IF($A$4&lt;=12,SUMIFS('ON Data'!O:O,'ON Data'!$D:$D,$A$4,'ON Data'!$E:$E,2),SUMIFS('ON Data'!O:O,'ON Data'!$E:$E,2))</f>
        <v>0</v>
      </c>
      <c r="I11" s="411">
        <f xml:space="preserve">
IF($A$4&lt;=12,SUMIFS('ON Data'!P:P,'ON Data'!$D:$D,$A$4,'ON Data'!$E:$E,2),SUMIFS('ON Data'!P:P,'ON Data'!$E:$E,2))</f>
        <v>31012</v>
      </c>
      <c r="J11" s="411">
        <f xml:space="preserve">
IF($A$4&lt;=12,SUMIFS('ON Data'!Q:Q,'ON Data'!$D:$D,$A$4,'ON Data'!$E:$E,2),SUMIFS('ON Data'!Q:Q,'ON Data'!$E:$E,2))</f>
        <v>8927.5</v>
      </c>
      <c r="K11" s="411">
        <f xml:space="preserve">
IF($A$4&lt;=12,SUMIFS('ON Data'!R:R,'ON Data'!$D:$D,$A$4,'ON Data'!$E:$E,2),SUMIFS('ON Data'!R:R,'ON Data'!$E:$E,2))</f>
        <v>6600</v>
      </c>
      <c r="L11" s="411">
        <f xml:space="preserve">
IF($A$4&lt;=12,SUMIFS('ON Data'!U:U,'ON Data'!$D:$D,$A$4,'ON Data'!$E:$E,2),SUMIFS('ON Data'!U:U,'ON Data'!$E:$E,2))</f>
        <v>20636.5</v>
      </c>
      <c r="M11" s="411">
        <f xml:space="preserve">
IF($A$4&lt;=12,SUMIFS('ON Data'!V:V,'ON Data'!$D:$D,$A$4,'ON Data'!$E:$E,2),SUMIFS('ON Data'!V:V,'ON Data'!$E:$E,2))</f>
        <v>0</v>
      </c>
      <c r="N11" s="411">
        <f xml:space="preserve">
IF($A$4&lt;=12,SUMIFS('ON Data'!AJ:AJ,'ON Data'!$D:$D,$A$4,'ON Data'!$E:$E,2),SUMIFS('ON Data'!AJ:AJ,'ON Data'!$E:$E,2))</f>
        <v>1236</v>
      </c>
      <c r="O11" s="411">
        <f xml:space="preserve">
IF($A$4&lt;=12,SUMIFS('ON Data'!AM:AM,'ON Data'!$D:$D,$A$4,'ON Data'!$E:$E,2),SUMIFS('ON Data'!AM:AM,'ON Data'!$E:$E,2))</f>
        <v>19963.75</v>
      </c>
      <c r="P11" s="411">
        <f xml:space="preserve">
IF($A$4&lt;=12,SUMIFS('ON Data'!AO:AO,'ON Data'!$D:$D,$A$4,'ON Data'!$E:$E,2),SUMIFS('ON Data'!AO:AO,'ON Data'!$E:$E,2))</f>
        <v>12853</v>
      </c>
      <c r="Q11" s="411">
        <f xml:space="preserve">
IF($A$4&lt;=12,SUMIFS('ON Data'!AR:AR,'ON Data'!$D:$D,$A$4,'ON Data'!$E:$E,2),SUMIFS('ON Data'!AR:AR,'ON Data'!$E:$E,2))</f>
        <v>6034.5</v>
      </c>
      <c r="R11" s="411">
        <f xml:space="preserve">
IF($A$4&lt;=12,SUMIFS('ON Data'!AU:AU,'ON Data'!$D:$D,$A$4,'ON Data'!$E:$E,2),SUMIFS('ON Data'!AU:AU,'ON Data'!$E:$E,2))</f>
        <v>328</v>
      </c>
      <c r="S11" s="779">
        <f xml:space="preserve">
IF($A$4&lt;=12,SUMIFS('ON Data'!AW:AW,'ON Data'!$D:$D,$A$4,'ON Data'!$E:$E,2),SUMIFS('ON Data'!AW:AW,'ON Data'!$E:$E,2))</f>
        <v>8260.7999999999993</v>
      </c>
      <c r="T11" s="788"/>
    </row>
    <row r="12" spans="1:20" x14ac:dyDescent="0.3">
      <c r="A12" s="392" t="s">
        <v>234</v>
      </c>
      <c r="B12" s="409">
        <f xml:space="preserve">
IF($A$4&lt;=12,SUMIFS('ON Data'!F:F,'ON Data'!$D:$D,$A$4,'ON Data'!$E:$E,3),SUMIFS('ON Data'!F:F,'ON Data'!$E:$E,3))</f>
        <v>1655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486.4</v>
      </c>
      <c r="E12" s="411">
        <f xml:space="preserve">
IF($A$4&lt;=12,SUMIFS('ON Data'!J:J,'ON Data'!$D:$D,$A$4,'ON Data'!$E:$E,3),SUMIFS('ON Data'!J:J,'ON Data'!$E:$E,3))</f>
        <v>111.8</v>
      </c>
      <c r="F12" s="411">
        <f xml:space="preserve">
IF($A$4&lt;=12,SUMIFS('ON Data'!K:K,'ON Data'!$D:$D,$A$4,'ON Data'!$E:$E,3),SUMIFS('ON Data'!K:K,'ON Data'!$E:$E,3))</f>
        <v>1053.5999999999999</v>
      </c>
      <c r="G12" s="411">
        <f xml:space="preserve">
IF($A$4&lt;=12,SUMIFS('ON Data'!N:N,'ON Data'!$D:$D,$A$4,'ON Data'!$E:$E,3),SUMIFS('ON Data'!N:N,'ON Data'!$E:$E,3))</f>
        <v>0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0</v>
      </c>
      <c r="J12" s="411">
        <f xml:space="preserve">
IF($A$4&lt;=12,SUMIFS('ON Data'!Q:Q,'ON Data'!$D:$D,$A$4,'ON Data'!$E:$E,3),SUMIFS('ON Data'!Q:Q,'ON Data'!$E:$E,3))</f>
        <v>0</v>
      </c>
      <c r="K12" s="411">
        <f xml:space="preserve">
IF($A$4&lt;=12,SUMIFS('ON Data'!R:R,'ON Data'!$D:$D,$A$4,'ON Data'!$E:$E,3),SUMIFS('ON Data'!R:R,'ON Data'!$E:$E,3))</f>
        <v>0</v>
      </c>
      <c r="L12" s="411">
        <f xml:space="preserve">
IF($A$4&lt;=12,SUMIFS('ON Data'!U:U,'ON Data'!$D:$D,$A$4,'ON Data'!$E:$E,3),SUMIFS('ON Data'!U:U,'ON Data'!$E:$E,3))</f>
        <v>0</v>
      </c>
      <c r="M12" s="411">
        <f xml:space="preserve">
IF($A$4&lt;=12,SUMIFS('ON Data'!V:V,'ON Data'!$D:$D,$A$4,'ON Data'!$E:$E,3),SUMIFS('ON Data'!V:V,'ON Data'!$E:$E,3))</f>
        <v>0</v>
      </c>
      <c r="N12" s="411">
        <f xml:space="preserve">
IF($A$4&lt;=12,SUMIFS('ON Data'!AJ:AJ,'ON Data'!$D:$D,$A$4,'ON Data'!$E:$E,3),SUMIFS('ON Data'!AJ:AJ,'ON Data'!$E:$E,3))</f>
        <v>0</v>
      </c>
      <c r="O12" s="411">
        <f xml:space="preserve">
IF($A$4&lt;=12,SUMIFS('ON Data'!AM:AM,'ON Data'!$D:$D,$A$4,'ON Data'!$E:$E,3),SUMIFS('ON Data'!AM:AM,'ON Data'!$E:$E,3))</f>
        <v>0</v>
      </c>
      <c r="P12" s="411">
        <f xml:space="preserve">
IF($A$4&lt;=12,SUMIFS('ON Data'!AO:AO,'ON Data'!$D:$D,$A$4,'ON Data'!$E:$E,3),SUMIFS('ON Data'!AO:AO,'ON Data'!$E:$E,3))</f>
        <v>0</v>
      </c>
      <c r="Q12" s="411">
        <f xml:space="preserve">
IF($A$4&lt;=12,SUMIFS('ON Data'!AR:AR,'ON Data'!$D:$D,$A$4,'ON Data'!$E:$E,3),SUMIFS('ON Data'!AR:AR,'ON Data'!$E:$E,3))</f>
        <v>0</v>
      </c>
      <c r="R12" s="411">
        <f xml:space="preserve">
IF($A$4&lt;=12,SUMIFS('ON Data'!AU:AU,'ON Data'!$D:$D,$A$4,'ON Data'!$E:$E,3),SUMIFS('ON Data'!AU:AU,'ON Data'!$E:$E,3))</f>
        <v>0</v>
      </c>
      <c r="S12" s="779">
        <f xml:space="preserve">
IF($A$4&lt;=12,SUMIFS('ON Data'!AW:AW,'ON Data'!$D:$D,$A$4,'ON Data'!$E:$E,3),SUMIFS('ON Data'!AW:AW,'ON Data'!$E:$E,3))</f>
        <v>3.2</v>
      </c>
      <c r="T12" s="788"/>
    </row>
    <row r="13" spans="1:20" x14ac:dyDescent="0.3">
      <c r="A13" s="392" t="s">
        <v>241</v>
      </c>
      <c r="B13" s="409">
        <f xml:space="preserve">
IF($A$4&lt;=12,SUMIFS('ON Data'!F:F,'ON Data'!$D:$D,$A$4,'ON Data'!$E:$E,4),SUMIFS('ON Data'!F:F,'ON Data'!$E:$E,4))</f>
        <v>5012.1000000000004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67.099999999999994</v>
      </c>
      <c r="E13" s="411">
        <f xml:space="preserve">
IF($A$4&lt;=12,SUMIFS('ON Data'!J:J,'ON Data'!$D:$D,$A$4,'ON Data'!$E:$E,4),SUMIFS('ON Data'!J:J,'ON Data'!$E:$E,4))</f>
        <v>195.1</v>
      </c>
      <c r="F13" s="411">
        <f xml:space="preserve">
IF($A$4&lt;=12,SUMIFS('ON Data'!K:K,'ON Data'!$D:$D,$A$4,'ON Data'!$E:$E,4),SUMIFS('ON Data'!K:K,'ON Data'!$E:$E,4))</f>
        <v>2480.4</v>
      </c>
      <c r="G13" s="411">
        <f xml:space="preserve">
IF($A$4&lt;=12,SUMIFS('ON Data'!N:N,'ON Data'!$D:$D,$A$4,'ON Data'!$E:$E,4),SUMIFS('ON Data'!N:N,'ON Data'!$E:$E,4))</f>
        <v>0</v>
      </c>
      <c r="H13" s="411">
        <f xml:space="preserve">
IF($A$4&lt;=12,SUMIFS('ON Data'!O:O,'ON Data'!$D:$D,$A$4,'ON Data'!$E:$E,4),SUMIFS('ON Data'!O:O,'ON Data'!$E:$E,4))</f>
        <v>0</v>
      </c>
      <c r="I13" s="411">
        <f xml:space="preserve">
IF($A$4&lt;=12,SUMIFS('ON Data'!P:P,'ON Data'!$D:$D,$A$4,'ON Data'!$E:$E,4),SUMIFS('ON Data'!P:P,'ON Data'!$E:$E,4))</f>
        <v>1060</v>
      </c>
      <c r="J13" s="411">
        <f xml:space="preserve">
IF($A$4&lt;=12,SUMIFS('ON Data'!Q:Q,'ON Data'!$D:$D,$A$4,'ON Data'!$E:$E,4),SUMIFS('ON Data'!Q:Q,'ON Data'!$E:$E,4))</f>
        <v>365</v>
      </c>
      <c r="K13" s="411">
        <f xml:space="preserve">
IF($A$4&lt;=12,SUMIFS('ON Data'!R:R,'ON Data'!$D:$D,$A$4,'ON Data'!$E:$E,4),SUMIFS('ON Data'!R:R,'ON Data'!$E:$E,4))</f>
        <v>0</v>
      </c>
      <c r="L13" s="411">
        <f xml:space="preserve">
IF($A$4&lt;=12,SUMIFS('ON Data'!U:U,'ON Data'!$D:$D,$A$4,'ON Data'!$E:$E,4),SUMIFS('ON Data'!U:U,'ON Data'!$E:$E,4))</f>
        <v>0</v>
      </c>
      <c r="M13" s="411">
        <f xml:space="preserve">
IF($A$4&lt;=12,SUMIFS('ON Data'!V:V,'ON Data'!$D:$D,$A$4,'ON Data'!$E:$E,4),SUMIFS('ON Data'!V:V,'ON Data'!$E:$E,4))</f>
        <v>0</v>
      </c>
      <c r="N13" s="411">
        <f xml:space="preserve">
IF($A$4&lt;=12,SUMIFS('ON Data'!AJ:AJ,'ON Data'!$D:$D,$A$4,'ON Data'!$E:$E,4),SUMIFS('ON Data'!AJ:AJ,'ON Data'!$E:$E,4))</f>
        <v>0</v>
      </c>
      <c r="O13" s="411">
        <f xml:space="preserve">
IF($A$4&lt;=12,SUMIFS('ON Data'!AM:AM,'ON Data'!$D:$D,$A$4,'ON Data'!$E:$E,4),SUMIFS('ON Data'!AM:AM,'ON Data'!$E:$E,4))</f>
        <v>745</v>
      </c>
      <c r="P13" s="411">
        <f xml:space="preserve">
IF($A$4&lt;=12,SUMIFS('ON Data'!AO:AO,'ON Data'!$D:$D,$A$4,'ON Data'!$E:$E,4),SUMIFS('ON Data'!AO:AO,'ON Data'!$E:$E,4))</f>
        <v>30</v>
      </c>
      <c r="Q13" s="411">
        <f xml:space="preserve">
IF($A$4&lt;=12,SUMIFS('ON Data'!AR:AR,'ON Data'!$D:$D,$A$4,'ON Data'!$E:$E,4),SUMIFS('ON Data'!AR:AR,'ON Data'!$E:$E,4))</f>
        <v>69.5</v>
      </c>
      <c r="R13" s="411">
        <f xml:space="preserve">
IF($A$4&lt;=12,SUMIFS('ON Data'!AU:AU,'ON Data'!$D:$D,$A$4,'ON Data'!$E:$E,4),SUMIFS('ON Data'!AU:AU,'ON Data'!$E:$E,4))</f>
        <v>0</v>
      </c>
      <c r="S13" s="779">
        <f xml:space="preserve">
IF($A$4&lt;=12,SUMIFS('ON Data'!AW:AW,'ON Data'!$D:$D,$A$4,'ON Data'!$E:$E,4),SUMIFS('ON Data'!AW:AW,'ON Data'!$E:$E,4))</f>
        <v>0</v>
      </c>
      <c r="T13" s="788"/>
    </row>
    <row r="14" spans="1:20" ht="15" thickBot="1" x14ac:dyDescent="0.35">
      <c r="A14" s="393" t="s">
        <v>235</v>
      </c>
      <c r="B14" s="413">
        <f xml:space="preserve">
IF($A$4&lt;=12,SUMIFS('ON Data'!F:F,'ON Data'!$D:$D,$A$4,'ON Data'!$E:$E,5),SUMIFS('ON Data'!F:F,'ON Data'!$E:$E,5))</f>
        <v>800</v>
      </c>
      <c r="C14" s="414">
        <f xml:space="preserve">
IF($A$4&lt;=12,SUMIFS('ON Data'!G:G,'ON Data'!$D:$D,$A$4,'ON Data'!$E:$E,5),SUMIFS('ON Data'!G:G,'ON Data'!$E:$E,5))</f>
        <v>800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Data'!N:N,'ON Data'!$D:$D,$A$4,'ON Data'!$E:$E,5),SUMIFS('ON Data'!N:N,'ON Data'!$E:$E,5))</f>
        <v>0</v>
      </c>
      <c r="H14" s="415">
        <f xml:space="preserve">
IF($A$4&lt;=12,SUMIFS('ON Data'!O:O,'ON Data'!$D:$D,$A$4,'ON Data'!$E:$E,5),SUMIFS('ON Data'!O:O,'ON Data'!$E:$E,5))</f>
        <v>0</v>
      </c>
      <c r="I14" s="415">
        <f xml:space="preserve">
IF($A$4&lt;=12,SUMIFS('ON Data'!P:P,'ON Data'!$D:$D,$A$4,'ON Data'!$E:$E,5),SUMIFS('ON Data'!P:P,'ON Data'!$E:$E,5))</f>
        <v>0</v>
      </c>
      <c r="J14" s="415">
        <f xml:space="preserve">
IF($A$4&lt;=12,SUMIFS('ON Data'!Q:Q,'ON Data'!$D:$D,$A$4,'ON Data'!$E:$E,5),SUMIFS('ON Data'!Q:Q,'ON Data'!$E:$E,5))</f>
        <v>0</v>
      </c>
      <c r="K14" s="415">
        <f xml:space="preserve">
IF($A$4&lt;=12,SUMIFS('ON Data'!R:R,'ON Data'!$D:$D,$A$4,'ON Data'!$E:$E,5),SUMIFS('ON Data'!R:R,'ON Data'!$E:$E,5))</f>
        <v>0</v>
      </c>
      <c r="L14" s="415">
        <f xml:space="preserve">
IF($A$4&lt;=12,SUMIFS('ON Data'!U:U,'ON Data'!$D:$D,$A$4,'ON Data'!$E:$E,5),SUMIFS('ON Data'!U:U,'ON Data'!$E:$E,5))</f>
        <v>0</v>
      </c>
      <c r="M14" s="415">
        <f xml:space="preserve">
IF($A$4&lt;=12,SUMIFS('ON Data'!V:V,'ON Data'!$D:$D,$A$4,'ON Data'!$E:$E,5),SUMIFS('ON Data'!V:V,'ON Data'!$E:$E,5))</f>
        <v>0</v>
      </c>
      <c r="N14" s="415">
        <f xml:space="preserve">
IF($A$4&lt;=12,SUMIFS('ON Data'!AJ:AJ,'ON Data'!$D:$D,$A$4,'ON Data'!$E:$E,5),SUMIFS('ON Data'!AJ:AJ,'ON Data'!$E:$E,5))</f>
        <v>0</v>
      </c>
      <c r="O14" s="415">
        <f xml:space="preserve">
IF($A$4&lt;=12,SUMIFS('ON Data'!AM:AM,'ON Data'!$D:$D,$A$4,'ON Data'!$E:$E,5),SUMIFS('ON Data'!AM:AM,'ON Data'!$E:$E,5))</f>
        <v>0</v>
      </c>
      <c r="P14" s="415">
        <f xml:space="preserve">
IF($A$4&lt;=12,SUMIFS('ON Data'!AO:AO,'ON Data'!$D:$D,$A$4,'ON Data'!$E:$E,5),SUMIFS('ON Data'!AO:AO,'ON Data'!$E:$E,5))</f>
        <v>0</v>
      </c>
      <c r="Q14" s="415">
        <f xml:space="preserve">
IF($A$4&lt;=12,SUMIFS('ON Data'!AR:AR,'ON Data'!$D:$D,$A$4,'ON Data'!$E:$E,5),SUMIFS('ON Data'!AR:AR,'ON Data'!$E:$E,5))</f>
        <v>0</v>
      </c>
      <c r="R14" s="415">
        <f xml:space="preserve">
IF($A$4&lt;=12,SUMIFS('ON Data'!AU:AU,'ON Data'!$D:$D,$A$4,'ON Data'!$E:$E,5),SUMIFS('ON Data'!AU:AU,'ON Data'!$E:$E,5))</f>
        <v>0</v>
      </c>
      <c r="S14" s="780">
        <f xml:space="preserve">
IF($A$4&lt;=12,SUMIFS('ON Data'!AW:AW,'ON Data'!$D:$D,$A$4,'ON Data'!$E:$E,5),SUMIFS('ON Data'!AW:AW,'ON Data'!$E:$E,5))</f>
        <v>0</v>
      </c>
      <c r="T14" s="788"/>
    </row>
    <row r="15" spans="1:20" x14ac:dyDescent="0.3">
      <c r="A15" s="289" t="s">
        <v>245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781"/>
      <c r="T15" s="788"/>
    </row>
    <row r="16" spans="1:20" x14ac:dyDescent="0.3">
      <c r="A16" s="394" t="s">
        <v>236</v>
      </c>
      <c r="B16" s="409">
        <f xml:space="preserve">
IF($A$4&lt;=12,SUMIFS('ON Data'!F:F,'ON Data'!$D:$D,$A$4,'ON Data'!$E:$E,7),SUMIFS('ON Data'!F:F,'ON Data'!$E:$E,7))</f>
        <v>2263207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352413</v>
      </c>
      <c r="E16" s="411">
        <f xml:space="preserve">
IF($A$4&lt;=12,SUMIFS('ON Data'!J:J,'ON Data'!$D:$D,$A$4,'ON Data'!$E:$E,7),SUMIFS('ON Data'!J:J,'ON Data'!$E:$E,7))</f>
        <v>362488</v>
      </c>
      <c r="F16" s="411">
        <f xml:space="preserve">
IF($A$4&lt;=12,SUMIFS('ON Data'!K:K,'ON Data'!$D:$D,$A$4,'ON Data'!$E:$E,7),SUMIFS('ON Data'!K:K,'ON Data'!$E:$E,7))</f>
        <v>1078531</v>
      </c>
      <c r="G16" s="411">
        <f xml:space="preserve">
IF($A$4&lt;=12,SUMIFS('ON Data'!N:N,'ON Data'!$D:$D,$A$4,'ON Data'!$E:$E,7),SUMIFS('ON Data'!N:N,'ON Data'!$E:$E,7))</f>
        <v>26000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101418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299257</v>
      </c>
      <c r="L16" s="411">
        <f xml:space="preserve">
IF($A$4&lt;=12,SUMIFS('ON Data'!U:U,'ON Data'!$D:$D,$A$4,'ON Data'!$E:$E,7),SUMIFS('ON Data'!U:U,'ON Data'!$E:$E,7))</f>
        <v>0</v>
      </c>
      <c r="M16" s="411">
        <f xml:space="preserve">
IF($A$4&lt;=12,SUMIFS('ON Data'!V:V,'ON Data'!$D:$D,$A$4,'ON Data'!$E:$E,7),SUMIFS('ON Data'!V:V,'ON Data'!$E:$E,7))</f>
        <v>30000</v>
      </c>
      <c r="N16" s="411">
        <f xml:space="preserve">
IF($A$4&lt;=12,SUMIFS('ON Data'!AJ:AJ,'ON Data'!$D:$D,$A$4,'ON Data'!$E:$E,7),SUMIFS('ON Data'!AJ:AJ,'ON Data'!$E:$E,7))</f>
        <v>0</v>
      </c>
      <c r="O16" s="411">
        <f xml:space="preserve">
IF($A$4&lt;=12,SUMIFS('ON Data'!AM:AM,'ON Data'!$D:$D,$A$4,'ON Data'!$E:$E,7),SUMIFS('ON Data'!AM:AM,'ON Data'!$E:$E,7))</f>
        <v>0</v>
      </c>
      <c r="P16" s="411">
        <f xml:space="preserve">
IF($A$4&lt;=12,SUMIFS('ON Data'!AO:AO,'ON Data'!$D:$D,$A$4,'ON Data'!$E:$E,7),SUMIFS('ON Data'!AO:AO,'ON Data'!$E:$E,7))</f>
        <v>0</v>
      </c>
      <c r="Q16" s="411">
        <f xml:space="preserve">
IF($A$4&lt;=12,SUMIFS('ON Data'!AR:AR,'ON Data'!$D:$D,$A$4,'ON Data'!$E:$E,7),SUMIFS('ON Data'!AR:AR,'ON Data'!$E:$E,7))</f>
        <v>13100</v>
      </c>
      <c r="R16" s="411">
        <f xml:space="preserve">
IF($A$4&lt;=12,SUMIFS('ON Data'!AU:AU,'ON Data'!$D:$D,$A$4,'ON Data'!$E:$E,7),SUMIFS('ON Data'!AU:AU,'ON Data'!$E:$E,7))</f>
        <v>0</v>
      </c>
      <c r="S16" s="779">
        <f xml:space="preserve">
IF($A$4&lt;=12,SUMIFS('ON Data'!AW:AW,'ON Data'!$D:$D,$A$4,'ON Data'!$E:$E,7),SUMIFS('ON Data'!AW:AW,'ON Data'!$E:$E,7))</f>
        <v>0</v>
      </c>
      <c r="T16" s="788"/>
    </row>
    <row r="17" spans="1:20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Data'!N:N,'ON Data'!$D:$D,$A$4,'ON Data'!$E:$E,8),SUMIFS('ON Data'!N:N,'ON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Data'!U:U,'ON Data'!$D:$D,$A$4,'ON Data'!$E:$E,8),SUMIFS('ON Data'!U:U,'ON Data'!$E:$E,8))</f>
        <v>0</v>
      </c>
      <c r="M17" s="411">
        <f xml:space="preserve">
IF($A$4&lt;=12,SUMIFS('ON Data'!V:V,'ON Data'!$D:$D,$A$4,'ON Data'!$E:$E,8),SUMIFS('ON Data'!V:V,'ON Data'!$E:$E,8))</f>
        <v>0</v>
      </c>
      <c r="N17" s="411">
        <f xml:space="preserve">
IF($A$4&lt;=12,SUMIFS('ON Data'!AJ:AJ,'ON Data'!$D:$D,$A$4,'ON Data'!$E:$E,8),SUMIFS('ON Data'!AJ:AJ,'ON Data'!$E:$E,8))</f>
        <v>0</v>
      </c>
      <c r="O17" s="411">
        <f xml:space="preserve">
IF($A$4&lt;=12,SUMIFS('ON Data'!AM:AM,'ON Data'!$D:$D,$A$4,'ON Data'!$E:$E,8),SUMIFS('ON Data'!AM:AM,'ON Data'!$E:$E,8))</f>
        <v>0</v>
      </c>
      <c r="P17" s="411">
        <f xml:space="preserve">
IF($A$4&lt;=12,SUMIFS('ON Data'!AO:AO,'ON Data'!$D:$D,$A$4,'ON Data'!$E:$E,8),SUMIFS('ON Data'!AO:AO,'ON Data'!$E:$E,8))</f>
        <v>0</v>
      </c>
      <c r="Q17" s="411">
        <f xml:space="preserve">
IF($A$4&lt;=12,SUMIFS('ON Data'!AR:AR,'ON Data'!$D:$D,$A$4,'ON Data'!$E:$E,8),SUMIFS('ON Data'!AR:AR,'ON Data'!$E:$E,8))</f>
        <v>0</v>
      </c>
      <c r="R17" s="411">
        <f xml:space="preserve">
IF($A$4&lt;=12,SUMIFS('ON Data'!AU:AU,'ON Data'!$D:$D,$A$4,'ON Data'!$E:$E,8),SUMIFS('ON Data'!AU:AU,'ON Data'!$E:$E,8))</f>
        <v>0</v>
      </c>
      <c r="S17" s="779">
        <f xml:space="preserve">
IF($A$4&lt;=12,SUMIFS('ON Data'!AW:AW,'ON Data'!$D:$D,$A$4,'ON Data'!$E:$E,8),SUMIFS('ON Data'!AW:AW,'ON Data'!$E:$E,8))</f>
        <v>0</v>
      </c>
      <c r="T17" s="788"/>
    </row>
    <row r="18" spans="1:20" x14ac:dyDescent="0.3">
      <c r="A18" s="394" t="s">
        <v>238</v>
      </c>
      <c r="B18" s="409">
        <f xml:space="preserve">
B19-B16-B17</f>
        <v>1361318</v>
      </c>
      <c r="C18" s="410">
        <f t="shared" ref="C18:F18" si="0" xml:space="preserve">
C19-C16-C17</f>
        <v>0</v>
      </c>
      <c r="D18" s="411">
        <f t="shared" si="0"/>
        <v>34742</v>
      </c>
      <c r="E18" s="411">
        <f t="shared" si="0"/>
        <v>10878</v>
      </c>
      <c r="F18" s="411">
        <f t="shared" si="0"/>
        <v>537837</v>
      </c>
      <c r="G18" s="411">
        <f t="shared" ref="G18:O18" si="1" xml:space="preserve">
G19-G16-G17</f>
        <v>0</v>
      </c>
      <c r="H18" s="411">
        <f t="shared" si="1"/>
        <v>0</v>
      </c>
      <c r="I18" s="411">
        <f t="shared" si="1"/>
        <v>167966</v>
      </c>
      <c r="J18" s="411">
        <f t="shared" si="1"/>
        <v>160730</v>
      </c>
      <c r="K18" s="411">
        <f t="shared" si="1"/>
        <v>94286</v>
      </c>
      <c r="L18" s="411">
        <f t="shared" si="1"/>
        <v>142572</v>
      </c>
      <c r="M18" s="411">
        <f t="shared" si="1"/>
        <v>0</v>
      </c>
      <c r="N18" s="411">
        <f t="shared" si="1"/>
        <v>7056</v>
      </c>
      <c r="O18" s="411">
        <f t="shared" si="1"/>
        <v>99483</v>
      </c>
      <c r="P18" s="411">
        <f t="shared" ref="P18:S18" si="2" xml:space="preserve">
P19-P16-P17</f>
        <v>51766</v>
      </c>
      <c r="Q18" s="411">
        <f t="shared" si="2"/>
        <v>16615</v>
      </c>
      <c r="R18" s="411">
        <f t="shared" si="2"/>
        <v>0</v>
      </c>
      <c r="S18" s="779">
        <f t="shared" si="2"/>
        <v>37387</v>
      </c>
      <c r="T18" s="788"/>
    </row>
    <row r="19" spans="1:20" ht="15" thickBot="1" x14ac:dyDescent="0.35">
      <c r="A19" s="395" t="s">
        <v>239</v>
      </c>
      <c r="B19" s="420">
        <f xml:space="preserve">
IF($A$4&lt;=12,SUMIFS('ON Data'!F:F,'ON Data'!$D:$D,$A$4,'ON Data'!$E:$E,9),SUMIFS('ON Data'!F:F,'ON Data'!$E:$E,9))</f>
        <v>3624525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387155</v>
      </c>
      <c r="E19" s="422">
        <f xml:space="preserve">
IF($A$4&lt;=12,SUMIFS('ON Data'!J:J,'ON Data'!$D:$D,$A$4,'ON Data'!$E:$E,9),SUMIFS('ON Data'!J:J,'ON Data'!$E:$E,9))</f>
        <v>373366</v>
      </c>
      <c r="F19" s="422">
        <f xml:space="preserve">
IF($A$4&lt;=12,SUMIFS('ON Data'!K:K,'ON Data'!$D:$D,$A$4,'ON Data'!$E:$E,9),SUMIFS('ON Data'!K:K,'ON Data'!$E:$E,9))</f>
        <v>1616368</v>
      </c>
      <c r="G19" s="422">
        <f xml:space="preserve">
IF($A$4&lt;=12,SUMIFS('ON Data'!N:N,'ON Data'!$D:$D,$A$4,'ON Data'!$E:$E,9),SUMIFS('ON Data'!N:N,'ON Data'!$E:$E,9))</f>
        <v>26000</v>
      </c>
      <c r="H19" s="422">
        <f xml:space="preserve">
IF($A$4&lt;=12,SUMIFS('ON Data'!O:O,'ON Data'!$D:$D,$A$4,'ON Data'!$E:$E,9),SUMIFS('ON Data'!O:O,'ON Data'!$E:$E,9))</f>
        <v>0</v>
      </c>
      <c r="I19" s="422">
        <f xml:space="preserve">
IF($A$4&lt;=12,SUMIFS('ON Data'!P:P,'ON Data'!$D:$D,$A$4,'ON Data'!$E:$E,9),SUMIFS('ON Data'!P:P,'ON Data'!$E:$E,9))</f>
        <v>269384</v>
      </c>
      <c r="J19" s="422">
        <f xml:space="preserve">
IF($A$4&lt;=12,SUMIFS('ON Data'!Q:Q,'ON Data'!$D:$D,$A$4,'ON Data'!$E:$E,9),SUMIFS('ON Data'!Q:Q,'ON Data'!$E:$E,9))</f>
        <v>160730</v>
      </c>
      <c r="K19" s="422">
        <f xml:space="preserve">
IF($A$4&lt;=12,SUMIFS('ON Data'!R:R,'ON Data'!$D:$D,$A$4,'ON Data'!$E:$E,9),SUMIFS('ON Data'!R:R,'ON Data'!$E:$E,9))</f>
        <v>393543</v>
      </c>
      <c r="L19" s="422">
        <f xml:space="preserve">
IF($A$4&lt;=12,SUMIFS('ON Data'!U:U,'ON Data'!$D:$D,$A$4,'ON Data'!$E:$E,9),SUMIFS('ON Data'!U:U,'ON Data'!$E:$E,9))</f>
        <v>142572</v>
      </c>
      <c r="M19" s="422">
        <f xml:space="preserve">
IF($A$4&lt;=12,SUMIFS('ON Data'!V:V,'ON Data'!$D:$D,$A$4,'ON Data'!$E:$E,9),SUMIFS('ON Data'!V:V,'ON Data'!$E:$E,9))</f>
        <v>30000</v>
      </c>
      <c r="N19" s="422">
        <f xml:space="preserve">
IF($A$4&lt;=12,SUMIFS('ON Data'!AJ:AJ,'ON Data'!$D:$D,$A$4,'ON Data'!$E:$E,9),SUMIFS('ON Data'!AJ:AJ,'ON Data'!$E:$E,9))</f>
        <v>7056</v>
      </c>
      <c r="O19" s="422">
        <f xml:space="preserve">
IF($A$4&lt;=12,SUMIFS('ON Data'!AM:AM,'ON Data'!$D:$D,$A$4,'ON Data'!$E:$E,9),SUMIFS('ON Data'!AM:AM,'ON Data'!$E:$E,9))</f>
        <v>99483</v>
      </c>
      <c r="P19" s="422">
        <f xml:space="preserve">
IF($A$4&lt;=12,SUMIFS('ON Data'!AO:AO,'ON Data'!$D:$D,$A$4,'ON Data'!$E:$E,9),SUMIFS('ON Data'!AO:AO,'ON Data'!$E:$E,9))</f>
        <v>51766</v>
      </c>
      <c r="Q19" s="422">
        <f xml:space="preserve">
IF($A$4&lt;=12,SUMIFS('ON Data'!AR:AR,'ON Data'!$D:$D,$A$4,'ON Data'!$E:$E,9),SUMIFS('ON Data'!AR:AR,'ON Data'!$E:$E,9))</f>
        <v>29715</v>
      </c>
      <c r="R19" s="422">
        <f xml:space="preserve">
IF($A$4&lt;=12,SUMIFS('ON Data'!AU:AU,'ON Data'!$D:$D,$A$4,'ON Data'!$E:$E,9),SUMIFS('ON Data'!AU:AU,'ON Data'!$E:$E,9))</f>
        <v>0</v>
      </c>
      <c r="S19" s="782">
        <f xml:space="preserve">
IF($A$4&lt;=12,SUMIFS('ON Data'!AW:AW,'ON Data'!$D:$D,$A$4,'ON Data'!$E:$E,9),SUMIFS('ON Data'!AW:AW,'ON Data'!$E:$E,9))</f>
        <v>37387</v>
      </c>
      <c r="T19" s="788"/>
    </row>
    <row r="20" spans="1:20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36096644</v>
      </c>
      <c r="C20" s="424">
        <f xml:space="preserve">
IF($A$4&lt;=12,SUMIFS('ON Data'!G:G,'ON Data'!$D:$D,$A$4,'ON Data'!$E:$E,6),SUMIFS('ON Data'!G:G,'ON Data'!$E:$E,6))</f>
        <v>164200</v>
      </c>
      <c r="D20" s="425">
        <f xml:space="preserve">
IF($A$4&lt;=12,SUMIFS('ON Data'!I:I,'ON Data'!$D:$D,$A$4,'ON Data'!$E:$E,6),SUMIFS('ON Data'!I:I,'ON Data'!$E:$E,6))</f>
        <v>1234089</v>
      </c>
      <c r="E20" s="425">
        <f xml:space="preserve">
IF($A$4&lt;=12,SUMIFS('ON Data'!J:J,'ON Data'!$D:$D,$A$4,'ON Data'!$E:$E,6),SUMIFS('ON Data'!J:J,'ON Data'!$E:$E,6))</f>
        <v>651955</v>
      </c>
      <c r="F20" s="425">
        <f xml:space="preserve">
IF($A$4&lt;=12,SUMIFS('ON Data'!K:K,'ON Data'!$D:$D,$A$4,'ON Data'!$E:$E,6),SUMIFS('ON Data'!K:K,'ON Data'!$E:$E,6))</f>
        <v>12005647</v>
      </c>
      <c r="G20" s="425">
        <f xml:space="preserve">
IF($A$4&lt;=12,SUMIFS('ON Data'!N:N,'ON Data'!$D:$D,$A$4,'ON Data'!$E:$E,6),SUMIFS('ON Data'!N:N,'ON Data'!$E:$E,6))</f>
        <v>0</v>
      </c>
      <c r="H20" s="425">
        <f xml:space="preserve">
IF($A$4&lt;=12,SUMIFS('ON Data'!O:O,'ON Data'!$D:$D,$A$4,'ON Data'!$E:$E,6),SUMIFS('ON Data'!O:O,'ON Data'!$E:$E,6))</f>
        <v>0</v>
      </c>
      <c r="I20" s="425">
        <f xml:space="preserve">
IF($A$4&lt;=12,SUMIFS('ON Data'!P:P,'ON Data'!$D:$D,$A$4,'ON Data'!$E:$E,6),SUMIFS('ON Data'!P:P,'ON Data'!$E:$E,6))</f>
        <v>6922890</v>
      </c>
      <c r="J20" s="425">
        <f xml:space="preserve">
IF($A$4&lt;=12,SUMIFS('ON Data'!Q:Q,'ON Data'!$D:$D,$A$4,'ON Data'!$E:$E,6),SUMIFS('ON Data'!Q:Q,'ON Data'!$E:$E,6))</f>
        <v>2249013</v>
      </c>
      <c r="K20" s="425">
        <f xml:space="preserve">
IF($A$4&lt;=12,SUMIFS('ON Data'!R:R,'ON Data'!$D:$D,$A$4,'ON Data'!$E:$E,6),SUMIFS('ON Data'!R:R,'ON Data'!$E:$E,6))</f>
        <v>1565685</v>
      </c>
      <c r="L20" s="425">
        <f xml:space="preserve">
IF($A$4&lt;=12,SUMIFS('ON Data'!U:U,'ON Data'!$D:$D,$A$4,'ON Data'!$E:$E,6),SUMIFS('ON Data'!U:U,'ON Data'!$E:$E,6))</f>
        <v>4262064</v>
      </c>
      <c r="M20" s="425">
        <f xml:space="preserve">
IF($A$4&lt;=12,SUMIFS('ON Data'!V:V,'ON Data'!$D:$D,$A$4,'ON Data'!$E:$E,6),SUMIFS('ON Data'!V:V,'ON Data'!$E:$E,6))</f>
        <v>0</v>
      </c>
      <c r="N20" s="425">
        <f xml:space="preserve">
IF($A$4&lt;=12,SUMIFS('ON Data'!AJ:AJ,'ON Data'!$D:$D,$A$4,'ON Data'!$E:$E,6),SUMIFS('ON Data'!AJ:AJ,'ON Data'!$E:$E,6))</f>
        <v>199885</v>
      </c>
      <c r="O20" s="425">
        <f xml:space="preserve">
IF($A$4&lt;=12,SUMIFS('ON Data'!AM:AM,'ON Data'!$D:$D,$A$4,'ON Data'!$E:$E,6),SUMIFS('ON Data'!AM:AM,'ON Data'!$E:$E,6))</f>
        <v>3029787</v>
      </c>
      <c r="P20" s="425">
        <f xml:space="preserve">
IF($A$4&lt;=12,SUMIFS('ON Data'!AO:AO,'ON Data'!$D:$D,$A$4,'ON Data'!$E:$E,6),SUMIFS('ON Data'!AO:AO,'ON Data'!$E:$E,6))</f>
        <v>1743332</v>
      </c>
      <c r="Q20" s="425">
        <f xml:space="preserve">
IF($A$4&lt;=12,SUMIFS('ON Data'!AR:AR,'ON Data'!$D:$D,$A$4,'ON Data'!$E:$E,6),SUMIFS('ON Data'!AR:AR,'ON Data'!$E:$E,6))</f>
        <v>747844</v>
      </c>
      <c r="R20" s="425">
        <f xml:space="preserve">
IF($A$4&lt;=12,SUMIFS('ON Data'!AU:AU,'ON Data'!$D:$D,$A$4,'ON Data'!$E:$E,6),SUMIFS('ON Data'!AU:AU,'ON Data'!$E:$E,6))</f>
        <v>53348</v>
      </c>
      <c r="S20" s="783">
        <f xml:space="preserve">
IF($A$4&lt;=12,SUMIFS('ON Data'!AW:AW,'ON Data'!$D:$D,$A$4,'ON Data'!$E:$E,6),SUMIFS('ON Data'!AW:AW,'ON Data'!$E:$E,6))</f>
        <v>1266905</v>
      </c>
      <c r="T20" s="788"/>
    </row>
    <row r="21" spans="1:20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Data'!N:N,'ON Data'!$D:$D,$A$4,'ON Data'!$E:$E,12),SUMIFS('ON Data'!N:N,'ON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Data'!U:U,'ON Data'!$D:$D,$A$4,'ON Data'!$E:$E,12),SUMIFS('ON Data'!U:U,'ON Data'!$E:$E,12))</f>
        <v>0</v>
      </c>
      <c r="M21" s="411">
        <f xml:space="preserve">
IF($A$4&lt;=12,SUMIFS('ON Data'!V:V,'ON Data'!$D:$D,$A$4,'ON Data'!$E:$E,12),SUMIFS('ON Data'!V:V,'ON Data'!$E:$E,12))</f>
        <v>0</v>
      </c>
      <c r="N21" s="411">
        <f xml:space="preserve">
IF($A$4&lt;=12,SUMIFS('ON Data'!AJ:AJ,'ON Data'!$D:$D,$A$4,'ON Data'!$E:$E,12),SUMIFS('ON Data'!AJ:AJ,'ON Data'!$E:$E,12))</f>
        <v>0</v>
      </c>
      <c r="O21" s="411">
        <f xml:space="preserve">
IF($A$4&lt;=12,SUMIFS('ON Data'!AM:AM,'ON Data'!$D:$D,$A$4,'ON Data'!$E:$E,12),SUMIFS('ON Data'!AM:AM,'ON Data'!$E:$E,12))</f>
        <v>0</v>
      </c>
      <c r="P21" s="412">
        <f xml:space="preserve">
IF($A$4&lt;=12,SUMIFS('ON Data'!AO:AO,'ON Data'!$D:$D,$A$4,'ON Data'!$E:$E,12),SUMIFS('ON Data'!AO:AO,'ON Data'!$E:$E,12))</f>
        <v>0</v>
      </c>
      <c r="T21" s="788"/>
    </row>
    <row r="22" spans="1:20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P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4" t="str">
        <f t="shared" si="4"/>
        <v/>
      </c>
      <c r="O22" s="474" t="str">
        <f t="shared" si="4"/>
        <v/>
      </c>
      <c r="P22" s="475" t="str">
        <f t="shared" si="4"/>
        <v/>
      </c>
      <c r="T22" s="788"/>
    </row>
    <row r="23" spans="1:20" ht="15" hidden="1" outlineLevel="1" thickBot="1" x14ac:dyDescent="0.35">
      <c r="A23" s="397" t="s">
        <v>69</v>
      </c>
      <c r="B23" s="413">
        <f xml:space="preserve">
IF(B21="","",B20-B21)</f>
        <v>36096644</v>
      </c>
      <c r="C23" s="414">
        <f t="shared" ref="C23:F23" si="5" xml:space="preserve">
IF(C21="","",C20-C21)</f>
        <v>164200</v>
      </c>
      <c r="D23" s="415">
        <f t="shared" si="5"/>
        <v>1234089</v>
      </c>
      <c r="E23" s="415">
        <f t="shared" si="5"/>
        <v>651955</v>
      </c>
      <c r="F23" s="415">
        <f t="shared" si="5"/>
        <v>12005647</v>
      </c>
      <c r="G23" s="415">
        <f t="shared" ref="G23:P23" si="6" xml:space="preserve">
IF(G21="","",G20-G21)</f>
        <v>0</v>
      </c>
      <c r="H23" s="415">
        <f t="shared" si="6"/>
        <v>0</v>
      </c>
      <c r="I23" s="415">
        <f t="shared" si="6"/>
        <v>6922890</v>
      </c>
      <c r="J23" s="415">
        <f t="shared" si="6"/>
        <v>2249013</v>
      </c>
      <c r="K23" s="415">
        <f t="shared" si="6"/>
        <v>1565685</v>
      </c>
      <c r="L23" s="415">
        <f t="shared" si="6"/>
        <v>4262064</v>
      </c>
      <c r="M23" s="415">
        <f t="shared" si="6"/>
        <v>0</v>
      </c>
      <c r="N23" s="415">
        <f t="shared" si="6"/>
        <v>199885</v>
      </c>
      <c r="O23" s="415">
        <f t="shared" si="6"/>
        <v>3029787</v>
      </c>
      <c r="P23" s="416">
        <f t="shared" si="6"/>
        <v>1743332</v>
      </c>
      <c r="T23" s="788"/>
    </row>
    <row r="24" spans="1:20" x14ac:dyDescent="0.3">
      <c r="A24" s="391" t="s">
        <v>240</v>
      </c>
      <c r="B24" s="440" t="s">
        <v>3</v>
      </c>
      <c r="C24" s="789" t="s">
        <v>251</v>
      </c>
      <c r="D24" s="759"/>
      <c r="E24" s="760"/>
      <c r="F24" s="761"/>
      <c r="G24" s="761"/>
      <c r="H24" s="760" t="s">
        <v>252</v>
      </c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84" t="s">
        <v>253</v>
      </c>
      <c r="T24" s="788"/>
    </row>
    <row r="25" spans="1:20" x14ac:dyDescent="0.3">
      <c r="A25" s="392" t="s">
        <v>94</v>
      </c>
      <c r="B25" s="409">
        <f xml:space="preserve">
SUM(C25:S25)</f>
        <v>64340</v>
      </c>
      <c r="C25" s="790">
        <f xml:space="preserve">
IF($A$4&lt;=12,SUMIFS('ON Data'!J:J,'ON Data'!$D:$D,$A$4,'ON Data'!$E:$E,10),SUMIFS('ON Data'!J:J,'ON Data'!$E:$E,10))</f>
        <v>32290</v>
      </c>
      <c r="D25" s="763"/>
      <c r="E25" s="764"/>
      <c r="F25" s="765"/>
      <c r="G25" s="765"/>
      <c r="H25" s="764">
        <f xml:space="preserve">
IF($A$4&lt;=12,SUMIFS('ON Data'!O:O,'ON Data'!$D:$D,$A$4,'ON Data'!$E:$E,10),SUMIFS('ON Data'!O:O,'ON Data'!$E:$E,10))</f>
        <v>32050</v>
      </c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85">
        <f xml:space="preserve">
IF($A$4&lt;=12,SUMIFS('ON Data'!AW:AW,'ON Data'!$D:$D,$A$4,'ON Data'!$E:$E,10),SUMIFS('ON Data'!AW:AW,'ON Data'!$E:$E,10))</f>
        <v>0</v>
      </c>
      <c r="T25" s="788"/>
    </row>
    <row r="26" spans="1:20" x14ac:dyDescent="0.3">
      <c r="A26" s="398" t="s">
        <v>250</v>
      </c>
      <c r="B26" s="420">
        <f xml:space="preserve">
SUM(C26:S26)</f>
        <v>76526.717557251919</v>
      </c>
      <c r="C26" s="790">
        <f xml:space="preserve">
IF($A$4&lt;=12,SUMIFS('ON Data'!J:J,'ON Data'!$D:$D,$A$4,'ON Data'!$E:$E,11),SUMIFS('ON Data'!J:J,'ON Data'!$E:$E,11))</f>
        <v>51526.717557251912</v>
      </c>
      <c r="D26" s="763"/>
      <c r="E26" s="764"/>
      <c r="F26" s="765"/>
      <c r="G26" s="765"/>
      <c r="H26" s="766">
        <f xml:space="preserve">
IF($A$4&lt;=12,SUMIFS('ON Data'!O:O,'ON Data'!$D:$D,$A$4,'ON Data'!$E:$E,11),SUMIFS('ON Data'!O:O,'ON Data'!$E:$E,11))</f>
        <v>25000</v>
      </c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85">
        <f xml:space="preserve">
IF($A$4&lt;=12,SUMIFS('ON Data'!AW:AW,'ON Data'!$D:$D,$A$4,'ON Data'!$E:$E,11),SUMIFS('ON Data'!AW:AW,'ON Data'!$E:$E,11))</f>
        <v>0</v>
      </c>
      <c r="T26" s="788"/>
    </row>
    <row r="27" spans="1:20" x14ac:dyDescent="0.3">
      <c r="A27" s="398" t="s">
        <v>96</v>
      </c>
      <c r="B27" s="441">
        <f xml:space="preserve">
IF(B26=0,0,B25/B26)</f>
        <v>0.84075211970074804</v>
      </c>
      <c r="C27" s="791">
        <f xml:space="preserve">
IF(C26=0,0,C25/C26)</f>
        <v>0.6266651851851851</v>
      </c>
      <c r="D27" s="768"/>
      <c r="E27" s="769"/>
      <c r="F27" s="765"/>
      <c r="G27" s="765"/>
      <c r="H27" s="769">
        <f xml:space="preserve">
IF(H26=0,0,H25/H26)</f>
        <v>1.282</v>
      </c>
      <c r="I27" s="765"/>
      <c r="J27" s="765"/>
      <c r="K27" s="765"/>
      <c r="L27" s="765"/>
      <c r="M27" s="765"/>
      <c r="N27" s="765"/>
      <c r="O27" s="765"/>
      <c r="P27" s="765"/>
      <c r="Q27" s="765"/>
      <c r="R27" s="765"/>
      <c r="S27" s="786">
        <f xml:space="preserve">
IF(S26=0,0,S25/S26)</f>
        <v>0</v>
      </c>
      <c r="T27" s="788"/>
    </row>
    <row r="28" spans="1:20" ht="15" thickBot="1" x14ac:dyDescent="0.35">
      <c r="A28" s="398" t="s">
        <v>249</v>
      </c>
      <c r="B28" s="420">
        <f xml:space="preserve">
SUM(C28:S28)</f>
        <v>12186.717557251912</v>
      </c>
      <c r="C28" s="792">
        <f xml:space="preserve">
C26-C25</f>
        <v>19236.717557251912</v>
      </c>
      <c r="D28" s="770"/>
      <c r="E28" s="771"/>
      <c r="F28" s="772"/>
      <c r="G28" s="772"/>
      <c r="H28" s="771">
        <f xml:space="preserve">
H26-H25</f>
        <v>-7050</v>
      </c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87">
        <f xml:space="preserve">
S26-S25</f>
        <v>0</v>
      </c>
      <c r="T28" s="788"/>
    </row>
    <row r="29" spans="1:20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399"/>
      <c r="P29" s="399"/>
    </row>
    <row r="30" spans="1:20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77"/>
      <c r="P30" s="277"/>
    </row>
    <row r="31" spans="1:20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77"/>
      <c r="P31" s="277"/>
    </row>
    <row r="32" spans="1:20" ht="14.4" customHeight="1" x14ac:dyDescent="0.3">
      <c r="A32" s="437" t="s">
        <v>244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  <row r="33" spans="1:1" x14ac:dyDescent="0.3">
      <c r="A33" s="439" t="s">
        <v>288</v>
      </c>
    </row>
    <row r="34" spans="1:1" x14ac:dyDescent="0.3">
      <c r="A34" s="439" t="s">
        <v>289</v>
      </c>
    </row>
    <row r="35" spans="1:1" x14ac:dyDescent="0.3">
      <c r="A35" s="439" t="s">
        <v>290</v>
      </c>
    </row>
    <row r="36" spans="1:1" x14ac:dyDescent="0.3">
      <c r="A36" s="439" t="s">
        <v>254</v>
      </c>
    </row>
  </sheetData>
  <mergeCells count="12">
    <mergeCell ref="B3:B4"/>
    <mergeCell ref="A1:S1"/>
    <mergeCell ref="C27:G27"/>
    <mergeCell ref="C28:G28"/>
    <mergeCell ref="H27:R27"/>
    <mergeCell ref="H28:R28"/>
    <mergeCell ref="C24:G24"/>
    <mergeCell ref="C25:G25"/>
    <mergeCell ref="C26:G26"/>
    <mergeCell ref="H24:R24"/>
    <mergeCell ref="H25:R25"/>
    <mergeCell ref="H26:R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P22">
    <cfRule type="cellIs" dxfId="24" priority="6" operator="greaterThan">
      <formula>1</formula>
    </cfRule>
  </conditionalFormatting>
  <conditionalFormatting sqref="B23:P23">
    <cfRule type="cellIs" dxfId="23" priority="5" operator="greaterThan">
      <formula>0</formula>
    </cfRule>
  </conditionalFormatting>
  <conditionalFormatting sqref="S27">
    <cfRule type="cellIs" dxfId="22" priority="4" operator="greaterThan">
      <formula>1</formula>
    </cfRule>
  </conditionalFormatting>
  <conditionalFormatting sqref="S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276315.77727213065</v>
      </c>
      <c r="D4" s="287">
        <f ca="1">IF(ISERROR(VLOOKUP("Náklady celkem",INDIRECT("HI!$A:$G"),5,0)),0,VLOOKUP("Náklady celkem",INDIRECT("HI!$A:$G"),5,0))</f>
        <v>306608.79288000002</v>
      </c>
      <c r="E4" s="288">
        <f ca="1">IF(C4=0,0,D4/C4)</f>
        <v>1.1096318708505566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201962.43480840122</v>
      </c>
      <c r="D7" s="295">
        <f>IF(ISERROR(HI!E5),"",HI!E5)</f>
        <v>216013.19431999998</v>
      </c>
      <c r="E7" s="292">
        <f t="shared" ref="E7:E15" si="0">IF(C7=0,0,D7/C7)</f>
        <v>1.0695711532935741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0.99806004296186424</v>
      </c>
      <c r="E8" s="292">
        <f t="shared" si="0"/>
        <v>1.1089556032909602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275</v>
      </c>
      <c r="C9" s="465">
        <v>0.3</v>
      </c>
      <c r="D9" s="465">
        <f>IF('LŽ Statim'!G3="",0,'LŽ Statim'!G3)</f>
        <v>0.36754176610978523</v>
      </c>
      <c r="E9" s="292">
        <f>IF(C9=0,0,D9/C9)</f>
        <v>1.2251392203659508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0.56186616905664144</v>
      </c>
      <c r="E11" s="292">
        <f t="shared" si="0"/>
        <v>0.93644361509440244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0.91005408286124256</v>
      </c>
      <c r="E12" s="292">
        <f t="shared" si="0"/>
        <v>1.1375676035765532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1865.149988734704</v>
      </c>
      <c r="D15" s="295">
        <f>IF(ISERROR(HI!E6),"",HI!E6)</f>
        <v>2043.0454099999999</v>
      </c>
      <c r="E15" s="292">
        <f t="shared" si="0"/>
        <v>1.0953786142346535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41806.670440951428</v>
      </c>
      <c r="D16" s="291">
        <f ca="1">IF(ISERROR(VLOOKUP("Osobní náklady (Kč) *",INDIRECT("HI!$A:$G"),5,0)),0,VLOOKUP("Osobní náklady (Kč) *",INDIRECT("HI!$A:$G"),5,0))</f>
        <v>48872.333900000005</v>
      </c>
      <c r="E16" s="292">
        <f ca="1">IF(C16=0,0,D16/C16)</f>
        <v>1.169008040691216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141684.64299999998</v>
      </c>
      <c r="D18" s="310">
        <f ca="1">IF(ISERROR(VLOOKUP("Výnosy celkem",INDIRECT("HI!$A:$G"),5,0)),0,VLOOKUP("Výnosy celkem",INDIRECT("HI!$A:$G"),5,0))</f>
        <v>151250.10913999993</v>
      </c>
      <c r="E18" s="311">
        <f t="shared" ref="E18:E28" ca="1" si="1">IF(C18=0,0,D18/C18)</f>
        <v>1.0675123706949663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88108.362999999998</v>
      </c>
      <c r="D19" s="291">
        <f ca="1">IF(ISERROR(VLOOKUP("Ambulance *",INDIRECT("HI!$A:$G"),5,0)),0,VLOOKUP("Ambulance *",INDIRECT("HI!$A:$G"),5,0))</f>
        <v>104992.59913999995</v>
      </c>
      <c r="E19" s="292">
        <f t="shared" ca="1" si="1"/>
        <v>1.1916303465994476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1.1916303465994476</v>
      </c>
      <c r="E20" s="292">
        <f t="shared" si="1"/>
        <v>1.1916303465994476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0.82979663819273464</v>
      </c>
      <c r="E21" s="292">
        <f t="shared" si="1"/>
        <v>0.97623133905027604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53576.279999999992</v>
      </c>
      <c r="D22" s="291">
        <f ca="1">IF(ISERROR(VLOOKUP("Hospitalizace *",INDIRECT("HI!$A:$G"),5,0)),0,VLOOKUP("Hospitalizace *",INDIRECT("HI!$A:$G"),5,0))</f>
        <v>46257.509999999987</v>
      </c>
      <c r="E22" s="292">
        <f ca="1">IF(C22=0,0,D22/C22)</f>
        <v>0.86339533091883192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0.86339533091883192</v>
      </c>
      <c r="E23" s="292">
        <f t="shared" si="1"/>
        <v>0.86339533091883192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0.86508056286001367</v>
      </c>
      <c r="E24" s="292">
        <f t="shared" si="1"/>
        <v>0.86508056286001367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0.85762711864406782</v>
      </c>
      <c r="E26" s="292">
        <f t="shared" si="1"/>
        <v>0.90276538804638717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1.099024041894787</v>
      </c>
      <c r="E27" s="292">
        <f t="shared" si="1"/>
        <v>1.099024041894787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0.67679066183766379</v>
      </c>
      <c r="D28" s="296">
        <f>IF(ISERROR(VLOOKUP("Celkem:",'ZV Vyžád.'!$A:$M,7,0)),"",VLOOKUP("Celkem:",'ZV Vyžád.'!$A:$M,7,0))</f>
        <v>0.79616039502095026</v>
      </c>
      <c r="E28" s="292">
        <f t="shared" si="1"/>
        <v>1.1763761527961487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7761</v>
      </c>
    </row>
    <row r="2" spans="1:49" x14ac:dyDescent="0.3">
      <c r="A2" s="382" t="s">
        <v>316</v>
      </c>
    </row>
    <row r="3" spans="1:49" x14ac:dyDescent="0.3">
      <c r="A3" s="378" t="s">
        <v>214</v>
      </c>
      <c r="B3" s="403">
        <v>2016</v>
      </c>
      <c r="D3" s="379">
        <f>MAX(D5:D1048576)</f>
        <v>10</v>
      </c>
      <c r="F3" s="379">
        <f>SUMIF($E5:$E1048576,"&lt;10",F5:F1048576)</f>
        <v>42141905.350000009</v>
      </c>
      <c r="G3" s="379">
        <f t="shared" ref="G3:AW3" si="0">SUMIF($E5:$E1048576,"&lt;10",G5:G1048576)</f>
        <v>165000</v>
      </c>
      <c r="H3" s="379">
        <f t="shared" si="0"/>
        <v>0</v>
      </c>
      <c r="I3" s="379">
        <f t="shared" si="0"/>
        <v>1979439.9000000001</v>
      </c>
      <c r="J3" s="379">
        <f t="shared" si="0"/>
        <v>1389930.7999999998</v>
      </c>
      <c r="K3" s="379">
        <f t="shared" si="0"/>
        <v>14730441.899999999</v>
      </c>
      <c r="L3" s="379">
        <f t="shared" si="0"/>
        <v>0</v>
      </c>
      <c r="M3" s="379">
        <f t="shared" si="0"/>
        <v>0</v>
      </c>
      <c r="N3" s="379">
        <f t="shared" si="0"/>
        <v>52000</v>
      </c>
      <c r="O3" s="379">
        <f t="shared" si="0"/>
        <v>0</v>
      </c>
      <c r="P3" s="379">
        <f t="shared" si="0"/>
        <v>7325976</v>
      </c>
      <c r="Q3" s="379">
        <f t="shared" si="0"/>
        <v>2419099.5</v>
      </c>
      <c r="R3" s="379">
        <f t="shared" si="0"/>
        <v>2265128</v>
      </c>
      <c r="S3" s="379">
        <f t="shared" si="0"/>
        <v>0</v>
      </c>
      <c r="T3" s="379">
        <f t="shared" si="0"/>
        <v>0</v>
      </c>
      <c r="U3" s="379">
        <f t="shared" si="0"/>
        <v>4425413.5</v>
      </c>
      <c r="V3" s="379">
        <f t="shared" si="0"/>
        <v>60000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208185</v>
      </c>
      <c r="AK3" s="379">
        <f t="shared" si="0"/>
        <v>0</v>
      </c>
      <c r="AL3" s="379">
        <f t="shared" si="0"/>
        <v>0</v>
      </c>
      <c r="AM3" s="379">
        <f t="shared" si="0"/>
        <v>3150126.75</v>
      </c>
      <c r="AN3" s="379">
        <f t="shared" si="0"/>
        <v>0</v>
      </c>
      <c r="AO3" s="379">
        <f t="shared" si="0"/>
        <v>1808071</v>
      </c>
      <c r="AP3" s="379">
        <f t="shared" si="0"/>
        <v>0</v>
      </c>
      <c r="AQ3" s="379">
        <f t="shared" si="0"/>
        <v>0</v>
      </c>
      <c r="AR3" s="379">
        <f t="shared" si="0"/>
        <v>796803</v>
      </c>
      <c r="AS3" s="379">
        <f t="shared" si="0"/>
        <v>0</v>
      </c>
      <c r="AT3" s="379">
        <f t="shared" si="0"/>
        <v>0</v>
      </c>
      <c r="AU3" s="379">
        <f t="shared" si="0"/>
        <v>53678</v>
      </c>
      <c r="AV3" s="379">
        <f t="shared" si="0"/>
        <v>0</v>
      </c>
      <c r="AW3" s="379">
        <f t="shared" si="0"/>
        <v>1312611.9999999998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21</v>
      </c>
      <c r="D5" s="378">
        <v>1</v>
      </c>
      <c r="E5" s="378">
        <v>1</v>
      </c>
      <c r="F5" s="378">
        <v>104</v>
      </c>
      <c r="G5" s="378">
        <v>0</v>
      </c>
      <c r="H5" s="378">
        <v>0</v>
      </c>
      <c r="I5" s="378">
        <v>3.4</v>
      </c>
      <c r="J5" s="378">
        <v>0.9</v>
      </c>
      <c r="K5" s="378">
        <v>18.2</v>
      </c>
      <c r="L5" s="378">
        <v>0</v>
      </c>
      <c r="M5" s="378">
        <v>0</v>
      </c>
      <c r="N5" s="378">
        <v>0</v>
      </c>
      <c r="O5" s="378">
        <v>0</v>
      </c>
      <c r="P5" s="378">
        <v>26</v>
      </c>
      <c r="Q5" s="378">
        <v>4</v>
      </c>
      <c r="R5" s="378">
        <v>3</v>
      </c>
      <c r="S5" s="378">
        <v>0</v>
      </c>
      <c r="T5" s="378">
        <v>0</v>
      </c>
      <c r="U5" s="378">
        <v>14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1</v>
      </c>
      <c r="AK5" s="378">
        <v>0</v>
      </c>
      <c r="AL5" s="378">
        <v>0</v>
      </c>
      <c r="AM5" s="378">
        <v>15</v>
      </c>
      <c r="AN5" s="378">
        <v>0</v>
      </c>
      <c r="AO5" s="378">
        <v>9</v>
      </c>
      <c r="AP5" s="378">
        <v>0</v>
      </c>
      <c r="AQ5" s="378">
        <v>0</v>
      </c>
      <c r="AR5" s="378">
        <v>4</v>
      </c>
      <c r="AS5" s="378">
        <v>0</v>
      </c>
      <c r="AT5" s="378">
        <v>0</v>
      </c>
      <c r="AU5" s="378">
        <v>0</v>
      </c>
      <c r="AV5" s="378">
        <v>0</v>
      </c>
      <c r="AW5" s="378">
        <v>5.5</v>
      </c>
    </row>
    <row r="6" spans="1:49" x14ac:dyDescent="0.3">
      <c r="A6" s="378" t="s">
        <v>217</v>
      </c>
      <c r="B6" s="403">
        <v>3</v>
      </c>
      <c r="C6" s="378">
        <v>21</v>
      </c>
      <c r="D6" s="378">
        <v>1</v>
      </c>
      <c r="E6" s="378">
        <v>2</v>
      </c>
      <c r="F6" s="378">
        <v>15644.55</v>
      </c>
      <c r="G6" s="378">
        <v>0</v>
      </c>
      <c r="H6" s="378">
        <v>0</v>
      </c>
      <c r="I6" s="378">
        <v>518.9</v>
      </c>
      <c r="J6" s="378">
        <v>147.19999999999999</v>
      </c>
      <c r="K6" s="378">
        <v>2874.4</v>
      </c>
      <c r="L6" s="378">
        <v>0</v>
      </c>
      <c r="M6" s="378">
        <v>0</v>
      </c>
      <c r="N6" s="378">
        <v>0</v>
      </c>
      <c r="O6" s="378">
        <v>0</v>
      </c>
      <c r="P6" s="378">
        <v>3816</v>
      </c>
      <c r="Q6" s="378">
        <v>620</v>
      </c>
      <c r="R6" s="378">
        <v>504</v>
      </c>
      <c r="S6" s="378">
        <v>0</v>
      </c>
      <c r="T6" s="378">
        <v>0</v>
      </c>
      <c r="U6" s="378">
        <v>2206.5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168</v>
      </c>
      <c r="AK6" s="378">
        <v>0</v>
      </c>
      <c r="AL6" s="378">
        <v>0</v>
      </c>
      <c r="AM6" s="378">
        <v>2075</v>
      </c>
      <c r="AN6" s="378">
        <v>0</v>
      </c>
      <c r="AO6" s="378">
        <v>1209.75</v>
      </c>
      <c r="AP6" s="378">
        <v>0</v>
      </c>
      <c r="AQ6" s="378">
        <v>0</v>
      </c>
      <c r="AR6" s="378">
        <v>675</v>
      </c>
      <c r="AS6" s="378">
        <v>0</v>
      </c>
      <c r="AT6" s="378">
        <v>0</v>
      </c>
      <c r="AU6" s="378">
        <v>0</v>
      </c>
      <c r="AV6" s="378">
        <v>0</v>
      </c>
      <c r="AW6" s="378">
        <v>829.8</v>
      </c>
    </row>
    <row r="7" spans="1:49" x14ac:dyDescent="0.3">
      <c r="A7" s="378" t="s">
        <v>218</v>
      </c>
      <c r="B7" s="403">
        <v>4</v>
      </c>
      <c r="C7" s="378">
        <v>21</v>
      </c>
      <c r="D7" s="378">
        <v>1</v>
      </c>
      <c r="E7" s="378">
        <v>3</v>
      </c>
      <c r="F7" s="378">
        <v>191.3</v>
      </c>
      <c r="G7" s="378">
        <v>0</v>
      </c>
      <c r="H7" s="378">
        <v>0</v>
      </c>
      <c r="I7" s="378">
        <v>50.4</v>
      </c>
      <c r="J7" s="378">
        <v>12.8</v>
      </c>
      <c r="K7" s="378">
        <v>128.1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21</v>
      </c>
      <c r="D8" s="378">
        <v>1</v>
      </c>
      <c r="E8" s="378">
        <v>4</v>
      </c>
      <c r="F8" s="378">
        <v>361.1</v>
      </c>
      <c r="G8" s="378">
        <v>0</v>
      </c>
      <c r="H8" s="378">
        <v>0</v>
      </c>
      <c r="I8" s="378">
        <v>29.1</v>
      </c>
      <c r="J8" s="378">
        <v>27.6</v>
      </c>
      <c r="K8" s="378">
        <v>279.39999999999998</v>
      </c>
      <c r="L8" s="378">
        <v>0</v>
      </c>
      <c r="M8" s="378">
        <v>0</v>
      </c>
      <c r="N8" s="378">
        <v>0</v>
      </c>
      <c r="O8" s="378">
        <v>0</v>
      </c>
      <c r="P8" s="378">
        <v>25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21</v>
      </c>
      <c r="D9" s="378">
        <v>1</v>
      </c>
      <c r="E9" s="378">
        <v>5</v>
      </c>
      <c r="F9" s="378">
        <v>80</v>
      </c>
      <c r="G9" s="378">
        <v>80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21</v>
      </c>
      <c r="D10" s="378">
        <v>1</v>
      </c>
      <c r="E10" s="378">
        <v>6</v>
      </c>
      <c r="F10" s="378">
        <v>3411890</v>
      </c>
      <c r="G10" s="378">
        <v>16000</v>
      </c>
      <c r="H10" s="378">
        <v>0</v>
      </c>
      <c r="I10" s="378">
        <v>121679</v>
      </c>
      <c r="J10" s="378">
        <v>93579</v>
      </c>
      <c r="K10" s="378">
        <v>1141419</v>
      </c>
      <c r="L10" s="378">
        <v>0</v>
      </c>
      <c r="M10" s="378">
        <v>0</v>
      </c>
      <c r="N10" s="378">
        <v>0</v>
      </c>
      <c r="O10" s="378">
        <v>0</v>
      </c>
      <c r="P10" s="378">
        <v>763293</v>
      </c>
      <c r="Q10" s="378">
        <v>131493</v>
      </c>
      <c r="R10" s="378">
        <v>105370</v>
      </c>
      <c r="S10" s="378">
        <v>0</v>
      </c>
      <c r="T10" s="378">
        <v>0</v>
      </c>
      <c r="U10" s="378">
        <v>393053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23150</v>
      </c>
      <c r="AK10" s="378">
        <v>0</v>
      </c>
      <c r="AL10" s="378">
        <v>0</v>
      </c>
      <c r="AM10" s="378">
        <v>274561</v>
      </c>
      <c r="AN10" s="378">
        <v>0</v>
      </c>
      <c r="AO10" s="378">
        <v>165106</v>
      </c>
      <c r="AP10" s="378">
        <v>0</v>
      </c>
      <c r="AQ10" s="378">
        <v>0</v>
      </c>
      <c r="AR10" s="378">
        <v>71138</v>
      </c>
      <c r="AS10" s="378">
        <v>0</v>
      </c>
      <c r="AT10" s="378">
        <v>0</v>
      </c>
      <c r="AU10" s="378">
        <v>0</v>
      </c>
      <c r="AV10" s="378">
        <v>0</v>
      </c>
      <c r="AW10" s="378">
        <v>112049</v>
      </c>
    </row>
    <row r="11" spans="1:49" x14ac:dyDescent="0.3">
      <c r="A11" s="378" t="s">
        <v>222</v>
      </c>
      <c r="B11" s="403">
        <v>8</v>
      </c>
      <c r="C11" s="378">
        <v>21</v>
      </c>
      <c r="D11" s="378">
        <v>1</v>
      </c>
      <c r="E11" s="378">
        <v>7</v>
      </c>
      <c r="F11" s="378">
        <v>613345</v>
      </c>
      <c r="G11" s="378">
        <v>0</v>
      </c>
      <c r="H11" s="378">
        <v>0</v>
      </c>
      <c r="I11" s="378">
        <v>0</v>
      </c>
      <c r="J11" s="378">
        <v>249077</v>
      </c>
      <c r="K11" s="378">
        <v>169373</v>
      </c>
      <c r="L11" s="378">
        <v>0</v>
      </c>
      <c r="M11" s="378">
        <v>0</v>
      </c>
      <c r="N11" s="378">
        <v>0</v>
      </c>
      <c r="O11" s="378">
        <v>0</v>
      </c>
      <c r="P11" s="378">
        <v>101418</v>
      </c>
      <c r="Q11" s="378">
        <v>0</v>
      </c>
      <c r="R11" s="378">
        <v>88565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4912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21</v>
      </c>
      <c r="D12" s="378">
        <v>1</v>
      </c>
      <c r="E12" s="378">
        <v>9</v>
      </c>
      <c r="F12" s="378">
        <v>613345</v>
      </c>
      <c r="G12" s="378">
        <v>0</v>
      </c>
      <c r="H12" s="378">
        <v>0</v>
      </c>
      <c r="I12" s="378">
        <v>0</v>
      </c>
      <c r="J12" s="378">
        <v>249077</v>
      </c>
      <c r="K12" s="378">
        <v>169373</v>
      </c>
      <c r="L12" s="378">
        <v>0</v>
      </c>
      <c r="M12" s="378">
        <v>0</v>
      </c>
      <c r="N12" s="378">
        <v>0</v>
      </c>
      <c r="O12" s="378">
        <v>0</v>
      </c>
      <c r="P12" s="378">
        <v>101418</v>
      </c>
      <c r="Q12" s="378">
        <v>0</v>
      </c>
      <c r="R12" s="378">
        <v>88565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4912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21</v>
      </c>
      <c r="D13" s="378">
        <v>1</v>
      </c>
      <c r="E13" s="378">
        <v>11</v>
      </c>
      <c r="F13" s="378">
        <v>7652.6717557251914</v>
      </c>
      <c r="G13" s="378">
        <v>0</v>
      </c>
      <c r="H13" s="378">
        <v>0</v>
      </c>
      <c r="I13" s="378">
        <v>0</v>
      </c>
      <c r="J13" s="378">
        <v>5152.6717557251914</v>
      </c>
      <c r="K13" s="378">
        <v>0</v>
      </c>
      <c r="L13" s="378">
        <v>0</v>
      </c>
      <c r="M13" s="378">
        <v>0</v>
      </c>
      <c r="N13" s="378">
        <v>0</v>
      </c>
      <c r="O13" s="378">
        <v>2500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21</v>
      </c>
      <c r="D14" s="378">
        <v>2</v>
      </c>
      <c r="E14" s="378">
        <v>1</v>
      </c>
      <c r="F14" s="378">
        <v>103.3</v>
      </c>
      <c r="G14" s="378">
        <v>0</v>
      </c>
      <c r="H14" s="378">
        <v>0</v>
      </c>
      <c r="I14" s="378">
        <v>3.4</v>
      </c>
      <c r="J14" s="378">
        <v>0.9</v>
      </c>
      <c r="K14" s="378">
        <v>17.5</v>
      </c>
      <c r="L14" s="378">
        <v>0</v>
      </c>
      <c r="M14" s="378">
        <v>0</v>
      </c>
      <c r="N14" s="378">
        <v>0</v>
      </c>
      <c r="O14" s="378">
        <v>0</v>
      </c>
      <c r="P14" s="378">
        <v>26</v>
      </c>
      <c r="Q14" s="378">
        <v>4</v>
      </c>
      <c r="R14" s="378">
        <v>3</v>
      </c>
      <c r="S14" s="378">
        <v>0</v>
      </c>
      <c r="T14" s="378">
        <v>0</v>
      </c>
      <c r="U14" s="378">
        <v>14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1</v>
      </c>
      <c r="AK14" s="378">
        <v>0</v>
      </c>
      <c r="AL14" s="378">
        <v>0</v>
      </c>
      <c r="AM14" s="378">
        <v>15</v>
      </c>
      <c r="AN14" s="378">
        <v>0</v>
      </c>
      <c r="AO14" s="378">
        <v>9</v>
      </c>
      <c r="AP14" s="378">
        <v>0</v>
      </c>
      <c r="AQ14" s="378">
        <v>0</v>
      </c>
      <c r="AR14" s="378">
        <v>4</v>
      </c>
      <c r="AS14" s="378">
        <v>0</v>
      </c>
      <c r="AT14" s="378">
        <v>0</v>
      </c>
      <c r="AU14" s="378">
        <v>0</v>
      </c>
      <c r="AV14" s="378">
        <v>0</v>
      </c>
      <c r="AW14" s="378">
        <v>5.5</v>
      </c>
    </row>
    <row r="15" spans="1:49" x14ac:dyDescent="0.3">
      <c r="A15" s="378" t="s">
        <v>226</v>
      </c>
      <c r="B15" s="403">
        <v>12</v>
      </c>
      <c r="C15" s="378">
        <v>21</v>
      </c>
      <c r="D15" s="378">
        <v>2</v>
      </c>
      <c r="E15" s="378">
        <v>2</v>
      </c>
      <c r="F15" s="378">
        <v>14867.75</v>
      </c>
      <c r="G15" s="378">
        <v>0</v>
      </c>
      <c r="H15" s="378">
        <v>0</v>
      </c>
      <c r="I15" s="378">
        <v>516</v>
      </c>
      <c r="J15" s="378">
        <v>152</v>
      </c>
      <c r="K15" s="378">
        <v>2640</v>
      </c>
      <c r="L15" s="378">
        <v>0</v>
      </c>
      <c r="M15" s="378">
        <v>0</v>
      </c>
      <c r="N15" s="378">
        <v>0</v>
      </c>
      <c r="O15" s="378">
        <v>0</v>
      </c>
      <c r="P15" s="378">
        <v>3676</v>
      </c>
      <c r="Q15" s="378">
        <v>640</v>
      </c>
      <c r="R15" s="378">
        <v>296</v>
      </c>
      <c r="S15" s="378">
        <v>0</v>
      </c>
      <c r="T15" s="378">
        <v>0</v>
      </c>
      <c r="U15" s="378">
        <v>2134.75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152</v>
      </c>
      <c r="AK15" s="378">
        <v>0</v>
      </c>
      <c r="AL15" s="378">
        <v>0</v>
      </c>
      <c r="AM15" s="378">
        <v>2039.5</v>
      </c>
      <c r="AN15" s="378">
        <v>0</v>
      </c>
      <c r="AO15" s="378">
        <v>1203.25</v>
      </c>
      <c r="AP15" s="378">
        <v>0</v>
      </c>
      <c r="AQ15" s="378">
        <v>0</v>
      </c>
      <c r="AR15" s="378">
        <v>646.25</v>
      </c>
      <c r="AS15" s="378">
        <v>0</v>
      </c>
      <c r="AT15" s="378">
        <v>0</v>
      </c>
      <c r="AU15" s="378">
        <v>0</v>
      </c>
      <c r="AV15" s="378">
        <v>0</v>
      </c>
      <c r="AW15" s="378">
        <v>772</v>
      </c>
    </row>
    <row r="16" spans="1:49" x14ac:dyDescent="0.3">
      <c r="A16" s="378" t="s">
        <v>214</v>
      </c>
      <c r="B16" s="403">
        <v>2016</v>
      </c>
      <c r="C16" s="378">
        <v>21</v>
      </c>
      <c r="D16" s="378">
        <v>2</v>
      </c>
      <c r="E16" s="378">
        <v>3</v>
      </c>
      <c r="F16" s="378">
        <v>192.5</v>
      </c>
      <c r="G16" s="378">
        <v>0</v>
      </c>
      <c r="H16" s="378">
        <v>0</v>
      </c>
      <c r="I16" s="378">
        <v>50</v>
      </c>
      <c r="J16" s="378">
        <v>16</v>
      </c>
      <c r="K16" s="378">
        <v>126.5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21</v>
      </c>
      <c r="D17" s="378">
        <v>2</v>
      </c>
      <c r="E17" s="378">
        <v>4</v>
      </c>
      <c r="F17" s="378">
        <v>453</v>
      </c>
      <c r="G17" s="378">
        <v>0</v>
      </c>
      <c r="H17" s="378">
        <v>0</v>
      </c>
      <c r="I17" s="378">
        <v>17</v>
      </c>
      <c r="J17" s="378">
        <v>25.5</v>
      </c>
      <c r="K17" s="378">
        <v>250.5</v>
      </c>
      <c r="L17" s="378">
        <v>0</v>
      </c>
      <c r="M17" s="378">
        <v>0</v>
      </c>
      <c r="N17" s="378">
        <v>0</v>
      </c>
      <c r="O17" s="378">
        <v>0</v>
      </c>
      <c r="P17" s="378">
        <v>110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50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21</v>
      </c>
      <c r="D18" s="378">
        <v>2</v>
      </c>
      <c r="E18" s="378">
        <v>5</v>
      </c>
      <c r="F18" s="378">
        <v>80</v>
      </c>
      <c r="G18" s="378">
        <v>80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21</v>
      </c>
      <c r="D19" s="378">
        <v>2</v>
      </c>
      <c r="E19" s="378">
        <v>6</v>
      </c>
      <c r="F19" s="378">
        <v>3331188</v>
      </c>
      <c r="G19" s="378">
        <v>16000</v>
      </c>
      <c r="H19" s="378">
        <v>0</v>
      </c>
      <c r="I19" s="378">
        <v>111302</v>
      </c>
      <c r="J19" s="378">
        <v>68006</v>
      </c>
      <c r="K19" s="378">
        <v>1125803</v>
      </c>
      <c r="L19" s="378">
        <v>0</v>
      </c>
      <c r="M19" s="378">
        <v>0</v>
      </c>
      <c r="N19" s="378">
        <v>0</v>
      </c>
      <c r="O19" s="378">
        <v>0</v>
      </c>
      <c r="P19" s="378">
        <v>770906</v>
      </c>
      <c r="Q19" s="378">
        <v>130383</v>
      </c>
      <c r="R19" s="378">
        <v>98282</v>
      </c>
      <c r="S19" s="378">
        <v>0</v>
      </c>
      <c r="T19" s="378">
        <v>0</v>
      </c>
      <c r="U19" s="378">
        <v>393004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23212</v>
      </c>
      <c r="AK19" s="378">
        <v>0</v>
      </c>
      <c r="AL19" s="378">
        <v>0</v>
      </c>
      <c r="AM19" s="378">
        <v>268111</v>
      </c>
      <c r="AN19" s="378">
        <v>0</v>
      </c>
      <c r="AO19" s="378">
        <v>151304</v>
      </c>
      <c r="AP19" s="378">
        <v>0</v>
      </c>
      <c r="AQ19" s="378">
        <v>0</v>
      </c>
      <c r="AR19" s="378">
        <v>70545</v>
      </c>
      <c r="AS19" s="378">
        <v>0</v>
      </c>
      <c r="AT19" s="378">
        <v>0</v>
      </c>
      <c r="AU19" s="378">
        <v>0</v>
      </c>
      <c r="AV19" s="378">
        <v>0</v>
      </c>
      <c r="AW19" s="378">
        <v>104330</v>
      </c>
    </row>
    <row r="20" spans="3:49" x14ac:dyDescent="0.3">
      <c r="C20" s="378">
        <v>21</v>
      </c>
      <c r="D20" s="378">
        <v>2</v>
      </c>
      <c r="E20" s="378">
        <v>10</v>
      </c>
      <c r="F20" s="378">
        <v>1000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1000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21</v>
      </c>
      <c r="D21" s="378">
        <v>2</v>
      </c>
      <c r="E21" s="378">
        <v>11</v>
      </c>
      <c r="F21" s="378">
        <v>7652.6717557251914</v>
      </c>
      <c r="G21" s="378">
        <v>0</v>
      </c>
      <c r="H21" s="378">
        <v>0</v>
      </c>
      <c r="I21" s="378">
        <v>0</v>
      </c>
      <c r="J21" s="378">
        <v>5152.6717557251914</v>
      </c>
      <c r="K21" s="378">
        <v>0</v>
      </c>
      <c r="L21" s="378">
        <v>0</v>
      </c>
      <c r="M21" s="378">
        <v>0</v>
      </c>
      <c r="N21" s="378">
        <v>0</v>
      </c>
      <c r="O21" s="378">
        <v>2500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21</v>
      </c>
      <c r="D22" s="378">
        <v>3</v>
      </c>
      <c r="E22" s="378">
        <v>1</v>
      </c>
      <c r="F22" s="378">
        <v>101.9</v>
      </c>
      <c r="G22" s="378">
        <v>0</v>
      </c>
      <c r="H22" s="378">
        <v>0</v>
      </c>
      <c r="I22" s="378">
        <v>3.4</v>
      </c>
      <c r="J22" s="378">
        <v>0.9</v>
      </c>
      <c r="K22" s="378">
        <v>18.100000000000001</v>
      </c>
      <c r="L22" s="378">
        <v>0</v>
      </c>
      <c r="M22" s="378">
        <v>0</v>
      </c>
      <c r="N22" s="378">
        <v>0</v>
      </c>
      <c r="O22" s="378">
        <v>0</v>
      </c>
      <c r="P22" s="378">
        <v>25</v>
      </c>
      <c r="Q22" s="378">
        <v>4</v>
      </c>
      <c r="R22" s="378">
        <v>3</v>
      </c>
      <c r="S22" s="378">
        <v>0</v>
      </c>
      <c r="T22" s="378">
        <v>0</v>
      </c>
      <c r="U22" s="378">
        <v>13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1</v>
      </c>
      <c r="AK22" s="378">
        <v>0</v>
      </c>
      <c r="AL22" s="378">
        <v>0</v>
      </c>
      <c r="AM22" s="378">
        <v>15</v>
      </c>
      <c r="AN22" s="378">
        <v>0</v>
      </c>
      <c r="AO22" s="378">
        <v>9</v>
      </c>
      <c r="AP22" s="378">
        <v>0</v>
      </c>
      <c r="AQ22" s="378">
        <v>0</v>
      </c>
      <c r="AR22" s="378">
        <v>4</v>
      </c>
      <c r="AS22" s="378">
        <v>0</v>
      </c>
      <c r="AT22" s="378">
        <v>0</v>
      </c>
      <c r="AU22" s="378">
        <v>0</v>
      </c>
      <c r="AV22" s="378">
        <v>0</v>
      </c>
      <c r="AW22" s="378">
        <v>5.5</v>
      </c>
    </row>
    <row r="23" spans="3:49" x14ac:dyDescent="0.3">
      <c r="C23" s="378">
        <v>21</v>
      </c>
      <c r="D23" s="378">
        <v>3</v>
      </c>
      <c r="E23" s="378">
        <v>2</v>
      </c>
      <c r="F23" s="378">
        <v>16149.5</v>
      </c>
      <c r="G23" s="378">
        <v>0</v>
      </c>
      <c r="H23" s="378">
        <v>0</v>
      </c>
      <c r="I23" s="378">
        <v>588</v>
      </c>
      <c r="J23" s="378">
        <v>140</v>
      </c>
      <c r="K23" s="378">
        <v>3004</v>
      </c>
      <c r="L23" s="378">
        <v>0</v>
      </c>
      <c r="M23" s="378">
        <v>0</v>
      </c>
      <c r="N23" s="378">
        <v>0</v>
      </c>
      <c r="O23" s="378">
        <v>0</v>
      </c>
      <c r="P23" s="378">
        <v>4060.5</v>
      </c>
      <c r="Q23" s="378">
        <v>524</v>
      </c>
      <c r="R23" s="378">
        <v>472</v>
      </c>
      <c r="S23" s="378">
        <v>0</v>
      </c>
      <c r="T23" s="378">
        <v>0</v>
      </c>
      <c r="U23" s="378">
        <v>2255.25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152</v>
      </c>
      <c r="AK23" s="378">
        <v>0</v>
      </c>
      <c r="AL23" s="378">
        <v>0</v>
      </c>
      <c r="AM23" s="378">
        <v>2146.5</v>
      </c>
      <c r="AN23" s="378">
        <v>0</v>
      </c>
      <c r="AO23" s="378">
        <v>1259.5</v>
      </c>
      <c r="AP23" s="378">
        <v>0</v>
      </c>
      <c r="AQ23" s="378">
        <v>0</v>
      </c>
      <c r="AR23" s="378">
        <v>674.75</v>
      </c>
      <c r="AS23" s="378">
        <v>0</v>
      </c>
      <c r="AT23" s="378">
        <v>0</v>
      </c>
      <c r="AU23" s="378">
        <v>0</v>
      </c>
      <c r="AV23" s="378">
        <v>0</v>
      </c>
      <c r="AW23" s="378">
        <v>873</v>
      </c>
    </row>
    <row r="24" spans="3:49" x14ac:dyDescent="0.3">
      <c r="C24" s="378">
        <v>21</v>
      </c>
      <c r="D24" s="378">
        <v>3</v>
      </c>
      <c r="E24" s="378">
        <v>3</v>
      </c>
      <c r="F24" s="378">
        <v>146.5</v>
      </c>
      <c r="G24" s="378">
        <v>0</v>
      </c>
      <c r="H24" s="378">
        <v>0</v>
      </c>
      <c r="I24" s="378">
        <v>48</v>
      </c>
      <c r="J24" s="378">
        <v>8.5</v>
      </c>
      <c r="K24" s="378">
        <v>90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21</v>
      </c>
      <c r="D25" s="378">
        <v>3</v>
      </c>
      <c r="E25" s="378">
        <v>4</v>
      </c>
      <c r="F25" s="378">
        <v>397.5</v>
      </c>
      <c r="G25" s="378">
        <v>0</v>
      </c>
      <c r="H25" s="378">
        <v>0</v>
      </c>
      <c r="I25" s="378">
        <v>6.5</v>
      </c>
      <c r="J25" s="378">
        <v>0</v>
      </c>
      <c r="K25" s="378">
        <v>291.5</v>
      </c>
      <c r="L25" s="378">
        <v>0</v>
      </c>
      <c r="M25" s="378">
        <v>0</v>
      </c>
      <c r="N25" s="378">
        <v>0</v>
      </c>
      <c r="O25" s="378">
        <v>0</v>
      </c>
      <c r="P25" s="378">
        <v>60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15</v>
      </c>
      <c r="AN25" s="378">
        <v>0</v>
      </c>
      <c r="AO25" s="378">
        <v>0</v>
      </c>
      <c r="AP25" s="378">
        <v>0</v>
      </c>
      <c r="AQ25" s="378">
        <v>0</v>
      </c>
      <c r="AR25" s="378">
        <v>24.5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21</v>
      </c>
      <c r="D26" s="378">
        <v>3</v>
      </c>
      <c r="E26" s="378">
        <v>5</v>
      </c>
      <c r="F26" s="378">
        <v>80</v>
      </c>
      <c r="G26" s="378">
        <v>80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21</v>
      </c>
      <c r="D27" s="378">
        <v>3</v>
      </c>
      <c r="E27" s="378">
        <v>6</v>
      </c>
      <c r="F27" s="378">
        <v>3376273</v>
      </c>
      <c r="G27" s="378">
        <v>16000</v>
      </c>
      <c r="H27" s="378">
        <v>0</v>
      </c>
      <c r="I27" s="378">
        <v>116454</v>
      </c>
      <c r="J27" s="378">
        <v>64822</v>
      </c>
      <c r="K27" s="378">
        <v>1151943</v>
      </c>
      <c r="L27" s="378">
        <v>0</v>
      </c>
      <c r="M27" s="378">
        <v>0</v>
      </c>
      <c r="N27" s="378">
        <v>0</v>
      </c>
      <c r="O27" s="378">
        <v>0</v>
      </c>
      <c r="P27" s="378">
        <v>760470</v>
      </c>
      <c r="Q27" s="378">
        <v>117035</v>
      </c>
      <c r="R27" s="378">
        <v>95843</v>
      </c>
      <c r="S27" s="378">
        <v>0</v>
      </c>
      <c r="T27" s="378">
        <v>0</v>
      </c>
      <c r="U27" s="378">
        <v>376007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23656</v>
      </c>
      <c r="AK27" s="378">
        <v>0</v>
      </c>
      <c r="AL27" s="378">
        <v>0</v>
      </c>
      <c r="AM27" s="378">
        <v>302277</v>
      </c>
      <c r="AN27" s="378">
        <v>0</v>
      </c>
      <c r="AO27" s="378">
        <v>157822</v>
      </c>
      <c r="AP27" s="378">
        <v>0</v>
      </c>
      <c r="AQ27" s="378">
        <v>0</v>
      </c>
      <c r="AR27" s="378">
        <v>79223</v>
      </c>
      <c r="AS27" s="378">
        <v>0</v>
      </c>
      <c r="AT27" s="378">
        <v>0</v>
      </c>
      <c r="AU27" s="378">
        <v>0</v>
      </c>
      <c r="AV27" s="378">
        <v>0</v>
      </c>
      <c r="AW27" s="378">
        <v>114721</v>
      </c>
    </row>
    <row r="28" spans="3:49" x14ac:dyDescent="0.3">
      <c r="C28" s="378">
        <v>21</v>
      </c>
      <c r="D28" s="378">
        <v>3</v>
      </c>
      <c r="E28" s="378">
        <v>9</v>
      </c>
      <c r="F28" s="378">
        <v>13704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1108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8596</v>
      </c>
      <c r="AN28" s="378">
        <v>0</v>
      </c>
      <c r="AO28" s="378">
        <v>4000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21</v>
      </c>
      <c r="D29" s="378">
        <v>3</v>
      </c>
      <c r="E29" s="378">
        <v>10</v>
      </c>
      <c r="F29" s="378">
        <v>4950</v>
      </c>
      <c r="G29" s="378">
        <v>0</v>
      </c>
      <c r="H29" s="378">
        <v>0</v>
      </c>
      <c r="I29" s="378">
        <v>0</v>
      </c>
      <c r="J29" s="378">
        <v>4450</v>
      </c>
      <c r="K29" s="378">
        <v>0</v>
      </c>
      <c r="L29" s="378">
        <v>0</v>
      </c>
      <c r="M29" s="378">
        <v>0</v>
      </c>
      <c r="N29" s="378">
        <v>0</v>
      </c>
      <c r="O29" s="378">
        <v>500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21</v>
      </c>
      <c r="D30" s="378">
        <v>3</v>
      </c>
      <c r="E30" s="378">
        <v>11</v>
      </c>
      <c r="F30" s="378">
        <v>7652.6717557251914</v>
      </c>
      <c r="G30" s="378">
        <v>0</v>
      </c>
      <c r="H30" s="378">
        <v>0</v>
      </c>
      <c r="I30" s="378">
        <v>0</v>
      </c>
      <c r="J30" s="378">
        <v>5152.6717557251914</v>
      </c>
      <c r="K30" s="378">
        <v>0</v>
      </c>
      <c r="L30" s="378">
        <v>0</v>
      </c>
      <c r="M30" s="378">
        <v>0</v>
      </c>
      <c r="N30" s="378">
        <v>0</v>
      </c>
      <c r="O30" s="378">
        <v>2500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21</v>
      </c>
      <c r="D31" s="378">
        <v>4</v>
      </c>
      <c r="E31" s="378">
        <v>1</v>
      </c>
      <c r="F31" s="378">
        <v>102.5</v>
      </c>
      <c r="G31" s="378">
        <v>0</v>
      </c>
      <c r="H31" s="378">
        <v>0</v>
      </c>
      <c r="I31" s="378">
        <v>3.7</v>
      </c>
      <c r="J31" s="378">
        <v>1</v>
      </c>
      <c r="K31" s="378">
        <v>18.3</v>
      </c>
      <c r="L31" s="378">
        <v>0</v>
      </c>
      <c r="M31" s="378">
        <v>0</v>
      </c>
      <c r="N31" s="378">
        <v>0</v>
      </c>
      <c r="O31" s="378">
        <v>0</v>
      </c>
      <c r="P31" s="378">
        <v>25</v>
      </c>
      <c r="Q31" s="378">
        <v>3</v>
      </c>
      <c r="R31" s="378">
        <v>3</v>
      </c>
      <c r="S31" s="378">
        <v>0</v>
      </c>
      <c r="T31" s="378">
        <v>0</v>
      </c>
      <c r="U31" s="378">
        <v>14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1</v>
      </c>
      <c r="AK31" s="378">
        <v>0</v>
      </c>
      <c r="AL31" s="378">
        <v>0</v>
      </c>
      <c r="AM31" s="378">
        <v>15</v>
      </c>
      <c r="AN31" s="378">
        <v>0</v>
      </c>
      <c r="AO31" s="378">
        <v>9</v>
      </c>
      <c r="AP31" s="378">
        <v>0</v>
      </c>
      <c r="AQ31" s="378">
        <v>0</v>
      </c>
      <c r="AR31" s="378">
        <v>4</v>
      </c>
      <c r="AS31" s="378">
        <v>0</v>
      </c>
      <c r="AT31" s="378">
        <v>0</v>
      </c>
      <c r="AU31" s="378">
        <v>0</v>
      </c>
      <c r="AV31" s="378">
        <v>0</v>
      </c>
      <c r="AW31" s="378">
        <v>5.5</v>
      </c>
    </row>
    <row r="32" spans="3:49" x14ac:dyDescent="0.3">
      <c r="C32" s="378">
        <v>21</v>
      </c>
      <c r="D32" s="378">
        <v>4</v>
      </c>
      <c r="E32" s="378">
        <v>2</v>
      </c>
      <c r="F32" s="378">
        <v>15841.3</v>
      </c>
      <c r="G32" s="378">
        <v>0</v>
      </c>
      <c r="H32" s="378">
        <v>0</v>
      </c>
      <c r="I32" s="378">
        <v>596.4</v>
      </c>
      <c r="J32" s="378">
        <v>164.8</v>
      </c>
      <c r="K32" s="378">
        <v>2837.6</v>
      </c>
      <c r="L32" s="378">
        <v>0</v>
      </c>
      <c r="M32" s="378">
        <v>0</v>
      </c>
      <c r="N32" s="378">
        <v>0</v>
      </c>
      <c r="O32" s="378">
        <v>0</v>
      </c>
      <c r="P32" s="378">
        <v>3898.5</v>
      </c>
      <c r="Q32" s="378">
        <v>592</v>
      </c>
      <c r="R32" s="378">
        <v>584</v>
      </c>
      <c r="S32" s="378">
        <v>0</v>
      </c>
      <c r="T32" s="378">
        <v>0</v>
      </c>
      <c r="U32" s="378">
        <v>2144.5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160</v>
      </c>
      <c r="AK32" s="378">
        <v>0</v>
      </c>
      <c r="AL32" s="378">
        <v>0</v>
      </c>
      <c r="AM32" s="378">
        <v>1983</v>
      </c>
      <c r="AN32" s="378">
        <v>0</v>
      </c>
      <c r="AO32" s="378">
        <v>1300</v>
      </c>
      <c r="AP32" s="378">
        <v>0</v>
      </c>
      <c r="AQ32" s="378">
        <v>0</v>
      </c>
      <c r="AR32" s="378">
        <v>673.5</v>
      </c>
      <c r="AS32" s="378">
        <v>0</v>
      </c>
      <c r="AT32" s="378">
        <v>0</v>
      </c>
      <c r="AU32" s="378">
        <v>0</v>
      </c>
      <c r="AV32" s="378">
        <v>0</v>
      </c>
      <c r="AW32" s="378">
        <v>907</v>
      </c>
    </row>
    <row r="33" spans="3:49" x14ac:dyDescent="0.3">
      <c r="C33" s="378">
        <v>21</v>
      </c>
      <c r="D33" s="378">
        <v>4</v>
      </c>
      <c r="E33" s="378">
        <v>3</v>
      </c>
      <c r="F33" s="378">
        <v>144.5</v>
      </c>
      <c r="G33" s="378">
        <v>0</v>
      </c>
      <c r="H33" s="378">
        <v>0</v>
      </c>
      <c r="I33" s="378">
        <v>58.5</v>
      </c>
      <c r="J33" s="378">
        <v>0</v>
      </c>
      <c r="K33" s="378">
        <v>86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21</v>
      </c>
      <c r="D34" s="378">
        <v>4</v>
      </c>
      <c r="E34" s="378">
        <v>4</v>
      </c>
      <c r="F34" s="378">
        <v>344</v>
      </c>
      <c r="G34" s="378">
        <v>0</v>
      </c>
      <c r="H34" s="378">
        <v>0</v>
      </c>
      <c r="I34" s="378">
        <v>0</v>
      </c>
      <c r="J34" s="378">
        <v>33.5</v>
      </c>
      <c r="K34" s="378">
        <v>265.5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15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30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21</v>
      </c>
      <c r="D35" s="378">
        <v>4</v>
      </c>
      <c r="E35" s="378">
        <v>5</v>
      </c>
      <c r="F35" s="378">
        <v>80</v>
      </c>
      <c r="G35" s="378">
        <v>80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21</v>
      </c>
      <c r="D36" s="378">
        <v>4</v>
      </c>
      <c r="E36" s="378">
        <v>6</v>
      </c>
      <c r="F36" s="378">
        <v>3526969</v>
      </c>
      <c r="G36" s="378">
        <v>16000</v>
      </c>
      <c r="H36" s="378">
        <v>0</v>
      </c>
      <c r="I36" s="378">
        <v>145018</v>
      </c>
      <c r="J36" s="378">
        <v>66294</v>
      </c>
      <c r="K36" s="378">
        <v>1205998</v>
      </c>
      <c r="L36" s="378">
        <v>0</v>
      </c>
      <c r="M36" s="378">
        <v>0</v>
      </c>
      <c r="N36" s="378">
        <v>0</v>
      </c>
      <c r="O36" s="378">
        <v>0</v>
      </c>
      <c r="P36" s="378">
        <v>769211</v>
      </c>
      <c r="Q36" s="378">
        <v>121201</v>
      </c>
      <c r="R36" s="378">
        <v>123313</v>
      </c>
      <c r="S36" s="378">
        <v>0</v>
      </c>
      <c r="T36" s="378">
        <v>0</v>
      </c>
      <c r="U36" s="378">
        <v>410474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23186</v>
      </c>
      <c r="AK36" s="378">
        <v>0</v>
      </c>
      <c r="AL36" s="378">
        <v>0</v>
      </c>
      <c r="AM36" s="378">
        <v>271167</v>
      </c>
      <c r="AN36" s="378">
        <v>0</v>
      </c>
      <c r="AO36" s="378">
        <v>173720</v>
      </c>
      <c r="AP36" s="378">
        <v>0</v>
      </c>
      <c r="AQ36" s="378">
        <v>0</v>
      </c>
      <c r="AR36" s="378">
        <v>74363</v>
      </c>
      <c r="AS36" s="378">
        <v>0</v>
      </c>
      <c r="AT36" s="378">
        <v>0</v>
      </c>
      <c r="AU36" s="378">
        <v>0</v>
      </c>
      <c r="AV36" s="378">
        <v>0</v>
      </c>
      <c r="AW36" s="378">
        <v>127024</v>
      </c>
    </row>
    <row r="37" spans="3:49" x14ac:dyDescent="0.3">
      <c r="C37" s="378">
        <v>21</v>
      </c>
      <c r="D37" s="378">
        <v>4</v>
      </c>
      <c r="E37" s="378">
        <v>9</v>
      </c>
      <c r="F37" s="378">
        <v>5000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5000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21</v>
      </c>
      <c r="D38" s="378">
        <v>4</v>
      </c>
      <c r="E38" s="378">
        <v>10</v>
      </c>
      <c r="F38" s="378">
        <v>4590</v>
      </c>
      <c r="G38" s="378">
        <v>0</v>
      </c>
      <c r="H38" s="378">
        <v>0</v>
      </c>
      <c r="I38" s="378">
        <v>0</v>
      </c>
      <c r="J38" s="378">
        <v>4390</v>
      </c>
      <c r="K38" s="378">
        <v>0</v>
      </c>
      <c r="L38" s="378">
        <v>0</v>
      </c>
      <c r="M38" s="378">
        <v>0</v>
      </c>
      <c r="N38" s="378">
        <v>0</v>
      </c>
      <c r="O38" s="378">
        <v>200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21</v>
      </c>
      <c r="D39" s="378">
        <v>4</v>
      </c>
      <c r="E39" s="378">
        <v>11</v>
      </c>
      <c r="F39" s="378">
        <v>7652.6717557251914</v>
      </c>
      <c r="G39" s="378">
        <v>0</v>
      </c>
      <c r="H39" s="378">
        <v>0</v>
      </c>
      <c r="I39" s="378">
        <v>0</v>
      </c>
      <c r="J39" s="378">
        <v>5152.6717557251914</v>
      </c>
      <c r="K39" s="378">
        <v>0</v>
      </c>
      <c r="L39" s="378">
        <v>0</v>
      </c>
      <c r="M39" s="378">
        <v>0</v>
      </c>
      <c r="N39" s="378">
        <v>0</v>
      </c>
      <c r="O39" s="378">
        <v>2500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21</v>
      </c>
      <c r="D40" s="378">
        <v>5</v>
      </c>
      <c r="E40" s="378">
        <v>1</v>
      </c>
      <c r="F40" s="378">
        <v>99.8</v>
      </c>
      <c r="G40" s="378">
        <v>0</v>
      </c>
      <c r="H40" s="378">
        <v>0</v>
      </c>
      <c r="I40" s="378">
        <v>2.9</v>
      </c>
      <c r="J40" s="378">
        <v>1</v>
      </c>
      <c r="K40" s="378">
        <v>17.399999999999999</v>
      </c>
      <c r="L40" s="378">
        <v>0</v>
      </c>
      <c r="M40" s="378">
        <v>0</v>
      </c>
      <c r="N40" s="378">
        <v>0</v>
      </c>
      <c r="O40" s="378">
        <v>0</v>
      </c>
      <c r="P40" s="378">
        <v>17</v>
      </c>
      <c r="Q40" s="378">
        <v>8</v>
      </c>
      <c r="R40" s="378">
        <v>6</v>
      </c>
      <c r="S40" s="378">
        <v>0</v>
      </c>
      <c r="T40" s="378">
        <v>0</v>
      </c>
      <c r="U40" s="378">
        <v>14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1</v>
      </c>
      <c r="AK40" s="378">
        <v>0</v>
      </c>
      <c r="AL40" s="378">
        <v>0</v>
      </c>
      <c r="AM40" s="378">
        <v>14</v>
      </c>
      <c r="AN40" s="378">
        <v>0</v>
      </c>
      <c r="AO40" s="378">
        <v>9</v>
      </c>
      <c r="AP40" s="378">
        <v>0</v>
      </c>
      <c r="AQ40" s="378">
        <v>0</v>
      </c>
      <c r="AR40" s="378">
        <v>4</v>
      </c>
      <c r="AS40" s="378">
        <v>0</v>
      </c>
      <c r="AT40" s="378">
        <v>0</v>
      </c>
      <c r="AU40" s="378">
        <v>0</v>
      </c>
      <c r="AV40" s="378">
        <v>0</v>
      </c>
      <c r="AW40" s="378">
        <v>5.5</v>
      </c>
    </row>
    <row r="41" spans="3:49" x14ac:dyDescent="0.3">
      <c r="C41" s="378">
        <v>21</v>
      </c>
      <c r="D41" s="378">
        <v>5</v>
      </c>
      <c r="E41" s="378">
        <v>2</v>
      </c>
      <c r="F41" s="378">
        <v>15605.2</v>
      </c>
      <c r="G41" s="378">
        <v>0</v>
      </c>
      <c r="H41" s="378">
        <v>0</v>
      </c>
      <c r="I41" s="378">
        <v>556.4</v>
      </c>
      <c r="J41" s="378">
        <v>176</v>
      </c>
      <c r="K41" s="378">
        <v>2840.8</v>
      </c>
      <c r="L41" s="378">
        <v>0</v>
      </c>
      <c r="M41" s="378">
        <v>0</v>
      </c>
      <c r="N41" s="378">
        <v>0</v>
      </c>
      <c r="O41" s="378">
        <v>0</v>
      </c>
      <c r="P41" s="378">
        <v>2520</v>
      </c>
      <c r="Q41" s="378">
        <v>1243.5</v>
      </c>
      <c r="R41" s="378">
        <v>1040</v>
      </c>
      <c r="S41" s="378">
        <v>0</v>
      </c>
      <c r="T41" s="378">
        <v>0</v>
      </c>
      <c r="U41" s="378">
        <v>2149.25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148</v>
      </c>
      <c r="AK41" s="378">
        <v>0</v>
      </c>
      <c r="AL41" s="378">
        <v>0</v>
      </c>
      <c r="AM41" s="378">
        <v>1954</v>
      </c>
      <c r="AN41" s="378">
        <v>0</v>
      </c>
      <c r="AO41" s="378">
        <v>1397</v>
      </c>
      <c r="AP41" s="378">
        <v>0</v>
      </c>
      <c r="AQ41" s="378">
        <v>0</v>
      </c>
      <c r="AR41" s="378">
        <v>664.25</v>
      </c>
      <c r="AS41" s="378">
        <v>0</v>
      </c>
      <c r="AT41" s="378">
        <v>0</v>
      </c>
      <c r="AU41" s="378">
        <v>0</v>
      </c>
      <c r="AV41" s="378">
        <v>0</v>
      </c>
      <c r="AW41" s="378">
        <v>916</v>
      </c>
    </row>
    <row r="42" spans="3:49" x14ac:dyDescent="0.3">
      <c r="C42" s="378">
        <v>21</v>
      </c>
      <c r="D42" s="378">
        <v>5</v>
      </c>
      <c r="E42" s="378">
        <v>3</v>
      </c>
      <c r="F42" s="378">
        <v>170.7</v>
      </c>
      <c r="G42" s="378">
        <v>0</v>
      </c>
      <c r="H42" s="378">
        <v>0</v>
      </c>
      <c r="I42" s="378">
        <v>44</v>
      </c>
      <c r="J42" s="378">
        <v>0</v>
      </c>
      <c r="K42" s="378">
        <v>123.5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3.2</v>
      </c>
    </row>
    <row r="43" spans="3:49" x14ac:dyDescent="0.3">
      <c r="C43" s="378">
        <v>21</v>
      </c>
      <c r="D43" s="378">
        <v>5</v>
      </c>
      <c r="E43" s="378">
        <v>4</v>
      </c>
      <c r="F43" s="378">
        <v>687.5</v>
      </c>
      <c r="G43" s="378">
        <v>0</v>
      </c>
      <c r="H43" s="378">
        <v>0</v>
      </c>
      <c r="I43" s="378">
        <v>0</v>
      </c>
      <c r="J43" s="378">
        <v>41.5</v>
      </c>
      <c r="K43" s="378">
        <v>221</v>
      </c>
      <c r="L43" s="378">
        <v>0</v>
      </c>
      <c r="M43" s="378">
        <v>0</v>
      </c>
      <c r="N43" s="378">
        <v>0</v>
      </c>
      <c r="O43" s="378">
        <v>0</v>
      </c>
      <c r="P43" s="378">
        <v>180</v>
      </c>
      <c r="Q43" s="378">
        <v>60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165</v>
      </c>
      <c r="AN43" s="378">
        <v>0</v>
      </c>
      <c r="AO43" s="378">
        <v>20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21</v>
      </c>
      <c r="D44" s="378">
        <v>5</v>
      </c>
      <c r="E44" s="378">
        <v>5</v>
      </c>
      <c r="F44" s="378">
        <v>80</v>
      </c>
      <c r="G44" s="378">
        <v>80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21</v>
      </c>
      <c r="D45" s="378">
        <v>5</v>
      </c>
      <c r="E45" s="378">
        <v>6</v>
      </c>
      <c r="F45" s="378">
        <v>3562206</v>
      </c>
      <c r="G45" s="378">
        <v>16000</v>
      </c>
      <c r="H45" s="378">
        <v>0</v>
      </c>
      <c r="I45" s="378">
        <v>122584</v>
      </c>
      <c r="J45" s="378">
        <v>58793</v>
      </c>
      <c r="K45" s="378">
        <v>1150376</v>
      </c>
      <c r="L45" s="378">
        <v>0</v>
      </c>
      <c r="M45" s="378">
        <v>0</v>
      </c>
      <c r="N45" s="378">
        <v>0</v>
      </c>
      <c r="O45" s="378">
        <v>0</v>
      </c>
      <c r="P45" s="378">
        <v>602173</v>
      </c>
      <c r="Q45" s="378">
        <v>302130</v>
      </c>
      <c r="R45" s="378">
        <v>196765</v>
      </c>
      <c r="S45" s="378">
        <v>0</v>
      </c>
      <c r="T45" s="378">
        <v>0</v>
      </c>
      <c r="U45" s="378">
        <v>409898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23451</v>
      </c>
      <c r="AK45" s="378">
        <v>0</v>
      </c>
      <c r="AL45" s="378">
        <v>0</v>
      </c>
      <c r="AM45" s="378">
        <v>304036</v>
      </c>
      <c r="AN45" s="378">
        <v>0</v>
      </c>
      <c r="AO45" s="378">
        <v>172923</v>
      </c>
      <c r="AP45" s="378">
        <v>0</v>
      </c>
      <c r="AQ45" s="378">
        <v>0</v>
      </c>
      <c r="AR45" s="378">
        <v>75988</v>
      </c>
      <c r="AS45" s="378">
        <v>0</v>
      </c>
      <c r="AT45" s="378">
        <v>0</v>
      </c>
      <c r="AU45" s="378">
        <v>0</v>
      </c>
      <c r="AV45" s="378">
        <v>0</v>
      </c>
      <c r="AW45" s="378">
        <v>127089</v>
      </c>
    </row>
    <row r="46" spans="3:49" x14ac:dyDescent="0.3">
      <c r="C46" s="378">
        <v>21</v>
      </c>
      <c r="D46" s="378">
        <v>5</v>
      </c>
      <c r="E46" s="378">
        <v>7</v>
      </c>
      <c r="F46" s="378">
        <v>298893</v>
      </c>
      <c r="G46" s="378">
        <v>0</v>
      </c>
      <c r="H46" s="378">
        <v>0</v>
      </c>
      <c r="I46" s="378">
        <v>0</v>
      </c>
      <c r="J46" s="378">
        <v>0</v>
      </c>
      <c r="K46" s="378">
        <v>298893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21</v>
      </c>
      <c r="D47" s="378">
        <v>5</v>
      </c>
      <c r="E47" s="378">
        <v>9</v>
      </c>
      <c r="F47" s="378">
        <v>348285</v>
      </c>
      <c r="G47" s="378">
        <v>0</v>
      </c>
      <c r="H47" s="378">
        <v>0</v>
      </c>
      <c r="I47" s="378">
        <v>0</v>
      </c>
      <c r="J47" s="378">
        <v>0</v>
      </c>
      <c r="K47" s="378">
        <v>298893</v>
      </c>
      <c r="L47" s="378">
        <v>0</v>
      </c>
      <c r="M47" s="378">
        <v>0</v>
      </c>
      <c r="N47" s="378">
        <v>0</v>
      </c>
      <c r="O47" s="378">
        <v>0</v>
      </c>
      <c r="P47" s="378">
        <v>14072</v>
      </c>
      <c r="Q47" s="378">
        <v>31330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3990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21</v>
      </c>
      <c r="D48" s="378">
        <v>5</v>
      </c>
      <c r="E48" s="378">
        <v>10</v>
      </c>
      <c r="F48" s="378">
        <v>11250</v>
      </c>
      <c r="G48" s="378">
        <v>0</v>
      </c>
      <c r="H48" s="378">
        <v>0</v>
      </c>
      <c r="I48" s="378">
        <v>0</v>
      </c>
      <c r="J48" s="378">
        <v>9250</v>
      </c>
      <c r="K48" s="378">
        <v>0</v>
      </c>
      <c r="L48" s="378">
        <v>0</v>
      </c>
      <c r="M48" s="378">
        <v>0</v>
      </c>
      <c r="N48" s="378">
        <v>0</v>
      </c>
      <c r="O48" s="378">
        <v>2000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21</v>
      </c>
      <c r="D49" s="378">
        <v>5</v>
      </c>
      <c r="E49" s="378">
        <v>11</v>
      </c>
      <c r="F49" s="378">
        <v>7652.6717557251914</v>
      </c>
      <c r="G49" s="378">
        <v>0</v>
      </c>
      <c r="H49" s="378">
        <v>0</v>
      </c>
      <c r="I49" s="378">
        <v>0</v>
      </c>
      <c r="J49" s="378">
        <v>5152.6717557251914</v>
      </c>
      <c r="K49" s="378">
        <v>0</v>
      </c>
      <c r="L49" s="378">
        <v>0</v>
      </c>
      <c r="M49" s="378">
        <v>0</v>
      </c>
      <c r="N49" s="378">
        <v>0</v>
      </c>
      <c r="O49" s="378">
        <v>2500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21</v>
      </c>
      <c r="D50" s="378">
        <v>6</v>
      </c>
      <c r="E50" s="378">
        <v>1</v>
      </c>
      <c r="F50" s="378">
        <v>103</v>
      </c>
      <c r="G50" s="378">
        <v>0</v>
      </c>
      <c r="H50" s="378">
        <v>0</v>
      </c>
      <c r="I50" s="378">
        <v>2.9</v>
      </c>
      <c r="J50" s="378">
        <v>1</v>
      </c>
      <c r="K50" s="378">
        <v>17.399999999999999</v>
      </c>
      <c r="L50" s="378">
        <v>0</v>
      </c>
      <c r="M50" s="378">
        <v>0</v>
      </c>
      <c r="N50" s="378">
        <v>0</v>
      </c>
      <c r="O50" s="378">
        <v>0</v>
      </c>
      <c r="P50" s="378">
        <v>18</v>
      </c>
      <c r="Q50" s="378">
        <v>8</v>
      </c>
      <c r="R50" s="378">
        <v>6</v>
      </c>
      <c r="S50" s="378">
        <v>0</v>
      </c>
      <c r="T50" s="378">
        <v>0</v>
      </c>
      <c r="U50" s="378">
        <v>14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1</v>
      </c>
      <c r="AK50" s="378">
        <v>0</v>
      </c>
      <c r="AL50" s="378">
        <v>0</v>
      </c>
      <c r="AM50" s="378">
        <v>16</v>
      </c>
      <c r="AN50" s="378">
        <v>0</v>
      </c>
      <c r="AO50" s="378">
        <v>9</v>
      </c>
      <c r="AP50" s="378">
        <v>0</v>
      </c>
      <c r="AQ50" s="378">
        <v>0</v>
      </c>
      <c r="AR50" s="378">
        <v>4</v>
      </c>
      <c r="AS50" s="378">
        <v>0</v>
      </c>
      <c r="AT50" s="378">
        <v>0</v>
      </c>
      <c r="AU50" s="378">
        <v>0</v>
      </c>
      <c r="AV50" s="378">
        <v>0</v>
      </c>
      <c r="AW50" s="378">
        <v>5.7</v>
      </c>
    </row>
    <row r="51" spans="3:49" x14ac:dyDescent="0.3">
      <c r="C51" s="378">
        <v>21</v>
      </c>
      <c r="D51" s="378">
        <v>6</v>
      </c>
      <c r="E51" s="378">
        <v>2</v>
      </c>
      <c r="F51" s="378">
        <v>14696.8</v>
      </c>
      <c r="G51" s="378">
        <v>0</v>
      </c>
      <c r="H51" s="378">
        <v>0</v>
      </c>
      <c r="I51" s="378">
        <v>484</v>
      </c>
      <c r="J51" s="378">
        <v>176</v>
      </c>
      <c r="K51" s="378">
        <v>2644</v>
      </c>
      <c r="L51" s="378">
        <v>0</v>
      </c>
      <c r="M51" s="378">
        <v>0</v>
      </c>
      <c r="N51" s="378">
        <v>0</v>
      </c>
      <c r="O51" s="378">
        <v>0</v>
      </c>
      <c r="P51" s="378">
        <v>2510.5</v>
      </c>
      <c r="Q51" s="378">
        <v>1030</v>
      </c>
      <c r="R51" s="378">
        <v>1024</v>
      </c>
      <c r="S51" s="378">
        <v>0</v>
      </c>
      <c r="T51" s="378">
        <v>0</v>
      </c>
      <c r="U51" s="378">
        <v>1845.25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140</v>
      </c>
      <c r="AK51" s="378">
        <v>0</v>
      </c>
      <c r="AL51" s="378">
        <v>0</v>
      </c>
      <c r="AM51" s="378">
        <v>2079.5</v>
      </c>
      <c r="AN51" s="378">
        <v>0</v>
      </c>
      <c r="AO51" s="378">
        <v>1355.75</v>
      </c>
      <c r="AP51" s="378">
        <v>0</v>
      </c>
      <c r="AQ51" s="378">
        <v>0</v>
      </c>
      <c r="AR51" s="378">
        <v>603</v>
      </c>
      <c r="AS51" s="378">
        <v>0</v>
      </c>
      <c r="AT51" s="378">
        <v>0</v>
      </c>
      <c r="AU51" s="378">
        <v>0</v>
      </c>
      <c r="AV51" s="378">
        <v>0</v>
      </c>
      <c r="AW51" s="378">
        <v>804.8</v>
      </c>
    </row>
    <row r="52" spans="3:49" x14ac:dyDescent="0.3">
      <c r="C52" s="378">
        <v>21</v>
      </c>
      <c r="D52" s="378">
        <v>6</v>
      </c>
      <c r="E52" s="378">
        <v>3</v>
      </c>
      <c r="F52" s="378">
        <v>143</v>
      </c>
      <c r="G52" s="378">
        <v>0</v>
      </c>
      <c r="H52" s="378">
        <v>0</v>
      </c>
      <c r="I52" s="378">
        <v>86</v>
      </c>
      <c r="J52" s="378">
        <v>0</v>
      </c>
      <c r="K52" s="378">
        <v>57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21</v>
      </c>
      <c r="D53" s="378">
        <v>6</v>
      </c>
      <c r="E53" s="378">
        <v>4</v>
      </c>
      <c r="F53" s="378">
        <v>672.5</v>
      </c>
      <c r="G53" s="378">
        <v>0</v>
      </c>
      <c r="H53" s="378">
        <v>0</v>
      </c>
      <c r="I53" s="378">
        <v>2</v>
      </c>
      <c r="J53" s="378">
        <v>25</v>
      </c>
      <c r="K53" s="378">
        <v>215.5</v>
      </c>
      <c r="L53" s="378">
        <v>0</v>
      </c>
      <c r="M53" s="378">
        <v>0</v>
      </c>
      <c r="N53" s="378">
        <v>0</v>
      </c>
      <c r="O53" s="378">
        <v>0</v>
      </c>
      <c r="P53" s="378">
        <v>235</v>
      </c>
      <c r="Q53" s="378">
        <v>70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115</v>
      </c>
      <c r="AN53" s="378">
        <v>0</v>
      </c>
      <c r="AO53" s="378">
        <v>0</v>
      </c>
      <c r="AP53" s="378">
        <v>0</v>
      </c>
      <c r="AQ53" s="378">
        <v>0</v>
      </c>
      <c r="AR53" s="378">
        <v>10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21</v>
      </c>
      <c r="D54" s="378">
        <v>6</v>
      </c>
      <c r="E54" s="378">
        <v>5</v>
      </c>
      <c r="F54" s="378">
        <v>80</v>
      </c>
      <c r="G54" s="378">
        <v>80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21</v>
      </c>
      <c r="D55" s="378">
        <v>6</v>
      </c>
      <c r="E55" s="378">
        <v>6</v>
      </c>
      <c r="F55" s="378">
        <v>3430473</v>
      </c>
      <c r="G55" s="378">
        <v>20200</v>
      </c>
      <c r="H55" s="378">
        <v>0</v>
      </c>
      <c r="I55" s="378">
        <v>120367</v>
      </c>
      <c r="J55" s="378">
        <v>47808</v>
      </c>
      <c r="K55" s="378">
        <v>1078237</v>
      </c>
      <c r="L55" s="378">
        <v>0</v>
      </c>
      <c r="M55" s="378">
        <v>0</v>
      </c>
      <c r="N55" s="378">
        <v>0</v>
      </c>
      <c r="O55" s="378">
        <v>0</v>
      </c>
      <c r="P55" s="378">
        <v>617788</v>
      </c>
      <c r="Q55" s="378">
        <v>262535</v>
      </c>
      <c r="R55" s="378">
        <v>195251</v>
      </c>
      <c r="S55" s="378">
        <v>0</v>
      </c>
      <c r="T55" s="378">
        <v>0</v>
      </c>
      <c r="U55" s="378">
        <v>393166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23535</v>
      </c>
      <c r="AK55" s="378">
        <v>0</v>
      </c>
      <c r="AL55" s="378">
        <v>0</v>
      </c>
      <c r="AM55" s="378">
        <v>305108</v>
      </c>
      <c r="AN55" s="378">
        <v>0</v>
      </c>
      <c r="AO55" s="378">
        <v>174402</v>
      </c>
      <c r="AP55" s="378">
        <v>0</v>
      </c>
      <c r="AQ55" s="378">
        <v>0</v>
      </c>
      <c r="AR55" s="378">
        <v>76028</v>
      </c>
      <c r="AS55" s="378">
        <v>0</v>
      </c>
      <c r="AT55" s="378">
        <v>0</v>
      </c>
      <c r="AU55" s="378">
        <v>0</v>
      </c>
      <c r="AV55" s="378">
        <v>0</v>
      </c>
      <c r="AW55" s="378">
        <v>116048</v>
      </c>
    </row>
    <row r="56" spans="3:49" x14ac:dyDescent="0.3">
      <c r="C56" s="378">
        <v>21</v>
      </c>
      <c r="D56" s="378">
        <v>6</v>
      </c>
      <c r="E56" s="378">
        <v>9</v>
      </c>
      <c r="F56" s="378">
        <v>37410</v>
      </c>
      <c r="G56" s="378">
        <v>0</v>
      </c>
      <c r="H56" s="378">
        <v>0</v>
      </c>
      <c r="I56" s="378">
        <v>0</v>
      </c>
      <c r="J56" s="378">
        <v>0</v>
      </c>
      <c r="K56" s="378">
        <v>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26080</v>
      </c>
      <c r="R56" s="378">
        <v>250</v>
      </c>
      <c r="S56" s="378">
        <v>0</v>
      </c>
      <c r="T56" s="378">
        <v>0</v>
      </c>
      <c r="U56" s="378">
        <v>11080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21</v>
      </c>
      <c r="D57" s="378">
        <v>6</v>
      </c>
      <c r="E57" s="378">
        <v>10</v>
      </c>
      <c r="F57" s="378">
        <v>9350</v>
      </c>
      <c r="G57" s="378">
        <v>0</v>
      </c>
      <c r="H57" s="378">
        <v>0</v>
      </c>
      <c r="I57" s="378">
        <v>0</v>
      </c>
      <c r="J57" s="378">
        <v>7700</v>
      </c>
      <c r="K57" s="378">
        <v>0</v>
      </c>
      <c r="L57" s="378">
        <v>0</v>
      </c>
      <c r="M57" s="378">
        <v>0</v>
      </c>
      <c r="N57" s="378">
        <v>0</v>
      </c>
      <c r="O57" s="378">
        <v>1650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21</v>
      </c>
      <c r="D58" s="378">
        <v>6</v>
      </c>
      <c r="E58" s="378">
        <v>11</v>
      </c>
      <c r="F58" s="378">
        <v>7652.6717557251914</v>
      </c>
      <c r="G58" s="378">
        <v>0</v>
      </c>
      <c r="H58" s="378">
        <v>0</v>
      </c>
      <c r="I58" s="378">
        <v>0</v>
      </c>
      <c r="J58" s="378">
        <v>5152.6717557251914</v>
      </c>
      <c r="K58" s="378">
        <v>0</v>
      </c>
      <c r="L58" s="378">
        <v>0</v>
      </c>
      <c r="M58" s="378">
        <v>0</v>
      </c>
      <c r="N58" s="378">
        <v>0</v>
      </c>
      <c r="O58" s="378">
        <v>2500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21</v>
      </c>
      <c r="D59" s="378">
        <v>7</v>
      </c>
      <c r="E59" s="378">
        <v>1</v>
      </c>
      <c r="F59" s="378">
        <v>102.8</v>
      </c>
      <c r="G59" s="378">
        <v>0</v>
      </c>
      <c r="H59" s="378">
        <v>0</v>
      </c>
      <c r="I59" s="378">
        <v>3.7</v>
      </c>
      <c r="J59" s="378">
        <v>1</v>
      </c>
      <c r="K59" s="378">
        <v>16.399999999999999</v>
      </c>
      <c r="L59" s="378">
        <v>0</v>
      </c>
      <c r="M59" s="378">
        <v>0</v>
      </c>
      <c r="N59" s="378">
        <v>0</v>
      </c>
      <c r="O59" s="378">
        <v>0</v>
      </c>
      <c r="P59" s="378">
        <v>18</v>
      </c>
      <c r="Q59" s="378">
        <v>8</v>
      </c>
      <c r="R59" s="378">
        <v>6</v>
      </c>
      <c r="S59" s="378">
        <v>0</v>
      </c>
      <c r="T59" s="378">
        <v>0</v>
      </c>
      <c r="U59" s="378">
        <v>15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1</v>
      </c>
      <c r="AK59" s="378">
        <v>0</v>
      </c>
      <c r="AL59" s="378">
        <v>0</v>
      </c>
      <c r="AM59" s="378">
        <v>15</v>
      </c>
      <c r="AN59" s="378">
        <v>0</v>
      </c>
      <c r="AO59" s="378">
        <v>9</v>
      </c>
      <c r="AP59" s="378">
        <v>0</v>
      </c>
      <c r="AQ59" s="378">
        <v>0</v>
      </c>
      <c r="AR59" s="378">
        <v>4</v>
      </c>
      <c r="AS59" s="378">
        <v>0</v>
      </c>
      <c r="AT59" s="378">
        <v>0</v>
      </c>
      <c r="AU59" s="378">
        <v>0</v>
      </c>
      <c r="AV59" s="378">
        <v>0</v>
      </c>
      <c r="AW59" s="378">
        <v>5.7</v>
      </c>
    </row>
    <row r="60" spans="3:49" x14ac:dyDescent="0.3">
      <c r="C60" s="378">
        <v>21</v>
      </c>
      <c r="D60" s="378">
        <v>7</v>
      </c>
      <c r="E60" s="378">
        <v>2</v>
      </c>
      <c r="F60" s="378">
        <v>12401.85</v>
      </c>
      <c r="G60" s="378">
        <v>0</v>
      </c>
      <c r="H60" s="378">
        <v>0</v>
      </c>
      <c r="I60" s="378">
        <v>427.4</v>
      </c>
      <c r="J60" s="378">
        <v>168</v>
      </c>
      <c r="K60" s="378">
        <v>1966</v>
      </c>
      <c r="L60" s="378">
        <v>0</v>
      </c>
      <c r="M60" s="378">
        <v>0</v>
      </c>
      <c r="N60" s="378">
        <v>0</v>
      </c>
      <c r="O60" s="378">
        <v>0</v>
      </c>
      <c r="P60" s="378">
        <v>2301.5</v>
      </c>
      <c r="Q60" s="378">
        <v>851</v>
      </c>
      <c r="R60" s="378">
        <v>744</v>
      </c>
      <c r="S60" s="378">
        <v>0</v>
      </c>
      <c r="T60" s="378">
        <v>0</v>
      </c>
      <c r="U60" s="378">
        <v>1592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136</v>
      </c>
      <c r="AK60" s="378">
        <v>0</v>
      </c>
      <c r="AL60" s="378">
        <v>0</v>
      </c>
      <c r="AM60" s="378">
        <v>1803</v>
      </c>
      <c r="AN60" s="378">
        <v>0</v>
      </c>
      <c r="AO60" s="378">
        <v>1236.25</v>
      </c>
      <c r="AP60" s="378">
        <v>0</v>
      </c>
      <c r="AQ60" s="378">
        <v>0</v>
      </c>
      <c r="AR60" s="378">
        <v>525.5</v>
      </c>
      <c r="AS60" s="378">
        <v>0</v>
      </c>
      <c r="AT60" s="378">
        <v>0</v>
      </c>
      <c r="AU60" s="378">
        <v>0</v>
      </c>
      <c r="AV60" s="378">
        <v>0</v>
      </c>
      <c r="AW60" s="378">
        <v>651.20000000000005</v>
      </c>
    </row>
    <row r="61" spans="3:49" x14ac:dyDescent="0.3">
      <c r="C61" s="378">
        <v>21</v>
      </c>
      <c r="D61" s="378">
        <v>7</v>
      </c>
      <c r="E61" s="378">
        <v>3</v>
      </c>
      <c r="F61" s="378">
        <v>148</v>
      </c>
      <c r="G61" s="378">
        <v>0</v>
      </c>
      <c r="H61" s="378">
        <v>0</v>
      </c>
      <c r="I61" s="378">
        <v>44</v>
      </c>
      <c r="J61" s="378">
        <v>0</v>
      </c>
      <c r="K61" s="378">
        <v>104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21</v>
      </c>
      <c r="D62" s="378">
        <v>7</v>
      </c>
      <c r="E62" s="378">
        <v>4</v>
      </c>
      <c r="F62" s="378">
        <v>755.5</v>
      </c>
      <c r="G62" s="378">
        <v>0</v>
      </c>
      <c r="H62" s="378">
        <v>0</v>
      </c>
      <c r="I62" s="378">
        <v>0</v>
      </c>
      <c r="J62" s="378">
        <v>25</v>
      </c>
      <c r="K62" s="378">
        <v>275.5</v>
      </c>
      <c r="L62" s="378">
        <v>0</v>
      </c>
      <c r="M62" s="378">
        <v>0</v>
      </c>
      <c r="N62" s="378">
        <v>0</v>
      </c>
      <c r="O62" s="378">
        <v>0</v>
      </c>
      <c r="P62" s="378">
        <v>205</v>
      </c>
      <c r="Q62" s="378">
        <v>80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150</v>
      </c>
      <c r="AN62" s="378">
        <v>0</v>
      </c>
      <c r="AO62" s="378">
        <v>10</v>
      </c>
      <c r="AP62" s="378">
        <v>0</v>
      </c>
      <c r="AQ62" s="378">
        <v>0</v>
      </c>
      <c r="AR62" s="378">
        <v>10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21</v>
      </c>
      <c r="D63" s="378">
        <v>7</v>
      </c>
      <c r="E63" s="378">
        <v>5</v>
      </c>
      <c r="F63" s="378">
        <v>80</v>
      </c>
      <c r="G63" s="378">
        <v>80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21</v>
      </c>
      <c r="D64" s="378">
        <v>7</v>
      </c>
      <c r="E64" s="378">
        <v>6</v>
      </c>
      <c r="F64" s="378">
        <v>4871488</v>
      </c>
      <c r="G64" s="378">
        <v>16000</v>
      </c>
      <c r="H64" s="378">
        <v>0</v>
      </c>
      <c r="I64" s="378">
        <v>162273</v>
      </c>
      <c r="J64" s="378">
        <v>53111</v>
      </c>
      <c r="K64" s="378">
        <v>1704318</v>
      </c>
      <c r="L64" s="378">
        <v>0</v>
      </c>
      <c r="M64" s="378">
        <v>0</v>
      </c>
      <c r="N64" s="378">
        <v>0</v>
      </c>
      <c r="O64" s="378">
        <v>0</v>
      </c>
      <c r="P64" s="378">
        <v>790734</v>
      </c>
      <c r="Q64" s="378">
        <v>368452</v>
      </c>
      <c r="R64" s="378">
        <v>269189</v>
      </c>
      <c r="S64" s="378">
        <v>0</v>
      </c>
      <c r="T64" s="378">
        <v>0</v>
      </c>
      <c r="U64" s="378">
        <v>572794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32991</v>
      </c>
      <c r="AK64" s="378">
        <v>0</v>
      </c>
      <c r="AL64" s="378">
        <v>0</v>
      </c>
      <c r="AM64" s="378">
        <v>410661</v>
      </c>
      <c r="AN64" s="378">
        <v>0</v>
      </c>
      <c r="AO64" s="378">
        <v>228926</v>
      </c>
      <c r="AP64" s="378">
        <v>0</v>
      </c>
      <c r="AQ64" s="378">
        <v>0</v>
      </c>
      <c r="AR64" s="378">
        <v>94376</v>
      </c>
      <c r="AS64" s="378">
        <v>0</v>
      </c>
      <c r="AT64" s="378">
        <v>0</v>
      </c>
      <c r="AU64" s="378">
        <v>0</v>
      </c>
      <c r="AV64" s="378">
        <v>0</v>
      </c>
      <c r="AW64" s="378">
        <v>167663</v>
      </c>
    </row>
    <row r="65" spans="3:49" x14ac:dyDescent="0.3">
      <c r="C65" s="378">
        <v>21</v>
      </c>
      <c r="D65" s="378">
        <v>7</v>
      </c>
      <c r="E65" s="378">
        <v>7</v>
      </c>
      <c r="F65" s="378">
        <v>1350969</v>
      </c>
      <c r="G65" s="378">
        <v>0</v>
      </c>
      <c r="H65" s="378">
        <v>0</v>
      </c>
      <c r="I65" s="378">
        <v>352413</v>
      </c>
      <c r="J65" s="378">
        <v>113411</v>
      </c>
      <c r="K65" s="378">
        <v>610265</v>
      </c>
      <c r="L65" s="378">
        <v>0</v>
      </c>
      <c r="M65" s="378">
        <v>0</v>
      </c>
      <c r="N65" s="378">
        <v>26000</v>
      </c>
      <c r="O65" s="378">
        <v>0</v>
      </c>
      <c r="P65" s="378">
        <v>0</v>
      </c>
      <c r="Q65" s="378">
        <v>0</v>
      </c>
      <c r="R65" s="378">
        <v>210692</v>
      </c>
      <c r="S65" s="378">
        <v>0</v>
      </c>
      <c r="T65" s="378">
        <v>0</v>
      </c>
      <c r="U65" s="378">
        <v>0</v>
      </c>
      <c r="V65" s="378">
        <v>30000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8188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21</v>
      </c>
      <c r="D66" s="378">
        <v>7</v>
      </c>
      <c r="E66" s="378">
        <v>9</v>
      </c>
      <c r="F66" s="378">
        <v>2574323</v>
      </c>
      <c r="G66" s="378">
        <v>0</v>
      </c>
      <c r="H66" s="378">
        <v>0</v>
      </c>
      <c r="I66" s="378">
        <v>387155</v>
      </c>
      <c r="J66" s="378">
        <v>124289</v>
      </c>
      <c r="K66" s="378">
        <v>1148102</v>
      </c>
      <c r="L66" s="378">
        <v>0</v>
      </c>
      <c r="M66" s="378">
        <v>0</v>
      </c>
      <c r="N66" s="378">
        <v>26000</v>
      </c>
      <c r="O66" s="378">
        <v>0</v>
      </c>
      <c r="P66" s="378">
        <v>149786</v>
      </c>
      <c r="Q66" s="378">
        <v>97416</v>
      </c>
      <c r="R66" s="378">
        <v>287624</v>
      </c>
      <c r="S66" s="378">
        <v>0</v>
      </c>
      <c r="T66" s="378">
        <v>0</v>
      </c>
      <c r="U66" s="378">
        <v>131492</v>
      </c>
      <c r="V66" s="378">
        <v>30000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7056</v>
      </c>
      <c r="AK66" s="378">
        <v>0</v>
      </c>
      <c r="AL66" s="378">
        <v>0</v>
      </c>
      <c r="AM66" s="378">
        <v>75447</v>
      </c>
      <c r="AN66" s="378">
        <v>0</v>
      </c>
      <c r="AO66" s="378">
        <v>47766</v>
      </c>
      <c r="AP66" s="378">
        <v>0</v>
      </c>
      <c r="AQ66" s="378">
        <v>0</v>
      </c>
      <c r="AR66" s="378">
        <v>24803</v>
      </c>
      <c r="AS66" s="378">
        <v>0</v>
      </c>
      <c r="AT66" s="378">
        <v>0</v>
      </c>
      <c r="AU66" s="378">
        <v>0</v>
      </c>
      <c r="AV66" s="378">
        <v>0</v>
      </c>
      <c r="AW66" s="378">
        <v>37387</v>
      </c>
    </row>
    <row r="67" spans="3:49" x14ac:dyDescent="0.3">
      <c r="C67" s="378">
        <v>21</v>
      </c>
      <c r="D67" s="378">
        <v>7</v>
      </c>
      <c r="E67" s="378">
        <v>10</v>
      </c>
      <c r="F67" s="378">
        <v>4300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4300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21</v>
      </c>
      <c r="D68" s="378">
        <v>7</v>
      </c>
      <c r="E68" s="378">
        <v>11</v>
      </c>
      <c r="F68" s="378">
        <v>7652.6717557251914</v>
      </c>
      <c r="G68" s="378">
        <v>0</v>
      </c>
      <c r="H68" s="378">
        <v>0</v>
      </c>
      <c r="I68" s="378">
        <v>0</v>
      </c>
      <c r="J68" s="378">
        <v>5152.6717557251914</v>
      </c>
      <c r="K68" s="378">
        <v>0</v>
      </c>
      <c r="L68" s="378">
        <v>0</v>
      </c>
      <c r="M68" s="378">
        <v>0</v>
      </c>
      <c r="N68" s="378">
        <v>0</v>
      </c>
      <c r="O68" s="378">
        <v>2500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21</v>
      </c>
      <c r="D69" s="378">
        <v>8</v>
      </c>
      <c r="E69" s="378">
        <v>1</v>
      </c>
      <c r="F69" s="378">
        <v>103.6</v>
      </c>
      <c r="G69" s="378">
        <v>0</v>
      </c>
      <c r="H69" s="378">
        <v>0</v>
      </c>
      <c r="I69" s="378">
        <v>3.3</v>
      </c>
      <c r="J69" s="378">
        <v>1.4</v>
      </c>
      <c r="K69" s="378">
        <v>17.2</v>
      </c>
      <c r="L69" s="378">
        <v>0</v>
      </c>
      <c r="M69" s="378">
        <v>0</v>
      </c>
      <c r="N69" s="378">
        <v>0</v>
      </c>
      <c r="O69" s="378">
        <v>0</v>
      </c>
      <c r="P69" s="378">
        <v>18</v>
      </c>
      <c r="Q69" s="378">
        <v>8</v>
      </c>
      <c r="R69" s="378">
        <v>6</v>
      </c>
      <c r="S69" s="378">
        <v>0</v>
      </c>
      <c r="T69" s="378">
        <v>0</v>
      </c>
      <c r="U69" s="378">
        <v>15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1</v>
      </c>
      <c r="AK69" s="378">
        <v>0</v>
      </c>
      <c r="AL69" s="378">
        <v>0</v>
      </c>
      <c r="AM69" s="378">
        <v>15</v>
      </c>
      <c r="AN69" s="378">
        <v>0</v>
      </c>
      <c r="AO69" s="378">
        <v>9</v>
      </c>
      <c r="AP69" s="378">
        <v>0</v>
      </c>
      <c r="AQ69" s="378">
        <v>0</v>
      </c>
      <c r="AR69" s="378">
        <v>4</v>
      </c>
      <c r="AS69" s="378">
        <v>0</v>
      </c>
      <c r="AT69" s="378">
        <v>0</v>
      </c>
      <c r="AU69" s="378">
        <v>0</v>
      </c>
      <c r="AV69" s="378">
        <v>0</v>
      </c>
      <c r="AW69" s="378">
        <v>5.7</v>
      </c>
    </row>
    <row r="70" spans="3:49" x14ac:dyDescent="0.3">
      <c r="C70" s="378">
        <v>21</v>
      </c>
      <c r="D70" s="378">
        <v>8</v>
      </c>
      <c r="E70" s="378">
        <v>2</v>
      </c>
      <c r="F70" s="378">
        <v>13413.7</v>
      </c>
      <c r="G70" s="378">
        <v>0</v>
      </c>
      <c r="H70" s="378">
        <v>0</v>
      </c>
      <c r="I70" s="378">
        <v>526</v>
      </c>
      <c r="J70" s="378">
        <v>256</v>
      </c>
      <c r="K70" s="378">
        <v>2143.1999999999998</v>
      </c>
      <c r="L70" s="378">
        <v>0</v>
      </c>
      <c r="M70" s="378">
        <v>0</v>
      </c>
      <c r="N70" s="378">
        <v>0</v>
      </c>
      <c r="O70" s="378">
        <v>0</v>
      </c>
      <c r="P70" s="378">
        <v>2426</v>
      </c>
      <c r="Q70" s="378">
        <v>950</v>
      </c>
      <c r="R70" s="378">
        <v>808</v>
      </c>
      <c r="S70" s="378">
        <v>0</v>
      </c>
      <c r="T70" s="378">
        <v>0</v>
      </c>
      <c r="U70" s="378">
        <v>1848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180</v>
      </c>
      <c r="AK70" s="378">
        <v>0</v>
      </c>
      <c r="AL70" s="378">
        <v>0</v>
      </c>
      <c r="AM70" s="378">
        <v>1772.5</v>
      </c>
      <c r="AN70" s="378">
        <v>0</v>
      </c>
      <c r="AO70" s="378">
        <v>1246.5</v>
      </c>
      <c r="AP70" s="378">
        <v>0</v>
      </c>
      <c r="AQ70" s="378">
        <v>0</v>
      </c>
      <c r="AR70" s="378">
        <v>542.5</v>
      </c>
      <c r="AS70" s="378">
        <v>0</v>
      </c>
      <c r="AT70" s="378">
        <v>0</v>
      </c>
      <c r="AU70" s="378">
        <v>0</v>
      </c>
      <c r="AV70" s="378">
        <v>0</v>
      </c>
      <c r="AW70" s="378">
        <v>715</v>
      </c>
    </row>
    <row r="71" spans="3:49" x14ac:dyDescent="0.3">
      <c r="C71" s="378">
        <v>21</v>
      </c>
      <c r="D71" s="378">
        <v>8</v>
      </c>
      <c r="E71" s="378">
        <v>3</v>
      </c>
      <c r="F71" s="378">
        <v>153.5</v>
      </c>
      <c r="G71" s="378">
        <v>0</v>
      </c>
      <c r="H71" s="378">
        <v>0</v>
      </c>
      <c r="I71" s="378">
        <v>29.5</v>
      </c>
      <c r="J71" s="378">
        <v>33</v>
      </c>
      <c r="K71" s="378">
        <v>91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21</v>
      </c>
      <c r="D72" s="378">
        <v>8</v>
      </c>
      <c r="E72" s="378">
        <v>4</v>
      </c>
      <c r="F72" s="378">
        <v>645</v>
      </c>
      <c r="G72" s="378">
        <v>0</v>
      </c>
      <c r="H72" s="378">
        <v>0</v>
      </c>
      <c r="I72" s="378">
        <v>0</v>
      </c>
      <c r="J72" s="378">
        <v>17</v>
      </c>
      <c r="K72" s="378">
        <v>223</v>
      </c>
      <c r="L72" s="378">
        <v>0</v>
      </c>
      <c r="M72" s="378">
        <v>0</v>
      </c>
      <c r="N72" s="378">
        <v>0</v>
      </c>
      <c r="O72" s="378">
        <v>0</v>
      </c>
      <c r="P72" s="378">
        <v>155</v>
      </c>
      <c r="Q72" s="378">
        <v>100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135</v>
      </c>
      <c r="AN72" s="378">
        <v>0</v>
      </c>
      <c r="AO72" s="378">
        <v>0</v>
      </c>
      <c r="AP72" s="378">
        <v>0</v>
      </c>
      <c r="AQ72" s="378">
        <v>0</v>
      </c>
      <c r="AR72" s="378">
        <v>15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21</v>
      </c>
      <c r="D73" s="378">
        <v>8</v>
      </c>
      <c r="E73" s="378">
        <v>5</v>
      </c>
      <c r="F73" s="378">
        <v>80</v>
      </c>
      <c r="G73" s="378">
        <v>80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21</v>
      </c>
      <c r="D74" s="378">
        <v>8</v>
      </c>
      <c r="E74" s="378">
        <v>6</v>
      </c>
      <c r="F74" s="378">
        <v>3617096</v>
      </c>
      <c r="G74" s="378">
        <v>16000</v>
      </c>
      <c r="H74" s="378">
        <v>0</v>
      </c>
      <c r="I74" s="378">
        <v>104657</v>
      </c>
      <c r="J74" s="378">
        <v>68048</v>
      </c>
      <c r="K74" s="378">
        <v>1182914</v>
      </c>
      <c r="L74" s="378">
        <v>0</v>
      </c>
      <c r="M74" s="378">
        <v>0</v>
      </c>
      <c r="N74" s="378">
        <v>0</v>
      </c>
      <c r="O74" s="378">
        <v>0</v>
      </c>
      <c r="P74" s="378">
        <v>595390</v>
      </c>
      <c r="Q74" s="378">
        <v>265096</v>
      </c>
      <c r="R74" s="378">
        <v>206294</v>
      </c>
      <c r="S74" s="378">
        <v>0</v>
      </c>
      <c r="T74" s="378">
        <v>0</v>
      </c>
      <c r="U74" s="378">
        <v>453408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26704</v>
      </c>
      <c r="AK74" s="378">
        <v>0</v>
      </c>
      <c r="AL74" s="378">
        <v>0</v>
      </c>
      <c r="AM74" s="378">
        <v>310693</v>
      </c>
      <c r="AN74" s="378">
        <v>0</v>
      </c>
      <c r="AO74" s="378">
        <v>175224</v>
      </c>
      <c r="AP74" s="378">
        <v>0</v>
      </c>
      <c r="AQ74" s="378">
        <v>0</v>
      </c>
      <c r="AR74" s="378">
        <v>78414</v>
      </c>
      <c r="AS74" s="378">
        <v>0</v>
      </c>
      <c r="AT74" s="378">
        <v>0</v>
      </c>
      <c r="AU74" s="378">
        <v>0</v>
      </c>
      <c r="AV74" s="378">
        <v>0</v>
      </c>
      <c r="AW74" s="378">
        <v>134254</v>
      </c>
    </row>
    <row r="75" spans="3:49" x14ac:dyDescent="0.3">
      <c r="C75" s="378">
        <v>21</v>
      </c>
      <c r="D75" s="378">
        <v>8</v>
      </c>
      <c r="E75" s="378">
        <v>9</v>
      </c>
      <c r="F75" s="378">
        <v>11504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3400</v>
      </c>
      <c r="R75" s="378">
        <v>8104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21</v>
      </c>
      <c r="D76" s="378">
        <v>8</v>
      </c>
      <c r="E76" s="378">
        <v>10</v>
      </c>
      <c r="F76" s="378">
        <v>18000</v>
      </c>
      <c r="G76" s="378">
        <v>0</v>
      </c>
      <c r="H76" s="378">
        <v>0</v>
      </c>
      <c r="I76" s="378">
        <v>0</v>
      </c>
      <c r="J76" s="378">
        <v>6000</v>
      </c>
      <c r="K76" s="378">
        <v>0</v>
      </c>
      <c r="L76" s="378">
        <v>0</v>
      </c>
      <c r="M76" s="378">
        <v>0</v>
      </c>
      <c r="N76" s="378">
        <v>0</v>
      </c>
      <c r="O76" s="378">
        <v>12000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21</v>
      </c>
      <c r="D77" s="378">
        <v>8</v>
      </c>
      <c r="E77" s="378">
        <v>11</v>
      </c>
      <c r="F77" s="378">
        <v>7652.6717557251914</v>
      </c>
      <c r="G77" s="378">
        <v>0</v>
      </c>
      <c r="H77" s="378">
        <v>0</v>
      </c>
      <c r="I77" s="378">
        <v>0</v>
      </c>
      <c r="J77" s="378">
        <v>5152.6717557251914</v>
      </c>
      <c r="K77" s="378">
        <v>0</v>
      </c>
      <c r="L77" s="378">
        <v>0</v>
      </c>
      <c r="M77" s="378">
        <v>0</v>
      </c>
      <c r="N77" s="378">
        <v>0</v>
      </c>
      <c r="O77" s="378">
        <v>2500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21</v>
      </c>
      <c r="D78" s="378">
        <v>9</v>
      </c>
      <c r="E78" s="378">
        <v>1</v>
      </c>
      <c r="F78" s="378">
        <v>100.6</v>
      </c>
      <c r="G78" s="378">
        <v>0</v>
      </c>
      <c r="H78" s="378">
        <v>0</v>
      </c>
      <c r="I78" s="378">
        <v>3.3</v>
      </c>
      <c r="J78" s="378">
        <v>1.4</v>
      </c>
      <c r="K78" s="378">
        <v>17.2</v>
      </c>
      <c r="L78" s="378">
        <v>0</v>
      </c>
      <c r="M78" s="378">
        <v>0</v>
      </c>
      <c r="N78" s="378">
        <v>0</v>
      </c>
      <c r="O78" s="378">
        <v>0</v>
      </c>
      <c r="P78" s="378">
        <v>20</v>
      </c>
      <c r="Q78" s="378">
        <v>8</v>
      </c>
      <c r="R78" s="378">
        <v>3</v>
      </c>
      <c r="S78" s="378">
        <v>0</v>
      </c>
      <c r="T78" s="378">
        <v>0</v>
      </c>
      <c r="U78" s="378">
        <v>14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14</v>
      </c>
      <c r="AN78" s="378">
        <v>0</v>
      </c>
      <c r="AO78" s="378">
        <v>9</v>
      </c>
      <c r="AP78" s="378">
        <v>0</v>
      </c>
      <c r="AQ78" s="378">
        <v>0</v>
      </c>
      <c r="AR78" s="378">
        <v>4</v>
      </c>
      <c r="AS78" s="378">
        <v>0</v>
      </c>
      <c r="AT78" s="378">
        <v>0</v>
      </c>
      <c r="AU78" s="378">
        <v>1</v>
      </c>
      <c r="AV78" s="378">
        <v>0</v>
      </c>
      <c r="AW78" s="378">
        <v>5.7</v>
      </c>
    </row>
    <row r="79" spans="3:49" x14ac:dyDescent="0.3">
      <c r="C79" s="378">
        <v>21</v>
      </c>
      <c r="D79" s="378">
        <v>9</v>
      </c>
      <c r="E79" s="378">
        <v>2</v>
      </c>
      <c r="F79" s="378">
        <v>14936.5</v>
      </c>
      <c r="G79" s="378">
        <v>0</v>
      </c>
      <c r="H79" s="378">
        <v>0</v>
      </c>
      <c r="I79" s="378">
        <v>490</v>
      </c>
      <c r="J79" s="378">
        <v>240</v>
      </c>
      <c r="K79" s="378">
        <v>2734</v>
      </c>
      <c r="L79" s="378">
        <v>0</v>
      </c>
      <c r="M79" s="378">
        <v>0</v>
      </c>
      <c r="N79" s="378">
        <v>0</v>
      </c>
      <c r="O79" s="378">
        <v>0</v>
      </c>
      <c r="P79" s="378">
        <v>2917.5</v>
      </c>
      <c r="Q79" s="378">
        <v>1038.5</v>
      </c>
      <c r="R79" s="378">
        <v>528</v>
      </c>
      <c r="S79" s="378">
        <v>0</v>
      </c>
      <c r="T79" s="378">
        <v>0</v>
      </c>
      <c r="U79" s="378">
        <v>2208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1914</v>
      </c>
      <c r="AN79" s="378">
        <v>0</v>
      </c>
      <c r="AO79" s="378">
        <v>1339.5</v>
      </c>
      <c r="AP79" s="378">
        <v>0</v>
      </c>
      <c r="AQ79" s="378">
        <v>0</v>
      </c>
      <c r="AR79" s="378">
        <v>455</v>
      </c>
      <c r="AS79" s="378">
        <v>0</v>
      </c>
      <c r="AT79" s="378">
        <v>0</v>
      </c>
      <c r="AU79" s="378">
        <v>168</v>
      </c>
      <c r="AV79" s="378">
        <v>0</v>
      </c>
      <c r="AW79" s="378">
        <v>904</v>
      </c>
    </row>
    <row r="80" spans="3:49" x14ac:dyDescent="0.3">
      <c r="C80" s="378">
        <v>21</v>
      </c>
      <c r="D80" s="378">
        <v>9</v>
      </c>
      <c r="E80" s="378">
        <v>3</v>
      </c>
      <c r="F80" s="378">
        <v>143.5</v>
      </c>
      <c r="G80" s="378">
        <v>0</v>
      </c>
      <c r="H80" s="378">
        <v>0</v>
      </c>
      <c r="I80" s="378">
        <v>9.5</v>
      </c>
      <c r="J80" s="378">
        <v>16.5</v>
      </c>
      <c r="K80" s="378">
        <v>117.5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21</v>
      </c>
      <c r="D81" s="378">
        <v>9</v>
      </c>
      <c r="E81" s="378">
        <v>4</v>
      </c>
      <c r="F81" s="378">
        <v>503</v>
      </c>
      <c r="G81" s="378">
        <v>0</v>
      </c>
      <c r="H81" s="378">
        <v>0</v>
      </c>
      <c r="I81" s="378">
        <v>0</v>
      </c>
      <c r="J81" s="378">
        <v>0</v>
      </c>
      <c r="K81" s="378">
        <v>278</v>
      </c>
      <c r="L81" s="378">
        <v>0</v>
      </c>
      <c r="M81" s="378">
        <v>0</v>
      </c>
      <c r="N81" s="378">
        <v>0</v>
      </c>
      <c r="O81" s="378">
        <v>0</v>
      </c>
      <c r="P81" s="378">
        <v>90</v>
      </c>
      <c r="Q81" s="378">
        <v>40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85</v>
      </c>
      <c r="AN81" s="378">
        <v>0</v>
      </c>
      <c r="AO81" s="378">
        <v>0</v>
      </c>
      <c r="AP81" s="378">
        <v>0</v>
      </c>
      <c r="AQ81" s="378">
        <v>0</v>
      </c>
      <c r="AR81" s="378">
        <v>10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21</v>
      </c>
      <c r="D82" s="378">
        <v>9</v>
      </c>
      <c r="E82" s="378">
        <v>5</v>
      </c>
      <c r="F82" s="378">
        <v>80</v>
      </c>
      <c r="G82" s="378">
        <v>80</v>
      </c>
      <c r="H82" s="378">
        <v>0</v>
      </c>
      <c r="I82" s="378">
        <v>0</v>
      </c>
      <c r="J82" s="378">
        <v>0</v>
      </c>
      <c r="K82" s="378">
        <v>0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21</v>
      </c>
      <c r="D83" s="378">
        <v>9</v>
      </c>
      <c r="E83" s="378">
        <v>6</v>
      </c>
      <c r="F83" s="378">
        <v>3466086</v>
      </c>
      <c r="G83" s="378">
        <v>16000</v>
      </c>
      <c r="H83" s="378">
        <v>0</v>
      </c>
      <c r="I83" s="378">
        <v>97951</v>
      </c>
      <c r="J83" s="378">
        <v>56863</v>
      </c>
      <c r="K83" s="378">
        <v>1164323</v>
      </c>
      <c r="L83" s="378">
        <v>0</v>
      </c>
      <c r="M83" s="378">
        <v>0</v>
      </c>
      <c r="N83" s="378">
        <v>0</v>
      </c>
      <c r="O83" s="378">
        <v>0</v>
      </c>
      <c r="P83" s="378">
        <v>647302</v>
      </c>
      <c r="Q83" s="378">
        <v>243573</v>
      </c>
      <c r="R83" s="378">
        <v>123070</v>
      </c>
      <c r="S83" s="378">
        <v>0</v>
      </c>
      <c r="T83" s="378">
        <v>0</v>
      </c>
      <c r="U83" s="378">
        <v>429404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290801</v>
      </c>
      <c r="AN83" s="378">
        <v>0</v>
      </c>
      <c r="AO83" s="378">
        <v>174601</v>
      </c>
      <c r="AP83" s="378">
        <v>0</v>
      </c>
      <c r="AQ83" s="378">
        <v>0</v>
      </c>
      <c r="AR83" s="378">
        <v>62562</v>
      </c>
      <c r="AS83" s="378">
        <v>0</v>
      </c>
      <c r="AT83" s="378">
        <v>0</v>
      </c>
      <c r="AU83" s="378">
        <v>26605</v>
      </c>
      <c r="AV83" s="378">
        <v>0</v>
      </c>
      <c r="AW83" s="378">
        <v>133031</v>
      </c>
    </row>
    <row r="84" spans="3:49" x14ac:dyDescent="0.3">
      <c r="C84" s="378">
        <v>21</v>
      </c>
      <c r="D84" s="378">
        <v>9</v>
      </c>
      <c r="E84" s="378">
        <v>9</v>
      </c>
      <c r="F84" s="378">
        <v>17954</v>
      </c>
      <c r="G84" s="378">
        <v>0</v>
      </c>
      <c r="H84" s="378">
        <v>0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2504</v>
      </c>
      <c r="R84" s="378">
        <v>9000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6450</v>
      </c>
      <c r="AN84" s="378">
        <v>0</v>
      </c>
      <c r="AO84" s="378">
        <v>0</v>
      </c>
      <c r="AP84" s="378">
        <v>0</v>
      </c>
      <c r="AQ84" s="378">
        <v>0</v>
      </c>
      <c r="AR84" s="378">
        <v>0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21</v>
      </c>
      <c r="D85" s="378">
        <v>9</v>
      </c>
      <c r="E85" s="378">
        <v>11</v>
      </c>
      <c r="F85" s="378">
        <v>7652.6717557251914</v>
      </c>
      <c r="G85" s="378">
        <v>0</v>
      </c>
      <c r="H85" s="378">
        <v>0</v>
      </c>
      <c r="I85" s="378">
        <v>0</v>
      </c>
      <c r="J85" s="378">
        <v>5152.6717557251914</v>
      </c>
      <c r="K85" s="378">
        <v>0</v>
      </c>
      <c r="L85" s="378">
        <v>0</v>
      </c>
      <c r="M85" s="378">
        <v>0</v>
      </c>
      <c r="N85" s="378">
        <v>0</v>
      </c>
      <c r="O85" s="378">
        <v>2500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21</v>
      </c>
      <c r="D86" s="378">
        <v>10</v>
      </c>
      <c r="E86" s="378">
        <v>1</v>
      </c>
      <c r="F86" s="378">
        <v>101.6</v>
      </c>
      <c r="G86" s="378">
        <v>0</v>
      </c>
      <c r="H86" s="378">
        <v>0</v>
      </c>
      <c r="I86" s="378">
        <v>3.3</v>
      </c>
      <c r="J86" s="378">
        <v>1.4</v>
      </c>
      <c r="K86" s="378">
        <v>17.2</v>
      </c>
      <c r="L86" s="378">
        <v>0</v>
      </c>
      <c r="M86" s="378">
        <v>0</v>
      </c>
      <c r="N86" s="378">
        <v>0</v>
      </c>
      <c r="O86" s="378">
        <v>0</v>
      </c>
      <c r="P86" s="378">
        <v>19</v>
      </c>
      <c r="Q86" s="378">
        <v>9</v>
      </c>
      <c r="R86" s="378">
        <v>4</v>
      </c>
      <c r="S86" s="378">
        <v>0</v>
      </c>
      <c r="T86" s="378">
        <v>0</v>
      </c>
      <c r="U86" s="378">
        <v>14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14</v>
      </c>
      <c r="AN86" s="378">
        <v>0</v>
      </c>
      <c r="AO86" s="378">
        <v>9</v>
      </c>
      <c r="AP86" s="378">
        <v>0</v>
      </c>
      <c r="AQ86" s="378">
        <v>0</v>
      </c>
      <c r="AR86" s="378">
        <v>4</v>
      </c>
      <c r="AS86" s="378">
        <v>0</v>
      </c>
      <c r="AT86" s="378">
        <v>0</v>
      </c>
      <c r="AU86" s="378">
        <v>1</v>
      </c>
      <c r="AV86" s="378">
        <v>0</v>
      </c>
      <c r="AW86" s="378">
        <v>5.7</v>
      </c>
    </row>
    <row r="87" spans="3:49" x14ac:dyDescent="0.3">
      <c r="C87" s="378">
        <v>21</v>
      </c>
      <c r="D87" s="378">
        <v>10</v>
      </c>
      <c r="E87" s="378">
        <v>2</v>
      </c>
      <c r="F87" s="378">
        <v>15482</v>
      </c>
      <c r="G87" s="378">
        <v>0</v>
      </c>
      <c r="H87" s="378">
        <v>0</v>
      </c>
      <c r="I87" s="378">
        <v>493</v>
      </c>
      <c r="J87" s="378">
        <v>184</v>
      </c>
      <c r="K87" s="378">
        <v>2503</v>
      </c>
      <c r="L87" s="378">
        <v>0</v>
      </c>
      <c r="M87" s="378">
        <v>0</v>
      </c>
      <c r="N87" s="378">
        <v>0</v>
      </c>
      <c r="O87" s="378">
        <v>0</v>
      </c>
      <c r="P87" s="378">
        <v>2885.5</v>
      </c>
      <c r="Q87" s="378">
        <v>1438.5</v>
      </c>
      <c r="R87" s="378">
        <v>600</v>
      </c>
      <c r="S87" s="378">
        <v>0</v>
      </c>
      <c r="T87" s="378">
        <v>0</v>
      </c>
      <c r="U87" s="378">
        <v>2253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2196.75</v>
      </c>
      <c r="AN87" s="378">
        <v>0</v>
      </c>
      <c r="AO87" s="378">
        <v>1305.5</v>
      </c>
      <c r="AP87" s="378">
        <v>0</v>
      </c>
      <c r="AQ87" s="378">
        <v>0</v>
      </c>
      <c r="AR87" s="378">
        <v>574.75</v>
      </c>
      <c r="AS87" s="378">
        <v>0</v>
      </c>
      <c r="AT87" s="378">
        <v>0</v>
      </c>
      <c r="AU87" s="378">
        <v>160</v>
      </c>
      <c r="AV87" s="378">
        <v>0</v>
      </c>
      <c r="AW87" s="378">
        <v>888</v>
      </c>
    </row>
    <row r="88" spans="3:49" x14ac:dyDescent="0.3">
      <c r="C88" s="378">
        <v>21</v>
      </c>
      <c r="D88" s="378">
        <v>10</v>
      </c>
      <c r="E88" s="378">
        <v>3</v>
      </c>
      <c r="F88" s="378">
        <v>221.5</v>
      </c>
      <c r="G88" s="378">
        <v>0</v>
      </c>
      <c r="H88" s="378">
        <v>0</v>
      </c>
      <c r="I88" s="378">
        <v>66.5</v>
      </c>
      <c r="J88" s="378">
        <v>25</v>
      </c>
      <c r="K88" s="378">
        <v>130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21</v>
      </c>
      <c r="D89" s="378">
        <v>10</v>
      </c>
      <c r="E89" s="378">
        <v>4</v>
      </c>
      <c r="F89" s="378">
        <v>193</v>
      </c>
      <c r="G89" s="378">
        <v>0</v>
      </c>
      <c r="H89" s="378">
        <v>0</v>
      </c>
      <c r="I89" s="378">
        <v>12.5</v>
      </c>
      <c r="J89" s="378">
        <v>0</v>
      </c>
      <c r="K89" s="378">
        <v>180.5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21</v>
      </c>
      <c r="D90" s="378">
        <v>10</v>
      </c>
      <c r="E90" s="378">
        <v>5</v>
      </c>
      <c r="F90" s="378">
        <v>80</v>
      </c>
      <c r="G90" s="378">
        <v>80</v>
      </c>
      <c r="H90" s="378">
        <v>0</v>
      </c>
      <c r="I90" s="378">
        <v>0</v>
      </c>
      <c r="J90" s="378">
        <v>0</v>
      </c>
      <c r="K90" s="378">
        <v>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21</v>
      </c>
      <c r="D91" s="378">
        <v>10</v>
      </c>
      <c r="E91" s="378">
        <v>6</v>
      </c>
      <c r="F91" s="378">
        <v>3502975</v>
      </c>
      <c r="G91" s="378">
        <v>16000</v>
      </c>
      <c r="H91" s="378">
        <v>0</v>
      </c>
      <c r="I91" s="378">
        <v>131804</v>
      </c>
      <c r="J91" s="378">
        <v>74631</v>
      </c>
      <c r="K91" s="378">
        <v>1100316</v>
      </c>
      <c r="L91" s="378">
        <v>0</v>
      </c>
      <c r="M91" s="378">
        <v>0</v>
      </c>
      <c r="N91" s="378">
        <v>0</v>
      </c>
      <c r="O91" s="378">
        <v>0</v>
      </c>
      <c r="P91" s="378">
        <v>605623</v>
      </c>
      <c r="Q91" s="378">
        <v>307115</v>
      </c>
      <c r="R91" s="378">
        <v>152308</v>
      </c>
      <c r="S91" s="378">
        <v>0</v>
      </c>
      <c r="T91" s="378">
        <v>0</v>
      </c>
      <c r="U91" s="378">
        <v>430856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292372</v>
      </c>
      <c r="AN91" s="378">
        <v>0</v>
      </c>
      <c r="AO91" s="378">
        <v>169304</v>
      </c>
      <c r="AP91" s="378">
        <v>0</v>
      </c>
      <c r="AQ91" s="378">
        <v>0</v>
      </c>
      <c r="AR91" s="378">
        <v>65207</v>
      </c>
      <c r="AS91" s="378">
        <v>0</v>
      </c>
      <c r="AT91" s="378">
        <v>0</v>
      </c>
      <c r="AU91" s="378">
        <v>26743</v>
      </c>
      <c r="AV91" s="378">
        <v>0</v>
      </c>
      <c r="AW91" s="378">
        <v>130696</v>
      </c>
    </row>
    <row r="92" spans="3:49" x14ac:dyDescent="0.3">
      <c r="C92" s="378">
        <v>21</v>
      </c>
      <c r="D92" s="378">
        <v>10</v>
      </c>
      <c r="E92" s="378">
        <v>9</v>
      </c>
      <c r="F92" s="378">
        <v>3000</v>
      </c>
      <c r="G92" s="378">
        <v>0</v>
      </c>
      <c r="H92" s="378">
        <v>0</v>
      </c>
      <c r="I92" s="378">
        <v>0</v>
      </c>
      <c r="J92" s="378">
        <v>0</v>
      </c>
      <c r="K92" s="378">
        <v>0</v>
      </c>
      <c r="L92" s="378">
        <v>0</v>
      </c>
      <c r="M92" s="378">
        <v>0</v>
      </c>
      <c r="N92" s="378">
        <v>0</v>
      </c>
      <c r="O92" s="378">
        <v>0</v>
      </c>
      <c r="P92" s="378">
        <v>3000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21</v>
      </c>
      <c r="D93" s="378">
        <v>10</v>
      </c>
      <c r="E93" s="378">
        <v>10</v>
      </c>
      <c r="F93" s="378">
        <v>10900</v>
      </c>
      <c r="G93" s="378">
        <v>0</v>
      </c>
      <c r="H93" s="378">
        <v>0</v>
      </c>
      <c r="I93" s="378">
        <v>0</v>
      </c>
      <c r="J93" s="378">
        <v>500</v>
      </c>
      <c r="K93" s="378">
        <v>0</v>
      </c>
      <c r="L93" s="378">
        <v>0</v>
      </c>
      <c r="M93" s="378">
        <v>0</v>
      </c>
      <c r="N93" s="378">
        <v>0</v>
      </c>
      <c r="O93" s="378">
        <v>10400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0</v>
      </c>
      <c r="AS93" s="378">
        <v>0</v>
      </c>
      <c r="AT93" s="378">
        <v>0</v>
      </c>
      <c r="AU93" s="378">
        <v>0</v>
      </c>
      <c r="AV93" s="378">
        <v>0</v>
      </c>
      <c r="AW93" s="378">
        <v>0</v>
      </c>
    </row>
    <row r="94" spans="3:49" x14ac:dyDescent="0.3">
      <c r="C94" s="378">
        <v>21</v>
      </c>
      <c r="D94" s="378">
        <v>10</v>
      </c>
      <c r="E94" s="378">
        <v>11</v>
      </c>
      <c r="F94" s="378">
        <v>7652.6717557251914</v>
      </c>
      <c r="G94" s="378">
        <v>0</v>
      </c>
      <c r="H94" s="378">
        <v>0</v>
      </c>
      <c r="I94" s="378">
        <v>0</v>
      </c>
      <c r="J94" s="378">
        <v>5152.6717557251914</v>
      </c>
      <c r="K94" s="378">
        <v>0</v>
      </c>
      <c r="L94" s="378">
        <v>0</v>
      </c>
      <c r="M94" s="378">
        <v>0</v>
      </c>
      <c r="N94" s="378">
        <v>0</v>
      </c>
      <c r="O94" s="378">
        <v>2500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7764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88108363</v>
      </c>
      <c r="C3" s="351">
        <f t="shared" ref="C3:R3" si="0">SUBTOTAL(9,C6:C1048576)</f>
        <v>5</v>
      </c>
      <c r="D3" s="351">
        <f>SUBTOTAL(9,D6:D1048576)/2</f>
        <v>92434806.11999993</v>
      </c>
      <c r="E3" s="351">
        <f t="shared" si="0"/>
        <v>5.914760639555892</v>
      </c>
      <c r="F3" s="351">
        <f>SUBTOTAL(9,F6:F1048576)/2</f>
        <v>104992599.13999994</v>
      </c>
      <c r="G3" s="352">
        <f>IF(B3&lt;&gt;0,F3/B3,"")</f>
        <v>1.1916303465994476</v>
      </c>
      <c r="H3" s="353">
        <f t="shared" si="0"/>
        <v>49833545.890000291</v>
      </c>
      <c r="I3" s="351">
        <f t="shared" si="0"/>
        <v>2</v>
      </c>
      <c r="J3" s="351">
        <f t="shared" si="0"/>
        <v>41503862.589999989</v>
      </c>
      <c r="K3" s="351">
        <f t="shared" si="0"/>
        <v>1.6181754136524829</v>
      </c>
      <c r="L3" s="351">
        <f t="shared" si="0"/>
        <v>42248908.460000426</v>
      </c>
      <c r="M3" s="354">
        <f>IF(H3&lt;&gt;0,L3/H3,"")</f>
        <v>0.8478005669766755</v>
      </c>
      <c r="N3" s="350">
        <f t="shared" si="0"/>
        <v>139091335.83999997</v>
      </c>
      <c r="O3" s="351">
        <f t="shared" si="0"/>
        <v>1</v>
      </c>
      <c r="P3" s="351">
        <f t="shared" si="0"/>
        <v>162840356.38999993</v>
      </c>
      <c r="Q3" s="351">
        <f t="shared" si="0"/>
        <v>1.170744068324421</v>
      </c>
      <c r="R3" s="351">
        <f t="shared" si="0"/>
        <v>180292370.11999992</v>
      </c>
      <c r="S3" s="352">
        <f>IF(N3&lt;&gt;0,R3/N3,"")</f>
        <v>1.2962156774983775</v>
      </c>
    </row>
    <row r="4" spans="1:19" ht="14.4" customHeight="1" x14ac:dyDescent="0.3">
      <c r="A4" s="555" t="s">
        <v>280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7762</v>
      </c>
      <c r="B6" s="797">
        <v>3494751</v>
      </c>
      <c r="C6" s="740">
        <v>1</v>
      </c>
      <c r="D6" s="797">
        <v>4127763.4600000037</v>
      </c>
      <c r="E6" s="740">
        <v>1.1811323496294883</v>
      </c>
      <c r="F6" s="797">
        <v>5065053.1300000027</v>
      </c>
      <c r="G6" s="745">
        <v>1.4493316204788274</v>
      </c>
      <c r="H6" s="797">
        <v>31273215.730000276</v>
      </c>
      <c r="I6" s="740">
        <v>1</v>
      </c>
      <c r="J6" s="797">
        <v>28215746.359999981</v>
      </c>
      <c r="K6" s="740">
        <v>0.90223361113877154</v>
      </c>
      <c r="L6" s="797">
        <v>30887505.320000429</v>
      </c>
      <c r="M6" s="745">
        <v>0.9876664295309473</v>
      </c>
      <c r="N6" s="797">
        <v>139091335.83999997</v>
      </c>
      <c r="O6" s="740">
        <v>1</v>
      </c>
      <c r="P6" s="797">
        <v>162840356.38999993</v>
      </c>
      <c r="Q6" s="740">
        <v>1.170744068324421</v>
      </c>
      <c r="R6" s="797">
        <v>180292370.11999992</v>
      </c>
      <c r="S6" s="235">
        <v>1.2962156774983775</v>
      </c>
    </row>
    <row r="7" spans="1:19" ht="14.4" customHeight="1" thickBot="1" x14ac:dyDescent="0.35">
      <c r="A7" s="799" t="s">
        <v>7763</v>
      </c>
      <c r="B7" s="798">
        <v>84613612</v>
      </c>
      <c r="C7" s="671">
        <v>1</v>
      </c>
      <c r="D7" s="798">
        <v>88307042.659999877</v>
      </c>
      <c r="E7" s="671">
        <v>1.0436505495120558</v>
      </c>
      <c r="F7" s="798">
        <v>99927546.009999901</v>
      </c>
      <c r="G7" s="682">
        <v>1.180986647987559</v>
      </c>
      <c r="H7" s="798">
        <v>18560330.160000015</v>
      </c>
      <c r="I7" s="671">
        <v>1</v>
      </c>
      <c r="J7" s="798">
        <v>13288116.23000001</v>
      </c>
      <c r="K7" s="671">
        <v>0.71594180251371131</v>
      </c>
      <c r="L7" s="798">
        <v>11361403.139999999</v>
      </c>
      <c r="M7" s="682">
        <v>0.6121336766134331</v>
      </c>
      <c r="N7" s="798"/>
      <c r="O7" s="671"/>
      <c r="P7" s="798"/>
      <c r="Q7" s="671"/>
      <c r="R7" s="798"/>
      <c r="S7" s="705"/>
    </row>
    <row r="8" spans="1:19" ht="14.4" customHeight="1" thickBot="1" x14ac:dyDescent="0.35"/>
    <row r="9" spans="1:19" ht="14.4" customHeight="1" x14ac:dyDescent="0.3">
      <c r="A9" s="754" t="s">
        <v>557</v>
      </c>
      <c r="B9" s="797">
        <v>8684019</v>
      </c>
      <c r="C9" s="740">
        <v>1</v>
      </c>
      <c r="D9" s="797">
        <v>9995374.5400000084</v>
      </c>
      <c r="E9" s="740">
        <v>1.1510079077440996</v>
      </c>
      <c r="F9" s="797">
        <v>10535535.540000008</v>
      </c>
      <c r="G9" s="745">
        <v>1.2132096371507257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x14ac:dyDescent="0.3">
      <c r="A10" s="691" t="s">
        <v>560</v>
      </c>
      <c r="B10" s="800">
        <v>78501693</v>
      </c>
      <c r="C10" s="665">
        <v>1</v>
      </c>
      <c r="D10" s="800">
        <v>81049443.909999982</v>
      </c>
      <c r="E10" s="665">
        <v>1.0324547256579546</v>
      </c>
      <c r="F10" s="800">
        <v>92889209.310000002</v>
      </c>
      <c r="G10" s="681">
        <v>1.183276509845463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563</v>
      </c>
      <c r="B11" s="800">
        <v>922651</v>
      </c>
      <c r="C11" s="665">
        <v>1</v>
      </c>
      <c r="D11" s="800">
        <v>1389987.67</v>
      </c>
      <c r="E11" s="665">
        <v>1.5065151070122937</v>
      </c>
      <c r="F11" s="800">
        <v>1567854.2899999998</v>
      </c>
      <c r="G11" s="681">
        <v>1.6992928962305356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thickBot="1" x14ac:dyDescent="0.35">
      <c r="A12" s="799" t="s">
        <v>566</v>
      </c>
      <c r="B12" s="798"/>
      <c r="C12" s="671"/>
      <c r="D12" s="798"/>
      <c r="E12" s="671"/>
      <c r="F12" s="798">
        <v>0</v>
      </c>
      <c r="G12" s="682"/>
      <c r="H12" s="798"/>
      <c r="I12" s="671"/>
      <c r="J12" s="798"/>
      <c r="K12" s="671"/>
      <c r="L12" s="798"/>
      <c r="M12" s="682"/>
      <c r="N12" s="798"/>
      <c r="O12" s="671"/>
      <c r="P12" s="798"/>
      <c r="Q12" s="671"/>
      <c r="R12" s="798"/>
      <c r="S12" s="705"/>
    </row>
    <row r="13" spans="1:19" ht="14.4" customHeight="1" x14ac:dyDescent="0.3">
      <c r="A13" s="719" t="s">
        <v>4761</v>
      </c>
    </row>
    <row r="14" spans="1:19" ht="14.4" customHeight="1" x14ac:dyDescent="0.3">
      <c r="A14" s="720" t="s">
        <v>4762</v>
      </c>
    </row>
    <row r="15" spans="1:19" ht="14.4" customHeight="1" x14ac:dyDescent="0.3">
      <c r="A15" s="719" t="s">
        <v>7765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7770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178965</v>
      </c>
      <c r="C3" s="470">
        <f t="shared" si="0"/>
        <v>189138</v>
      </c>
      <c r="D3" s="470">
        <f t="shared" si="0"/>
        <v>209152</v>
      </c>
      <c r="E3" s="353">
        <f t="shared" si="0"/>
        <v>88108363</v>
      </c>
      <c r="F3" s="351">
        <f t="shared" si="0"/>
        <v>92434806.119999915</v>
      </c>
      <c r="G3" s="471">
        <f t="shared" si="0"/>
        <v>104992599.13999999</v>
      </c>
    </row>
    <row r="4" spans="1:7" ht="14.4" customHeight="1" x14ac:dyDescent="0.3">
      <c r="A4" s="555" t="s">
        <v>167</v>
      </c>
      <c r="B4" s="556" t="s">
        <v>277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4764</v>
      </c>
      <c r="B6" s="229">
        <v>28</v>
      </c>
      <c r="C6" s="229">
        <v>121</v>
      </c>
      <c r="D6" s="229">
        <v>2626</v>
      </c>
      <c r="E6" s="797">
        <v>944</v>
      </c>
      <c r="F6" s="797">
        <v>8553.33</v>
      </c>
      <c r="G6" s="801">
        <v>188678.33000000002</v>
      </c>
    </row>
    <row r="7" spans="1:7" ht="14.4" customHeight="1" x14ac:dyDescent="0.3">
      <c r="A7" s="691" t="s">
        <v>4765</v>
      </c>
      <c r="B7" s="668">
        <v>9260</v>
      </c>
      <c r="C7" s="668">
        <v>7351</v>
      </c>
      <c r="D7" s="668">
        <v>9857</v>
      </c>
      <c r="E7" s="800">
        <v>861774</v>
      </c>
      <c r="F7" s="800">
        <v>989378.91999999958</v>
      </c>
      <c r="G7" s="802">
        <v>1324318.2000000011</v>
      </c>
    </row>
    <row r="8" spans="1:7" ht="14.4" customHeight="1" x14ac:dyDescent="0.3">
      <c r="A8" s="691" t="s">
        <v>7766</v>
      </c>
      <c r="B8" s="668">
        <v>98238</v>
      </c>
      <c r="C8" s="668">
        <v>111676</v>
      </c>
      <c r="D8" s="668">
        <v>110391</v>
      </c>
      <c r="E8" s="800">
        <v>76612348</v>
      </c>
      <c r="F8" s="800">
        <v>78997818.739999905</v>
      </c>
      <c r="G8" s="802">
        <v>88822550.650000006</v>
      </c>
    </row>
    <row r="9" spans="1:7" ht="14.4" customHeight="1" x14ac:dyDescent="0.3">
      <c r="A9" s="691" t="s">
        <v>4766</v>
      </c>
      <c r="B9" s="668">
        <v>1706</v>
      </c>
      <c r="C9" s="668">
        <v>1574</v>
      </c>
      <c r="D9" s="668">
        <v>2279</v>
      </c>
      <c r="E9" s="800">
        <v>1023633</v>
      </c>
      <c r="F9" s="800">
        <v>1087544.6600000001</v>
      </c>
      <c r="G9" s="802">
        <v>1179889.99</v>
      </c>
    </row>
    <row r="10" spans="1:7" ht="14.4" customHeight="1" x14ac:dyDescent="0.3">
      <c r="A10" s="691" t="s">
        <v>4767</v>
      </c>
      <c r="B10" s="668">
        <v>1319</v>
      </c>
      <c r="C10" s="668">
        <v>1843</v>
      </c>
      <c r="D10" s="668">
        <v>2947</v>
      </c>
      <c r="E10" s="800">
        <v>283790</v>
      </c>
      <c r="F10" s="800">
        <v>651801.68000000017</v>
      </c>
      <c r="G10" s="802">
        <v>879890.32000000007</v>
      </c>
    </row>
    <row r="11" spans="1:7" ht="14.4" customHeight="1" x14ac:dyDescent="0.3">
      <c r="A11" s="691" t="s">
        <v>4768</v>
      </c>
      <c r="B11" s="668">
        <v>1149</v>
      </c>
      <c r="C11" s="668">
        <v>1646</v>
      </c>
      <c r="D11" s="668">
        <v>2263</v>
      </c>
      <c r="E11" s="800">
        <v>486702</v>
      </c>
      <c r="F11" s="800">
        <v>845347.33000000007</v>
      </c>
      <c r="G11" s="802">
        <v>663081.34</v>
      </c>
    </row>
    <row r="12" spans="1:7" ht="14.4" customHeight="1" x14ac:dyDescent="0.3">
      <c r="A12" s="691" t="s">
        <v>4769</v>
      </c>
      <c r="B12" s="668">
        <v>664</v>
      </c>
      <c r="C12" s="668">
        <v>331</v>
      </c>
      <c r="D12" s="668">
        <v>2947</v>
      </c>
      <c r="E12" s="800">
        <v>46590</v>
      </c>
      <c r="F12" s="800">
        <v>23580.67</v>
      </c>
      <c r="G12" s="802">
        <v>231985.97999999995</v>
      </c>
    </row>
    <row r="13" spans="1:7" ht="14.4" customHeight="1" x14ac:dyDescent="0.3">
      <c r="A13" s="691" t="s">
        <v>4770</v>
      </c>
      <c r="B13" s="668">
        <v>1610</v>
      </c>
      <c r="C13" s="668">
        <v>1525</v>
      </c>
      <c r="D13" s="668">
        <v>2071</v>
      </c>
      <c r="E13" s="800">
        <v>768041</v>
      </c>
      <c r="F13" s="800">
        <v>915625.99</v>
      </c>
      <c r="G13" s="802">
        <v>1013055.3300000001</v>
      </c>
    </row>
    <row r="14" spans="1:7" ht="14.4" customHeight="1" x14ac:dyDescent="0.3">
      <c r="A14" s="691" t="s">
        <v>7767</v>
      </c>
      <c r="B14" s="668">
        <v>5635</v>
      </c>
      <c r="C14" s="668">
        <v>3923</v>
      </c>
      <c r="D14" s="668"/>
      <c r="E14" s="800">
        <v>425180</v>
      </c>
      <c r="F14" s="800">
        <v>398848.98</v>
      </c>
      <c r="G14" s="802"/>
    </row>
    <row r="15" spans="1:7" ht="14.4" customHeight="1" x14ac:dyDescent="0.3">
      <c r="A15" s="691" t="s">
        <v>4772</v>
      </c>
      <c r="B15" s="668"/>
      <c r="C15" s="668"/>
      <c r="D15" s="668">
        <v>37</v>
      </c>
      <c r="E15" s="800"/>
      <c r="F15" s="800"/>
      <c r="G15" s="802">
        <v>4472.67</v>
      </c>
    </row>
    <row r="16" spans="1:7" ht="14.4" customHeight="1" x14ac:dyDescent="0.3">
      <c r="A16" s="691" t="s">
        <v>7768</v>
      </c>
      <c r="B16" s="668">
        <v>5</v>
      </c>
      <c r="C16" s="668">
        <v>6</v>
      </c>
      <c r="D16" s="668">
        <v>7</v>
      </c>
      <c r="E16" s="800">
        <v>466</v>
      </c>
      <c r="F16" s="800">
        <v>210</v>
      </c>
      <c r="G16" s="802">
        <v>259</v>
      </c>
    </row>
    <row r="17" spans="1:7" ht="14.4" customHeight="1" x14ac:dyDescent="0.3">
      <c r="A17" s="691" t="s">
        <v>4773</v>
      </c>
      <c r="B17" s="668">
        <v>1593</v>
      </c>
      <c r="C17" s="668">
        <v>1741</v>
      </c>
      <c r="D17" s="668">
        <v>1997</v>
      </c>
      <c r="E17" s="800">
        <v>924118</v>
      </c>
      <c r="F17" s="800">
        <v>1069591.99</v>
      </c>
      <c r="G17" s="802">
        <v>1159620</v>
      </c>
    </row>
    <row r="18" spans="1:7" ht="14.4" customHeight="1" x14ac:dyDescent="0.3">
      <c r="A18" s="691" t="s">
        <v>4774</v>
      </c>
      <c r="B18" s="668">
        <v>11881</v>
      </c>
      <c r="C18" s="668">
        <v>10828</v>
      </c>
      <c r="D18" s="668">
        <v>10679</v>
      </c>
      <c r="E18" s="800">
        <v>1171072</v>
      </c>
      <c r="F18" s="800">
        <v>1297702.6499999999</v>
      </c>
      <c r="G18" s="802">
        <v>1367188.9600000002</v>
      </c>
    </row>
    <row r="19" spans="1:7" ht="14.4" customHeight="1" x14ac:dyDescent="0.3">
      <c r="A19" s="691" t="s">
        <v>4775</v>
      </c>
      <c r="B19" s="668">
        <v>2</v>
      </c>
      <c r="C19" s="668">
        <v>8</v>
      </c>
      <c r="D19" s="668">
        <v>16</v>
      </c>
      <c r="E19" s="800">
        <v>651</v>
      </c>
      <c r="F19" s="800">
        <v>1164.33</v>
      </c>
      <c r="G19" s="802">
        <v>552</v>
      </c>
    </row>
    <row r="20" spans="1:7" ht="14.4" customHeight="1" x14ac:dyDescent="0.3">
      <c r="A20" s="691" t="s">
        <v>4776</v>
      </c>
      <c r="B20" s="668">
        <v>5557</v>
      </c>
      <c r="C20" s="668">
        <v>6029</v>
      </c>
      <c r="D20" s="668">
        <v>7749</v>
      </c>
      <c r="E20" s="800">
        <v>705288</v>
      </c>
      <c r="F20" s="800">
        <v>956869.33000000007</v>
      </c>
      <c r="G20" s="802">
        <v>1233459.9299999997</v>
      </c>
    </row>
    <row r="21" spans="1:7" ht="14.4" customHeight="1" x14ac:dyDescent="0.3">
      <c r="A21" s="691" t="s">
        <v>4777</v>
      </c>
      <c r="B21" s="668">
        <v>66</v>
      </c>
      <c r="C21" s="668">
        <v>53</v>
      </c>
      <c r="D21" s="668">
        <v>44</v>
      </c>
      <c r="E21" s="800">
        <v>12379</v>
      </c>
      <c r="F21" s="800">
        <v>11322.99</v>
      </c>
      <c r="G21" s="802">
        <v>8521.33</v>
      </c>
    </row>
    <row r="22" spans="1:7" ht="14.4" customHeight="1" x14ac:dyDescent="0.3">
      <c r="A22" s="691" t="s">
        <v>4778</v>
      </c>
      <c r="B22" s="668"/>
      <c r="C22" s="668">
        <v>18</v>
      </c>
      <c r="D22" s="668">
        <v>55</v>
      </c>
      <c r="E22" s="800"/>
      <c r="F22" s="800">
        <v>625</v>
      </c>
      <c r="G22" s="802">
        <v>3134.33</v>
      </c>
    </row>
    <row r="23" spans="1:7" ht="14.4" customHeight="1" x14ac:dyDescent="0.3">
      <c r="A23" s="691" t="s">
        <v>4779</v>
      </c>
      <c r="B23" s="668"/>
      <c r="C23" s="668">
        <v>44</v>
      </c>
      <c r="D23" s="668">
        <v>25</v>
      </c>
      <c r="E23" s="800"/>
      <c r="F23" s="800">
        <v>27373</v>
      </c>
      <c r="G23" s="802">
        <v>1153</v>
      </c>
    </row>
    <row r="24" spans="1:7" ht="14.4" customHeight="1" x14ac:dyDescent="0.3">
      <c r="A24" s="691" t="s">
        <v>4780</v>
      </c>
      <c r="B24" s="668">
        <v>4205</v>
      </c>
      <c r="C24" s="668">
        <v>5295</v>
      </c>
      <c r="D24" s="668">
        <v>8811</v>
      </c>
      <c r="E24" s="800">
        <v>409786</v>
      </c>
      <c r="F24" s="800">
        <v>532350.32999999996</v>
      </c>
      <c r="G24" s="802">
        <v>825768.34999999986</v>
      </c>
    </row>
    <row r="25" spans="1:7" ht="14.4" customHeight="1" x14ac:dyDescent="0.3">
      <c r="A25" s="691" t="s">
        <v>4781</v>
      </c>
      <c r="B25" s="668">
        <v>649</v>
      </c>
      <c r="C25" s="668">
        <v>374</v>
      </c>
      <c r="D25" s="668">
        <v>463</v>
      </c>
      <c r="E25" s="800">
        <v>75085</v>
      </c>
      <c r="F25" s="800">
        <v>70265.67</v>
      </c>
      <c r="G25" s="802">
        <v>66634</v>
      </c>
    </row>
    <row r="26" spans="1:7" ht="14.4" customHeight="1" x14ac:dyDescent="0.3">
      <c r="A26" s="691" t="s">
        <v>7769</v>
      </c>
      <c r="B26" s="668">
        <v>415</v>
      </c>
      <c r="C26" s="668">
        <v>149</v>
      </c>
      <c r="D26" s="668">
        <v>22</v>
      </c>
      <c r="E26" s="800">
        <v>83520</v>
      </c>
      <c r="F26" s="800">
        <v>21675.33</v>
      </c>
      <c r="G26" s="802">
        <v>1848.33</v>
      </c>
    </row>
    <row r="27" spans="1:7" ht="14.4" customHeight="1" x14ac:dyDescent="0.3">
      <c r="A27" s="691" t="s">
        <v>4783</v>
      </c>
      <c r="B27" s="668">
        <v>429</v>
      </c>
      <c r="C27" s="668">
        <v>909</v>
      </c>
      <c r="D27" s="668">
        <v>685</v>
      </c>
      <c r="E27" s="800">
        <v>33207</v>
      </c>
      <c r="F27" s="800">
        <v>83987.98000000001</v>
      </c>
      <c r="G27" s="802">
        <v>73546.67</v>
      </c>
    </row>
    <row r="28" spans="1:7" ht="14.4" customHeight="1" x14ac:dyDescent="0.3">
      <c r="A28" s="691" t="s">
        <v>4784</v>
      </c>
      <c r="B28" s="668"/>
      <c r="C28" s="668"/>
      <c r="D28" s="668">
        <v>5</v>
      </c>
      <c r="E28" s="800"/>
      <c r="F28" s="800"/>
      <c r="G28" s="802">
        <v>180</v>
      </c>
    </row>
    <row r="29" spans="1:7" ht="14.4" customHeight="1" x14ac:dyDescent="0.3">
      <c r="A29" s="691" t="s">
        <v>4786</v>
      </c>
      <c r="B29" s="668"/>
      <c r="C29" s="668">
        <v>8</v>
      </c>
      <c r="D29" s="668">
        <v>15</v>
      </c>
      <c r="E29" s="800"/>
      <c r="F29" s="800">
        <v>265</v>
      </c>
      <c r="G29" s="802">
        <v>838.32999999999993</v>
      </c>
    </row>
    <row r="30" spans="1:7" ht="14.4" customHeight="1" x14ac:dyDescent="0.3">
      <c r="A30" s="691" t="s">
        <v>4787</v>
      </c>
      <c r="B30" s="668">
        <v>13305</v>
      </c>
      <c r="C30" s="668">
        <v>12986</v>
      </c>
      <c r="D30" s="668">
        <v>14017</v>
      </c>
      <c r="E30" s="800">
        <v>878400</v>
      </c>
      <c r="F30" s="800">
        <v>1154603.6399999997</v>
      </c>
      <c r="G30" s="802">
        <v>1278431.96</v>
      </c>
    </row>
    <row r="31" spans="1:7" ht="14.4" customHeight="1" x14ac:dyDescent="0.3">
      <c r="A31" s="691" t="s">
        <v>4788</v>
      </c>
      <c r="B31" s="668">
        <v>415</v>
      </c>
      <c r="C31" s="668">
        <v>673</v>
      </c>
      <c r="D31" s="668">
        <v>230</v>
      </c>
      <c r="E31" s="800">
        <v>50435</v>
      </c>
      <c r="F31" s="800">
        <v>62115</v>
      </c>
      <c r="G31" s="802">
        <v>14922.01</v>
      </c>
    </row>
    <row r="32" spans="1:7" ht="14.4" customHeight="1" x14ac:dyDescent="0.3">
      <c r="A32" s="691" t="s">
        <v>4789</v>
      </c>
      <c r="B32" s="668">
        <v>140</v>
      </c>
      <c r="C32" s="668">
        <v>178</v>
      </c>
      <c r="D32" s="668">
        <v>298</v>
      </c>
      <c r="E32" s="800">
        <v>19917</v>
      </c>
      <c r="F32" s="800">
        <v>42798.67</v>
      </c>
      <c r="G32" s="802">
        <v>52353.65</v>
      </c>
    </row>
    <row r="33" spans="1:7" ht="14.4" customHeight="1" x14ac:dyDescent="0.3">
      <c r="A33" s="691" t="s">
        <v>4790</v>
      </c>
      <c r="B33" s="668">
        <v>8757</v>
      </c>
      <c r="C33" s="668">
        <v>3464</v>
      </c>
      <c r="D33" s="668">
        <v>3070</v>
      </c>
      <c r="E33" s="800">
        <v>813596</v>
      </c>
      <c r="F33" s="800">
        <v>450984.31000000006</v>
      </c>
      <c r="G33" s="802">
        <v>417537.98000000004</v>
      </c>
    </row>
    <row r="34" spans="1:7" ht="14.4" customHeight="1" x14ac:dyDescent="0.3">
      <c r="A34" s="691" t="s">
        <v>4791</v>
      </c>
      <c r="B34" s="668">
        <v>8050</v>
      </c>
      <c r="C34" s="668">
        <v>6309</v>
      </c>
      <c r="D34" s="668">
        <v>7848</v>
      </c>
      <c r="E34" s="800">
        <v>669890</v>
      </c>
      <c r="F34" s="800">
        <v>652439.64999999991</v>
      </c>
      <c r="G34" s="802">
        <v>806827.95999999985</v>
      </c>
    </row>
    <row r="35" spans="1:7" ht="14.4" customHeight="1" x14ac:dyDescent="0.3">
      <c r="A35" s="691" t="s">
        <v>4792</v>
      </c>
      <c r="B35" s="668">
        <v>57</v>
      </c>
      <c r="C35" s="668">
        <v>5288</v>
      </c>
      <c r="D35" s="668">
        <v>3548</v>
      </c>
      <c r="E35" s="800">
        <v>2443</v>
      </c>
      <c r="F35" s="800">
        <v>454264.67000000004</v>
      </c>
      <c r="G35" s="802">
        <v>282919.30999999994</v>
      </c>
    </row>
    <row r="36" spans="1:7" ht="14.4" customHeight="1" x14ac:dyDescent="0.3">
      <c r="A36" s="691" t="s">
        <v>4793</v>
      </c>
      <c r="B36" s="668">
        <v>1100</v>
      </c>
      <c r="C36" s="668">
        <v>894</v>
      </c>
      <c r="D36" s="668">
        <v>3094</v>
      </c>
      <c r="E36" s="800">
        <v>811631</v>
      </c>
      <c r="F36" s="800">
        <v>561227.99</v>
      </c>
      <c r="G36" s="802">
        <v>1316915</v>
      </c>
    </row>
    <row r="37" spans="1:7" ht="14.4" customHeight="1" x14ac:dyDescent="0.3">
      <c r="A37" s="691" t="s">
        <v>4794</v>
      </c>
      <c r="B37" s="668">
        <v>1743</v>
      </c>
      <c r="C37" s="668">
        <v>2159</v>
      </c>
      <c r="D37" s="668">
        <v>2487</v>
      </c>
      <c r="E37" s="800">
        <v>796013</v>
      </c>
      <c r="F37" s="800">
        <v>824604.96999999974</v>
      </c>
      <c r="G37" s="802">
        <v>937401.94999999972</v>
      </c>
    </row>
    <row r="38" spans="1:7" ht="14.4" customHeight="1" x14ac:dyDescent="0.3">
      <c r="A38" s="691" t="s">
        <v>4795</v>
      </c>
      <c r="B38" s="668">
        <v>670</v>
      </c>
      <c r="C38" s="668">
        <v>1383</v>
      </c>
      <c r="D38" s="668">
        <v>8418</v>
      </c>
      <c r="E38" s="800">
        <v>117328</v>
      </c>
      <c r="F38" s="800">
        <v>204109.66999999998</v>
      </c>
      <c r="G38" s="802">
        <v>820605.94999999972</v>
      </c>
    </row>
    <row r="39" spans="1:7" ht="14.4" customHeight="1" thickBot="1" x14ac:dyDescent="0.35">
      <c r="A39" s="799" t="s">
        <v>4796</v>
      </c>
      <c r="B39" s="674">
        <v>317</v>
      </c>
      <c r="C39" s="674">
        <v>352</v>
      </c>
      <c r="D39" s="674">
        <v>151</v>
      </c>
      <c r="E39" s="798">
        <v>24136</v>
      </c>
      <c r="F39" s="798">
        <v>35753.65</v>
      </c>
      <c r="G39" s="803">
        <v>14056.33</v>
      </c>
    </row>
    <row r="40" spans="1:7" ht="14.4" customHeight="1" x14ac:dyDescent="0.3">
      <c r="A40" s="719" t="s">
        <v>4761</v>
      </c>
    </row>
    <row r="41" spans="1:7" ht="14.4" customHeight="1" x14ac:dyDescent="0.3">
      <c r="A41" s="720" t="s">
        <v>4762</v>
      </c>
    </row>
    <row r="42" spans="1:7" ht="14.4" customHeight="1" x14ac:dyDescent="0.3">
      <c r="A42" s="719" t="s">
        <v>7765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62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8186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199731.48</v>
      </c>
      <c r="G3" s="212">
        <f t="shared" si="0"/>
        <v>277033244.72999996</v>
      </c>
      <c r="H3" s="78"/>
      <c r="I3" s="78"/>
      <c r="J3" s="212">
        <f t="shared" si="0"/>
        <v>208498.02000000002</v>
      </c>
      <c r="K3" s="212">
        <f t="shared" si="0"/>
        <v>296779025.10000002</v>
      </c>
      <c r="L3" s="78"/>
      <c r="M3" s="78"/>
      <c r="N3" s="212">
        <f t="shared" si="0"/>
        <v>229045.03999999998</v>
      </c>
      <c r="O3" s="212">
        <f t="shared" si="0"/>
        <v>327533877.72000003</v>
      </c>
      <c r="P3" s="79">
        <f>IF(G3=0,0,O3/G3)</f>
        <v>1.1822908764585947</v>
      </c>
      <c r="Q3" s="213">
        <f>IF(N3=0,0,O3/N3)</f>
        <v>1429.9976883149272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7771</v>
      </c>
      <c r="B6" s="740" t="s">
        <v>557</v>
      </c>
      <c r="C6" s="740" t="s">
        <v>7772</v>
      </c>
      <c r="D6" s="740" t="s">
        <v>7773</v>
      </c>
      <c r="E6" s="740" t="s">
        <v>3103</v>
      </c>
      <c r="F6" s="229">
        <v>0.1</v>
      </c>
      <c r="G6" s="229">
        <v>22.48</v>
      </c>
      <c r="H6" s="740">
        <v>1</v>
      </c>
      <c r="I6" s="740">
        <v>224.79999999999998</v>
      </c>
      <c r="J6" s="229">
        <v>0.1</v>
      </c>
      <c r="K6" s="229">
        <v>8.19</v>
      </c>
      <c r="L6" s="740">
        <v>0.36432384341637009</v>
      </c>
      <c r="M6" s="740">
        <v>81.899999999999991</v>
      </c>
      <c r="N6" s="229">
        <v>0.1</v>
      </c>
      <c r="O6" s="229">
        <v>8.19</v>
      </c>
      <c r="P6" s="745">
        <v>0.36432384341637009</v>
      </c>
      <c r="Q6" s="753">
        <v>81.899999999999991</v>
      </c>
    </row>
    <row r="7" spans="1:17" ht="14.4" customHeight="1" x14ac:dyDescent="0.3">
      <c r="A7" s="664" t="s">
        <v>7771</v>
      </c>
      <c r="B7" s="665" t="s">
        <v>557</v>
      </c>
      <c r="C7" s="665" t="s">
        <v>7772</v>
      </c>
      <c r="D7" s="665" t="s">
        <v>7774</v>
      </c>
      <c r="E7" s="665" t="s">
        <v>7775</v>
      </c>
      <c r="F7" s="668">
        <v>55.900000000000013</v>
      </c>
      <c r="G7" s="668">
        <v>3161.3599999999997</v>
      </c>
      <c r="H7" s="665">
        <v>1</v>
      </c>
      <c r="I7" s="665">
        <v>56.553846153846138</v>
      </c>
      <c r="J7" s="668">
        <v>37.6</v>
      </c>
      <c r="K7" s="668">
        <v>2034.2799999999995</v>
      </c>
      <c r="L7" s="665">
        <v>0.64348255181314362</v>
      </c>
      <c r="M7" s="665">
        <v>54.103191489361684</v>
      </c>
      <c r="N7" s="668">
        <v>38.500000000000014</v>
      </c>
      <c r="O7" s="668">
        <v>2083.0099999999998</v>
      </c>
      <c r="P7" s="681">
        <v>0.6588968039071792</v>
      </c>
      <c r="Q7" s="669">
        <v>54.104155844155819</v>
      </c>
    </row>
    <row r="8" spans="1:17" ht="14.4" customHeight="1" x14ac:dyDescent="0.3">
      <c r="A8" s="664" t="s">
        <v>7771</v>
      </c>
      <c r="B8" s="665" t="s">
        <v>557</v>
      </c>
      <c r="C8" s="665" t="s">
        <v>7772</v>
      </c>
      <c r="D8" s="665" t="s">
        <v>7776</v>
      </c>
      <c r="E8" s="665" t="s">
        <v>4927</v>
      </c>
      <c r="F8" s="668">
        <v>73.199999999999989</v>
      </c>
      <c r="G8" s="668">
        <v>8286.24</v>
      </c>
      <c r="H8" s="665">
        <v>1</v>
      </c>
      <c r="I8" s="665">
        <v>113.20000000000002</v>
      </c>
      <c r="J8" s="668">
        <v>40.700000000000003</v>
      </c>
      <c r="K8" s="668">
        <v>4406.41</v>
      </c>
      <c r="L8" s="665">
        <v>0.53177436328177796</v>
      </c>
      <c r="M8" s="665">
        <v>108.26560196560196</v>
      </c>
      <c r="N8" s="668">
        <v>59.600000000000016</v>
      </c>
      <c r="O8" s="668">
        <v>6452.6699999999983</v>
      </c>
      <c r="P8" s="681">
        <v>0.77872110872965283</v>
      </c>
      <c r="Q8" s="669">
        <v>108.26627516778518</v>
      </c>
    </row>
    <row r="9" spans="1:17" ht="14.4" customHeight="1" x14ac:dyDescent="0.3">
      <c r="A9" s="664" t="s">
        <v>7771</v>
      </c>
      <c r="B9" s="665" t="s">
        <v>557</v>
      </c>
      <c r="C9" s="665" t="s">
        <v>7772</v>
      </c>
      <c r="D9" s="665" t="s">
        <v>7777</v>
      </c>
      <c r="E9" s="665" t="s">
        <v>7778</v>
      </c>
      <c r="F9" s="668">
        <v>1.3000000000000003</v>
      </c>
      <c r="G9" s="668">
        <v>205.26999999999995</v>
      </c>
      <c r="H9" s="665">
        <v>1</v>
      </c>
      <c r="I9" s="665">
        <v>157.89999999999992</v>
      </c>
      <c r="J9" s="668">
        <v>0.8</v>
      </c>
      <c r="K9" s="668">
        <v>120.80999999999999</v>
      </c>
      <c r="L9" s="665">
        <v>0.58854192039752529</v>
      </c>
      <c r="M9" s="665">
        <v>151.01249999999999</v>
      </c>
      <c r="N9" s="668">
        <v>0.60000000000000009</v>
      </c>
      <c r="O9" s="668">
        <v>90.6</v>
      </c>
      <c r="P9" s="681">
        <v>0.44136990305451362</v>
      </c>
      <c r="Q9" s="669">
        <v>150.99999999999997</v>
      </c>
    </row>
    <row r="10" spans="1:17" ht="14.4" customHeight="1" x14ac:dyDescent="0.3">
      <c r="A10" s="664" t="s">
        <v>7771</v>
      </c>
      <c r="B10" s="665" t="s">
        <v>557</v>
      </c>
      <c r="C10" s="665" t="s">
        <v>7772</v>
      </c>
      <c r="D10" s="665" t="s">
        <v>7779</v>
      </c>
      <c r="E10" s="665" t="s">
        <v>680</v>
      </c>
      <c r="F10" s="668">
        <v>0.4</v>
      </c>
      <c r="G10" s="668">
        <v>22.240000000000002</v>
      </c>
      <c r="H10" s="665">
        <v>1</v>
      </c>
      <c r="I10" s="665">
        <v>55.6</v>
      </c>
      <c r="J10" s="668">
        <v>0.4</v>
      </c>
      <c r="K10" s="668">
        <v>21.25</v>
      </c>
      <c r="L10" s="665">
        <v>0.95548561151079126</v>
      </c>
      <c r="M10" s="665">
        <v>53.125</v>
      </c>
      <c r="N10" s="668">
        <v>0.4</v>
      </c>
      <c r="O10" s="668">
        <v>21.24</v>
      </c>
      <c r="P10" s="681">
        <v>0.95503597122302142</v>
      </c>
      <c r="Q10" s="669">
        <v>53.099999999999994</v>
      </c>
    </row>
    <row r="11" spans="1:17" ht="14.4" customHeight="1" x14ac:dyDescent="0.3">
      <c r="A11" s="664" t="s">
        <v>7771</v>
      </c>
      <c r="B11" s="665" t="s">
        <v>557</v>
      </c>
      <c r="C11" s="665" t="s">
        <v>7772</v>
      </c>
      <c r="D11" s="665" t="s">
        <v>7780</v>
      </c>
      <c r="E11" s="665" t="s">
        <v>696</v>
      </c>
      <c r="F11" s="668">
        <v>0.2</v>
      </c>
      <c r="G11" s="668">
        <v>4.2300000000000004</v>
      </c>
      <c r="H11" s="665">
        <v>1</v>
      </c>
      <c r="I11" s="665">
        <v>21.150000000000002</v>
      </c>
      <c r="J11" s="668"/>
      <c r="K11" s="668"/>
      <c r="L11" s="665"/>
      <c r="M11" s="665"/>
      <c r="N11" s="668"/>
      <c r="O11" s="668"/>
      <c r="P11" s="681"/>
      <c r="Q11" s="669"/>
    </row>
    <row r="12" spans="1:17" ht="14.4" customHeight="1" x14ac:dyDescent="0.3">
      <c r="A12" s="664" t="s">
        <v>7771</v>
      </c>
      <c r="B12" s="665" t="s">
        <v>557</v>
      </c>
      <c r="C12" s="665" t="s">
        <v>7772</v>
      </c>
      <c r="D12" s="665" t="s">
        <v>7781</v>
      </c>
      <c r="E12" s="665" t="s">
        <v>7782</v>
      </c>
      <c r="F12" s="668">
        <v>56.7</v>
      </c>
      <c r="G12" s="668">
        <v>664.18999999999994</v>
      </c>
      <c r="H12" s="665">
        <v>1</v>
      </c>
      <c r="I12" s="665">
        <v>11.71410934744268</v>
      </c>
      <c r="J12" s="668">
        <v>29.6</v>
      </c>
      <c r="K12" s="668">
        <v>355.49999999999994</v>
      </c>
      <c r="L12" s="665">
        <v>0.53523841069573463</v>
      </c>
      <c r="M12" s="665">
        <v>12.010135135135133</v>
      </c>
      <c r="N12" s="668">
        <v>43.6</v>
      </c>
      <c r="O12" s="668">
        <v>560.93000000000006</v>
      </c>
      <c r="P12" s="681">
        <v>0.84453243800719691</v>
      </c>
      <c r="Q12" s="669">
        <v>12.865366972477066</v>
      </c>
    </row>
    <row r="13" spans="1:17" ht="14.4" customHeight="1" x14ac:dyDescent="0.3">
      <c r="A13" s="664" t="s">
        <v>7771</v>
      </c>
      <c r="B13" s="665" t="s">
        <v>557</v>
      </c>
      <c r="C13" s="665" t="s">
        <v>7772</v>
      </c>
      <c r="D13" s="665" t="s">
        <v>7783</v>
      </c>
      <c r="E13" s="665" t="s">
        <v>7784</v>
      </c>
      <c r="F13" s="668">
        <v>108.60000000000002</v>
      </c>
      <c r="G13" s="668">
        <v>21426.809999999998</v>
      </c>
      <c r="H13" s="665">
        <v>1</v>
      </c>
      <c r="I13" s="665">
        <v>197.30027624309386</v>
      </c>
      <c r="J13" s="668">
        <v>109.69999999999997</v>
      </c>
      <c r="K13" s="668">
        <v>20700.620000000006</v>
      </c>
      <c r="L13" s="665">
        <v>0.96610834743949325</v>
      </c>
      <c r="M13" s="665">
        <v>188.7020966271651</v>
      </c>
      <c r="N13" s="668">
        <v>122.39999999999998</v>
      </c>
      <c r="O13" s="668">
        <v>24256.000000000004</v>
      </c>
      <c r="P13" s="681">
        <v>1.1320397203316783</v>
      </c>
      <c r="Q13" s="669">
        <v>198.16993464052294</v>
      </c>
    </row>
    <row r="14" spans="1:17" ht="14.4" customHeight="1" x14ac:dyDescent="0.3">
      <c r="A14" s="664" t="s">
        <v>7771</v>
      </c>
      <c r="B14" s="665" t="s">
        <v>557</v>
      </c>
      <c r="C14" s="665" t="s">
        <v>7772</v>
      </c>
      <c r="D14" s="665" t="s">
        <v>7785</v>
      </c>
      <c r="E14" s="665" t="s">
        <v>4141</v>
      </c>
      <c r="F14" s="668"/>
      <c r="G14" s="668"/>
      <c r="H14" s="665"/>
      <c r="I14" s="665"/>
      <c r="J14" s="668">
        <v>2</v>
      </c>
      <c r="K14" s="668">
        <v>14824.77</v>
      </c>
      <c r="L14" s="665"/>
      <c r="M14" s="665">
        <v>7412.3850000000002</v>
      </c>
      <c r="N14" s="668">
        <v>8.1</v>
      </c>
      <c r="O14" s="668">
        <v>51617.57</v>
      </c>
      <c r="P14" s="681"/>
      <c r="Q14" s="669">
        <v>6372.5395061728395</v>
      </c>
    </row>
    <row r="15" spans="1:17" ht="14.4" customHeight="1" x14ac:dyDescent="0.3">
      <c r="A15" s="664" t="s">
        <v>7771</v>
      </c>
      <c r="B15" s="665" t="s">
        <v>557</v>
      </c>
      <c r="C15" s="665" t="s">
        <v>7772</v>
      </c>
      <c r="D15" s="665" t="s">
        <v>7786</v>
      </c>
      <c r="E15" s="665" t="s">
        <v>5193</v>
      </c>
      <c r="F15" s="668">
        <v>1.7999999999999998</v>
      </c>
      <c r="G15" s="668">
        <v>189.73</v>
      </c>
      <c r="H15" s="665">
        <v>1</v>
      </c>
      <c r="I15" s="665">
        <v>105.40555555555557</v>
      </c>
      <c r="J15" s="668">
        <v>0.1</v>
      </c>
      <c r="K15" s="668">
        <v>10.08</v>
      </c>
      <c r="L15" s="665">
        <v>5.3128129447109054E-2</v>
      </c>
      <c r="M15" s="665">
        <v>100.8</v>
      </c>
      <c r="N15" s="668">
        <v>0.4</v>
      </c>
      <c r="O15" s="668">
        <v>24.56</v>
      </c>
      <c r="P15" s="681">
        <v>0.12944710904970222</v>
      </c>
      <c r="Q15" s="669">
        <v>61.399999999999991</v>
      </c>
    </row>
    <row r="16" spans="1:17" ht="14.4" customHeight="1" x14ac:dyDescent="0.3">
      <c r="A16" s="664" t="s">
        <v>7771</v>
      </c>
      <c r="B16" s="665" t="s">
        <v>557</v>
      </c>
      <c r="C16" s="665" t="s">
        <v>7772</v>
      </c>
      <c r="D16" s="665" t="s">
        <v>7787</v>
      </c>
      <c r="E16" s="665" t="s">
        <v>7788</v>
      </c>
      <c r="F16" s="668">
        <v>13.95</v>
      </c>
      <c r="G16" s="668">
        <v>3925.27</v>
      </c>
      <c r="H16" s="665">
        <v>1</v>
      </c>
      <c r="I16" s="665">
        <v>281.38136200716849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7771</v>
      </c>
      <c r="B17" s="665" t="s">
        <v>557</v>
      </c>
      <c r="C17" s="665" t="s">
        <v>7772</v>
      </c>
      <c r="D17" s="665" t="s">
        <v>7789</v>
      </c>
      <c r="E17" s="665" t="s">
        <v>7790</v>
      </c>
      <c r="F17" s="668"/>
      <c r="G17" s="668"/>
      <c r="H17" s="665"/>
      <c r="I17" s="665"/>
      <c r="J17" s="668"/>
      <c r="K17" s="668"/>
      <c r="L17" s="665"/>
      <c r="M17" s="665"/>
      <c r="N17" s="668">
        <v>0.1</v>
      </c>
      <c r="O17" s="668">
        <v>42.37</v>
      </c>
      <c r="P17" s="681"/>
      <c r="Q17" s="669">
        <v>423.69999999999993</v>
      </c>
    </row>
    <row r="18" spans="1:17" ht="14.4" customHeight="1" x14ac:dyDescent="0.3">
      <c r="A18" s="664" t="s">
        <v>7771</v>
      </c>
      <c r="B18" s="665" t="s">
        <v>557</v>
      </c>
      <c r="C18" s="665" t="s">
        <v>7772</v>
      </c>
      <c r="D18" s="665" t="s">
        <v>7791</v>
      </c>
      <c r="E18" s="665" t="s">
        <v>7792</v>
      </c>
      <c r="F18" s="668">
        <v>21</v>
      </c>
      <c r="G18" s="668">
        <v>166369.98000000001</v>
      </c>
      <c r="H18" s="665">
        <v>1</v>
      </c>
      <c r="I18" s="665">
        <v>7922.38</v>
      </c>
      <c r="J18" s="668">
        <v>31</v>
      </c>
      <c r="K18" s="668">
        <v>217331.03</v>
      </c>
      <c r="L18" s="665">
        <v>1.3063115713543993</v>
      </c>
      <c r="M18" s="665">
        <v>7010.6783870967738</v>
      </c>
      <c r="N18" s="668">
        <v>31</v>
      </c>
      <c r="O18" s="668">
        <v>205255.64999999994</v>
      </c>
      <c r="P18" s="681">
        <v>1.2337300876035444</v>
      </c>
      <c r="Q18" s="669">
        <v>6621.1499999999978</v>
      </c>
    </row>
    <row r="19" spans="1:17" ht="14.4" customHeight="1" x14ac:dyDescent="0.3">
      <c r="A19" s="664" t="s">
        <v>7771</v>
      </c>
      <c r="B19" s="665" t="s">
        <v>557</v>
      </c>
      <c r="C19" s="665" t="s">
        <v>7772</v>
      </c>
      <c r="D19" s="665" t="s">
        <v>7793</v>
      </c>
      <c r="E19" s="665" t="s">
        <v>1823</v>
      </c>
      <c r="F19" s="668">
        <v>2.7800000000000002</v>
      </c>
      <c r="G19" s="668">
        <v>367.54</v>
      </c>
      <c r="H19" s="665">
        <v>1</v>
      </c>
      <c r="I19" s="665">
        <v>132.20863309352518</v>
      </c>
      <c r="J19" s="668"/>
      <c r="K19" s="668"/>
      <c r="L19" s="665"/>
      <c r="M19" s="665"/>
      <c r="N19" s="668">
        <v>0.78</v>
      </c>
      <c r="O19" s="668">
        <v>98.62</v>
      </c>
      <c r="P19" s="681">
        <v>0.26832453610491375</v>
      </c>
      <c r="Q19" s="669">
        <v>126.43589743589743</v>
      </c>
    </row>
    <row r="20" spans="1:17" ht="14.4" customHeight="1" x14ac:dyDescent="0.3">
      <c r="A20" s="664" t="s">
        <v>7771</v>
      </c>
      <c r="B20" s="665" t="s">
        <v>557</v>
      </c>
      <c r="C20" s="665" t="s">
        <v>7772</v>
      </c>
      <c r="D20" s="665" t="s">
        <v>7794</v>
      </c>
      <c r="E20" s="665" t="s">
        <v>1823</v>
      </c>
      <c r="F20" s="668"/>
      <c r="G20" s="668"/>
      <c r="H20" s="665"/>
      <c r="I20" s="665"/>
      <c r="J20" s="668"/>
      <c r="K20" s="668"/>
      <c r="L20" s="665"/>
      <c r="M20" s="665"/>
      <c r="N20" s="668">
        <v>11.729999999999999</v>
      </c>
      <c r="O20" s="668">
        <v>6005.0999999999995</v>
      </c>
      <c r="P20" s="681"/>
      <c r="Q20" s="669">
        <v>511.94373401534529</v>
      </c>
    </row>
    <row r="21" spans="1:17" ht="14.4" customHeight="1" x14ac:dyDescent="0.3">
      <c r="A21" s="664" t="s">
        <v>7771</v>
      </c>
      <c r="B21" s="665" t="s">
        <v>557</v>
      </c>
      <c r="C21" s="665" t="s">
        <v>7772</v>
      </c>
      <c r="D21" s="665" t="s">
        <v>7795</v>
      </c>
      <c r="E21" s="665" t="s">
        <v>4048</v>
      </c>
      <c r="F21" s="668">
        <v>32</v>
      </c>
      <c r="G21" s="668">
        <v>972075.20000000007</v>
      </c>
      <c r="H21" s="665">
        <v>1</v>
      </c>
      <c r="I21" s="665">
        <v>30377.350000000002</v>
      </c>
      <c r="J21" s="668">
        <v>47</v>
      </c>
      <c r="K21" s="668">
        <v>1345301.2100000002</v>
      </c>
      <c r="L21" s="665">
        <v>1.38394767194966</v>
      </c>
      <c r="M21" s="665">
        <v>28623.430000000004</v>
      </c>
      <c r="N21" s="668">
        <v>53</v>
      </c>
      <c r="O21" s="668">
        <v>1517041.79</v>
      </c>
      <c r="P21" s="681">
        <v>1.5606218428368503</v>
      </c>
      <c r="Q21" s="669">
        <v>28623.43</v>
      </c>
    </row>
    <row r="22" spans="1:17" ht="14.4" customHeight="1" x14ac:dyDescent="0.3">
      <c r="A22" s="664" t="s">
        <v>7771</v>
      </c>
      <c r="B22" s="665" t="s">
        <v>557</v>
      </c>
      <c r="C22" s="665" t="s">
        <v>7772</v>
      </c>
      <c r="D22" s="665" t="s">
        <v>7796</v>
      </c>
      <c r="E22" s="665" t="s">
        <v>3843</v>
      </c>
      <c r="F22" s="668">
        <v>77</v>
      </c>
      <c r="G22" s="668">
        <v>2554362.58</v>
      </c>
      <c r="H22" s="665">
        <v>1</v>
      </c>
      <c r="I22" s="665">
        <v>33173.54</v>
      </c>
      <c r="J22" s="668">
        <v>80</v>
      </c>
      <c r="K22" s="668">
        <v>2289928.0000000005</v>
      </c>
      <c r="L22" s="665">
        <v>0.89647727301110103</v>
      </c>
      <c r="M22" s="665">
        <v>28624.100000000006</v>
      </c>
      <c r="N22" s="668">
        <v>95</v>
      </c>
      <c r="O22" s="668">
        <v>2719289.5000000005</v>
      </c>
      <c r="P22" s="681">
        <v>1.0645667617006824</v>
      </c>
      <c r="Q22" s="669">
        <v>28624.100000000006</v>
      </c>
    </row>
    <row r="23" spans="1:17" ht="14.4" customHeight="1" x14ac:dyDescent="0.3">
      <c r="A23" s="664" t="s">
        <v>7771</v>
      </c>
      <c r="B23" s="665" t="s">
        <v>557</v>
      </c>
      <c r="C23" s="665" t="s">
        <v>7772</v>
      </c>
      <c r="D23" s="665" t="s">
        <v>7797</v>
      </c>
      <c r="E23" s="665" t="s">
        <v>4113</v>
      </c>
      <c r="F23" s="668">
        <v>7</v>
      </c>
      <c r="G23" s="668">
        <v>174678.63</v>
      </c>
      <c r="H23" s="665">
        <v>1</v>
      </c>
      <c r="I23" s="665">
        <v>24954.09</v>
      </c>
      <c r="J23" s="668">
        <v>11</v>
      </c>
      <c r="K23" s="668">
        <v>262560.43</v>
      </c>
      <c r="L23" s="665">
        <v>1.503105617441584</v>
      </c>
      <c r="M23" s="665">
        <v>23869.13</v>
      </c>
      <c r="N23" s="668">
        <v>2</v>
      </c>
      <c r="O23" s="668">
        <v>47738.26</v>
      </c>
      <c r="P23" s="681">
        <v>0.27329193044392436</v>
      </c>
      <c r="Q23" s="669">
        <v>23869.13</v>
      </c>
    </row>
    <row r="24" spans="1:17" ht="14.4" customHeight="1" x14ac:dyDescent="0.3">
      <c r="A24" s="664" t="s">
        <v>7771</v>
      </c>
      <c r="B24" s="665" t="s">
        <v>557</v>
      </c>
      <c r="C24" s="665" t="s">
        <v>7772</v>
      </c>
      <c r="D24" s="665" t="s">
        <v>7798</v>
      </c>
      <c r="E24" s="665"/>
      <c r="F24" s="668">
        <v>7</v>
      </c>
      <c r="G24" s="668">
        <v>55143.899999999994</v>
      </c>
      <c r="H24" s="665">
        <v>1</v>
      </c>
      <c r="I24" s="665">
        <v>7877.6999999999989</v>
      </c>
      <c r="J24" s="668">
        <v>5</v>
      </c>
      <c r="K24" s="668">
        <v>35606.069999999992</v>
      </c>
      <c r="L24" s="665">
        <v>0.64569372133635805</v>
      </c>
      <c r="M24" s="665">
        <v>7121.2139999999981</v>
      </c>
      <c r="N24" s="668"/>
      <c r="O24" s="668"/>
      <c r="P24" s="681"/>
      <c r="Q24" s="669"/>
    </row>
    <row r="25" spans="1:17" ht="14.4" customHeight="1" x14ac:dyDescent="0.3">
      <c r="A25" s="664" t="s">
        <v>7771</v>
      </c>
      <c r="B25" s="665" t="s">
        <v>557</v>
      </c>
      <c r="C25" s="665" t="s">
        <v>7772</v>
      </c>
      <c r="D25" s="665" t="s">
        <v>7799</v>
      </c>
      <c r="E25" s="665" t="s">
        <v>4193</v>
      </c>
      <c r="F25" s="668">
        <v>1665.2499999999998</v>
      </c>
      <c r="G25" s="668">
        <v>25166792.170000002</v>
      </c>
      <c r="H25" s="665">
        <v>1</v>
      </c>
      <c r="I25" s="665">
        <v>15112.921285092332</v>
      </c>
      <c r="J25" s="668">
        <v>834.91999999999985</v>
      </c>
      <c r="K25" s="668">
        <v>12406537.180000002</v>
      </c>
      <c r="L25" s="665">
        <v>0.49297252888626691</v>
      </c>
      <c r="M25" s="665">
        <v>14859.552028936909</v>
      </c>
      <c r="N25" s="668">
        <v>1179.24</v>
      </c>
      <c r="O25" s="668">
        <v>17492137.66</v>
      </c>
      <c r="P25" s="681">
        <v>0.69504836142174087</v>
      </c>
      <c r="Q25" s="669">
        <v>14833.399189308368</v>
      </c>
    </row>
    <row r="26" spans="1:17" ht="14.4" customHeight="1" x14ac:dyDescent="0.3">
      <c r="A26" s="664" t="s">
        <v>7771</v>
      </c>
      <c r="B26" s="665" t="s">
        <v>557</v>
      </c>
      <c r="C26" s="665" t="s">
        <v>7772</v>
      </c>
      <c r="D26" s="665" t="s">
        <v>7800</v>
      </c>
      <c r="E26" s="665" t="s">
        <v>4197</v>
      </c>
      <c r="F26" s="668">
        <v>45</v>
      </c>
      <c r="G26" s="668">
        <v>1517009.4</v>
      </c>
      <c r="H26" s="665">
        <v>1</v>
      </c>
      <c r="I26" s="665">
        <v>33711.32</v>
      </c>
      <c r="J26" s="668">
        <v>46</v>
      </c>
      <c r="K26" s="668">
        <v>1483298.06</v>
      </c>
      <c r="L26" s="665">
        <v>0.97777776459394394</v>
      </c>
      <c r="M26" s="665">
        <v>32245.61</v>
      </c>
      <c r="N26" s="668">
        <v>35</v>
      </c>
      <c r="O26" s="668">
        <v>1128596.3500000001</v>
      </c>
      <c r="P26" s="681">
        <v>0.74396134262582692</v>
      </c>
      <c r="Q26" s="669">
        <v>32245.610000000004</v>
      </c>
    </row>
    <row r="27" spans="1:17" ht="14.4" customHeight="1" x14ac:dyDescent="0.3">
      <c r="A27" s="664" t="s">
        <v>7771</v>
      </c>
      <c r="B27" s="665" t="s">
        <v>557</v>
      </c>
      <c r="C27" s="665" t="s">
        <v>7772</v>
      </c>
      <c r="D27" s="665" t="s">
        <v>7801</v>
      </c>
      <c r="E27" s="665" t="s">
        <v>4201</v>
      </c>
      <c r="F27" s="668">
        <v>47</v>
      </c>
      <c r="G27" s="668">
        <v>3168864.08</v>
      </c>
      <c r="H27" s="665">
        <v>1</v>
      </c>
      <c r="I27" s="665">
        <v>67422.64</v>
      </c>
      <c r="J27" s="668">
        <v>50</v>
      </c>
      <c r="K27" s="668">
        <v>3224561</v>
      </c>
      <c r="L27" s="665">
        <v>1.0175763045034105</v>
      </c>
      <c r="M27" s="665">
        <v>64491.22</v>
      </c>
      <c r="N27" s="668">
        <v>35</v>
      </c>
      <c r="O27" s="668">
        <v>2257192.6999999997</v>
      </c>
      <c r="P27" s="681">
        <v>0.71230341315238732</v>
      </c>
      <c r="Q27" s="669">
        <v>64491.219999999994</v>
      </c>
    </row>
    <row r="28" spans="1:17" ht="14.4" customHeight="1" x14ac:dyDescent="0.3">
      <c r="A28" s="664" t="s">
        <v>7771</v>
      </c>
      <c r="B28" s="665" t="s">
        <v>557</v>
      </c>
      <c r="C28" s="665" t="s">
        <v>7772</v>
      </c>
      <c r="D28" s="665" t="s">
        <v>7802</v>
      </c>
      <c r="E28" s="665" t="s">
        <v>4205</v>
      </c>
      <c r="F28" s="668">
        <v>130</v>
      </c>
      <c r="G28" s="668">
        <v>17529863</v>
      </c>
      <c r="H28" s="665">
        <v>1</v>
      </c>
      <c r="I28" s="665">
        <v>134845.1</v>
      </c>
      <c r="J28" s="668">
        <v>107</v>
      </c>
      <c r="K28" s="668">
        <v>13801102.889999995</v>
      </c>
      <c r="L28" s="665">
        <v>0.78729097255352165</v>
      </c>
      <c r="M28" s="665">
        <v>128982.26999999996</v>
      </c>
      <c r="N28" s="668">
        <v>148</v>
      </c>
      <c r="O28" s="668">
        <v>19089375.959999997</v>
      </c>
      <c r="P28" s="681">
        <v>1.0889632143730956</v>
      </c>
      <c r="Q28" s="669">
        <v>128982.26999999997</v>
      </c>
    </row>
    <row r="29" spans="1:17" ht="14.4" customHeight="1" x14ac:dyDescent="0.3">
      <c r="A29" s="664" t="s">
        <v>7771</v>
      </c>
      <c r="B29" s="665" t="s">
        <v>557</v>
      </c>
      <c r="C29" s="665" t="s">
        <v>7772</v>
      </c>
      <c r="D29" s="665" t="s">
        <v>7803</v>
      </c>
      <c r="E29" s="665" t="s">
        <v>4209</v>
      </c>
      <c r="F29" s="668">
        <v>16</v>
      </c>
      <c r="G29" s="668">
        <v>1527624.64</v>
      </c>
      <c r="H29" s="665">
        <v>1</v>
      </c>
      <c r="I29" s="665">
        <v>95476.54</v>
      </c>
      <c r="J29" s="668">
        <v>20</v>
      </c>
      <c r="K29" s="668">
        <v>1826507.8</v>
      </c>
      <c r="L29" s="665">
        <v>1.1956522251434751</v>
      </c>
      <c r="M29" s="665">
        <v>91325.39</v>
      </c>
      <c r="N29" s="668">
        <v>27</v>
      </c>
      <c r="O29" s="668">
        <v>2138969.9699999997</v>
      </c>
      <c r="P29" s="681">
        <v>1.4001934205512683</v>
      </c>
      <c r="Q29" s="669">
        <v>79221.109999999986</v>
      </c>
    </row>
    <row r="30" spans="1:17" ht="14.4" customHeight="1" x14ac:dyDescent="0.3">
      <c r="A30" s="664" t="s">
        <v>7771</v>
      </c>
      <c r="B30" s="665" t="s">
        <v>557</v>
      </c>
      <c r="C30" s="665" t="s">
        <v>7772</v>
      </c>
      <c r="D30" s="665" t="s">
        <v>7804</v>
      </c>
      <c r="E30" s="665" t="s">
        <v>7805</v>
      </c>
      <c r="F30" s="668">
        <v>133</v>
      </c>
      <c r="G30" s="668">
        <v>535043.30000000005</v>
      </c>
      <c r="H30" s="665">
        <v>1</v>
      </c>
      <c r="I30" s="665">
        <v>4022.8819548872184</v>
      </c>
      <c r="J30" s="668">
        <v>24</v>
      </c>
      <c r="K30" s="668">
        <v>38455.199999999997</v>
      </c>
      <c r="L30" s="665">
        <v>7.1873061488668288E-2</v>
      </c>
      <c r="M30" s="665">
        <v>1602.3</v>
      </c>
      <c r="N30" s="668">
        <v>5</v>
      </c>
      <c r="O30" s="668">
        <v>8745.4</v>
      </c>
      <c r="P30" s="681">
        <v>1.6345219162635993E-2</v>
      </c>
      <c r="Q30" s="669">
        <v>1749.08</v>
      </c>
    </row>
    <row r="31" spans="1:17" ht="14.4" customHeight="1" x14ac:dyDescent="0.3">
      <c r="A31" s="664" t="s">
        <v>7771</v>
      </c>
      <c r="B31" s="665" t="s">
        <v>557</v>
      </c>
      <c r="C31" s="665" t="s">
        <v>7772</v>
      </c>
      <c r="D31" s="665" t="s">
        <v>7806</v>
      </c>
      <c r="E31" s="665" t="s">
        <v>4173</v>
      </c>
      <c r="F31" s="668">
        <v>289</v>
      </c>
      <c r="G31" s="668">
        <v>17078012.829999998</v>
      </c>
      <c r="H31" s="665">
        <v>1</v>
      </c>
      <c r="I31" s="665">
        <v>59093.469999999994</v>
      </c>
      <c r="J31" s="668">
        <v>347</v>
      </c>
      <c r="K31" s="668">
        <v>19613893.930000003</v>
      </c>
      <c r="L31" s="665">
        <v>1.1484880662195875</v>
      </c>
      <c r="M31" s="665">
        <v>56524.19000000001</v>
      </c>
      <c r="N31" s="668">
        <v>312</v>
      </c>
      <c r="O31" s="668">
        <v>17635547.280000001</v>
      </c>
      <c r="P31" s="681">
        <v>1.0326463304337501</v>
      </c>
      <c r="Q31" s="669">
        <v>56524.19</v>
      </c>
    </row>
    <row r="32" spans="1:17" ht="14.4" customHeight="1" x14ac:dyDescent="0.3">
      <c r="A32" s="664" t="s">
        <v>7771</v>
      </c>
      <c r="B32" s="665" t="s">
        <v>557</v>
      </c>
      <c r="C32" s="665" t="s">
        <v>7772</v>
      </c>
      <c r="D32" s="665" t="s">
        <v>7807</v>
      </c>
      <c r="E32" s="665" t="s">
        <v>7808</v>
      </c>
      <c r="F32" s="668">
        <v>122</v>
      </c>
      <c r="G32" s="668">
        <v>1356569.24</v>
      </c>
      <c r="H32" s="665">
        <v>1</v>
      </c>
      <c r="I32" s="665">
        <v>11119.42</v>
      </c>
      <c r="J32" s="668">
        <v>131</v>
      </c>
      <c r="K32" s="668">
        <v>1326444.5499999998</v>
      </c>
      <c r="L32" s="665">
        <v>0.97779347407287509</v>
      </c>
      <c r="M32" s="665">
        <v>10125.530916030533</v>
      </c>
      <c r="N32" s="668">
        <v>76</v>
      </c>
      <c r="O32" s="668">
        <v>630387.32000000007</v>
      </c>
      <c r="P32" s="681">
        <v>0.46469232930565346</v>
      </c>
      <c r="Q32" s="669">
        <v>8294.5700000000015</v>
      </c>
    </row>
    <row r="33" spans="1:17" ht="14.4" customHeight="1" x14ac:dyDescent="0.3">
      <c r="A33" s="664" t="s">
        <v>7771</v>
      </c>
      <c r="B33" s="665" t="s">
        <v>557</v>
      </c>
      <c r="C33" s="665" t="s">
        <v>7772</v>
      </c>
      <c r="D33" s="665" t="s">
        <v>7809</v>
      </c>
      <c r="E33" s="665" t="s">
        <v>4545</v>
      </c>
      <c r="F33" s="668">
        <v>47</v>
      </c>
      <c r="G33" s="668">
        <v>1161669.8599999999</v>
      </c>
      <c r="H33" s="665">
        <v>1</v>
      </c>
      <c r="I33" s="665">
        <v>24716.379999999997</v>
      </c>
      <c r="J33" s="668">
        <v>43</v>
      </c>
      <c r="K33" s="668">
        <v>1017435.1000000002</v>
      </c>
      <c r="L33" s="665">
        <v>0.87583842452450333</v>
      </c>
      <c r="M33" s="665">
        <v>23661.28139534884</v>
      </c>
      <c r="N33" s="668">
        <v>81</v>
      </c>
      <c r="O33" s="668">
        <v>1895492.1</v>
      </c>
      <c r="P33" s="681">
        <v>1.6316960310909678</v>
      </c>
      <c r="Q33" s="669">
        <v>23401.137037037039</v>
      </c>
    </row>
    <row r="34" spans="1:17" ht="14.4" customHeight="1" x14ac:dyDescent="0.3">
      <c r="A34" s="664" t="s">
        <v>7771</v>
      </c>
      <c r="B34" s="665" t="s">
        <v>557</v>
      </c>
      <c r="C34" s="665" t="s">
        <v>7772</v>
      </c>
      <c r="D34" s="665" t="s">
        <v>7810</v>
      </c>
      <c r="E34" s="665" t="s">
        <v>3997</v>
      </c>
      <c r="F34" s="668">
        <v>11.7</v>
      </c>
      <c r="G34" s="668">
        <v>318324.92</v>
      </c>
      <c r="H34" s="665">
        <v>1</v>
      </c>
      <c r="I34" s="665">
        <v>27207.25811965812</v>
      </c>
      <c r="J34" s="668">
        <v>10.86</v>
      </c>
      <c r="K34" s="668">
        <v>282624.3</v>
      </c>
      <c r="L34" s="665">
        <v>0.88784849140934363</v>
      </c>
      <c r="M34" s="665">
        <v>26024.337016574587</v>
      </c>
      <c r="N34" s="668">
        <v>20.27</v>
      </c>
      <c r="O34" s="668">
        <v>396199.97</v>
      </c>
      <c r="P34" s="681">
        <v>1.2446401305936086</v>
      </c>
      <c r="Q34" s="669">
        <v>19546.125801677354</v>
      </c>
    </row>
    <row r="35" spans="1:17" ht="14.4" customHeight="1" x14ac:dyDescent="0.3">
      <c r="A35" s="664" t="s">
        <v>7771</v>
      </c>
      <c r="B35" s="665" t="s">
        <v>557</v>
      </c>
      <c r="C35" s="665" t="s">
        <v>7772</v>
      </c>
      <c r="D35" s="665" t="s">
        <v>7811</v>
      </c>
      <c r="E35" s="665" t="s">
        <v>4173</v>
      </c>
      <c r="F35" s="668">
        <v>53</v>
      </c>
      <c r="G35" s="668">
        <v>9395862.2599999998</v>
      </c>
      <c r="H35" s="665">
        <v>1</v>
      </c>
      <c r="I35" s="665">
        <v>177280.41999999998</v>
      </c>
      <c r="J35" s="668">
        <v>66</v>
      </c>
      <c r="K35" s="668">
        <v>11191790.279999999</v>
      </c>
      <c r="L35" s="665">
        <v>1.1911403094578783</v>
      </c>
      <c r="M35" s="665">
        <v>169572.58</v>
      </c>
      <c r="N35" s="668">
        <v>63</v>
      </c>
      <c r="O35" s="668">
        <v>10683072.540000001</v>
      </c>
      <c r="P35" s="681">
        <v>1.136997568118884</v>
      </c>
      <c r="Q35" s="669">
        <v>169572.58000000002</v>
      </c>
    </row>
    <row r="36" spans="1:17" ht="14.4" customHeight="1" x14ac:dyDescent="0.3">
      <c r="A36" s="664" t="s">
        <v>7771</v>
      </c>
      <c r="B36" s="665" t="s">
        <v>557</v>
      </c>
      <c r="C36" s="665" t="s">
        <v>7772</v>
      </c>
      <c r="D36" s="665" t="s">
        <v>7812</v>
      </c>
      <c r="E36" s="665" t="s">
        <v>4728</v>
      </c>
      <c r="F36" s="668">
        <v>277.38</v>
      </c>
      <c r="G36" s="668">
        <v>2260490.84</v>
      </c>
      <c r="H36" s="665">
        <v>1</v>
      </c>
      <c r="I36" s="665">
        <v>8149.4370178095032</v>
      </c>
      <c r="J36" s="668">
        <v>171.48999999999998</v>
      </c>
      <c r="K36" s="668">
        <v>1333462.2699999998</v>
      </c>
      <c r="L36" s="665">
        <v>0.58989943529255795</v>
      </c>
      <c r="M36" s="665">
        <v>7775.7436002099248</v>
      </c>
      <c r="N36" s="668">
        <v>18.57</v>
      </c>
      <c r="O36" s="668">
        <v>143564.20000000001</v>
      </c>
      <c r="P36" s="681">
        <v>6.351018878713971E-2</v>
      </c>
      <c r="Q36" s="669">
        <v>7730.9746903607975</v>
      </c>
    </row>
    <row r="37" spans="1:17" ht="14.4" customHeight="1" x14ac:dyDescent="0.3">
      <c r="A37" s="664" t="s">
        <v>7771</v>
      </c>
      <c r="B37" s="665" t="s">
        <v>557</v>
      </c>
      <c r="C37" s="665" t="s">
        <v>7772</v>
      </c>
      <c r="D37" s="665" t="s">
        <v>7813</v>
      </c>
      <c r="E37" s="665" t="s">
        <v>4728</v>
      </c>
      <c r="F37" s="668">
        <v>200.54999999999998</v>
      </c>
      <c r="G37" s="668">
        <v>6529416.3399999999</v>
      </c>
      <c r="H37" s="665">
        <v>1</v>
      </c>
      <c r="I37" s="665">
        <v>32557.548441785093</v>
      </c>
      <c r="J37" s="668">
        <v>100.72000000000001</v>
      </c>
      <c r="K37" s="668">
        <v>3132636.43</v>
      </c>
      <c r="L37" s="665">
        <v>0.47977281075018724</v>
      </c>
      <c r="M37" s="665">
        <v>31102.426826846702</v>
      </c>
      <c r="N37" s="668">
        <v>21.37</v>
      </c>
      <c r="O37" s="668">
        <v>652330.81999999995</v>
      </c>
      <c r="P37" s="681">
        <v>9.9906451975460941E-2</v>
      </c>
      <c r="Q37" s="669">
        <v>30525.541413196064</v>
      </c>
    </row>
    <row r="38" spans="1:17" ht="14.4" customHeight="1" x14ac:dyDescent="0.3">
      <c r="A38" s="664" t="s">
        <v>7771</v>
      </c>
      <c r="B38" s="665" t="s">
        <v>557</v>
      </c>
      <c r="C38" s="665" t="s">
        <v>7772</v>
      </c>
      <c r="D38" s="665" t="s">
        <v>7814</v>
      </c>
      <c r="E38" s="665" t="s">
        <v>4213</v>
      </c>
      <c r="F38" s="668">
        <v>1770.1</v>
      </c>
      <c r="G38" s="668">
        <v>10832214.209999999</v>
      </c>
      <c r="H38" s="665">
        <v>1</v>
      </c>
      <c r="I38" s="665">
        <v>6119.5492966499069</v>
      </c>
      <c r="J38" s="668">
        <v>1847.86</v>
      </c>
      <c r="K38" s="668">
        <v>10862370.179999996</v>
      </c>
      <c r="L38" s="665">
        <v>1.002783915588759</v>
      </c>
      <c r="M38" s="665">
        <v>5878.3512712001975</v>
      </c>
      <c r="N38" s="668">
        <v>2041.66</v>
      </c>
      <c r="O38" s="668">
        <v>11806495.799999999</v>
      </c>
      <c r="P38" s="681">
        <v>1.0899429766723567</v>
      </c>
      <c r="Q38" s="669">
        <v>5782.7923356484425</v>
      </c>
    </row>
    <row r="39" spans="1:17" ht="14.4" customHeight="1" x14ac:dyDescent="0.3">
      <c r="A39" s="664" t="s">
        <v>7771</v>
      </c>
      <c r="B39" s="665" t="s">
        <v>557</v>
      </c>
      <c r="C39" s="665" t="s">
        <v>7772</v>
      </c>
      <c r="D39" s="665" t="s">
        <v>7815</v>
      </c>
      <c r="E39" s="665" t="s">
        <v>7816</v>
      </c>
      <c r="F39" s="668">
        <v>8</v>
      </c>
      <c r="G39" s="668">
        <v>183099.04</v>
      </c>
      <c r="H39" s="665">
        <v>1</v>
      </c>
      <c r="I39" s="665">
        <v>22887.38</v>
      </c>
      <c r="J39" s="668"/>
      <c r="K39" s="668"/>
      <c r="L39" s="665"/>
      <c r="M39" s="665"/>
      <c r="N39" s="668"/>
      <c r="O39" s="668"/>
      <c r="P39" s="681"/>
      <c r="Q39" s="669"/>
    </row>
    <row r="40" spans="1:17" ht="14.4" customHeight="1" x14ac:dyDescent="0.3">
      <c r="A40" s="664" t="s">
        <v>7771</v>
      </c>
      <c r="B40" s="665" t="s">
        <v>557</v>
      </c>
      <c r="C40" s="665" t="s">
        <v>7772</v>
      </c>
      <c r="D40" s="665" t="s">
        <v>7817</v>
      </c>
      <c r="E40" s="665" t="s">
        <v>4217</v>
      </c>
      <c r="F40" s="668">
        <v>302.56</v>
      </c>
      <c r="G40" s="668">
        <v>3692284.74</v>
      </c>
      <c r="H40" s="665">
        <v>1</v>
      </c>
      <c r="I40" s="665">
        <v>12203.479442094131</v>
      </c>
      <c r="J40" s="668">
        <v>303.15000000000003</v>
      </c>
      <c r="K40" s="668">
        <v>3538636.4000000004</v>
      </c>
      <c r="L40" s="665">
        <v>0.95838664923767503</v>
      </c>
      <c r="M40" s="665">
        <v>11672.889328715157</v>
      </c>
      <c r="N40" s="668">
        <v>611.13</v>
      </c>
      <c r="O40" s="668">
        <v>7093549.2800000003</v>
      </c>
      <c r="P40" s="681">
        <v>1.9211815392114098</v>
      </c>
      <c r="Q40" s="669">
        <v>11607.267324464518</v>
      </c>
    </row>
    <row r="41" spans="1:17" ht="14.4" customHeight="1" x14ac:dyDescent="0.3">
      <c r="A41" s="664" t="s">
        <v>7771</v>
      </c>
      <c r="B41" s="665" t="s">
        <v>557</v>
      </c>
      <c r="C41" s="665" t="s">
        <v>7772</v>
      </c>
      <c r="D41" s="665" t="s">
        <v>7818</v>
      </c>
      <c r="E41" s="665" t="s">
        <v>7819</v>
      </c>
      <c r="F41" s="668"/>
      <c r="G41" s="668"/>
      <c r="H41" s="665"/>
      <c r="I41" s="665"/>
      <c r="J41" s="668">
        <v>2</v>
      </c>
      <c r="K41" s="668">
        <v>207.66</v>
      </c>
      <c r="L41" s="665"/>
      <c r="M41" s="665">
        <v>103.83</v>
      </c>
      <c r="N41" s="668"/>
      <c r="O41" s="668"/>
      <c r="P41" s="681"/>
      <c r="Q41" s="669"/>
    </row>
    <row r="42" spans="1:17" ht="14.4" customHeight="1" x14ac:dyDescent="0.3">
      <c r="A42" s="664" t="s">
        <v>7771</v>
      </c>
      <c r="B42" s="665" t="s">
        <v>557</v>
      </c>
      <c r="C42" s="665" t="s">
        <v>7772</v>
      </c>
      <c r="D42" s="665" t="s">
        <v>7820</v>
      </c>
      <c r="E42" s="665" t="s">
        <v>7821</v>
      </c>
      <c r="F42" s="668">
        <v>153</v>
      </c>
      <c r="G42" s="668">
        <v>7795.3499999999995</v>
      </c>
      <c r="H42" s="665">
        <v>1</v>
      </c>
      <c r="I42" s="665">
        <v>50.949999999999996</v>
      </c>
      <c r="J42" s="668">
        <v>66</v>
      </c>
      <c r="K42" s="668">
        <v>3216.8399999999997</v>
      </c>
      <c r="L42" s="665">
        <v>0.41266139429275145</v>
      </c>
      <c r="M42" s="665">
        <v>48.739999999999995</v>
      </c>
      <c r="N42" s="668">
        <v>65</v>
      </c>
      <c r="O42" s="668">
        <v>3168.0999999999985</v>
      </c>
      <c r="P42" s="681">
        <v>0.40640894892467933</v>
      </c>
      <c r="Q42" s="669">
        <v>48.739999999999981</v>
      </c>
    </row>
    <row r="43" spans="1:17" ht="14.4" customHeight="1" x14ac:dyDescent="0.3">
      <c r="A43" s="664" t="s">
        <v>7771</v>
      </c>
      <c r="B43" s="665" t="s">
        <v>557</v>
      </c>
      <c r="C43" s="665" t="s">
        <v>7772</v>
      </c>
      <c r="D43" s="665" t="s">
        <v>7822</v>
      </c>
      <c r="E43" s="665" t="s">
        <v>1703</v>
      </c>
      <c r="F43" s="668">
        <v>153.94</v>
      </c>
      <c r="G43" s="668">
        <v>21679.840000000004</v>
      </c>
      <c r="H43" s="665">
        <v>1</v>
      </c>
      <c r="I43" s="665">
        <v>140.83305183837862</v>
      </c>
      <c r="J43" s="668">
        <v>332.20000000000005</v>
      </c>
      <c r="K43" s="668">
        <v>35142.71</v>
      </c>
      <c r="L43" s="665">
        <v>1.6209856714809701</v>
      </c>
      <c r="M43" s="665">
        <v>105.78780854906681</v>
      </c>
      <c r="N43" s="668">
        <v>239.77999999999997</v>
      </c>
      <c r="O43" s="668">
        <v>29114.75</v>
      </c>
      <c r="P43" s="681">
        <v>1.342941184067779</v>
      </c>
      <c r="Q43" s="669">
        <v>121.42276253232131</v>
      </c>
    </row>
    <row r="44" spans="1:17" ht="14.4" customHeight="1" x14ac:dyDescent="0.3">
      <c r="A44" s="664" t="s">
        <v>7771</v>
      </c>
      <c r="B44" s="665" t="s">
        <v>557</v>
      </c>
      <c r="C44" s="665" t="s">
        <v>7772</v>
      </c>
      <c r="D44" s="665" t="s">
        <v>7823</v>
      </c>
      <c r="E44" s="665" t="s">
        <v>1703</v>
      </c>
      <c r="F44" s="668">
        <v>107.14999999999998</v>
      </c>
      <c r="G44" s="668">
        <v>68504.790000000008</v>
      </c>
      <c r="H44" s="665">
        <v>1</v>
      </c>
      <c r="I44" s="665">
        <v>639.33541763882431</v>
      </c>
      <c r="J44" s="668">
        <v>319.94000000000005</v>
      </c>
      <c r="K44" s="668">
        <v>169241.22000000006</v>
      </c>
      <c r="L44" s="665">
        <v>2.4705019897148803</v>
      </c>
      <c r="M44" s="665">
        <v>528.97799587422651</v>
      </c>
      <c r="N44" s="668">
        <v>336.22999999999996</v>
      </c>
      <c r="O44" s="668">
        <v>199197.43000000005</v>
      </c>
      <c r="P44" s="681">
        <v>2.9077883458952289</v>
      </c>
      <c r="Q44" s="669">
        <v>592.44395205662818</v>
      </c>
    </row>
    <row r="45" spans="1:17" ht="14.4" customHeight="1" x14ac:dyDescent="0.3">
      <c r="A45" s="664" t="s">
        <v>7771</v>
      </c>
      <c r="B45" s="665" t="s">
        <v>557</v>
      </c>
      <c r="C45" s="665" t="s">
        <v>7772</v>
      </c>
      <c r="D45" s="665" t="s">
        <v>7824</v>
      </c>
      <c r="E45" s="665" t="s">
        <v>854</v>
      </c>
      <c r="F45" s="668"/>
      <c r="G45" s="668"/>
      <c r="H45" s="665"/>
      <c r="I45" s="665"/>
      <c r="J45" s="668">
        <v>0.05</v>
      </c>
      <c r="K45" s="668">
        <v>4.5199999999999996</v>
      </c>
      <c r="L45" s="665"/>
      <c r="M45" s="665">
        <v>90.399999999999991</v>
      </c>
      <c r="N45" s="668"/>
      <c r="O45" s="668"/>
      <c r="P45" s="681"/>
      <c r="Q45" s="669"/>
    </row>
    <row r="46" spans="1:17" ht="14.4" customHeight="1" x14ac:dyDescent="0.3">
      <c r="A46" s="664" t="s">
        <v>7771</v>
      </c>
      <c r="B46" s="665" t="s">
        <v>557</v>
      </c>
      <c r="C46" s="665" t="s">
        <v>7772</v>
      </c>
      <c r="D46" s="665" t="s">
        <v>7825</v>
      </c>
      <c r="E46" s="665"/>
      <c r="F46" s="668">
        <v>7.5</v>
      </c>
      <c r="G46" s="668">
        <v>33361.42</v>
      </c>
      <c r="H46" s="665">
        <v>1</v>
      </c>
      <c r="I46" s="665">
        <v>4448.1893333333328</v>
      </c>
      <c r="J46" s="668"/>
      <c r="K46" s="668"/>
      <c r="L46" s="665"/>
      <c r="M46" s="665"/>
      <c r="N46" s="668"/>
      <c r="O46" s="668"/>
      <c r="P46" s="681"/>
      <c r="Q46" s="669"/>
    </row>
    <row r="47" spans="1:17" ht="14.4" customHeight="1" x14ac:dyDescent="0.3">
      <c r="A47" s="664" t="s">
        <v>7771</v>
      </c>
      <c r="B47" s="665" t="s">
        <v>557</v>
      </c>
      <c r="C47" s="665" t="s">
        <v>7772</v>
      </c>
      <c r="D47" s="665" t="s">
        <v>7826</v>
      </c>
      <c r="E47" s="665" t="s">
        <v>7827</v>
      </c>
      <c r="F47" s="668">
        <v>0.60000000000000009</v>
      </c>
      <c r="G47" s="668">
        <v>19.440000000000001</v>
      </c>
      <c r="H47" s="665">
        <v>1</v>
      </c>
      <c r="I47" s="665">
        <v>32.4</v>
      </c>
      <c r="J47" s="668"/>
      <c r="K47" s="668"/>
      <c r="L47" s="665"/>
      <c r="M47" s="665"/>
      <c r="N47" s="668"/>
      <c r="O47" s="668"/>
      <c r="P47" s="681"/>
      <c r="Q47" s="669"/>
    </row>
    <row r="48" spans="1:17" ht="14.4" customHeight="1" x14ac:dyDescent="0.3">
      <c r="A48" s="664" t="s">
        <v>7771</v>
      </c>
      <c r="B48" s="665" t="s">
        <v>557</v>
      </c>
      <c r="C48" s="665" t="s">
        <v>7772</v>
      </c>
      <c r="D48" s="665" t="s">
        <v>7828</v>
      </c>
      <c r="E48" s="665"/>
      <c r="F48" s="668">
        <v>44.63</v>
      </c>
      <c r="G48" s="668">
        <v>42651.03</v>
      </c>
      <c r="H48" s="665">
        <v>1</v>
      </c>
      <c r="I48" s="665">
        <v>955.65830159085806</v>
      </c>
      <c r="J48" s="668"/>
      <c r="K48" s="668"/>
      <c r="L48" s="665"/>
      <c r="M48" s="665"/>
      <c r="N48" s="668"/>
      <c r="O48" s="668"/>
      <c r="P48" s="681"/>
      <c r="Q48" s="669"/>
    </row>
    <row r="49" spans="1:17" ht="14.4" customHeight="1" x14ac:dyDescent="0.3">
      <c r="A49" s="664" t="s">
        <v>7771</v>
      </c>
      <c r="B49" s="665" t="s">
        <v>557</v>
      </c>
      <c r="C49" s="665" t="s">
        <v>7772</v>
      </c>
      <c r="D49" s="665" t="s">
        <v>7829</v>
      </c>
      <c r="E49" s="665"/>
      <c r="F49" s="668">
        <v>40.65</v>
      </c>
      <c r="G49" s="668">
        <v>97119.299999999974</v>
      </c>
      <c r="H49" s="665">
        <v>1</v>
      </c>
      <c r="I49" s="665">
        <v>2389.1586715867152</v>
      </c>
      <c r="J49" s="668"/>
      <c r="K49" s="668"/>
      <c r="L49" s="665"/>
      <c r="M49" s="665"/>
      <c r="N49" s="668"/>
      <c r="O49" s="668"/>
      <c r="P49" s="681"/>
      <c r="Q49" s="669"/>
    </row>
    <row r="50" spans="1:17" ht="14.4" customHeight="1" x14ac:dyDescent="0.3">
      <c r="A50" s="664" t="s">
        <v>7771</v>
      </c>
      <c r="B50" s="665" t="s">
        <v>557</v>
      </c>
      <c r="C50" s="665" t="s">
        <v>7772</v>
      </c>
      <c r="D50" s="665" t="s">
        <v>7830</v>
      </c>
      <c r="E50" s="665" t="s">
        <v>7831</v>
      </c>
      <c r="F50" s="668">
        <v>141</v>
      </c>
      <c r="G50" s="668">
        <v>336349.86</v>
      </c>
      <c r="H50" s="665">
        <v>1</v>
      </c>
      <c r="I50" s="665">
        <v>2385.46</v>
      </c>
      <c r="J50" s="668">
        <v>205</v>
      </c>
      <c r="K50" s="668">
        <v>467757.32999999984</v>
      </c>
      <c r="L50" s="665">
        <v>1.3906868580233684</v>
      </c>
      <c r="M50" s="665">
        <v>2281.7430731707309</v>
      </c>
      <c r="N50" s="668">
        <v>203</v>
      </c>
      <c r="O50" s="668">
        <v>421298.07999999996</v>
      </c>
      <c r="P50" s="681">
        <v>1.25255910616404</v>
      </c>
      <c r="Q50" s="669">
        <v>2075.3599999999997</v>
      </c>
    </row>
    <row r="51" spans="1:17" ht="14.4" customHeight="1" x14ac:dyDescent="0.3">
      <c r="A51" s="664" t="s">
        <v>7771</v>
      </c>
      <c r="B51" s="665" t="s">
        <v>557</v>
      </c>
      <c r="C51" s="665" t="s">
        <v>7772</v>
      </c>
      <c r="D51" s="665" t="s">
        <v>7832</v>
      </c>
      <c r="E51" s="665" t="s">
        <v>1426</v>
      </c>
      <c r="F51" s="668">
        <v>0.8</v>
      </c>
      <c r="G51" s="668">
        <v>65.210000000000008</v>
      </c>
      <c r="H51" s="665">
        <v>1</v>
      </c>
      <c r="I51" s="665">
        <v>81.512500000000003</v>
      </c>
      <c r="J51" s="668">
        <v>0.6</v>
      </c>
      <c r="K51" s="668">
        <v>46.8</v>
      </c>
      <c r="L51" s="665">
        <v>0.71768133721821792</v>
      </c>
      <c r="M51" s="665">
        <v>78</v>
      </c>
      <c r="N51" s="668">
        <v>0.7</v>
      </c>
      <c r="O51" s="668">
        <v>54.599999999999994</v>
      </c>
      <c r="P51" s="681">
        <v>0.83729489342125418</v>
      </c>
      <c r="Q51" s="669">
        <v>78</v>
      </c>
    </row>
    <row r="52" spans="1:17" ht="14.4" customHeight="1" x14ac:dyDescent="0.3">
      <c r="A52" s="664" t="s">
        <v>7771</v>
      </c>
      <c r="B52" s="665" t="s">
        <v>557</v>
      </c>
      <c r="C52" s="665" t="s">
        <v>7772</v>
      </c>
      <c r="D52" s="665" t="s">
        <v>7833</v>
      </c>
      <c r="E52" s="665" t="s">
        <v>7834</v>
      </c>
      <c r="F52" s="668"/>
      <c r="G52" s="668"/>
      <c r="H52" s="665"/>
      <c r="I52" s="665"/>
      <c r="J52" s="668"/>
      <c r="K52" s="668"/>
      <c r="L52" s="665"/>
      <c r="M52" s="665"/>
      <c r="N52" s="668">
        <v>24</v>
      </c>
      <c r="O52" s="668">
        <v>3410.6400000000003</v>
      </c>
      <c r="P52" s="681"/>
      <c r="Q52" s="669">
        <v>142.11000000000001</v>
      </c>
    </row>
    <row r="53" spans="1:17" ht="14.4" customHeight="1" x14ac:dyDescent="0.3">
      <c r="A53" s="664" t="s">
        <v>7771</v>
      </c>
      <c r="B53" s="665" t="s">
        <v>557</v>
      </c>
      <c r="C53" s="665" t="s">
        <v>7772</v>
      </c>
      <c r="D53" s="665" t="s">
        <v>7835</v>
      </c>
      <c r="E53" s="665" t="s">
        <v>7836</v>
      </c>
      <c r="F53" s="668">
        <v>1</v>
      </c>
      <c r="G53" s="668">
        <v>15262.82</v>
      </c>
      <c r="H53" s="665">
        <v>1</v>
      </c>
      <c r="I53" s="665">
        <v>15262.82</v>
      </c>
      <c r="J53" s="668"/>
      <c r="K53" s="668"/>
      <c r="L53" s="665"/>
      <c r="M53" s="665"/>
      <c r="N53" s="668"/>
      <c r="O53" s="668"/>
      <c r="P53" s="681"/>
      <c r="Q53" s="669"/>
    </row>
    <row r="54" spans="1:17" ht="14.4" customHeight="1" x14ac:dyDescent="0.3">
      <c r="A54" s="664" t="s">
        <v>7771</v>
      </c>
      <c r="B54" s="665" t="s">
        <v>557</v>
      </c>
      <c r="C54" s="665" t="s">
        <v>7772</v>
      </c>
      <c r="D54" s="665" t="s">
        <v>7837</v>
      </c>
      <c r="E54" s="665" t="s">
        <v>932</v>
      </c>
      <c r="F54" s="668">
        <v>28.2</v>
      </c>
      <c r="G54" s="668">
        <v>5002.6999999999989</v>
      </c>
      <c r="H54" s="665">
        <v>1</v>
      </c>
      <c r="I54" s="665">
        <v>177.40070921985813</v>
      </c>
      <c r="J54" s="668">
        <v>41.000000000000007</v>
      </c>
      <c r="K54" s="668">
        <v>7054.8099999999995</v>
      </c>
      <c r="L54" s="665">
        <v>1.4102004917344635</v>
      </c>
      <c r="M54" s="665">
        <v>172.06853658536582</v>
      </c>
      <c r="N54" s="668">
        <v>190.16999999999996</v>
      </c>
      <c r="O54" s="668">
        <v>34639.5</v>
      </c>
      <c r="P54" s="681">
        <v>6.9241609530853356</v>
      </c>
      <c r="Q54" s="669">
        <v>182.15018141662728</v>
      </c>
    </row>
    <row r="55" spans="1:17" ht="14.4" customHeight="1" x14ac:dyDescent="0.3">
      <c r="A55" s="664" t="s">
        <v>7771</v>
      </c>
      <c r="B55" s="665" t="s">
        <v>557</v>
      </c>
      <c r="C55" s="665" t="s">
        <v>7772</v>
      </c>
      <c r="D55" s="665" t="s">
        <v>7838</v>
      </c>
      <c r="E55" s="665" t="s">
        <v>940</v>
      </c>
      <c r="F55" s="668">
        <v>417.3</v>
      </c>
      <c r="G55" s="668">
        <v>31151.949999999993</v>
      </c>
      <c r="H55" s="665">
        <v>1</v>
      </c>
      <c r="I55" s="665">
        <v>74.651210160555934</v>
      </c>
      <c r="J55" s="668">
        <v>359.03999999999979</v>
      </c>
      <c r="K55" s="668">
        <v>25401.959999999995</v>
      </c>
      <c r="L55" s="665">
        <v>0.81542118551166143</v>
      </c>
      <c r="M55" s="665">
        <v>70.749665775401098</v>
      </c>
      <c r="N55" s="668">
        <v>390.4</v>
      </c>
      <c r="O55" s="668">
        <v>27620.769999999997</v>
      </c>
      <c r="P55" s="681">
        <v>0.88664658231667692</v>
      </c>
      <c r="Q55" s="669">
        <v>70.749923155737704</v>
      </c>
    </row>
    <row r="56" spans="1:17" ht="14.4" customHeight="1" x14ac:dyDescent="0.3">
      <c r="A56" s="664" t="s">
        <v>7771</v>
      </c>
      <c r="B56" s="665" t="s">
        <v>557</v>
      </c>
      <c r="C56" s="665" t="s">
        <v>7772</v>
      </c>
      <c r="D56" s="665" t="s">
        <v>7839</v>
      </c>
      <c r="E56" s="665" t="s">
        <v>1535</v>
      </c>
      <c r="F56" s="668">
        <v>11.35</v>
      </c>
      <c r="G56" s="668">
        <v>4875.8700000000008</v>
      </c>
      <c r="H56" s="665">
        <v>1</v>
      </c>
      <c r="I56" s="665">
        <v>429.5920704845816</v>
      </c>
      <c r="J56" s="668">
        <v>13.660000000000002</v>
      </c>
      <c r="K56" s="668">
        <v>6644.84</v>
      </c>
      <c r="L56" s="665">
        <v>1.3628008950197603</v>
      </c>
      <c r="M56" s="665">
        <v>486.44509516837473</v>
      </c>
      <c r="N56" s="668">
        <v>18.77</v>
      </c>
      <c r="O56" s="668">
        <v>9130.6099999999988</v>
      </c>
      <c r="P56" s="681">
        <v>1.8726114519049928</v>
      </c>
      <c r="Q56" s="669">
        <v>486.44698987746398</v>
      </c>
    </row>
    <row r="57" spans="1:17" ht="14.4" customHeight="1" x14ac:dyDescent="0.3">
      <c r="A57" s="664" t="s">
        <v>7771</v>
      </c>
      <c r="B57" s="665" t="s">
        <v>557</v>
      </c>
      <c r="C57" s="665" t="s">
        <v>7772</v>
      </c>
      <c r="D57" s="665" t="s">
        <v>7840</v>
      </c>
      <c r="E57" s="665" t="s">
        <v>1539</v>
      </c>
      <c r="F57" s="668">
        <v>23.33</v>
      </c>
      <c r="G57" s="668">
        <v>2410.17</v>
      </c>
      <c r="H57" s="665">
        <v>1</v>
      </c>
      <c r="I57" s="665">
        <v>103.30775825117875</v>
      </c>
      <c r="J57" s="668">
        <v>38.53</v>
      </c>
      <c r="K57" s="668">
        <v>4685.5399999999981</v>
      </c>
      <c r="L57" s="665">
        <v>1.9440703352875515</v>
      </c>
      <c r="M57" s="665">
        <v>121.6075785102517</v>
      </c>
      <c r="N57" s="668">
        <v>37.440000000000005</v>
      </c>
      <c r="O57" s="668">
        <v>4553.0199999999995</v>
      </c>
      <c r="P57" s="681">
        <v>1.8890866619367097</v>
      </c>
      <c r="Q57" s="669">
        <v>121.60844017094014</v>
      </c>
    </row>
    <row r="58" spans="1:17" ht="14.4" customHeight="1" x14ac:dyDescent="0.3">
      <c r="A58" s="664" t="s">
        <v>7771</v>
      </c>
      <c r="B58" s="665" t="s">
        <v>557</v>
      </c>
      <c r="C58" s="665" t="s">
        <v>7772</v>
      </c>
      <c r="D58" s="665" t="s">
        <v>7841</v>
      </c>
      <c r="E58" s="665" t="s">
        <v>1543</v>
      </c>
      <c r="F58" s="668">
        <v>51.86</v>
      </c>
      <c r="G58" s="668">
        <v>10667.159999999998</v>
      </c>
      <c r="H58" s="665">
        <v>1</v>
      </c>
      <c r="I58" s="665">
        <v>205.69147705360584</v>
      </c>
      <c r="J58" s="668">
        <v>101.99</v>
      </c>
      <c r="K58" s="668">
        <v>24807.780000000002</v>
      </c>
      <c r="L58" s="665">
        <v>2.3256218149910572</v>
      </c>
      <c r="M58" s="665">
        <v>243.23737621335428</v>
      </c>
      <c r="N58" s="668">
        <v>106.60000000000001</v>
      </c>
      <c r="O58" s="668">
        <v>25929.090000000004</v>
      </c>
      <c r="P58" s="681">
        <v>2.4307397657858334</v>
      </c>
      <c r="Q58" s="669">
        <v>243.23724202626644</v>
      </c>
    </row>
    <row r="59" spans="1:17" ht="14.4" customHeight="1" x14ac:dyDescent="0.3">
      <c r="A59" s="664" t="s">
        <v>7771</v>
      </c>
      <c r="B59" s="665" t="s">
        <v>557</v>
      </c>
      <c r="C59" s="665" t="s">
        <v>7772</v>
      </c>
      <c r="D59" s="665" t="s">
        <v>7842</v>
      </c>
      <c r="E59" s="665" t="s">
        <v>751</v>
      </c>
      <c r="F59" s="668">
        <v>21.999999999999996</v>
      </c>
      <c r="G59" s="668">
        <v>1379.3999999999999</v>
      </c>
      <c r="H59" s="665">
        <v>1</v>
      </c>
      <c r="I59" s="665">
        <v>62.7</v>
      </c>
      <c r="J59" s="668">
        <v>2.6</v>
      </c>
      <c r="K59" s="668">
        <v>155.87</v>
      </c>
      <c r="L59" s="665">
        <v>0.11299840510366828</v>
      </c>
      <c r="M59" s="665">
        <v>59.95</v>
      </c>
      <c r="N59" s="668">
        <v>2.4000000000000004</v>
      </c>
      <c r="O59" s="668">
        <v>143.88000000000002</v>
      </c>
      <c r="P59" s="681">
        <v>0.10430622009569381</v>
      </c>
      <c r="Q59" s="669">
        <v>59.95</v>
      </c>
    </row>
    <row r="60" spans="1:17" ht="14.4" customHeight="1" x14ac:dyDescent="0.3">
      <c r="A60" s="664" t="s">
        <v>7771</v>
      </c>
      <c r="B60" s="665" t="s">
        <v>557</v>
      </c>
      <c r="C60" s="665" t="s">
        <v>7772</v>
      </c>
      <c r="D60" s="665" t="s">
        <v>7843</v>
      </c>
      <c r="E60" s="665" t="s">
        <v>4107</v>
      </c>
      <c r="F60" s="668"/>
      <c r="G60" s="668"/>
      <c r="H60" s="665"/>
      <c r="I60" s="665"/>
      <c r="J60" s="668"/>
      <c r="K60" s="668"/>
      <c r="L60" s="665"/>
      <c r="M60" s="665"/>
      <c r="N60" s="668">
        <v>0.01</v>
      </c>
      <c r="O60" s="668">
        <v>23.81</v>
      </c>
      <c r="P60" s="681"/>
      <c r="Q60" s="669">
        <v>2381</v>
      </c>
    </row>
    <row r="61" spans="1:17" ht="14.4" customHeight="1" x14ac:dyDescent="0.3">
      <c r="A61" s="664" t="s">
        <v>7771</v>
      </c>
      <c r="B61" s="665" t="s">
        <v>557</v>
      </c>
      <c r="C61" s="665" t="s">
        <v>7772</v>
      </c>
      <c r="D61" s="665" t="s">
        <v>7844</v>
      </c>
      <c r="E61" s="665" t="s">
        <v>7845</v>
      </c>
      <c r="F61" s="668">
        <v>1.06</v>
      </c>
      <c r="G61" s="668">
        <v>309.57</v>
      </c>
      <c r="H61" s="665">
        <v>1</v>
      </c>
      <c r="I61" s="665">
        <v>292.04716981132071</v>
      </c>
      <c r="J61" s="668">
        <v>1.94</v>
      </c>
      <c r="K61" s="668">
        <v>496.64</v>
      </c>
      <c r="L61" s="665">
        <v>1.6042898213651193</v>
      </c>
      <c r="M61" s="665">
        <v>256</v>
      </c>
      <c r="N61" s="668">
        <v>1.9600000000000004</v>
      </c>
      <c r="O61" s="668">
        <v>501.7600000000001</v>
      </c>
      <c r="P61" s="681">
        <v>1.6208288916884714</v>
      </c>
      <c r="Q61" s="669">
        <v>256</v>
      </c>
    </row>
    <row r="62" spans="1:17" ht="14.4" customHeight="1" x14ac:dyDescent="0.3">
      <c r="A62" s="664" t="s">
        <v>7771</v>
      </c>
      <c r="B62" s="665" t="s">
        <v>557</v>
      </c>
      <c r="C62" s="665" t="s">
        <v>7772</v>
      </c>
      <c r="D62" s="665" t="s">
        <v>7846</v>
      </c>
      <c r="E62" s="665" t="s">
        <v>7847</v>
      </c>
      <c r="F62" s="668">
        <v>74.8</v>
      </c>
      <c r="G62" s="668">
        <v>13419.170000000006</v>
      </c>
      <c r="H62" s="665">
        <v>1</v>
      </c>
      <c r="I62" s="665">
        <v>179.40066844919795</v>
      </c>
      <c r="J62" s="668">
        <v>46.600000000000009</v>
      </c>
      <c r="K62" s="668">
        <v>5466.1799999999994</v>
      </c>
      <c r="L62" s="665">
        <v>0.40734113957867718</v>
      </c>
      <c r="M62" s="665">
        <v>117.29999999999997</v>
      </c>
      <c r="N62" s="668">
        <v>43.000000000000021</v>
      </c>
      <c r="O62" s="668">
        <v>5043.8999999999978</v>
      </c>
      <c r="P62" s="681">
        <v>0.37587272536229854</v>
      </c>
      <c r="Q62" s="669">
        <v>117.2999999999999</v>
      </c>
    </row>
    <row r="63" spans="1:17" ht="14.4" customHeight="1" x14ac:dyDescent="0.3">
      <c r="A63" s="664" t="s">
        <v>7771</v>
      </c>
      <c r="B63" s="665" t="s">
        <v>557</v>
      </c>
      <c r="C63" s="665" t="s">
        <v>7772</v>
      </c>
      <c r="D63" s="665" t="s">
        <v>7848</v>
      </c>
      <c r="E63" s="665" t="s">
        <v>4402</v>
      </c>
      <c r="F63" s="668">
        <v>53.200000000000017</v>
      </c>
      <c r="G63" s="668">
        <v>4718.8399999999974</v>
      </c>
      <c r="H63" s="665">
        <v>1</v>
      </c>
      <c r="I63" s="665">
        <v>88.699999999999918</v>
      </c>
      <c r="J63" s="668">
        <v>56.400000000000013</v>
      </c>
      <c r="K63" s="668">
        <v>4792.92</v>
      </c>
      <c r="L63" s="665">
        <v>1.0156987734273684</v>
      </c>
      <c r="M63" s="665">
        <v>84.980851063829775</v>
      </c>
      <c r="N63" s="668">
        <v>47.699999999999996</v>
      </c>
      <c r="O63" s="668">
        <v>4269.1500000000005</v>
      </c>
      <c r="P63" s="681">
        <v>0.90470327453357247</v>
      </c>
      <c r="Q63" s="669">
        <v>89.500000000000014</v>
      </c>
    </row>
    <row r="64" spans="1:17" ht="14.4" customHeight="1" x14ac:dyDescent="0.3">
      <c r="A64" s="664" t="s">
        <v>7771</v>
      </c>
      <c r="B64" s="665" t="s">
        <v>557</v>
      </c>
      <c r="C64" s="665" t="s">
        <v>7772</v>
      </c>
      <c r="D64" s="665" t="s">
        <v>7849</v>
      </c>
      <c r="E64" s="665"/>
      <c r="F64" s="668">
        <v>28</v>
      </c>
      <c r="G64" s="668">
        <v>1058.68</v>
      </c>
      <c r="H64" s="665">
        <v>1</v>
      </c>
      <c r="I64" s="665">
        <v>37.81</v>
      </c>
      <c r="J64" s="668"/>
      <c r="K64" s="668"/>
      <c r="L64" s="665"/>
      <c r="M64" s="665"/>
      <c r="N64" s="668"/>
      <c r="O64" s="668"/>
      <c r="P64" s="681"/>
      <c r="Q64" s="669"/>
    </row>
    <row r="65" spans="1:17" ht="14.4" customHeight="1" x14ac:dyDescent="0.3">
      <c r="A65" s="664" t="s">
        <v>7771</v>
      </c>
      <c r="B65" s="665" t="s">
        <v>557</v>
      </c>
      <c r="C65" s="665" t="s">
        <v>7772</v>
      </c>
      <c r="D65" s="665" t="s">
        <v>7850</v>
      </c>
      <c r="E65" s="665"/>
      <c r="F65" s="668">
        <v>60.1</v>
      </c>
      <c r="G65" s="668">
        <v>567.93999999999994</v>
      </c>
      <c r="H65" s="665">
        <v>1</v>
      </c>
      <c r="I65" s="665">
        <v>9.4499168053244578</v>
      </c>
      <c r="J65" s="668"/>
      <c r="K65" s="668"/>
      <c r="L65" s="665"/>
      <c r="M65" s="665"/>
      <c r="N65" s="668"/>
      <c r="O65" s="668"/>
      <c r="P65" s="681"/>
      <c r="Q65" s="669"/>
    </row>
    <row r="66" spans="1:17" ht="14.4" customHeight="1" x14ac:dyDescent="0.3">
      <c r="A66" s="664" t="s">
        <v>7771</v>
      </c>
      <c r="B66" s="665" t="s">
        <v>557</v>
      </c>
      <c r="C66" s="665" t="s">
        <v>7772</v>
      </c>
      <c r="D66" s="665" t="s">
        <v>7851</v>
      </c>
      <c r="E66" s="665" t="s">
        <v>3379</v>
      </c>
      <c r="F66" s="668">
        <v>4.2300000000000004</v>
      </c>
      <c r="G66" s="668">
        <v>26239.370000000003</v>
      </c>
      <c r="H66" s="665">
        <v>1</v>
      </c>
      <c r="I66" s="665">
        <v>6203.1607565011818</v>
      </c>
      <c r="J66" s="668">
        <v>6.8</v>
      </c>
      <c r="K66" s="668">
        <v>40347.599999999999</v>
      </c>
      <c r="L66" s="665">
        <v>1.5376741133647642</v>
      </c>
      <c r="M66" s="665">
        <v>5933.4705882352937</v>
      </c>
      <c r="N66" s="668">
        <v>8.42</v>
      </c>
      <c r="O66" s="668">
        <v>41231.5</v>
      </c>
      <c r="P66" s="681">
        <v>1.5713601355520348</v>
      </c>
      <c r="Q66" s="669">
        <v>4896.8527315914489</v>
      </c>
    </row>
    <row r="67" spans="1:17" ht="14.4" customHeight="1" x14ac:dyDescent="0.3">
      <c r="A67" s="664" t="s">
        <v>7771</v>
      </c>
      <c r="B67" s="665" t="s">
        <v>557</v>
      </c>
      <c r="C67" s="665" t="s">
        <v>7772</v>
      </c>
      <c r="D67" s="665" t="s">
        <v>7852</v>
      </c>
      <c r="E67" s="665" t="s">
        <v>3379</v>
      </c>
      <c r="F67" s="668">
        <v>1.41</v>
      </c>
      <c r="G67" s="668">
        <v>43732.41</v>
      </c>
      <c r="H67" s="665">
        <v>1</v>
      </c>
      <c r="I67" s="665">
        <v>31015.89361702128</v>
      </c>
      <c r="J67" s="668">
        <v>0.97</v>
      </c>
      <c r="K67" s="668">
        <v>28777.329999999998</v>
      </c>
      <c r="L67" s="665">
        <v>0.65803210936694312</v>
      </c>
      <c r="M67" s="665">
        <v>29667.350515463917</v>
      </c>
      <c r="N67" s="668">
        <v>1.0000000000000002</v>
      </c>
      <c r="O67" s="668">
        <v>20584.560000000001</v>
      </c>
      <c r="P67" s="681">
        <v>0.47069347424484492</v>
      </c>
      <c r="Q67" s="669">
        <v>20584.559999999998</v>
      </c>
    </row>
    <row r="68" spans="1:17" ht="14.4" customHeight="1" x14ac:dyDescent="0.3">
      <c r="A68" s="664" t="s">
        <v>7771</v>
      </c>
      <c r="B68" s="665" t="s">
        <v>557</v>
      </c>
      <c r="C68" s="665" t="s">
        <v>7772</v>
      </c>
      <c r="D68" s="665" t="s">
        <v>7853</v>
      </c>
      <c r="E68" s="665" t="s">
        <v>1366</v>
      </c>
      <c r="F68" s="668"/>
      <c r="G68" s="668"/>
      <c r="H68" s="665"/>
      <c r="I68" s="665"/>
      <c r="J68" s="668"/>
      <c r="K68" s="668"/>
      <c r="L68" s="665"/>
      <c r="M68" s="665"/>
      <c r="N68" s="668">
        <v>7.59</v>
      </c>
      <c r="O68" s="668">
        <v>1403.5399999999997</v>
      </c>
      <c r="P68" s="681"/>
      <c r="Q68" s="669">
        <v>184.9196310935441</v>
      </c>
    </row>
    <row r="69" spans="1:17" ht="14.4" customHeight="1" x14ac:dyDescent="0.3">
      <c r="A69" s="664" t="s">
        <v>7771</v>
      </c>
      <c r="B69" s="665" t="s">
        <v>557</v>
      </c>
      <c r="C69" s="665" t="s">
        <v>7772</v>
      </c>
      <c r="D69" s="665" t="s">
        <v>7854</v>
      </c>
      <c r="E69" s="665" t="s">
        <v>2035</v>
      </c>
      <c r="F69" s="668">
        <v>71.639999999999986</v>
      </c>
      <c r="G69" s="668">
        <v>527787.0199999999</v>
      </c>
      <c r="H69" s="665">
        <v>1</v>
      </c>
      <c r="I69" s="665">
        <v>7367.2113344500276</v>
      </c>
      <c r="J69" s="668">
        <v>322.82000000000005</v>
      </c>
      <c r="K69" s="668">
        <v>2274880.7600000002</v>
      </c>
      <c r="L69" s="665">
        <v>4.3102249085246553</v>
      </c>
      <c r="M69" s="665">
        <v>7046.9015550461554</v>
      </c>
      <c r="N69" s="668">
        <v>504.89999999999992</v>
      </c>
      <c r="O69" s="668">
        <v>2364341.15</v>
      </c>
      <c r="P69" s="681">
        <v>4.4797258371378677</v>
      </c>
      <c r="Q69" s="669">
        <v>4682.7909487027136</v>
      </c>
    </row>
    <row r="70" spans="1:17" ht="14.4" customHeight="1" x14ac:dyDescent="0.3">
      <c r="A70" s="664" t="s">
        <v>7771</v>
      </c>
      <c r="B70" s="665" t="s">
        <v>557</v>
      </c>
      <c r="C70" s="665" t="s">
        <v>7772</v>
      </c>
      <c r="D70" s="665" t="s">
        <v>7855</v>
      </c>
      <c r="E70" s="665" t="s">
        <v>4533</v>
      </c>
      <c r="F70" s="668">
        <v>110.47999999999999</v>
      </c>
      <c r="G70" s="668">
        <v>791859.61</v>
      </c>
      <c r="H70" s="665">
        <v>1</v>
      </c>
      <c r="I70" s="665">
        <v>7167.4475923244036</v>
      </c>
      <c r="J70" s="668">
        <v>94.399999999999977</v>
      </c>
      <c r="K70" s="668">
        <v>217559.95999999996</v>
      </c>
      <c r="L70" s="665">
        <v>0.27474562062838381</v>
      </c>
      <c r="M70" s="665">
        <v>2304.6605932203393</v>
      </c>
      <c r="N70" s="668">
        <v>104.40000000000002</v>
      </c>
      <c r="O70" s="668">
        <v>240598.79999999996</v>
      </c>
      <c r="P70" s="681">
        <v>0.30384022238487446</v>
      </c>
      <c r="Q70" s="669">
        <v>2304.5862068965507</v>
      </c>
    </row>
    <row r="71" spans="1:17" ht="14.4" customHeight="1" x14ac:dyDescent="0.3">
      <c r="A71" s="664" t="s">
        <v>7771</v>
      </c>
      <c r="B71" s="665" t="s">
        <v>557</v>
      </c>
      <c r="C71" s="665" t="s">
        <v>7772</v>
      </c>
      <c r="D71" s="665" t="s">
        <v>7856</v>
      </c>
      <c r="E71" s="665" t="s">
        <v>1720</v>
      </c>
      <c r="F71" s="668">
        <v>10.51</v>
      </c>
      <c r="G71" s="668">
        <v>7265.0300000000007</v>
      </c>
      <c r="H71" s="665">
        <v>1</v>
      </c>
      <c r="I71" s="665">
        <v>691.24928639391067</v>
      </c>
      <c r="J71" s="668">
        <v>47.500000000000007</v>
      </c>
      <c r="K71" s="668">
        <v>31406.970000000005</v>
      </c>
      <c r="L71" s="665">
        <v>4.3230337658619442</v>
      </c>
      <c r="M71" s="665">
        <v>661.19936842105267</v>
      </c>
      <c r="N71" s="668">
        <v>8.5399999999999991</v>
      </c>
      <c r="O71" s="668">
        <v>5646.41</v>
      </c>
      <c r="P71" s="681">
        <v>0.77720394822870642</v>
      </c>
      <c r="Q71" s="669">
        <v>661.17213114754099</v>
      </c>
    </row>
    <row r="72" spans="1:17" ht="14.4" customHeight="1" x14ac:dyDescent="0.3">
      <c r="A72" s="664" t="s">
        <v>7771</v>
      </c>
      <c r="B72" s="665" t="s">
        <v>557</v>
      </c>
      <c r="C72" s="665" t="s">
        <v>7772</v>
      </c>
      <c r="D72" s="665" t="s">
        <v>7857</v>
      </c>
      <c r="E72" s="665" t="s">
        <v>1720</v>
      </c>
      <c r="F72" s="668">
        <v>38.35</v>
      </c>
      <c r="G72" s="668">
        <v>8836.3300000000017</v>
      </c>
      <c r="H72" s="665">
        <v>1</v>
      </c>
      <c r="I72" s="665">
        <v>230.41277705345505</v>
      </c>
      <c r="J72" s="668">
        <v>183.81</v>
      </c>
      <c r="K72" s="668">
        <v>40510.449999999997</v>
      </c>
      <c r="L72" s="665">
        <v>4.5845333979151963</v>
      </c>
      <c r="M72" s="665">
        <v>220.39306892987321</v>
      </c>
      <c r="N72" s="668">
        <v>64.89</v>
      </c>
      <c r="O72" s="668">
        <v>13575.16</v>
      </c>
      <c r="P72" s="681">
        <v>1.5362893871098067</v>
      </c>
      <c r="Q72" s="669">
        <v>209.20265063954383</v>
      </c>
    </row>
    <row r="73" spans="1:17" ht="14.4" customHeight="1" x14ac:dyDescent="0.3">
      <c r="A73" s="664" t="s">
        <v>7771</v>
      </c>
      <c r="B73" s="665" t="s">
        <v>557</v>
      </c>
      <c r="C73" s="665" t="s">
        <v>7772</v>
      </c>
      <c r="D73" s="665" t="s">
        <v>7858</v>
      </c>
      <c r="E73" s="665" t="s">
        <v>4032</v>
      </c>
      <c r="F73" s="668">
        <v>1</v>
      </c>
      <c r="G73" s="668">
        <v>7877.7</v>
      </c>
      <c r="H73" s="665">
        <v>1</v>
      </c>
      <c r="I73" s="665">
        <v>7877.7</v>
      </c>
      <c r="J73" s="668">
        <v>3</v>
      </c>
      <c r="K73" s="668">
        <v>20535.689999999999</v>
      </c>
      <c r="L73" s="665">
        <v>2.6068129022430404</v>
      </c>
      <c r="M73" s="665">
        <v>6845.23</v>
      </c>
      <c r="N73" s="668">
        <v>15</v>
      </c>
      <c r="O73" s="668">
        <v>92818.65</v>
      </c>
      <c r="P73" s="681">
        <v>11.782455539053277</v>
      </c>
      <c r="Q73" s="669">
        <v>6187.91</v>
      </c>
    </row>
    <row r="74" spans="1:17" ht="14.4" customHeight="1" x14ac:dyDescent="0.3">
      <c r="A74" s="664" t="s">
        <v>7771</v>
      </c>
      <c r="B74" s="665" t="s">
        <v>557</v>
      </c>
      <c r="C74" s="665" t="s">
        <v>7772</v>
      </c>
      <c r="D74" s="665" t="s">
        <v>7859</v>
      </c>
      <c r="E74" s="665" t="s">
        <v>4075</v>
      </c>
      <c r="F74" s="668">
        <v>113.12999999999998</v>
      </c>
      <c r="G74" s="668">
        <v>199399.56999999998</v>
      </c>
      <c r="H74" s="665">
        <v>1</v>
      </c>
      <c r="I74" s="665">
        <v>1762.5702289401574</v>
      </c>
      <c r="J74" s="668">
        <v>23.799999999999997</v>
      </c>
      <c r="K74" s="668">
        <v>26089.040000000001</v>
      </c>
      <c r="L74" s="665">
        <v>0.13083799528755255</v>
      </c>
      <c r="M74" s="665">
        <v>1096.1781512605044</v>
      </c>
      <c r="N74" s="668">
        <v>13</v>
      </c>
      <c r="O74" s="668">
        <v>14250.34</v>
      </c>
      <c r="P74" s="681">
        <v>7.1466252409671707E-2</v>
      </c>
      <c r="Q74" s="669">
        <v>1096.18</v>
      </c>
    </row>
    <row r="75" spans="1:17" ht="14.4" customHeight="1" x14ac:dyDescent="0.3">
      <c r="A75" s="664" t="s">
        <v>7771</v>
      </c>
      <c r="B75" s="665" t="s">
        <v>557</v>
      </c>
      <c r="C75" s="665" t="s">
        <v>7772</v>
      </c>
      <c r="D75" s="665" t="s">
        <v>7859</v>
      </c>
      <c r="E75" s="665" t="s">
        <v>7860</v>
      </c>
      <c r="F75" s="668">
        <v>20.380000000000003</v>
      </c>
      <c r="G75" s="668">
        <v>23355.65</v>
      </c>
      <c r="H75" s="665">
        <v>1</v>
      </c>
      <c r="I75" s="665">
        <v>1146.0083415112856</v>
      </c>
      <c r="J75" s="668">
        <v>22.3</v>
      </c>
      <c r="K75" s="668">
        <v>24444.79</v>
      </c>
      <c r="L75" s="665">
        <v>1.0466328276027428</v>
      </c>
      <c r="M75" s="665">
        <v>1096.1789237668161</v>
      </c>
      <c r="N75" s="668"/>
      <c r="O75" s="668"/>
      <c r="P75" s="681"/>
      <c r="Q75" s="669"/>
    </row>
    <row r="76" spans="1:17" ht="14.4" customHeight="1" x14ac:dyDescent="0.3">
      <c r="A76" s="664" t="s">
        <v>7771</v>
      </c>
      <c r="B76" s="665" t="s">
        <v>557</v>
      </c>
      <c r="C76" s="665" t="s">
        <v>7772</v>
      </c>
      <c r="D76" s="665" t="s">
        <v>7861</v>
      </c>
      <c r="E76" s="665" t="s">
        <v>4075</v>
      </c>
      <c r="F76" s="668">
        <v>97.160000000000011</v>
      </c>
      <c r="G76" s="668">
        <v>671286.13</v>
      </c>
      <c r="H76" s="665">
        <v>1</v>
      </c>
      <c r="I76" s="665">
        <v>6909.0791477974471</v>
      </c>
      <c r="J76" s="668">
        <v>239.42999999999995</v>
      </c>
      <c r="K76" s="668">
        <v>1049835.3799999999</v>
      </c>
      <c r="L76" s="665">
        <v>1.5639163883812106</v>
      </c>
      <c r="M76" s="665">
        <v>4384.7278118865643</v>
      </c>
      <c r="N76" s="668"/>
      <c r="O76" s="668"/>
      <c r="P76" s="681"/>
      <c r="Q76" s="669"/>
    </row>
    <row r="77" spans="1:17" ht="14.4" customHeight="1" x14ac:dyDescent="0.3">
      <c r="A77" s="664" t="s">
        <v>7771</v>
      </c>
      <c r="B77" s="665" t="s">
        <v>557</v>
      </c>
      <c r="C77" s="665" t="s">
        <v>7772</v>
      </c>
      <c r="D77" s="665" t="s">
        <v>7861</v>
      </c>
      <c r="E77" s="665" t="s">
        <v>7860</v>
      </c>
      <c r="F77" s="668">
        <v>37.89</v>
      </c>
      <c r="G77" s="668">
        <v>173689.19</v>
      </c>
      <c r="H77" s="665">
        <v>1</v>
      </c>
      <c r="I77" s="665">
        <v>4584.037740828715</v>
      </c>
      <c r="J77" s="668">
        <v>30.859999999999996</v>
      </c>
      <c r="K77" s="668">
        <v>135312.71</v>
      </c>
      <c r="L77" s="665">
        <v>0.77905084363626764</v>
      </c>
      <c r="M77" s="665">
        <v>4384.7281270252761</v>
      </c>
      <c r="N77" s="668"/>
      <c r="O77" s="668"/>
      <c r="P77" s="681"/>
      <c r="Q77" s="669"/>
    </row>
    <row r="78" spans="1:17" ht="14.4" customHeight="1" x14ac:dyDescent="0.3">
      <c r="A78" s="664" t="s">
        <v>7771</v>
      </c>
      <c r="B78" s="665" t="s">
        <v>557</v>
      </c>
      <c r="C78" s="665" t="s">
        <v>7772</v>
      </c>
      <c r="D78" s="665" t="s">
        <v>7862</v>
      </c>
      <c r="E78" s="665" t="s">
        <v>7863</v>
      </c>
      <c r="F78" s="668">
        <v>9.73</v>
      </c>
      <c r="G78" s="668">
        <v>7280.02</v>
      </c>
      <c r="H78" s="665">
        <v>1</v>
      </c>
      <c r="I78" s="665">
        <v>748.20349434737921</v>
      </c>
      <c r="J78" s="668">
        <v>136.99</v>
      </c>
      <c r="K78" s="668">
        <v>98040.540000000023</v>
      </c>
      <c r="L78" s="665">
        <v>13.467070145411691</v>
      </c>
      <c r="M78" s="665">
        <v>715.67661873129441</v>
      </c>
      <c r="N78" s="668">
        <v>87.93</v>
      </c>
      <c r="O78" s="668">
        <v>62929.279999999999</v>
      </c>
      <c r="P78" s="681">
        <v>8.6441081205820858</v>
      </c>
      <c r="Q78" s="669">
        <v>715.6747412714659</v>
      </c>
    </row>
    <row r="79" spans="1:17" ht="14.4" customHeight="1" x14ac:dyDescent="0.3">
      <c r="A79" s="664" t="s">
        <v>7771</v>
      </c>
      <c r="B79" s="665" t="s">
        <v>557</v>
      </c>
      <c r="C79" s="665" t="s">
        <v>7772</v>
      </c>
      <c r="D79" s="665" t="s">
        <v>7864</v>
      </c>
      <c r="E79" s="665" t="s">
        <v>7863</v>
      </c>
      <c r="F79" s="668">
        <v>38.67</v>
      </c>
      <c r="G79" s="668">
        <v>57866.079999999994</v>
      </c>
      <c r="H79" s="665">
        <v>1</v>
      </c>
      <c r="I79" s="665">
        <v>1496.4075510731832</v>
      </c>
      <c r="J79" s="668">
        <v>258.38000000000005</v>
      </c>
      <c r="K79" s="668">
        <v>369831.63999999996</v>
      </c>
      <c r="L79" s="665">
        <v>6.3911645648020396</v>
      </c>
      <c r="M79" s="665">
        <v>1431.3477823360936</v>
      </c>
      <c r="N79" s="668">
        <v>265.53000000000003</v>
      </c>
      <c r="O79" s="668">
        <v>380065.69</v>
      </c>
      <c r="P79" s="681">
        <v>6.5680220605923196</v>
      </c>
      <c r="Q79" s="669">
        <v>1431.3474560313334</v>
      </c>
    </row>
    <row r="80" spans="1:17" ht="14.4" customHeight="1" x14ac:dyDescent="0.3">
      <c r="A80" s="664" t="s">
        <v>7771</v>
      </c>
      <c r="B80" s="665" t="s">
        <v>557</v>
      </c>
      <c r="C80" s="665" t="s">
        <v>7772</v>
      </c>
      <c r="D80" s="665" t="s">
        <v>7865</v>
      </c>
      <c r="E80" s="665" t="s">
        <v>3442</v>
      </c>
      <c r="F80" s="668">
        <v>10.73</v>
      </c>
      <c r="G80" s="668">
        <v>2812.0600000000004</v>
      </c>
      <c r="H80" s="665">
        <v>1</v>
      </c>
      <c r="I80" s="665">
        <v>262.07455731593666</v>
      </c>
      <c r="J80" s="668">
        <v>9.81</v>
      </c>
      <c r="K80" s="668">
        <v>3262.77</v>
      </c>
      <c r="L80" s="665">
        <v>1.1602775189718568</v>
      </c>
      <c r="M80" s="665">
        <v>332.59633027522932</v>
      </c>
      <c r="N80" s="668">
        <v>10.649999999999999</v>
      </c>
      <c r="O80" s="668">
        <v>3542.1499999999996</v>
      </c>
      <c r="P80" s="681">
        <v>1.2596281729408332</v>
      </c>
      <c r="Q80" s="669">
        <v>332.59624413145542</v>
      </c>
    </row>
    <row r="81" spans="1:17" ht="14.4" customHeight="1" x14ac:dyDescent="0.3">
      <c r="A81" s="664" t="s">
        <v>7771</v>
      </c>
      <c r="B81" s="665" t="s">
        <v>557</v>
      </c>
      <c r="C81" s="665" t="s">
        <v>7772</v>
      </c>
      <c r="D81" s="665" t="s">
        <v>7866</v>
      </c>
      <c r="E81" s="665"/>
      <c r="F81" s="668">
        <v>2.87</v>
      </c>
      <c r="G81" s="668">
        <v>4727.8</v>
      </c>
      <c r="H81" s="665">
        <v>1</v>
      </c>
      <c r="I81" s="665">
        <v>1647.3170731707316</v>
      </c>
      <c r="J81" s="668"/>
      <c r="K81" s="668"/>
      <c r="L81" s="665"/>
      <c r="M81" s="665"/>
      <c r="N81" s="668"/>
      <c r="O81" s="668"/>
      <c r="P81" s="681"/>
      <c r="Q81" s="669"/>
    </row>
    <row r="82" spans="1:17" ht="14.4" customHeight="1" x14ac:dyDescent="0.3">
      <c r="A82" s="664" t="s">
        <v>7771</v>
      </c>
      <c r="B82" s="665" t="s">
        <v>557</v>
      </c>
      <c r="C82" s="665" t="s">
        <v>7772</v>
      </c>
      <c r="D82" s="665" t="s">
        <v>7867</v>
      </c>
      <c r="E82" s="665" t="s">
        <v>7868</v>
      </c>
      <c r="F82" s="668">
        <v>88.94</v>
      </c>
      <c r="G82" s="668">
        <v>25538.05</v>
      </c>
      <c r="H82" s="665">
        <v>1</v>
      </c>
      <c r="I82" s="665">
        <v>287.13795817404991</v>
      </c>
      <c r="J82" s="668"/>
      <c r="K82" s="668"/>
      <c r="L82" s="665"/>
      <c r="M82" s="665"/>
      <c r="N82" s="668"/>
      <c r="O82" s="668"/>
      <c r="P82" s="681"/>
      <c r="Q82" s="669"/>
    </row>
    <row r="83" spans="1:17" ht="14.4" customHeight="1" x14ac:dyDescent="0.3">
      <c r="A83" s="664" t="s">
        <v>7771</v>
      </c>
      <c r="B83" s="665" t="s">
        <v>557</v>
      </c>
      <c r="C83" s="665" t="s">
        <v>7772</v>
      </c>
      <c r="D83" s="665" t="s">
        <v>7869</v>
      </c>
      <c r="E83" s="665" t="s">
        <v>7868</v>
      </c>
      <c r="F83" s="668">
        <v>88.749999999999986</v>
      </c>
      <c r="G83" s="668">
        <v>127421.67000000001</v>
      </c>
      <c r="H83" s="665">
        <v>1</v>
      </c>
      <c r="I83" s="665">
        <v>1435.7371267605638</v>
      </c>
      <c r="J83" s="668"/>
      <c r="K83" s="668"/>
      <c r="L83" s="665"/>
      <c r="M83" s="665"/>
      <c r="N83" s="668"/>
      <c r="O83" s="668"/>
      <c r="P83" s="681"/>
      <c r="Q83" s="669"/>
    </row>
    <row r="84" spans="1:17" ht="14.4" customHeight="1" x14ac:dyDescent="0.3">
      <c r="A84" s="664" t="s">
        <v>7771</v>
      </c>
      <c r="B84" s="665" t="s">
        <v>557</v>
      </c>
      <c r="C84" s="665" t="s">
        <v>7772</v>
      </c>
      <c r="D84" s="665" t="s">
        <v>7870</v>
      </c>
      <c r="E84" s="665" t="s">
        <v>7871</v>
      </c>
      <c r="F84" s="668">
        <v>127.53000000000002</v>
      </c>
      <c r="G84" s="668">
        <v>70115.89</v>
      </c>
      <c r="H84" s="665">
        <v>1</v>
      </c>
      <c r="I84" s="665">
        <v>549.79918450560649</v>
      </c>
      <c r="J84" s="668"/>
      <c r="K84" s="668"/>
      <c r="L84" s="665"/>
      <c r="M84" s="665"/>
      <c r="N84" s="668"/>
      <c r="O84" s="668"/>
      <c r="P84" s="681"/>
      <c r="Q84" s="669"/>
    </row>
    <row r="85" spans="1:17" ht="14.4" customHeight="1" x14ac:dyDescent="0.3">
      <c r="A85" s="664" t="s">
        <v>7771</v>
      </c>
      <c r="B85" s="665" t="s">
        <v>557</v>
      </c>
      <c r="C85" s="665" t="s">
        <v>7772</v>
      </c>
      <c r="D85" s="665" t="s">
        <v>7872</v>
      </c>
      <c r="E85" s="665" t="s">
        <v>7871</v>
      </c>
      <c r="F85" s="668">
        <v>113.73</v>
      </c>
      <c r="G85" s="668">
        <v>303896.61000000004</v>
      </c>
      <c r="H85" s="665">
        <v>1</v>
      </c>
      <c r="I85" s="665">
        <v>2672.0883671854394</v>
      </c>
      <c r="J85" s="668"/>
      <c r="K85" s="668"/>
      <c r="L85" s="665"/>
      <c r="M85" s="665"/>
      <c r="N85" s="668"/>
      <c r="O85" s="668"/>
      <c r="P85" s="681"/>
      <c r="Q85" s="669"/>
    </row>
    <row r="86" spans="1:17" ht="14.4" customHeight="1" x14ac:dyDescent="0.3">
      <c r="A86" s="664" t="s">
        <v>7771</v>
      </c>
      <c r="B86" s="665" t="s">
        <v>557</v>
      </c>
      <c r="C86" s="665" t="s">
        <v>7772</v>
      </c>
      <c r="D86" s="665" t="s">
        <v>7873</v>
      </c>
      <c r="E86" s="665" t="s">
        <v>4225</v>
      </c>
      <c r="F86" s="668">
        <v>20</v>
      </c>
      <c r="G86" s="668">
        <v>1397509.6</v>
      </c>
      <c r="H86" s="665">
        <v>1</v>
      </c>
      <c r="I86" s="665">
        <v>69875.48000000001</v>
      </c>
      <c r="J86" s="668">
        <v>2</v>
      </c>
      <c r="K86" s="668">
        <v>133674.84</v>
      </c>
      <c r="L86" s="665">
        <v>9.5652180135292086E-2</v>
      </c>
      <c r="M86" s="665">
        <v>66837.42</v>
      </c>
      <c r="N86" s="668">
        <v>11</v>
      </c>
      <c r="O86" s="668">
        <v>735211.62</v>
      </c>
      <c r="P86" s="681">
        <v>0.52608699074410648</v>
      </c>
      <c r="Q86" s="669">
        <v>66837.42</v>
      </c>
    </row>
    <row r="87" spans="1:17" ht="14.4" customHeight="1" x14ac:dyDescent="0.3">
      <c r="A87" s="664" t="s">
        <v>7771</v>
      </c>
      <c r="B87" s="665" t="s">
        <v>557</v>
      </c>
      <c r="C87" s="665" t="s">
        <v>7772</v>
      </c>
      <c r="D87" s="665" t="s">
        <v>7874</v>
      </c>
      <c r="E87" s="665" t="s">
        <v>4220</v>
      </c>
      <c r="F87" s="668">
        <v>67</v>
      </c>
      <c r="G87" s="668">
        <v>6289013.959999999</v>
      </c>
      <c r="H87" s="665">
        <v>1</v>
      </c>
      <c r="I87" s="665">
        <v>93865.87999999999</v>
      </c>
      <c r="J87" s="668">
        <v>94</v>
      </c>
      <c r="K87" s="668">
        <v>8403941.2799999993</v>
      </c>
      <c r="L87" s="665">
        <v>1.3362891756086992</v>
      </c>
      <c r="M87" s="665">
        <v>89403.630638297866</v>
      </c>
      <c r="N87" s="668">
        <v>67</v>
      </c>
      <c r="O87" s="668">
        <v>6015578.25</v>
      </c>
      <c r="P87" s="681">
        <v>0.95652168817892091</v>
      </c>
      <c r="Q87" s="669">
        <v>89784.75</v>
      </c>
    </row>
    <row r="88" spans="1:17" ht="14.4" customHeight="1" x14ac:dyDescent="0.3">
      <c r="A88" s="664" t="s">
        <v>7771</v>
      </c>
      <c r="B88" s="665" t="s">
        <v>557</v>
      </c>
      <c r="C88" s="665" t="s">
        <v>7772</v>
      </c>
      <c r="D88" s="665" t="s">
        <v>7875</v>
      </c>
      <c r="E88" s="665" t="s">
        <v>7876</v>
      </c>
      <c r="F88" s="668">
        <v>40.369999999999997</v>
      </c>
      <c r="G88" s="668">
        <v>233764.9</v>
      </c>
      <c r="H88" s="665">
        <v>1</v>
      </c>
      <c r="I88" s="665">
        <v>5790.5598216497401</v>
      </c>
      <c r="J88" s="668">
        <v>4</v>
      </c>
      <c r="K88" s="668">
        <v>22155.200000000001</v>
      </c>
      <c r="L88" s="665">
        <v>9.477556296946206E-2</v>
      </c>
      <c r="M88" s="665">
        <v>5538.8</v>
      </c>
      <c r="N88" s="668"/>
      <c r="O88" s="668"/>
      <c r="P88" s="681"/>
      <c r="Q88" s="669"/>
    </row>
    <row r="89" spans="1:17" ht="14.4" customHeight="1" x14ac:dyDescent="0.3">
      <c r="A89" s="664" t="s">
        <v>7771</v>
      </c>
      <c r="B89" s="665" t="s">
        <v>557</v>
      </c>
      <c r="C89" s="665" t="s">
        <v>7772</v>
      </c>
      <c r="D89" s="665" t="s">
        <v>7877</v>
      </c>
      <c r="E89" s="665" t="s">
        <v>7876</v>
      </c>
      <c r="F89" s="668">
        <v>36</v>
      </c>
      <c r="G89" s="668">
        <v>952416.36</v>
      </c>
      <c r="H89" s="665">
        <v>1</v>
      </c>
      <c r="I89" s="665">
        <v>26456.01</v>
      </c>
      <c r="J89" s="668">
        <v>4</v>
      </c>
      <c r="K89" s="668">
        <v>101222.96</v>
      </c>
      <c r="L89" s="665">
        <v>0.1062801567163336</v>
      </c>
      <c r="M89" s="665">
        <v>25305.74</v>
      </c>
      <c r="N89" s="668"/>
      <c r="O89" s="668"/>
      <c r="P89" s="681"/>
      <c r="Q89" s="669"/>
    </row>
    <row r="90" spans="1:17" ht="14.4" customHeight="1" x14ac:dyDescent="0.3">
      <c r="A90" s="664" t="s">
        <v>7771</v>
      </c>
      <c r="B90" s="665" t="s">
        <v>557</v>
      </c>
      <c r="C90" s="665" t="s">
        <v>7772</v>
      </c>
      <c r="D90" s="665" t="s">
        <v>7878</v>
      </c>
      <c r="E90" s="665" t="s">
        <v>7879</v>
      </c>
      <c r="F90" s="668">
        <v>1</v>
      </c>
      <c r="G90" s="668">
        <v>6047.15</v>
      </c>
      <c r="H90" s="665">
        <v>1</v>
      </c>
      <c r="I90" s="665">
        <v>6047.15</v>
      </c>
      <c r="J90" s="668">
        <v>1</v>
      </c>
      <c r="K90" s="668">
        <v>7768.08</v>
      </c>
      <c r="L90" s="665">
        <v>1.2845853005134651</v>
      </c>
      <c r="M90" s="665">
        <v>7768.08</v>
      </c>
      <c r="N90" s="668"/>
      <c r="O90" s="668"/>
      <c r="P90" s="681"/>
      <c r="Q90" s="669"/>
    </row>
    <row r="91" spans="1:17" ht="14.4" customHeight="1" x14ac:dyDescent="0.3">
      <c r="A91" s="664" t="s">
        <v>7771</v>
      </c>
      <c r="B91" s="665" t="s">
        <v>557</v>
      </c>
      <c r="C91" s="665" t="s">
        <v>7772</v>
      </c>
      <c r="D91" s="665" t="s">
        <v>7880</v>
      </c>
      <c r="E91" s="665" t="s">
        <v>7881</v>
      </c>
      <c r="F91" s="668">
        <v>40.400000000000013</v>
      </c>
      <c r="G91" s="668">
        <v>388471.12999999995</v>
      </c>
      <c r="H91" s="665">
        <v>1</v>
      </c>
      <c r="I91" s="665">
        <v>9615.6220297029668</v>
      </c>
      <c r="J91" s="668">
        <v>20.6</v>
      </c>
      <c r="K91" s="668">
        <v>225542.22000000003</v>
      </c>
      <c r="L91" s="665">
        <v>0.58058939926887243</v>
      </c>
      <c r="M91" s="665">
        <v>10948.651456310681</v>
      </c>
      <c r="N91" s="668">
        <v>0.6</v>
      </c>
      <c r="O91" s="668">
        <v>4353.63</v>
      </c>
      <c r="P91" s="681">
        <v>1.1207087641236044E-2</v>
      </c>
      <c r="Q91" s="669">
        <v>7256.05</v>
      </c>
    </row>
    <row r="92" spans="1:17" ht="14.4" customHeight="1" x14ac:dyDescent="0.3">
      <c r="A92" s="664" t="s">
        <v>7771</v>
      </c>
      <c r="B92" s="665" t="s">
        <v>557</v>
      </c>
      <c r="C92" s="665" t="s">
        <v>7772</v>
      </c>
      <c r="D92" s="665" t="s">
        <v>7882</v>
      </c>
      <c r="E92" s="665" t="s">
        <v>7883</v>
      </c>
      <c r="F92" s="668">
        <v>302.3</v>
      </c>
      <c r="G92" s="668">
        <v>224372.66999999998</v>
      </c>
      <c r="H92" s="665">
        <v>1</v>
      </c>
      <c r="I92" s="665">
        <v>742.21855772411504</v>
      </c>
      <c r="J92" s="668">
        <v>488.90000000000009</v>
      </c>
      <c r="K92" s="668">
        <v>254986.58</v>
      </c>
      <c r="L92" s="665">
        <v>1.1364422413834983</v>
      </c>
      <c r="M92" s="665">
        <v>521.55160564532616</v>
      </c>
      <c r="N92" s="668">
        <v>568.42999999999995</v>
      </c>
      <c r="O92" s="668">
        <v>149747.15999999997</v>
      </c>
      <c r="P92" s="681">
        <v>0.66740374395865587</v>
      </c>
      <c r="Q92" s="669">
        <v>263.43993103812255</v>
      </c>
    </row>
    <row r="93" spans="1:17" ht="14.4" customHeight="1" x14ac:dyDescent="0.3">
      <c r="A93" s="664" t="s">
        <v>7771</v>
      </c>
      <c r="B93" s="665" t="s">
        <v>557</v>
      </c>
      <c r="C93" s="665" t="s">
        <v>7772</v>
      </c>
      <c r="D93" s="665" t="s">
        <v>7884</v>
      </c>
      <c r="E93" s="665" t="s">
        <v>4052</v>
      </c>
      <c r="F93" s="668">
        <v>19</v>
      </c>
      <c r="G93" s="668">
        <v>370486.13</v>
      </c>
      <c r="H93" s="665">
        <v>1</v>
      </c>
      <c r="I93" s="665">
        <v>19499.27</v>
      </c>
      <c r="J93" s="668">
        <v>11</v>
      </c>
      <c r="K93" s="668">
        <v>215358.66</v>
      </c>
      <c r="L93" s="665">
        <v>0.58128670026054685</v>
      </c>
      <c r="M93" s="665">
        <v>19578.060000000001</v>
      </c>
      <c r="N93" s="668">
        <v>11</v>
      </c>
      <c r="O93" s="668">
        <v>214812</v>
      </c>
      <c r="P93" s="681">
        <v>0.57981117943605609</v>
      </c>
      <c r="Q93" s="669">
        <v>19528.363636363636</v>
      </c>
    </row>
    <row r="94" spans="1:17" ht="14.4" customHeight="1" x14ac:dyDescent="0.3">
      <c r="A94" s="664" t="s">
        <v>7771</v>
      </c>
      <c r="B94" s="665" t="s">
        <v>557</v>
      </c>
      <c r="C94" s="665" t="s">
        <v>7772</v>
      </c>
      <c r="D94" s="665" t="s">
        <v>7885</v>
      </c>
      <c r="E94" s="665" t="s">
        <v>1838</v>
      </c>
      <c r="F94" s="668">
        <v>23.150000000000002</v>
      </c>
      <c r="G94" s="668">
        <v>38030.25</v>
      </c>
      <c r="H94" s="665">
        <v>1</v>
      </c>
      <c r="I94" s="665">
        <v>1642.7753779697623</v>
      </c>
      <c r="J94" s="668">
        <v>24.849999999999998</v>
      </c>
      <c r="K94" s="668">
        <v>57406.92</v>
      </c>
      <c r="L94" s="665">
        <v>1.5095067742126334</v>
      </c>
      <c r="M94" s="665">
        <v>2310.1376257545271</v>
      </c>
      <c r="N94" s="668">
        <v>24.29</v>
      </c>
      <c r="O94" s="668">
        <v>57821.56</v>
      </c>
      <c r="P94" s="681">
        <v>1.5204096738780313</v>
      </c>
      <c r="Q94" s="669">
        <v>2380.4676821737339</v>
      </c>
    </row>
    <row r="95" spans="1:17" ht="14.4" customHeight="1" x14ac:dyDescent="0.3">
      <c r="A95" s="664" t="s">
        <v>7771</v>
      </c>
      <c r="B95" s="665" t="s">
        <v>557</v>
      </c>
      <c r="C95" s="665" t="s">
        <v>7772</v>
      </c>
      <c r="D95" s="665" t="s">
        <v>7886</v>
      </c>
      <c r="E95" s="665" t="s">
        <v>1841</v>
      </c>
      <c r="F95" s="668">
        <v>80.999999999999986</v>
      </c>
      <c r="G95" s="668">
        <v>5293.0199999999986</v>
      </c>
      <c r="H95" s="665">
        <v>1</v>
      </c>
      <c r="I95" s="665">
        <v>65.345925925925926</v>
      </c>
      <c r="J95" s="668"/>
      <c r="K95" s="668"/>
      <c r="L95" s="665"/>
      <c r="M95" s="665"/>
      <c r="N95" s="668"/>
      <c r="O95" s="668"/>
      <c r="P95" s="681"/>
      <c r="Q95" s="669"/>
    </row>
    <row r="96" spans="1:17" ht="14.4" customHeight="1" x14ac:dyDescent="0.3">
      <c r="A96" s="664" t="s">
        <v>7771</v>
      </c>
      <c r="B96" s="665" t="s">
        <v>557</v>
      </c>
      <c r="C96" s="665" t="s">
        <v>7772</v>
      </c>
      <c r="D96" s="665" t="s">
        <v>7887</v>
      </c>
      <c r="E96" s="665" t="s">
        <v>1841</v>
      </c>
      <c r="F96" s="668">
        <v>83.32</v>
      </c>
      <c r="G96" s="668">
        <v>9383.0799999999981</v>
      </c>
      <c r="H96" s="665">
        <v>1</v>
      </c>
      <c r="I96" s="665">
        <v>112.61497839654344</v>
      </c>
      <c r="J96" s="668"/>
      <c r="K96" s="668"/>
      <c r="L96" s="665"/>
      <c r="M96" s="665"/>
      <c r="N96" s="668"/>
      <c r="O96" s="668"/>
      <c r="P96" s="681"/>
      <c r="Q96" s="669"/>
    </row>
    <row r="97" spans="1:17" ht="14.4" customHeight="1" x14ac:dyDescent="0.3">
      <c r="A97" s="664" t="s">
        <v>7771</v>
      </c>
      <c r="B97" s="665" t="s">
        <v>557</v>
      </c>
      <c r="C97" s="665" t="s">
        <v>7772</v>
      </c>
      <c r="D97" s="665" t="s">
        <v>7888</v>
      </c>
      <c r="E97" s="665" t="s">
        <v>1841</v>
      </c>
      <c r="F97" s="668">
        <v>234.92999999999998</v>
      </c>
      <c r="G97" s="668">
        <v>133323.68</v>
      </c>
      <c r="H97" s="665">
        <v>1</v>
      </c>
      <c r="I97" s="665">
        <v>567.50385221129704</v>
      </c>
      <c r="J97" s="668">
        <v>12</v>
      </c>
      <c r="K97" s="668">
        <v>6514</v>
      </c>
      <c r="L97" s="665">
        <v>4.8858537358104727E-2</v>
      </c>
      <c r="M97" s="665">
        <v>542.83333333333337</v>
      </c>
      <c r="N97" s="668"/>
      <c r="O97" s="668"/>
      <c r="P97" s="681"/>
      <c r="Q97" s="669"/>
    </row>
    <row r="98" spans="1:17" ht="14.4" customHeight="1" x14ac:dyDescent="0.3">
      <c r="A98" s="664" t="s">
        <v>7771</v>
      </c>
      <c r="B98" s="665" t="s">
        <v>557</v>
      </c>
      <c r="C98" s="665" t="s">
        <v>7772</v>
      </c>
      <c r="D98" s="665" t="s">
        <v>7889</v>
      </c>
      <c r="E98" s="665" t="s">
        <v>3371</v>
      </c>
      <c r="F98" s="668">
        <v>35.120000000000005</v>
      </c>
      <c r="G98" s="668">
        <v>5625.8099999999995</v>
      </c>
      <c r="H98" s="665">
        <v>1</v>
      </c>
      <c r="I98" s="665">
        <v>160.18821184510247</v>
      </c>
      <c r="J98" s="668">
        <v>25.16</v>
      </c>
      <c r="K98" s="668">
        <v>3855.2</v>
      </c>
      <c r="L98" s="665">
        <v>0.68527020997865196</v>
      </c>
      <c r="M98" s="665">
        <v>153.22734499205086</v>
      </c>
      <c r="N98" s="668">
        <v>13.850000000000001</v>
      </c>
      <c r="O98" s="668">
        <v>1910.44</v>
      </c>
      <c r="P98" s="681">
        <v>0.33958487755540984</v>
      </c>
      <c r="Q98" s="669">
        <v>137.93790613718411</v>
      </c>
    </row>
    <row r="99" spans="1:17" ht="14.4" customHeight="1" x14ac:dyDescent="0.3">
      <c r="A99" s="664" t="s">
        <v>7771</v>
      </c>
      <c r="B99" s="665" t="s">
        <v>557</v>
      </c>
      <c r="C99" s="665" t="s">
        <v>7772</v>
      </c>
      <c r="D99" s="665" t="s">
        <v>7890</v>
      </c>
      <c r="E99" s="665" t="s">
        <v>4062</v>
      </c>
      <c r="F99" s="668">
        <v>7.0000000000000007E-2</v>
      </c>
      <c r="G99" s="668">
        <v>36.159999999999997</v>
      </c>
      <c r="H99" s="665">
        <v>1</v>
      </c>
      <c r="I99" s="665">
        <v>516.57142857142844</v>
      </c>
      <c r="J99" s="668"/>
      <c r="K99" s="668"/>
      <c r="L99" s="665"/>
      <c r="M99" s="665"/>
      <c r="N99" s="668"/>
      <c r="O99" s="668"/>
      <c r="P99" s="681"/>
      <c r="Q99" s="669"/>
    </row>
    <row r="100" spans="1:17" ht="14.4" customHeight="1" x14ac:dyDescent="0.3">
      <c r="A100" s="664" t="s">
        <v>7771</v>
      </c>
      <c r="B100" s="665" t="s">
        <v>557</v>
      </c>
      <c r="C100" s="665" t="s">
        <v>7772</v>
      </c>
      <c r="D100" s="665" t="s">
        <v>7891</v>
      </c>
      <c r="E100" s="665" t="s">
        <v>4062</v>
      </c>
      <c r="F100" s="668"/>
      <c r="G100" s="668"/>
      <c r="H100" s="665"/>
      <c r="I100" s="665"/>
      <c r="J100" s="668"/>
      <c r="K100" s="668"/>
      <c r="L100" s="665"/>
      <c r="M100" s="665"/>
      <c r="N100" s="668">
        <v>0.01</v>
      </c>
      <c r="O100" s="668">
        <v>24.71</v>
      </c>
      <c r="P100" s="681"/>
      <c r="Q100" s="669">
        <v>2471</v>
      </c>
    </row>
    <row r="101" spans="1:17" ht="14.4" customHeight="1" x14ac:dyDescent="0.3">
      <c r="A101" s="664" t="s">
        <v>7771</v>
      </c>
      <c r="B101" s="665" t="s">
        <v>557</v>
      </c>
      <c r="C101" s="665" t="s">
        <v>7772</v>
      </c>
      <c r="D101" s="665" t="s">
        <v>7892</v>
      </c>
      <c r="E101" s="665" t="s">
        <v>7893</v>
      </c>
      <c r="F101" s="668">
        <v>34.569999999999993</v>
      </c>
      <c r="G101" s="668">
        <v>24841.149999999998</v>
      </c>
      <c r="H101" s="665">
        <v>1</v>
      </c>
      <c r="I101" s="665">
        <v>718.57535435348575</v>
      </c>
      <c r="J101" s="668">
        <v>6.39</v>
      </c>
      <c r="K101" s="668">
        <v>4392.1100000000006</v>
      </c>
      <c r="L101" s="665">
        <v>0.17680783699627436</v>
      </c>
      <c r="M101" s="665">
        <v>687.34115805946806</v>
      </c>
      <c r="N101" s="668"/>
      <c r="O101" s="668"/>
      <c r="P101" s="681"/>
      <c r="Q101" s="669"/>
    </row>
    <row r="102" spans="1:17" ht="14.4" customHeight="1" x14ac:dyDescent="0.3">
      <c r="A102" s="664" t="s">
        <v>7771</v>
      </c>
      <c r="B102" s="665" t="s">
        <v>557</v>
      </c>
      <c r="C102" s="665" t="s">
        <v>7772</v>
      </c>
      <c r="D102" s="665" t="s">
        <v>7894</v>
      </c>
      <c r="E102" s="665"/>
      <c r="F102" s="668">
        <v>13.669999999999998</v>
      </c>
      <c r="G102" s="668">
        <v>11836.850000000002</v>
      </c>
      <c r="H102" s="665">
        <v>1</v>
      </c>
      <c r="I102" s="665">
        <v>865.89978054133167</v>
      </c>
      <c r="J102" s="668">
        <v>0.2</v>
      </c>
      <c r="K102" s="668">
        <v>165.65</v>
      </c>
      <c r="L102" s="665">
        <v>1.3994432640440656E-2</v>
      </c>
      <c r="M102" s="665">
        <v>828.25</v>
      </c>
      <c r="N102" s="668"/>
      <c r="O102" s="668"/>
      <c r="P102" s="681"/>
      <c r="Q102" s="669"/>
    </row>
    <row r="103" spans="1:17" ht="14.4" customHeight="1" x14ac:dyDescent="0.3">
      <c r="A103" s="664" t="s">
        <v>7771</v>
      </c>
      <c r="B103" s="665" t="s">
        <v>557</v>
      </c>
      <c r="C103" s="665" t="s">
        <v>7772</v>
      </c>
      <c r="D103" s="665" t="s">
        <v>7895</v>
      </c>
      <c r="E103" s="665" t="s">
        <v>7896</v>
      </c>
      <c r="F103" s="668">
        <v>141.04999999999998</v>
      </c>
      <c r="G103" s="668">
        <v>50679.16</v>
      </c>
      <c r="H103" s="665">
        <v>1</v>
      </c>
      <c r="I103" s="665">
        <v>359.29925558312664</v>
      </c>
      <c r="J103" s="668">
        <v>23.28</v>
      </c>
      <c r="K103" s="668">
        <v>8000.87</v>
      </c>
      <c r="L103" s="665">
        <v>0.15787297974157424</v>
      </c>
      <c r="M103" s="665">
        <v>343.67998281786942</v>
      </c>
      <c r="N103" s="668"/>
      <c r="O103" s="668"/>
      <c r="P103" s="681"/>
      <c r="Q103" s="669"/>
    </row>
    <row r="104" spans="1:17" ht="14.4" customHeight="1" x14ac:dyDescent="0.3">
      <c r="A104" s="664" t="s">
        <v>7771</v>
      </c>
      <c r="B104" s="665" t="s">
        <v>557</v>
      </c>
      <c r="C104" s="665" t="s">
        <v>7772</v>
      </c>
      <c r="D104" s="665" t="s">
        <v>7897</v>
      </c>
      <c r="E104" s="665" t="s">
        <v>7898</v>
      </c>
      <c r="F104" s="668">
        <v>176.91</v>
      </c>
      <c r="G104" s="668">
        <v>40762.590000000004</v>
      </c>
      <c r="H104" s="665">
        <v>1</v>
      </c>
      <c r="I104" s="665">
        <v>230.41427844666782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7771</v>
      </c>
      <c r="B105" s="665" t="s">
        <v>557</v>
      </c>
      <c r="C105" s="665" t="s">
        <v>7772</v>
      </c>
      <c r="D105" s="665" t="s">
        <v>7899</v>
      </c>
      <c r="E105" s="665" t="s">
        <v>7898</v>
      </c>
      <c r="F105" s="668">
        <v>47.91</v>
      </c>
      <c r="G105" s="668">
        <v>35246.120000000003</v>
      </c>
      <c r="H105" s="665">
        <v>1</v>
      </c>
      <c r="I105" s="665">
        <v>735.67355458150712</v>
      </c>
      <c r="J105" s="668"/>
      <c r="K105" s="668"/>
      <c r="L105" s="665"/>
      <c r="M105" s="665"/>
      <c r="N105" s="668"/>
      <c r="O105" s="668"/>
      <c r="P105" s="681"/>
      <c r="Q105" s="669"/>
    </row>
    <row r="106" spans="1:17" ht="14.4" customHeight="1" x14ac:dyDescent="0.3">
      <c r="A106" s="664" t="s">
        <v>7771</v>
      </c>
      <c r="B106" s="665" t="s">
        <v>557</v>
      </c>
      <c r="C106" s="665" t="s">
        <v>7772</v>
      </c>
      <c r="D106" s="665" t="s">
        <v>7900</v>
      </c>
      <c r="E106" s="665" t="s">
        <v>7901</v>
      </c>
      <c r="F106" s="668">
        <v>30.62</v>
      </c>
      <c r="G106" s="668">
        <v>5050.0200000000004</v>
      </c>
      <c r="H106" s="665">
        <v>1</v>
      </c>
      <c r="I106" s="665">
        <v>164.92553886348793</v>
      </c>
      <c r="J106" s="668"/>
      <c r="K106" s="668"/>
      <c r="L106" s="665"/>
      <c r="M106" s="665"/>
      <c r="N106" s="668"/>
      <c r="O106" s="668"/>
      <c r="P106" s="681"/>
      <c r="Q106" s="669"/>
    </row>
    <row r="107" spans="1:17" ht="14.4" customHeight="1" x14ac:dyDescent="0.3">
      <c r="A107" s="664" t="s">
        <v>7771</v>
      </c>
      <c r="B107" s="665" t="s">
        <v>557</v>
      </c>
      <c r="C107" s="665" t="s">
        <v>7772</v>
      </c>
      <c r="D107" s="665" t="s">
        <v>7902</v>
      </c>
      <c r="E107" s="665" t="s">
        <v>7903</v>
      </c>
      <c r="F107" s="668">
        <v>14.200000000000001</v>
      </c>
      <c r="G107" s="668">
        <v>21077.51</v>
      </c>
      <c r="H107" s="665">
        <v>1</v>
      </c>
      <c r="I107" s="665">
        <v>1484.3316901408448</v>
      </c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7771</v>
      </c>
      <c r="B108" s="665" t="s">
        <v>557</v>
      </c>
      <c r="C108" s="665" t="s">
        <v>7772</v>
      </c>
      <c r="D108" s="665" t="s">
        <v>7904</v>
      </c>
      <c r="E108" s="665" t="s">
        <v>7905</v>
      </c>
      <c r="F108" s="668">
        <v>50.129999999999995</v>
      </c>
      <c r="G108" s="668">
        <v>24803.17</v>
      </c>
      <c r="H108" s="665">
        <v>1</v>
      </c>
      <c r="I108" s="665">
        <v>494.77697985238382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7771</v>
      </c>
      <c r="B109" s="665" t="s">
        <v>557</v>
      </c>
      <c r="C109" s="665" t="s">
        <v>7772</v>
      </c>
      <c r="D109" s="665" t="s">
        <v>7906</v>
      </c>
      <c r="E109" s="665" t="s">
        <v>7907</v>
      </c>
      <c r="F109" s="668">
        <v>12.69</v>
      </c>
      <c r="G109" s="668">
        <v>28745</v>
      </c>
      <c r="H109" s="665">
        <v>1</v>
      </c>
      <c r="I109" s="665">
        <v>2265.1694247438927</v>
      </c>
      <c r="J109" s="668"/>
      <c r="K109" s="668"/>
      <c r="L109" s="665"/>
      <c r="M109" s="665"/>
      <c r="N109" s="668"/>
      <c r="O109" s="668"/>
      <c r="P109" s="681"/>
      <c r="Q109" s="669"/>
    </row>
    <row r="110" spans="1:17" ht="14.4" customHeight="1" x14ac:dyDescent="0.3">
      <c r="A110" s="664" t="s">
        <v>7771</v>
      </c>
      <c r="B110" s="665" t="s">
        <v>557</v>
      </c>
      <c r="C110" s="665" t="s">
        <v>7772</v>
      </c>
      <c r="D110" s="665" t="s">
        <v>7908</v>
      </c>
      <c r="E110" s="665" t="s">
        <v>7909</v>
      </c>
      <c r="F110" s="668">
        <v>15</v>
      </c>
      <c r="G110" s="668">
        <v>135910.35</v>
      </c>
      <c r="H110" s="665">
        <v>1</v>
      </c>
      <c r="I110" s="665">
        <v>9060.69</v>
      </c>
      <c r="J110" s="668"/>
      <c r="K110" s="668"/>
      <c r="L110" s="665"/>
      <c r="M110" s="665"/>
      <c r="N110" s="668"/>
      <c r="O110" s="668"/>
      <c r="P110" s="681"/>
      <c r="Q110" s="669"/>
    </row>
    <row r="111" spans="1:17" ht="14.4" customHeight="1" x14ac:dyDescent="0.3">
      <c r="A111" s="664" t="s">
        <v>7771</v>
      </c>
      <c r="B111" s="665" t="s">
        <v>557</v>
      </c>
      <c r="C111" s="665" t="s">
        <v>7772</v>
      </c>
      <c r="D111" s="665" t="s">
        <v>7910</v>
      </c>
      <c r="E111" s="665" t="s">
        <v>4738</v>
      </c>
      <c r="F111" s="668">
        <v>17</v>
      </c>
      <c r="G111" s="668">
        <v>307346.40000000002</v>
      </c>
      <c r="H111" s="665">
        <v>1</v>
      </c>
      <c r="I111" s="665">
        <v>18079.2</v>
      </c>
      <c r="J111" s="668">
        <v>24</v>
      </c>
      <c r="K111" s="668">
        <v>431723.0400000001</v>
      </c>
      <c r="L111" s="665">
        <v>1.4046790201544579</v>
      </c>
      <c r="M111" s="665">
        <v>17988.460000000003</v>
      </c>
      <c r="N111" s="668">
        <v>8</v>
      </c>
      <c r="O111" s="668">
        <v>143544.72</v>
      </c>
      <c r="P111" s="681">
        <v>0.46704539243016996</v>
      </c>
      <c r="Q111" s="669">
        <v>17943.09</v>
      </c>
    </row>
    <row r="112" spans="1:17" ht="14.4" customHeight="1" x14ac:dyDescent="0.3">
      <c r="A112" s="664" t="s">
        <v>7771</v>
      </c>
      <c r="B112" s="665" t="s">
        <v>557</v>
      </c>
      <c r="C112" s="665" t="s">
        <v>7772</v>
      </c>
      <c r="D112" s="665" t="s">
        <v>7911</v>
      </c>
      <c r="E112" s="665" t="s">
        <v>4262</v>
      </c>
      <c r="F112" s="668">
        <v>59</v>
      </c>
      <c r="G112" s="668">
        <v>4597996.8900000006</v>
      </c>
      <c r="H112" s="665">
        <v>1</v>
      </c>
      <c r="I112" s="665">
        <v>77932.150677966114</v>
      </c>
      <c r="J112" s="668">
        <v>56</v>
      </c>
      <c r="K112" s="668">
        <v>4019253.2800000003</v>
      </c>
      <c r="L112" s="665">
        <v>0.87413136114583145</v>
      </c>
      <c r="M112" s="665">
        <v>71772.38</v>
      </c>
      <c r="N112" s="668">
        <v>13</v>
      </c>
      <c r="O112" s="668">
        <v>933040.94</v>
      </c>
      <c r="P112" s="681">
        <v>0.20292335169456799</v>
      </c>
      <c r="Q112" s="669">
        <v>71772.37999999999</v>
      </c>
    </row>
    <row r="113" spans="1:17" ht="14.4" customHeight="1" x14ac:dyDescent="0.3">
      <c r="A113" s="664" t="s">
        <v>7771</v>
      </c>
      <c r="B113" s="665" t="s">
        <v>557</v>
      </c>
      <c r="C113" s="665" t="s">
        <v>7772</v>
      </c>
      <c r="D113" s="665" t="s">
        <v>7912</v>
      </c>
      <c r="E113" s="665" t="s">
        <v>1745</v>
      </c>
      <c r="F113" s="668">
        <v>60</v>
      </c>
      <c r="G113" s="668">
        <v>421001.4</v>
      </c>
      <c r="H113" s="665">
        <v>1</v>
      </c>
      <c r="I113" s="665">
        <v>7016.6900000000005</v>
      </c>
      <c r="J113" s="668">
        <v>82</v>
      </c>
      <c r="K113" s="668">
        <v>550352.83999999985</v>
      </c>
      <c r="L113" s="665">
        <v>1.3072470542853298</v>
      </c>
      <c r="M113" s="665">
        <v>6711.6199999999981</v>
      </c>
      <c r="N113" s="668">
        <v>183</v>
      </c>
      <c r="O113" s="668">
        <v>1228226.4600000004</v>
      </c>
      <c r="P113" s="681">
        <v>2.9173928162709206</v>
      </c>
      <c r="Q113" s="669">
        <v>6711.6200000000026</v>
      </c>
    </row>
    <row r="114" spans="1:17" ht="14.4" customHeight="1" x14ac:dyDescent="0.3">
      <c r="A114" s="664" t="s">
        <v>7771</v>
      </c>
      <c r="B114" s="665" t="s">
        <v>557</v>
      </c>
      <c r="C114" s="665" t="s">
        <v>7772</v>
      </c>
      <c r="D114" s="665" t="s">
        <v>7913</v>
      </c>
      <c r="E114" s="665" t="s">
        <v>7914</v>
      </c>
      <c r="F114" s="668">
        <v>13.860000000000001</v>
      </c>
      <c r="G114" s="668">
        <v>20198.240000000002</v>
      </c>
      <c r="H114" s="665">
        <v>1</v>
      </c>
      <c r="I114" s="665">
        <v>1457.3044733044733</v>
      </c>
      <c r="J114" s="668"/>
      <c r="K114" s="668"/>
      <c r="L114" s="665"/>
      <c r="M114" s="665"/>
      <c r="N114" s="668"/>
      <c r="O114" s="668"/>
      <c r="P114" s="681"/>
      <c r="Q114" s="669"/>
    </row>
    <row r="115" spans="1:17" ht="14.4" customHeight="1" x14ac:dyDescent="0.3">
      <c r="A115" s="664" t="s">
        <v>7771</v>
      </c>
      <c r="B115" s="665" t="s">
        <v>557</v>
      </c>
      <c r="C115" s="665" t="s">
        <v>7772</v>
      </c>
      <c r="D115" s="665" t="s">
        <v>7915</v>
      </c>
      <c r="E115" s="665" t="s">
        <v>7914</v>
      </c>
      <c r="F115" s="668">
        <v>18.810000000000002</v>
      </c>
      <c r="G115" s="668">
        <v>91373.08</v>
      </c>
      <c r="H115" s="665">
        <v>1</v>
      </c>
      <c r="I115" s="665">
        <v>4857.686337054758</v>
      </c>
      <c r="J115" s="668"/>
      <c r="K115" s="668"/>
      <c r="L115" s="665"/>
      <c r="M115" s="665"/>
      <c r="N115" s="668"/>
      <c r="O115" s="668"/>
      <c r="P115" s="681"/>
      <c r="Q115" s="669"/>
    </row>
    <row r="116" spans="1:17" ht="14.4" customHeight="1" x14ac:dyDescent="0.3">
      <c r="A116" s="664" t="s">
        <v>7771</v>
      </c>
      <c r="B116" s="665" t="s">
        <v>557</v>
      </c>
      <c r="C116" s="665" t="s">
        <v>7772</v>
      </c>
      <c r="D116" s="665" t="s">
        <v>7916</v>
      </c>
      <c r="E116" s="665" t="s">
        <v>7914</v>
      </c>
      <c r="F116" s="668">
        <v>29.430000000000007</v>
      </c>
      <c r="G116" s="668">
        <v>428852.24999999994</v>
      </c>
      <c r="H116" s="665">
        <v>1</v>
      </c>
      <c r="I116" s="665">
        <v>14571.94189602446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7771</v>
      </c>
      <c r="B117" s="665" t="s">
        <v>557</v>
      </c>
      <c r="C117" s="665" t="s">
        <v>7772</v>
      </c>
      <c r="D117" s="665" t="s">
        <v>7917</v>
      </c>
      <c r="E117" s="665"/>
      <c r="F117" s="668">
        <v>2</v>
      </c>
      <c r="G117" s="668">
        <v>4384.82</v>
      </c>
      <c r="H117" s="665">
        <v>1</v>
      </c>
      <c r="I117" s="665">
        <v>2192.41</v>
      </c>
      <c r="J117" s="668"/>
      <c r="K117" s="668"/>
      <c r="L117" s="665"/>
      <c r="M117" s="665"/>
      <c r="N117" s="668"/>
      <c r="O117" s="668"/>
      <c r="P117" s="681"/>
      <c r="Q117" s="669"/>
    </row>
    <row r="118" spans="1:17" ht="14.4" customHeight="1" x14ac:dyDescent="0.3">
      <c r="A118" s="664" t="s">
        <v>7771</v>
      </c>
      <c r="B118" s="665" t="s">
        <v>557</v>
      </c>
      <c r="C118" s="665" t="s">
        <v>7772</v>
      </c>
      <c r="D118" s="665" t="s">
        <v>7918</v>
      </c>
      <c r="E118" s="665" t="s">
        <v>7883</v>
      </c>
      <c r="F118" s="668">
        <v>110.75999999999999</v>
      </c>
      <c r="G118" s="668">
        <v>822094.39999999991</v>
      </c>
      <c r="H118" s="665">
        <v>1</v>
      </c>
      <c r="I118" s="665">
        <v>7422.3040808956302</v>
      </c>
      <c r="J118" s="668">
        <v>126.37000000000002</v>
      </c>
      <c r="K118" s="668">
        <v>686001.52</v>
      </c>
      <c r="L118" s="665">
        <v>0.83445589703566903</v>
      </c>
      <c r="M118" s="665">
        <v>5428.515628709345</v>
      </c>
      <c r="N118" s="668">
        <v>99.980000000000018</v>
      </c>
      <c r="O118" s="668">
        <v>263727.95999999996</v>
      </c>
      <c r="P118" s="681">
        <v>0.32080009303067869</v>
      </c>
      <c r="Q118" s="669">
        <v>2637.8071614322857</v>
      </c>
    </row>
    <row r="119" spans="1:17" ht="14.4" customHeight="1" x14ac:dyDescent="0.3">
      <c r="A119" s="664" t="s">
        <v>7771</v>
      </c>
      <c r="B119" s="665" t="s">
        <v>557</v>
      </c>
      <c r="C119" s="665" t="s">
        <v>7772</v>
      </c>
      <c r="D119" s="665" t="s">
        <v>7919</v>
      </c>
      <c r="E119" s="665" t="s">
        <v>7883</v>
      </c>
      <c r="F119" s="668">
        <v>135.37</v>
      </c>
      <c r="G119" s="668">
        <v>502379.58999999997</v>
      </c>
      <c r="H119" s="665">
        <v>1</v>
      </c>
      <c r="I119" s="665">
        <v>3711.1589717071724</v>
      </c>
      <c r="J119" s="668">
        <v>173</v>
      </c>
      <c r="K119" s="668">
        <v>446799.61</v>
      </c>
      <c r="L119" s="665">
        <v>0.88936656443387763</v>
      </c>
      <c r="M119" s="665">
        <v>2582.656705202312</v>
      </c>
      <c r="N119" s="668">
        <v>233.32000000000002</v>
      </c>
      <c r="O119" s="668">
        <v>307727.84999999998</v>
      </c>
      <c r="P119" s="681">
        <v>0.61254050945819671</v>
      </c>
      <c r="Q119" s="669">
        <v>1318.9090090862333</v>
      </c>
    </row>
    <row r="120" spans="1:17" ht="14.4" customHeight="1" x14ac:dyDescent="0.3">
      <c r="A120" s="664" t="s">
        <v>7771</v>
      </c>
      <c r="B120" s="665" t="s">
        <v>557</v>
      </c>
      <c r="C120" s="665" t="s">
        <v>7772</v>
      </c>
      <c r="D120" s="665" t="s">
        <v>7920</v>
      </c>
      <c r="E120" s="665" t="s">
        <v>7921</v>
      </c>
      <c r="F120" s="668">
        <v>188.63</v>
      </c>
      <c r="G120" s="668">
        <v>109052.60999999999</v>
      </c>
      <c r="H120" s="665">
        <v>1</v>
      </c>
      <c r="I120" s="665">
        <v>578.12972485818796</v>
      </c>
      <c r="J120" s="668">
        <v>93</v>
      </c>
      <c r="K120" s="668">
        <v>51429</v>
      </c>
      <c r="L120" s="665">
        <v>0.47159806629112322</v>
      </c>
      <c r="M120" s="665">
        <v>553</v>
      </c>
      <c r="N120" s="668">
        <v>50.06</v>
      </c>
      <c r="O120" s="668">
        <v>27683.18</v>
      </c>
      <c r="P120" s="681">
        <v>0.25385160428530784</v>
      </c>
      <c r="Q120" s="669">
        <v>553</v>
      </c>
    </row>
    <row r="121" spans="1:17" ht="14.4" customHeight="1" x14ac:dyDescent="0.3">
      <c r="A121" s="664" t="s">
        <v>7771</v>
      </c>
      <c r="B121" s="665" t="s">
        <v>557</v>
      </c>
      <c r="C121" s="665" t="s">
        <v>7772</v>
      </c>
      <c r="D121" s="665" t="s">
        <v>7922</v>
      </c>
      <c r="E121" s="665" t="s">
        <v>4265</v>
      </c>
      <c r="F121" s="668">
        <v>36</v>
      </c>
      <c r="G121" s="668">
        <v>934339.68</v>
      </c>
      <c r="H121" s="665">
        <v>1</v>
      </c>
      <c r="I121" s="665">
        <v>25953.88</v>
      </c>
      <c r="J121" s="668">
        <v>1</v>
      </c>
      <c r="K121" s="668">
        <v>26525.83</v>
      </c>
      <c r="L121" s="665">
        <v>2.8389921318550872E-2</v>
      </c>
      <c r="M121" s="665">
        <v>26525.83</v>
      </c>
      <c r="N121" s="668"/>
      <c r="O121" s="668"/>
      <c r="P121" s="681"/>
      <c r="Q121" s="669"/>
    </row>
    <row r="122" spans="1:17" ht="14.4" customHeight="1" x14ac:dyDescent="0.3">
      <c r="A122" s="664" t="s">
        <v>7771</v>
      </c>
      <c r="B122" s="665" t="s">
        <v>557</v>
      </c>
      <c r="C122" s="665" t="s">
        <v>7772</v>
      </c>
      <c r="D122" s="665" t="s">
        <v>7923</v>
      </c>
      <c r="E122" s="665" t="s">
        <v>2500</v>
      </c>
      <c r="F122" s="668">
        <v>0.60000000000000009</v>
      </c>
      <c r="G122" s="668">
        <v>4201.0199999999995</v>
      </c>
      <c r="H122" s="665">
        <v>1</v>
      </c>
      <c r="I122" s="665">
        <v>7001.699999999998</v>
      </c>
      <c r="J122" s="668">
        <v>1</v>
      </c>
      <c r="K122" s="668">
        <v>4967.45</v>
      </c>
      <c r="L122" s="665">
        <v>1.1824390267125604</v>
      </c>
      <c r="M122" s="665">
        <v>4967.45</v>
      </c>
      <c r="N122" s="668">
        <v>3.6000000000000005</v>
      </c>
      <c r="O122" s="668">
        <v>16326</v>
      </c>
      <c r="P122" s="681">
        <v>3.886199065941129</v>
      </c>
      <c r="Q122" s="669">
        <v>4534.9999999999991</v>
      </c>
    </row>
    <row r="123" spans="1:17" ht="14.4" customHeight="1" x14ac:dyDescent="0.3">
      <c r="A123" s="664" t="s">
        <v>7771</v>
      </c>
      <c r="B123" s="665" t="s">
        <v>557</v>
      </c>
      <c r="C123" s="665" t="s">
        <v>7772</v>
      </c>
      <c r="D123" s="665" t="s">
        <v>7924</v>
      </c>
      <c r="E123" s="665" t="s">
        <v>2517</v>
      </c>
      <c r="F123" s="668">
        <v>5.4</v>
      </c>
      <c r="G123" s="668">
        <v>48077.82</v>
      </c>
      <c r="H123" s="665">
        <v>1</v>
      </c>
      <c r="I123" s="665">
        <v>8903.2999999999993</v>
      </c>
      <c r="J123" s="668">
        <v>101.00000000000001</v>
      </c>
      <c r="K123" s="668">
        <v>761592.49000000011</v>
      </c>
      <c r="L123" s="665">
        <v>15.840828265507881</v>
      </c>
      <c r="M123" s="665">
        <v>7540.5197029702967</v>
      </c>
      <c r="N123" s="668">
        <v>149.89999999999995</v>
      </c>
      <c r="O123" s="668">
        <v>1015759.2299999999</v>
      </c>
      <c r="P123" s="681">
        <v>21.127397831266059</v>
      </c>
      <c r="Q123" s="669">
        <v>6776.2456971314223</v>
      </c>
    </row>
    <row r="124" spans="1:17" ht="14.4" customHeight="1" x14ac:dyDescent="0.3">
      <c r="A124" s="664" t="s">
        <v>7771</v>
      </c>
      <c r="B124" s="665" t="s">
        <v>557</v>
      </c>
      <c r="C124" s="665" t="s">
        <v>7772</v>
      </c>
      <c r="D124" s="665" t="s">
        <v>7925</v>
      </c>
      <c r="E124" s="665" t="s">
        <v>7926</v>
      </c>
      <c r="F124" s="668"/>
      <c r="G124" s="668"/>
      <c r="H124" s="665"/>
      <c r="I124" s="665"/>
      <c r="J124" s="668"/>
      <c r="K124" s="668"/>
      <c r="L124" s="665"/>
      <c r="M124" s="665"/>
      <c r="N124" s="668">
        <v>2</v>
      </c>
      <c r="O124" s="668">
        <v>308000</v>
      </c>
      <c r="P124" s="681"/>
      <c r="Q124" s="669">
        <v>154000</v>
      </c>
    </row>
    <row r="125" spans="1:17" ht="14.4" customHeight="1" x14ac:dyDescent="0.3">
      <c r="A125" s="664" t="s">
        <v>7771</v>
      </c>
      <c r="B125" s="665" t="s">
        <v>557</v>
      </c>
      <c r="C125" s="665" t="s">
        <v>7772</v>
      </c>
      <c r="D125" s="665" t="s">
        <v>7927</v>
      </c>
      <c r="E125" s="665" t="s">
        <v>7926</v>
      </c>
      <c r="F125" s="668">
        <v>0</v>
      </c>
      <c r="G125" s="668">
        <v>0</v>
      </c>
      <c r="H125" s="665"/>
      <c r="I125" s="665"/>
      <c r="J125" s="668">
        <v>0</v>
      </c>
      <c r="K125" s="668">
        <v>0</v>
      </c>
      <c r="L125" s="665"/>
      <c r="M125" s="665"/>
      <c r="N125" s="668"/>
      <c r="O125" s="668"/>
      <c r="P125" s="681"/>
      <c r="Q125" s="669"/>
    </row>
    <row r="126" spans="1:17" ht="14.4" customHeight="1" x14ac:dyDescent="0.3">
      <c r="A126" s="664" t="s">
        <v>7771</v>
      </c>
      <c r="B126" s="665" t="s">
        <v>557</v>
      </c>
      <c r="C126" s="665" t="s">
        <v>7772</v>
      </c>
      <c r="D126" s="665" t="s">
        <v>7928</v>
      </c>
      <c r="E126" s="665" t="s">
        <v>7926</v>
      </c>
      <c r="F126" s="668">
        <v>8</v>
      </c>
      <c r="G126" s="668">
        <v>3887.76</v>
      </c>
      <c r="H126" s="665">
        <v>1</v>
      </c>
      <c r="I126" s="665">
        <v>485.97</v>
      </c>
      <c r="J126" s="668"/>
      <c r="K126" s="668"/>
      <c r="L126" s="665"/>
      <c r="M126" s="665"/>
      <c r="N126" s="668"/>
      <c r="O126" s="668"/>
      <c r="P126" s="681"/>
      <c r="Q126" s="669"/>
    </row>
    <row r="127" spans="1:17" ht="14.4" customHeight="1" x14ac:dyDescent="0.3">
      <c r="A127" s="664" t="s">
        <v>7771</v>
      </c>
      <c r="B127" s="665" t="s">
        <v>557</v>
      </c>
      <c r="C127" s="665" t="s">
        <v>7772</v>
      </c>
      <c r="D127" s="665" t="s">
        <v>1584</v>
      </c>
      <c r="E127" s="665" t="s">
        <v>7926</v>
      </c>
      <c r="F127" s="668">
        <v>70</v>
      </c>
      <c r="G127" s="668">
        <v>7125706.5599999996</v>
      </c>
      <c r="H127" s="665">
        <v>1</v>
      </c>
      <c r="I127" s="665">
        <v>101795.80799999999</v>
      </c>
      <c r="J127" s="668">
        <v>43</v>
      </c>
      <c r="K127" s="668">
        <v>4603235.8100000005</v>
      </c>
      <c r="L127" s="665">
        <v>0.64600412201088464</v>
      </c>
      <c r="M127" s="665">
        <v>107051.99558139536</v>
      </c>
      <c r="N127" s="668">
        <v>20</v>
      </c>
      <c r="O127" s="668">
        <v>345601.4</v>
      </c>
      <c r="P127" s="681">
        <v>4.8500650018347101E-2</v>
      </c>
      <c r="Q127" s="669">
        <v>17280.07</v>
      </c>
    </row>
    <row r="128" spans="1:17" ht="14.4" customHeight="1" x14ac:dyDescent="0.3">
      <c r="A128" s="664" t="s">
        <v>7771</v>
      </c>
      <c r="B128" s="665" t="s">
        <v>557</v>
      </c>
      <c r="C128" s="665" t="s">
        <v>7772</v>
      </c>
      <c r="D128" s="665" t="s">
        <v>7929</v>
      </c>
      <c r="E128" s="665" t="s">
        <v>4265</v>
      </c>
      <c r="F128" s="668">
        <v>8</v>
      </c>
      <c r="G128" s="668">
        <v>197119.1</v>
      </c>
      <c r="H128" s="665">
        <v>1</v>
      </c>
      <c r="I128" s="665">
        <v>24639.887500000001</v>
      </c>
      <c r="J128" s="668">
        <v>5</v>
      </c>
      <c r="K128" s="668">
        <v>132629.15000000002</v>
      </c>
      <c r="L128" s="665">
        <v>0.67283763978224342</v>
      </c>
      <c r="M128" s="665">
        <v>26525.830000000005</v>
      </c>
      <c r="N128" s="668"/>
      <c r="O128" s="668"/>
      <c r="P128" s="681"/>
      <c r="Q128" s="669"/>
    </row>
    <row r="129" spans="1:17" ht="14.4" customHeight="1" x14ac:dyDescent="0.3">
      <c r="A129" s="664" t="s">
        <v>7771</v>
      </c>
      <c r="B129" s="665" t="s">
        <v>557</v>
      </c>
      <c r="C129" s="665" t="s">
        <v>7772</v>
      </c>
      <c r="D129" s="665" t="s">
        <v>7930</v>
      </c>
      <c r="E129" s="665" t="s">
        <v>4070</v>
      </c>
      <c r="F129" s="668">
        <v>5</v>
      </c>
      <c r="G129" s="668">
        <v>19863</v>
      </c>
      <c r="H129" s="665">
        <v>1</v>
      </c>
      <c r="I129" s="665">
        <v>3972.6</v>
      </c>
      <c r="J129" s="668">
        <v>48</v>
      </c>
      <c r="K129" s="668">
        <v>182394.24000000002</v>
      </c>
      <c r="L129" s="665">
        <v>9.1826128983537245</v>
      </c>
      <c r="M129" s="665">
        <v>3799.8800000000006</v>
      </c>
      <c r="N129" s="668">
        <v>199</v>
      </c>
      <c r="O129" s="668">
        <v>756176.12000000011</v>
      </c>
      <c r="P129" s="681">
        <v>38.069582641091479</v>
      </c>
      <c r="Q129" s="669">
        <v>3799.8800000000006</v>
      </c>
    </row>
    <row r="130" spans="1:17" ht="14.4" customHeight="1" x14ac:dyDescent="0.3">
      <c r="A130" s="664" t="s">
        <v>7771</v>
      </c>
      <c r="B130" s="665" t="s">
        <v>557</v>
      </c>
      <c r="C130" s="665" t="s">
        <v>7772</v>
      </c>
      <c r="D130" s="665" t="s">
        <v>7931</v>
      </c>
      <c r="E130" s="665" t="s">
        <v>3491</v>
      </c>
      <c r="F130" s="668">
        <v>1</v>
      </c>
      <c r="G130" s="668">
        <v>11917.8</v>
      </c>
      <c r="H130" s="665">
        <v>1</v>
      </c>
      <c r="I130" s="665">
        <v>11917.8</v>
      </c>
      <c r="J130" s="668">
        <v>13</v>
      </c>
      <c r="K130" s="668">
        <v>148195.32</v>
      </c>
      <c r="L130" s="665">
        <v>12.434788299854</v>
      </c>
      <c r="M130" s="665">
        <v>11399.640000000001</v>
      </c>
      <c r="N130" s="668">
        <v>3</v>
      </c>
      <c r="O130" s="668">
        <v>21842.16</v>
      </c>
      <c r="P130" s="681">
        <v>1.8327342294718825</v>
      </c>
      <c r="Q130" s="669">
        <v>7280.72</v>
      </c>
    </row>
    <row r="131" spans="1:17" ht="14.4" customHeight="1" x14ac:dyDescent="0.3">
      <c r="A131" s="664" t="s">
        <v>7771</v>
      </c>
      <c r="B131" s="665" t="s">
        <v>557</v>
      </c>
      <c r="C131" s="665" t="s">
        <v>7772</v>
      </c>
      <c r="D131" s="665" t="s">
        <v>7932</v>
      </c>
      <c r="E131" s="665" t="s">
        <v>4230</v>
      </c>
      <c r="F131" s="668">
        <v>88</v>
      </c>
      <c r="G131" s="668">
        <v>8165106.3999999994</v>
      </c>
      <c r="H131" s="665">
        <v>1</v>
      </c>
      <c r="I131" s="665">
        <v>92785.299999999988</v>
      </c>
      <c r="J131" s="668">
        <v>83</v>
      </c>
      <c r="K131" s="668">
        <v>6657804.5800000001</v>
      </c>
      <c r="L131" s="665">
        <v>0.81539716126663098</v>
      </c>
      <c r="M131" s="665">
        <v>80214.513012048192</v>
      </c>
      <c r="N131" s="668">
        <v>110</v>
      </c>
      <c r="O131" s="668">
        <v>6449518.5100000007</v>
      </c>
      <c r="P131" s="681">
        <v>0.78988787090392365</v>
      </c>
      <c r="Q131" s="669">
        <v>58631.986454545462</v>
      </c>
    </row>
    <row r="132" spans="1:17" ht="14.4" customHeight="1" x14ac:dyDescent="0.3">
      <c r="A132" s="664" t="s">
        <v>7771</v>
      </c>
      <c r="B132" s="665" t="s">
        <v>557</v>
      </c>
      <c r="C132" s="665" t="s">
        <v>7772</v>
      </c>
      <c r="D132" s="665" t="s">
        <v>7933</v>
      </c>
      <c r="E132" s="665" t="s">
        <v>4233</v>
      </c>
      <c r="F132" s="668">
        <v>6</v>
      </c>
      <c r="G132" s="668">
        <v>2721533.04</v>
      </c>
      <c r="H132" s="665">
        <v>1</v>
      </c>
      <c r="I132" s="665">
        <v>453588.84</v>
      </c>
      <c r="J132" s="668">
        <v>14</v>
      </c>
      <c r="K132" s="668">
        <v>6074146.2599999998</v>
      </c>
      <c r="L132" s="665">
        <v>2.2318840781003342</v>
      </c>
      <c r="M132" s="665">
        <v>433867.58999999997</v>
      </c>
      <c r="N132" s="668">
        <v>25</v>
      </c>
      <c r="O132" s="668">
        <v>7473163.5899999999</v>
      </c>
      <c r="P132" s="681">
        <v>2.7459389543181882</v>
      </c>
      <c r="Q132" s="669">
        <v>298926.54359999998</v>
      </c>
    </row>
    <row r="133" spans="1:17" ht="14.4" customHeight="1" x14ac:dyDescent="0.3">
      <c r="A133" s="664" t="s">
        <v>7771</v>
      </c>
      <c r="B133" s="665" t="s">
        <v>557</v>
      </c>
      <c r="C133" s="665" t="s">
        <v>7772</v>
      </c>
      <c r="D133" s="665" t="s">
        <v>7934</v>
      </c>
      <c r="E133" s="665" t="s">
        <v>4233</v>
      </c>
      <c r="F133" s="668">
        <v>6</v>
      </c>
      <c r="G133" s="668">
        <v>686125.98</v>
      </c>
      <c r="H133" s="665">
        <v>1</v>
      </c>
      <c r="I133" s="665">
        <v>114354.33</v>
      </c>
      <c r="J133" s="668">
        <v>3</v>
      </c>
      <c r="K133" s="668">
        <v>326271.15000000002</v>
      </c>
      <c r="L133" s="665">
        <v>0.47552659352732868</v>
      </c>
      <c r="M133" s="665">
        <v>108757.05</v>
      </c>
      <c r="N133" s="668">
        <v>54.64</v>
      </c>
      <c r="O133" s="668">
        <v>4493219.8899999997</v>
      </c>
      <c r="P133" s="681">
        <v>6.5486805936134349</v>
      </c>
      <c r="Q133" s="669">
        <v>82233.160505124441</v>
      </c>
    </row>
    <row r="134" spans="1:17" ht="14.4" customHeight="1" x14ac:dyDescent="0.3">
      <c r="A134" s="664" t="s">
        <v>7771</v>
      </c>
      <c r="B134" s="665" t="s">
        <v>557</v>
      </c>
      <c r="C134" s="665" t="s">
        <v>7772</v>
      </c>
      <c r="D134" s="665" t="s">
        <v>7935</v>
      </c>
      <c r="E134" s="665" t="s">
        <v>4222</v>
      </c>
      <c r="F134" s="668">
        <v>84</v>
      </c>
      <c r="G134" s="668">
        <v>7047224.5199999996</v>
      </c>
      <c r="H134" s="665">
        <v>1</v>
      </c>
      <c r="I134" s="665">
        <v>83895.53</v>
      </c>
      <c r="J134" s="668">
        <v>58</v>
      </c>
      <c r="K134" s="668">
        <v>4654378.1999999993</v>
      </c>
      <c r="L134" s="665">
        <v>0.66045550085581772</v>
      </c>
      <c r="M134" s="665">
        <v>80247.899999999994</v>
      </c>
      <c r="N134" s="668">
        <v>38</v>
      </c>
      <c r="O134" s="668">
        <v>3049420.2</v>
      </c>
      <c r="P134" s="681">
        <v>0.43271222469863929</v>
      </c>
      <c r="Q134" s="669">
        <v>80247.900000000009</v>
      </c>
    </row>
    <row r="135" spans="1:17" ht="14.4" customHeight="1" x14ac:dyDescent="0.3">
      <c r="A135" s="664" t="s">
        <v>7771</v>
      </c>
      <c r="B135" s="665" t="s">
        <v>557</v>
      </c>
      <c r="C135" s="665" t="s">
        <v>7772</v>
      </c>
      <c r="D135" s="665" t="s">
        <v>7936</v>
      </c>
      <c r="E135" s="665" t="s">
        <v>7937</v>
      </c>
      <c r="F135" s="668">
        <v>3</v>
      </c>
      <c r="G135" s="668">
        <v>327030.59999999998</v>
      </c>
      <c r="H135" s="665">
        <v>1</v>
      </c>
      <c r="I135" s="665">
        <v>109010.2</v>
      </c>
      <c r="J135" s="668">
        <v>19.829999999999998</v>
      </c>
      <c r="K135" s="668">
        <v>2137872.98</v>
      </c>
      <c r="L135" s="665">
        <v>6.5372261189014118</v>
      </c>
      <c r="M135" s="665">
        <v>107810.03429147757</v>
      </c>
      <c r="N135" s="668">
        <v>38</v>
      </c>
      <c r="O135" s="668">
        <v>3641441.3399999994</v>
      </c>
      <c r="P135" s="681">
        <v>11.134864260408659</v>
      </c>
      <c r="Q135" s="669">
        <v>95827.403684210512</v>
      </c>
    </row>
    <row r="136" spans="1:17" ht="14.4" customHeight="1" x14ac:dyDescent="0.3">
      <c r="A136" s="664" t="s">
        <v>7771</v>
      </c>
      <c r="B136" s="665" t="s">
        <v>557</v>
      </c>
      <c r="C136" s="665" t="s">
        <v>7772</v>
      </c>
      <c r="D136" s="665" t="s">
        <v>7938</v>
      </c>
      <c r="E136" s="665" t="s">
        <v>7939</v>
      </c>
      <c r="F136" s="668">
        <v>216.48999999999998</v>
      </c>
      <c r="G136" s="668">
        <v>774440.7300000001</v>
      </c>
      <c r="H136" s="665">
        <v>1</v>
      </c>
      <c r="I136" s="665">
        <v>3577.2586724560033</v>
      </c>
      <c r="J136" s="668"/>
      <c r="K136" s="668"/>
      <c r="L136" s="665"/>
      <c r="M136" s="665"/>
      <c r="N136" s="668"/>
      <c r="O136" s="668"/>
      <c r="P136" s="681"/>
      <c r="Q136" s="669"/>
    </row>
    <row r="137" spans="1:17" ht="14.4" customHeight="1" x14ac:dyDescent="0.3">
      <c r="A137" s="664" t="s">
        <v>7771</v>
      </c>
      <c r="B137" s="665" t="s">
        <v>557</v>
      </c>
      <c r="C137" s="665" t="s">
        <v>7772</v>
      </c>
      <c r="D137" s="665" t="s">
        <v>7940</v>
      </c>
      <c r="E137" s="665"/>
      <c r="F137" s="668">
        <v>17.93</v>
      </c>
      <c r="G137" s="668">
        <v>42837.450000000004</v>
      </c>
      <c r="H137" s="665">
        <v>1</v>
      </c>
      <c r="I137" s="665">
        <v>2389.1494701617403</v>
      </c>
      <c r="J137" s="668"/>
      <c r="K137" s="668"/>
      <c r="L137" s="665"/>
      <c r="M137" s="665"/>
      <c r="N137" s="668"/>
      <c r="O137" s="668"/>
      <c r="P137" s="681"/>
      <c r="Q137" s="669"/>
    </row>
    <row r="138" spans="1:17" ht="14.4" customHeight="1" x14ac:dyDescent="0.3">
      <c r="A138" s="664" t="s">
        <v>7771</v>
      </c>
      <c r="B138" s="665" t="s">
        <v>557</v>
      </c>
      <c r="C138" s="665" t="s">
        <v>7772</v>
      </c>
      <c r="D138" s="665" t="s">
        <v>7941</v>
      </c>
      <c r="E138" s="665"/>
      <c r="F138" s="668">
        <v>41.55</v>
      </c>
      <c r="G138" s="668">
        <v>28580.57</v>
      </c>
      <c r="H138" s="665">
        <v>1</v>
      </c>
      <c r="I138" s="665">
        <v>687.85968712394708</v>
      </c>
      <c r="J138" s="668"/>
      <c r="K138" s="668"/>
      <c r="L138" s="665"/>
      <c r="M138" s="665"/>
      <c r="N138" s="668"/>
      <c r="O138" s="668"/>
      <c r="P138" s="681"/>
      <c r="Q138" s="669"/>
    </row>
    <row r="139" spans="1:17" ht="14.4" customHeight="1" x14ac:dyDescent="0.3">
      <c r="A139" s="664" t="s">
        <v>7771</v>
      </c>
      <c r="B139" s="665" t="s">
        <v>557</v>
      </c>
      <c r="C139" s="665" t="s">
        <v>7772</v>
      </c>
      <c r="D139" s="665" t="s">
        <v>7942</v>
      </c>
      <c r="E139" s="665" t="s">
        <v>7939</v>
      </c>
      <c r="F139" s="668">
        <v>276.41000000000003</v>
      </c>
      <c r="G139" s="668">
        <v>3254253.2600000002</v>
      </c>
      <c r="H139" s="665">
        <v>1</v>
      </c>
      <c r="I139" s="665">
        <v>11773.283383379761</v>
      </c>
      <c r="J139" s="668"/>
      <c r="K139" s="668"/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7771</v>
      </c>
      <c r="B140" s="665" t="s">
        <v>557</v>
      </c>
      <c r="C140" s="665" t="s">
        <v>7772</v>
      </c>
      <c r="D140" s="665" t="s">
        <v>7943</v>
      </c>
      <c r="E140" s="665" t="s">
        <v>7939</v>
      </c>
      <c r="F140" s="668">
        <v>253.27999999999997</v>
      </c>
      <c r="G140" s="668">
        <v>273376.21999999997</v>
      </c>
      <c r="H140" s="665">
        <v>1</v>
      </c>
      <c r="I140" s="665">
        <v>1079.3438881869868</v>
      </c>
      <c r="J140" s="668"/>
      <c r="K140" s="668"/>
      <c r="L140" s="665"/>
      <c r="M140" s="665"/>
      <c r="N140" s="668"/>
      <c r="O140" s="668"/>
      <c r="P140" s="681"/>
      <c r="Q140" s="669"/>
    </row>
    <row r="141" spans="1:17" ht="14.4" customHeight="1" x14ac:dyDescent="0.3">
      <c r="A141" s="664" t="s">
        <v>7771</v>
      </c>
      <c r="B141" s="665" t="s">
        <v>557</v>
      </c>
      <c r="C141" s="665" t="s">
        <v>7772</v>
      </c>
      <c r="D141" s="665" t="s">
        <v>7944</v>
      </c>
      <c r="E141" s="665" t="s">
        <v>1933</v>
      </c>
      <c r="F141" s="668">
        <v>111.77999999999997</v>
      </c>
      <c r="G141" s="668">
        <v>163690.93</v>
      </c>
      <c r="H141" s="665">
        <v>1</v>
      </c>
      <c r="I141" s="665">
        <v>1464.4026659509755</v>
      </c>
      <c r="J141" s="668">
        <v>124.30999999999999</v>
      </c>
      <c r="K141" s="668">
        <v>154651.64999999997</v>
      </c>
      <c r="L141" s="665">
        <v>0.94477836982171204</v>
      </c>
      <c r="M141" s="665">
        <v>1244.0805244952135</v>
      </c>
      <c r="N141" s="668">
        <v>168.22</v>
      </c>
      <c r="O141" s="668">
        <v>182365.75999999998</v>
      </c>
      <c r="P141" s="681">
        <v>1.114085917894168</v>
      </c>
      <c r="Q141" s="669">
        <v>1084.0908334324099</v>
      </c>
    </row>
    <row r="142" spans="1:17" ht="14.4" customHeight="1" x14ac:dyDescent="0.3">
      <c r="A142" s="664" t="s">
        <v>7771</v>
      </c>
      <c r="B142" s="665" t="s">
        <v>557</v>
      </c>
      <c r="C142" s="665" t="s">
        <v>7772</v>
      </c>
      <c r="D142" s="665" t="s">
        <v>7945</v>
      </c>
      <c r="E142" s="665" t="s">
        <v>1933</v>
      </c>
      <c r="F142" s="668">
        <v>379.91</v>
      </c>
      <c r="G142" s="668">
        <v>185332.11</v>
      </c>
      <c r="H142" s="665">
        <v>1</v>
      </c>
      <c r="I142" s="665">
        <v>487.83161801479292</v>
      </c>
      <c r="J142" s="668">
        <v>381.9</v>
      </c>
      <c r="K142" s="668">
        <v>153126.33999999994</v>
      </c>
      <c r="L142" s="665">
        <v>0.82622671268351688</v>
      </c>
      <c r="M142" s="665">
        <v>400.95925634982967</v>
      </c>
      <c r="N142" s="668">
        <v>315.41999999999996</v>
      </c>
      <c r="O142" s="668">
        <v>113981.97999999998</v>
      </c>
      <c r="P142" s="681">
        <v>0.61501474299299774</v>
      </c>
      <c r="Q142" s="669">
        <v>361.3657345761207</v>
      </c>
    </row>
    <row r="143" spans="1:17" ht="14.4" customHeight="1" x14ac:dyDescent="0.3">
      <c r="A143" s="664" t="s">
        <v>7771</v>
      </c>
      <c r="B143" s="665" t="s">
        <v>557</v>
      </c>
      <c r="C143" s="665" t="s">
        <v>7772</v>
      </c>
      <c r="D143" s="665" t="s">
        <v>7946</v>
      </c>
      <c r="E143" s="665" t="s">
        <v>1933</v>
      </c>
      <c r="F143" s="668">
        <v>324.32000000000005</v>
      </c>
      <c r="G143" s="668">
        <v>53473.31</v>
      </c>
      <c r="H143" s="665">
        <v>1</v>
      </c>
      <c r="I143" s="665">
        <v>164.87823754316722</v>
      </c>
      <c r="J143" s="668">
        <v>366.89999999999992</v>
      </c>
      <c r="K143" s="668">
        <v>49525.23</v>
      </c>
      <c r="L143" s="665">
        <v>0.92616727859188075</v>
      </c>
      <c r="M143" s="665">
        <v>134.98291087489784</v>
      </c>
      <c r="N143" s="668">
        <v>229.49</v>
      </c>
      <c r="O143" s="668">
        <v>27641.149999999998</v>
      </c>
      <c r="P143" s="681">
        <v>0.51691488707169986</v>
      </c>
      <c r="Q143" s="669">
        <v>120.4459889319796</v>
      </c>
    </row>
    <row r="144" spans="1:17" ht="14.4" customHeight="1" x14ac:dyDescent="0.3">
      <c r="A144" s="664" t="s">
        <v>7771</v>
      </c>
      <c r="B144" s="665" t="s">
        <v>557</v>
      </c>
      <c r="C144" s="665" t="s">
        <v>7772</v>
      </c>
      <c r="D144" s="665" t="s">
        <v>7947</v>
      </c>
      <c r="E144" s="665" t="s">
        <v>7948</v>
      </c>
      <c r="F144" s="668"/>
      <c r="G144" s="668"/>
      <c r="H144" s="665"/>
      <c r="I144" s="665"/>
      <c r="J144" s="668"/>
      <c r="K144" s="668"/>
      <c r="L144" s="665"/>
      <c r="M144" s="665"/>
      <c r="N144" s="668">
        <v>4</v>
      </c>
      <c r="O144" s="668">
        <v>1945.68</v>
      </c>
      <c r="P144" s="681"/>
      <c r="Q144" s="669">
        <v>486.42</v>
      </c>
    </row>
    <row r="145" spans="1:17" ht="14.4" customHeight="1" x14ac:dyDescent="0.3">
      <c r="A145" s="664" t="s">
        <v>7771</v>
      </c>
      <c r="B145" s="665" t="s">
        <v>557</v>
      </c>
      <c r="C145" s="665" t="s">
        <v>7772</v>
      </c>
      <c r="D145" s="665" t="s">
        <v>7949</v>
      </c>
      <c r="E145" s="665" t="s">
        <v>1933</v>
      </c>
      <c r="F145" s="668">
        <v>56.929999999999993</v>
      </c>
      <c r="G145" s="668">
        <v>112671.06999999999</v>
      </c>
      <c r="H145" s="665">
        <v>1</v>
      </c>
      <c r="I145" s="665">
        <v>1979.1159318461268</v>
      </c>
      <c r="J145" s="668">
        <v>74.17</v>
      </c>
      <c r="K145" s="668">
        <v>122831.49000000002</v>
      </c>
      <c r="L145" s="665">
        <v>1.0901777182021972</v>
      </c>
      <c r="M145" s="665">
        <v>1656.0804907644604</v>
      </c>
      <c r="N145" s="668">
        <v>104.95000000000002</v>
      </c>
      <c r="O145" s="668">
        <v>151701.34</v>
      </c>
      <c r="P145" s="681">
        <v>1.3464089761462281</v>
      </c>
      <c r="Q145" s="669">
        <v>1445.4629823725581</v>
      </c>
    </row>
    <row r="146" spans="1:17" ht="14.4" customHeight="1" x14ac:dyDescent="0.3">
      <c r="A146" s="664" t="s">
        <v>7771</v>
      </c>
      <c r="B146" s="665" t="s">
        <v>557</v>
      </c>
      <c r="C146" s="665" t="s">
        <v>7772</v>
      </c>
      <c r="D146" s="665" t="s">
        <v>7950</v>
      </c>
      <c r="E146" s="665" t="s">
        <v>7951</v>
      </c>
      <c r="F146" s="668">
        <v>97.73</v>
      </c>
      <c r="G146" s="668">
        <v>73122.11</v>
      </c>
      <c r="H146" s="665">
        <v>1</v>
      </c>
      <c r="I146" s="665">
        <v>748.20536171083597</v>
      </c>
      <c r="J146" s="668"/>
      <c r="K146" s="668"/>
      <c r="L146" s="665"/>
      <c r="M146" s="665"/>
      <c r="N146" s="668"/>
      <c r="O146" s="668"/>
      <c r="P146" s="681"/>
      <c r="Q146" s="669"/>
    </row>
    <row r="147" spans="1:17" ht="14.4" customHeight="1" x14ac:dyDescent="0.3">
      <c r="A147" s="664" t="s">
        <v>7771</v>
      </c>
      <c r="B147" s="665" t="s">
        <v>557</v>
      </c>
      <c r="C147" s="665" t="s">
        <v>7772</v>
      </c>
      <c r="D147" s="665" t="s">
        <v>7952</v>
      </c>
      <c r="E147" s="665" t="s">
        <v>7953</v>
      </c>
      <c r="F147" s="668">
        <v>69</v>
      </c>
      <c r="G147" s="668">
        <v>148535.61000000004</v>
      </c>
      <c r="H147" s="665">
        <v>1</v>
      </c>
      <c r="I147" s="665">
        <v>2152.6900000000005</v>
      </c>
      <c r="J147" s="668"/>
      <c r="K147" s="668"/>
      <c r="L147" s="665"/>
      <c r="M147" s="665"/>
      <c r="N147" s="668"/>
      <c r="O147" s="668"/>
      <c r="P147" s="681"/>
      <c r="Q147" s="669"/>
    </row>
    <row r="148" spans="1:17" ht="14.4" customHeight="1" x14ac:dyDescent="0.3">
      <c r="A148" s="664" t="s">
        <v>7771</v>
      </c>
      <c r="B148" s="665" t="s">
        <v>557</v>
      </c>
      <c r="C148" s="665" t="s">
        <v>7772</v>
      </c>
      <c r="D148" s="665" t="s">
        <v>7954</v>
      </c>
      <c r="E148" s="665" t="s">
        <v>7951</v>
      </c>
      <c r="F148" s="668">
        <v>277.97000000000003</v>
      </c>
      <c r="G148" s="668">
        <v>415959.39999999991</v>
      </c>
      <c r="H148" s="665">
        <v>1</v>
      </c>
      <c r="I148" s="665">
        <v>1496.4183185235811</v>
      </c>
      <c r="J148" s="668"/>
      <c r="K148" s="668"/>
      <c r="L148" s="665"/>
      <c r="M148" s="665"/>
      <c r="N148" s="668"/>
      <c r="O148" s="668"/>
      <c r="P148" s="681"/>
      <c r="Q148" s="669"/>
    </row>
    <row r="149" spans="1:17" ht="14.4" customHeight="1" x14ac:dyDescent="0.3">
      <c r="A149" s="664" t="s">
        <v>7771</v>
      </c>
      <c r="B149" s="665" t="s">
        <v>557</v>
      </c>
      <c r="C149" s="665" t="s">
        <v>7772</v>
      </c>
      <c r="D149" s="665" t="s">
        <v>7955</v>
      </c>
      <c r="E149" s="665" t="s">
        <v>1938</v>
      </c>
      <c r="F149" s="668">
        <v>3</v>
      </c>
      <c r="G149" s="668">
        <v>35474.82</v>
      </c>
      <c r="H149" s="665">
        <v>1</v>
      </c>
      <c r="I149" s="665">
        <v>11824.94</v>
      </c>
      <c r="J149" s="668">
        <v>3</v>
      </c>
      <c r="K149" s="668">
        <v>33932.43</v>
      </c>
      <c r="L149" s="665">
        <v>0.95652155528907545</v>
      </c>
      <c r="M149" s="665">
        <v>11310.81</v>
      </c>
      <c r="N149" s="668"/>
      <c r="O149" s="668"/>
      <c r="P149" s="681"/>
      <c r="Q149" s="669"/>
    </row>
    <row r="150" spans="1:17" ht="14.4" customHeight="1" x14ac:dyDescent="0.3">
      <c r="A150" s="664" t="s">
        <v>7771</v>
      </c>
      <c r="B150" s="665" t="s">
        <v>557</v>
      </c>
      <c r="C150" s="665" t="s">
        <v>7772</v>
      </c>
      <c r="D150" s="665" t="s">
        <v>7956</v>
      </c>
      <c r="E150" s="665" t="s">
        <v>7957</v>
      </c>
      <c r="F150" s="668">
        <v>85.36</v>
      </c>
      <c r="G150" s="668">
        <v>889369.1399999999</v>
      </c>
      <c r="H150" s="665">
        <v>1</v>
      </c>
      <c r="I150" s="665">
        <v>10419.038659793814</v>
      </c>
      <c r="J150" s="668">
        <v>92.84</v>
      </c>
      <c r="K150" s="668">
        <v>925247.11</v>
      </c>
      <c r="L150" s="665">
        <v>1.0403409207564815</v>
      </c>
      <c r="M150" s="665">
        <v>9966.0395303748373</v>
      </c>
      <c r="N150" s="668">
        <v>78.84</v>
      </c>
      <c r="O150" s="668">
        <v>845485.67</v>
      </c>
      <c r="P150" s="681">
        <v>0.95065775500148353</v>
      </c>
      <c r="Q150" s="669">
        <v>10724.069888381533</v>
      </c>
    </row>
    <row r="151" spans="1:17" ht="14.4" customHeight="1" x14ac:dyDescent="0.3">
      <c r="A151" s="664" t="s">
        <v>7771</v>
      </c>
      <c r="B151" s="665" t="s">
        <v>557</v>
      </c>
      <c r="C151" s="665" t="s">
        <v>7772</v>
      </c>
      <c r="D151" s="665" t="s">
        <v>7956</v>
      </c>
      <c r="E151" s="665" t="s">
        <v>4742</v>
      </c>
      <c r="F151" s="668">
        <v>20.11</v>
      </c>
      <c r="G151" s="668">
        <v>209526.89</v>
      </c>
      <c r="H151" s="665">
        <v>1</v>
      </c>
      <c r="I151" s="665">
        <v>10419.039781203383</v>
      </c>
      <c r="J151" s="668">
        <v>24</v>
      </c>
      <c r="K151" s="668">
        <v>239184.96</v>
      </c>
      <c r="L151" s="665">
        <v>1.1415477984711173</v>
      </c>
      <c r="M151" s="665">
        <v>9966.0399999999991</v>
      </c>
      <c r="N151" s="668">
        <v>27</v>
      </c>
      <c r="O151" s="668">
        <v>289549.88</v>
      </c>
      <c r="P151" s="681">
        <v>1.3819222916924887</v>
      </c>
      <c r="Q151" s="669">
        <v>10724.06962962963</v>
      </c>
    </row>
    <row r="152" spans="1:17" ht="14.4" customHeight="1" x14ac:dyDescent="0.3">
      <c r="A152" s="664" t="s">
        <v>7771</v>
      </c>
      <c r="B152" s="665" t="s">
        <v>557</v>
      </c>
      <c r="C152" s="665" t="s">
        <v>7772</v>
      </c>
      <c r="D152" s="665" t="s">
        <v>7958</v>
      </c>
      <c r="E152" s="665" t="s">
        <v>7959</v>
      </c>
      <c r="F152" s="668">
        <v>0.2</v>
      </c>
      <c r="G152" s="668">
        <v>120.56</v>
      </c>
      <c r="H152" s="665">
        <v>1</v>
      </c>
      <c r="I152" s="665">
        <v>602.79999999999995</v>
      </c>
      <c r="J152" s="668"/>
      <c r="K152" s="668"/>
      <c r="L152" s="665"/>
      <c r="M152" s="665"/>
      <c r="N152" s="668"/>
      <c r="O152" s="668"/>
      <c r="P152" s="681"/>
      <c r="Q152" s="669"/>
    </row>
    <row r="153" spans="1:17" ht="14.4" customHeight="1" x14ac:dyDescent="0.3">
      <c r="A153" s="664" t="s">
        <v>7771</v>
      </c>
      <c r="B153" s="665" t="s">
        <v>557</v>
      </c>
      <c r="C153" s="665" t="s">
        <v>7772</v>
      </c>
      <c r="D153" s="665" t="s">
        <v>7960</v>
      </c>
      <c r="E153" s="665" t="s">
        <v>1971</v>
      </c>
      <c r="F153" s="668">
        <v>1.2</v>
      </c>
      <c r="G153" s="668">
        <v>7907.09</v>
      </c>
      <c r="H153" s="665">
        <v>1</v>
      </c>
      <c r="I153" s="665">
        <v>6589.2416666666668</v>
      </c>
      <c r="J153" s="668"/>
      <c r="K153" s="668"/>
      <c r="L153" s="665"/>
      <c r="M153" s="665"/>
      <c r="N153" s="668"/>
      <c r="O153" s="668"/>
      <c r="P153" s="681"/>
      <c r="Q153" s="669"/>
    </row>
    <row r="154" spans="1:17" ht="14.4" customHeight="1" x14ac:dyDescent="0.3">
      <c r="A154" s="664" t="s">
        <v>7771</v>
      </c>
      <c r="B154" s="665" t="s">
        <v>557</v>
      </c>
      <c r="C154" s="665" t="s">
        <v>7772</v>
      </c>
      <c r="D154" s="665" t="s">
        <v>7961</v>
      </c>
      <c r="E154" s="665" t="s">
        <v>2035</v>
      </c>
      <c r="F154" s="668">
        <v>34.26</v>
      </c>
      <c r="G154" s="668">
        <v>84133.53</v>
      </c>
      <c r="H154" s="665">
        <v>1</v>
      </c>
      <c r="I154" s="665">
        <v>2455.7364273204903</v>
      </c>
      <c r="J154" s="668">
        <v>308.36999999999989</v>
      </c>
      <c r="K154" s="668">
        <v>724351.00000000012</v>
      </c>
      <c r="L154" s="665">
        <v>8.6095400965584137</v>
      </c>
      <c r="M154" s="665">
        <v>2348.9671498524513</v>
      </c>
      <c r="N154" s="668">
        <v>185.63</v>
      </c>
      <c r="O154" s="668">
        <v>322302.41999999993</v>
      </c>
      <c r="P154" s="681">
        <v>3.8308438977896202</v>
      </c>
      <c r="Q154" s="669">
        <v>1736.2625653181055</v>
      </c>
    </row>
    <row r="155" spans="1:17" ht="14.4" customHeight="1" x14ac:dyDescent="0.3">
      <c r="A155" s="664" t="s">
        <v>7771</v>
      </c>
      <c r="B155" s="665" t="s">
        <v>557</v>
      </c>
      <c r="C155" s="665" t="s">
        <v>7772</v>
      </c>
      <c r="D155" s="665" t="s">
        <v>7962</v>
      </c>
      <c r="E155" s="665" t="s">
        <v>1971</v>
      </c>
      <c r="F155" s="668">
        <v>4</v>
      </c>
      <c r="G155" s="668">
        <v>1317.84</v>
      </c>
      <c r="H155" s="665">
        <v>1</v>
      </c>
      <c r="I155" s="665">
        <v>329.46</v>
      </c>
      <c r="J155" s="668">
        <v>22.56</v>
      </c>
      <c r="K155" s="668">
        <v>7109.3200000000006</v>
      </c>
      <c r="L155" s="665">
        <v>5.3946761367085543</v>
      </c>
      <c r="M155" s="665">
        <v>315.12943262411352</v>
      </c>
      <c r="N155" s="668"/>
      <c r="O155" s="668"/>
      <c r="P155" s="681"/>
      <c r="Q155" s="669"/>
    </row>
    <row r="156" spans="1:17" ht="14.4" customHeight="1" x14ac:dyDescent="0.3">
      <c r="A156" s="664" t="s">
        <v>7771</v>
      </c>
      <c r="B156" s="665" t="s">
        <v>557</v>
      </c>
      <c r="C156" s="665" t="s">
        <v>7772</v>
      </c>
      <c r="D156" s="665" t="s">
        <v>7963</v>
      </c>
      <c r="E156" s="665" t="s">
        <v>1971</v>
      </c>
      <c r="F156" s="668">
        <v>5</v>
      </c>
      <c r="G156" s="668">
        <v>8236.6</v>
      </c>
      <c r="H156" s="665">
        <v>1</v>
      </c>
      <c r="I156" s="665">
        <v>1647.3200000000002</v>
      </c>
      <c r="J156" s="668">
        <v>28.91</v>
      </c>
      <c r="K156" s="668">
        <v>45552.33</v>
      </c>
      <c r="L156" s="665">
        <v>5.5304773814437995</v>
      </c>
      <c r="M156" s="665">
        <v>1575.6599792459358</v>
      </c>
      <c r="N156" s="668"/>
      <c r="O156" s="668"/>
      <c r="P156" s="681"/>
      <c r="Q156" s="669"/>
    </row>
    <row r="157" spans="1:17" ht="14.4" customHeight="1" x14ac:dyDescent="0.3">
      <c r="A157" s="664" t="s">
        <v>7771</v>
      </c>
      <c r="B157" s="665" t="s">
        <v>557</v>
      </c>
      <c r="C157" s="665" t="s">
        <v>7772</v>
      </c>
      <c r="D157" s="665" t="s">
        <v>7964</v>
      </c>
      <c r="E157" s="665" t="s">
        <v>7871</v>
      </c>
      <c r="F157" s="668">
        <v>44.36</v>
      </c>
      <c r="G157" s="668">
        <v>299242.08999999997</v>
      </c>
      <c r="H157" s="665">
        <v>1</v>
      </c>
      <c r="I157" s="665">
        <v>6745.763976555455</v>
      </c>
      <c r="J157" s="668"/>
      <c r="K157" s="668"/>
      <c r="L157" s="665"/>
      <c r="M157" s="665"/>
      <c r="N157" s="668"/>
      <c r="O157" s="668"/>
      <c r="P157" s="681"/>
      <c r="Q157" s="669"/>
    </row>
    <row r="158" spans="1:17" ht="14.4" customHeight="1" x14ac:dyDescent="0.3">
      <c r="A158" s="664" t="s">
        <v>7771</v>
      </c>
      <c r="B158" s="665" t="s">
        <v>557</v>
      </c>
      <c r="C158" s="665" t="s">
        <v>7772</v>
      </c>
      <c r="D158" s="665" t="s">
        <v>7965</v>
      </c>
      <c r="E158" s="665" t="s">
        <v>4533</v>
      </c>
      <c r="F158" s="668">
        <v>40.239999999999995</v>
      </c>
      <c r="G158" s="668">
        <v>38455.64</v>
      </c>
      <c r="H158" s="665">
        <v>1</v>
      </c>
      <c r="I158" s="665">
        <v>955.65705765407563</v>
      </c>
      <c r="J158" s="668">
        <v>31.799999999999997</v>
      </c>
      <c r="K158" s="668">
        <v>9771.34</v>
      </c>
      <c r="L158" s="665">
        <v>0.25409380782636826</v>
      </c>
      <c r="M158" s="665">
        <v>307.27484276729564</v>
      </c>
      <c r="N158" s="668">
        <v>54.759999999999984</v>
      </c>
      <c r="O158" s="668">
        <v>16826.440000000002</v>
      </c>
      <c r="P158" s="681">
        <v>0.43755454336477051</v>
      </c>
      <c r="Q158" s="669">
        <v>307.27611395178974</v>
      </c>
    </row>
    <row r="159" spans="1:17" ht="14.4" customHeight="1" x14ac:dyDescent="0.3">
      <c r="A159" s="664" t="s">
        <v>7771</v>
      </c>
      <c r="B159" s="665" t="s">
        <v>557</v>
      </c>
      <c r="C159" s="665" t="s">
        <v>7772</v>
      </c>
      <c r="D159" s="665" t="s">
        <v>7966</v>
      </c>
      <c r="E159" s="665" t="s">
        <v>4533</v>
      </c>
      <c r="F159" s="668">
        <v>30.34</v>
      </c>
      <c r="G159" s="668">
        <v>72486.759999999995</v>
      </c>
      <c r="H159" s="665">
        <v>1</v>
      </c>
      <c r="I159" s="665">
        <v>2389.1483190507579</v>
      </c>
      <c r="J159" s="668">
        <v>51.78</v>
      </c>
      <c r="K159" s="668">
        <v>39777.279999999992</v>
      </c>
      <c r="L159" s="665">
        <v>0.54875235146390866</v>
      </c>
      <c r="M159" s="665">
        <v>768.19775975280015</v>
      </c>
      <c r="N159" s="668">
        <v>147.32</v>
      </c>
      <c r="O159" s="668">
        <v>112249.11000000002</v>
      </c>
      <c r="P159" s="681">
        <v>1.5485463828152897</v>
      </c>
      <c r="Q159" s="669">
        <v>761.94074124355154</v>
      </c>
    </row>
    <row r="160" spans="1:17" ht="14.4" customHeight="1" x14ac:dyDescent="0.3">
      <c r="A160" s="664" t="s">
        <v>7771</v>
      </c>
      <c r="B160" s="665" t="s">
        <v>557</v>
      </c>
      <c r="C160" s="665" t="s">
        <v>7772</v>
      </c>
      <c r="D160" s="665" t="s">
        <v>7967</v>
      </c>
      <c r="E160" s="665" t="s">
        <v>4240</v>
      </c>
      <c r="F160" s="668">
        <v>24</v>
      </c>
      <c r="G160" s="668">
        <v>1974158.16</v>
      </c>
      <c r="H160" s="665">
        <v>1</v>
      </c>
      <c r="I160" s="665">
        <v>82256.59</v>
      </c>
      <c r="J160" s="668">
        <v>239.87</v>
      </c>
      <c r="K160" s="668">
        <v>18819504.479999997</v>
      </c>
      <c r="L160" s="665">
        <v>9.5329264196339754</v>
      </c>
      <c r="M160" s="665">
        <v>78457.099595614272</v>
      </c>
      <c r="N160" s="668">
        <v>311</v>
      </c>
      <c r="O160" s="668">
        <v>25357702.220000003</v>
      </c>
      <c r="P160" s="681">
        <v>12.844817975475685</v>
      </c>
      <c r="Q160" s="669">
        <v>81536.02</v>
      </c>
    </row>
    <row r="161" spans="1:17" ht="14.4" customHeight="1" x14ac:dyDescent="0.3">
      <c r="A161" s="664" t="s">
        <v>7771</v>
      </c>
      <c r="B161" s="665" t="s">
        <v>557</v>
      </c>
      <c r="C161" s="665" t="s">
        <v>7772</v>
      </c>
      <c r="D161" s="665" t="s">
        <v>7968</v>
      </c>
      <c r="E161" s="665" t="s">
        <v>1992</v>
      </c>
      <c r="F161" s="668">
        <v>127.67000000000002</v>
      </c>
      <c r="G161" s="668">
        <v>100909.73999999999</v>
      </c>
      <c r="H161" s="665">
        <v>1</v>
      </c>
      <c r="I161" s="665">
        <v>790.39508106837923</v>
      </c>
      <c r="J161" s="668">
        <v>246.21</v>
      </c>
      <c r="K161" s="668">
        <v>186142.77999999997</v>
      </c>
      <c r="L161" s="665">
        <v>1.8446463146173995</v>
      </c>
      <c r="M161" s="665">
        <v>756.03257381909737</v>
      </c>
      <c r="N161" s="668">
        <v>266.28000000000003</v>
      </c>
      <c r="O161" s="668">
        <v>109750.74000000005</v>
      </c>
      <c r="P161" s="681">
        <v>1.0876129499491334</v>
      </c>
      <c r="Q161" s="669">
        <v>412.16291122127097</v>
      </c>
    </row>
    <row r="162" spans="1:17" ht="14.4" customHeight="1" x14ac:dyDescent="0.3">
      <c r="A162" s="664" t="s">
        <v>7771</v>
      </c>
      <c r="B162" s="665" t="s">
        <v>557</v>
      </c>
      <c r="C162" s="665" t="s">
        <v>7772</v>
      </c>
      <c r="D162" s="665" t="s">
        <v>7969</v>
      </c>
      <c r="E162" s="665" t="s">
        <v>1992</v>
      </c>
      <c r="F162" s="668">
        <v>21.080000000000002</v>
      </c>
      <c r="G162" s="668">
        <v>3332.2000000000003</v>
      </c>
      <c r="H162" s="665">
        <v>1</v>
      </c>
      <c r="I162" s="665">
        <v>158.0740037950664</v>
      </c>
      <c r="J162" s="668">
        <v>17.48</v>
      </c>
      <c r="K162" s="668">
        <v>2643.03</v>
      </c>
      <c r="L162" s="665">
        <v>0.79317868075145548</v>
      </c>
      <c r="M162" s="665">
        <v>151.20308924485127</v>
      </c>
      <c r="N162" s="668">
        <v>22.12</v>
      </c>
      <c r="O162" s="668">
        <v>2686.5699999999997</v>
      </c>
      <c r="P162" s="681">
        <v>0.8062451233419361</v>
      </c>
      <c r="Q162" s="669">
        <v>121.45433996383362</v>
      </c>
    </row>
    <row r="163" spans="1:17" ht="14.4" customHeight="1" x14ac:dyDescent="0.3">
      <c r="A163" s="664" t="s">
        <v>7771</v>
      </c>
      <c r="B163" s="665" t="s">
        <v>557</v>
      </c>
      <c r="C163" s="665" t="s">
        <v>7772</v>
      </c>
      <c r="D163" s="665" t="s">
        <v>7970</v>
      </c>
      <c r="E163" s="665" t="s">
        <v>7971</v>
      </c>
      <c r="F163" s="668">
        <v>120</v>
      </c>
      <c r="G163" s="668">
        <v>5355181.1999999993</v>
      </c>
      <c r="H163" s="665">
        <v>1</v>
      </c>
      <c r="I163" s="665">
        <v>44626.509999999995</v>
      </c>
      <c r="J163" s="668">
        <v>424</v>
      </c>
      <c r="K163" s="668">
        <v>18829382.799999997</v>
      </c>
      <c r="L163" s="665">
        <v>3.5161056361640948</v>
      </c>
      <c r="M163" s="665">
        <v>44408.921698113198</v>
      </c>
      <c r="N163" s="668">
        <v>417</v>
      </c>
      <c r="O163" s="668">
        <v>18544687.239999998</v>
      </c>
      <c r="P163" s="681">
        <v>3.4629429980819326</v>
      </c>
      <c r="Q163" s="669">
        <v>44471.672038369303</v>
      </c>
    </row>
    <row r="164" spans="1:17" ht="14.4" customHeight="1" x14ac:dyDescent="0.3">
      <c r="A164" s="664" t="s">
        <v>7771</v>
      </c>
      <c r="B164" s="665" t="s">
        <v>557</v>
      </c>
      <c r="C164" s="665" t="s">
        <v>7772</v>
      </c>
      <c r="D164" s="665" t="s">
        <v>7972</v>
      </c>
      <c r="E164" s="665" t="s">
        <v>7973</v>
      </c>
      <c r="F164" s="668">
        <v>2.68</v>
      </c>
      <c r="G164" s="668">
        <v>64236.71</v>
      </c>
      <c r="H164" s="665">
        <v>1</v>
      </c>
      <c r="I164" s="665">
        <v>23968.921641791043</v>
      </c>
      <c r="J164" s="668">
        <v>0.6</v>
      </c>
      <c r="K164" s="668">
        <v>6746.35</v>
      </c>
      <c r="L164" s="665">
        <v>0.10502328030187101</v>
      </c>
      <c r="M164" s="665">
        <v>11243.916666666668</v>
      </c>
      <c r="N164" s="668"/>
      <c r="O164" s="668"/>
      <c r="P164" s="681"/>
      <c r="Q164" s="669"/>
    </row>
    <row r="165" spans="1:17" ht="14.4" customHeight="1" x14ac:dyDescent="0.3">
      <c r="A165" s="664" t="s">
        <v>7771</v>
      </c>
      <c r="B165" s="665" t="s">
        <v>557</v>
      </c>
      <c r="C165" s="665" t="s">
        <v>7772</v>
      </c>
      <c r="D165" s="665" t="s">
        <v>7974</v>
      </c>
      <c r="E165" s="665" t="s">
        <v>1992</v>
      </c>
      <c r="F165" s="668">
        <v>5.62</v>
      </c>
      <c r="G165" s="668">
        <v>222.11</v>
      </c>
      <c r="H165" s="665">
        <v>1</v>
      </c>
      <c r="I165" s="665">
        <v>39.521352313167263</v>
      </c>
      <c r="J165" s="668"/>
      <c r="K165" s="668"/>
      <c r="L165" s="665"/>
      <c r="M165" s="665"/>
      <c r="N165" s="668"/>
      <c r="O165" s="668"/>
      <c r="P165" s="681"/>
      <c r="Q165" s="669"/>
    </row>
    <row r="166" spans="1:17" ht="14.4" customHeight="1" x14ac:dyDescent="0.3">
      <c r="A166" s="664" t="s">
        <v>7771</v>
      </c>
      <c r="B166" s="665" t="s">
        <v>557</v>
      </c>
      <c r="C166" s="665" t="s">
        <v>7772</v>
      </c>
      <c r="D166" s="665" t="s">
        <v>7975</v>
      </c>
      <c r="E166" s="665" t="s">
        <v>1992</v>
      </c>
      <c r="F166" s="668">
        <v>39.549999999999997</v>
      </c>
      <c r="G166" s="668">
        <v>3125.92</v>
      </c>
      <c r="H166" s="665">
        <v>1</v>
      </c>
      <c r="I166" s="665">
        <v>79.037168141592929</v>
      </c>
      <c r="J166" s="668">
        <v>6.7799999999999994</v>
      </c>
      <c r="K166" s="668">
        <v>512.54</v>
      </c>
      <c r="L166" s="665">
        <v>0.16396452884270868</v>
      </c>
      <c r="M166" s="665">
        <v>75.595870206489678</v>
      </c>
      <c r="N166" s="668">
        <v>7.4499999999999993</v>
      </c>
      <c r="O166" s="668">
        <v>563.18000000000006</v>
      </c>
      <c r="P166" s="681">
        <v>0.18016455955366742</v>
      </c>
      <c r="Q166" s="669">
        <v>75.594630872483236</v>
      </c>
    </row>
    <row r="167" spans="1:17" ht="14.4" customHeight="1" x14ac:dyDescent="0.3">
      <c r="A167" s="664" t="s">
        <v>7771</v>
      </c>
      <c r="B167" s="665" t="s">
        <v>557</v>
      </c>
      <c r="C167" s="665" t="s">
        <v>7772</v>
      </c>
      <c r="D167" s="665" t="s">
        <v>7976</v>
      </c>
      <c r="E167" s="665" t="s">
        <v>7977</v>
      </c>
      <c r="F167" s="668">
        <v>52.2</v>
      </c>
      <c r="G167" s="668">
        <v>112370.41000000002</v>
      </c>
      <c r="H167" s="665">
        <v>1</v>
      </c>
      <c r="I167" s="665">
        <v>2152.6898467432952</v>
      </c>
      <c r="J167" s="668">
        <v>141.1</v>
      </c>
      <c r="K167" s="668">
        <v>226084.53000000003</v>
      </c>
      <c r="L167" s="665">
        <v>2.0119578632844712</v>
      </c>
      <c r="M167" s="665">
        <v>1602.3000000000002</v>
      </c>
      <c r="N167" s="668">
        <v>10</v>
      </c>
      <c r="O167" s="668">
        <v>17490.8</v>
      </c>
      <c r="P167" s="681">
        <v>0.15565307628583003</v>
      </c>
      <c r="Q167" s="669">
        <v>1749.08</v>
      </c>
    </row>
    <row r="168" spans="1:17" ht="14.4" customHeight="1" x14ac:dyDescent="0.3">
      <c r="A168" s="664" t="s">
        <v>7771</v>
      </c>
      <c r="B168" s="665" t="s">
        <v>557</v>
      </c>
      <c r="C168" s="665" t="s">
        <v>7772</v>
      </c>
      <c r="D168" s="665" t="s">
        <v>7978</v>
      </c>
      <c r="E168" s="665" t="s">
        <v>2035</v>
      </c>
      <c r="F168" s="668">
        <v>39.980000000000004</v>
      </c>
      <c r="G168" s="668">
        <v>29453.929999999997</v>
      </c>
      <c r="H168" s="665">
        <v>1</v>
      </c>
      <c r="I168" s="665">
        <v>736.71660830415192</v>
      </c>
      <c r="J168" s="668">
        <v>166.57</v>
      </c>
      <c r="K168" s="668">
        <v>117379.49</v>
      </c>
      <c r="L168" s="665">
        <v>3.9851894127540883</v>
      </c>
      <c r="M168" s="665">
        <v>704.68565768145527</v>
      </c>
      <c r="N168" s="668">
        <v>80.13</v>
      </c>
      <c r="O168" s="668">
        <v>35906.67</v>
      </c>
      <c r="P168" s="681">
        <v>1.2190790838438199</v>
      </c>
      <c r="Q168" s="669">
        <v>448.10520404342941</v>
      </c>
    </row>
    <row r="169" spans="1:17" ht="14.4" customHeight="1" x14ac:dyDescent="0.3">
      <c r="A169" s="664" t="s">
        <v>7771</v>
      </c>
      <c r="B169" s="665" t="s">
        <v>557</v>
      </c>
      <c r="C169" s="665" t="s">
        <v>7772</v>
      </c>
      <c r="D169" s="665" t="s">
        <v>7979</v>
      </c>
      <c r="E169" s="665" t="s">
        <v>4246</v>
      </c>
      <c r="F169" s="668"/>
      <c r="G169" s="668"/>
      <c r="H169" s="665"/>
      <c r="I169" s="665"/>
      <c r="J169" s="668">
        <v>2.69</v>
      </c>
      <c r="K169" s="668">
        <v>23618.01</v>
      </c>
      <c r="L169" s="665"/>
      <c r="M169" s="665">
        <v>8779.9293680297396</v>
      </c>
      <c r="N169" s="668">
        <v>13</v>
      </c>
      <c r="O169" s="668">
        <v>114139.09</v>
      </c>
      <c r="P169" s="681"/>
      <c r="Q169" s="669">
        <v>8779.93</v>
      </c>
    </row>
    <row r="170" spans="1:17" ht="14.4" customHeight="1" x14ac:dyDescent="0.3">
      <c r="A170" s="664" t="s">
        <v>7771</v>
      </c>
      <c r="B170" s="665" t="s">
        <v>557</v>
      </c>
      <c r="C170" s="665" t="s">
        <v>7772</v>
      </c>
      <c r="D170" s="665" t="s">
        <v>7980</v>
      </c>
      <c r="E170" s="665" t="s">
        <v>2035</v>
      </c>
      <c r="F170" s="668">
        <v>6.93</v>
      </c>
      <c r="G170" s="668">
        <v>25527.360000000001</v>
      </c>
      <c r="H170" s="665">
        <v>1</v>
      </c>
      <c r="I170" s="665">
        <v>3683.6017316017319</v>
      </c>
      <c r="J170" s="668">
        <v>86.67</v>
      </c>
      <c r="K170" s="668">
        <v>305377.09999999992</v>
      </c>
      <c r="L170" s="665">
        <v>11.962737235656171</v>
      </c>
      <c r="M170" s="665">
        <v>3523.4464059074639</v>
      </c>
      <c r="N170" s="668"/>
      <c r="O170" s="668"/>
      <c r="P170" s="681"/>
      <c r="Q170" s="669"/>
    </row>
    <row r="171" spans="1:17" ht="14.4" customHeight="1" x14ac:dyDescent="0.3">
      <c r="A171" s="664" t="s">
        <v>7771</v>
      </c>
      <c r="B171" s="665" t="s">
        <v>557</v>
      </c>
      <c r="C171" s="665" t="s">
        <v>7772</v>
      </c>
      <c r="D171" s="665" t="s">
        <v>7981</v>
      </c>
      <c r="E171" s="665" t="s">
        <v>3624</v>
      </c>
      <c r="F171" s="668"/>
      <c r="G171" s="668"/>
      <c r="H171" s="665"/>
      <c r="I171" s="665"/>
      <c r="J171" s="668"/>
      <c r="K171" s="668"/>
      <c r="L171" s="665"/>
      <c r="M171" s="665"/>
      <c r="N171" s="668">
        <v>82.1</v>
      </c>
      <c r="O171" s="668">
        <v>108282.30999999998</v>
      </c>
      <c r="P171" s="681"/>
      <c r="Q171" s="669">
        <v>1318.9075517661388</v>
      </c>
    </row>
    <row r="172" spans="1:17" ht="14.4" customHeight="1" x14ac:dyDescent="0.3">
      <c r="A172" s="664" t="s">
        <v>7771</v>
      </c>
      <c r="B172" s="665" t="s">
        <v>557</v>
      </c>
      <c r="C172" s="665" t="s">
        <v>7772</v>
      </c>
      <c r="D172" s="665" t="s">
        <v>7982</v>
      </c>
      <c r="E172" s="665" t="s">
        <v>4249</v>
      </c>
      <c r="F172" s="668"/>
      <c r="G172" s="668"/>
      <c r="H172" s="665"/>
      <c r="I172" s="665"/>
      <c r="J172" s="668">
        <v>82</v>
      </c>
      <c r="K172" s="668">
        <v>1888685.2599999998</v>
      </c>
      <c r="L172" s="665"/>
      <c r="M172" s="665">
        <v>23032.747073170729</v>
      </c>
      <c r="N172" s="668">
        <v>12</v>
      </c>
      <c r="O172" s="668">
        <v>254442.23999999999</v>
      </c>
      <c r="P172" s="681"/>
      <c r="Q172" s="669">
        <v>21203.52</v>
      </c>
    </row>
    <row r="173" spans="1:17" ht="14.4" customHeight="1" x14ac:dyDescent="0.3">
      <c r="A173" s="664" t="s">
        <v>7771</v>
      </c>
      <c r="B173" s="665" t="s">
        <v>557</v>
      </c>
      <c r="C173" s="665" t="s">
        <v>7772</v>
      </c>
      <c r="D173" s="665" t="s">
        <v>7983</v>
      </c>
      <c r="E173" s="665" t="s">
        <v>2185</v>
      </c>
      <c r="F173" s="668"/>
      <c r="G173" s="668"/>
      <c r="H173" s="665"/>
      <c r="I173" s="665"/>
      <c r="J173" s="668"/>
      <c r="K173" s="668"/>
      <c r="L173" s="665"/>
      <c r="M173" s="665"/>
      <c r="N173" s="668">
        <v>80.349999999999994</v>
      </c>
      <c r="O173" s="668">
        <v>51313.999999999993</v>
      </c>
      <c r="P173" s="681"/>
      <c r="Q173" s="669">
        <v>638.63098942128181</v>
      </c>
    </row>
    <row r="174" spans="1:17" ht="14.4" customHeight="1" x14ac:dyDescent="0.3">
      <c r="A174" s="664" t="s">
        <v>7771</v>
      </c>
      <c r="B174" s="665" t="s">
        <v>557</v>
      </c>
      <c r="C174" s="665" t="s">
        <v>7772</v>
      </c>
      <c r="D174" s="665" t="s">
        <v>7984</v>
      </c>
      <c r="E174" s="665" t="s">
        <v>4094</v>
      </c>
      <c r="F174" s="668"/>
      <c r="G174" s="668"/>
      <c r="H174" s="665"/>
      <c r="I174" s="665"/>
      <c r="J174" s="668">
        <v>24</v>
      </c>
      <c r="K174" s="668">
        <v>183195.36</v>
      </c>
      <c r="L174" s="665"/>
      <c r="M174" s="665">
        <v>7633.1399999999994</v>
      </c>
      <c r="N174" s="668">
        <v>9</v>
      </c>
      <c r="O174" s="668">
        <v>68698.259999999995</v>
      </c>
      <c r="P174" s="681"/>
      <c r="Q174" s="669">
        <v>7633.1399999999994</v>
      </c>
    </row>
    <row r="175" spans="1:17" ht="14.4" customHeight="1" x14ac:dyDescent="0.3">
      <c r="A175" s="664" t="s">
        <v>7771</v>
      </c>
      <c r="B175" s="665" t="s">
        <v>557</v>
      </c>
      <c r="C175" s="665" t="s">
        <v>7772</v>
      </c>
      <c r="D175" s="665" t="s">
        <v>7985</v>
      </c>
      <c r="E175" s="665" t="s">
        <v>2188</v>
      </c>
      <c r="F175" s="668"/>
      <c r="G175" s="668"/>
      <c r="H175" s="665"/>
      <c r="I175" s="665"/>
      <c r="J175" s="668"/>
      <c r="K175" s="668"/>
      <c r="L175" s="665"/>
      <c r="M175" s="665"/>
      <c r="N175" s="668">
        <v>123.28</v>
      </c>
      <c r="O175" s="668">
        <v>276838.51999999996</v>
      </c>
      <c r="P175" s="681"/>
      <c r="Q175" s="669">
        <v>2245.6077222582735</v>
      </c>
    </row>
    <row r="176" spans="1:17" ht="14.4" customHeight="1" x14ac:dyDescent="0.3">
      <c r="A176" s="664" t="s">
        <v>7771</v>
      </c>
      <c r="B176" s="665" t="s">
        <v>557</v>
      </c>
      <c r="C176" s="665" t="s">
        <v>7772</v>
      </c>
      <c r="D176" s="665" t="s">
        <v>7986</v>
      </c>
      <c r="E176" s="665" t="s">
        <v>7987</v>
      </c>
      <c r="F176" s="668"/>
      <c r="G176" s="668"/>
      <c r="H176" s="665"/>
      <c r="I176" s="665"/>
      <c r="J176" s="668">
        <v>41</v>
      </c>
      <c r="K176" s="668">
        <v>3038680.9800000009</v>
      </c>
      <c r="L176" s="665"/>
      <c r="M176" s="665">
        <v>74114.170243902467</v>
      </c>
      <c r="N176" s="668">
        <v>49.01</v>
      </c>
      <c r="O176" s="668">
        <v>2746707.4600000004</v>
      </c>
      <c r="P176" s="681"/>
      <c r="Q176" s="669">
        <v>56043.816772087339</v>
      </c>
    </row>
    <row r="177" spans="1:17" ht="14.4" customHeight="1" x14ac:dyDescent="0.3">
      <c r="A177" s="664" t="s">
        <v>7771</v>
      </c>
      <c r="B177" s="665" t="s">
        <v>557</v>
      </c>
      <c r="C177" s="665" t="s">
        <v>7772</v>
      </c>
      <c r="D177" s="665" t="s">
        <v>7988</v>
      </c>
      <c r="E177" s="665" t="s">
        <v>4272</v>
      </c>
      <c r="F177" s="668"/>
      <c r="G177" s="668"/>
      <c r="H177" s="665"/>
      <c r="I177" s="665"/>
      <c r="J177" s="668">
        <v>22</v>
      </c>
      <c r="K177" s="668">
        <v>1805374.9899999998</v>
      </c>
      <c r="L177" s="665"/>
      <c r="M177" s="665">
        <v>82062.499545454528</v>
      </c>
      <c r="N177" s="668">
        <v>5.44</v>
      </c>
      <c r="O177" s="668">
        <v>440400.4</v>
      </c>
      <c r="P177" s="681"/>
      <c r="Q177" s="669">
        <v>80955.955882352937</v>
      </c>
    </row>
    <row r="178" spans="1:17" ht="14.4" customHeight="1" x14ac:dyDescent="0.3">
      <c r="A178" s="664" t="s">
        <v>7771</v>
      </c>
      <c r="B178" s="665" t="s">
        <v>557</v>
      </c>
      <c r="C178" s="665" t="s">
        <v>7772</v>
      </c>
      <c r="D178" s="665" t="s">
        <v>7989</v>
      </c>
      <c r="E178" s="665" t="s">
        <v>2058</v>
      </c>
      <c r="F178" s="668"/>
      <c r="G178" s="668"/>
      <c r="H178" s="665"/>
      <c r="I178" s="665"/>
      <c r="J178" s="668">
        <v>77.89</v>
      </c>
      <c r="K178" s="668">
        <v>53537.320000000007</v>
      </c>
      <c r="L178" s="665"/>
      <c r="M178" s="665">
        <v>687.34523045320327</v>
      </c>
      <c r="N178" s="668">
        <v>127.78999999999999</v>
      </c>
      <c r="O178" s="668">
        <v>68820.61</v>
      </c>
      <c r="P178" s="681"/>
      <c r="Q178" s="669">
        <v>538.54456530244931</v>
      </c>
    </row>
    <row r="179" spans="1:17" ht="14.4" customHeight="1" x14ac:dyDescent="0.3">
      <c r="A179" s="664" t="s">
        <v>7771</v>
      </c>
      <c r="B179" s="665" t="s">
        <v>557</v>
      </c>
      <c r="C179" s="665" t="s">
        <v>7772</v>
      </c>
      <c r="D179" s="665" t="s">
        <v>7990</v>
      </c>
      <c r="E179" s="665" t="s">
        <v>4275</v>
      </c>
      <c r="F179" s="668"/>
      <c r="G179" s="668"/>
      <c r="H179" s="665"/>
      <c r="I179" s="665"/>
      <c r="J179" s="668">
        <v>95.05</v>
      </c>
      <c r="K179" s="668">
        <v>4929837.1600000011</v>
      </c>
      <c r="L179" s="665"/>
      <c r="M179" s="665">
        <v>51865.72498684904</v>
      </c>
      <c r="N179" s="668">
        <v>78.289999999999992</v>
      </c>
      <c r="O179" s="668">
        <v>4003800.4899999998</v>
      </c>
      <c r="P179" s="681"/>
      <c r="Q179" s="669">
        <v>51140.637246136161</v>
      </c>
    </row>
    <row r="180" spans="1:17" ht="14.4" customHeight="1" x14ac:dyDescent="0.3">
      <c r="A180" s="664" t="s">
        <v>7771</v>
      </c>
      <c r="B180" s="665" t="s">
        <v>557</v>
      </c>
      <c r="C180" s="665" t="s">
        <v>7772</v>
      </c>
      <c r="D180" s="665" t="s">
        <v>7991</v>
      </c>
      <c r="E180" s="665" t="s">
        <v>4246</v>
      </c>
      <c r="F180" s="668"/>
      <c r="G180" s="668"/>
      <c r="H180" s="665"/>
      <c r="I180" s="665"/>
      <c r="J180" s="668"/>
      <c r="K180" s="668"/>
      <c r="L180" s="665"/>
      <c r="M180" s="665"/>
      <c r="N180" s="668">
        <v>13</v>
      </c>
      <c r="O180" s="668">
        <v>228278.31</v>
      </c>
      <c r="P180" s="681"/>
      <c r="Q180" s="669">
        <v>17559.87</v>
      </c>
    </row>
    <row r="181" spans="1:17" ht="14.4" customHeight="1" x14ac:dyDescent="0.3">
      <c r="A181" s="664" t="s">
        <v>7771</v>
      </c>
      <c r="B181" s="665" t="s">
        <v>557</v>
      </c>
      <c r="C181" s="665" t="s">
        <v>7772</v>
      </c>
      <c r="D181" s="665" t="s">
        <v>7992</v>
      </c>
      <c r="E181" s="665" t="s">
        <v>3176</v>
      </c>
      <c r="F181" s="668"/>
      <c r="G181" s="668"/>
      <c r="H181" s="665"/>
      <c r="I181" s="665"/>
      <c r="J181" s="668">
        <v>157.80000000000001</v>
      </c>
      <c r="K181" s="668">
        <v>11156.490000000007</v>
      </c>
      <c r="L181" s="665"/>
      <c r="M181" s="665">
        <v>70.700190114068477</v>
      </c>
      <c r="N181" s="668">
        <v>135.50000000000006</v>
      </c>
      <c r="O181" s="668">
        <v>9579.8700000000008</v>
      </c>
      <c r="P181" s="681"/>
      <c r="Q181" s="669">
        <v>70.70014760147599</v>
      </c>
    </row>
    <row r="182" spans="1:17" ht="14.4" customHeight="1" x14ac:dyDescent="0.3">
      <c r="A182" s="664" t="s">
        <v>7771</v>
      </c>
      <c r="B182" s="665" t="s">
        <v>557</v>
      </c>
      <c r="C182" s="665" t="s">
        <v>7772</v>
      </c>
      <c r="D182" s="665" t="s">
        <v>7993</v>
      </c>
      <c r="E182" s="665" t="s">
        <v>5660</v>
      </c>
      <c r="F182" s="668"/>
      <c r="G182" s="668"/>
      <c r="H182" s="665"/>
      <c r="I182" s="665"/>
      <c r="J182" s="668">
        <v>43</v>
      </c>
      <c r="K182" s="668">
        <v>6383.7800000000007</v>
      </c>
      <c r="L182" s="665"/>
      <c r="M182" s="665">
        <v>148.46</v>
      </c>
      <c r="N182" s="668">
        <v>112.1</v>
      </c>
      <c r="O182" s="668">
        <v>16642.359999999993</v>
      </c>
      <c r="P182" s="681"/>
      <c r="Q182" s="669">
        <v>148.45994647636033</v>
      </c>
    </row>
    <row r="183" spans="1:17" ht="14.4" customHeight="1" x14ac:dyDescent="0.3">
      <c r="A183" s="664" t="s">
        <v>7771</v>
      </c>
      <c r="B183" s="665" t="s">
        <v>557</v>
      </c>
      <c r="C183" s="665" t="s">
        <v>7772</v>
      </c>
      <c r="D183" s="665" t="s">
        <v>7994</v>
      </c>
      <c r="E183" s="665" t="s">
        <v>7995</v>
      </c>
      <c r="F183" s="668"/>
      <c r="G183" s="668"/>
      <c r="H183" s="665"/>
      <c r="I183" s="665"/>
      <c r="J183" s="668">
        <v>10</v>
      </c>
      <c r="K183" s="668">
        <v>87694.599999999977</v>
      </c>
      <c r="L183" s="665"/>
      <c r="M183" s="665">
        <v>8769.4599999999973</v>
      </c>
      <c r="N183" s="668"/>
      <c r="O183" s="668"/>
      <c r="P183" s="681"/>
      <c r="Q183" s="669"/>
    </row>
    <row r="184" spans="1:17" ht="14.4" customHeight="1" x14ac:dyDescent="0.3">
      <c r="A184" s="664" t="s">
        <v>7771</v>
      </c>
      <c r="B184" s="665" t="s">
        <v>557</v>
      </c>
      <c r="C184" s="665" t="s">
        <v>7772</v>
      </c>
      <c r="D184" s="665" t="s">
        <v>7996</v>
      </c>
      <c r="E184" s="665" t="s">
        <v>7997</v>
      </c>
      <c r="F184" s="668"/>
      <c r="G184" s="668"/>
      <c r="H184" s="665"/>
      <c r="I184" s="665"/>
      <c r="J184" s="668">
        <v>13</v>
      </c>
      <c r="K184" s="668">
        <v>1141102.1599999999</v>
      </c>
      <c r="L184" s="665"/>
      <c r="M184" s="665">
        <v>87777.089230769227</v>
      </c>
      <c r="N184" s="668">
        <v>29</v>
      </c>
      <c r="O184" s="668">
        <v>2527076.2000000002</v>
      </c>
      <c r="P184" s="681"/>
      <c r="Q184" s="669">
        <v>87140.558620689655</v>
      </c>
    </row>
    <row r="185" spans="1:17" ht="14.4" customHeight="1" x14ac:dyDescent="0.3">
      <c r="A185" s="664" t="s">
        <v>7771</v>
      </c>
      <c r="B185" s="665" t="s">
        <v>557</v>
      </c>
      <c r="C185" s="665" t="s">
        <v>7772</v>
      </c>
      <c r="D185" s="665" t="s">
        <v>7998</v>
      </c>
      <c r="E185" s="665" t="s">
        <v>7999</v>
      </c>
      <c r="F185" s="668"/>
      <c r="G185" s="668"/>
      <c r="H185" s="665"/>
      <c r="I185" s="665"/>
      <c r="J185" s="668">
        <v>5.6000000000000005</v>
      </c>
      <c r="K185" s="668">
        <v>2376.9200000000005</v>
      </c>
      <c r="L185" s="665"/>
      <c r="M185" s="665">
        <v>424.45000000000005</v>
      </c>
      <c r="N185" s="668">
        <v>1.7999999999999998</v>
      </c>
      <c r="O185" s="668">
        <v>764.01</v>
      </c>
      <c r="P185" s="681"/>
      <c r="Q185" s="669">
        <v>424.45000000000005</v>
      </c>
    </row>
    <row r="186" spans="1:17" ht="14.4" customHeight="1" x14ac:dyDescent="0.3">
      <c r="A186" s="664" t="s">
        <v>7771</v>
      </c>
      <c r="B186" s="665" t="s">
        <v>557</v>
      </c>
      <c r="C186" s="665" t="s">
        <v>7772</v>
      </c>
      <c r="D186" s="665" t="s">
        <v>8000</v>
      </c>
      <c r="E186" s="665" t="s">
        <v>3858</v>
      </c>
      <c r="F186" s="668"/>
      <c r="G186" s="668"/>
      <c r="H186" s="665"/>
      <c r="I186" s="665"/>
      <c r="J186" s="668">
        <v>12</v>
      </c>
      <c r="K186" s="668">
        <v>20988.959999999999</v>
      </c>
      <c r="L186" s="665"/>
      <c r="M186" s="665">
        <v>1749.08</v>
      </c>
      <c r="N186" s="668">
        <v>206</v>
      </c>
      <c r="O186" s="668">
        <v>360310.47999999992</v>
      </c>
      <c r="P186" s="681"/>
      <c r="Q186" s="669">
        <v>1749.0799999999997</v>
      </c>
    </row>
    <row r="187" spans="1:17" ht="14.4" customHeight="1" x14ac:dyDescent="0.3">
      <c r="A187" s="664" t="s">
        <v>7771</v>
      </c>
      <c r="B187" s="665" t="s">
        <v>557</v>
      </c>
      <c r="C187" s="665" t="s">
        <v>7772</v>
      </c>
      <c r="D187" s="665" t="s">
        <v>8001</v>
      </c>
      <c r="E187" s="665" t="s">
        <v>4413</v>
      </c>
      <c r="F187" s="668"/>
      <c r="G187" s="668"/>
      <c r="H187" s="665"/>
      <c r="I187" s="665"/>
      <c r="J187" s="668"/>
      <c r="K187" s="668"/>
      <c r="L187" s="665"/>
      <c r="M187" s="665"/>
      <c r="N187" s="668">
        <v>62.949999999999974</v>
      </c>
      <c r="O187" s="668">
        <v>17802.449999999997</v>
      </c>
      <c r="P187" s="681"/>
      <c r="Q187" s="669">
        <v>282.8030182684671</v>
      </c>
    </row>
    <row r="188" spans="1:17" ht="14.4" customHeight="1" x14ac:dyDescent="0.3">
      <c r="A188" s="664" t="s">
        <v>7771</v>
      </c>
      <c r="B188" s="665" t="s">
        <v>557</v>
      </c>
      <c r="C188" s="665" t="s">
        <v>7772</v>
      </c>
      <c r="D188" s="665" t="s">
        <v>8002</v>
      </c>
      <c r="E188" s="665" t="s">
        <v>1720</v>
      </c>
      <c r="F188" s="668"/>
      <c r="G188" s="668"/>
      <c r="H188" s="665"/>
      <c r="I188" s="665"/>
      <c r="J188" s="668"/>
      <c r="K188" s="668"/>
      <c r="L188" s="665"/>
      <c r="M188" s="665"/>
      <c r="N188" s="668">
        <v>16.399999999999999</v>
      </c>
      <c r="O188" s="668">
        <v>10484.26</v>
      </c>
      <c r="P188" s="681"/>
      <c r="Q188" s="669">
        <v>639.2841463414635</v>
      </c>
    </row>
    <row r="189" spans="1:17" ht="14.4" customHeight="1" x14ac:dyDescent="0.3">
      <c r="A189" s="664" t="s">
        <v>7771</v>
      </c>
      <c r="B189" s="665" t="s">
        <v>557</v>
      </c>
      <c r="C189" s="665" t="s">
        <v>7772</v>
      </c>
      <c r="D189" s="665" t="s">
        <v>8003</v>
      </c>
      <c r="E189" s="665" t="s">
        <v>8004</v>
      </c>
      <c r="F189" s="668"/>
      <c r="G189" s="668"/>
      <c r="H189" s="665"/>
      <c r="I189" s="665"/>
      <c r="J189" s="668"/>
      <c r="K189" s="668"/>
      <c r="L189" s="665"/>
      <c r="M189" s="665"/>
      <c r="N189" s="668">
        <v>9.7899999999999991</v>
      </c>
      <c r="O189" s="668">
        <v>10731.6</v>
      </c>
      <c r="P189" s="681"/>
      <c r="Q189" s="669">
        <v>1096.1797752808991</v>
      </c>
    </row>
    <row r="190" spans="1:17" ht="14.4" customHeight="1" x14ac:dyDescent="0.3">
      <c r="A190" s="664" t="s">
        <v>7771</v>
      </c>
      <c r="B190" s="665" t="s">
        <v>557</v>
      </c>
      <c r="C190" s="665" t="s">
        <v>7772</v>
      </c>
      <c r="D190" s="665" t="s">
        <v>8005</v>
      </c>
      <c r="E190" s="665" t="s">
        <v>4257</v>
      </c>
      <c r="F190" s="668"/>
      <c r="G190" s="668"/>
      <c r="H190" s="665"/>
      <c r="I190" s="665"/>
      <c r="J190" s="668"/>
      <c r="K190" s="668"/>
      <c r="L190" s="665"/>
      <c r="M190" s="665"/>
      <c r="N190" s="668">
        <v>34</v>
      </c>
      <c r="O190" s="668">
        <v>6656051.1400000006</v>
      </c>
      <c r="P190" s="681"/>
      <c r="Q190" s="669">
        <v>195766.21000000002</v>
      </c>
    </row>
    <row r="191" spans="1:17" ht="14.4" customHeight="1" x14ac:dyDescent="0.3">
      <c r="A191" s="664" t="s">
        <v>7771</v>
      </c>
      <c r="B191" s="665" t="s">
        <v>557</v>
      </c>
      <c r="C191" s="665" t="s">
        <v>7772</v>
      </c>
      <c r="D191" s="665" t="s">
        <v>8006</v>
      </c>
      <c r="E191" s="665" t="s">
        <v>8007</v>
      </c>
      <c r="F191" s="668"/>
      <c r="G191" s="668"/>
      <c r="H191" s="665"/>
      <c r="I191" s="665"/>
      <c r="J191" s="668"/>
      <c r="K191" s="668"/>
      <c r="L191" s="665"/>
      <c r="M191" s="665"/>
      <c r="N191" s="668">
        <v>0.48</v>
      </c>
      <c r="O191" s="668">
        <v>14.57</v>
      </c>
      <c r="P191" s="681"/>
      <c r="Q191" s="669">
        <v>30.354166666666668</v>
      </c>
    </row>
    <row r="192" spans="1:17" ht="14.4" customHeight="1" x14ac:dyDescent="0.3">
      <c r="A192" s="664" t="s">
        <v>7771</v>
      </c>
      <c r="B192" s="665" t="s">
        <v>557</v>
      </c>
      <c r="C192" s="665" t="s">
        <v>7772</v>
      </c>
      <c r="D192" s="665" t="s">
        <v>8008</v>
      </c>
      <c r="E192" s="665" t="s">
        <v>8004</v>
      </c>
      <c r="F192" s="668"/>
      <c r="G192" s="668"/>
      <c r="H192" s="665"/>
      <c r="I192" s="665"/>
      <c r="J192" s="668"/>
      <c r="K192" s="668"/>
      <c r="L192" s="665"/>
      <c r="M192" s="665"/>
      <c r="N192" s="668">
        <v>42.1</v>
      </c>
      <c r="O192" s="668">
        <v>184597.06</v>
      </c>
      <c r="P192" s="681"/>
      <c r="Q192" s="669">
        <v>4384.7282660332539</v>
      </c>
    </row>
    <row r="193" spans="1:17" ht="14.4" customHeight="1" x14ac:dyDescent="0.3">
      <c r="A193" s="664" t="s">
        <v>7771</v>
      </c>
      <c r="B193" s="665" t="s">
        <v>557</v>
      </c>
      <c r="C193" s="665" t="s">
        <v>7772</v>
      </c>
      <c r="D193" s="665" t="s">
        <v>8009</v>
      </c>
      <c r="E193" s="665" t="s">
        <v>4254</v>
      </c>
      <c r="F193" s="668"/>
      <c r="G193" s="668"/>
      <c r="H193" s="665"/>
      <c r="I193" s="665"/>
      <c r="J193" s="668"/>
      <c r="K193" s="668"/>
      <c r="L193" s="665"/>
      <c r="M193" s="665"/>
      <c r="N193" s="668">
        <v>11</v>
      </c>
      <c r="O193" s="668">
        <v>1534008.6500000001</v>
      </c>
      <c r="P193" s="681"/>
      <c r="Q193" s="669">
        <v>139455.33181818182</v>
      </c>
    </row>
    <row r="194" spans="1:17" ht="14.4" customHeight="1" x14ac:dyDescent="0.3">
      <c r="A194" s="664" t="s">
        <v>7771</v>
      </c>
      <c r="B194" s="665" t="s">
        <v>557</v>
      </c>
      <c r="C194" s="665" t="s">
        <v>7772</v>
      </c>
      <c r="D194" s="665" t="s">
        <v>8010</v>
      </c>
      <c r="E194" s="665" t="s">
        <v>3624</v>
      </c>
      <c r="F194" s="668"/>
      <c r="G194" s="668"/>
      <c r="H194" s="665"/>
      <c r="I194" s="665"/>
      <c r="J194" s="668"/>
      <c r="K194" s="668"/>
      <c r="L194" s="665"/>
      <c r="M194" s="665"/>
      <c r="N194" s="668">
        <v>3</v>
      </c>
      <c r="O194" s="668">
        <v>791.34</v>
      </c>
      <c r="P194" s="681"/>
      <c r="Q194" s="669">
        <v>263.78000000000003</v>
      </c>
    </row>
    <row r="195" spans="1:17" ht="14.4" customHeight="1" x14ac:dyDescent="0.3">
      <c r="A195" s="664" t="s">
        <v>7771</v>
      </c>
      <c r="B195" s="665" t="s">
        <v>557</v>
      </c>
      <c r="C195" s="665" t="s">
        <v>7772</v>
      </c>
      <c r="D195" s="665" t="s">
        <v>8011</v>
      </c>
      <c r="E195" s="665" t="s">
        <v>4098</v>
      </c>
      <c r="F195" s="668"/>
      <c r="G195" s="668"/>
      <c r="H195" s="665"/>
      <c r="I195" s="665"/>
      <c r="J195" s="668"/>
      <c r="K195" s="668"/>
      <c r="L195" s="665"/>
      <c r="M195" s="665"/>
      <c r="N195" s="668">
        <v>44.72</v>
      </c>
      <c r="O195" s="668">
        <v>1617741.3699999999</v>
      </c>
      <c r="P195" s="681"/>
      <c r="Q195" s="669">
        <v>36174.896466905186</v>
      </c>
    </row>
    <row r="196" spans="1:17" ht="14.4" customHeight="1" x14ac:dyDescent="0.3">
      <c r="A196" s="664" t="s">
        <v>7771</v>
      </c>
      <c r="B196" s="665" t="s">
        <v>557</v>
      </c>
      <c r="C196" s="665" t="s">
        <v>7772</v>
      </c>
      <c r="D196" s="665" t="s">
        <v>8012</v>
      </c>
      <c r="E196" s="665"/>
      <c r="F196" s="668"/>
      <c r="G196" s="668"/>
      <c r="H196" s="665"/>
      <c r="I196" s="665"/>
      <c r="J196" s="668"/>
      <c r="K196" s="668"/>
      <c r="L196" s="665"/>
      <c r="M196" s="665"/>
      <c r="N196" s="668">
        <v>10.5</v>
      </c>
      <c r="O196" s="668">
        <v>739009.26</v>
      </c>
      <c r="P196" s="681"/>
      <c r="Q196" s="669">
        <v>70381.834285714285</v>
      </c>
    </row>
    <row r="197" spans="1:17" ht="14.4" customHeight="1" x14ac:dyDescent="0.3">
      <c r="A197" s="664" t="s">
        <v>7771</v>
      </c>
      <c r="B197" s="665" t="s">
        <v>557</v>
      </c>
      <c r="C197" s="665" t="s">
        <v>7772</v>
      </c>
      <c r="D197" s="665" t="s">
        <v>8012</v>
      </c>
      <c r="E197" s="665" t="s">
        <v>8013</v>
      </c>
      <c r="F197" s="668"/>
      <c r="G197" s="668"/>
      <c r="H197" s="665"/>
      <c r="I197" s="665"/>
      <c r="J197" s="668"/>
      <c r="K197" s="668"/>
      <c r="L197" s="665"/>
      <c r="M197" s="665"/>
      <c r="N197" s="668">
        <v>10.46</v>
      </c>
      <c r="O197" s="668">
        <v>503401.01</v>
      </c>
      <c r="P197" s="681"/>
      <c r="Q197" s="669">
        <v>48126.291586998086</v>
      </c>
    </row>
    <row r="198" spans="1:17" ht="14.4" customHeight="1" x14ac:dyDescent="0.3">
      <c r="A198" s="664" t="s">
        <v>7771</v>
      </c>
      <c r="B198" s="665" t="s">
        <v>557</v>
      </c>
      <c r="C198" s="665" t="s">
        <v>7772</v>
      </c>
      <c r="D198" s="665" t="s">
        <v>8014</v>
      </c>
      <c r="E198" s="665"/>
      <c r="F198" s="668"/>
      <c r="G198" s="668"/>
      <c r="H198" s="665"/>
      <c r="I198" s="665"/>
      <c r="J198" s="668"/>
      <c r="K198" s="668"/>
      <c r="L198" s="665"/>
      <c r="M198" s="665"/>
      <c r="N198" s="668">
        <v>3</v>
      </c>
      <c r="O198" s="668">
        <v>15244.14</v>
      </c>
      <c r="P198" s="681"/>
      <c r="Q198" s="669">
        <v>5081.38</v>
      </c>
    </row>
    <row r="199" spans="1:17" ht="14.4" customHeight="1" x14ac:dyDescent="0.3">
      <c r="A199" s="664" t="s">
        <v>7771</v>
      </c>
      <c r="B199" s="665" t="s">
        <v>557</v>
      </c>
      <c r="C199" s="665" t="s">
        <v>7772</v>
      </c>
      <c r="D199" s="665" t="s">
        <v>8014</v>
      </c>
      <c r="E199" s="665" t="s">
        <v>4116</v>
      </c>
      <c r="F199" s="668"/>
      <c r="G199" s="668"/>
      <c r="H199" s="665"/>
      <c r="I199" s="665"/>
      <c r="J199" s="668"/>
      <c r="K199" s="668"/>
      <c r="L199" s="665"/>
      <c r="M199" s="665"/>
      <c r="N199" s="668">
        <v>6</v>
      </c>
      <c r="O199" s="668">
        <v>30488.280000000002</v>
      </c>
      <c r="P199" s="681"/>
      <c r="Q199" s="669">
        <v>5081.38</v>
      </c>
    </row>
    <row r="200" spans="1:17" ht="14.4" customHeight="1" x14ac:dyDescent="0.3">
      <c r="A200" s="664" t="s">
        <v>7771</v>
      </c>
      <c r="B200" s="665" t="s">
        <v>557</v>
      </c>
      <c r="C200" s="665" t="s">
        <v>7772</v>
      </c>
      <c r="D200" s="665" t="s">
        <v>8015</v>
      </c>
      <c r="E200" s="665" t="s">
        <v>3843</v>
      </c>
      <c r="F200" s="668"/>
      <c r="G200" s="668"/>
      <c r="H200" s="665"/>
      <c r="I200" s="665"/>
      <c r="J200" s="668">
        <v>1</v>
      </c>
      <c r="K200" s="668">
        <v>28624.1</v>
      </c>
      <c r="L200" s="665"/>
      <c r="M200" s="665">
        <v>28624.1</v>
      </c>
      <c r="N200" s="668"/>
      <c r="O200" s="668"/>
      <c r="P200" s="681"/>
      <c r="Q200" s="669"/>
    </row>
    <row r="201" spans="1:17" ht="14.4" customHeight="1" x14ac:dyDescent="0.3">
      <c r="A201" s="664" t="s">
        <v>7771</v>
      </c>
      <c r="B201" s="665" t="s">
        <v>557</v>
      </c>
      <c r="C201" s="665" t="s">
        <v>7772</v>
      </c>
      <c r="D201" s="665" t="s">
        <v>8016</v>
      </c>
      <c r="E201" s="665" t="s">
        <v>2191</v>
      </c>
      <c r="F201" s="668"/>
      <c r="G201" s="668"/>
      <c r="H201" s="665"/>
      <c r="I201" s="665"/>
      <c r="J201" s="668"/>
      <c r="K201" s="668"/>
      <c r="L201" s="665"/>
      <c r="M201" s="665"/>
      <c r="N201" s="668">
        <v>35</v>
      </c>
      <c r="O201" s="668">
        <v>549675</v>
      </c>
      <c r="P201" s="681"/>
      <c r="Q201" s="669">
        <v>15705</v>
      </c>
    </row>
    <row r="202" spans="1:17" ht="14.4" customHeight="1" x14ac:dyDescent="0.3">
      <c r="A202" s="664" t="s">
        <v>7771</v>
      </c>
      <c r="B202" s="665" t="s">
        <v>557</v>
      </c>
      <c r="C202" s="665" t="s">
        <v>7772</v>
      </c>
      <c r="D202" s="665" t="s">
        <v>8017</v>
      </c>
      <c r="E202" s="665"/>
      <c r="F202" s="668"/>
      <c r="G202" s="668"/>
      <c r="H202" s="665"/>
      <c r="I202" s="665"/>
      <c r="J202" s="668"/>
      <c r="K202" s="668"/>
      <c r="L202" s="665"/>
      <c r="M202" s="665"/>
      <c r="N202" s="668">
        <v>3</v>
      </c>
      <c r="O202" s="668">
        <v>247633.78</v>
      </c>
      <c r="P202" s="681"/>
      <c r="Q202" s="669">
        <v>82544.593333333338</v>
      </c>
    </row>
    <row r="203" spans="1:17" ht="14.4" customHeight="1" x14ac:dyDescent="0.3">
      <c r="A203" s="664" t="s">
        <v>7771</v>
      </c>
      <c r="B203" s="665" t="s">
        <v>557</v>
      </c>
      <c r="C203" s="665" t="s">
        <v>7772</v>
      </c>
      <c r="D203" s="665" t="s">
        <v>8017</v>
      </c>
      <c r="E203" s="665" t="s">
        <v>8018</v>
      </c>
      <c r="F203" s="668"/>
      <c r="G203" s="668"/>
      <c r="H203" s="665"/>
      <c r="I203" s="665"/>
      <c r="J203" s="668"/>
      <c r="K203" s="668"/>
      <c r="L203" s="665"/>
      <c r="M203" s="665"/>
      <c r="N203" s="668">
        <v>2</v>
      </c>
      <c r="O203" s="668">
        <v>371450.67</v>
      </c>
      <c r="P203" s="681"/>
      <c r="Q203" s="669">
        <v>185725.33499999999</v>
      </c>
    </row>
    <row r="204" spans="1:17" ht="14.4" customHeight="1" x14ac:dyDescent="0.3">
      <c r="A204" s="664" t="s">
        <v>7771</v>
      </c>
      <c r="B204" s="665" t="s">
        <v>557</v>
      </c>
      <c r="C204" s="665" t="s">
        <v>7772</v>
      </c>
      <c r="D204" s="665" t="s">
        <v>8019</v>
      </c>
      <c r="E204" s="665" t="s">
        <v>4127</v>
      </c>
      <c r="F204" s="668"/>
      <c r="G204" s="668"/>
      <c r="H204" s="665"/>
      <c r="I204" s="665"/>
      <c r="J204" s="668"/>
      <c r="K204" s="668"/>
      <c r="L204" s="665"/>
      <c r="M204" s="665"/>
      <c r="N204" s="668">
        <v>5</v>
      </c>
      <c r="O204" s="668">
        <v>770000</v>
      </c>
      <c r="P204" s="681"/>
      <c r="Q204" s="669">
        <v>154000</v>
      </c>
    </row>
    <row r="205" spans="1:17" ht="14.4" customHeight="1" x14ac:dyDescent="0.3">
      <c r="A205" s="664" t="s">
        <v>7771</v>
      </c>
      <c r="B205" s="665" t="s">
        <v>557</v>
      </c>
      <c r="C205" s="665" t="s">
        <v>7772</v>
      </c>
      <c r="D205" s="665" t="s">
        <v>8020</v>
      </c>
      <c r="E205" s="665"/>
      <c r="F205" s="668"/>
      <c r="G205" s="668"/>
      <c r="H205" s="665"/>
      <c r="I205" s="665"/>
      <c r="J205" s="668"/>
      <c r="K205" s="668"/>
      <c r="L205" s="665"/>
      <c r="M205" s="665"/>
      <c r="N205" s="668">
        <v>8</v>
      </c>
      <c r="O205" s="668">
        <v>381736.96000000002</v>
      </c>
      <c r="P205" s="681"/>
      <c r="Q205" s="669">
        <v>47717.120000000003</v>
      </c>
    </row>
    <row r="206" spans="1:17" ht="14.4" customHeight="1" x14ac:dyDescent="0.3">
      <c r="A206" s="664" t="s">
        <v>7771</v>
      </c>
      <c r="B206" s="665" t="s">
        <v>557</v>
      </c>
      <c r="C206" s="665" t="s">
        <v>7772</v>
      </c>
      <c r="D206" s="665" t="s">
        <v>8020</v>
      </c>
      <c r="E206" s="665" t="s">
        <v>4133</v>
      </c>
      <c r="F206" s="668"/>
      <c r="G206" s="668"/>
      <c r="H206" s="665"/>
      <c r="I206" s="665"/>
      <c r="J206" s="668"/>
      <c r="K206" s="668"/>
      <c r="L206" s="665"/>
      <c r="M206" s="665"/>
      <c r="N206" s="668">
        <v>8</v>
      </c>
      <c r="O206" s="668">
        <v>381736.96000000002</v>
      </c>
      <c r="P206" s="681"/>
      <c r="Q206" s="669">
        <v>47717.120000000003</v>
      </c>
    </row>
    <row r="207" spans="1:17" ht="14.4" customHeight="1" x14ac:dyDescent="0.3">
      <c r="A207" s="664" t="s">
        <v>7771</v>
      </c>
      <c r="B207" s="665" t="s">
        <v>557</v>
      </c>
      <c r="C207" s="665" t="s">
        <v>7772</v>
      </c>
      <c r="D207" s="665" t="s">
        <v>8021</v>
      </c>
      <c r="E207" s="665"/>
      <c r="F207" s="668">
        <v>21.53</v>
      </c>
      <c r="G207" s="668">
        <v>16108.85</v>
      </c>
      <c r="H207" s="665">
        <v>1</v>
      </c>
      <c r="I207" s="665">
        <v>748.20483046911284</v>
      </c>
      <c r="J207" s="668"/>
      <c r="K207" s="668"/>
      <c r="L207" s="665"/>
      <c r="M207" s="665"/>
      <c r="N207" s="668"/>
      <c r="O207" s="668"/>
      <c r="P207" s="681"/>
      <c r="Q207" s="669"/>
    </row>
    <row r="208" spans="1:17" ht="14.4" customHeight="1" x14ac:dyDescent="0.3">
      <c r="A208" s="664" t="s">
        <v>7771</v>
      </c>
      <c r="B208" s="665" t="s">
        <v>557</v>
      </c>
      <c r="C208" s="665" t="s">
        <v>7772</v>
      </c>
      <c r="D208" s="665" t="s">
        <v>8022</v>
      </c>
      <c r="E208" s="665"/>
      <c r="F208" s="668">
        <v>51.989999999999995</v>
      </c>
      <c r="G208" s="668">
        <v>77798.25</v>
      </c>
      <c r="H208" s="665">
        <v>1</v>
      </c>
      <c r="I208" s="665">
        <v>1496.4079630698213</v>
      </c>
      <c r="J208" s="668"/>
      <c r="K208" s="668"/>
      <c r="L208" s="665"/>
      <c r="M208" s="665"/>
      <c r="N208" s="668"/>
      <c r="O208" s="668"/>
      <c r="P208" s="681"/>
      <c r="Q208" s="669"/>
    </row>
    <row r="209" spans="1:17" ht="14.4" customHeight="1" x14ac:dyDescent="0.3">
      <c r="A209" s="664" t="s">
        <v>7771</v>
      </c>
      <c r="B209" s="665" t="s">
        <v>557</v>
      </c>
      <c r="C209" s="665" t="s">
        <v>7772</v>
      </c>
      <c r="D209" s="665" t="s">
        <v>8023</v>
      </c>
      <c r="E209" s="665" t="s">
        <v>8024</v>
      </c>
      <c r="F209" s="668"/>
      <c r="G209" s="668"/>
      <c r="H209" s="665"/>
      <c r="I209" s="665"/>
      <c r="J209" s="668">
        <v>69.010000000000005</v>
      </c>
      <c r="K209" s="668">
        <v>53013.39</v>
      </c>
      <c r="L209" s="665"/>
      <c r="M209" s="665">
        <v>768.19866685987529</v>
      </c>
      <c r="N209" s="668"/>
      <c r="O209" s="668"/>
      <c r="P209" s="681"/>
      <c r="Q209" s="669"/>
    </row>
    <row r="210" spans="1:17" ht="14.4" customHeight="1" x14ac:dyDescent="0.3">
      <c r="A210" s="664" t="s">
        <v>7771</v>
      </c>
      <c r="B210" s="665" t="s">
        <v>557</v>
      </c>
      <c r="C210" s="665" t="s">
        <v>7772</v>
      </c>
      <c r="D210" s="665" t="s">
        <v>8025</v>
      </c>
      <c r="E210" s="665"/>
      <c r="F210" s="668"/>
      <c r="G210" s="668"/>
      <c r="H210" s="665"/>
      <c r="I210" s="665"/>
      <c r="J210" s="668">
        <v>9</v>
      </c>
      <c r="K210" s="668">
        <v>770228.1</v>
      </c>
      <c r="L210" s="665"/>
      <c r="M210" s="665">
        <v>85580.9</v>
      </c>
      <c r="N210" s="668"/>
      <c r="O210" s="668"/>
      <c r="P210" s="681"/>
      <c r="Q210" s="669"/>
    </row>
    <row r="211" spans="1:17" ht="14.4" customHeight="1" x14ac:dyDescent="0.3">
      <c r="A211" s="664" t="s">
        <v>7771</v>
      </c>
      <c r="B211" s="665" t="s">
        <v>557</v>
      </c>
      <c r="C211" s="665" t="s">
        <v>8026</v>
      </c>
      <c r="D211" s="665" t="s">
        <v>8027</v>
      </c>
      <c r="E211" s="665" t="s">
        <v>8028</v>
      </c>
      <c r="F211" s="668"/>
      <c r="G211" s="668"/>
      <c r="H211" s="665"/>
      <c r="I211" s="665"/>
      <c r="J211" s="668"/>
      <c r="K211" s="668"/>
      <c r="L211" s="665"/>
      <c r="M211" s="665"/>
      <c r="N211" s="668">
        <v>3</v>
      </c>
      <c r="O211" s="668">
        <v>3920.76</v>
      </c>
      <c r="P211" s="681"/>
      <c r="Q211" s="669">
        <v>1306.92</v>
      </c>
    </row>
    <row r="212" spans="1:17" ht="14.4" customHeight="1" x14ac:dyDescent="0.3">
      <c r="A212" s="664" t="s">
        <v>7771</v>
      </c>
      <c r="B212" s="665" t="s">
        <v>557</v>
      </c>
      <c r="C212" s="665" t="s">
        <v>8026</v>
      </c>
      <c r="D212" s="665" t="s">
        <v>8029</v>
      </c>
      <c r="E212" s="665" t="s">
        <v>8030</v>
      </c>
      <c r="F212" s="668"/>
      <c r="G212" s="668"/>
      <c r="H212" s="665"/>
      <c r="I212" s="665"/>
      <c r="J212" s="668"/>
      <c r="K212" s="668"/>
      <c r="L212" s="665"/>
      <c r="M212" s="665"/>
      <c r="N212" s="668">
        <v>4</v>
      </c>
      <c r="O212" s="668">
        <v>8026.04</v>
      </c>
      <c r="P212" s="681"/>
      <c r="Q212" s="669">
        <v>2006.51</v>
      </c>
    </row>
    <row r="213" spans="1:17" ht="14.4" customHeight="1" x14ac:dyDescent="0.3">
      <c r="A213" s="664" t="s">
        <v>7771</v>
      </c>
      <c r="B213" s="665" t="s">
        <v>557</v>
      </c>
      <c r="C213" s="665" t="s">
        <v>8026</v>
      </c>
      <c r="D213" s="665" t="s">
        <v>8029</v>
      </c>
      <c r="E213" s="665"/>
      <c r="F213" s="668"/>
      <c r="G213" s="668"/>
      <c r="H213" s="665"/>
      <c r="I213" s="665"/>
      <c r="J213" s="668">
        <v>8</v>
      </c>
      <c r="K213" s="668">
        <v>14924.64</v>
      </c>
      <c r="L213" s="665"/>
      <c r="M213" s="665">
        <v>1865.58</v>
      </c>
      <c r="N213" s="668">
        <v>31</v>
      </c>
      <c r="O213" s="668">
        <v>62201.81</v>
      </c>
      <c r="P213" s="681"/>
      <c r="Q213" s="669">
        <v>2006.51</v>
      </c>
    </row>
    <row r="214" spans="1:17" ht="14.4" customHeight="1" x14ac:dyDescent="0.3">
      <c r="A214" s="664" t="s">
        <v>7771</v>
      </c>
      <c r="B214" s="665" t="s">
        <v>557</v>
      </c>
      <c r="C214" s="665" t="s">
        <v>8026</v>
      </c>
      <c r="D214" s="665" t="s">
        <v>8031</v>
      </c>
      <c r="E214" s="665"/>
      <c r="F214" s="668"/>
      <c r="G214" s="668"/>
      <c r="H214" s="665"/>
      <c r="I214" s="665"/>
      <c r="J214" s="668">
        <v>2</v>
      </c>
      <c r="K214" s="668">
        <v>3731.16</v>
      </c>
      <c r="L214" s="665"/>
      <c r="M214" s="665">
        <v>1865.58</v>
      </c>
      <c r="N214" s="668"/>
      <c r="O214" s="668"/>
      <c r="P214" s="681"/>
      <c r="Q214" s="669"/>
    </row>
    <row r="215" spans="1:17" ht="14.4" customHeight="1" x14ac:dyDescent="0.3">
      <c r="A215" s="664" t="s">
        <v>7771</v>
      </c>
      <c r="B215" s="665" t="s">
        <v>557</v>
      </c>
      <c r="C215" s="665" t="s">
        <v>8032</v>
      </c>
      <c r="D215" s="665" t="s">
        <v>8033</v>
      </c>
      <c r="E215" s="665" t="s">
        <v>8034</v>
      </c>
      <c r="F215" s="668">
        <v>20</v>
      </c>
      <c r="G215" s="668">
        <v>17340</v>
      </c>
      <c r="H215" s="665">
        <v>1</v>
      </c>
      <c r="I215" s="665">
        <v>867</v>
      </c>
      <c r="J215" s="668">
        <v>6</v>
      </c>
      <c r="K215" s="668">
        <v>5202</v>
      </c>
      <c r="L215" s="665">
        <v>0.3</v>
      </c>
      <c r="M215" s="665">
        <v>867</v>
      </c>
      <c r="N215" s="668">
        <v>48</v>
      </c>
      <c r="O215" s="668">
        <v>41616</v>
      </c>
      <c r="P215" s="681">
        <v>2.4</v>
      </c>
      <c r="Q215" s="669">
        <v>867</v>
      </c>
    </row>
    <row r="216" spans="1:17" ht="14.4" customHeight="1" x14ac:dyDescent="0.3">
      <c r="A216" s="664" t="s">
        <v>7771</v>
      </c>
      <c r="B216" s="665" t="s">
        <v>557</v>
      </c>
      <c r="C216" s="665" t="s">
        <v>8032</v>
      </c>
      <c r="D216" s="665" t="s">
        <v>8035</v>
      </c>
      <c r="E216" s="665" t="s">
        <v>8036</v>
      </c>
      <c r="F216" s="668">
        <v>419</v>
      </c>
      <c r="G216" s="668">
        <v>363273</v>
      </c>
      <c r="H216" s="665">
        <v>1</v>
      </c>
      <c r="I216" s="665">
        <v>867</v>
      </c>
      <c r="J216" s="668">
        <v>287</v>
      </c>
      <c r="K216" s="668">
        <v>248829</v>
      </c>
      <c r="L216" s="665">
        <v>0.68496420047732698</v>
      </c>
      <c r="M216" s="665">
        <v>867</v>
      </c>
      <c r="N216" s="668">
        <v>325</v>
      </c>
      <c r="O216" s="668">
        <v>281775</v>
      </c>
      <c r="P216" s="681">
        <v>0.77565632458233891</v>
      </c>
      <c r="Q216" s="669">
        <v>867</v>
      </c>
    </row>
    <row r="217" spans="1:17" ht="14.4" customHeight="1" x14ac:dyDescent="0.3">
      <c r="A217" s="664" t="s">
        <v>7771</v>
      </c>
      <c r="B217" s="665" t="s">
        <v>557</v>
      </c>
      <c r="C217" s="665" t="s">
        <v>8032</v>
      </c>
      <c r="D217" s="665" t="s">
        <v>8037</v>
      </c>
      <c r="E217" s="665" t="s">
        <v>8038</v>
      </c>
      <c r="F217" s="668">
        <v>27</v>
      </c>
      <c r="G217" s="668">
        <v>26028</v>
      </c>
      <c r="H217" s="665">
        <v>1</v>
      </c>
      <c r="I217" s="665">
        <v>964</v>
      </c>
      <c r="J217" s="668">
        <v>11</v>
      </c>
      <c r="K217" s="668">
        <v>10604</v>
      </c>
      <c r="L217" s="665">
        <v>0.40740740740740738</v>
      </c>
      <c r="M217" s="665">
        <v>964</v>
      </c>
      <c r="N217" s="668">
        <v>1</v>
      </c>
      <c r="O217" s="668">
        <v>964</v>
      </c>
      <c r="P217" s="681">
        <v>3.7037037037037035E-2</v>
      </c>
      <c r="Q217" s="669">
        <v>964</v>
      </c>
    </row>
    <row r="218" spans="1:17" ht="14.4" customHeight="1" x14ac:dyDescent="0.3">
      <c r="A218" s="664" t="s">
        <v>7771</v>
      </c>
      <c r="B218" s="665" t="s">
        <v>557</v>
      </c>
      <c r="C218" s="665" t="s">
        <v>8032</v>
      </c>
      <c r="D218" s="665" t="s">
        <v>8039</v>
      </c>
      <c r="E218" s="665" t="s">
        <v>8040</v>
      </c>
      <c r="F218" s="668"/>
      <c r="G218" s="668"/>
      <c r="H218" s="665"/>
      <c r="I218" s="665"/>
      <c r="J218" s="668"/>
      <c r="K218" s="668"/>
      <c r="L218" s="665"/>
      <c r="M218" s="665"/>
      <c r="N218" s="668">
        <v>3</v>
      </c>
      <c r="O218" s="668">
        <v>2797.86</v>
      </c>
      <c r="P218" s="681"/>
      <c r="Q218" s="669">
        <v>932.62</v>
      </c>
    </row>
    <row r="219" spans="1:17" ht="14.4" customHeight="1" x14ac:dyDescent="0.3">
      <c r="A219" s="664" t="s">
        <v>7771</v>
      </c>
      <c r="B219" s="665" t="s">
        <v>557</v>
      </c>
      <c r="C219" s="665" t="s">
        <v>8032</v>
      </c>
      <c r="D219" s="665" t="s">
        <v>8041</v>
      </c>
      <c r="E219" s="665" t="s">
        <v>8042</v>
      </c>
      <c r="F219" s="668"/>
      <c r="G219" s="668"/>
      <c r="H219" s="665"/>
      <c r="I219" s="665"/>
      <c r="J219" s="668"/>
      <c r="K219" s="668"/>
      <c r="L219" s="665"/>
      <c r="M219" s="665"/>
      <c r="N219" s="668">
        <v>1</v>
      </c>
      <c r="O219" s="668">
        <v>2143.6999999999998</v>
      </c>
      <c r="P219" s="681"/>
      <c r="Q219" s="669">
        <v>2143.6999999999998</v>
      </c>
    </row>
    <row r="220" spans="1:17" ht="14.4" customHeight="1" x14ac:dyDescent="0.3">
      <c r="A220" s="664" t="s">
        <v>7771</v>
      </c>
      <c r="B220" s="665" t="s">
        <v>557</v>
      </c>
      <c r="C220" s="665" t="s">
        <v>8032</v>
      </c>
      <c r="D220" s="665" t="s">
        <v>8043</v>
      </c>
      <c r="E220" s="665" t="s">
        <v>8044</v>
      </c>
      <c r="F220" s="668"/>
      <c r="G220" s="668"/>
      <c r="H220" s="665"/>
      <c r="I220" s="665"/>
      <c r="J220" s="668"/>
      <c r="K220" s="668"/>
      <c r="L220" s="665"/>
      <c r="M220" s="665"/>
      <c r="N220" s="668">
        <v>1</v>
      </c>
      <c r="O220" s="668">
        <v>5420</v>
      </c>
      <c r="P220" s="681"/>
      <c r="Q220" s="669">
        <v>5420</v>
      </c>
    </row>
    <row r="221" spans="1:17" ht="14.4" customHeight="1" x14ac:dyDescent="0.3">
      <c r="A221" s="664" t="s">
        <v>7771</v>
      </c>
      <c r="B221" s="665" t="s">
        <v>557</v>
      </c>
      <c r="C221" s="665" t="s">
        <v>8045</v>
      </c>
      <c r="D221" s="665" t="s">
        <v>8046</v>
      </c>
      <c r="E221" s="665" t="s">
        <v>8047</v>
      </c>
      <c r="F221" s="668">
        <v>51</v>
      </c>
      <c r="G221" s="668">
        <v>14203</v>
      </c>
      <c r="H221" s="665">
        <v>1</v>
      </c>
      <c r="I221" s="665">
        <v>278.49019607843138</v>
      </c>
      <c r="J221" s="668">
        <v>30</v>
      </c>
      <c r="K221" s="668">
        <v>8400</v>
      </c>
      <c r="L221" s="665">
        <v>0.59142434696895019</v>
      </c>
      <c r="M221" s="665">
        <v>280</v>
      </c>
      <c r="N221" s="668">
        <v>44</v>
      </c>
      <c r="O221" s="668">
        <v>13156</v>
      </c>
      <c r="P221" s="681">
        <v>0.92628317960994155</v>
      </c>
      <c r="Q221" s="669">
        <v>299</v>
      </c>
    </row>
    <row r="222" spans="1:17" ht="14.4" customHeight="1" x14ac:dyDescent="0.3">
      <c r="A222" s="664" t="s">
        <v>7771</v>
      </c>
      <c r="B222" s="665" t="s">
        <v>557</v>
      </c>
      <c r="C222" s="665" t="s">
        <v>8045</v>
      </c>
      <c r="D222" s="665" t="s">
        <v>8048</v>
      </c>
      <c r="E222" s="665" t="s">
        <v>8049</v>
      </c>
      <c r="F222" s="668">
        <v>591</v>
      </c>
      <c r="G222" s="668">
        <v>66593</v>
      </c>
      <c r="H222" s="665">
        <v>1</v>
      </c>
      <c r="I222" s="665">
        <v>112.67851099830796</v>
      </c>
      <c r="J222" s="668">
        <v>517</v>
      </c>
      <c r="K222" s="668">
        <v>58421</v>
      </c>
      <c r="L222" s="665">
        <v>0.87728439926118362</v>
      </c>
      <c r="M222" s="665">
        <v>113</v>
      </c>
      <c r="N222" s="668">
        <v>457</v>
      </c>
      <c r="O222" s="668">
        <v>55754</v>
      </c>
      <c r="P222" s="681">
        <v>0.83723514483504269</v>
      </c>
      <c r="Q222" s="669">
        <v>122</v>
      </c>
    </row>
    <row r="223" spans="1:17" ht="14.4" customHeight="1" x14ac:dyDescent="0.3">
      <c r="A223" s="664" t="s">
        <v>7771</v>
      </c>
      <c r="B223" s="665" t="s">
        <v>557</v>
      </c>
      <c r="C223" s="665" t="s">
        <v>8045</v>
      </c>
      <c r="D223" s="665" t="s">
        <v>8050</v>
      </c>
      <c r="E223" s="665" t="s">
        <v>8051</v>
      </c>
      <c r="F223" s="668">
        <v>1553</v>
      </c>
      <c r="G223" s="668">
        <v>228358</v>
      </c>
      <c r="H223" s="665">
        <v>1</v>
      </c>
      <c r="I223" s="665">
        <v>147.04314230521572</v>
      </c>
      <c r="J223" s="668">
        <v>1528</v>
      </c>
      <c r="K223" s="668">
        <v>220032</v>
      </c>
      <c r="L223" s="665">
        <v>0.9635397051997302</v>
      </c>
      <c r="M223" s="665">
        <v>144</v>
      </c>
      <c r="N223" s="668">
        <v>1219</v>
      </c>
      <c r="O223" s="668">
        <v>177974</v>
      </c>
      <c r="P223" s="681">
        <v>0.77936398111736838</v>
      </c>
      <c r="Q223" s="669">
        <v>146</v>
      </c>
    </row>
    <row r="224" spans="1:17" ht="14.4" customHeight="1" x14ac:dyDescent="0.3">
      <c r="A224" s="664" t="s">
        <v>7771</v>
      </c>
      <c r="B224" s="665" t="s">
        <v>557</v>
      </c>
      <c r="C224" s="665" t="s">
        <v>8045</v>
      </c>
      <c r="D224" s="665" t="s">
        <v>8052</v>
      </c>
      <c r="E224" s="665" t="s">
        <v>8053</v>
      </c>
      <c r="F224" s="668"/>
      <c r="G224" s="668"/>
      <c r="H224" s="665"/>
      <c r="I224" s="665"/>
      <c r="J224" s="668">
        <v>7</v>
      </c>
      <c r="K224" s="668">
        <v>1323</v>
      </c>
      <c r="L224" s="665"/>
      <c r="M224" s="665">
        <v>189</v>
      </c>
      <c r="N224" s="668">
        <v>26</v>
      </c>
      <c r="O224" s="668">
        <v>5070</v>
      </c>
      <c r="P224" s="681"/>
      <c r="Q224" s="669">
        <v>195</v>
      </c>
    </row>
    <row r="225" spans="1:17" ht="14.4" customHeight="1" x14ac:dyDescent="0.3">
      <c r="A225" s="664" t="s">
        <v>7771</v>
      </c>
      <c r="B225" s="665" t="s">
        <v>557</v>
      </c>
      <c r="C225" s="665" t="s">
        <v>8045</v>
      </c>
      <c r="D225" s="665" t="s">
        <v>8054</v>
      </c>
      <c r="E225" s="665" t="s">
        <v>8055</v>
      </c>
      <c r="F225" s="668">
        <v>7120</v>
      </c>
      <c r="G225" s="668">
        <v>247161</v>
      </c>
      <c r="H225" s="665">
        <v>1</v>
      </c>
      <c r="I225" s="665">
        <v>34.713623595505616</v>
      </c>
      <c r="J225" s="668">
        <v>4579</v>
      </c>
      <c r="K225" s="668">
        <v>160265</v>
      </c>
      <c r="L225" s="665">
        <v>0.64842349723459602</v>
      </c>
      <c r="M225" s="665">
        <v>35</v>
      </c>
      <c r="N225" s="668">
        <v>5680</v>
      </c>
      <c r="O225" s="668">
        <v>210160</v>
      </c>
      <c r="P225" s="681">
        <v>0.85029596093234772</v>
      </c>
      <c r="Q225" s="669">
        <v>37</v>
      </c>
    </row>
    <row r="226" spans="1:17" ht="14.4" customHeight="1" x14ac:dyDescent="0.3">
      <c r="A226" s="664" t="s">
        <v>7771</v>
      </c>
      <c r="B226" s="665" t="s">
        <v>557</v>
      </c>
      <c r="C226" s="665" t="s">
        <v>8045</v>
      </c>
      <c r="D226" s="665" t="s">
        <v>8056</v>
      </c>
      <c r="E226" s="665" t="s">
        <v>8057</v>
      </c>
      <c r="F226" s="668">
        <v>1</v>
      </c>
      <c r="G226" s="668">
        <v>5</v>
      </c>
      <c r="H226" s="665">
        <v>1</v>
      </c>
      <c r="I226" s="665">
        <v>5</v>
      </c>
      <c r="J226" s="668">
        <v>8</v>
      </c>
      <c r="K226" s="668">
        <v>40</v>
      </c>
      <c r="L226" s="665">
        <v>8</v>
      </c>
      <c r="M226" s="665">
        <v>5</v>
      </c>
      <c r="N226" s="668">
        <v>13</v>
      </c>
      <c r="O226" s="668">
        <v>65</v>
      </c>
      <c r="P226" s="681">
        <v>13</v>
      </c>
      <c r="Q226" s="669">
        <v>5</v>
      </c>
    </row>
    <row r="227" spans="1:17" ht="14.4" customHeight="1" x14ac:dyDescent="0.3">
      <c r="A227" s="664" t="s">
        <v>7771</v>
      </c>
      <c r="B227" s="665" t="s">
        <v>557</v>
      </c>
      <c r="C227" s="665" t="s">
        <v>8045</v>
      </c>
      <c r="D227" s="665" t="s">
        <v>8058</v>
      </c>
      <c r="E227" s="665" t="s">
        <v>8059</v>
      </c>
      <c r="F227" s="668">
        <v>5</v>
      </c>
      <c r="G227" s="668">
        <v>25</v>
      </c>
      <c r="H227" s="665">
        <v>1</v>
      </c>
      <c r="I227" s="665">
        <v>5</v>
      </c>
      <c r="J227" s="668">
        <v>5</v>
      </c>
      <c r="K227" s="668">
        <v>25</v>
      </c>
      <c r="L227" s="665">
        <v>1</v>
      </c>
      <c r="M227" s="665">
        <v>5</v>
      </c>
      <c r="N227" s="668">
        <v>4</v>
      </c>
      <c r="O227" s="668">
        <v>20</v>
      </c>
      <c r="P227" s="681">
        <v>0.8</v>
      </c>
      <c r="Q227" s="669">
        <v>5</v>
      </c>
    </row>
    <row r="228" spans="1:17" ht="14.4" customHeight="1" x14ac:dyDescent="0.3">
      <c r="A228" s="664" t="s">
        <v>7771</v>
      </c>
      <c r="B228" s="665" t="s">
        <v>557</v>
      </c>
      <c r="C228" s="665" t="s">
        <v>8045</v>
      </c>
      <c r="D228" s="665" t="s">
        <v>8060</v>
      </c>
      <c r="E228" s="665" t="s">
        <v>8061</v>
      </c>
      <c r="F228" s="668">
        <v>4235</v>
      </c>
      <c r="G228" s="668">
        <v>693196</v>
      </c>
      <c r="H228" s="665">
        <v>1</v>
      </c>
      <c r="I228" s="665">
        <v>163.68264462809918</v>
      </c>
      <c r="J228" s="668">
        <v>5866</v>
      </c>
      <c r="K228" s="668">
        <v>967890</v>
      </c>
      <c r="L228" s="665">
        <v>1.3962717615219937</v>
      </c>
      <c r="M228" s="665">
        <v>165</v>
      </c>
      <c r="N228" s="668">
        <v>6770</v>
      </c>
      <c r="O228" s="668">
        <v>1198290</v>
      </c>
      <c r="P228" s="681">
        <v>1.7286452893553916</v>
      </c>
      <c r="Q228" s="669">
        <v>177</v>
      </c>
    </row>
    <row r="229" spans="1:17" ht="14.4" customHeight="1" x14ac:dyDescent="0.3">
      <c r="A229" s="664" t="s">
        <v>7771</v>
      </c>
      <c r="B229" s="665" t="s">
        <v>557</v>
      </c>
      <c r="C229" s="665" t="s">
        <v>8045</v>
      </c>
      <c r="D229" s="665" t="s">
        <v>8062</v>
      </c>
      <c r="E229" s="665" t="s">
        <v>8063</v>
      </c>
      <c r="F229" s="668">
        <v>2</v>
      </c>
      <c r="G229" s="668">
        <v>328</v>
      </c>
      <c r="H229" s="665">
        <v>1</v>
      </c>
      <c r="I229" s="665">
        <v>164</v>
      </c>
      <c r="J229" s="668"/>
      <c r="K229" s="668"/>
      <c r="L229" s="665"/>
      <c r="M229" s="665"/>
      <c r="N229" s="668">
        <v>0</v>
      </c>
      <c r="O229" s="668">
        <v>0</v>
      </c>
      <c r="P229" s="681">
        <v>0</v>
      </c>
      <c r="Q229" s="669"/>
    </row>
    <row r="230" spans="1:17" ht="14.4" customHeight="1" x14ac:dyDescent="0.3">
      <c r="A230" s="664" t="s">
        <v>7771</v>
      </c>
      <c r="B230" s="665" t="s">
        <v>557</v>
      </c>
      <c r="C230" s="665" t="s">
        <v>8045</v>
      </c>
      <c r="D230" s="665" t="s">
        <v>8064</v>
      </c>
      <c r="E230" s="665" t="s">
        <v>8065</v>
      </c>
      <c r="F230" s="668">
        <v>27</v>
      </c>
      <c r="G230" s="668">
        <v>0</v>
      </c>
      <c r="H230" s="665"/>
      <c r="I230" s="665">
        <v>0</v>
      </c>
      <c r="J230" s="668"/>
      <c r="K230" s="668"/>
      <c r="L230" s="665"/>
      <c r="M230" s="665"/>
      <c r="N230" s="668"/>
      <c r="O230" s="668"/>
      <c r="P230" s="681"/>
      <c r="Q230" s="669"/>
    </row>
    <row r="231" spans="1:17" ht="14.4" customHeight="1" x14ac:dyDescent="0.3">
      <c r="A231" s="664" t="s">
        <v>7771</v>
      </c>
      <c r="B231" s="665" t="s">
        <v>557</v>
      </c>
      <c r="C231" s="665" t="s">
        <v>8045</v>
      </c>
      <c r="D231" s="665" t="s">
        <v>8066</v>
      </c>
      <c r="E231" s="665" t="s">
        <v>8067</v>
      </c>
      <c r="F231" s="668">
        <v>2493</v>
      </c>
      <c r="G231" s="668">
        <v>0</v>
      </c>
      <c r="H231" s="665"/>
      <c r="I231" s="665">
        <v>0</v>
      </c>
      <c r="J231" s="668">
        <v>2302</v>
      </c>
      <c r="K231" s="668">
        <v>0</v>
      </c>
      <c r="L231" s="665"/>
      <c r="M231" s="665">
        <v>0</v>
      </c>
      <c r="N231" s="668">
        <v>2539</v>
      </c>
      <c r="O231" s="668">
        <v>0</v>
      </c>
      <c r="P231" s="681"/>
      <c r="Q231" s="669">
        <v>0</v>
      </c>
    </row>
    <row r="232" spans="1:17" ht="14.4" customHeight="1" x14ac:dyDescent="0.3">
      <c r="A232" s="664" t="s">
        <v>7771</v>
      </c>
      <c r="B232" s="665" t="s">
        <v>557</v>
      </c>
      <c r="C232" s="665" t="s">
        <v>8045</v>
      </c>
      <c r="D232" s="665" t="s">
        <v>8068</v>
      </c>
      <c r="E232" s="665" t="s">
        <v>8069</v>
      </c>
      <c r="F232" s="668">
        <v>5104</v>
      </c>
      <c r="G232" s="668">
        <v>534420</v>
      </c>
      <c r="H232" s="665">
        <v>1</v>
      </c>
      <c r="I232" s="665">
        <v>104.70611285266457</v>
      </c>
      <c r="J232" s="668">
        <v>4549</v>
      </c>
      <c r="K232" s="668">
        <v>482194</v>
      </c>
      <c r="L232" s="665">
        <v>0.90227536394596008</v>
      </c>
      <c r="M232" s="665">
        <v>106</v>
      </c>
      <c r="N232" s="668">
        <v>5075</v>
      </c>
      <c r="O232" s="668">
        <v>558250</v>
      </c>
      <c r="P232" s="681">
        <v>1.044590397065978</v>
      </c>
      <c r="Q232" s="669">
        <v>110</v>
      </c>
    </row>
    <row r="233" spans="1:17" ht="14.4" customHeight="1" x14ac:dyDescent="0.3">
      <c r="A233" s="664" t="s">
        <v>7771</v>
      </c>
      <c r="B233" s="665" t="s">
        <v>557</v>
      </c>
      <c r="C233" s="665" t="s">
        <v>8045</v>
      </c>
      <c r="D233" s="665" t="s">
        <v>8070</v>
      </c>
      <c r="E233" s="665" t="s">
        <v>8071</v>
      </c>
      <c r="F233" s="668">
        <v>9314</v>
      </c>
      <c r="G233" s="668">
        <v>0</v>
      </c>
      <c r="H233" s="665"/>
      <c r="I233" s="665">
        <v>0</v>
      </c>
      <c r="J233" s="668">
        <v>10171</v>
      </c>
      <c r="K233" s="668">
        <v>142566.46000000002</v>
      </c>
      <c r="L233" s="665"/>
      <c r="M233" s="665">
        <v>14.016956051519026</v>
      </c>
      <c r="N233" s="668">
        <v>11020</v>
      </c>
      <c r="O233" s="668">
        <v>367333.13</v>
      </c>
      <c r="P233" s="681"/>
      <c r="Q233" s="669">
        <v>33.333314882032667</v>
      </c>
    </row>
    <row r="234" spans="1:17" ht="14.4" customHeight="1" x14ac:dyDescent="0.3">
      <c r="A234" s="664" t="s">
        <v>7771</v>
      </c>
      <c r="B234" s="665" t="s">
        <v>557</v>
      </c>
      <c r="C234" s="665" t="s">
        <v>8045</v>
      </c>
      <c r="D234" s="665" t="s">
        <v>8072</v>
      </c>
      <c r="E234" s="665" t="s">
        <v>8073</v>
      </c>
      <c r="F234" s="668">
        <v>2787</v>
      </c>
      <c r="G234" s="668">
        <v>99480</v>
      </c>
      <c r="H234" s="665">
        <v>1</v>
      </c>
      <c r="I234" s="665">
        <v>35.694294940796553</v>
      </c>
      <c r="J234" s="668">
        <v>3035</v>
      </c>
      <c r="K234" s="668">
        <v>109260</v>
      </c>
      <c r="L234" s="665">
        <v>1.0983112183353438</v>
      </c>
      <c r="M234" s="665">
        <v>36</v>
      </c>
      <c r="N234" s="668">
        <v>5964</v>
      </c>
      <c r="O234" s="668">
        <v>220668</v>
      </c>
      <c r="P234" s="681">
        <v>2.2182147165259347</v>
      </c>
      <c r="Q234" s="669">
        <v>37</v>
      </c>
    </row>
    <row r="235" spans="1:17" ht="14.4" customHeight="1" x14ac:dyDescent="0.3">
      <c r="A235" s="664" t="s">
        <v>7771</v>
      </c>
      <c r="B235" s="665" t="s">
        <v>557</v>
      </c>
      <c r="C235" s="665" t="s">
        <v>8045</v>
      </c>
      <c r="D235" s="665" t="s">
        <v>8074</v>
      </c>
      <c r="E235" s="665" t="s">
        <v>8075</v>
      </c>
      <c r="F235" s="668">
        <v>25</v>
      </c>
      <c r="G235" s="668">
        <v>2046</v>
      </c>
      <c r="H235" s="665">
        <v>1</v>
      </c>
      <c r="I235" s="665">
        <v>81.84</v>
      </c>
      <c r="J235" s="668">
        <v>10</v>
      </c>
      <c r="K235" s="668">
        <v>820</v>
      </c>
      <c r="L235" s="665">
        <v>0.40078201368523947</v>
      </c>
      <c r="M235" s="665">
        <v>82</v>
      </c>
      <c r="N235" s="668">
        <v>18</v>
      </c>
      <c r="O235" s="668">
        <v>1548</v>
      </c>
      <c r="P235" s="681">
        <v>0.75659824046920821</v>
      </c>
      <c r="Q235" s="669">
        <v>86</v>
      </c>
    </row>
    <row r="236" spans="1:17" ht="14.4" customHeight="1" x14ac:dyDescent="0.3">
      <c r="A236" s="664" t="s">
        <v>7771</v>
      </c>
      <c r="B236" s="665" t="s">
        <v>557</v>
      </c>
      <c r="C236" s="665" t="s">
        <v>8045</v>
      </c>
      <c r="D236" s="665" t="s">
        <v>8076</v>
      </c>
      <c r="E236" s="665" t="s">
        <v>8077</v>
      </c>
      <c r="F236" s="668">
        <v>1010</v>
      </c>
      <c r="G236" s="668">
        <v>30967</v>
      </c>
      <c r="H236" s="665">
        <v>1</v>
      </c>
      <c r="I236" s="665">
        <v>30.66039603960396</v>
      </c>
      <c r="J236" s="668">
        <v>1664</v>
      </c>
      <c r="K236" s="668">
        <v>51584</v>
      </c>
      <c r="L236" s="665">
        <v>1.6657732424839344</v>
      </c>
      <c r="M236" s="665">
        <v>31</v>
      </c>
      <c r="N236" s="668">
        <v>2051</v>
      </c>
      <c r="O236" s="668">
        <v>65632</v>
      </c>
      <c r="P236" s="681">
        <v>2.1194174443762717</v>
      </c>
      <c r="Q236" s="669">
        <v>32</v>
      </c>
    </row>
    <row r="237" spans="1:17" ht="14.4" customHeight="1" x14ac:dyDescent="0.3">
      <c r="A237" s="664" t="s">
        <v>7771</v>
      </c>
      <c r="B237" s="665" t="s">
        <v>557</v>
      </c>
      <c r="C237" s="665" t="s">
        <v>8045</v>
      </c>
      <c r="D237" s="665" t="s">
        <v>8078</v>
      </c>
      <c r="E237" s="665" t="s">
        <v>8079</v>
      </c>
      <c r="F237" s="668">
        <v>1938</v>
      </c>
      <c r="G237" s="668">
        <v>255214</v>
      </c>
      <c r="H237" s="665">
        <v>1</v>
      </c>
      <c r="I237" s="665">
        <v>131.68937048503611</v>
      </c>
      <c r="J237" s="668">
        <v>1742</v>
      </c>
      <c r="K237" s="668">
        <v>224718</v>
      </c>
      <c r="L237" s="665">
        <v>0.88050812259515543</v>
      </c>
      <c r="M237" s="665">
        <v>129</v>
      </c>
      <c r="N237" s="668">
        <v>2461</v>
      </c>
      <c r="O237" s="668">
        <v>322391</v>
      </c>
      <c r="P237" s="681">
        <v>1.2632183187442696</v>
      </c>
      <c r="Q237" s="669">
        <v>131</v>
      </c>
    </row>
    <row r="238" spans="1:17" ht="14.4" customHeight="1" x14ac:dyDescent="0.3">
      <c r="A238" s="664" t="s">
        <v>7771</v>
      </c>
      <c r="B238" s="665" t="s">
        <v>557</v>
      </c>
      <c r="C238" s="665" t="s">
        <v>8045</v>
      </c>
      <c r="D238" s="665" t="s">
        <v>8080</v>
      </c>
      <c r="E238" s="665" t="s">
        <v>8081</v>
      </c>
      <c r="F238" s="668">
        <v>3</v>
      </c>
      <c r="G238" s="668">
        <v>0</v>
      </c>
      <c r="H238" s="665"/>
      <c r="I238" s="665">
        <v>0</v>
      </c>
      <c r="J238" s="668">
        <v>7</v>
      </c>
      <c r="K238" s="668">
        <v>0</v>
      </c>
      <c r="L238" s="665"/>
      <c r="M238" s="665">
        <v>0</v>
      </c>
      <c r="N238" s="668">
        <v>1</v>
      </c>
      <c r="O238" s="668">
        <v>0</v>
      </c>
      <c r="P238" s="681"/>
      <c r="Q238" s="669">
        <v>0</v>
      </c>
    </row>
    <row r="239" spans="1:17" ht="14.4" customHeight="1" x14ac:dyDescent="0.3">
      <c r="A239" s="664" t="s">
        <v>7771</v>
      </c>
      <c r="B239" s="665" t="s">
        <v>557</v>
      </c>
      <c r="C239" s="665" t="s">
        <v>8045</v>
      </c>
      <c r="D239" s="665" t="s">
        <v>8082</v>
      </c>
      <c r="E239" s="665" t="s">
        <v>8083</v>
      </c>
      <c r="F239" s="668">
        <v>2178</v>
      </c>
      <c r="G239" s="668">
        <v>717165</v>
      </c>
      <c r="H239" s="665">
        <v>1</v>
      </c>
      <c r="I239" s="665">
        <v>329.27685950413223</v>
      </c>
      <c r="J239" s="668">
        <v>3800</v>
      </c>
      <c r="K239" s="668">
        <v>1257800</v>
      </c>
      <c r="L239" s="665">
        <v>1.7538502297239826</v>
      </c>
      <c r="M239" s="665">
        <v>331</v>
      </c>
      <c r="N239" s="668">
        <v>3779</v>
      </c>
      <c r="O239" s="668">
        <v>1337766</v>
      </c>
      <c r="P239" s="681">
        <v>1.865353161406371</v>
      </c>
      <c r="Q239" s="669">
        <v>354</v>
      </c>
    </row>
    <row r="240" spans="1:17" ht="14.4" customHeight="1" x14ac:dyDescent="0.3">
      <c r="A240" s="664" t="s">
        <v>7771</v>
      </c>
      <c r="B240" s="665" t="s">
        <v>557</v>
      </c>
      <c r="C240" s="665" t="s">
        <v>8045</v>
      </c>
      <c r="D240" s="665" t="s">
        <v>8084</v>
      </c>
      <c r="E240" s="665" t="s">
        <v>8085</v>
      </c>
      <c r="F240" s="668">
        <v>2257</v>
      </c>
      <c r="G240" s="668">
        <v>127985</v>
      </c>
      <c r="H240" s="665">
        <v>1</v>
      </c>
      <c r="I240" s="665">
        <v>56.705804164820556</v>
      </c>
      <c r="J240" s="668">
        <v>1390</v>
      </c>
      <c r="K240" s="668">
        <v>79230</v>
      </c>
      <c r="L240" s="665">
        <v>0.61905692073289842</v>
      </c>
      <c r="M240" s="665">
        <v>57</v>
      </c>
      <c r="N240" s="668">
        <v>1610</v>
      </c>
      <c r="O240" s="668">
        <v>94990</v>
      </c>
      <c r="P240" s="681">
        <v>0.74219635113489857</v>
      </c>
      <c r="Q240" s="669">
        <v>59</v>
      </c>
    </row>
    <row r="241" spans="1:17" ht="14.4" customHeight="1" x14ac:dyDescent="0.3">
      <c r="A241" s="664" t="s">
        <v>7771</v>
      </c>
      <c r="B241" s="665" t="s">
        <v>557</v>
      </c>
      <c r="C241" s="665" t="s">
        <v>8045</v>
      </c>
      <c r="D241" s="665" t="s">
        <v>8086</v>
      </c>
      <c r="E241" s="665" t="s">
        <v>8087</v>
      </c>
      <c r="F241" s="668">
        <v>709</v>
      </c>
      <c r="G241" s="668">
        <v>460131</v>
      </c>
      <c r="H241" s="665">
        <v>1</v>
      </c>
      <c r="I241" s="665">
        <v>648.9858956276446</v>
      </c>
      <c r="J241" s="668">
        <v>528</v>
      </c>
      <c r="K241" s="668">
        <v>344784</v>
      </c>
      <c r="L241" s="665">
        <v>0.74931704232055651</v>
      </c>
      <c r="M241" s="665">
        <v>653</v>
      </c>
      <c r="N241" s="668">
        <v>597</v>
      </c>
      <c r="O241" s="668">
        <v>418497</v>
      </c>
      <c r="P241" s="681">
        <v>0.90951707231201551</v>
      </c>
      <c r="Q241" s="669">
        <v>701</v>
      </c>
    </row>
    <row r="242" spans="1:17" ht="14.4" customHeight="1" x14ac:dyDescent="0.3">
      <c r="A242" s="664" t="s">
        <v>7771</v>
      </c>
      <c r="B242" s="665" t="s">
        <v>557</v>
      </c>
      <c r="C242" s="665" t="s">
        <v>8045</v>
      </c>
      <c r="D242" s="665" t="s">
        <v>8088</v>
      </c>
      <c r="E242" s="665" t="s">
        <v>8089</v>
      </c>
      <c r="F242" s="668"/>
      <c r="G242" s="668"/>
      <c r="H242" s="665"/>
      <c r="I242" s="665"/>
      <c r="J242" s="668">
        <v>1</v>
      </c>
      <c r="K242" s="668">
        <v>57</v>
      </c>
      <c r="L242" s="665"/>
      <c r="M242" s="665">
        <v>57</v>
      </c>
      <c r="N242" s="668">
        <v>9</v>
      </c>
      <c r="O242" s="668">
        <v>531</v>
      </c>
      <c r="P242" s="681"/>
      <c r="Q242" s="669">
        <v>59</v>
      </c>
    </row>
    <row r="243" spans="1:17" ht="14.4" customHeight="1" x14ac:dyDescent="0.3">
      <c r="A243" s="664" t="s">
        <v>7771</v>
      </c>
      <c r="B243" s="665" t="s">
        <v>557</v>
      </c>
      <c r="C243" s="665" t="s">
        <v>8045</v>
      </c>
      <c r="D243" s="665" t="s">
        <v>8090</v>
      </c>
      <c r="E243" s="665" t="s">
        <v>8091</v>
      </c>
      <c r="F243" s="668">
        <v>154</v>
      </c>
      <c r="G243" s="668">
        <v>17474</v>
      </c>
      <c r="H243" s="665">
        <v>1</v>
      </c>
      <c r="I243" s="665">
        <v>113.46753246753246</v>
      </c>
      <c r="J243" s="668">
        <v>161</v>
      </c>
      <c r="K243" s="668">
        <v>18354</v>
      </c>
      <c r="L243" s="665">
        <v>1.0503605356529702</v>
      </c>
      <c r="M243" s="665">
        <v>114</v>
      </c>
      <c r="N243" s="668">
        <v>139</v>
      </c>
      <c r="O243" s="668">
        <v>16958</v>
      </c>
      <c r="P243" s="681">
        <v>0.97047041318530392</v>
      </c>
      <c r="Q243" s="669">
        <v>122</v>
      </c>
    </row>
    <row r="244" spans="1:17" ht="14.4" customHeight="1" x14ac:dyDescent="0.3">
      <c r="A244" s="664" t="s">
        <v>7771</v>
      </c>
      <c r="B244" s="665" t="s">
        <v>8092</v>
      </c>
      <c r="C244" s="665" t="s">
        <v>7772</v>
      </c>
      <c r="D244" s="665" t="s">
        <v>7799</v>
      </c>
      <c r="E244" s="665" t="s">
        <v>8093</v>
      </c>
      <c r="F244" s="668">
        <v>9.9475983006414026E-14</v>
      </c>
      <c r="G244" s="668">
        <v>2.0954757928848267E-9</v>
      </c>
      <c r="H244" s="665">
        <v>1</v>
      </c>
      <c r="I244" s="665">
        <v>21065.142857142859</v>
      </c>
      <c r="J244" s="668">
        <v>0</v>
      </c>
      <c r="K244" s="668">
        <v>0</v>
      </c>
      <c r="L244" s="665">
        <v>0</v>
      </c>
      <c r="M244" s="665"/>
      <c r="N244" s="668">
        <v>5.6843418860808015E-14</v>
      </c>
      <c r="O244" s="668">
        <v>0</v>
      </c>
      <c r="P244" s="681">
        <v>0</v>
      </c>
      <c r="Q244" s="669">
        <v>0</v>
      </c>
    </row>
    <row r="245" spans="1:17" ht="14.4" customHeight="1" x14ac:dyDescent="0.3">
      <c r="A245" s="664" t="s">
        <v>7771</v>
      </c>
      <c r="B245" s="665" t="s">
        <v>8092</v>
      </c>
      <c r="C245" s="665" t="s">
        <v>7772</v>
      </c>
      <c r="D245" s="665" t="s">
        <v>7800</v>
      </c>
      <c r="E245" s="665" t="s">
        <v>8094</v>
      </c>
      <c r="F245" s="668">
        <v>0</v>
      </c>
      <c r="G245" s="668">
        <v>-2.3283064365386963E-10</v>
      </c>
      <c r="H245" s="665">
        <v>1</v>
      </c>
      <c r="I245" s="665"/>
      <c r="J245" s="668">
        <v>0</v>
      </c>
      <c r="K245" s="668">
        <v>-2.3283064365386963E-10</v>
      </c>
      <c r="L245" s="665">
        <v>1</v>
      </c>
      <c r="M245" s="665"/>
      <c r="N245" s="668">
        <v>0</v>
      </c>
      <c r="O245" s="668">
        <v>0</v>
      </c>
      <c r="P245" s="681">
        <v>0</v>
      </c>
      <c r="Q245" s="669"/>
    </row>
    <row r="246" spans="1:17" ht="14.4" customHeight="1" x14ac:dyDescent="0.3">
      <c r="A246" s="664" t="s">
        <v>7771</v>
      </c>
      <c r="B246" s="665" t="s">
        <v>8092</v>
      </c>
      <c r="C246" s="665" t="s">
        <v>7772</v>
      </c>
      <c r="D246" s="665" t="s">
        <v>7801</v>
      </c>
      <c r="E246" s="665" t="s">
        <v>8094</v>
      </c>
      <c r="F246" s="668">
        <v>0</v>
      </c>
      <c r="G246" s="668">
        <v>-4.6566128730773926E-10</v>
      </c>
      <c r="H246" s="665">
        <v>1</v>
      </c>
      <c r="I246" s="665"/>
      <c r="J246" s="668">
        <v>0</v>
      </c>
      <c r="K246" s="668">
        <v>3.2014213502407074E-10</v>
      </c>
      <c r="L246" s="665">
        <v>-0.6875</v>
      </c>
      <c r="M246" s="665"/>
      <c r="N246" s="668">
        <v>0</v>
      </c>
      <c r="O246" s="668">
        <v>0</v>
      </c>
      <c r="P246" s="681">
        <v>0</v>
      </c>
      <c r="Q246" s="669"/>
    </row>
    <row r="247" spans="1:17" ht="14.4" customHeight="1" x14ac:dyDescent="0.3">
      <c r="A247" s="664" t="s">
        <v>7771</v>
      </c>
      <c r="B247" s="665" t="s">
        <v>8092</v>
      </c>
      <c r="C247" s="665" t="s">
        <v>7772</v>
      </c>
      <c r="D247" s="665" t="s">
        <v>7802</v>
      </c>
      <c r="E247" s="665" t="s">
        <v>8094</v>
      </c>
      <c r="F247" s="668">
        <v>0</v>
      </c>
      <c r="G247" s="668">
        <v>-9.3132257461547852E-10</v>
      </c>
      <c r="H247" s="665">
        <v>1</v>
      </c>
      <c r="I247" s="665"/>
      <c r="J247" s="668">
        <v>0</v>
      </c>
      <c r="K247" s="668">
        <v>2.2118911147117615E-9</v>
      </c>
      <c r="L247" s="665">
        <v>-2.375</v>
      </c>
      <c r="M247" s="665"/>
      <c r="N247" s="668">
        <v>0</v>
      </c>
      <c r="O247" s="668">
        <v>4.6566128730773926E-10</v>
      </c>
      <c r="P247" s="681">
        <v>-0.5</v>
      </c>
      <c r="Q247" s="669"/>
    </row>
    <row r="248" spans="1:17" ht="14.4" customHeight="1" x14ac:dyDescent="0.3">
      <c r="A248" s="664" t="s">
        <v>7771</v>
      </c>
      <c r="B248" s="665" t="s">
        <v>8092</v>
      </c>
      <c r="C248" s="665" t="s">
        <v>7772</v>
      </c>
      <c r="D248" s="665" t="s">
        <v>7803</v>
      </c>
      <c r="E248" s="665" t="s">
        <v>8095</v>
      </c>
      <c r="F248" s="668">
        <v>0</v>
      </c>
      <c r="G248" s="668">
        <v>0</v>
      </c>
      <c r="H248" s="665"/>
      <c r="I248" s="665"/>
      <c r="J248" s="668">
        <v>0</v>
      </c>
      <c r="K248" s="668">
        <v>0</v>
      </c>
      <c r="L248" s="665"/>
      <c r="M248" s="665"/>
      <c r="N248" s="668">
        <v>0</v>
      </c>
      <c r="O248" s="668">
        <v>0</v>
      </c>
      <c r="P248" s="681"/>
      <c r="Q248" s="669"/>
    </row>
    <row r="249" spans="1:17" ht="14.4" customHeight="1" x14ac:dyDescent="0.3">
      <c r="A249" s="664" t="s">
        <v>7771</v>
      </c>
      <c r="B249" s="665" t="s">
        <v>8092</v>
      </c>
      <c r="C249" s="665" t="s">
        <v>7772</v>
      </c>
      <c r="D249" s="665" t="s">
        <v>7806</v>
      </c>
      <c r="E249" s="665" t="s">
        <v>8096</v>
      </c>
      <c r="F249" s="668">
        <v>0</v>
      </c>
      <c r="G249" s="668">
        <v>-6.9849193096160889E-10</v>
      </c>
      <c r="H249" s="665">
        <v>1</v>
      </c>
      <c r="I249" s="665"/>
      <c r="J249" s="668">
        <v>0</v>
      </c>
      <c r="K249" s="668">
        <v>-1.6298145055770874E-9</v>
      </c>
      <c r="L249" s="665">
        <v>2.3333333333333335</v>
      </c>
      <c r="M249" s="665"/>
      <c r="N249" s="668">
        <v>0</v>
      </c>
      <c r="O249" s="668">
        <v>9.3132257461547852E-10</v>
      </c>
      <c r="P249" s="681">
        <v>-1.3333333333333333</v>
      </c>
      <c r="Q249" s="669"/>
    </row>
    <row r="250" spans="1:17" ht="14.4" customHeight="1" x14ac:dyDescent="0.3">
      <c r="A250" s="664" t="s">
        <v>7771</v>
      </c>
      <c r="B250" s="665" t="s">
        <v>8092</v>
      </c>
      <c r="C250" s="665" t="s">
        <v>7772</v>
      </c>
      <c r="D250" s="665" t="s">
        <v>7810</v>
      </c>
      <c r="E250" s="665" t="s">
        <v>8097</v>
      </c>
      <c r="F250" s="668"/>
      <c r="G250" s="668"/>
      <c r="H250" s="665"/>
      <c r="I250" s="665"/>
      <c r="J250" s="668"/>
      <c r="K250" s="668"/>
      <c r="L250" s="665"/>
      <c r="M250" s="665"/>
      <c r="N250" s="668">
        <v>0</v>
      </c>
      <c r="O250" s="668">
        <v>0</v>
      </c>
      <c r="P250" s="681"/>
      <c r="Q250" s="669"/>
    </row>
    <row r="251" spans="1:17" ht="14.4" customHeight="1" x14ac:dyDescent="0.3">
      <c r="A251" s="664" t="s">
        <v>7771</v>
      </c>
      <c r="B251" s="665" t="s">
        <v>8092</v>
      </c>
      <c r="C251" s="665" t="s">
        <v>7772</v>
      </c>
      <c r="D251" s="665" t="s">
        <v>7811</v>
      </c>
      <c r="E251" s="665" t="s">
        <v>8096</v>
      </c>
      <c r="F251" s="668">
        <v>0</v>
      </c>
      <c r="G251" s="668">
        <v>0</v>
      </c>
      <c r="H251" s="665"/>
      <c r="I251" s="665"/>
      <c r="J251" s="668">
        <v>0</v>
      </c>
      <c r="K251" s="668">
        <v>4.6566128730773926E-10</v>
      </c>
      <c r="L251" s="665"/>
      <c r="M251" s="665"/>
      <c r="N251" s="668">
        <v>0</v>
      </c>
      <c r="O251" s="668">
        <v>-1.1641532182693481E-9</v>
      </c>
      <c r="P251" s="681"/>
      <c r="Q251" s="669"/>
    </row>
    <row r="252" spans="1:17" ht="14.4" customHeight="1" x14ac:dyDescent="0.3">
      <c r="A252" s="664" t="s">
        <v>7771</v>
      </c>
      <c r="B252" s="665" t="s">
        <v>8092</v>
      </c>
      <c r="C252" s="665" t="s">
        <v>7772</v>
      </c>
      <c r="D252" s="665" t="s">
        <v>7812</v>
      </c>
      <c r="E252" s="665" t="s">
        <v>8098</v>
      </c>
      <c r="F252" s="668">
        <v>2.8421709430404007E-14</v>
      </c>
      <c r="G252" s="668">
        <v>0</v>
      </c>
      <c r="H252" s="665"/>
      <c r="I252" s="665">
        <v>0</v>
      </c>
      <c r="J252" s="668">
        <v>2.8421709430404007E-14</v>
      </c>
      <c r="K252" s="668">
        <v>-1.1641532182693481E-10</v>
      </c>
      <c r="L252" s="665"/>
      <c r="M252" s="665">
        <v>-4096</v>
      </c>
      <c r="N252" s="668">
        <v>0</v>
      </c>
      <c r="O252" s="668">
        <v>1.4551915228366852E-11</v>
      </c>
      <c r="P252" s="681"/>
      <c r="Q252" s="669"/>
    </row>
    <row r="253" spans="1:17" ht="14.4" customHeight="1" x14ac:dyDescent="0.3">
      <c r="A253" s="664" t="s">
        <v>7771</v>
      </c>
      <c r="B253" s="665" t="s">
        <v>8092</v>
      </c>
      <c r="C253" s="665" t="s">
        <v>7772</v>
      </c>
      <c r="D253" s="665" t="s">
        <v>7813</v>
      </c>
      <c r="E253" s="665" t="s">
        <v>8098</v>
      </c>
      <c r="F253" s="668">
        <v>0</v>
      </c>
      <c r="G253" s="668">
        <v>-9.3132257461547852E-10</v>
      </c>
      <c r="H253" s="665">
        <v>1</v>
      </c>
      <c r="I253" s="665"/>
      <c r="J253" s="668">
        <v>0</v>
      </c>
      <c r="K253" s="668">
        <v>4.6566128730773926E-10</v>
      </c>
      <c r="L253" s="665">
        <v>-0.5</v>
      </c>
      <c r="M253" s="665"/>
      <c r="N253" s="668">
        <v>0</v>
      </c>
      <c r="O253" s="668">
        <v>5.8207660913467407E-11</v>
      </c>
      <c r="P253" s="681">
        <v>-6.25E-2</v>
      </c>
      <c r="Q253" s="669"/>
    </row>
    <row r="254" spans="1:17" ht="14.4" customHeight="1" x14ac:dyDescent="0.3">
      <c r="A254" s="664" t="s">
        <v>7771</v>
      </c>
      <c r="B254" s="665" t="s">
        <v>8092</v>
      </c>
      <c r="C254" s="665" t="s">
        <v>7772</v>
      </c>
      <c r="D254" s="665" t="s">
        <v>7814</v>
      </c>
      <c r="E254" s="665" t="s">
        <v>8099</v>
      </c>
      <c r="F254" s="668">
        <v>1.5631940186722204E-13</v>
      </c>
      <c r="G254" s="668">
        <v>1.1641532182693481E-10</v>
      </c>
      <c r="H254" s="665">
        <v>1</v>
      </c>
      <c r="I254" s="665">
        <v>744.72727272727275</v>
      </c>
      <c r="J254" s="668">
        <v>1.1368683772161603E-13</v>
      </c>
      <c r="K254" s="668">
        <v>0</v>
      </c>
      <c r="L254" s="665">
        <v>0</v>
      </c>
      <c r="M254" s="665">
        <v>0</v>
      </c>
      <c r="N254" s="668">
        <v>1.9895196601282805E-13</v>
      </c>
      <c r="O254" s="668">
        <v>2.3283064365386963E-10</v>
      </c>
      <c r="P254" s="681">
        <v>2</v>
      </c>
      <c r="Q254" s="669">
        <v>1170.2857142857142</v>
      </c>
    </row>
    <row r="255" spans="1:17" ht="14.4" customHeight="1" x14ac:dyDescent="0.3">
      <c r="A255" s="664" t="s">
        <v>7771</v>
      </c>
      <c r="B255" s="665" t="s">
        <v>8092</v>
      </c>
      <c r="C255" s="665" t="s">
        <v>7772</v>
      </c>
      <c r="D255" s="665" t="s">
        <v>7815</v>
      </c>
      <c r="E255" s="665" t="s">
        <v>8100</v>
      </c>
      <c r="F255" s="668">
        <v>0</v>
      </c>
      <c r="G255" s="668">
        <v>0</v>
      </c>
      <c r="H255" s="665"/>
      <c r="I255" s="665"/>
      <c r="J255" s="668"/>
      <c r="K255" s="668"/>
      <c r="L255" s="665"/>
      <c r="M255" s="665"/>
      <c r="N255" s="668"/>
      <c r="O255" s="668"/>
      <c r="P255" s="681"/>
      <c r="Q255" s="669"/>
    </row>
    <row r="256" spans="1:17" ht="14.4" customHeight="1" x14ac:dyDescent="0.3">
      <c r="A256" s="664" t="s">
        <v>7771</v>
      </c>
      <c r="B256" s="665" t="s">
        <v>8092</v>
      </c>
      <c r="C256" s="665" t="s">
        <v>7772</v>
      </c>
      <c r="D256" s="665" t="s">
        <v>7817</v>
      </c>
      <c r="E256" s="665" t="s">
        <v>8101</v>
      </c>
      <c r="F256" s="668">
        <v>-4.2632564145606011E-14</v>
      </c>
      <c r="G256" s="668">
        <v>-1.4551915228366852E-10</v>
      </c>
      <c r="H256" s="665">
        <v>1</v>
      </c>
      <c r="I256" s="665">
        <v>3413.3333333333335</v>
      </c>
      <c r="J256" s="668">
        <v>0</v>
      </c>
      <c r="K256" s="668">
        <v>0</v>
      </c>
      <c r="L256" s="665">
        <v>0</v>
      </c>
      <c r="M256" s="665"/>
      <c r="N256" s="668">
        <v>0</v>
      </c>
      <c r="O256" s="668">
        <v>9.3132257461547852E-10</v>
      </c>
      <c r="P256" s="681">
        <v>-6.4</v>
      </c>
      <c r="Q256" s="669"/>
    </row>
    <row r="257" spans="1:17" ht="14.4" customHeight="1" x14ac:dyDescent="0.3">
      <c r="A257" s="664" t="s">
        <v>7771</v>
      </c>
      <c r="B257" s="665" t="s">
        <v>8092</v>
      </c>
      <c r="C257" s="665" t="s">
        <v>7772</v>
      </c>
      <c r="D257" s="665" t="s">
        <v>7873</v>
      </c>
      <c r="E257" s="665" t="s">
        <v>8102</v>
      </c>
      <c r="F257" s="668">
        <v>0</v>
      </c>
      <c r="G257" s="668">
        <v>0</v>
      </c>
      <c r="H257" s="665"/>
      <c r="I257" s="665"/>
      <c r="J257" s="668">
        <v>0</v>
      </c>
      <c r="K257" s="668">
        <v>0</v>
      </c>
      <c r="L257" s="665"/>
      <c r="M257" s="665"/>
      <c r="N257" s="668">
        <v>0</v>
      </c>
      <c r="O257" s="668">
        <v>0</v>
      </c>
      <c r="P257" s="681"/>
      <c r="Q257" s="669"/>
    </row>
    <row r="258" spans="1:17" ht="14.4" customHeight="1" x14ac:dyDescent="0.3">
      <c r="A258" s="664" t="s">
        <v>7771</v>
      </c>
      <c r="B258" s="665" t="s">
        <v>8092</v>
      </c>
      <c r="C258" s="665" t="s">
        <v>7772</v>
      </c>
      <c r="D258" s="665" t="s">
        <v>7874</v>
      </c>
      <c r="E258" s="665" t="s">
        <v>8102</v>
      </c>
      <c r="F258" s="668">
        <v>0</v>
      </c>
      <c r="G258" s="668">
        <v>9.3132257461547852E-10</v>
      </c>
      <c r="H258" s="665">
        <v>1</v>
      </c>
      <c r="I258" s="665"/>
      <c r="J258" s="668">
        <v>0</v>
      </c>
      <c r="K258" s="668">
        <v>0</v>
      </c>
      <c r="L258" s="665">
        <v>0</v>
      </c>
      <c r="M258" s="665"/>
      <c r="N258" s="668">
        <v>0</v>
      </c>
      <c r="O258" s="668">
        <v>0</v>
      </c>
      <c r="P258" s="681">
        <v>0</v>
      </c>
      <c r="Q258" s="669"/>
    </row>
    <row r="259" spans="1:17" ht="14.4" customHeight="1" x14ac:dyDescent="0.3">
      <c r="A259" s="664" t="s">
        <v>7771</v>
      </c>
      <c r="B259" s="665" t="s">
        <v>8092</v>
      </c>
      <c r="C259" s="665" t="s">
        <v>7772</v>
      </c>
      <c r="D259" s="665" t="s">
        <v>7875</v>
      </c>
      <c r="E259" s="665" t="s">
        <v>8103</v>
      </c>
      <c r="F259" s="668">
        <v>0</v>
      </c>
      <c r="G259" s="668">
        <v>0</v>
      </c>
      <c r="H259" s="665"/>
      <c r="I259" s="665"/>
      <c r="J259" s="668">
        <v>0</v>
      </c>
      <c r="K259" s="668">
        <v>0</v>
      </c>
      <c r="L259" s="665"/>
      <c r="M259" s="665"/>
      <c r="N259" s="668"/>
      <c r="O259" s="668"/>
      <c r="P259" s="681"/>
      <c r="Q259" s="669"/>
    </row>
    <row r="260" spans="1:17" ht="14.4" customHeight="1" x14ac:dyDescent="0.3">
      <c r="A260" s="664" t="s">
        <v>7771</v>
      </c>
      <c r="B260" s="665" t="s">
        <v>8092</v>
      </c>
      <c r="C260" s="665" t="s">
        <v>7772</v>
      </c>
      <c r="D260" s="665" t="s">
        <v>7877</v>
      </c>
      <c r="E260" s="665" t="s">
        <v>8103</v>
      </c>
      <c r="F260" s="668">
        <v>0</v>
      </c>
      <c r="G260" s="668">
        <v>0</v>
      </c>
      <c r="H260" s="665"/>
      <c r="I260" s="665"/>
      <c r="J260" s="668">
        <v>0</v>
      </c>
      <c r="K260" s="668">
        <v>0</v>
      </c>
      <c r="L260" s="665"/>
      <c r="M260" s="665"/>
      <c r="N260" s="668"/>
      <c r="O260" s="668"/>
      <c r="P260" s="681"/>
      <c r="Q260" s="669"/>
    </row>
    <row r="261" spans="1:17" ht="14.4" customHeight="1" x14ac:dyDescent="0.3">
      <c r="A261" s="664" t="s">
        <v>7771</v>
      </c>
      <c r="B261" s="665" t="s">
        <v>8092</v>
      </c>
      <c r="C261" s="665" t="s">
        <v>7772</v>
      </c>
      <c r="D261" s="665" t="s">
        <v>7910</v>
      </c>
      <c r="E261" s="665" t="s">
        <v>8104</v>
      </c>
      <c r="F261" s="668">
        <v>0</v>
      </c>
      <c r="G261" s="668">
        <v>0</v>
      </c>
      <c r="H261" s="665"/>
      <c r="I261" s="665"/>
      <c r="J261" s="668">
        <v>0</v>
      </c>
      <c r="K261" s="668">
        <v>-1.4551915228366852E-11</v>
      </c>
      <c r="L261" s="665"/>
      <c r="M261" s="665"/>
      <c r="N261" s="668">
        <v>0</v>
      </c>
      <c r="O261" s="668">
        <v>0</v>
      </c>
      <c r="P261" s="681"/>
      <c r="Q261" s="669"/>
    </row>
    <row r="262" spans="1:17" ht="14.4" customHeight="1" x14ac:dyDescent="0.3">
      <c r="A262" s="664" t="s">
        <v>7771</v>
      </c>
      <c r="B262" s="665" t="s">
        <v>8092</v>
      </c>
      <c r="C262" s="665" t="s">
        <v>7772</v>
      </c>
      <c r="D262" s="665" t="s">
        <v>7911</v>
      </c>
      <c r="E262" s="665" t="s">
        <v>8104</v>
      </c>
      <c r="F262" s="668">
        <v>0</v>
      </c>
      <c r="G262" s="668">
        <v>4.0745362639427185E-10</v>
      </c>
      <c r="H262" s="665">
        <v>1</v>
      </c>
      <c r="I262" s="665"/>
      <c r="J262" s="668">
        <v>0</v>
      </c>
      <c r="K262" s="668">
        <v>0</v>
      </c>
      <c r="L262" s="665">
        <v>0</v>
      </c>
      <c r="M262" s="665"/>
      <c r="N262" s="668">
        <v>0</v>
      </c>
      <c r="O262" s="668">
        <v>0</v>
      </c>
      <c r="P262" s="681">
        <v>0</v>
      </c>
      <c r="Q262" s="669"/>
    </row>
    <row r="263" spans="1:17" ht="14.4" customHeight="1" x14ac:dyDescent="0.3">
      <c r="A263" s="664" t="s">
        <v>7771</v>
      </c>
      <c r="B263" s="665" t="s">
        <v>8092</v>
      </c>
      <c r="C263" s="665" t="s">
        <v>7772</v>
      </c>
      <c r="D263" s="665" t="s">
        <v>7922</v>
      </c>
      <c r="E263" s="665" t="s">
        <v>8105</v>
      </c>
      <c r="F263" s="668">
        <v>0</v>
      </c>
      <c r="G263" s="668">
        <v>0</v>
      </c>
      <c r="H263" s="665"/>
      <c r="I263" s="665"/>
      <c r="J263" s="668">
        <v>0</v>
      </c>
      <c r="K263" s="668">
        <v>0</v>
      </c>
      <c r="L263" s="665"/>
      <c r="M263" s="665"/>
      <c r="N263" s="668"/>
      <c r="O263" s="668"/>
      <c r="P263" s="681"/>
      <c r="Q263" s="669"/>
    </row>
    <row r="264" spans="1:17" ht="14.4" customHeight="1" x14ac:dyDescent="0.3">
      <c r="A264" s="664" t="s">
        <v>7771</v>
      </c>
      <c r="B264" s="665" t="s">
        <v>8092</v>
      </c>
      <c r="C264" s="665" t="s">
        <v>7772</v>
      </c>
      <c r="D264" s="665" t="s">
        <v>7929</v>
      </c>
      <c r="E264" s="665" t="s">
        <v>8105</v>
      </c>
      <c r="F264" s="668">
        <v>0</v>
      </c>
      <c r="G264" s="668">
        <v>7.2759576141834259E-12</v>
      </c>
      <c r="H264" s="665">
        <v>1</v>
      </c>
      <c r="I264" s="665"/>
      <c r="J264" s="668">
        <v>0</v>
      </c>
      <c r="K264" s="668">
        <v>0</v>
      </c>
      <c r="L264" s="665">
        <v>0</v>
      </c>
      <c r="M264" s="665"/>
      <c r="N264" s="668"/>
      <c r="O264" s="668"/>
      <c r="P264" s="681"/>
      <c r="Q264" s="669"/>
    </row>
    <row r="265" spans="1:17" ht="14.4" customHeight="1" x14ac:dyDescent="0.3">
      <c r="A265" s="664" t="s">
        <v>7771</v>
      </c>
      <c r="B265" s="665" t="s">
        <v>8092</v>
      </c>
      <c r="C265" s="665" t="s">
        <v>7772</v>
      </c>
      <c r="D265" s="665" t="s">
        <v>7932</v>
      </c>
      <c r="E265" s="665" t="s">
        <v>8106</v>
      </c>
      <c r="F265" s="668">
        <v>0</v>
      </c>
      <c r="G265" s="668">
        <v>4.6566128730773926E-10</v>
      </c>
      <c r="H265" s="665">
        <v>1</v>
      </c>
      <c r="I265" s="665"/>
      <c r="J265" s="668">
        <v>0</v>
      </c>
      <c r="K265" s="668">
        <v>0</v>
      </c>
      <c r="L265" s="665">
        <v>0</v>
      </c>
      <c r="M265" s="665"/>
      <c r="N265" s="668">
        <v>0</v>
      </c>
      <c r="O265" s="668">
        <v>-1.1641532182693481E-10</v>
      </c>
      <c r="P265" s="681">
        <v>-0.25</v>
      </c>
      <c r="Q265" s="669"/>
    </row>
    <row r="266" spans="1:17" ht="14.4" customHeight="1" x14ac:dyDescent="0.3">
      <c r="A266" s="664" t="s">
        <v>7771</v>
      </c>
      <c r="B266" s="665" t="s">
        <v>8092</v>
      </c>
      <c r="C266" s="665" t="s">
        <v>7772</v>
      </c>
      <c r="D266" s="665" t="s">
        <v>7933</v>
      </c>
      <c r="E266" s="665" t="s">
        <v>8107</v>
      </c>
      <c r="F266" s="668">
        <v>0</v>
      </c>
      <c r="G266" s="668">
        <v>-1.1641532182693481E-10</v>
      </c>
      <c r="H266" s="665">
        <v>1</v>
      </c>
      <c r="I266" s="665"/>
      <c r="J266" s="668">
        <v>0</v>
      </c>
      <c r="K266" s="668">
        <v>0</v>
      </c>
      <c r="L266" s="665">
        <v>0</v>
      </c>
      <c r="M266" s="665"/>
      <c r="N266" s="668">
        <v>0</v>
      </c>
      <c r="O266" s="668">
        <v>-1.1641532182693481E-10</v>
      </c>
      <c r="P266" s="681">
        <v>1</v>
      </c>
      <c r="Q266" s="669"/>
    </row>
    <row r="267" spans="1:17" ht="14.4" customHeight="1" x14ac:dyDescent="0.3">
      <c r="A267" s="664" t="s">
        <v>7771</v>
      </c>
      <c r="B267" s="665" t="s">
        <v>8092</v>
      </c>
      <c r="C267" s="665" t="s">
        <v>7772</v>
      </c>
      <c r="D267" s="665" t="s">
        <v>7934</v>
      </c>
      <c r="E267" s="665" t="s">
        <v>8107</v>
      </c>
      <c r="F267" s="668">
        <v>0</v>
      </c>
      <c r="G267" s="668">
        <v>-2.9103830456733704E-11</v>
      </c>
      <c r="H267" s="665">
        <v>1</v>
      </c>
      <c r="I267" s="665"/>
      <c r="J267" s="668">
        <v>0</v>
      </c>
      <c r="K267" s="668">
        <v>0</v>
      </c>
      <c r="L267" s="665">
        <v>0</v>
      </c>
      <c r="M267" s="665"/>
      <c r="N267" s="668">
        <v>-3.5527136788005009E-15</v>
      </c>
      <c r="O267" s="668">
        <v>4.6566128730773926E-10</v>
      </c>
      <c r="P267" s="681">
        <v>-16</v>
      </c>
      <c r="Q267" s="669">
        <v>-131072</v>
      </c>
    </row>
    <row r="268" spans="1:17" ht="14.4" customHeight="1" x14ac:dyDescent="0.3">
      <c r="A268" s="664" t="s">
        <v>7771</v>
      </c>
      <c r="B268" s="665" t="s">
        <v>8092</v>
      </c>
      <c r="C268" s="665" t="s">
        <v>7772</v>
      </c>
      <c r="D268" s="665" t="s">
        <v>7935</v>
      </c>
      <c r="E268" s="665" t="s">
        <v>8108</v>
      </c>
      <c r="F268" s="668">
        <v>0</v>
      </c>
      <c r="G268" s="668">
        <v>-4.6566128730773926E-10</v>
      </c>
      <c r="H268" s="665">
        <v>1</v>
      </c>
      <c r="I268" s="665"/>
      <c r="J268" s="668">
        <v>0</v>
      </c>
      <c r="K268" s="668">
        <v>2.3283064365386963E-10</v>
      </c>
      <c r="L268" s="665">
        <v>-0.5</v>
      </c>
      <c r="M268" s="665"/>
      <c r="N268" s="668">
        <v>0</v>
      </c>
      <c r="O268" s="668">
        <v>-1.1641532182693481E-10</v>
      </c>
      <c r="P268" s="681">
        <v>0.25</v>
      </c>
      <c r="Q268" s="669"/>
    </row>
    <row r="269" spans="1:17" ht="14.4" customHeight="1" x14ac:dyDescent="0.3">
      <c r="A269" s="664" t="s">
        <v>7771</v>
      </c>
      <c r="B269" s="665" t="s">
        <v>8092</v>
      </c>
      <c r="C269" s="665" t="s">
        <v>7772</v>
      </c>
      <c r="D269" s="665" t="s">
        <v>7936</v>
      </c>
      <c r="E269" s="665" t="s">
        <v>8109</v>
      </c>
      <c r="F269" s="668">
        <v>0</v>
      </c>
      <c r="G269" s="668">
        <v>-2.9103830456733704E-11</v>
      </c>
      <c r="H269" s="665">
        <v>1</v>
      </c>
      <c r="I269" s="665"/>
      <c r="J269" s="668">
        <v>-1.7763568394002505E-15</v>
      </c>
      <c r="K269" s="668">
        <v>0</v>
      </c>
      <c r="L269" s="665">
        <v>0</v>
      </c>
      <c r="M269" s="665">
        <v>0</v>
      </c>
      <c r="N269" s="668">
        <v>0</v>
      </c>
      <c r="O269" s="668">
        <v>0</v>
      </c>
      <c r="P269" s="681">
        <v>0</v>
      </c>
      <c r="Q269" s="669"/>
    </row>
    <row r="270" spans="1:17" ht="14.4" customHeight="1" x14ac:dyDescent="0.3">
      <c r="A270" s="664" t="s">
        <v>7771</v>
      </c>
      <c r="B270" s="665" t="s">
        <v>8092</v>
      </c>
      <c r="C270" s="665" t="s">
        <v>7772</v>
      </c>
      <c r="D270" s="665" t="s">
        <v>7956</v>
      </c>
      <c r="E270" s="665" t="s">
        <v>8110</v>
      </c>
      <c r="F270" s="668">
        <v>-3.5527136788005009E-15</v>
      </c>
      <c r="G270" s="668">
        <v>0</v>
      </c>
      <c r="H270" s="665"/>
      <c r="I270" s="665">
        <v>0</v>
      </c>
      <c r="J270" s="668">
        <v>0</v>
      </c>
      <c r="K270" s="668">
        <v>5.8207660913467407E-11</v>
      </c>
      <c r="L270" s="665"/>
      <c r="M270" s="665"/>
      <c r="N270" s="668">
        <v>0</v>
      </c>
      <c r="O270" s="668">
        <v>0</v>
      </c>
      <c r="P270" s="681"/>
      <c r="Q270" s="669"/>
    </row>
    <row r="271" spans="1:17" ht="14.4" customHeight="1" x14ac:dyDescent="0.3">
      <c r="A271" s="664" t="s">
        <v>7771</v>
      </c>
      <c r="B271" s="665" t="s">
        <v>8092</v>
      </c>
      <c r="C271" s="665" t="s">
        <v>7772</v>
      </c>
      <c r="D271" s="665" t="s">
        <v>7967</v>
      </c>
      <c r="E271" s="665" t="s">
        <v>8111</v>
      </c>
      <c r="F271" s="668">
        <v>0</v>
      </c>
      <c r="G271" s="668">
        <v>0</v>
      </c>
      <c r="H271" s="665"/>
      <c r="I271" s="665"/>
      <c r="J271" s="668">
        <v>-1.4210854715202004E-14</v>
      </c>
      <c r="K271" s="668">
        <v>9.3132257461547852E-10</v>
      </c>
      <c r="L271" s="665"/>
      <c r="M271" s="665">
        <v>-65536</v>
      </c>
      <c r="N271" s="668">
        <v>0</v>
      </c>
      <c r="O271" s="668">
        <v>0</v>
      </c>
      <c r="P271" s="681"/>
      <c r="Q271" s="669"/>
    </row>
    <row r="272" spans="1:17" ht="14.4" customHeight="1" x14ac:dyDescent="0.3">
      <c r="A272" s="664" t="s">
        <v>7771</v>
      </c>
      <c r="B272" s="665" t="s">
        <v>8092</v>
      </c>
      <c r="C272" s="665" t="s">
        <v>7772</v>
      </c>
      <c r="D272" s="665" t="s">
        <v>7970</v>
      </c>
      <c r="E272" s="665" t="s">
        <v>8093</v>
      </c>
      <c r="F272" s="668">
        <v>0</v>
      </c>
      <c r="G272" s="668">
        <v>-9.3132257461547852E-10</v>
      </c>
      <c r="H272" s="665">
        <v>1</v>
      </c>
      <c r="I272" s="665"/>
      <c r="J272" s="668">
        <v>0</v>
      </c>
      <c r="K272" s="668">
        <v>-3.7252902984619141E-9</v>
      </c>
      <c r="L272" s="665">
        <v>4</v>
      </c>
      <c r="M272" s="665"/>
      <c r="N272" s="668">
        <v>0</v>
      </c>
      <c r="O272" s="668">
        <v>5.8207660913467407E-10</v>
      </c>
      <c r="P272" s="681">
        <v>-0.625</v>
      </c>
      <c r="Q272" s="669"/>
    </row>
    <row r="273" spans="1:17" ht="14.4" customHeight="1" x14ac:dyDescent="0.3">
      <c r="A273" s="664" t="s">
        <v>7771</v>
      </c>
      <c r="B273" s="665" t="s">
        <v>8092</v>
      </c>
      <c r="C273" s="665" t="s">
        <v>7772</v>
      </c>
      <c r="D273" s="665" t="s">
        <v>7979</v>
      </c>
      <c r="E273" s="665" t="s">
        <v>8112</v>
      </c>
      <c r="F273" s="668"/>
      <c r="G273" s="668"/>
      <c r="H273" s="665"/>
      <c r="I273" s="665"/>
      <c r="J273" s="668">
        <v>0</v>
      </c>
      <c r="K273" s="668">
        <v>0</v>
      </c>
      <c r="L273" s="665"/>
      <c r="M273" s="665"/>
      <c r="N273" s="668">
        <v>0</v>
      </c>
      <c r="O273" s="668">
        <v>0</v>
      </c>
      <c r="P273" s="681"/>
      <c r="Q273" s="669"/>
    </row>
    <row r="274" spans="1:17" ht="14.4" customHeight="1" x14ac:dyDescent="0.3">
      <c r="A274" s="664" t="s">
        <v>7771</v>
      </c>
      <c r="B274" s="665" t="s">
        <v>8092</v>
      </c>
      <c r="C274" s="665" t="s">
        <v>7772</v>
      </c>
      <c r="D274" s="665" t="s">
        <v>7982</v>
      </c>
      <c r="E274" s="665" t="s">
        <v>8108</v>
      </c>
      <c r="F274" s="668"/>
      <c r="G274" s="668"/>
      <c r="H274" s="665"/>
      <c r="I274" s="665"/>
      <c r="J274" s="668">
        <v>0</v>
      </c>
      <c r="K274" s="668">
        <v>1.1641532182693481E-10</v>
      </c>
      <c r="L274" s="665"/>
      <c r="M274" s="665"/>
      <c r="N274" s="668">
        <v>0</v>
      </c>
      <c r="O274" s="668">
        <v>0</v>
      </c>
      <c r="P274" s="681"/>
      <c r="Q274" s="669"/>
    </row>
    <row r="275" spans="1:17" ht="14.4" customHeight="1" x14ac:dyDescent="0.3">
      <c r="A275" s="664" t="s">
        <v>7771</v>
      </c>
      <c r="B275" s="665" t="s">
        <v>8092</v>
      </c>
      <c r="C275" s="665" t="s">
        <v>7772</v>
      </c>
      <c r="D275" s="665" t="s">
        <v>7986</v>
      </c>
      <c r="E275" s="665" t="s">
        <v>4237</v>
      </c>
      <c r="F275" s="668"/>
      <c r="G275" s="668"/>
      <c r="H275" s="665"/>
      <c r="I275" s="665"/>
      <c r="J275" s="668">
        <v>0</v>
      </c>
      <c r="K275" s="668">
        <v>1.1641532182693481E-10</v>
      </c>
      <c r="L275" s="665"/>
      <c r="M275" s="665"/>
      <c r="N275" s="668">
        <v>3.5527136788005009E-15</v>
      </c>
      <c r="O275" s="668">
        <v>-4.3655745685100555E-10</v>
      </c>
      <c r="P275" s="681"/>
      <c r="Q275" s="669">
        <v>-122880</v>
      </c>
    </row>
    <row r="276" spans="1:17" ht="14.4" customHeight="1" x14ac:dyDescent="0.3">
      <c r="A276" s="664" t="s">
        <v>7771</v>
      </c>
      <c r="B276" s="665" t="s">
        <v>8092</v>
      </c>
      <c r="C276" s="665" t="s">
        <v>7772</v>
      </c>
      <c r="D276" s="665" t="s">
        <v>7988</v>
      </c>
      <c r="E276" s="665" t="s">
        <v>8113</v>
      </c>
      <c r="F276" s="668"/>
      <c r="G276" s="668"/>
      <c r="H276" s="665"/>
      <c r="I276" s="665"/>
      <c r="J276" s="668">
        <v>0</v>
      </c>
      <c r="K276" s="668">
        <v>0</v>
      </c>
      <c r="L276" s="665"/>
      <c r="M276" s="665"/>
      <c r="N276" s="668">
        <v>0</v>
      </c>
      <c r="O276" s="668">
        <v>0</v>
      </c>
      <c r="P276" s="681"/>
      <c r="Q276" s="669"/>
    </row>
    <row r="277" spans="1:17" ht="14.4" customHeight="1" x14ac:dyDescent="0.3">
      <c r="A277" s="664" t="s">
        <v>7771</v>
      </c>
      <c r="B277" s="665" t="s">
        <v>8092</v>
      </c>
      <c r="C277" s="665" t="s">
        <v>7772</v>
      </c>
      <c r="D277" s="665" t="s">
        <v>7990</v>
      </c>
      <c r="E277" s="665" t="s">
        <v>8113</v>
      </c>
      <c r="F277" s="668"/>
      <c r="G277" s="668"/>
      <c r="H277" s="665"/>
      <c r="I277" s="665"/>
      <c r="J277" s="668">
        <v>0</v>
      </c>
      <c r="K277" s="668">
        <v>0</v>
      </c>
      <c r="L277" s="665"/>
      <c r="M277" s="665"/>
      <c r="N277" s="668">
        <v>0</v>
      </c>
      <c r="O277" s="668">
        <v>0</v>
      </c>
      <c r="P277" s="681"/>
      <c r="Q277" s="669"/>
    </row>
    <row r="278" spans="1:17" ht="14.4" customHeight="1" x14ac:dyDescent="0.3">
      <c r="A278" s="664" t="s">
        <v>7771</v>
      </c>
      <c r="B278" s="665" t="s">
        <v>8092</v>
      </c>
      <c r="C278" s="665" t="s">
        <v>7772</v>
      </c>
      <c r="D278" s="665" t="s">
        <v>7991</v>
      </c>
      <c r="E278" s="665" t="s">
        <v>8112</v>
      </c>
      <c r="F278" s="668"/>
      <c r="G278" s="668"/>
      <c r="H278" s="665"/>
      <c r="I278" s="665"/>
      <c r="J278" s="668"/>
      <c r="K278" s="668"/>
      <c r="L278" s="665"/>
      <c r="M278" s="665"/>
      <c r="N278" s="668">
        <v>0</v>
      </c>
      <c r="O278" s="668">
        <v>0</v>
      </c>
      <c r="P278" s="681"/>
      <c r="Q278" s="669"/>
    </row>
    <row r="279" spans="1:17" ht="14.4" customHeight="1" x14ac:dyDescent="0.3">
      <c r="A279" s="664" t="s">
        <v>7771</v>
      </c>
      <c r="B279" s="665" t="s">
        <v>8092</v>
      </c>
      <c r="C279" s="665" t="s">
        <v>7772</v>
      </c>
      <c r="D279" s="665" t="s">
        <v>7996</v>
      </c>
      <c r="E279" s="665" t="s">
        <v>8114</v>
      </c>
      <c r="F279" s="668"/>
      <c r="G279" s="668"/>
      <c r="H279" s="665"/>
      <c r="I279" s="665"/>
      <c r="J279" s="668">
        <v>0</v>
      </c>
      <c r="K279" s="668">
        <v>0</v>
      </c>
      <c r="L279" s="665"/>
      <c r="M279" s="665"/>
      <c r="N279" s="668">
        <v>0</v>
      </c>
      <c r="O279" s="668">
        <v>-5.8207660913467407E-11</v>
      </c>
      <c r="P279" s="681"/>
      <c r="Q279" s="669"/>
    </row>
    <row r="280" spans="1:17" ht="14.4" customHeight="1" x14ac:dyDescent="0.3">
      <c r="A280" s="664" t="s">
        <v>7771</v>
      </c>
      <c r="B280" s="665" t="s">
        <v>8092</v>
      </c>
      <c r="C280" s="665" t="s">
        <v>7772</v>
      </c>
      <c r="D280" s="665" t="s">
        <v>8005</v>
      </c>
      <c r="E280" s="665" t="s">
        <v>8115</v>
      </c>
      <c r="F280" s="668"/>
      <c r="G280" s="668"/>
      <c r="H280" s="665"/>
      <c r="I280" s="665"/>
      <c r="J280" s="668"/>
      <c r="K280" s="668"/>
      <c r="L280" s="665"/>
      <c r="M280" s="665"/>
      <c r="N280" s="668">
        <v>0</v>
      </c>
      <c r="O280" s="668">
        <v>0</v>
      </c>
      <c r="P280" s="681"/>
      <c r="Q280" s="669"/>
    </row>
    <row r="281" spans="1:17" ht="14.4" customHeight="1" x14ac:dyDescent="0.3">
      <c r="A281" s="664" t="s">
        <v>7771</v>
      </c>
      <c r="B281" s="665" t="s">
        <v>566</v>
      </c>
      <c r="C281" s="665" t="s">
        <v>7772</v>
      </c>
      <c r="D281" s="665" t="s">
        <v>7814</v>
      </c>
      <c r="E281" s="665" t="s">
        <v>4213</v>
      </c>
      <c r="F281" s="668"/>
      <c r="G281" s="668"/>
      <c r="H281" s="665"/>
      <c r="I281" s="665"/>
      <c r="J281" s="668"/>
      <c r="K281" s="668"/>
      <c r="L281" s="665"/>
      <c r="M281" s="665"/>
      <c r="N281" s="668">
        <v>7.53</v>
      </c>
      <c r="O281" s="668">
        <v>44271.66</v>
      </c>
      <c r="P281" s="681"/>
      <c r="Q281" s="669">
        <v>5879.370517928287</v>
      </c>
    </row>
    <row r="282" spans="1:17" ht="14.4" customHeight="1" x14ac:dyDescent="0.3">
      <c r="A282" s="664" t="s">
        <v>7771</v>
      </c>
      <c r="B282" s="665" t="s">
        <v>566</v>
      </c>
      <c r="C282" s="665" t="s">
        <v>8045</v>
      </c>
      <c r="D282" s="665" t="s">
        <v>8066</v>
      </c>
      <c r="E282" s="665" t="s">
        <v>8067</v>
      </c>
      <c r="F282" s="668"/>
      <c r="G282" s="668"/>
      <c r="H282" s="665"/>
      <c r="I282" s="665"/>
      <c r="J282" s="668"/>
      <c r="K282" s="668"/>
      <c r="L282" s="665"/>
      <c r="M282" s="665"/>
      <c r="N282" s="668">
        <v>1</v>
      </c>
      <c r="O282" s="668">
        <v>0</v>
      </c>
      <c r="P282" s="681"/>
      <c r="Q282" s="669">
        <v>0</v>
      </c>
    </row>
    <row r="283" spans="1:17" ht="14.4" customHeight="1" x14ac:dyDescent="0.3">
      <c r="A283" s="664" t="s">
        <v>8116</v>
      </c>
      <c r="B283" s="665" t="s">
        <v>557</v>
      </c>
      <c r="C283" s="665" t="s">
        <v>7772</v>
      </c>
      <c r="D283" s="665" t="s">
        <v>7774</v>
      </c>
      <c r="E283" s="665" t="s">
        <v>7775</v>
      </c>
      <c r="F283" s="668">
        <v>96.600000000000009</v>
      </c>
      <c r="G283" s="668">
        <v>5462.71</v>
      </c>
      <c r="H283" s="665">
        <v>1</v>
      </c>
      <c r="I283" s="665">
        <v>56.549792960662522</v>
      </c>
      <c r="J283" s="668">
        <v>98.4</v>
      </c>
      <c r="K283" s="668">
        <v>5323.5099999999993</v>
      </c>
      <c r="L283" s="665">
        <v>0.97451814209430832</v>
      </c>
      <c r="M283" s="665">
        <v>54.100711382113808</v>
      </c>
      <c r="N283" s="668">
        <v>81.5</v>
      </c>
      <c r="O283" s="668">
        <v>4409.1499999999987</v>
      </c>
      <c r="P283" s="681">
        <v>0.80713601856953754</v>
      </c>
      <c r="Q283" s="669">
        <v>54.099999999999987</v>
      </c>
    </row>
    <row r="284" spans="1:17" ht="14.4" customHeight="1" x14ac:dyDescent="0.3">
      <c r="A284" s="664" t="s">
        <v>8116</v>
      </c>
      <c r="B284" s="665" t="s">
        <v>557</v>
      </c>
      <c r="C284" s="665" t="s">
        <v>7772</v>
      </c>
      <c r="D284" s="665" t="s">
        <v>7776</v>
      </c>
      <c r="E284" s="665" t="s">
        <v>4927</v>
      </c>
      <c r="F284" s="668">
        <v>31.3</v>
      </c>
      <c r="G284" s="668">
        <v>3543.1600000000003</v>
      </c>
      <c r="H284" s="665">
        <v>1</v>
      </c>
      <c r="I284" s="665">
        <v>113.2</v>
      </c>
      <c r="J284" s="668">
        <v>34.800000000000004</v>
      </c>
      <c r="K284" s="668">
        <v>3767.1700000000005</v>
      </c>
      <c r="L284" s="665">
        <v>1.0632232244662956</v>
      </c>
      <c r="M284" s="665">
        <v>108.25201149425287</v>
      </c>
      <c r="N284" s="668">
        <v>38.4</v>
      </c>
      <c r="O284" s="668">
        <v>4156.8999999999996</v>
      </c>
      <c r="P284" s="681">
        <v>1.1732182571489855</v>
      </c>
      <c r="Q284" s="669">
        <v>108.25260416666666</v>
      </c>
    </row>
    <row r="285" spans="1:17" ht="14.4" customHeight="1" x14ac:dyDescent="0.3">
      <c r="A285" s="664" t="s">
        <v>8116</v>
      </c>
      <c r="B285" s="665" t="s">
        <v>557</v>
      </c>
      <c r="C285" s="665" t="s">
        <v>7772</v>
      </c>
      <c r="D285" s="665" t="s">
        <v>7777</v>
      </c>
      <c r="E285" s="665" t="s">
        <v>7778</v>
      </c>
      <c r="F285" s="668">
        <v>0.5</v>
      </c>
      <c r="G285" s="668">
        <v>78.949999999999989</v>
      </c>
      <c r="H285" s="665">
        <v>1</v>
      </c>
      <c r="I285" s="665">
        <v>157.89999999999998</v>
      </c>
      <c r="J285" s="668">
        <v>1</v>
      </c>
      <c r="K285" s="668">
        <v>151.01999999999998</v>
      </c>
      <c r="L285" s="665">
        <v>1.912856238125396</v>
      </c>
      <c r="M285" s="665">
        <v>151.01999999999998</v>
      </c>
      <c r="N285" s="668">
        <v>0.2</v>
      </c>
      <c r="O285" s="668">
        <v>30.2</v>
      </c>
      <c r="P285" s="681">
        <v>0.38252058264724514</v>
      </c>
      <c r="Q285" s="669">
        <v>151</v>
      </c>
    </row>
    <row r="286" spans="1:17" ht="14.4" customHeight="1" x14ac:dyDescent="0.3">
      <c r="A286" s="664" t="s">
        <v>8116</v>
      </c>
      <c r="B286" s="665" t="s">
        <v>557</v>
      </c>
      <c r="C286" s="665" t="s">
        <v>7772</v>
      </c>
      <c r="D286" s="665" t="s">
        <v>7781</v>
      </c>
      <c r="E286" s="665" t="s">
        <v>7782</v>
      </c>
      <c r="F286" s="668">
        <v>4.8999999999999995</v>
      </c>
      <c r="G286" s="668">
        <v>57.33</v>
      </c>
      <c r="H286" s="665">
        <v>1</v>
      </c>
      <c r="I286" s="665">
        <v>11.700000000000001</v>
      </c>
      <c r="J286" s="668">
        <v>9.3999999999999986</v>
      </c>
      <c r="K286" s="668">
        <v>116.85999999999999</v>
      </c>
      <c r="L286" s="665">
        <v>2.0383743240886094</v>
      </c>
      <c r="M286" s="665">
        <v>12.431914893617021</v>
      </c>
      <c r="N286" s="668">
        <v>8.4</v>
      </c>
      <c r="O286" s="668">
        <v>107.97999999999999</v>
      </c>
      <c r="P286" s="681">
        <v>1.8834815977673118</v>
      </c>
      <c r="Q286" s="669">
        <v>12.854761904761903</v>
      </c>
    </row>
    <row r="287" spans="1:17" ht="14.4" customHeight="1" x14ac:dyDescent="0.3">
      <c r="A287" s="664" t="s">
        <v>8116</v>
      </c>
      <c r="B287" s="665" t="s">
        <v>557</v>
      </c>
      <c r="C287" s="665" t="s">
        <v>7772</v>
      </c>
      <c r="D287" s="665" t="s">
        <v>7783</v>
      </c>
      <c r="E287" s="665" t="s">
        <v>7784</v>
      </c>
      <c r="F287" s="668">
        <v>103.2</v>
      </c>
      <c r="G287" s="668">
        <v>20361.359999999997</v>
      </c>
      <c r="H287" s="665">
        <v>1</v>
      </c>
      <c r="I287" s="665">
        <v>197.29999999999995</v>
      </c>
      <c r="J287" s="668">
        <v>86.9</v>
      </c>
      <c r="K287" s="668">
        <v>16398.090000000004</v>
      </c>
      <c r="L287" s="665">
        <v>0.80535337521658701</v>
      </c>
      <c r="M287" s="665">
        <v>188.70069044879173</v>
      </c>
      <c r="N287" s="668">
        <v>71.600000000000009</v>
      </c>
      <c r="O287" s="668">
        <v>14312.560000000005</v>
      </c>
      <c r="P287" s="681">
        <v>0.7029275058247586</v>
      </c>
      <c r="Q287" s="669">
        <v>199.89608938547491</v>
      </c>
    </row>
    <row r="288" spans="1:17" ht="14.4" customHeight="1" x14ac:dyDescent="0.3">
      <c r="A288" s="664" t="s">
        <v>8116</v>
      </c>
      <c r="B288" s="665" t="s">
        <v>557</v>
      </c>
      <c r="C288" s="665" t="s">
        <v>7772</v>
      </c>
      <c r="D288" s="665" t="s">
        <v>7785</v>
      </c>
      <c r="E288" s="665" t="s">
        <v>4141</v>
      </c>
      <c r="F288" s="668">
        <v>5</v>
      </c>
      <c r="G288" s="668">
        <v>41711.199999999997</v>
      </c>
      <c r="H288" s="665">
        <v>1</v>
      </c>
      <c r="I288" s="665">
        <v>8342.24</v>
      </c>
      <c r="J288" s="668">
        <v>8</v>
      </c>
      <c r="K288" s="668">
        <v>58164.770000000004</v>
      </c>
      <c r="L288" s="665">
        <v>1.3944640767947221</v>
      </c>
      <c r="M288" s="665">
        <v>7270.5962500000005</v>
      </c>
      <c r="N288" s="668">
        <v>8</v>
      </c>
      <c r="O288" s="668">
        <v>50980.32</v>
      </c>
      <c r="P288" s="681">
        <v>1.222221369799958</v>
      </c>
      <c r="Q288" s="669">
        <v>6372.54</v>
      </c>
    </row>
    <row r="289" spans="1:17" ht="14.4" customHeight="1" x14ac:dyDescent="0.3">
      <c r="A289" s="664" t="s">
        <v>8116</v>
      </c>
      <c r="B289" s="665" t="s">
        <v>557</v>
      </c>
      <c r="C289" s="665" t="s">
        <v>7772</v>
      </c>
      <c r="D289" s="665" t="s">
        <v>8117</v>
      </c>
      <c r="E289" s="665" t="s">
        <v>7788</v>
      </c>
      <c r="F289" s="668"/>
      <c r="G289" s="668"/>
      <c r="H289" s="665"/>
      <c r="I289" s="665"/>
      <c r="J289" s="668"/>
      <c r="K289" s="668"/>
      <c r="L289" s="665"/>
      <c r="M289" s="665"/>
      <c r="N289" s="668">
        <v>8.57</v>
      </c>
      <c r="O289" s="668">
        <v>1182.71</v>
      </c>
      <c r="P289" s="681"/>
      <c r="Q289" s="669">
        <v>138.00583430571763</v>
      </c>
    </row>
    <row r="290" spans="1:17" ht="14.4" customHeight="1" x14ac:dyDescent="0.3">
      <c r="A290" s="664" t="s">
        <v>8116</v>
      </c>
      <c r="B290" s="665" t="s">
        <v>557</v>
      </c>
      <c r="C290" s="665" t="s">
        <v>7772</v>
      </c>
      <c r="D290" s="665" t="s">
        <v>7787</v>
      </c>
      <c r="E290" s="665" t="s">
        <v>7788</v>
      </c>
      <c r="F290" s="668"/>
      <c r="G290" s="668"/>
      <c r="H290" s="665"/>
      <c r="I290" s="665"/>
      <c r="J290" s="668">
        <v>2.23</v>
      </c>
      <c r="K290" s="668">
        <v>615.48</v>
      </c>
      <c r="L290" s="665"/>
      <c r="M290" s="665">
        <v>276</v>
      </c>
      <c r="N290" s="668">
        <v>2.59</v>
      </c>
      <c r="O290" s="668">
        <v>694.59</v>
      </c>
      <c r="P290" s="681"/>
      <c r="Q290" s="669">
        <v>268.18146718146721</v>
      </c>
    </row>
    <row r="291" spans="1:17" ht="14.4" customHeight="1" x14ac:dyDescent="0.3">
      <c r="A291" s="664" t="s">
        <v>8116</v>
      </c>
      <c r="B291" s="665" t="s">
        <v>557</v>
      </c>
      <c r="C291" s="665" t="s">
        <v>7772</v>
      </c>
      <c r="D291" s="665" t="s">
        <v>7791</v>
      </c>
      <c r="E291" s="665" t="s">
        <v>7792</v>
      </c>
      <c r="F291" s="668">
        <v>9</v>
      </c>
      <c r="G291" s="668">
        <v>71301.42</v>
      </c>
      <c r="H291" s="665">
        <v>1</v>
      </c>
      <c r="I291" s="665">
        <v>7922.38</v>
      </c>
      <c r="J291" s="668">
        <v>18</v>
      </c>
      <c r="K291" s="668">
        <v>125412.23999999999</v>
      </c>
      <c r="L291" s="665">
        <v>1.7589024173712107</v>
      </c>
      <c r="M291" s="665">
        <v>6967.3466666666664</v>
      </c>
      <c r="N291" s="668">
        <v>25</v>
      </c>
      <c r="O291" s="668">
        <v>165528.74999999997</v>
      </c>
      <c r="P291" s="681">
        <v>2.3215351110819387</v>
      </c>
      <c r="Q291" s="669">
        <v>6621.1499999999987</v>
      </c>
    </row>
    <row r="292" spans="1:17" ht="14.4" customHeight="1" x14ac:dyDescent="0.3">
      <c r="A292" s="664" t="s">
        <v>8116</v>
      </c>
      <c r="B292" s="665" t="s">
        <v>557</v>
      </c>
      <c r="C292" s="665" t="s">
        <v>7772</v>
      </c>
      <c r="D292" s="665" t="s">
        <v>7793</v>
      </c>
      <c r="E292" s="665" t="s">
        <v>1823</v>
      </c>
      <c r="F292" s="668"/>
      <c r="G292" s="668"/>
      <c r="H292" s="665"/>
      <c r="I292" s="665"/>
      <c r="J292" s="668"/>
      <c r="K292" s="668"/>
      <c r="L292" s="665"/>
      <c r="M292" s="665"/>
      <c r="N292" s="668">
        <v>1.0900000000000001</v>
      </c>
      <c r="O292" s="668">
        <v>137.82999999999998</v>
      </c>
      <c r="P292" s="681"/>
      <c r="Q292" s="669">
        <v>126.44954128440365</v>
      </c>
    </row>
    <row r="293" spans="1:17" ht="14.4" customHeight="1" x14ac:dyDescent="0.3">
      <c r="A293" s="664" t="s">
        <v>8116</v>
      </c>
      <c r="B293" s="665" t="s">
        <v>557</v>
      </c>
      <c r="C293" s="665" t="s">
        <v>7772</v>
      </c>
      <c r="D293" s="665" t="s">
        <v>7794</v>
      </c>
      <c r="E293" s="665" t="s">
        <v>1823</v>
      </c>
      <c r="F293" s="668"/>
      <c r="G293" s="668"/>
      <c r="H293" s="665"/>
      <c r="I293" s="665"/>
      <c r="J293" s="668"/>
      <c r="K293" s="668"/>
      <c r="L293" s="665"/>
      <c r="M293" s="665"/>
      <c r="N293" s="668">
        <v>10.119999999999999</v>
      </c>
      <c r="O293" s="668">
        <v>5180.88</v>
      </c>
      <c r="P293" s="681"/>
      <c r="Q293" s="669">
        <v>511.94466403162062</v>
      </c>
    </row>
    <row r="294" spans="1:17" ht="14.4" customHeight="1" x14ac:dyDescent="0.3">
      <c r="A294" s="664" t="s">
        <v>8116</v>
      </c>
      <c r="B294" s="665" t="s">
        <v>557</v>
      </c>
      <c r="C294" s="665" t="s">
        <v>7772</v>
      </c>
      <c r="D294" s="665" t="s">
        <v>8118</v>
      </c>
      <c r="E294" s="665" t="s">
        <v>2010</v>
      </c>
      <c r="F294" s="668"/>
      <c r="G294" s="668"/>
      <c r="H294" s="665"/>
      <c r="I294" s="665"/>
      <c r="J294" s="668"/>
      <c r="K294" s="668"/>
      <c r="L294" s="665"/>
      <c r="M294" s="665"/>
      <c r="N294" s="668">
        <v>1.29</v>
      </c>
      <c r="O294" s="668">
        <v>260.05</v>
      </c>
      <c r="P294" s="681"/>
      <c r="Q294" s="669">
        <v>201.58914728682171</v>
      </c>
    </row>
    <row r="295" spans="1:17" ht="14.4" customHeight="1" x14ac:dyDescent="0.3">
      <c r="A295" s="664" t="s">
        <v>8116</v>
      </c>
      <c r="B295" s="665" t="s">
        <v>557</v>
      </c>
      <c r="C295" s="665" t="s">
        <v>7772</v>
      </c>
      <c r="D295" s="665" t="s">
        <v>8119</v>
      </c>
      <c r="E295" s="665" t="s">
        <v>2010</v>
      </c>
      <c r="F295" s="668">
        <v>1.6</v>
      </c>
      <c r="G295" s="668">
        <v>583.52</v>
      </c>
      <c r="H295" s="665">
        <v>1</v>
      </c>
      <c r="I295" s="665">
        <v>364.7</v>
      </c>
      <c r="J295" s="668"/>
      <c r="K295" s="668"/>
      <c r="L295" s="665"/>
      <c r="M295" s="665"/>
      <c r="N295" s="668">
        <v>2.87</v>
      </c>
      <c r="O295" s="668">
        <v>1157.19</v>
      </c>
      <c r="P295" s="681">
        <v>1.9831196874143133</v>
      </c>
      <c r="Q295" s="669">
        <v>403.20209059233451</v>
      </c>
    </row>
    <row r="296" spans="1:17" ht="14.4" customHeight="1" x14ac:dyDescent="0.3">
      <c r="A296" s="664" t="s">
        <v>8116</v>
      </c>
      <c r="B296" s="665" t="s">
        <v>557</v>
      </c>
      <c r="C296" s="665" t="s">
        <v>7772</v>
      </c>
      <c r="D296" s="665" t="s">
        <v>8120</v>
      </c>
      <c r="E296" s="665" t="s">
        <v>2010</v>
      </c>
      <c r="F296" s="668"/>
      <c r="G296" s="668"/>
      <c r="H296" s="665"/>
      <c r="I296" s="665"/>
      <c r="J296" s="668"/>
      <c r="K296" s="668"/>
      <c r="L296" s="665"/>
      <c r="M296" s="665"/>
      <c r="N296" s="668">
        <v>0.95</v>
      </c>
      <c r="O296" s="668">
        <v>766.09</v>
      </c>
      <c r="P296" s="681"/>
      <c r="Q296" s="669">
        <v>806.41052631578953</v>
      </c>
    </row>
    <row r="297" spans="1:17" ht="14.4" customHeight="1" x14ac:dyDescent="0.3">
      <c r="A297" s="664" t="s">
        <v>8116</v>
      </c>
      <c r="B297" s="665" t="s">
        <v>557</v>
      </c>
      <c r="C297" s="665" t="s">
        <v>7772</v>
      </c>
      <c r="D297" s="665" t="s">
        <v>7795</v>
      </c>
      <c r="E297" s="665" t="s">
        <v>4048</v>
      </c>
      <c r="F297" s="668">
        <v>31</v>
      </c>
      <c r="G297" s="668">
        <v>941697.85</v>
      </c>
      <c r="H297" s="665">
        <v>1</v>
      </c>
      <c r="I297" s="665">
        <v>30377.35</v>
      </c>
      <c r="J297" s="668">
        <v>30</v>
      </c>
      <c r="K297" s="668">
        <v>858702.90000000014</v>
      </c>
      <c r="L297" s="665">
        <v>0.91186668845001628</v>
      </c>
      <c r="M297" s="665">
        <v>28623.430000000004</v>
      </c>
      <c r="N297" s="668">
        <v>23</v>
      </c>
      <c r="O297" s="668">
        <v>658338.89</v>
      </c>
      <c r="P297" s="681">
        <v>0.69909779447834575</v>
      </c>
      <c r="Q297" s="669">
        <v>28623.43</v>
      </c>
    </row>
    <row r="298" spans="1:17" ht="14.4" customHeight="1" x14ac:dyDescent="0.3">
      <c r="A298" s="664" t="s">
        <v>8116</v>
      </c>
      <c r="B298" s="665" t="s">
        <v>557</v>
      </c>
      <c r="C298" s="665" t="s">
        <v>7772</v>
      </c>
      <c r="D298" s="665" t="s">
        <v>7796</v>
      </c>
      <c r="E298" s="665" t="s">
        <v>3843</v>
      </c>
      <c r="F298" s="668">
        <v>39</v>
      </c>
      <c r="G298" s="668">
        <v>1293768.06</v>
      </c>
      <c r="H298" s="665">
        <v>1</v>
      </c>
      <c r="I298" s="665">
        <v>33173.54</v>
      </c>
      <c r="J298" s="668">
        <v>48</v>
      </c>
      <c r="K298" s="668">
        <v>1373956.8</v>
      </c>
      <c r="L298" s="665">
        <v>1.0619807695669965</v>
      </c>
      <c r="M298" s="665">
        <v>28624.100000000002</v>
      </c>
      <c r="N298" s="668">
        <v>37</v>
      </c>
      <c r="O298" s="668">
        <v>1059091.7</v>
      </c>
      <c r="P298" s="681">
        <v>0.81861017654122636</v>
      </c>
      <c r="Q298" s="669">
        <v>28624.1</v>
      </c>
    </row>
    <row r="299" spans="1:17" ht="14.4" customHeight="1" x14ac:dyDescent="0.3">
      <c r="A299" s="664" t="s">
        <v>8116</v>
      </c>
      <c r="B299" s="665" t="s">
        <v>557</v>
      </c>
      <c r="C299" s="665" t="s">
        <v>7772</v>
      </c>
      <c r="D299" s="665" t="s">
        <v>7797</v>
      </c>
      <c r="E299" s="665" t="s">
        <v>4113</v>
      </c>
      <c r="F299" s="668"/>
      <c r="G299" s="668"/>
      <c r="H299" s="665"/>
      <c r="I299" s="665"/>
      <c r="J299" s="668">
        <v>1</v>
      </c>
      <c r="K299" s="668">
        <v>23869.13</v>
      </c>
      <c r="L299" s="665"/>
      <c r="M299" s="665">
        <v>23869.13</v>
      </c>
      <c r="N299" s="668"/>
      <c r="O299" s="668"/>
      <c r="P299" s="681"/>
      <c r="Q299" s="669"/>
    </row>
    <row r="300" spans="1:17" ht="14.4" customHeight="1" x14ac:dyDescent="0.3">
      <c r="A300" s="664" t="s">
        <v>8116</v>
      </c>
      <c r="B300" s="665" t="s">
        <v>557</v>
      </c>
      <c r="C300" s="665" t="s">
        <v>7772</v>
      </c>
      <c r="D300" s="665" t="s">
        <v>7804</v>
      </c>
      <c r="E300" s="665" t="s">
        <v>7805</v>
      </c>
      <c r="F300" s="668">
        <v>159</v>
      </c>
      <c r="G300" s="668">
        <v>710906.43</v>
      </c>
      <c r="H300" s="665">
        <v>1</v>
      </c>
      <c r="I300" s="665">
        <v>4471.1096226415093</v>
      </c>
      <c r="J300" s="668">
        <v>8</v>
      </c>
      <c r="K300" s="668">
        <v>12965.179999999998</v>
      </c>
      <c r="L300" s="665">
        <v>1.8237533735628187E-2</v>
      </c>
      <c r="M300" s="665">
        <v>1620.6474999999998</v>
      </c>
      <c r="N300" s="668">
        <v>7</v>
      </c>
      <c r="O300" s="668">
        <v>12243.56</v>
      </c>
      <c r="P300" s="681">
        <v>1.7222463440090138E-2</v>
      </c>
      <c r="Q300" s="669">
        <v>1749.08</v>
      </c>
    </row>
    <row r="301" spans="1:17" ht="14.4" customHeight="1" x14ac:dyDescent="0.3">
      <c r="A301" s="664" t="s">
        <v>8116</v>
      </c>
      <c r="B301" s="665" t="s">
        <v>557</v>
      </c>
      <c r="C301" s="665" t="s">
        <v>7772</v>
      </c>
      <c r="D301" s="665" t="s">
        <v>7807</v>
      </c>
      <c r="E301" s="665" t="s">
        <v>7808</v>
      </c>
      <c r="F301" s="668">
        <v>172</v>
      </c>
      <c r="G301" s="668">
        <v>1912540.24</v>
      </c>
      <c r="H301" s="665">
        <v>1</v>
      </c>
      <c r="I301" s="665">
        <v>11119.42</v>
      </c>
      <c r="J301" s="668">
        <v>204</v>
      </c>
      <c r="K301" s="668">
        <v>1992361.6600000001</v>
      </c>
      <c r="L301" s="665">
        <v>1.0417358120527702</v>
      </c>
      <c r="M301" s="665">
        <v>9766.4787254901967</v>
      </c>
      <c r="N301" s="668">
        <v>233</v>
      </c>
      <c r="O301" s="668">
        <v>1932634.8099999998</v>
      </c>
      <c r="P301" s="681">
        <v>1.0105067436385025</v>
      </c>
      <c r="Q301" s="669">
        <v>8294.57</v>
      </c>
    </row>
    <row r="302" spans="1:17" ht="14.4" customHeight="1" x14ac:dyDescent="0.3">
      <c r="A302" s="664" t="s">
        <v>8116</v>
      </c>
      <c r="B302" s="665" t="s">
        <v>557</v>
      </c>
      <c r="C302" s="665" t="s">
        <v>7772</v>
      </c>
      <c r="D302" s="665" t="s">
        <v>7809</v>
      </c>
      <c r="E302" s="665" t="s">
        <v>4545</v>
      </c>
      <c r="F302" s="668">
        <v>22</v>
      </c>
      <c r="G302" s="668">
        <v>543760.36</v>
      </c>
      <c r="H302" s="665">
        <v>1</v>
      </c>
      <c r="I302" s="665">
        <v>24716.38</v>
      </c>
      <c r="J302" s="668">
        <v>18</v>
      </c>
      <c r="K302" s="668">
        <v>426009.60000000003</v>
      </c>
      <c r="L302" s="665">
        <v>0.78345100404155987</v>
      </c>
      <c r="M302" s="665">
        <v>23667.200000000001</v>
      </c>
      <c r="N302" s="668">
        <v>20</v>
      </c>
      <c r="O302" s="668">
        <v>469703.1100000001</v>
      </c>
      <c r="P302" s="681">
        <v>0.86380535352006926</v>
      </c>
      <c r="Q302" s="669">
        <v>23485.155500000004</v>
      </c>
    </row>
    <row r="303" spans="1:17" ht="14.4" customHeight="1" x14ac:dyDescent="0.3">
      <c r="A303" s="664" t="s">
        <v>8116</v>
      </c>
      <c r="B303" s="665" t="s">
        <v>557</v>
      </c>
      <c r="C303" s="665" t="s">
        <v>7772</v>
      </c>
      <c r="D303" s="665" t="s">
        <v>7810</v>
      </c>
      <c r="E303" s="665" t="s">
        <v>3997</v>
      </c>
      <c r="F303" s="668"/>
      <c r="G303" s="668"/>
      <c r="H303" s="665"/>
      <c r="I303" s="665"/>
      <c r="J303" s="668">
        <v>1.87</v>
      </c>
      <c r="K303" s="668">
        <v>48665.51</v>
      </c>
      <c r="L303" s="665"/>
      <c r="M303" s="665">
        <v>26024.336898395723</v>
      </c>
      <c r="N303" s="668">
        <v>11.62</v>
      </c>
      <c r="O303" s="668">
        <v>284668.64</v>
      </c>
      <c r="P303" s="681"/>
      <c r="Q303" s="669">
        <v>24498.161790017213</v>
      </c>
    </row>
    <row r="304" spans="1:17" ht="14.4" customHeight="1" x14ac:dyDescent="0.3">
      <c r="A304" s="664" t="s">
        <v>8116</v>
      </c>
      <c r="B304" s="665" t="s">
        <v>557</v>
      </c>
      <c r="C304" s="665" t="s">
        <v>7772</v>
      </c>
      <c r="D304" s="665" t="s">
        <v>7814</v>
      </c>
      <c r="E304" s="665" t="s">
        <v>4213</v>
      </c>
      <c r="F304" s="668">
        <v>4.3099999999999996</v>
      </c>
      <c r="G304" s="668">
        <v>26375.26</v>
      </c>
      <c r="H304" s="665">
        <v>1</v>
      </c>
      <c r="I304" s="665">
        <v>6119.5498839907195</v>
      </c>
      <c r="J304" s="668"/>
      <c r="K304" s="668"/>
      <c r="L304" s="665"/>
      <c r="M304" s="665"/>
      <c r="N304" s="668">
        <v>0</v>
      </c>
      <c r="O304" s="668">
        <v>0</v>
      </c>
      <c r="P304" s="681">
        <v>0</v>
      </c>
      <c r="Q304" s="669"/>
    </row>
    <row r="305" spans="1:17" ht="14.4" customHeight="1" x14ac:dyDescent="0.3">
      <c r="A305" s="664" t="s">
        <v>8116</v>
      </c>
      <c r="B305" s="665" t="s">
        <v>557</v>
      </c>
      <c r="C305" s="665" t="s">
        <v>7772</v>
      </c>
      <c r="D305" s="665" t="s">
        <v>7820</v>
      </c>
      <c r="E305" s="665" t="s">
        <v>7821</v>
      </c>
      <c r="F305" s="668">
        <v>126.2</v>
      </c>
      <c r="G305" s="668">
        <v>6429.89</v>
      </c>
      <c r="H305" s="665">
        <v>1</v>
      </c>
      <c r="I305" s="665">
        <v>50.95</v>
      </c>
      <c r="J305" s="668">
        <v>61.400000000000006</v>
      </c>
      <c r="K305" s="668">
        <v>2992.62</v>
      </c>
      <c r="L305" s="665">
        <v>0.46542320319632213</v>
      </c>
      <c r="M305" s="665">
        <v>48.739739413680773</v>
      </c>
      <c r="N305" s="668">
        <v>51.2</v>
      </c>
      <c r="O305" s="668">
        <v>2495.48</v>
      </c>
      <c r="P305" s="681">
        <v>0.38810617288942734</v>
      </c>
      <c r="Q305" s="669">
        <v>48.739843749999999</v>
      </c>
    </row>
    <row r="306" spans="1:17" ht="14.4" customHeight="1" x14ac:dyDescent="0.3">
      <c r="A306" s="664" t="s">
        <v>8116</v>
      </c>
      <c r="B306" s="665" t="s">
        <v>557</v>
      </c>
      <c r="C306" s="665" t="s">
        <v>7772</v>
      </c>
      <c r="D306" s="665" t="s">
        <v>7822</v>
      </c>
      <c r="E306" s="665" t="s">
        <v>1703</v>
      </c>
      <c r="F306" s="668">
        <v>157.35</v>
      </c>
      <c r="G306" s="668">
        <v>20045.79</v>
      </c>
      <c r="H306" s="665">
        <v>1</v>
      </c>
      <c r="I306" s="665">
        <v>127.39618684461392</v>
      </c>
      <c r="J306" s="668">
        <v>266.45000000000005</v>
      </c>
      <c r="K306" s="668">
        <v>28187.219999999998</v>
      </c>
      <c r="L306" s="665">
        <v>1.4061416387181547</v>
      </c>
      <c r="M306" s="665">
        <v>105.78802777256519</v>
      </c>
      <c r="N306" s="668">
        <v>79.199999999999989</v>
      </c>
      <c r="O306" s="668">
        <v>9583.590000000002</v>
      </c>
      <c r="P306" s="681">
        <v>0.47808492456520801</v>
      </c>
      <c r="Q306" s="669">
        <v>121.00492424242428</v>
      </c>
    </row>
    <row r="307" spans="1:17" ht="14.4" customHeight="1" x14ac:dyDescent="0.3">
      <c r="A307" s="664" t="s">
        <v>8116</v>
      </c>
      <c r="B307" s="665" t="s">
        <v>557</v>
      </c>
      <c r="C307" s="665" t="s">
        <v>7772</v>
      </c>
      <c r="D307" s="665" t="s">
        <v>7823</v>
      </c>
      <c r="E307" s="665" t="s">
        <v>1703</v>
      </c>
      <c r="F307" s="668">
        <v>154.81</v>
      </c>
      <c r="G307" s="668">
        <v>98722.64</v>
      </c>
      <c r="H307" s="665">
        <v>1</v>
      </c>
      <c r="I307" s="665">
        <v>637.70195723790448</v>
      </c>
      <c r="J307" s="668">
        <v>341.29</v>
      </c>
      <c r="K307" s="668">
        <v>180535.03999999998</v>
      </c>
      <c r="L307" s="665">
        <v>1.8287096050105627</v>
      </c>
      <c r="M307" s="665">
        <v>528.97840546163081</v>
      </c>
      <c r="N307" s="668">
        <v>136.70999999999998</v>
      </c>
      <c r="O307" s="668">
        <v>84182.69</v>
      </c>
      <c r="P307" s="681">
        <v>0.85271919389513895</v>
      </c>
      <c r="Q307" s="669">
        <v>615.77565649915891</v>
      </c>
    </row>
    <row r="308" spans="1:17" ht="14.4" customHeight="1" x14ac:dyDescent="0.3">
      <c r="A308" s="664" t="s">
        <v>8116</v>
      </c>
      <c r="B308" s="665" t="s">
        <v>557</v>
      </c>
      <c r="C308" s="665" t="s">
        <v>7772</v>
      </c>
      <c r="D308" s="665" t="s">
        <v>7828</v>
      </c>
      <c r="E308" s="665"/>
      <c r="F308" s="668">
        <v>43.38</v>
      </c>
      <c r="G308" s="668">
        <v>41456.400000000001</v>
      </c>
      <c r="H308" s="665">
        <v>1</v>
      </c>
      <c r="I308" s="665">
        <v>955.65698478561546</v>
      </c>
      <c r="J308" s="668"/>
      <c r="K308" s="668"/>
      <c r="L308" s="665"/>
      <c r="M308" s="665"/>
      <c r="N308" s="668"/>
      <c r="O308" s="668"/>
      <c r="P308" s="681"/>
      <c r="Q308" s="669"/>
    </row>
    <row r="309" spans="1:17" ht="14.4" customHeight="1" x14ac:dyDescent="0.3">
      <c r="A309" s="664" t="s">
        <v>8116</v>
      </c>
      <c r="B309" s="665" t="s">
        <v>557</v>
      </c>
      <c r="C309" s="665" t="s">
        <v>7772</v>
      </c>
      <c r="D309" s="665" t="s">
        <v>7829</v>
      </c>
      <c r="E309" s="665"/>
      <c r="F309" s="668">
        <v>41.920000000000009</v>
      </c>
      <c r="G309" s="668">
        <v>100153.53</v>
      </c>
      <c r="H309" s="665">
        <v>1</v>
      </c>
      <c r="I309" s="665">
        <v>2389.1586354961828</v>
      </c>
      <c r="J309" s="668"/>
      <c r="K309" s="668"/>
      <c r="L309" s="665"/>
      <c r="M309" s="665"/>
      <c r="N309" s="668"/>
      <c r="O309" s="668"/>
      <c r="P309" s="681"/>
      <c r="Q309" s="669"/>
    </row>
    <row r="310" spans="1:17" ht="14.4" customHeight="1" x14ac:dyDescent="0.3">
      <c r="A310" s="664" t="s">
        <v>8116</v>
      </c>
      <c r="B310" s="665" t="s">
        <v>557</v>
      </c>
      <c r="C310" s="665" t="s">
        <v>7772</v>
      </c>
      <c r="D310" s="665" t="s">
        <v>7830</v>
      </c>
      <c r="E310" s="665" t="s">
        <v>7831</v>
      </c>
      <c r="F310" s="668">
        <v>387</v>
      </c>
      <c r="G310" s="668">
        <v>923173.02000000014</v>
      </c>
      <c r="H310" s="665">
        <v>1</v>
      </c>
      <c r="I310" s="665">
        <v>2385.4600000000005</v>
      </c>
      <c r="J310" s="668">
        <v>386</v>
      </c>
      <c r="K310" s="668">
        <v>880752.80999999994</v>
      </c>
      <c r="L310" s="665">
        <v>0.95404955617095466</v>
      </c>
      <c r="M310" s="665">
        <v>2281.7430310880827</v>
      </c>
      <c r="N310" s="668">
        <v>283</v>
      </c>
      <c r="O310" s="668">
        <v>587326.88</v>
      </c>
      <c r="P310" s="681">
        <v>0.63620455459151082</v>
      </c>
      <c r="Q310" s="669">
        <v>2075.36</v>
      </c>
    </row>
    <row r="311" spans="1:17" ht="14.4" customHeight="1" x14ac:dyDescent="0.3">
      <c r="A311" s="664" t="s">
        <v>8116</v>
      </c>
      <c r="B311" s="665" t="s">
        <v>557</v>
      </c>
      <c r="C311" s="665" t="s">
        <v>7772</v>
      </c>
      <c r="D311" s="665" t="s">
        <v>7832</v>
      </c>
      <c r="E311" s="665" t="s">
        <v>1426</v>
      </c>
      <c r="F311" s="668">
        <v>0.6</v>
      </c>
      <c r="G311" s="668">
        <v>48.910000000000004</v>
      </c>
      <c r="H311" s="665">
        <v>1</v>
      </c>
      <c r="I311" s="665">
        <v>81.51666666666668</v>
      </c>
      <c r="J311" s="668">
        <v>3.1000000000000005</v>
      </c>
      <c r="K311" s="668">
        <v>241.8</v>
      </c>
      <c r="L311" s="665">
        <v>4.9437742792884887</v>
      </c>
      <c r="M311" s="665">
        <v>77.999999999999986</v>
      </c>
      <c r="N311" s="668">
        <v>3.6</v>
      </c>
      <c r="O311" s="668">
        <v>280.8</v>
      </c>
      <c r="P311" s="681">
        <v>5.7411572275608256</v>
      </c>
      <c r="Q311" s="669">
        <v>78</v>
      </c>
    </row>
    <row r="312" spans="1:17" ht="14.4" customHeight="1" x14ac:dyDescent="0.3">
      <c r="A312" s="664" t="s">
        <v>8116</v>
      </c>
      <c r="B312" s="665" t="s">
        <v>557</v>
      </c>
      <c r="C312" s="665" t="s">
        <v>7772</v>
      </c>
      <c r="D312" s="665" t="s">
        <v>7833</v>
      </c>
      <c r="E312" s="665" t="s">
        <v>7834</v>
      </c>
      <c r="F312" s="668">
        <v>9</v>
      </c>
      <c r="G312" s="668">
        <v>1337.13</v>
      </c>
      <c r="H312" s="665">
        <v>1</v>
      </c>
      <c r="I312" s="665">
        <v>148.57000000000002</v>
      </c>
      <c r="J312" s="668">
        <v>1</v>
      </c>
      <c r="K312" s="668">
        <v>142.11000000000001</v>
      </c>
      <c r="L312" s="665">
        <v>0.10627986807565458</v>
      </c>
      <c r="M312" s="665">
        <v>142.11000000000001</v>
      </c>
      <c r="N312" s="668">
        <v>3</v>
      </c>
      <c r="O312" s="668">
        <v>426.33000000000004</v>
      </c>
      <c r="P312" s="681">
        <v>0.31883960422696372</v>
      </c>
      <c r="Q312" s="669">
        <v>142.11000000000001</v>
      </c>
    </row>
    <row r="313" spans="1:17" ht="14.4" customHeight="1" x14ac:dyDescent="0.3">
      <c r="A313" s="664" t="s">
        <v>8116</v>
      </c>
      <c r="B313" s="665" t="s">
        <v>557</v>
      </c>
      <c r="C313" s="665" t="s">
        <v>7772</v>
      </c>
      <c r="D313" s="665" t="s">
        <v>7837</v>
      </c>
      <c r="E313" s="665" t="s">
        <v>932</v>
      </c>
      <c r="F313" s="668"/>
      <c r="G313" s="668"/>
      <c r="H313" s="665"/>
      <c r="I313" s="665"/>
      <c r="J313" s="668">
        <v>45.6</v>
      </c>
      <c r="K313" s="668">
        <v>7867.7999999999993</v>
      </c>
      <c r="L313" s="665"/>
      <c r="M313" s="665">
        <v>172.53947368421049</v>
      </c>
      <c r="N313" s="668">
        <v>184.45000000000002</v>
      </c>
      <c r="O313" s="668">
        <v>33597.54</v>
      </c>
      <c r="P313" s="681"/>
      <c r="Q313" s="669">
        <v>182.14985090810518</v>
      </c>
    </row>
    <row r="314" spans="1:17" ht="14.4" customHeight="1" x14ac:dyDescent="0.3">
      <c r="A314" s="664" t="s">
        <v>8116</v>
      </c>
      <c r="B314" s="665" t="s">
        <v>557</v>
      </c>
      <c r="C314" s="665" t="s">
        <v>7772</v>
      </c>
      <c r="D314" s="665" t="s">
        <v>7838</v>
      </c>
      <c r="E314" s="665" t="s">
        <v>940</v>
      </c>
      <c r="F314" s="668">
        <v>297.99999999999994</v>
      </c>
      <c r="G314" s="668">
        <v>22277.88</v>
      </c>
      <c r="H314" s="665">
        <v>1</v>
      </c>
      <c r="I314" s="665">
        <v>74.757986577181228</v>
      </c>
      <c r="J314" s="668">
        <v>303.60000000000002</v>
      </c>
      <c r="K314" s="668">
        <v>21479.649999999998</v>
      </c>
      <c r="L314" s="665">
        <v>0.96416939134244362</v>
      </c>
      <c r="M314" s="665">
        <v>70.749835309617907</v>
      </c>
      <c r="N314" s="668">
        <v>252.00000000000003</v>
      </c>
      <c r="O314" s="668">
        <v>17828.979999999996</v>
      </c>
      <c r="P314" s="681">
        <v>0.80029966944790054</v>
      </c>
      <c r="Q314" s="669">
        <v>70.749920634920613</v>
      </c>
    </row>
    <row r="315" spans="1:17" ht="14.4" customHeight="1" x14ac:dyDescent="0.3">
      <c r="A315" s="664" t="s">
        <v>8116</v>
      </c>
      <c r="B315" s="665" t="s">
        <v>557</v>
      </c>
      <c r="C315" s="665" t="s">
        <v>7772</v>
      </c>
      <c r="D315" s="665" t="s">
        <v>7839</v>
      </c>
      <c r="E315" s="665" t="s">
        <v>1535</v>
      </c>
      <c r="F315" s="668">
        <v>15.309999999999999</v>
      </c>
      <c r="G315" s="668">
        <v>6367.42</v>
      </c>
      <c r="H315" s="665">
        <v>1</v>
      </c>
      <c r="I315" s="665">
        <v>415.89941214892229</v>
      </c>
      <c r="J315" s="668">
        <v>27.29</v>
      </c>
      <c r="K315" s="668">
        <v>13275.42</v>
      </c>
      <c r="L315" s="665">
        <v>2.0848978079033582</v>
      </c>
      <c r="M315" s="665">
        <v>486.45731037009898</v>
      </c>
      <c r="N315" s="668">
        <v>4.4399999999999995</v>
      </c>
      <c r="O315" s="668">
        <v>2159.83</v>
      </c>
      <c r="P315" s="681">
        <v>0.33920017840820926</v>
      </c>
      <c r="Q315" s="669">
        <v>486.44819819819821</v>
      </c>
    </row>
    <row r="316" spans="1:17" ht="14.4" customHeight="1" x14ac:dyDescent="0.3">
      <c r="A316" s="664" t="s">
        <v>8116</v>
      </c>
      <c r="B316" s="665" t="s">
        <v>557</v>
      </c>
      <c r="C316" s="665" t="s">
        <v>7772</v>
      </c>
      <c r="D316" s="665" t="s">
        <v>7840</v>
      </c>
      <c r="E316" s="665" t="s">
        <v>1539</v>
      </c>
      <c r="F316" s="668">
        <v>48.14</v>
      </c>
      <c r="G316" s="668">
        <v>5049.3600000000006</v>
      </c>
      <c r="H316" s="665">
        <v>1</v>
      </c>
      <c r="I316" s="665">
        <v>104.8890735355214</v>
      </c>
      <c r="J316" s="668">
        <v>55.239999999999995</v>
      </c>
      <c r="K316" s="668">
        <v>6717.6900000000005</v>
      </c>
      <c r="L316" s="665">
        <v>1.3304042492513901</v>
      </c>
      <c r="M316" s="665">
        <v>121.60916002896454</v>
      </c>
      <c r="N316" s="668">
        <v>13.399999999999999</v>
      </c>
      <c r="O316" s="668">
        <v>1629.56</v>
      </c>
      <c r="P316" s="681">
        <v>0.32272604844970448</v>
      </c>
      <c r="Q316" s="669">
        <v>121.6089552238806</v>
      </c>
    </row>
    <row r="317" spans="1:17" ht="14.4" customHeight="1" x14ac:dyDescent="0.3">
      <c r="A317" s="664" t="s">
        <v>8116</v>
      </c>
      <c r="B317" s="665" t="s">
        <v>557</v>
      </c>
      <c r="C317" s="665" t="s">
        <v>7772</v>
      </c>
      <c r="D317" s="665" t="s">
        <v>7841</v>
      </c>
      <c r="E317" s="665" t="s">
        <v>1543</v>
      </c>
      <c r="F317" s="668">
        <v>86.61</v>
      </c>
      <c r="G317" s="668">
        <v>17762.499999999996</v>
      </c>
      <c r="H317" s="665">
        <v>1</v>
      </c>
      <c r="I317" s="665">
        <v>205.08601778085668</v>
      </c>
      <c r="J317" s="668">
        <v>121.48</v>
      </c>
      <c r="K317" s="668">
        <v>29548.429999999997</v>
      </c>
      <c r="L317" s="665">
        <v>1.6635287825475018</v>
      </c>
      <c r="M317" s="665">
        <v>243.2369937438261</v>
      </c>
      <c r="N317" s="668">
        <v>52.250000000000007</v>
      </c>
      <c r="O317" s="668">
        <v>12709.150000000001</v>
      </c>
      <c r="P317" s="681">
        <v>0.71550457424349068</v>
      </c>
      <c r="Q317" s="669">
        <v>243.23732057416268</v>
      </c>
    </row>
    <row r="318" spans="1:17" ht="14.4" customHeight="1" x14ac:dyDescent="0.3">
      <c r="A318" s="664" t="s">
        <v>8116</v>
      </c>
      <c r="B318" s="665" t="s">
        <v>557</v>
      </c>
      <c r="C318" s="665" t="s">
        <v>7772</v>
      </c>
      <c r="D318" s="665" t="s">
        <v>7842</v>
      </c>
      <c r="E318" s="665" t="s">
        <v>751</v>
      </c>
      <c r="F318" s="668">
        <v>28.200000000000003</v>
      </c>
      <c r="G318" s="668">
        <v>1768.1799999999998</v>
      </c>
      <c r="H318" s="665">
        <v>1</v>
      </c>
      <c r="I318" s="665">
        <v>62.701418439716299</v>
      </c>
      <c r="J318" s="668">
        <v>13.099999999999998</v>
      </c>
      <c r="K318" s="668">
        <v>785.44</v>
      </c>
      <c r="L318" s="665">
        <v>0.44420816885158759</v>
      </c>
      <c r="M318" s="665">
        <v>59.957251908396962</v>
      </c>
      <c r="N318" s="668">
        <v>15.8</v>
      </c>
      <c r="O318" s="668">
        <v>947.32</v>
      </c>
      <c r="P318" s="681">
        <v>0.53575993394337684</v>
      </c>
      <c r="Q318" s="669">
        <v>59.956962025316457</v>
      </c>
    </row>
    <row r="319" spans="1:17" ht="14.4" customHeight="1" x14ac:dyDescent="0.3">
      <c r="A319" s="664" t="s">
        <v>8116</v>
      </c>
      <c r="B319" s="665" t="s">
        <v>557</v>
      </c>
      <c r="C319" s="665" t="s">
        <v>7772</v>
      </c>
      <c r="D319" s="665" t="s">
        <v>7843</v>
      </c>
      <c r="E319" s="665" t="s">
        <v>4107</v>
      </c>
      <c r="F319" s="668"/>
      <c r="G319" s="668"/>
      <c r="H319" s="665"/>
      <c r="I319" s="665"/>
      <c r="J319" s="668"/>
      <c r="K319" s="668"/>
      <c r="L319" s="665"/>
      <c r="M319" s="665"/>
      <c r="N319" s="668">
        <v>0.01</v>
      </c>
      <c r="O319" s="668">
        <v>23.81</v>
      </c>
      <c r="P319" s="681"/>
      <c r="Q319" s="669">
        <v>2381</v>
      </c>
    </row>
    <row r="320" spans="1:17" ht="14.4" customHeight="1" x14ac:dyDescent="0.3">
      <c r="A320" s="664" t="s">
        <v>8116</v>
      </c>
      <c r="B320" s="665" t="s">
        <v>557</v>
      </c>
      <c r="C320" s="665" t="s">
        <v>7772</v>
      </c>
      <c r="D320" s="665" t="s">
        <v>7844</v>
      </c>
      <c r="E320" s="665" t="s">
        <v>7845</v>
      </c>
      <c r="F320" s="668">
        <v>2.34</v>
      </c>
      <c r="G320" s="668">
        <v>626.27</v>
      </c>
      <c r="H320" s="665">
        <v>1</v>
      </c>
      <c r="I320" s="665">
        <v>267.63675213675214</v>
      </c>
      <c r="J320" s="668">
        <v>1.0600000000000003</v>
      </c>
      <c r="K320" s="668">
        <v>271.36000000000007</v>
      </c>
      <c r="L320" s="665">
        <v>0.43329554345569815</v>
      </c>
      <c r="M320" s="665">
        <v>256</v>
      </c>
      <c r="N320" s="668">
        <v>0.74</v>
      </c>
      <c r="O320" s="668">
        <v>189.44</v>
      </c>
      <c r="P320" s="681">
        <v>0.30248934165775143</v>
      </c>
      <c r="Q320" s="669">
        <v>256</v>
      </c>
    </row>
    <row r="321" spans="1:17" ht="14.4" customHeight="1" x14ac:dyDescent="0.3">
      <c r="A321" s="664" t="s">
        <v>8116</v>
      </c>
      <c r="B321" s="665" t="s">
        <v>557</v>
      </c>
      <c r="C321" s="665" t="s">
        <v>7772</v>
      </c>
      <c r="D321" s="665" t="s">
        <v>7846</v>
      </c>
      <c r="E321" s="665" t="s">
        <v>7847</v>
      </c>
      <c r="F321" s="668">
        <v>91.69999999999996</v>
      </c>
      <c r="G321" s="668">
        <v>17797.82</v>
      </c>
      <c r="H321" s="665">
        <v>1</v>
      </c>
      <c r="I321" s="665">
        <v>194.0874591057798</v>
      </c>
      <c r="J321" s="668">
        <v>96.6</v>
      </c>
      <c r="K321" s="668">
        <v>11331.179999999995</v>
      </c>
      <c r="L321" s="665">
        <v>0.63666111917077461</v>
      </c>
      <c r="M321" s="665">
        <v>117.29999999999995</v>
      </c>
      <c r="N321" s="668">
        <v>85.199999999999989</v>
      </c>
      <c r="O321" s="668">
        <v>9993.9599999999973</v>
      </c>
      <c r="P321" s="681">
        <v>0.56152719827484476</v>
      </c>
      <c r="Q321" s="669">
        <v>117.29999999999998</v>
      </c>
    </row>
    <row r="322" spans="1:17" ht="14.4" customHeight="1" x14ac:dyDescent="0.3">
      <c r="A322" s="664" t="s">
        <v>8116</v>
      </c>
      <c r="B322" s="665" t="s">
        <v>557</v>
      </c>
      <c r="C322" s="665" t="s">
        <v>7772</v>
      </c>
      <c r="D322" s="665" t="s">
        <v>7848</v>
      </c>
      <c r="E322" s="665" t="s">
        <v>4402</v>
      </c>
      <c r="F322" s="668">
        <v>41.300000000000004</v>
      </c>
      <c r="G322" s="668">
        <v>3663.3100000000004</v>
      </c>
      <c r="H322" s="665">
        <v>1</v>
      </c>
      <c r="I322" s="665">
        <v>88.7</v>
      </c>
      <c r="J322" s="668">
        <v>55.6</v>
      </c>
      <c r="K322" s="668">
        <v>4731.2699999999995</v>
      </c>
      <c r="L322" s="665">
        <v>1.2915286994548643</v>
      </c>
      <c r="M322" s="665">
        <v>85.094784172661861</v>
      </c>
      <c r="N322" s="668">
        <v>24.499999999999993</v>
      </c>
      <c r="O322" s="668">
        <v>2192.7500000000005</v>
      </c>
      <c r="P322" s="681">
        <v>0.59857069153306719</v>
      </c>
      <c r="Q322" s="669">
        <v>89.500000000000043</v>
      </c>
    </row>
    <row r="323" spans="1:17" ht="14.4" customHeight="1" x14ac:dyDescent="0.3">
      <c r="A323" s="664" t="s">
        <v>8116</v>
      </c>
      <c r="B323" s="665" t="s">
        <v>557</v>
      </c>
      <c r="C323" s="665" t="s">
        <v>7772</v>
      </c>
      <c r="D323" s="665" t="s">
        <v>7849</v>
      </c>
      <c r="E323" s="665"/>
      <c r="F323" s="668">
        <v>22</v>
      </c>
      <c r="G323" s="668">
        <v>831.82</v>
      </c>
      <c r="H323" s="665">
        <v>1</v>
      </c>
      <c r="I323" s="665">
        <v>37.81</v>
      </c>
      <c r="J323" s="668"/>
      <c r="K323" s="668"/>
      <c r="L323" s="665"/>
      <c r="M323" s="665"/>
      <c r="N323" s="668"/>
      <c r="O323" s="668"/>
      <c r="P323" s="681"/>
      <c r="Q323" s="669"/>
    </row>
    <row r="324" spans="1:17" ht="14.4" customHeight="1" x14ac:dyDescent="0.3">
      <c r="A324" s="664" t="s">
        <v>8116</v>
      </c>
      <c r="B324" s="665" t="s">
        <v>557</v>
      </c>
      <c r="C324" s="665" t="s">
        <v>7772</v>
      </c>
      <c r="D324" s="665" t="s">
        <v>8121</v>
      </c>
      <c r="E324" s="665" t="s">
        <v>615</v>
      </c>
      <c r="F324" s="668">
        <v>1</v>
      </c>
      <c r="G324" s="668">
        <v>15.12</v>
      </c>
      <c r="H324" s="665">
        <v>1</v>
      </c>
      <c r="I324" s="665">
        <v>15.12</v>
      </c>
      <c r="J324" s="668"/>
      <c r="K324" s="668"/>
      <c r="L324" s="665"/>
      <c r="M324" s="665"/>
      <c r="N324" s="668"/>
      <c r="O324" s="668"/>
      <c r="P324" s="681"/>
      <c r="Q324" s="669"/>
    </row>
    <row r="325" spans="1:17" ht="14.4" customHeight="1" x14ac:dyDescent="0.3">
      <c r="A325" s="664" t="s">
        <v>8116</v>
      </c>
      <c r="B325" s="665" t="s">
        <v>557</v>
      </c>
      <c r="C325" s="665" t="s">
        <v>7772</v>
      </c>
      <c r="D325" s="665" t="s">
        <v>7850</v>
      </c>
      <c r="E325" s="665"/>
      <c r="F325" s="668">
        <v>40</v>
      </c>
      <c r="G325" s="668">
        <v>378.00000000000006</v>
      </c>
      <c r="H325" s="665">
        <v>1</v>
      </c>
      <c r="I325" s="665">
        <v>9.4500000000000011</v>
      </c>
      <c r="J325" s="668"/>
      <c r="K325" s="668"/>
      <c r="L325" s="665"/>
      <c r="M325" s="665"/>
      <c r="N325" s="668"/>
      <c r="O325" s="668"/>
      <c r="P325" s="681"/>
      <c r="Q325" s="669"/>
    </row>
    <row r="326" spans="1:17" ht="14.4" customHeight="1" x14ac:dyDescent="0.3">
      <c r="A326" s="664" t="s">
        <v>8116</v>
      </c>
      <c r="B326" s="665" t="s">
        <v>557</v>
      </c>
      <c r="C326" s="665" t="s">
        <v>7772</v>
      </c>
      <c r="D326" s="665" t="s">
        <v>7851</v>
      </c>
      <c r="E326" s="665" t="s">
        <v>3379</v>
      </c>
      <c r="F326" s="668">
        <v>1.5299999999999998</v>
      </c>
      <c r="G326" s="668">
        <v>9490.84</v>
      </c>
      <c r="H326" s="665">
        <v>1</v>
      </c>
      <c r="I326" s="665">
        <v>6203.1633986928109</v>
      </c>
      <c r="J326" s="668">
        <v>5.7799999999999994</v>
      </c>
      <c r="K326" s="668">
        <v>34295.420000000006</v>
      </c>
      <c r="L326" s="665">
        <v>3.6135284126589431</v>
      </c>
      <c r="M326" s="665">
        <v>5933.4636678200704</v>
      </c>
      <c r="N326" s="668">
        <v>0.71</v>
      </c>
      <c r="O326" s="668">
        <v>3476.76</v>
      </c>
      <c r="P326" s="681">
        <v>0.36632795411154334</v>
      </c>
      <c r="Q326" s="669">
        <v>4896.8450704225361</v>
      </c>
    </row>
    <row r="327" spans="1:17" ht="14.4" customHeight="1" x14ac:dyDescent="0.3">
      <c r="A327" s="664" t="s">
        <v>8116</v>
      </c>
      <c r="B327" s="665" t="s">
        <v>557</v>
      </c>
      <c r="C327" s="665" t="s">
        <v>7772</v>
      </c>
      <c r="D327" s="665" t="s">
        <v>7852</v>
      </c>
      <c r="E327" s="665" t="s">
        <v>3379</v>
      </c>
      <c r="F327" s="668">
        <v>0.57000000000000006</v>
      </c>
      <c r="G327" s="668">
        <v>17679.060000000001</v>
      </c>
      <c r="H327" s="665">
        <v>1</v>
      </c>
      <c r="I327" s="665">
        <v>31015.894736842103</v>
      </c>
      <c r="J327" s="668">
        <v>0.8</v>
      </c>
      <c r="K327" s="668">
        <v>23733.91</v>
      </c>
      <c r="L327" s="665">
        <v>1.3424871005585137</v>
      </c>
      <c r="M327" s="665">
        <v>29667.387499999997</v>
      </c>
      <c r="N327" s="668">
        <v>0.09</v>
      </c>
      <c r="O327" s="668">
        <v>1861.92</v>
      </c>
      <c r="P327" s="681">
        <v>0.10531781667124836</v>
      </c>
      <c r="Q327" s="669">
        <v>20688</v>
      </c>
    </row>
    <row r="328" spans="1:17" ht="14.4" customHeight="1" x14ac:dyDescent="0.3">
      <c r="A328" s="664" t="s">
        <v>8116</v>
      </c>
      <c r="B328" s="665" t="s">
        <v>557</v>
      </c>
      <c r="C328" s="665" t="s">
        <v>7772</v>
      </c>
      <c r="D328" s="665" t="s">
        <v>7853</v>
      </c>
      <c r="E328" s="665" t="s">
        <v>1366</v>
      </c>
      <c r="F328" s="668"/>
      <c r="G328" s="668"/>
      <c r="H328" s="665"/>
      <c r="I328" s="665"/>
      <c r="J328" s="668"/>
      <c r="K328" s="668"/>
      <c r="L328" s="665"/>
      <c r="M328" s="665"/>
      <c r="N328" s="668">
        <v>2.21</v>
      </c>
      <c r="O328" s="668">
        <v>410.57999999999993</v>
      </c>
      <c r="P328" s="681"/>
      <c r="Q328" s="669">
        <v>185.78280542986423</v>
      </c>
    </row>
    <row r="329" spans="1:17" ht="14.4" customHeight="1" x14ac:dyDescent="0.3">
      <c r="A329" s="664" t="s">
        <v>8116</v>
      </c>
      <c r="B329" s="665" t="s">
        <v>557</v>
      </c>
      <c r="C329" s="665" t="s">
        <v>7772</v>
      </c>
      <c r="D329" s="665" t="s">
        <v>7854</v>
      </c>
      <c r="E329" s="665" t="s">
        <v>2035</v>
      </c>
      <c r="F329" s="668">
        <v>59.75</v>
      </c>
      <c r="G329" s="668">
        <v>440190.83</v>
      </c>
      <c r="H329" s="665">
        <v>1</v>
      </c>
      <c r="I329" s="665">
        <v>7367.2105439330544</v>
      </c>
      <c r="J329" s="668">
        <v>231.72</v>
      </c>
      <c r="K329" s="668">
        <v>1632907.6400000001</v>
      </c>
      <c r="L329" s="665">
        <v>3.7095448807963582</v>
      </c>
      <c r="M329" s="665">
        <v>7046.8998791645099</v>
      </c>
      <c r="N329" s="668">
        <v>212.22999999999996</v>
      </c>
      <c r="O329" s="668">
        <v>970632.6</v>
      </c>
      <c r="P329" s="681">
        <v>2.2050268516497717</v>
      </c>
      <c r="Q329" s="669">
        <v>4573.4938510106967</v>
      </c>
    </row>
    <row r="330" spans="1:17" ht="14.4" customHeight="1" x14ac:dyDescent="0.3">
      <c r="A330" s="664" t="s">
        <v>8116</v>
      </c>
      <c r="B330" s="665" t="s">
        <v>557</v>
      </c>
      <c r="C330" s="665" t="s">
        <v>7772</v>
      </c>
      <c r="D330" s="665" t="s">
        <v>7855</v>
      </c>
      <c r="E330" s="665" t="s">
        <v>4533</v>
      </c>
      <c r="F330" s="668">
        <v>168.17</v>
      </c>
      <c r="G330" s="668">
        <v>1205349.67</v>
      </c>
      <c r="H330" s="665">
        <v>1</v>
      </c>
      <c r="I330" s="665">
        <v>7167.447642266754</v>
      </c>
      <c r="J330" s="668">
        <v>57.63</v>
      </c>
      <c r="K330" s="668">
        <v>132813.38</v>
      </c>
      <c r="L330" s="665">
        <v>0.11018659838352136</v>
      </c>
      <c r="M330" s="665">
        <v>2304.5875412111745</v>
      </c>
      <c r="N330" s="668">
        <v>88.27</v>
      </c>
      <c r="O330" s="668">
        <v>203425.81</v>
      </c>
      <c r="P330" s="681">
        <v>0.16876912572598124</v>
      </c>
      <c r="Q330" s="669">
        <v>2304.5860428231563</v>
      </c>
    </row>
    <row r="331" spans="1:17" ht="14.4" customHeight="1" x14ac:dyDescent="0.3">
      <c r="A331" s="664" t="s">
        <v>8116</v>
      </c>
      <c r="B331" s="665" t="s">
        <v>557</v>
      </c>
      <c r="C331" s="665" t="s">
        <v>7772</v>
      </c>
      <c r="D331" s="665" t="s">
        <v>7856</v>
      </c>
      <c r="E331" s="665" t="s">
        <v>1720</v>
      </c>
      <c r="F331" s="668">
        <v>4.4799999999999995</v>
      </c>
      <c r="G331" s="668">
        <v>3096.79</v>
      </c>
      <c r="H331" s="665">
        <v>1</v>
      </c>
      <c r="I331" s="665">
        <v>691.24776785714289</v>
      </c>
      <c r="J331" s="668">
        <v>9.66</v>
      </c>
      <c r="K331" s="668">
        <v>6387.1399999999994</v>
      </c>
      <c r="L331" s="665">
        <v>2.0625034309720709</v>
      </c>
      <c r="M331" s="665">
        <v>661.19461697722556</v>
      </c>
      <c r="N331" s="668">
        <v>7.93</v>
      </c>
      <c r="O331" s="668">
        <v>5243.1100000000006</v>
      </c>
      <c r="P331" s="681">
        <v>1.6930789624094629</v>
      </c>
      <c r="Q331" s="669">
        <v>661.17402269861293</v>
      </c>
    </row>
    <row r="332" spans="1:17" ht="14.4" customHeight="1" x14ac:dyDescent="0.3">
      <c r="A332" s="664" t="s">
        <v>8116</v>
      </c>
      <c r="B332" s="665" t="s">
        <v>557</v>
      </c>
      <c r="C332" s="665" t="s">
        <v>7772</v>
      </c>
      <c r="D332" s="665" t="s">
        <v>7857</v>
      </c>
      <c r="E332" s="665" t="s">
        <v>1720</v>
      </c>
      <c r="F332" s="668">
        <v>40.120000000000005</v>
      </c>
      <c r="G332" s="668">
        <v>9244.1500000000015</v>
      </c>
      <c r="H332" s="665">
        <v>1</v>
      </c>
      <c r="I332" s="665">
        <v>230.41251246261217</v>
      </c>
      <c r="J332" s="668">
        <v>283.77</v>
      </c>
      <c r="K332" s="668">
        <v>62540.979999999989</v>
      </c>
      <c r="L332" s="665">
        <v>6.7654657269732725</v>
      </c>
      <c r="M332" s="665">
        <v>220.39320576523238</v>
      </c>
      <c r="N332" s="668">
        <v>86.72</v>
      </c>
      <c r="O332" s="668">
        <v>18043.2</v>
      </c>
      <c r="P332" s="681">
        <v>1.9518506298578018</v>
      </c>
      <c r="Q332" s="669">
        <v>208.06273062730628</v>
      </c>
    </row>
    <row r="333" spans="1:17" ht="14.4" customHeight="1" x14ac:dyDescent="0.3">
      <c r="A333" s="664" t="s">
        <v>8116</v>
      </c>
      <c r="B333" s="665" t="s">
        <v>557</v>
      </c>
      <c r="C333" s="665" t="s">
        <v>7772</v>
      </c>
      <c r="D333" s="665" t="s">
        <v>7858</v>
      </c>
      <c r="E333" s="665" t="s">
        <v>4032</v>
      </c>
      <c r="F333" s="668"/>
      <c r="G333" s="668"/>
      <c r="H333" s="665"/>
      <c r="I333" s="665"/>
      <c r="J333" s="668"/>
      <c r="K333" s="668"/>
      <c r="L333" s="665"/>
      <c r="M333" s="665"/>
      <c r="N333" s="668">
        <v>1</v>
      </c>
      <c r="O333" s="668">
        <v>6187.91</v>
      </c>
      <c r="P333" s="681"/>
      <c r="Q333" s="669">
        <v>6187.91</v>
      </c>
    </row>
    <row r="334" spans="1:17" ht="14.4" customHeight="1" x14ac:dyDescent="0.3">
      <c r="A334" s="664" t="s">
        <v>8116</v>
      </c>
      <c r="B334" s="665" t="s">
        <v>557</v>
      </c>
      <c r="C334" s="665" t="s">
        <v>7772</v>
      </c>
      <c r="D334" s="665" t="s">
        <v>7859</v>
      </c>
      <c r="E334" s="665" t="s">
        <v>4075</v>
      </c>
      <c r="F334" s="668">
        <v>4.74</v>
      </c>
      <c r="G334" s="668">
        <v>5432.06</v>
      </c>
      <c r="H334" s="665">
        <v>1</v>
      </c>
      <c r="I334" s="665">
        <v>1146.0042194092828</v>
      </c>
      <c r="J334" s="668">
        <v>6</v>
      </c>
      <c r="K334" s="668">
        <v>6577.08</v>
      </c>
      <c r="L334" s="665">
        <v>1.2107892769962039</v>
      </c>
      <c r="M334" s="665">
        <v>1096.18</v>
      </c>
      <c r="N334" s="668">
        <v>10</v>
      </c>
      <c r="O334" s="668">
        <v>10961.8</v>
      </c>
      <c r="P334" s="681">
        <v>2.0179821283270063</v>
      </c>
      <c r="Q334" s="669">
        <v>1096.1799999999998</v>
      </c>
    </row>
    <row r="335" spans="1:17" ht="14.4" customHeight="1" x14ac:dyDescent="0.3">
      <c r="A335" s="664" t="s">
        <v>8116</v>
      </c>
      <c r="B335" s="665" t="s">
        <v>557</v>
      </c>
      <c r="C335" s="665" t="s">
        <v>7772</v>
      </c>
      <c r="D335" s="665" t="s">
        <v>7859</v>
      </c>
      <c r="E335" s="665" t="s">
        <v>7860</v>
      </c>
      <c r="F335" s="668">
        <v>6.8599999999999994</v>
      </c>
      <c r="G335" s="668">
        <v>7861.6200000000008</v>
      </c>
      <c r="H335" s="665">
        <v>1</v>
      </c>
      <c r="I335" s="665">
        <v>1146.0087463556854</v>
      </c>
      <c r="J335" s="668">
        <v>6.7</v>
      </c>
      <c r="K335" s="668">
        <v>7344.3899999999994</v>
      </c>
      <c r="L335" s="665">
        <v>0.93420821662710718</v>
      </c>
      <c r="M335" s="665">
        <v>1096.1776119402984</v>
      </c>
      <c r="N335" s="668"/>
      <c r="O335" s="668"/>
      <c r="P335" s="681"/>
      <c r="Q335" s="669"/>
    </row>
    <row r="336" spans="1:17" ht="14.4" customHeight="1" x14ac:dyDescent="0.3">
      <c r="A336" s="664" t="s">
        <v>8116</v>
      </c>
      <c r="B336" s="665" t="s">
        <v>557</v>
      </c>
      <c r="C336" s="665" t="s">
        <v>7772</v>
      </c>
      <c r="D336" s="665" t="s">
        <v>7861</v>
      </c>
      <c r="E336" s="665" t="s">
        <v>4075</v>
      </c>
      <c r="F336" s="668">
        <v>8.81</v>
      </c>
      <c r="G336" s="668">
        <v>40385.39</v>
      </c>
      <c r="H336" s="665">
        <v>1</v>
      </c>
      <c r="I336" s="665">
        <v>4584.0397275822925</v>
      </c>
      <c r="J336" s="668">
        <v>52.550000000000004</v>
      </c>
      <c r="K336" s="668">
        <v>230417.48</v>
      </c>
      <c r="L336" s="665">
        <v>5.7054662589614713</v>
      </c>
      <c r="M336" s="665">
        <v>4384.7284490960992</v>
      </c>
      <c r="N336" s="668"/>
      <c r="O336" s="668"/>
      <c r="P336" s="681"/>
      <c r="Q336" s="669"/>
    </row>
    <row r="337" spans="1:17" ht="14.4" customHeight="1" x14ac:dyDescent="0.3">
      <c r="A337" s="664" t="s">
        <v>8116</v>
      </c>
      <c r="B337" s="665" t="s">
        <v>557</v>
      </c>
      <c r="C337" s="665" t="s">
        <v>7772</v>
      </c>
      <c r="D337" s="665" t="s">
        <v>7861</v>
      </c>
      <c r="E337" s="665" t="s">
        <v>7860</v>
      </c>
      <c r="F337" s="668">
        <v>7.54</v>
      </c>
      <c r="G337" s="668">
        <v>34563.65</v>
      </c>
      <c r="H337" s="665">
        <v>1</v>
      </c>
      <c r="I337" s="665">
        <v>4584.0384615384619</v>
      </c>
      <c r="J337" s="668">
        <v>8</v>
      </c>
      <c r="K337" s="668">
        <v>35077.839999999997</v>
      </c>
      <c r="L337" s="665">
        <v>1.0148766117004424</v>
      </c>
      <c r="M337" s="665">
        <v>4384.7299999999996</v>
      </c>
      <c r="N337" s="668"/>
      <c r="O337" s="668"/>
      <c r="P337" s="681"/>
      <c r="Q337" s="669"/>
    </row>
    <row r="338" spans="1:17" ht="14.4" customHeight="1" x14ac:dyDescent="0.3">
      <c r="A338" s="664" t="s">
        <v>8116</v>
      </c>
      <c r="B338" s="665" t="s">
        <v>557</v>
      </c>
      <c r="C338" s="665" t="s">
        <v>7772</v>
      </c>
      <c r="D338" s="665" t="s">
        <v>7862</v>
      </c>
      <c r="E338" s="665" t="s">
        <v>7863</v>
      </c>
      <c r="F338" s="668">
        <v>11.139999999999999</v>
      </c>
      <c r="G338" s="668">
        <v>8335.02</v>
      </c>
      <c r="H338" s="665">
        <v>1</v>
      </c>
      <c r="I338" s="665">
        <v>748.2064631956913</v>
      </c>
      <c r="J338" s="668">
        <v>185.66</v>
      </c>
      <c r="K338" s="668">
        <v>132873.96</v>
      </c>
      <c r="L338" s="665">
        <v>15.94164861032127</v>
      </c>
      <c r="M338" s="665">
        <v>715.68436927717335</v>
      </c>
      <c r="N338" s="668">
        <v>108.27000000000001</v>
      </c>
      <c r="O338" s="668">
        <v>77486.28</v>
      </c>
      <c r="P338" s="681">
        <v>9.2964719940683995</v>
      </c>
      <c r="Q338" s="669">
        <v>715.67636464394559</v>
      </c>
    </row>
    <row r="339" spans="1:17" ht="14.4" customHeight="1" x14ac:dyDescent="0.3">
      <c r="A339" s="664" t="s">
        <v>8116</v>
      </c>
      <c r="B339" s="665" t="s">
        <v>557</v>
      </c>
      <c r="C339" s="665" t="s">
        <v>7772</v>
      </c>
      <c r="D339" s="665" t="s">
        <v>7864</v>
      </c>
      <c r="E339" s="665" t="s">
        <v>7863</v>
      </c>
      <c r="F339" s="668">
        <v>48.78</v>
      </c>
      <c r="G339" s="668">
        <v>72994.820000000007</v>
      </c>
      <c r="H339" s="665">
        <v>1</v>
      </c>
      <c r="I339" s="665">
        <v>1496.408774087741</v>
      </c>
      <c r="J339" s="668">
        <v>381.09000000000003</v>
      </c>
      <c r="K339" s="668">
        <v>545472.49</v>
      </c>
      <c r="L339" s="665">
        <v>7.472756148997969</v>
      </c>
      <c r="M339" s="665">
        <v>1431.3482117085202</v>
      </c>
      <c r="N339" s="668">
        <v>349.24</v>
      </c>
      <c r="O339" s="668">
        <v>499884.15000000008</v>
      </c>
      <c r="P339" s="681">
        <v>6.8482140239540286</v>
      </c>
      <c r="Q339" s="669">
        <v>1431.3484995991298</v>
      </c>
    </row>
    <row r="340" spans="1:17" ht="14.4" customHeight="1" x14ac:dyDescent="0.3">
      <c r="A340" s="664" t="s">
        <v>8116</v>
      </c>
      <c r="B340" s="665" t="s">
        <v>557</v>
      </c>
      <c r="C340" s="665" t="s">
        <v>7772</v>
      </c>
      <c r="D340" s="665" t="s">
        <v>7865</v>
      </c>
      <c r="E340" s="665" t="s">
        <v>3442</v>
      </c>
      <c r="F340" s="668"/>
      <c r="G340" s="668"/>
      <c r="H340" s="665"/>
      <c r="I340" s="665"/>
      <c r="J340" s="668">
        <v>39.839999999999996</v>
      </c>
      <c r="K340" s="668">
        <v>13250.669999999998</v>
      </c>
      <c r="L340" s="665"/>
      <c r="M340" s="665">
        <v>332.59713855421683</v>
      </c>
      <c r="N340" s="668">
        <v>21.18</v>
      </c>
      <c r="O340" s="668">
        <v>7044.420000000001</v>
      </c>
      <c r="P340" s="681"/>
      <c r="Q340" s="669">
        <v>332.59773371104819</v>
      </c>
    </row>
    <row r="341" spans="1:17" ht="14.4" customHeight="1" x14ac:dyDescent="0.3">
      <c r="A341" s="664" t="s">
        <v>8116</v>
      </c>
      <c r="B341" s="665" t="s">
        <v>557</v>
      </c>
      <c r="C341" s="665" t="s">
        <v>7772</v>
      </c>
      <c r="D341" s="665" t="s">
        <v>7867</v>
      </c>
      <c r="E341" s="665" t="s">
        <v>7868</v>
      </c>
      <c r="F341" s="668">
        <v>99.75</v>
      </c>
      <c r="G341" s="668">
        <v>28642.040000000005</v>
      </c>
      <c r="H341" s="665">
        <v>1</v>
      </c>
      <c r="I341" s="665">
        <v>287.13824561403516</v>
      </c>
      <c r="J341" s="668"/>
      <c r="K341" s="668"/>
      <c r="L341" s="665"/>
      <c r="M341" s="665"/>
      <c r="N341" s="668"/>
      <c r="O341" s="668"/>
      <c r="P341" s="681"/>
      <c r="Q341" s="669"/>
    </row>
    <row r="342" spans="1:17" ht="14.4" customHeight="1" x14ac:dyDescent="0.3">
      <c r="A342" s="664" t="s">
        <v>8116</v>
      </c>
      <c r="B342" s="665" t="s">
        <v>557</v>
      </c>
      <c r="C342" s="665" t="s">
        <v>7772</v>
      </c>
      <c r="D342" s="665" t="s">
        <v>7869</v>
      </c>
      <c r="E342" s="665" t="s">
        <v>7868</v>
      </c>
      <c r="F342" s="668">
        <v>107.3</v>
      </c>
      <c r="G342" s="668">
        <v>154054.62999999998</v>
      </c>
      <c r="H342" s="665">
        <v>1</v>
      </c>
      <c r="I342" s="665">
        <v>1435.7374650512579</v>
      </c>
      <c r="J342" s="668"/>
      <c r="K342" s="668"/>
      <c r="L342" s="665"/>
      <c r="M342" s="665"/>
      <c r="N342" s="668"/>
      <c r="O342" s="668"/>
      <c r="P342" s="681"/>
      <c r="Q342" s="669"/>
    </row>
    <row r="343" spans="1:17" ht="14.4" customHeight="1" x14ac:dyDescent="0.3">
      <c r="A343" s="664" t="s">
        <v>8116</v>
      </c>
      <c r="B343" s="665" t="s">
        <v>557</v>
      </c>
      <c r="C343" s="665" t="s">
        <v>7772</v>
      </c>
      <c r="D343" s="665" t="s">
        <v>7870</v>
      </c>
      <c r="E343" s="665" t="s">
        <v>7871</v>
      </c>
      <c r="F343" s="668">
        <v>3</v>
      </c>
      <c r="G343" s="668">
        <v>1649.4</v>
      </c>
      <c r="H343" s="665">
        <v>1</v>
      </c>
      <c r="I343" s="665">
        <v>549.80000000000007</v>
      </c>
      <c r="J343" s="668"/>
      <c r="K343" s="668"/>
      <c r="L343" s="665"/>
      <c r="M343" s="665"/>
      <c r="N343" s="668"/>
      <c r="O343" s="668"/>
      <c r="P343" s="681"/>
      <c r="Q343" s="669"/>
    </row>
    <row r="344" spans="1:17" ht="14.4" customHeight="1" x14ac:dyDescent="0.3">
      <c r="A344" s="664" t="s">
        <v>8116</v>
      </c>
      <c r="B344" s="665" t="s">
        <v>557</v>
      </c>
      <c r="C344" s="665" t="s">
        <v>7772</v>
      </c>
      <c r="D344" s="665" t="s">
        <v>7872</v>
      </c>
      <c r="E344" s="665" t="s">
        <v>7871</v>
      </c>
      <c r="F344" s="668">
        <v>15.25</v>
      </c>
      <c r="G344" s="668">
        <v>40749.33</v>
      </c>
      <c r="H344" s="665">
        <v>1</v>
      </c>
      <c r="I344" s="665">
        <v>2672.0872131147544</v>
      </c>
      <c r="J344" s="668"/>
      <c r="K344" s="668"/>
      <c r="L344" s="665"/>
      <c r="M344" s="665"/>
      <c r="N344" s="668"/>
      <c r="O344" s="668"/>
      <c r="P344" s="681"/>
      <c r="Q344" s="669"/>
    </row>
    <row r="345" spans="1:17" ht="14.4" customHeight="1" x14ac:dyDescent="0.3">
      <c r="A345" s="664" t="s">
        <v>8116</v>
      </c>
      <c r="B345" s="665" t="s">
        <v>557</v>
      </c>
      <c r="C345" s="665" t="s">
        <v>7772</v>
      </c>
      <c r="D345" s="665" t="s">
        <v>7878</v>
      </c>
      <c r="E345" s="665" t="s">
        <v>7879</v>
      </c>
      <c r="F345" s="668">
        <v>0.2</v>
      </c>
      <c r="G345" s="668">
        <v>1209.43</v>
      </c>
      <c r="H345" s="665">
        <v>1</v>
      </c>
      <c r="I345" s="665">
        <v>6047.15</v>
      </c>
      <c r="J345" s="668"/>
      <c r="K345" s="668"/>
      <c r="L345" s="665"/>
      <c r="M345" s="665"/>
      <c r="N345" s="668"/>
      <c r="O345" s="668"/>
      <c r="P345" s="681"/>
      <c r="Q345" s="669"/>
    </row>
    <row r="346" spans="1:17" ht="14.4" customHeight="1" x14ac:dyDescent="0.3">
      <c r="A346" s="664" t="s">
        <v>8116</v>
      </c>
      <c r="B346" s="665" t="s">
        <v>557</v>
      </c>
      <c r="C346" s="665" t="s">
        <v>7772</v>
      </c>
      <c r="D346" s="665" t="s">
        <v>7880</v>
      </c>
      <c r="E346" s="665" t="s">
        <v>7881</v>
      </c>
      <c r="F346" s="668">
        <v>7</v>
      </c>
      <c r="G346" s="668">
        <v>65859.5</v>
      </c>
      <c r="H346" s="665">
        <v>1</v>
      </c>
      <c r="I346" s="665">
        <v>9408.5</v>
      </c>
      <c r="J346" s="668">
        <v>1.4</v>
      </c>
      <c r="K346" s="668">
        <v>15711.85</v>
      </c>
      <c r="L346" s="665">
        <v>0.23856619014720731</v>
      </c>
      <c r="M346" s="665">
        <v>11222.750000000002</v>
      </c>
      <c r="N346" s="668"/>
      <c r="O346" s="668"/>
      <c r="P346" s="681"/>
      <c r="Q346" s="669"/>
    </row>
    <row r="347" spans="1:17" ht="14.4" customHeight="1" x14ac:dyDescent="0.3">
      <c r="A347" s="664" t="s">
        <v>8116</v>
      </c>
      <c r="B347" s="665" t="s">
        <v>557</v>
      </c>
      <c r="C347" s="665" t="s">
        <v>7772</v>
      </c>
      <c r="D347" s="665" t="s">
        <v>7882</v>
      </c>
      <c r="E347" s="665" t="s">
        <v>7883</v>
      </c>
      <c r="F347" s="668">
        <v>50.61</v>
      </c>
      <c r="G347" s="668">
        <v>37563.67</v>
      </c>
      <c r="H347" s="665">
        <v>1</v>
      </c>
      <c r="I347" s="665">
        <v>742.21833629717446</v>
      </c>
      <c r="J347" s="668">
        <v>107.4</v>
      </c>
      <c r="K347" s="668">
        <v>50874.819999999992</v>
      </c>
      <c r="L347" s="665">
        <v>1.3543623399950004</v>
      </c>
      <c r="M347" s="665">
        <v>473.69478584729973</v>
      </c>
      <c r="N347" s="668">
        <v>261.55</v>
      </c>
      <c r="O347" s="668">
        <v>68991.28</v>
      </c>
      <c r="P347" s="681">
        <v>1.8366490814129717</v>
      </c>
      <c r="Q347" s="669">
        <v>263.77855094628177</v>
      </c>
    </row>
    <row r="348" spans="1:17" ht="14.4" customHeight="1" x14ac:dyDescent="0.3">
      <c r="A348" s="664" t="s">
        <v>8116</v>
      </c>
      <c r="B348" s="665" t="s">
        <v>557</v>
      </c>
      <c r="C348" s="665" t="s">
        <v>7772</v>
      </c>
      <c r="D348" s="665" t="s">
        <v>7884</v>
      </c>
      <c r="E348" s="665" t="s">
        <v>4052</v>
      </c>
      <c r="F348" s="668">
        <v>1</v>
      </c>
      <c r="G348" s="668">
        <v>19499.27</v>
      </c>
      <c r="H348" s="665">
        <v>1</v>
      </c>
      <c r="I348" s="665">
        <v>19499.27</v>
      </c>
      <c r="J348" s="668"/>
      <c r="K348" s="668"/>
      <c r="L348" s="665"/>
      <c r="M348" s="665"/>
      <c r="N348" s="668"/>
      <c r="O348" s="668"/>
      <c r="P348" s="681"/>
      <c r="Q348" s="669"/>
    </row>
    <row r="349" spans="1:17" ht="14.4" customHeight="1" x14ac:dyDescent="0.3">
      <c r="A349" s="664" t="s">
        <v>8116</v>
      </c>
      <c r="B349" s="665" t="s">
        <v>557</v>
      </c>
      <c r="C349" s="665" t="s">
        <v>7772</v>
      </c>
      <c r="D349" s="665" t="s">
        <v>7885</v>
      </c>
      <c r="E349" s="665" t="s">
        <v>1838</v>
      </c>
      <c r="F349" s="668">
        <v>28.94</v>
      </c>
      <c r="G349" s="668">
        <v>47541.979999999996</v>
      </c>
      <c r="H349" s="665">
        <v>1</v>
      </c>
      <c r="I349" s="665">
        <v>1642.7774706288872</v>
      </c>
      <c r="J349" s="668">
        <v>38.08</v>
      </c>
      <c r="K349" s="668">
        <v>86278.98000000001</v>
      </c>
      <c r="L349" s="665">
        <v>1.8147956816270592</v>
      </c>
      <c r="M349" s="665">
        <v>2265.729516806723</v>
      </c>
      <c r="N349" s="668"/>
      <c r="O349" s="668"/>
      <c r="P349" s="681"/>
      <c r="Q349" s="669"/>
    </row>
    <row r="350" spans="1:17" ht="14.4" customHeight="1" x14ac:dyDescent="0.3">
      <c r="A350" s="664" t="s">
        <v>8116</v>
      </c>
      <c r="B350" s="665" t="s">
        <v>557</v>
      </c>
      <c r="C350" s="665" t="s">
        <v>7772</v>
      </c>
      <c r="D350" s="665" t="s">
        <v>7886</v>
      </c>
      <c r="E350" s="665" t="s">
        <v>1841</v>
      </c>
      <c r="F350" s="668">
        <v>84.57</v>
      </c>
      <c r="G350" s="668">
        <v>5526.2</v>
      </c>
      <c r="H350" s="665">
        <v>1</v>
      </c>
      <c r="I350" s="665">
        <v>65.344684876433732</v>
      </c>
      <c r="J350" s="668"/>
      <c r="K350" s="668"/>
      <c r="L350" s="665"/>
      <c r="M350" s="665"/>
      <c r="N350" s="668"/>
      <c r="O350" s="668"/>
      <c r="P350" s="681"/>
      <c r="Q350" s="669"/>
    </row>
    <row r="351" spans="1:17" ht="14.4" customHeight="1" x14ac:dyDescent="0.3">
      <c r="A351" s="664" t="s">
        <v>8116</v>
      </c>
      <c r="B351" s="665" t="s">
        <v>557</v>
      </c>
      <c r="C351" s="665" t="s">
        <v>7772</v>
      </c>
      <c r="D351" s="665" t="s">
        <v>7887</v>
      </c>
      <c r="E351" s="665" t="s">
        <v>1841</v>
      </c>
      <c r="F351" s="668">
        <v>106.47</v>
      </c>
      <c r="G351" s="668">
        <v>11989.92</v>
      </c>
      <c r="H351" s="665">
        <v>1</v>
      </c>
      <c r="I351" s="665">
        <v>112.61313045928431</v>
      </c>
      <c r="J351" s="668"/>
      <c r="K351" s="668"/>
      <c r="L351" s="665"/>
      <c r="M351" s="665"/>
      <c r="N351" s="668"/>
      <c r="O351" s="668"/>
      <c r="P351" s="681"/>
      <c r="Q351" s="669"/>
    </row>
    <row r="352" spans="1:17" ht="14.4" customHeight="1" x14ac:dyDescent="0.3">
      <c r="A352" s="664" t="s">
        <v>8116</v>
      </c>
      <c r="B352" s="665" t="s">
        <v>557</v>
      </c>
      <c r="C352" s="665" t="s">
        <v>7772</v>
      </c>
      <c r="D352" s="665" t="s">
        <v>7888</v>
      </c>
      <c r="E352" s="665" t="s">
        <v>1841</v>
      </c>
      <c r="F352" s="668">
        <v>298.65999999999997</v>
      </c>
      <c r="G352" s="668">
        <v>169490.55000000002</v>
      </c>
      <c r="H352" s="665">
        <v>1</v>
      </c>
      <c r="I352" s="665">
        <v>567.50334828902442</v>
      </c>
      <c r="J352" s="668">
        <v>10.75</v>
      </c>
      <c r="K352" s="668">
        <v>5835.4499999999989</v>
      </c>
      <c r="L352" s="665">
        <v>3.4429353140927314E-2</v>
      </c>
      <c r="M352" s="665">
        <v>542.83255813953474</v>
      </c>
      <c r="N352" s="668"/>
      <c r="O352" s="668"/>
      <c r="P352" s="681"/>
      <c r="Q352" s="669"/>
    </row>
    <row r="353" spans="1:17" ht="14.4" customHeight="1" x14ac:dyDescent="0.3">
      <c r="A353" s="664" t="s">
        <v>8116</v>
      </c>
      <c r="B353" s="665" t="s">
        <v>557</v>
      </c>
      <c r="C353" s="665" t="s">
        <v>7772</v>
      </c>
      <c r="D353" s="665" t="s">
        <v>7889</v>
      </c>
      <c r="E353" s="665" t="s">
        <v>3371</v>
      </c>
      <c r="F353" s="668"/>
      <c r="G353" s="668"/>
      <c r="H353" s="665"/>
      <c r="I353" s="665"/>
      <c r="J353" s="668">
        <v>42.72</v>
      </c>
      <c r="K353" s="668">
        <v>6545.9</v>
      </c>
      <c r="L353" s="665"/>
      <c r="M353" s="665">
        <v>153.22799625468164</v>
      </c>
      <c r="N353" s="668">
        <v>24.72</v>
      </c>
      <c r="O353" s="668">
        <v>3534.19</v>
      </c>
      <c r="P353" s="681"/>
      <c r="Q353" s="669">
        <v>142.9688511326861</v>
      </c>
    </row>
    <row r="354" spans="1:17" ht="14.4" customHeight="1" x14ac:dyDescent="0.3">
      <c r="A354" s="664" t="s">
        <v>8116</v>
      </c>
      <c r="B354" s="665" t="s">
        <v>557</v>
      </c>
      <c r="C354" s="665" t="s">
        <v>7772</v>
      </c>
      <c r="D354" s="665" t="s">
        <v>7890</v>
      </c>
      <c r="E354" s="665" t="s">
        <v>4062</v>
      </c>
      <c r="F354" s="668"/>
      <c r="G354" s="668"/>
      <c r="H354" s="665"/>
      <c r="I354" s="665"/>
      <c r="J354" s="668"/>
      <c r="K354" s="668"/>
      <c r="L354" s="665"/>
      <c r="M354" s="665"/>
      <c r="N354" s="668">
        <v>0.05</v>
      </c>
      <c r="O354" s="668">
        <v>24.71</v>
      </c>
      <c r="P354" s="681"/>
      <c r="Q354" s="669">
        <v>494.2</v>
      </c>
    </row>
    <row r="355" spans="1:17" ht="14.4" customHeight="1" x14ac:dyDescent="0.3">
      <c r="A355" s="664" t="s">
        <v>8116</v>
      </c>
      <c r="B355" s="665" t="s">
        <v>557</v>
      </c>
      <c r="C355" s="665" t="s">
        <v>7772</v>
      </c>
      <c r="D355" s="665" t="s">
        <v>7891</v>
      </c>
      <c r="E355" s="665" t="s">
        <v>4062</v>
      </c>
      <c r="F355" s="668"/>
      <c r="G355" s="668"/>
      <c r="H355" s="665"/>
      <c r="I355" s="665"/>
      <c r="J355" s="668"/>
      <c r="K355" s="668"/>
      <c r="L355" s="665"/>
      <c r="M355" s="665"/>
      <c r="N355" s="668">
        <v>0.01</v>
      </c>
      <c r="O355" s="668">
        <v>24.71</v>
      </c>
      <c r="P355" s="681"/>
      <c r="Q355" s="669">
        <v>2471</v>
      </c>
    </row>
    <row r="356" spans="1:17" ht="14.4" customHeight="1" x14ac:dyDescent="0.3">
      <c r="A356" s="664" t="s">
        <v>8116</v>
      </c>
      <c r="B356" s="665" t="s">
        <v>557</v>
      </c>
      <c r="C356" s="665" t="s">
        <v>7772</v>
      </c>
      <c r="D356" s="665" t="s">
        <v>7892</v>
      </c>
      <c r="E356" s="665" t="s">
        <v>7893</v>
      </c>
      <c r="F356" s="668">
        <v>62.24</v>
      </c>
      <c r="G356" s="668">
        <v>44723.94</v>
      </c>
      <c r="H356" s="665">
        <v>1</v>
      </c>
      <c r="I356" s="665">
        <v>718.57230077120823</v>
      </c>
      <c r="J356" s="668">
        <v>18.46</v>
      </c>
      <c r="K356" s="668">
        <v>12688.45</v>
      </c>
      <c r="L356" s="665">
        <v>0.28370599728020385</v>
      </c>
      <c r="M356" s="665">
        <v>687.34832069339109</v>
      </c>
      <c r="N356" s="668"/>
      <c r="O356" s="668"/>
      <c r="P356" s="681"/>
      <c r="Q356" s="669"/>
    </row>
    <row r="357" spans="1:17" ht="14.4" customHeight="1" x14ac:dyDescent="0.3">
      <c r="A357" s="664" t="s">
        <v>8116</v>
      </c>
      <c r="B357" s="665" t="s">
        <v>557</v>
      </c>
      <c r="C357" s="665" t="s">
        <v>7772</v>
      </c>
      <c r="D357" s="665" t="s">
        <v>7894</v>
      </c>
      <c r="E357" s="665"/>
      <c r="F357" s="668">
        <v>42.620000000000005</v>
      </c>
      <c r="G357" s="668">
        <v>36904.790000000008</v>
      </c>
      <c r="H357" s="665">
        <v>1</v>
      </c>
      <c r="I357" s="665">
        <v>865.90309713749423</v>
      </c>
      <c r="J357" s="668">
        <v>1.4</v>
      </c>
      <c r="K357" s="668">
        <v>1159.55</v>
      </c>
      <c r="L357" s="665">
        <v>3.1420040596356183E-2</v>
      </c>
      <c r="M357" s="665">
        <v>828.25</v>
      </c>
      <c r="N357" s="668"/>
      <c r="O357" s="668"/>
      <c r="P357" s="681"/>
      <c r="Q357" s="669"/>
    </row>
    <row r="358" spans="1:17" ht="14.4" customHeight="1" x14ac:dyDescent="0.3">
      <c r="A358" s="664" t="s">
        <v>8116</v>
      </c>
      <c r="B358" s="665" t="s">
        <v>557</v>
      </c>
      <c r="C358" s="665" t="s">
        <v>7772</v>
      </c>
      <c r="D358" s="665" t="s">
        <v>7895</v>
      </c>
      <c r="E358" s="665" t="s">
        <v>7896</v>
      </c>
      <c r="F358" s="668">
        <v>29.68</v>
      </c>
      <c r="G358" s="668">
        <v>10642.21</v>
      </c>
      <c r="H358" s="665">
        <v>1</v>
      </c>
      <c r="I358" s="665">
        <v>358.56502695417788</v>
      </c>
      <c r="J358" s="668">
        <v>7.09</v>
      </c>
      <c r="K358" s="668">
        <v>2436.69</v>
      </c>
      <c r="L358" s="665">
        <v>0.22896466053573461</v>
      </c>
      <c r="M358" s="665">
        <v>343.67983074753175</v>
      </c>
      <c r="N358" s="668"/>
      <c r="O358" s="668"/>
      <c r="P358" s="681"/>
      <c r="Q358" s="669"/>
    </row>
    <row r="359" spans="1:17" ht="14.4" customHeight="1" x14ac:dyDescent="0.3">
      <c r="A359" s="664" t="s">
        <v>8116</v>
      </c>
      <c r="B359" s="665" t="s">
        <v>557</v>
      </c>
      <c r="C359" s="665" t="s">
        <v>7772</v>
      </c>
      <c r="D359" s="665" t="s">
        <v>7897</v>
      </c>
      <c r="E359" s="665" t="s">
        <v>7898</v>
      </c>
      <c r="F359" s="668">
        <v>233.91000000000003</v>
      </c>
      <c r="G359" s="668">
        <v>53895.910000000011</v>
      </c>
      <c r="H359" s="665">
        <v>1</v>
      </c>
      <c r="I359" s="665">
        <v>230.41302210251808</v>
      </c>
      <c r="J359" s="668"/>
      <c r="K359" s="668"/>
      <c r="L359" s="665"/>
      <c r="M359" s="665"/>
      <c r="N359" s="668"/>
      <c r="O359" s="668"/>
      <c r="P359" s="681"/>
      <c r="Q359" s="669"/>
    </row>
    <row r="360" spans="1:17" ht="14.4" customHeight="1" x14ac:dyDescent="0.3">
      <c r="A360" s="664" t="s">
        <v>8116</v>
      </c>
      <c r="B360" s="665" t="s">
        <v>557</v>
      </c>
      <c r="C360" s="665" t="s">
        <v>7772</v>
      </c>
      <c r="D360" s="665" t="s">
        <v>7899</v>
      </c>
      <c r="E360" s="665" t="s">
        <v>7898</v>
      </c>
      <c r="F360" s="668">
        <v>9.42</v>
      </c>
      <c r="G360" s="668">
        <v>6930.9700000000021</v>
      </c>
      <c r="H360" s="665">
        <v>1</v>
      </c>
      <c r="I360" s="665">
        <v>735.77176220806814</v>
      </c>
      <c r="J360" s="668"/>
      <c r="K360" s="668"/>
      <c r="L360" s="665"/>
      <c r="M360" s="665"/>
      <c r="N360" s="668"/>
      <c r="O360" s="668"/>
      <c r="P360" s="681"/>
      <c r="Q360" s="669"/>
    </row>
    <row r="361" spans="1:17" ht="14.4" customHeight="1" x14ac:dyDescent="0.3">
      <c r="A361" s="664" t="s">
        <v>8116</v>
      </c>
      <c r="B361" s="665" t="s">
        <v>557</v>
      </c>
      <c r="C361" s="665" t="s">
        <v>7772</v>
      </c>
      <c r="D361" s="665" t="s">
        <v>7900</v>
      </c>
      <c r="E361" s="665" t="s">
        <v>7901</v>
      </c>
      <c r="F361" s="668">
        <v>27.14</v>
      </c>
      <c r="G361" s="668">
        <v>4476.1100000000006</v>
      </c>
      <c r="H361" s="665">
        <v>1</v>
      </c>
      <c r="I361" s="665">
        <v>164.92667649226237</v>
      </c>
      <c r="J361" s="668"/>
      <c r="K361" s="668"/>
      <c r="L361" s="665"/>
      <c r="M361" s="665"/>
      <c r="N361" s="668"/>
      <c r="O361" s="668"/>
      <c r="P361" s="681"/>
      <c r="Q361" s="669"/>
    </row>
    <row r="362" spans="1:17" ht="14.4" customHeight="1" x14ac:dyDescent="0.3">
      <c r="A362" s="664" t="s">
        <v>8116</v>
      </c>
      <c r="B362" s="665" t="s">
        <v>557</v>
      </c>
      <c r="C362" s="665" t="s">
        <v>7772</v>
      </c>
      <c r="D362" s="665" t="s">
        <v>7902</v>
      </c>
      <c r="E362" s="665" t="s">
        <v>7903</v>
      </c>
      <c r="F362" s="668">
        <v>8.41</v>
      </c>
      <c r="G362" s="668">
        <v>12483.220000000001</v>
      </c>
      <c r="H362" s="665">
        <v>1</v>
      </c>
      <c r="I362" s="665">
        <v>1484.3305588585019</v>
      </c>
      <c r="J362" s="668"/>
      <c r="K362" s="668"/>
      <c r="L362" s="665"/>
      <c r="M362" s="665"/>
      <c r="N362" s="668"/>
      <c r="O362" s="668"/>
      <c r="P362" s="681"/>
      <c r="Q362" s="669"/>
    </row>
    <row r="363" spans="1:17" ht="14.4" customHeight="1" x14ac:dyDescent="0.3">
      <c r="A363" s="664" t="s">
        <v>8116</v>
      </c>
      <c r="B363" s="665" t="s">
        <v>557</v>
      </c>
      <c r="C363" s="665" t="s">
        <v>7772</v>
      </c>
      <c r="D363" s="665" t="s">
        <v>7904</v>
      </c>
      <c r="E363" s="665" t="s">
        <v>7905</v>
      </c>
      <c r="F363" s="668">
        <v>33.150000000000006</v>
      </c>
      <c r="G363" s="668">
        <v>16401.830000000002</v>
      </c>
      <c r="H363" s="665">
        <v>1</v>
      </c>
      <c r="I363" s="665">
        <v>494.7761689291101</v>
      </c>
      <c r="J363" s="668"/>
      <c r="K363" s="668"/>
      <c r="L363" s="665"/>
      <c r="M363" s="665"/>
      <c r="N363" s="668"/>
      <c r="O363" s="668"/>
      <c r="P363" s="681"/>
      <c r="Q363" s="669"/>
    </row>
    <row r="364" spans="1:17" ht="14.4" customHeight="1" x14ac:dyDescent="0.3">
      <c r="A364" s="664" t="s">
        <v>8116</v>
      </c>
      <c r="B364" s="665" t="s">
        <v>557</v>
      </c>
      <c r="C364" s="665" t="s">
        <v>7772</v>
      </c>
      <c r="D364" s="665" t="s">
        <v>7912</v>
      </c>
      <c r="E364" s="665" t="s">
        <v>1745</v>
      </c>
      <c r="F364" s="668">
        <v>22</v>
      </c>
      <c r="G364" s="668">
        <v>154367.18</v>
      </c>
      <c r="H364" s="665">
        <v>1</v>
      </c>
      <c r="I364" s="665">
        <v>7016.69</v>
      </c>
      <c r="J364" s="668">
        <v>26</v>
      </c>
      <c r="K364" s="668">
        <v>174502.12</v>
      </c>
      <c r="L364" s="665">
        <v>1.1304353684507289</v>
      </c>
      <c r="M364" s="665">
        <v>6711.62</v>
      </c>
      <c r="N364" s="668">
        <v>78</v>
      </c>
      <c r="O364" s="668">
        <v>523506.36</v>
      </c>
      <c r="P364" s="681">
        <v>3.3913061053521871</v>
      </c>
      <c r="Q364" s="669">
        <v>6711.62</v>
      </c>
    </row>
    <row r="365" spans="1:17" ht="14.4" customHeight="1" x14ac:dyDescent="0.3">
      <c r="A365" s="664" t="s">
        <v>8116</v>
      </c>
      <c r="B365" s="665" t="s">
        <v>557</v>
      </c>
      <c r="C365" s="665" t="s">
        <v>7772</v>
      </c>
      <c r="D365" s="665" t="s">
        <v>7913</v>
      </c>
      <c r="E365" s="665" t="s">
        <v>7914</v>
      </c>
      <c r="F365" s="668">
        <v>18.27</v>
      </c>
      <c r="G365" s="668">
        <v>26624.979999999996</v>
      </c>
      <c r="H365" s="665">
        <v>1</v>
      </c>
      <c r="I365" s="665">
        <v>1457.3059660645865</v>
      </c>
      <c r="J365" s="668"/>
      <c r="K365" s="668"/>
      <c r="L365" s="665"/>
      <c r="M365" s="665"/>
      <c r="N365" s="668"/>
      <c r="O365" s="668"/>
      <c r="P365" s="681"/>
      <c r="Q365" s="669"/>
    </row>
    <row r="366" spans="1:17" ht="14.4" customHeight="1" x14ac:dyDescent="0.3">
      <c r="A366" s="664" t="s">
        <v>8116</v>
      </c>
      <c r="B366" s="665" t="s">
        <v>557</v>
      </c>
      <c r="C366" s="665" t="s">
        <v>7772</v>
      </c>
      <c r="D366" s="665" t="s">
        <v>7915</v>
      </c>
      <c r="E366" s="665" t="s">
        <v>7914</v>
      </c>
      <c r="F366" s="668">
        <v>22.46</v>
      </c>
      <c r="G366" s="668">
        <v>109103.63</v>
      </c>
      <c r="H366" s="665">
        <v>1</v>
      </c>
      <c r="I366" s="665">
        <v>4857.6861086375775</v>
      </c>
      <c r="J366" s="668"/>
      <c r="K366" s="668"/>
      <c r="L366" s="665"/>
      <c r="M366" s="665"/>
      <c r="N366" s="668"/>
      <c r="O366" s="668"/>
      <c r="P366" s="681"/>
      <c r="Q366" s="669"/>
    </row>
    <row r="367" spans="1:17" ht="14.4" customHeight="1" x14ac:dyDescent="0.3">
      <c r="A367" s="664" t="s">
        <v>8116</v>
      </c>
      <c r="B367" s="665" t="s">
        <v>557</v>
      </c>
      <c r="C367" s="665" t="s">
        <v>7772</v>
      </c>
      <c r="D367" s="665" t="s">
        <v>7916</v>
      </c>
      <c r="E367" s="665" t="s">
        <v>7914</v>
      </c>
      <c r="F367" s="668">
        <v>33.150000000000006</v>
      </c>
      <c r="G367" s="668">
        <v>483059.85</v>
      </c>
      <c r="H367" s="665">
        <v>1</v>
      </c>
      <c r="I367" s="665">
        <v>14571.941176470586</v>
      </c>
      <c r="J367" s="668"/>
      <c r="K367" s="668"/>
      <c r="L367" s="665"/>
      <c r="M367" s="665"/>
      <c r="N367" s="668"/>
      <c r="O367" s="668"/>
      <c r="P367" s="681"/>
      <c r="Q367" s="669"/>
    </row>
    <row r="368" spans="1:17" ht="14.4" customHeight="1" x14ac:dyDescent="0.3">
      <c r="A368" s="664" t="s">
        <v>8116</v>
      </c>
      <c r="B368" s="665" t="s">
        <v>557</v>
      </c>
      <c r="C368" s="665" t="s">
        <v>7772</v>
      </c>
      <c r="D368" s="665" t="s">
        <v>7918</v>
      </c>
      <c r="E368" s="665" t="s">
        <v>7883</v>
      </c>
      <c r="F368" s="668">
        <v>29.43</v>
      </c>
      <c r="G368" s="668">
        <v>218438.43</v>
      </c>
      <c r="H368" s="665">
        <v>1</v>
      </c>
      <c r="I368" s="665">
        <v>7422.3047910295618</v>
      </c>
      <c r="J368" s="668">
        <v>15.91</v>
      </c>
      <c r="K368" s="668">
        <v>91225.85</v>
      </c>
      <c r="L368" s="665">
        <v>0.41762729204746624</v>
      </c>
      <c r="M368" s="665">
        <v>5733.8686360779384</v>
      </c>
      <c r="N368" s="668">
        <v>49.829999999999991</v>
      </c>
      <c r="O368" s="668">
        <v>131443.31</v>
      </c>
      <c r="P368" s="681">
        <v>0.60174077427676076</v>
      </c>
      <c r="Q368" s="669">
        <v>2637.8348384507331</v>
      </c>
    </row>
    <row r="369" spans="1:17" ht="14.4" customHeight="1" x14ac:dyDescent="0.3">
      <c r="A369" s="664" t="s">
        <v>8116</v>
      </c>
      <c r="B369" s="665" t="s">
        <v>557</v>
      </c>
      <c r="C369" s="665" t="s">
        <v>7772</v>
      </c>
      <c r="D369" s="665" t="s">
        <v>7919</v>
      </c>
      <c r="E369" s="665" t="s">
        <v>7883</v>
      </c>
      <c r="F369" s="668">
        <v>31.23</v>
      </c>
      <c r="G369" s="668">
        <v>115899.46999999997</v>
      </c>
      <c r="H369" s="665">
        <v>1</v>
      </c>
      <c r="I369" s="665">
        <v>3711.15818123599</v>
      </c>
      <c r="J369" s="668">
        <v>41</v>
      </c>
      <c r="K369" s="668">
        <v>92000.59</v>
      </c>
      <c r="L369" s="665">
        <v>0.79379646861197917</v>
      </c>
      <c r="M369" s="665">
        <v>2243.9168292682925</v>
      </c>
      <c r="N369" s="668">
        <v>128.04000000000002</v>
      </c>
      <c r="O369" s="668">
        <v>168873.11</v>
      </c>
      <c r="P369" s="681">
        <v>1.4570654205752627</v>
      </c>
      <c r="Q369" s="669">
        <v>1318.909012808497</v>
      </c>
    </row>
    <row r="370" spans="1:17" ht="14.4" customHeight="1" x14ac:dyDescent="0.3">
      <c r="A370" s="664" t="s">
        <v>8116</v>
      </c>
      <c r="B370" s="665" t="s">
        <v>557</v>
      </c>
      <c r="C370" s="665" t="s">
        <v>7772</v>
      </c>
      <c r="D370" s="665" t="s">
        <v>7920</v>
      </c>
      <c r="E370" s="665" t="s">
        <v>7921</v>
      </c>
      <c r="F370" s="668">
        <v>6</v>
      </c>
      <c r="G370" s="668">
        <v>3468.7799999999997</v>
      </c>
      <c r="H370" s="665">
        <v>1</v>
      </c>
      <c r="I370" s="665">
        <v>578.13</v>
      </c>
      <c r="J370" s="668"/>
      <c r="K370" s="668"/>
      <c r="L370" s="665"/>
      <c r="M370" s="665"/>
      <c r="N370" s="668"/>
      <c r="O370" s="668"/>
      <c r="P370" s="681"/>
      <c r="Q370" s="669"/>
    </row>
    <row r="371" spans="1:17" ht="14.4" customHeight="1" x14ac:dyDescent="0.3">
      <c r="A371" s="664" t="s">
        <v>8116</v>
      </c>
      <c r="B371" s="665" t="s">
        <v>557</v>
      </c>
      <c r="C371" s="665" t="s">
        <v>7772</v>
      </c>
      <c r="D371" s="665" t="s">
        <v>7923</v>
      </c>
      <c r="E371" s="665" t="s">
        <v>2500</v>
      </c>
      <c r="F371" s="668">
        <v>1.5999999999999999</v>
      </c>
      <c r="G371" s="668">
        <v>11202.720000000001</v>
      </c>
      <c r="H371" s="665">
        <v>1</v>
      </c>
      <c r="I371" s="665">
        <v>7001.7000000000016</v>
      </c>
      <c r="J371" s="668">
        <v>3.0000000000000004</v>
      </c>
      <c r="K371" s="668">
        <v>14469.94</v>
      </c>
      <c r="L371" s="665">
        <v>1.2916452432980561</v>
      </c>
      <c r="M371" s="665">
        <v>4823.3133333333326</v>
      </c>
      <c r="N371" s="668">
        <v>1.7999999999999998</v>
      </c>
      <c r="O371" s="668">
        <v>8163</v>
      </c>
      <c r="P371" s="681">
        <v>0.72866232486396154</v>
      </c>
      <c r="Q371" s="669">
        <v>4535</v>
      </c>
    </row>
    <row r="372" spans="1:17" ht="14.4" customHeight="1" x14ac:dyDescent="0.3">
      <c r="A372" s="664" t="s">
        <v>8116</v>
      </c>
      <c r="B372" s="665" t="s">
        <v>557</v>
      </c>
      <c r="C372" s="665" t="s">
        <v>7772</v>
      </c>
      <c r="D372" s="665" t="s">
        <v>7924</v>
      </c>
      <c r="E372" s="665" t="s">
        <v>2517</v>
      </c>
      <c r="F372" s="668">
        <v>7.6</v>
      </c>
      <c r="G372" s="668">
        <v>67665.08</v>
      </c>
      <c r="H372" s="665">
        <v>1</v>
      </c>
      <c r="I372" s="665">
        <v>8903.3000000000011</v>
      </c>
      <c r="J372" s="668">
        <v>29</v>
      </c>
      <c r="K372" s="668">
        <v>215970.16</v>
      </c>
      <c r="L372" s="665">
        <v>3.1917520824626231</v>
      </c>
      <c r="M372" s="665">
        <v>7447.2468965517246</v>
      </c>
      <c r="N372" s="668">
        <v>27.000000000000004</v>
      </c>
      <c r="O372" s="668">
        <v>183532.78999999998</v>
      </c>
      <c r="P372" s="681">
        <v>2.7123708417990486</v>
      </c>
      <c r="Q372" s="669">
        <v>6797.5107407407395</v>
      </c>
    </row>
    <row r="373" spans="1:17" ht="14.4" customHeight="1" x14ac:dyDescent="0.3">
      <c r="A373" s="664" t="s">
        <v>8116</v>
      </c>
      <c r="B373" s="665" t="s">
        <v>557</v>
      </c>
      <c r="C373" s="665" t="s">
        <v>7772</v>
      </c>
      <c r="D373" s="665" t="s">
        <v>7925</v>
      </c>
      <c r="E373" s="665" t="s">
        <v>7926</v>
      </c>
      <c r="F373" s="668"/>
      <c r="G373" s="668"/>
      <c r="H373" s="665"/>
      <c r="I373" s="665"/>
      <c r="J373" s="668"/>
      <c r="K373" s="668"/>
      <c r="L373" s="665"/>
      <c r="M373" s="665"/>
      <c r="N373" s="668">
        <v>0</v>
      </c>
      <c r="O373" s="668">
        <v>0</v>
      </c>
      <c r="P373" s="681"/>
      <c r="Q373" s="669"/>
    </row>
    <row r="374" spans="1:17" ht="14.4" customHeight="1" x14ac:dyDescent="0.3">
      <c r="A374" s="664" t="s">
        <v>8116</v>
      </c>
      <c r="B374" s="665" t="s">
        <v>557</v>
      </c>
      <c r="C374" s="665" t="s">
        <v>7772</v>
      </c>
      <c r="D374" s="665" t="s">
        <v>1584</v>
      </c>
      <c r="E374" s="665" t="s">
        <v>7926</v>
      </c>
      <c r="F374" s="668">
        <v>3</v>
      </c>
      <c r="G374" s="668">
        <v>372479</v>
      </c>
      <c r="H374" s="665">
        <v>1</v>
      </c>
      <c r="I374" s="665">
        <v>124159.66666666667</v>
      </c>
      <c r="J374" s="668">
        <v>2</v>
      </c>
      <c r="K374" s="668">
        <v>186024</v>
      </c>
      <c r="L374" s="665">
        <v>0.49942144389348125</v>
      </c>
      <c r="M374" s="665">
        <v>93012</v>
      </c>
      <c r="N374" s="668"/>
      <c r="O374" s="668"/>
      <c r="P374" s="681"/>
      <c r="Q374" s="669"/>
    </row>
    <row r="375" spans="1:17" ht="14.4" customHeight="1" x14ac:dyDescent="0.3">
      <c r="A375" s="664" t="s">
        <v>8116</v>
      </c>
      <c r="B375" s="665" t="s">
        <v>557</v>
      </c>
      <c r="C375" s="665" t="s">
        <v>7772</v>
      </c>
      <c r="D375" s="665" t="s">
        <v>7930</v>
      </c>
      <c r="E375" s="665" t="s">
        <v>4070</v>
      </c>
      <c r="F375" s="668">
        <v>1</v>
      </c>
      <c r="G375" s="668">
        <v>3972.6</v>
      </c>
      <c r="H375" s="665">
        <v>1</v>
      </c>
      <c r="I375" s="665">
        <v>3972.6</v>
      </c>
      <c r="J375" s="668">
        <v>5</v>
      </c>
      <c r="K375" s="668">
        <v>18999.400000000001</v>
      </c>
      <c r="L375" s="665">
        <v>4.7826108845592312</v>
      </c>
      <c r="M375" s="665">
        <v>3799.88</v>
      </c>
      <c r="N375" s="668">
        <v>11</v>
      </c>
      <c r="O375" s="668">
        <v>41798.68</v>
      </c>
      <c r="P375" s="681">
        <v>10.521743946030307</v>
      </c>
      <c r="Q375" s="669">
        <v>3799.88</v>
      </c>
    </row>
    <row r="376" spans="1:17" ht="14.4" customHeight="1" x14ac:dyDescent="0.3">
      <c r="A376" s="664" t="s">
        <v>8116</v>
      </c>
      <c r="B376" s="665" t="s">
        <v>557</v>
      </c>
      <c r="C376" s="665" t="s">
        <v>7772</v>
      </c>
      <c r="D376" s="665" t="s">
        <v>7931</v>
      </c>
      <c r="E376" s="665" t="s">
        <v>3491</v>
      </c>
      <c r="F376" s="668"/>
      <c r="G376" s="668"/>
      <c r="H376" s="665"/>
      <c r="I376" s="665"/>
      <c r="J376" s="668">
        <v>1</v>
      </c>
      <c r="K376" s="668">
        <v>11399.64</v>
      </c>
      <c r="L376" s="665"/>
      <c r="M376" s="665">
        <v>11399.64</v>
      </c>
      <c r="N376" s="668"/>
      <c r="O376" s="668"/>
      <c r="P376" s="681"/>
      <c r="Q376" s="669"/>
    </row>
    <row r="377" spans="1:17" ht="14.4" customHeight="1" x14ac:dyDescent="0.3">
      <c r="A377" s="664" t="s">
        <v>8116</v>
      </c>
      <c r="B377" s="665" t="s">
        <v>557</v>
      </c>
      <c r="C377" s="665" t="s">
        <v>7772</v>
      </c>
      <c r="D377" s="665" t="s">
        <v>7938</v>
      </c>
      <c r="E377" s="665" t="s">
        <v>7939</v>
      </c>
      <c r="F377" s="668">
        <v>186.33999999999997</v>
      </c>
      <c r="G377" s="668">
        <v>764438.6</v>
      </c>
      <c r="H377" s="665">
        <v>1</v>
      </c>
      <c r="I377" s="665">
        <v>4102.3859611462922</v>
      </c>
      <c r="J377" s="668"/>
      <c r="K377" s="668"/>
      <c r="L377" s="665"/>
      <c r="M377" s="665"/>
      <c r="N377" s="668"/>
      <c r="O377" s="668"/>
      <c r="P377" s="681"/>
      <c r="Q377" s="669"/>
    </row>
    <row r="378" spans="1:17" ht="14.4" customHeight="1" x14ac:dyDescent="0.3">
      <c r="A378" s="664" t="s">
        <v>8116</v>
      </c>
      <c r="B378" s="665" t="s">
        <v>557</v>
      </c>
      <c r="C378" s="665" t="s">
        <v>7772</v>
      </c>
      <c r="D378" s="665" t="s">
        <v>7940</v>
      </c>
      <c r="E378" s="665"/>
      <c r="F378" s="668">
        <v>24.07</v>
      </c>
      <c r="G378" s="668">
        <v>57506.83</v>
      </c>
      <c r="H378" s="665">
        <v>1</v>
      </c>
      <c r="I378" s="665">
        <v>2389.1495637723306</v>
      </c>
      <c r="J378" s="668"/>
      <c r="K378" s="668"/>
      <c r="L378" s="665"/>
      <c r="M378" s="665"/>
      <c r="N378" s="668"/>
      <c r="O378" s="668"/>
      <c r="P378" s="681"/>
      <c r="Q378" s="669"/>
    </row>
    <row r="379" spans="1:17" ht="14.4" customHeight="1" x14ac:dyDescent="0.3">
      <c r="A379" s="664" t="s">
        <v>8116</v>
      </c>
      <c r="B379" s="665" t="s">
        <v>557</v>
      </c>
      <c r="C379" s="665" t="s">
        <v>7772</v>
      </c>
      <c r="D379" s="665" t="s">
        <v>7941</v>
      </c>
      <c r="E379" s="665"/>
      <c r="F379" s="668">
        <v>56.94</v>
      </c>
      <c r="G379" s="668">
        <v>39166.720000000001</v>
      </c>
      <c r="H379" s="665">
        <v>1</v>
      </c>
      <c r="I379" s="665">
        <v>687.85950122936424</v>
      </c>
      <c r="J379" s="668"/>
      <c r="K379" s="668"/>
      <c r="L379" s="665"/>
      <c r="M379" s="665"/>
      <c r="N379" s="668"/>
      <c r="O379" s="668"/>
      <c r="P379" s="681"/>
      <c r="Q379" s="669"/>
    </row>
    <row r="380" spans="1:17" ht="14.4" customHeight="1" x14ac:dyDescent="0.3">
      <c r="A380" s="664" t="s">
        <v>8116</v>
      </c>
      <c r="B380" s="665" t="s">
        <v>557</v>
      </c>
      <c r="C380" s="665" t="s">
        <v>7772</v>
      </c>
      <c r="D380" s="665" t="s">
        <v>7942</v>
      </c>
      <c r="E380" s="665" t="s">
        <v>7939</v>
      </c>
      <c r="F380" s="668">
        <v>238.1</v>
      </c>
      <c r="G380" s="668">
        <v>3093924.2600000002</v>
      </c>
      <c r="H380" s="665">
        <v>1</v>
      </c>
      <c r="I380" s="665">
        <v>12994.222007559851</v>
      </c>
      <c r="J380" s="668"/>
      <c r="K380" s="668"/>
      <c r="L380" s="665"/>
      <c r="M380" s="665"/>
      <c r="N380" s="668"/>
      <c r="O380" s="668"/>
      <c r="P380" s="681"/>
      <c r="Q380" s="669"/>
    </row>
    <row r="381" spans="1:17" ht="14.4" customHeight="1" x14ac:dyDescent="0.3">
      <c r="A381" s="664" t="s">
        <v>8116</v>
      </c>
      <c r="B381" s="665" t="s">
        <v>557</v>
      </c>
      <c r="C381" s="665" t="s">
        <v>7772</v>
      </c>
      <c r="D381" s="665" t="s">
        <v>7943</v>
      </c>
      <c r="E381" s="665" t="s">
        <v>7939</v>
      </c>
      <c r="F381" s="668">
        <v>195.68000000000004</v>
      </c>
      <c r="G381" s="668">
        <v>239869.33000000005</v>
      </c>
      <c r="H381" s="665">
        <v>1</v>
      </c>
      <c r="I381" s="665">
        <v>1225.8244582992641</v>
      </c>
      <c r="J381" s="668"/>
      <c r="K381" s="668"/>
      <c r="L381" s="665"/>
      <c r="M381" s="665"/>
      <c r="N381" s="668"/>
      <c r="O381" s="668"/>
      <c r="P381" s="681"/>
      <c r="Q381" s="669"/>
    </row>
    <row r="382" spans="1:17" ht="14.4" customHeight="1" x14ac:dyDescent="0.3">
      <c r="A382" s="664" t="s">
        <v>8116</v>
      </c>
      <c r="B382" s="665" t="s">
        <v>557</v>
      </c>
      <c r="C382" s="665" t="s">
        <v>7772</v>
      </c>
      <c r="D382" s="665" t="s">
        <v>7944</v>
      </c>
      <c r="E382" s="665" t="s">
        <v>1933</v>
      </c>
      <c r="F382" s="668">
        <v>40.710000000000008</v>
      </c>
      <c r="G382" s="668">
        <v>59615.6</v>
      </c>
      <c r="H382" s="665">
        <v>1</v>
      </c>
      <c r="I382" s="665">
        <v>1464.39695406534</v>
      </c>
      <c r="J382" s="668">
        <v>39.169999999999995</v>
      </c>
      <c r="K382" s="668">
        <v>45658.68</v>
      </c>
      <c r="L382" s="665">
        <v>0.76588476841632058</v>
      </c>
      <c r="M382" s="665">
        <v>1165.6543272912945</v>
      </c>
      <c r="N382" s="668">
        <v>47.830000000000005</v>
      </c>
      <c r="O382" s="668">
        <v>51851.97</v>
      </c>
      <c r="P382" s="681">
        <v>0.86977183824368121</v>
      </c>
      <c r="Q382" s="669">
        <v>1084.0888563662973</v>
      </c>
    </row>
    <row r="383" spans="1:17" ht="14.4" customHeight="1" x14ac:dyDescent="0.3">
      <c r="A383" s="664" t="s">
        <v>8116</v>
      </c>
      <c r="B383" s="665" t="s">
        <v>557</v>
      </c>
      <c r="C383" s="665" t="s">
        <v>7772</v>
      </c>
      <c r="D383" s="665" t="s">
        <v>7945</v>
      </c>
      <c r="E383" s="665" t="s">
        <v>1933</v>
      </c>
      <c r="F383" s="668">
        <v>228.85999999999999</v>
      </c>
      <c r="G383" s="668">
        <v>111714.95</v>
      </c>
      <c r="H383" s="665">
        <v>1</v>
      </c>
      <c r="I383" s="665">
        <v>488.13663374989079</v>
      </c>
      <c r="J383" s="668">
        <v>205.02999999999997</v>
      </c>
      <c r="K383" s="668">
        <v>84148.070000000022</v>
      </c>
      <c r="L383" s="665">
        <v>0.75323911437099533</v>
      </c>
      <c r="M383" s="665">
        <v>410.41832902502091</v>
      </c>
      <c r="N383" s="668">
        <v>116.94</v>
      </c>
      <c r="O383" s="668">
        <v>42258.18</v>
      </c>
      <c r="P383" s="681">
        <v>0.37826790416143946</v>
      </c>
      <c r="Q383" s="669">
        <v>361.36634171369934</v>
      </c>
    </row>
    <row r="384" spans="1:17" ht="14.4" customHeight="1" x14ac:dyDescent="0.3">
      <c r="A384" s="664" t="s">
        <v>8116</v>
      </c>
      <c r="B384" s="665" t="s">
        <v>557</v>
      </c>
      <c r="C384" s="665" t="s">
        <v>7772</v>
      </c>
      <c r="D384" s="665" t="s">
        <v>7946</v>
      </c>
      <c r="E384" s="665" t="s">
        <v>1933</v>
      </c>
      <c r="F384" s="668">
        <v>159.77000000000001</v>
      </c>
      <c r="G384" s="668">
        <v>26350.170000000002</v>
      </c>
      <c r="H384" s="665">
        <v>1</v>
      </c>
      <c r="I384" s="665">
        <v>164.92564311197347</v>
      </c>
      <c r="J384" s="668">
        <v>171.42999999999998</v>
      </c>
      <c r="K384" s="668">
        <v>24013.79</v>
      </c>
      <c r="L384" s="665">
        <v>0.91133339936706292</v>
      </c>
      <c r="M384" s="665">
        <v>140.07927433938053</v>
      </c>
      <c r="N384" s="668">
        <v>80.900000000000006</v>
      </c>
      <c r="O384" s="668">
        <v>9744.130000000001</v>
      </c>
      <c r="P384" s="681">
        <v>0.3697938191670111</v>
      </c>
      <c r="Q384" s="669">
        <v>120.44660074165637</v>
      </c>
    </row>
    <row r="385" spans="1:17" ht="14.4" customHeight="1" x14ac:dyDescent="0.3">
      <c r="A385" s="664" t="s">
        <v>8116</v>
      </c>
      <c r="B385" s="665" t="s">
        <v>557</v>
      </c>
      <c r="C385" s="665" t="s">
        <v>7772</v>
      </c>
      <c r="D385" s="665" t="s">
        <v>7949</v>
      </c>
      <c r="E385" s="665" t="s">
        <v>1933</v>
      </c>
      <c r="F385" s="668">
        <v>9.1600000000000019</v>
      </c>
      <c r="G385" s="668">
        <v>18128.609999999997</v>
      </c>
      <c r="H385" s="665">
        <v>1</v>
      </c>
      <c r="I385" s="665">
        <v>1979.1058951965058</v>
      </c>
      <c r="J385" s="668">
        <v>6.79</v>
      </c>
      <c r="K385" s="668">
        <v>10150.370000000001</v>
      </c>
      <c r="L385" s="665">
        <v>0.55990889538690514</v>
      </c>
      <c r="M385" s="665">
        <v>1494.8998527245951</v>
      </c>
      <c r="N385" s="668">
        <v>17.52</v>
      </c>
      <c r="O385" s="668">
        <v>25324.420000000002</v>
      </c>
      <c r="P385" s="681">
        <v>1.396931149161464</v>
      </c>
      <c r="Q385" s="669">
        <v>1445.4577625570778</v>
      </c>
    </row>
    <row r="386" spans="1:17" ht="14.4" customHeight="1" x14ac:dyDescent="0.3">
      <c r="A386" s="664" t="s">
        <v>8116</v>
      </c>
      <c r="B386" s="665" t="s">
        <v>557</v>
      </c>
      <c r="C386" s="665" t="s">
        <v>7772</v>
      </c>
      <c r="D386" s="665" t="s">
        <v>7950</v>
      </c>
      <c r="E386" s="665" t="s">
        <v>7951</v>
      </c>
      <c r="F386" s="668">
        <v>111.35000000000001</v>
      </c>
      <c r="G386" s="668">
        <v>83312.75</v>
      </c>
      <c r="H386" s="665">
        <v>1</v>
      </c>
      <c r="I386" s="665">
        <v>748.20610687022895</v>
      </c>
      <c r="J386" s="668"/>
      <c r="K386" s="668"/>
      <c r="L386" s="665"/>
      <c r="M386" s="665"/>
      <c r="N386" s="668"/>
      <c r="O386" s="668"/>
      <c r="P386" s="681"/>
      <c r="Q386" s="669"/>
    </row>
    <row r="387" spans="1:17" ht="14.4" customHeight="1" x14ac:dyDescent="0.3">
      <c r="A387" s="664" t="s">
        <v>8116</v>
      </c>
      <c r="B387" s="665" t="s">
        <v>557</v>
      </c>
      <c r="C387" s="665" t="s">
        <v>7772</v>
      </c>
      <c r="D387" s="665" t="s">
        <v>7952</v>
      </c>
      <c r="E387" s="665" t="s">
        <v>7953</v>
      </c>
      <c r="F387" s="668">
        <v>59.3</v>
      </c>
      <c r="G387" s="668">
        <v>127654.48999999999</v>
      </c>
      <c r="H387" s="665">
        <v>1</v>
      </c>
      <c r="I387" s="665">
        <v>2152.6895446880271</v>
      </c>
      <c r="J387" s="668"/>
      <c r="K387" s="668"/>
      <c r="L387" s="665"/>
      <c r="M387" s="665"/>
      <c r="N387" s="668"/>
      <c r="O387" s="668"/>
      <c r="P387" s="681"/>
      <c r="Q387" s="669"/>
    </row>
    <row r="388" spans="1:17" ht="14.4" customHeight="1" x14ac:dyDescent="0.3">
      <c r="A388" s="664" t="s">
        <v>8116</v>
      </c>
      <c r="B388" s="665" t="s">
        <v>557</v>
      </c>
      <c r="C388" s="665" t="s">
        <v>7772</v>
      </c>
      <c r="D388" s="665" t="s">
        <v>7954</v>
      </c>
      <c r="E388" s="665" t="s">
        <v>7951</v>
      </c>
      <c r="F388" s="668">
        <v>320.51</v>
      </c>
      <c r="G388" s="668">
        <v>479613.82999999996</v>
      </c>
      <c r="H388" s="665">
        <v>1</v>
      </c>
      <c r="I388" s="665">
        <v>1496.4083179931984</v>
      </c>
      <c r="J388" s="668"/>
      <c r="K388" s="668"/>
      <c r="L388" s="665"/>
      <c r="M388" s="665"/>
      <c r="N388" s="668"/>
      <c r="O388" s="668"/>
      <c r="P388" s="681"/>
      <c r="Q388" s="669"/>
    </row>
    <row r="389" spans="1:17" ht="14.4" customHeight="1" x14ac:dyDescent="0.3">
      <c r="A389" s="664" t="s">
        <v>8116</v>
      </c>
      <c r="B389" s="665" t="s">
        <v>557</v>
      </c>
      <c r="C389" s="665" t="s">
        <v>7772</v>
      </c>
      <c r="D389" s="665" t="s">
        <v>7956</v>
      </c>
      <c r="E389" s="665" t="s">
        <v>7957</v>
      </c>
      <c r="F389" s="668">
        <v>0</v>
      </c>
      <c r="G389" s="668">
        <v>0</v>
      </c>
      <c r="H389" s="665"/>
      <c r="I389" s="665"/>
      <c r="J389" s="668"/>
      <c r="K389" s="668"/>
      <c r="L389" s="665"/>
      <c r="M389" s="665"/>
      <c r="N389" s="668"/>
      <c r="O389" s="668"/>
      <c r="P389" s="681"/>
      <c r="Q389" s="669"/>
    </row>
    <row r="390" spans="1:17" ht="14.4" customHeight="1" x14ac:dyDescent="0.3">
      <c r="A390" s="664" t="s">
        <v>8116</v>
      </c>
      <c r="B390" s="665" t="s">
        <v>557</v>
      </c>
      <c r="C390" s="665" t="s">
        <v>7772</v>
      </c>
      <c r="D390" s="665" t="s">
        <v>8122</v>
      </c>
      <c r="E390" s="665" t="s">
        <v>8123</v>
      </c>
      <c r="F390" s="668">
        <v>2</v>
      </c>
      <c r="G390" s="668">
        <v>692.32</v>
      </c>
      <c r="H390" s="665">
        <v>1</v>
      </c>
      <c r="I390" s="665">
        <v>346.16</v>
      </c>
      <c r="J390" s="668"/>
      <c r="K390" s="668"/>
      <c r="L390" s="665"/>
      <c r="M390" s="665"/>
      <c r="N390" s="668"/>
      <c r="O390" s="668"/>
      <c r="P390" s="681"/>
      <c r="Q390" s="669"/>
    </row>
    <row r="391" spans="1:17" ht="14.4" customHeight="1" x14ac:dyDescent="0.3">
      <c r="A391" s="664" t="s">
        <v>8116</v>
      </c>
      <c r="B391" s="665" t="s">
        <v>557</v>
      </c>
      <c r="C391" s="665" t="s">
        <v>7772</v>
      </c>
      <c r="D391" s="665" t="s">
        <v>7960</v>
      </c>
      <c r="E391" s="665" t="s">
        <v>1971</v>
      </c>
      <c r="F391" s="668">
        <v>0.38</v>
      </c>
      <c r="G391" s="668">
        <v>2503.91</v>
      </c>
      <c r="H391" s="665">
        <v>1</v>
      </c>
      <c r="I391" s="665">
        <v>6589.2368421052624</v>
      </c>
      <c r="J391" s="668"/>
      <c r="K391" s="668"/>
      <c r="L391" s="665"/>
      <c r="M391" s="665"/>
      <c r="N391" s="668"/>
      <c r="O391" s="668"/>
      <c r="P391" s="681"/>
      <c r="Q391" s="669"/>
    </row>
    <row r="392" spans="1:17" ht="14.4" customHeight="1" x14ac:dyDescent="0.3">
      <c r="A392" s="664" t="s">
        <v>8116</v>
      </c>
      <c r="B392" s="665" t="s">
        <v>557</v>
      </c>
      <c r="C392" s="665" t="s">
        <v>7772</v>
      </c>
      <c r="D392" s="665" t="s">
        <v>7961</v>
      </c>
      <c r="E392" s="665" t="s">
        <v>2035</v>
      </c>
      <c r="F392" s="668">
        <v>23.72</v>
      </c>
      <c r="G392" s="668">
        <v>58250.069999999992</v>
      </c>
      <c r="H392" s="665">
        <v>1</v>
      </c>
      <c r="I392" s="665">
        <v>2455.7365092748732</v>
      </c>
      <c r="J392" s="668">
        <v>179.25000000000003</v>
      </c>
      <c r="K392" s="668">
        <v>421052.23000000004</v>
      </c>
      <c r="L392" s="665">
        <v>7.2283557770831877</v>
      </c>
      <c r="M392" s="665">
        <v>2348.9664156206413</v>
      </c>
      <c r="N392" s="668">
        <v>85.51</v>
      </c>
      <c r="O392" s="668">
        <v>106854.52</v>
      </c>
      <c r="P392" s="681">
        <v>1.8344101560736326</v>
      </c>
      <c r="Q392" s="669">
        <v>1249.6143141153082</v>
      </c>
    </row>
    <row r="393" spans="1:17" ht="14.4" customHeight="1" x14ac:dyDescent="0.3">
      <c r="A393" s="664" t="s">
        <v>8116</v>
      </c>
      <c r="B393" s="665" t="s">
        <v>557</v>
      </c>
      <c r="C393" s="665" t="s">
        <v>7772</v>
      </c>
      <c r="D393" s="665" t="s">
        <v>7962</v>
      </c>
      <c r="E393" s="665" t="s">
        <v>1971</v>
      </c>
      <c r="F393" s="668">
        <v>9.92</v>
      </c>
      <c r="G393" s="668">
        <v>3268.23</v>
      </c>
      <c r="H393" s="665">
        <v>1</v>
      </c>
      <c r="I393" s="665">
        <v>329.45866935483872</v>
      </c>
      <c r="J393" s="668"/>
      <c r="K393" s="668"/>
      <c r="L393" s="665"/>
      <c r="M393" s="665"/>
      <c r="N393" s="668"/>
      <c r="O393" s="668"/>
      <c r="P393" s="681"/>
      <c r="Q393" s="669"/>
    </row>
    <row r="394" spans="1:17" ht="14.4" customHeight="1" x14ac:dyDescent="0.3">
      <c r="A394" s="664" t="s">
        <v>8116</v>
      </c>
      <c r="B394" s="665" t="s">
        <v>557</v>
      </c>
      <c r="C394" s="665" t="s">
        <v>7772</v>
      </c>
      <c r="D394" s="665" t="s">
        <v>7963</v>
      </c>
      <c r="E394" s="665" t="s">
        <v>1971</v>
      </c>
      <c r="F394" s="668">
        <v>5</v>
      </c>
      <c r="G394" s="668">
        <v>8236.6</v>
      </c>
      <c r="H394" s="665">
        <v>1</v>
      </c>
      <c r="I394" s="665">
        <v>1647.3200000000002</v>
      </c>
      <c r="J394" s="668"/>
      <c r="K394" s="668"/>
      <c r="L394" s="665"/>
      <c r="M394" s="665"/>
      <c r="N394" s="668"/>
      <c r="O394" s="668"/>
      <c r="P394" s="681"/>
      <c r="Q394" s="669"/>
    </row>
    <row r="395" spans="1:17" ht="14.4" customHeight="1" x14ac:dyDescent="0.3">
      <c r="A395" s="664" t="s">
        <v>8116</v>
      </c>
      <c r="B395" s="665" t="s">
        <v>557</v>
      </c>
      <c r="C395" s="665" t="s">
        <v>7772</v>
      </c>
      <c r="D395" s="665" t="s">
        <v>7964</v>
      </c>
      <c r="E395" s="665" t="s">
        <v>7871</v>
      </c>
      <c r="F395" s="668">
        <v>8.66</v>
      </c>
      <c r="G395" s="668">
        <v>58418.31</v>
      </c>
      <c r="H395" s="665">
        <v>1</v>
      </c>
      <c r="I395" s="665">
        <v>6745.7632794457268</v>
      </c>
      <c r="J395" s="668"/>
      <c r="K395" s="668"/>
      <c r="L395" s="665"/>
      <c r="M395" s="665"/>
      <c r="N395" s="668"/>
      <c r="O395" s="668"/>
      <c r="P395" s="681"/>
      <c r="Q395" s="669"/>
    </row>
    <row r="396" spans="1:17" ht="14.4" customHeight="1" x14ac:dyDescent="0.3">
      <c r="A396" s="664" t="s">
        <v>8116</v>
      </c>
      <c r="B396" s="665" t="s">
        <v>557</v>
      </c>
      <c r="C396" s="665" t="s">
        <v>7772</v>
      </c>
      <c r="D396" s="665" t="s">
        <v>7965</v>
      </c>
      <c r="E396" s="665" t="s">
        <v>4533</v>
      </c>
      <c r="F396" s="668">
        <v>42.550000000000004</v>
      </c>
      <c r="G396" s="668">
        <v>40663.25</v>
      </c>
      <c r="H396" s="665">
        <v>1</v>
      </c>
      <c r="I396" s="665">
        <v>955.65804935370147</v>
      </c>
      <c r="J396" s="668">
        <v>22.59</v>
      </c>
      <c r="K396" s="668">
        <v>6941.4000000000015</v>
      </c>
      <c r="L396" s="665">
        <v>0.17070450591135733</v>
      </c>
      <c r="M396" s="665">
        <v>307.27755644090314</v>
      </c>
      <c r="N396" s="668">
        <v>49.19</v>
      </c>
      <c r="O396" s="668">
        <v>15114.95</v>
      </c>
      <c r="P396" s="681">
        <v>0.37171032812182991</v>
      </c>
      <c r="Q396" s="669">
        <v>307.27688554584267</v>
      </c>
    </row>
    <row r="397" spans="1:17" ht="14.4" customHeight="1" x14ac:dyDescent="0.3">
      <c r="A397" s="664" t="s">
        <v>8116</v>
      </c>
      <c r="B397" s="665" t="s">
        <v>557</v>
      </c>
      <c r="C397" s="665" t="s">
        <v>7772</v>
      </c>
      <c r="D397" s="665" t="s">
        <v>7966</v>
      </c>
      <c r="E397" s="665" t="s">
        <v>4533</v>
      </c>
      <c r="F397" s="668">
        <v>34.450000000000003</v>
      </c>
      <c r="G397" s="668">
        <v>82306.12000000001</v>
      </c>
      <c r="H397" s="665">
        <v>1</v>
      </c>
      <c r="I397" s="665">
        <v>2389.147169811321</v>
      </c>
      <c r="J397" s="668">
        <v>39.67</v>
      </c>
      <c r="K397" s="668">
        <v>30474.43</v>
      </c>
      <c r="L397" s="665">
        <v>0.37025715706195356</v>
      </c>
      <c r="M397" s="665">
        <v>768.19838669019407</v>
      </c>
      <c r="N397" s="668">
        <v>105.82</v>
      </c>
      <c r="O397" s="668">
        <v>81290.760000000009</v>
      </c>
      <c r="P397" s="681">
        <v>0.98766361480774456</v>
      </c>
      <c r="Q397" s="669">
        <v>768.19845019845036</v>
      </c>
    </row>
    <row r="398" spans="1:17" ht="14.4" customHeight="1" x14ac:dyDescent="0.3">
      <c r="A398" s="664" t="s">
        <v>8116</v>
      </c>
      <c r="B398" s="665" t="s">
        <v>557</v>
      </c>
      <c r="C398" s="665" t="s">
        <v>7772</v>
      </c>
      <c r="D398" s="665" t="s">
        <v>7967</v>
      </c>
      <c r="E398" s="665" t="s">
        <v>4240</v>
      </c>
      <c r="F398" s="668">
        <v>3</v>
      </c>
      <c r="G398" s="668">
        <v>246769.77</v>
      </c>
      <c r="H398" s="665">
        <v>1</v>
      </c>
      <c r="I398" s="665">
        <v>82256.59</v>
      </c>
      <c r="J398" s="668"/>
      <c r="K398" s="668"/>
      <c r="L398" s="665"/>
      <c r="M398" s="665"/>
      <c r="N398" s="668"/>
      <c r="O398" s="668"/>
      <c r="P398" s="681"/>
      <c r="Q398" s="669"/>
    </row>
    <row r="399" spans="1:17" ht="14.4" customHeight="1" x14ac:dyDescent="0.3">
      <c r="A399" s="664" t="s">
        <v>8116</v>
      </c>
      <c r="B399" s="665" t="s">
        <v>557</v>
      </c>
      <c r="C399" s="665" t="s">
        <v>7772</v>
      </c>
      <c r="D399" s="665" t="s">
        <v>7968</v>
      </c>
      <c r="E399" s="665" t="s">
        <v>1992</v>
      </c>
      <c r="F399" s="668">
        <v>125.10999999999997</v>
      </c>
      <c r="G399" s="668">
        <v>98886.349999999991</v>
      </c>
      <c r="H399" s="665">
        <v>1</v>
      </c>
      <c r="I399" s="665">
        <v>790.39525217808341</v>
      </c>
      <c r="J399" s="668">
        <v>334.99</v>
      </c>
      <c r="K399" s="668">
        <v>253263.07</v>
      </c>
      <c r="L399" s="665">
        <v>2.5611529801635919</v>
      </c>
      <c r="M399" s="665">
        <v>756.03173229051617</v>
      </c>
      <c r="N399" s="668">
        <v>328.03000000000003</v>
      </c>
      <c r="O399" s="668">
        <v>135201.69999999998</v>
      </c>
      <c r="P399" s="681">
        <v>1.3672433050668773</v>
      </c>
      <c r="Q399" s="669">
        <v>412.16260707862079</v>
      </c>
    </row>
    <row r="400" spans="1:17" ht="14.4" customHeight="1" x14ac:dyDescent="0.3">
      <c r="A400" s="664" t="s">
        <v>8116</v>
      </c>
      <c r="B400" s="665" t="s">
        <v>557</v>
      </c>
      <c r="C400" s="665" t="s">
        <v>7772</v>
      </c>
      <c r="D400" s="665" t="s">
        <v>7969</v>
      </c>
      <c r="E400" s="665" t="s">
        <v>1992</v>
      </c>
      <c r="F400" s="668">
        <v>24.43</v>
      </c>
      <c r="G400" s="668">
        <v>3861.7799999999997</v>
      </c>
      <c r="H400" s="665">
        <v>1</v>
      </c>
      <c r="I400" s="665">
        <v>158.07531723291035</v>
      </c>
      <c r="J400" s="668">
        <v>9.51</v>
      </c>
      <c r="K400" s="668">
        <v>1437.93</v>
      </c>
      <c r="L400" s="665">
        <v>0.37234902039991924</v>
      </c>
      <c r="M400" s="665">
        <v>151.20189274447949</v>
      </c>
      <c r="N400" s="668">
        <v>21.64</v>
      </c>
      <c r="O400" s="668">
        <v>2628.26</v>
      </c>
      <c r="P400" s="681">
        <v>0.68058252929996021</v>
      </c>
      <c r="Q400" s="669">
        <v>121.45378927911275</v>
      </c>
    </row>
    <row r="401" spans="1:17" ht="14.4" customHeight="1" x14ac:dyDescent="0.3">
      <c r="A401" s="664" t="s">
        <v>8116</v>
      </c>
      <c r="B401" s="665" t="s">
        <v>557</v>
      </c>
      <c r="C401" s="665" t="s">
        <v>7772</v>
      </c>
      <c r="D401" s="665" t="s">
        <v>7974</v>
      </c>
      <c r="E401" s="665" t="s">
        <v>1992</v>
      </c>
      <c r="F401" s="668">
        <v>9.07</v>
      </c>
      <c r="G401" s="668">
        <v>358.47999999999996</v>
      </c>
      <c r="H401" s="665">
        <v>1</v>
      </c>
      <c r="I401" s="665">
        <v>39.523704520396905</v>
      </c>
      <c r="J401" s="668"/>
      <c r="K401" s="668"/>
      <c r="L401" s="665"/>
      <c r="M401" s="665"/>
      <c r="N401" s="668"/>
      <c r="O401" s="668"/>
      <c r="P401" s="681"/>
      <c r="Q401" s="669"/>
    </row>
    <row r="402" spans="1:17" ht="14.4" customHeight="1" x14ac:dyDescent="0.3">
      <c r="A402" s="664" t="s">
        <v>8116</v>
      </c>
      <c r="B402" s="665" t="s">
        <v>557</v>
      </c>
      <c r="C402" s="665" t="s">
        <v>7772</v>
      </c>
      <c r="D402" s="665" t="s">
        <v>7975</v>
      </c>
      <c r="E402" s="665" t="s">
        <v>1992</v>
      </c>
      <c r="F402" s="668">
        <v>27.3</v>
      </c>
      <c r="G402" s="668">
        <v>2157.6799999999998</v>
      </c>
      <c r="H402" s="665">
        <v>1</v>
      </c>
      <c r="I402" s="665">
        <v>79.035897435897425</v>
      </c>
      <c r="J402" s="668">
        <v>14.490000000000002</v>
      </c>
      <c r="K402" s="668">
        <v>1095.3900000000001</v>
      </c>
      <c r="L402" s="665">
        <v>0.50767027548107235</v>
      </c>
      <c r="M402" s="665">
        <v>75.596273291925456</v>
      </c>
      <c r="N402" s="668">
        <v>7.97</v>
      </c>
      <c r="O402" s="668">
        <v>602.50000000000011</v>
      </c>
      <c r="P402" s="681">
        <v>0.2792351043713619</v>
      </c>
      <c r="Q402" s="669">
        <v>75.595984943538284</v>
      </c>
    </row>
    <row r="403" spans="1:17" ht="14.4" customHeight="1" x14ac:dyDescent="0.3">
      <c r="A403" s="664" t="s">
        <v>8116</v>
      </c>
      <c r="B403" s="665" t="s">
        <v>557</v>
      </c>
      <c r="C403" s="665" t="s">
        <v>7772</v>
      </c>
      <c r="D403" s="665" t="s">
        <v>7976</v>
      </c>
      <c r="E403" s="665" t="s">
        <v>7977</v>
      </c>
      <c r="F403" s="668">
        <v>47.2</v>
      </c>
      <c r="G403" s="668">
        <v>101606.95999999999</v>
      </c>
      <c r="H403" s="665">
        <v>1</v>
      </c>
      <c r="I403" s="665">
        <v>2152.6898305084742</v>
      </c>
      <c r="J403" s="668">
        <v>224</v>
      </c>
      <c r="K403" s="668">
        <v>359061.98</v>
      </c>
      <c r="L403" s="665">
        <v>3.5338325248585334</v>
      </c>
      <c r="M403" s="665">
        <v>1602.9552678571429</v>
      </c>
      <c r="N403" s="668"/>
      <c r="O403" s="668"/>
      <c r="P403" s="681"/>
      <c r="Q403" s="669"/>
    </row>
    <row r="404" spans="1:17" ht="14.4" customHeight="1" x14ac:dyDescent="0.3">
      <c r="A404" s="664" t="s">
        <v>8116</v>
      </c>
      <c r="B404" s="665" t="s">
        <v>557</v>
      </c>
      <c r="C404" s="665" t="s">
        <v>7772</v>
      </c>
      <c r="D404" s="665" t="s">
        <v>7978</v>
      </c>
      <c r="E404" s="665" t="s">
        <v>2035</v>
      </c>
      <c r="F404" s="668">
        <v>31.5</v>
      </c>
      <c r="G404" s="668">
        <v>23206.559999999998</v>
      </c>
      <c r="H404" s="665">
        <v>1</v>
      </c>
      <c r="I404" s="665">
        <v>736.71619047619038</v>
      </c>
      <c r="J404" s="668">
        <v>108.28000000000002</v>
      </c>
      <c r="K404" s="668">
        <v>76303.299999999988</v>
      </c>
      <c r="L404" s="665">
        <v>3.2880056328900102</v>
      </c>
      <c r="M404" s="665">
        <v>704.6850757295897</v>
      </c>
      <c r="N404" s="668">
        <v>35.56</v>
      </c>
      <c r="O404" s="668">
        <v>14849.110000000002</v>
      </c>
      <c r="P404" s="681">
        <v>0.63986691694072728</v>
      </c>
      <c r="Q404" s="669">
        <v>417.5790213723285</v>
      </c>
    </row>
    <row r="405" spans="1:17" ht="14.4" customHeight="1" x14ac:dyDescent="0.3">
      <c r="A405" s="664" t="s">
        <v>8116</v>
      </c>
      <c r="B405" s="665" t="s">
        <v>557</v>
      </c>
      <c r="C405" s="665" t="s">
        <v>7772</v>
      </c>
      <c r="D405" s="665" t="s">
        <v>7979</v>
      </c>
      <c r="E405" s="665" t="s">
        <v>4246</v>
      </c>
      <c r="F405" s="668">
        <v>6</v>
      </c>
      <c r="G405" s="668">
        <v>55074.12</v>
      </c>
      <c r="H405" s="665">
        <v>1</v>
      </c>
      <c r="I405" s="665">
        <v>9179.02</v>
      </c>
      <c r="J405" s="668"/>
      <c r="K405" s="668"/>
      <c r="L405" s="665"/>
      <c r="M405" s="665"/>
      <c r="N405" s="668"/>
      <c r="O405" s="668"/>
      <c r="P405" s="681"/>
      <c r="Q405" s="669"/>
    </row>
    <row r="406" spans="1:17" ht="14.4" customHeight="1" x14ac:dyDescent="0.3">
      <c r="A406" s="664" t="s">
        <v>8116</v>
      </c>
      <c r="B406" s="665" t="s">
        <v>557</v>
      </c>
      <c r="C406" s="665" t="s">
        <v>7772</v>
      </c>
      <c r="D406" s="665" t="s">
        <v>7980</v>
      </c>
      <c r="E406" s="665" t="s">
        <v>2035</v>
      </c>
      <c r="F406" s="668">
        <v>3.98</v>
      </c>
      <c r="G406" s="668">
        <v>14660.750000000002</v>
      </c>
      <c r="H406" s="665">
        <v>1</v>
      </c>
      <c r="I406" s="665">
        <v>3683.6055276381912</v>
      </c>
      <c r="J406" s="668">
        <v>56.33</v>
      </c>
      <c r="K406" s="668">
        <v>198475.75999999998</v>
      </c>
      <c r="L406" s="665">
        <v>13.537899493545689</v>
      </c>
      <c r="M406" s="665">
        <v>3523.4468311734418</v>
      </c>
      <c r="N406" s="668"/>
      <c r="O406" s="668"/>
      <c r="P406" s="681"/>
      <c r="Q406" s="669"/>
    </row>
    <row r="407" spans="1:17" ht="14.4" customHeight="1" x14ac:dyDescent="0.3">
      <c r="A407" s="664" t="s">
        <v>8116</v>
      </c>
      <c r="B407" s="665" t="s">
        <v>557</v>
      </c>
      <c r="C407" s="665" t="s">
        <v>7772</v>
      </c>
      <c r="D407" s="665" t="s">
        <v>7981</v>
      </c>
      <c r="E407" s="665" t="s">
        <v>3624</v>
      </c>
      <c r="F407" s="668"/>
      <c r="G407" s="668"/>
      <c r="H407" s="665"/>
      <c r="I407" s="665"/>
      <c r="J407" s="668"/>
      <c r="K407" s="668"/>
      <c r="L407" s="665"/>
      <c r="M407" s="665"/>
      <c r="N407" s="668">
        <v>19.799999999999997</v>
      </c>
      <c r="O407" s="668">
        <v>26114.350000000002</v>
      </c>
      <c r="P407" s="681"/>
      <c r="Q407" s="669">
        <v>1318.906565656566</v>
      </c>
    </row>
    <row r="408" spans="1:17" ht="14.4" customHeight="1" x14ac:dyDescent="0.3">
      <c r="A408" s="664" t="s">
        <v>8116</v>
      </c>
      <c r="B408" s="665" t="s">
        <v>557</v>
      </c>
      <c r="C408" s="665" t="s">
        <v>7772</v>
      </c>
      <c r="D408" s="665" t="s">
        <v>7983</v>
      </c>
      <c r="E408" s="665" t="s">
        <v>2185</v>
      </c>
      <c r="F408" s="668"/>
      <c r="G408" s="668"/>
      <c r="H408" s="665"/>
      <c r="I408" s="665"/>
      <c r="J408" s="668"/>
      <c r="K408" s="668"/>
      <c r="L408" s="665"/>
      <c r="M408" s="665"/>
      <c r="N408" s="668">
        <v>18.329999999999998</v>
      </c>
      <c r="O408" s="668">
        <v>14010.66</v>
      </c>
      <c r="P408" s="681"/>
      <c r="Q408" s="669">
        <v>764.35679214402626</v>
      </c>
    </row>
    <row r="409" spans="1:17" ht="14.4" customHeight="1" x14ac:dyDescent="0.3">
      <c r="A409" s="664" t="s">
        <v>8116</v>
      </c>
      <c r="B409" s="665" t="s">
        <v>557</v>
      </c>
      <c r="C409" s="665" t="s">
        <v>7772</v>
      </c>
      <c r="D409" s="665" t="s">
        <v>7984</v>
      </c>
      <c r="E409" s="665" t="s">
        <v>4094</v>
      </c>
      <c r="F409" s="668"/>
      <c r="G409" s="668"/>
      <c r="H409" s="665"/>
      <c r="I409" s="665"/>
      <c r="J409" s="668"/>
      <c r="K409" s="668"/>
      <c r="L409" s="665"/>
      <c r="M409" s="665"/>
      <c r="N409" s="668">
        <v>2</v>
      </c>
      <c r="O409" s="668">
        <v>15266.28</v>
      </c>
      <c r="P409" s="681"/>
      <c r="Q409" s="669">
        <v>7633.14</v>
      </c>
    </row>
    <row r="410" spans="1:17" ht="14.4" customHeight="1" x14ac:dyDescent="0.3">
      <c r="A410" s="664" t="s">
        <v>8116</v>
      </c>
      <c r="B410" s="665" t="s">
        <v>557</v>
      </c>
      <c r="C410" s="665" t="s">
        <v>7772</v>
      </c>
      <c r="D410" s="665" t="s">
        <v>7985</v>
      </c>
      <c r="E410" s="665" t="s">
        <v>2188</v>
      </c>
      <c r="F410" s="668"/>
      <c r="G410" s="668"/>
      <c r="H410" s="665"/>
      <c r="I410" s="665"/>
      <c r="J410" s="668"/>
      <c r="K410" s="668"/>
      <c r="L410" s="665"/>
      <c r="M410" s="665"/>
      <c r="N410" s="668">
        <v>25.32</v>
      </c>
      <c r="O410" s="668">
        <v>60434.659999999996</v>
      </c>
      <c r="P410" s="681"/>
      <c r="Q410" s="669">
        <v>2386.834913112164</v>
      </c>
    </row>
    <row r="411" spans="1:17" ht="14.4" customHeight="1" x14ac:dyDescent="0.3">
      <c r="A411" s="664" t="s">
        <v>8116</v>
      </c>
      <c r="B411" s="665" t="s">
        <v>557</v>
      </c>
      <c r="C411" s="665" t="s">
        <v>7772</v>
      </c>
      <c r="D411" s="665" t="s">
        <v>7988</v>
      </c>
      <c r="E411" s="665" t="s">
        <v>4272</v>
      </c>
      <c r="F411" s="668"/>
      <c r="G411" s="668"/>
      <c r="H411" s="665"/>
      <c r="I411" s="665"/>
      <c r="J411" s="668">
        <v>0</v>
      </c>
      <c r="K411" s="668">
        <v>0</v>
      </c>
      <c r="L411" s="665"/>
      <c r="M411" s="665"/>
      <c r="N411" s="668"/>
      <c r="O411" s="668"/>
      <c r="P411" s="681"/>
      <c r="Q411" s="669"/>
    </row>
    <row r="412" spans="1:17" ht="14.4" customHeight="1" x14ac:dyDescent="0.3">
      <c r="A412" s="664" t="s">
        <v>8116</v>
      </c>
      <c r="B412" s="665" t="s">
        <v>557</v>
      </c>
      <c r="C412" s="665" t="s">
        <v>7772</v>
      </c>
      <c r="D412" s="665" t="s">
        <v>7989</v>
      </c>
      <c r="E412" s="665" t="s">
        <v>2058</v>
      </c>
      <c r="F412" s="668"/>
      <c r="G412" s="668"/>
      <c r="H412" s="665"/>
      <c r="I412" s="665"/>
      <c r="J412" s="668">
        <v>78.44</v>
      </c>
      <c r="K412" s="668">
        <v>53915.259999999995</v>
      </c>
      <c r="L412" s="665"/>
      <c r="M412" s="665">
        <v>687.34395716471181</v>
      </c>
      <c r="N412" s="668">
        <v>73.509999999999991</v>
      </c>
      <c r="O412" s="668">
        <v>39588.269999999997</v>
      </c>
      <c r="P412" s="681"/>
      <c r="Q412" s="669">
        <v>538.5426472588764</v>
      </c>
    </row>
    <row r="413" spans="1:17" ht="14.4" customHeight="1" x14ac:dyDescent="0.3">
      <c r="A413" s="664" t="s">
        <v>8116</v>
      </c>
      <c r="B413" s="665" t="s">
        <v>557</v>
      </c>
      <c r="C413" s="665" t="s">
        <v>7772</v>
      </c>
      <c r="D413" s="665" t="s">
        <v>7990</v>
      </c>
      <c r="E413" s="665" t="s">
        <v>4275</v>
      </c>
      <c r="F413" s="668"/>
      <c r="G413" s="668"/>
      <c r="H413" s="665"/>
      <c r="I413" s="665"/>
      <c r="J413" s="668">
        <v>3</v>
      </c>
      <c r="K413" s="668">
        <v>157650.87</v>
      </c>
      <c r="L413" s="665"/>
      <c r="M413" s="665">
        <v>52550.29</v>
      </c>
      <c r="N413" s="668"/>
      <c r="O413" s="668"/>
      <c r="P413" s="681"/>
      <c r="Q413" s="669"/>
    </row>
    <row r="414" spans="1:17" ht="14.4" customHeight="1" x14ac:dyDescent="0.3">
      <c r="A414" s="664" t="s">
        <v>8116</v>
      </c>
      <c r="B414" s="665" t="s">
        <v>557</v>
      </c>
      <c r="C414" s="665" t="s">
        <v>7772</v>
      </c>
      <c r="D414" s="665" t="s">
        <v>7992</v>
      </c>
      <c r="E414" s="665" t="s">
        <v>3176</v>
      </c>
      <c r="F414" s="668"/>
      <c r="G414" s="668"/>
      <c r="H414" s="665"/>
      <c r="I414" s="665"/>
      <c r="J414" s="668">
        <v>126</v>
      </c>
      <c r="K414" s="668">
        <v>8908.3200000000015</v>
      </c>
      <c r="L414" s="665"/>
      <c r="M414" s="665">
        <v>70.700952380952387</v>
      </c>
      <c r="N414" s="668">
        <v>70.900000000000006</v>
      </c>
      <c r="O414" s="668">
        <v>4998.53</v>
      </c>
      <c r="P414" s="681"/>
      <c r="Q414" s="669">
        <v>70.501128349788431</v>
      </c>
    </row>
    <row r="415" spans="1:17" ht="14.4" customHeight="1" x14ac:dyDescent="0.3">
      <c r="A415" s="664" t="s">
        <v>8116</v>
      </c>
      <c r="B415" s="665" t="s">
        <v>557</v>
      </c>
      <c r="C415" s="665" t="s">
        <v>7772</v>
      </c>
      <c r="D415" s="665" t="s">
        <v>7993</v>
      </c>
      <c r="E415" s="665" t="s">
        <v>5660</v>
      </c>
      <c r="F415" s="668"/>
      <c r="G415" s="668"/>
      <c r="H415" s="665"/>
      <c r="I415" s="665"/>
      <c r="J415" s="668">
        <v>29.200000000000003</v>
      </c>
      <c r="K415" s="668">
        <v>4335.0200000000004</v>
      </c>
      <c r="L415" s="665"/>
      <c r="M415" s="665">
        <v>148.45958904109588</v>
      </c>
      <c r="N415" s="668">
        <v>58.2</v>
      </c>
      <c r="O415" s="668">
        <v>8640.36</v>
      </c>
      <c r="P415" s="681"/>
      <c r="Q415" s="669">
        <v>148.459793814433</v>
      </c>
    </row>
    <row r="416" spans="1:17" ht="14.4" customHeight="1" x14ac:dyDescent="0.3">
      <c r="A416" s="664" t="s">
        <v>8116</v>
      </c>
      <c r="B416" s="665" t="s">
        <v>557</v>
      </c>
      <c r="C416" s="665" t="s">
        <v>7772</v>
      </c>
      <c r="D416" s="665" t="s">
        <v>7994</v>
      </c>
      <c r="E416" s="665" t="s">
        <v>7995</v>
      </c>
      <c r="F416" s="668"/>
      <c r="G416" s="668"/>
      <c r="H416" s="665"/>
      <c r="I416" s="665"/>
      <c r="J416" s="668">
        <v>2</v>
      </c>
      <c r="K416" s="668">
        <v>17538.919999999998</v>
      </c>
      <c r="L416" s="665"/>
      <c r="M416" s="665">
        <v>8769.4599999999991</v>
      </c>
      <c r="N416" s="668"/>
      <c r="O416" s="668"/>
      <c r="P416" s="681"/>
      <c r="Q416" s="669"/>
    </row>
    <row r="417" spans="1:17" ht="14.4" customHeight="1" x14ac:dyDescent="0.3">
      <c r="A417" s="664" t="s">
        <v>8116</v>
      </c>
      <c r="B417" s="665" t="s">
        <v>557</v>
      </c>
      <c r="C417" s="665" t="s">
        <v>7772</v>
      </c>
      <c r="D417" s="665" t="s">
        <v>7998</v>
      </c>
      <c r="E417" s="665" t="s">
        <v>7999</v>
      </c>
      <c r="F417" s="668"/>
      <c r="G417" s="668"/>
      <c r="H417" s="665"/>
      <c r="I417" s="665"/>
      <c r="J417" s="668">
        <v>0.2</v>
      </c>
      <c r="K417" s="668">
        <v>84.89</v>
      </c>
      <c r="L417" s="665"/>
      <c r="M417" s="665">
        <v>424.45</v>
      </c>
      <c r="N417" s="668"/>
      <c r="O417" s="668"/>
      <c r="P417" s="681"/>
      <c r="Q417" s="669"/>
    </row>
    <row r="418" spans="1:17" ht="14.4" customHeight="1" x14ac:dyDescent="0.3">
      <c r="A418" s="664" t="s">
        <v>8116</v>
      </c>
      <c r="B418" s="665" t="s">
        <v>557</v>
      </c>
      <c r="C418" s="665" t="s">
        <v>7772</v>
      </c>
      <c r="D418" s="665" t="s">
        <v>8000</v>
      </c>
      <c r="E418" s="665" t="s">
        <v>3858</v>
      </c>
      <c r="F418" s="668"/>
      <c r="G418" s="668"/>
      <c r="H418" s="665"/>
      <c r="I418" s="665"/>
      <c r="J418" s="668">
        <v>11</v>
      </c>
      <c r="K418" s="668">
        <v>19239.879999999997</v>
      </c>
      <c r="L418" s="665"/>
      <c r="M418" s="665">
        <v>1749.0799999999997</v>
      </c>
      <c r="N418" s="668">
        <v>200</v>
      </c>
      <c r="O418" s="668">
        <v>349815.99999999994</v>
      </c>
      <c r="P418" s="681"/>
      <c r="Q418" s="669">
        <v>1749.0799999999997</v>
      </c>
    </row>
    <row r="419" spans="1:17" ht="14.4" customHeight="1" x14ac:dyDescent="0.3">
      <c r="A419" s="664" t="s">
        <v>8116</v>
      </c>
      <c r="B419" s="665" t="s">
        <v>557</v>
      </c>
      <c r="C419" s="665" t="s">
        <v>7772</v>
      </c>
      <c r="D419" s="665" t="s">
        <v>8001</v>
      </c>
      <c r="E419" s="665" t="s">
        <v>4413</v>
      </c>
      <c r="F419" s="668"/>
      <c r="G419" s="668"/>
      <c r="H419" s="665"/>
      <c r="I419" s="665"/>
      <c r="J419" s="668"/>
      <c r="K419" s="668"/>
      <c r="L419" s="665"/>
      <c r="M419" s="665"/>
      <c r="N419" s="668">
        <v>44.05</v>
      </c>
      <c r="O419" s="668">
        <v>12457.369999999999</v>
      </c>
      <c r="P419" s="681"/>
      <c r="Q419" s="669">
        <v>282.80068104426789</v>
      </c>
    </row>
    <row r="420" spans="1:17" ht="14.4" customHeight="1" x14ac:dyDescent="0.3">
      <c r="A420" s="664" t="s">
        <v>8116</v>
      </c>
      <c r="B420" s="665" t="s">
        <v>557</v>
      </c>
      <c r="C420" s="665" t="s">
        <v>7772</v>
      </c>
      <c r="D420" s="665" t="s">
        <v>8002</v>
      </c>
      <c r="E420" s="665" t="s">
        <v>1720</v>
      </c>
      <c r="F420" s="668"/>
      <c r="G420" s="668"/>
      <c r="H420" s="665"/>
      <c r="I420" s="665"/>
      <c r="J420" s="668"/>
      <c r="K420" s="668"/>
      <c r="L420" s="665"/>
      <c r="M420" s="665"/>
      <c r="N420" s="668">
        <v>25.789999999999996</v>
      </c>
      <c r="O420" s="668">
        <v>16487.240000000002</v>
      </c>
      <c r="P420" s="681"/>
      <c r="Q420" s="669">
        <v>639.28809616130297</v>
      </c>
    </row>
    <row r="421" spans="1:17" ht="14.4" customHeight="1" x14ac:dyDescent="0.3">
      <c r="A421" s="664" t="s">
        <v>8116</v>
      </c>
      <c r="B421" s="665" t="s">
        <v>557</v>
      </c>
      <c r="C421" s="665" t="s">
        <v>7772</v>
      </c>
      <c r="D421" s="665" t="s">
        <v>8003</v>
      </c>
      <c r="E421" s="665" t="s">
        <v>8004</v>
      </c>
      <c r="F421" s="668"/>
      <c r="G421" s="668"/>
      <c r="H421" s="665"/>
      <c r="I421" s="665"/>
      <c r="J421" s="668"/>
      <c r="K421" s="668"/>
      <c r="L421" s="665"/>
      <c r="M421" s="665"/>
      <c r="N421" s="668">
        <v>2.21</v>
      </c>
      <c r="O421" s="668">
        <v>2422.5500000000002</v>
      </c>
      <c r="P421" s="681"/>
      <c r="Q421" s="669">
        <v>1096.1764705882354</v>
      </c>
    </row>
    <row r="422" spans="1:17" ht="14.4" customHeight="1" x14ac:dyDescent="0.3">
      <c r="A422" s="664" t="s">
        <v>8116</v>
      </c>
      <c r="B422" s="665" t="s">
        <v>557</v>
      </c>
      <c r="C422" s="665" t="s">
        <v>7772</v>
      </c>
      <c r="D422" s="665" t="s">
        <v>8008</v>
      </c>
      <c r="E422" s="665" t="s">
        <v>8004</v>
      </c>
      <c r="F422" s="668"/>
      <c r="G422" s="668"/>
      <c r="H422" s="665"/>
      <c r="I422" s="665"/>
      <c r="J422" s="668"/>
      <c r="K422" s="668"/>
      <c r="L422" s="665"/>
      <c r="M422" s="665"/>
      <c r="N422" s="668">
        <v>6.1099999999999994</v>
      </c>
      <c r="O422" s="668">
        <v>26790.67</v>
      </c>
      <c r="P422" s="681"/>
      <c r="Q422" s="669">
        <v>4384.7250409165308</v>
      </c>
    </row>
    <row r="423" spans="1:17" ht="14.4" customHeight="1" x14ac:dyDescent="0.3">
      <c r="A423" s="664" t="s">
        <v>8116</v>
      </c>
      <c r="B423" s="665" t="s">
        <v>557</v>
      </c>
      <c r="C423" s="665" t="s">
        <v>7772</v>
      </c>
      <c r="D423" s="665" t="s">
        <v>8124</v>
      </c>
      <c r="E423" s="665" t="s">
        <v>1282</v>
      </c>
      <c r="F423" s="668"/>
      <c r="G423" s="668"/>
      <c r="H423" s="665"/>
      <c r="I423" s="665"/>
      <c r="J423" s="668"/>
      <c r="K423" s="668"/>
      <c r="L423" s="665"/>
      <c r="M423" s="665"/>
      <c r="N423" s="668">
        <v>0.2</v>
      </c>
      <c r="O423" s="668">
        <v>12.46</v>
      </c>
      <c r="P423" s="681"/>
      <c r="Q423" s="669">
        <v>62.300000000000004</v>
      </c>
    </row>
    <row r="424" spans="1:17" ht="14.4" customHeight="1" x14ac:dyDescent="0.3">
      <c r="A424" s="664" t="s">
        <v>8116</v>
      </c>
      <c r="B424" s="665" t="s">
        <v>557</v>
      </c>
      <c r="C424" s="665" t="s">
        <v>7772</v>
      </c>
      <c r="D424" s="665" t="s">
        <v>8017</v>
      </c>
      <c r="E424" s="665"/>
      <c r="F424" s="668"/>
      <c r="G424" s="668"/>
      <c r="H424" s="665"/>
      <c r="I424" s="665"/>
      <c r="J424" s="668"/>
      <c r="K424" s="668"/>
      <c r="L424" s="665"/>
      <c r="M424" s="665"/>
      <c r="N424" s="668">
        <v>1</v>
      </c>
      <c r="O424" s="668">
        <v>123816.89</v>
      </c>
      <c r="P424" s="681"/>
      <c r="Q424" s="669">
        <v>123816.89</v>
      </c>
    </row>
    <row r="425" spans="1:17" ht="14.4" customHeight="1" x14ac:dyDescent="0.3">
      <c r="A425" s="664" t="s">
        <v>8116</v>
      </c>
      <c r="B425" s="665" t="s">
        <v>557</v>
      </c>
      <c r="C425" s="665" t="s">
        <v>7772</v>
      </c>
      <c r="D425" s="665" t="s">
        <v>8021</v>
      </c>
      <c r="E425" s="665"/>
      <c r="F425" s="668">
        <v>17.09</v>
      </c>
      <c r="G425" s="668">
        <v>12786.800000000001</v>
      </c>
      <c r="H425" s="665">
        <v>1</v>
      </c>
      <c r="I425" s="665">
        <v>748.20362785254542</v>
      </c>
      <c r="J425" s="668"/>
      <c r="K425" s="668"/>
      <c r="L425" s="665"/>
      <c r="M425" s="665"/>
      <c r="N425" s="668"/>
      <c r="O425" s="668"/>
      <c r="P425" s="681"/>
      <c r="Q425" s="669"/>
    </row>
    <row r="426" spans="1:17" ht="14.4" customHeight="1" x14ac:dyDescent="0.3">
      <c r="A426" s="664" t="s">
        <v>8116</v>
      </c>
      <c r="B426" s="665" t="s">
        <v>557</v>
      </c>
      <c r="C426" s="665" t="s">
        <v>7772</v>
      </c>
      <c r="D426" s="665" t="s">
        <v>8022</v>
      </c>
      <c r="E426" s="665"/>
      <c r="F426" s="668">
        <v>56.34</v>
      </c>
      <c r="G426" s="668">
        <v>84307.62</v>
      </c>
      <c r="H426" s="665">
        <v>1</v>
      </c>
      <c r="I426" s="665">
        <v>1496.4078807241744</v>
      </c>
      <c r="J426" s="668"/>
      <c r="K426" s="668"/>
      <c r="L426" s="665"/>
      <c r="M426" s="665"/>
      <c r="N426" s="668"/>
      <c r="O426" s="668"/>
      <c r="P426" s="681"/>
      <c r="Q426" s="669"/>
    </row>
    <row r="427" spans="1:17" ht="14.4" customHeight="1" x14ac:dyDescent="0.3">
      <c r="A427" s="664" t="s">
        <v>8116</v>
      </c>
      <c r="B427" s="665" t="s">
        <v>557</v>
      </c>
      <c r="C427" s="665" t="s">
        <v>7772</v>
      </c>
      <c r="D427" s="665" t="s">
        <v>8023</v>
      </c>
      <c r="E427" s="665" t="s">
        <v>8024</v>
      </c>
      <c r="F427" s="668"/>
      <c r="G427" s="668"/>
      <c r="H427" s="665"/>
      <c r="I427" s="665"/>
      <c r="J427" s="668">
        <v>43.370000000000005</v>
      </c>
      <c r="K427" s="668">
        <v>33316.78</v>
      </c>
      <c r="L427" s="665"/>
      <c r="M427" s="665">
        <v>768.19875489970013</v>
      </c>
      <c r="N427" s="668"/>
      <c r="O427" s="668"/>
      <c r="P427" s="681"/>
      <c r="Q427" s="669"/>
    </row>
    <row r="428" spans="1:17" ht="14.4" customHeight="1" x14ac:dyDescent="0.3">
      <c r="A428" s="664" t="s">
        <v>8116</v>
      </c>
      <c r="B428" s="665" t="s">
        <v>557</v>
      </c>
      <c r="C428" s="665" t="s">
        <v>8032</v>
      </c>
      <c r="D428" s="665" t="s">
        <v>8125</v>
      </c>
      <c r="E428" s="665" t="s">
        <v>8126</v>
      </c>
      <c r="F428" s="668">
        <v>1</v>
      </c>
      <c r="G428" s="668">
        <v>2011.4</v>
      </c>
      <c r="H428" s="665">
        <v>1</v>
      </c>
      <c r="I428" s="665">
        <v>2011.4</v>
      </c>
      <c r="J428" s="668"/>
      <c r="K428" s="668"/>
      <c r="L428" s="665"/>
      <c r="M428" s="665"/>
      <c r="N428" s="668"/>
      <c r="O428" s="668"/>
      <c r="P428" s="681"/>
      <c r="Q428" s="669"/>
    </row>
    <row r="429" spans="1:17" ht="14.4" customHeight="1" x14ac:dyDescent="0.3">
      <c r="A429" s="664" t="s">
        <v>8116</v>
      </c>
      <c r="B429" s="665" t="s">
        <v>557</v>
      </c>
      <c r="C429" s="665" t="s">
        <v>8032</v>
      </c>
      <c r="D429" s="665" t="s">
        <v>8033</v>
      </c>
      <c r="E429" s="665" t="s">
        <v>8034</v>
      </c>
      <c r="F429" s="668">
        <v>14</v>
      </c>
      <c r="G429" s="668">
        <v>12138</v>
      </c>
      <c r="H429" s="665">
        <v>1</v>
      </c>
      <c r="I429" s="665">
        <v>867</v>
      </c>
      <c r="J429" s="668">
        <v>12</v>
      </c>
      <c r="K429" s="668">
        <v>10404</v>
      </c>
      <c r="L429" s="665">
        <v>0.8571428571428571</v>
      </c>
      <c r="M429" s="665">
        <v>867</v>
      </c>
      <c r="N429" s="668">
        <v>22</v>
      </c>
      <c r="O429" s="668">
        <v>19074</v>
      </c>
      <c r="P429" s="681">
        <v>1.5714285714285714</v>
      </c>
      <c r="Q429" s="669">
        <v>867</v>
      </c>
    </row>
    <row r="430" spans="1:17" ht="14.4" customHeight="1" x14ac:dyDescent="0.3">
      <c r="A430" s="664" t="s">
        <v>8116</v>
      </c>
      <c r="B430" s="665" t="s">
        <v>557</v>
      </c>
      <c r="C430" s="665" t="s">
        <v>8032</v>
      </c>
      <c r="D430" s="665" t="s">
        <v>8035</v>
      </c>
      <c r="E430" s="665" t="s">
        <v>8036</v>
      </c>
      <c r="F430" s="668">
        <v>491</v>
      </c>
      <c r="G430" s="668">
        <v>425697</v>
      </c>
      <c r="H430" s="665">
        <v>1</v>
      </c>
      <c r="I430" s="665">
        <v>867</v>
      </c>
      <c r="J430" s="668">
        <v>417</v>
      </c>
      <c r="K430" s="668">
        <v>361539</v>
      </c>
      <c r="L430" s="665">
        <v>0.84928716904276991</v>
      </c>
      <c r="M430" s="665">
        <v>867</v>
      </c>
      <c r="N430" s="668">
        <v>392</v>
      </c>
      <c r="O430" s="668">
        <v>339864</v>
      </c>
      <c r="P430" s="681">
        <v>0.79837067209775969</v>
      </c>
      <c r="Q430" s="669">
        <v>867</v>
      </c>
    </row>
    <row r="431" spans="1:17" ht="14.4" customHeight="1" x14ac:dyDescent="0.3">
      <c r="A431" s="664" t="s">
        <v>8116</v>
      </c>
      <c r="B431" s="665" t="s">
        <v>557</v>
      </c>
      <c r="C431" s="665" t="s">
        <v>8032</v>
      </c>
      <c r="D431" s="665" t="s">
        <v>8127</v>
      </c>
      <c r="E431" s="665" t="s">
        <v>8128</v>
      </c>
      <c r="F431" s="668">
        <v>1</v>
      </c>
      <c r="G431" s="668">
        <v>4279</v>
      </c>
      <c r="H431" s="665">
        <v>1</v>
      </c>
      <c r="I431" s="665">
        <v>4279</v>
      </c>
      <c r="J431" s="668"/>
      <c r="K431" s="668"/>
      <c r="L431" s="665"/>
      <c r="M431" s="665"/>
      <c r="N431" s="668"/>
      <c r="O431" s="668"/>
      <c r="P431" s="681"/>
      <c r="Q431" s="669"/>
    </row>
    <row r="432" spans="1:17" ht="14.4" customHeight="1" x14ac:dyDescent="0.3">
      <c r="A432" s="664" t="s">
        <v>8116</v>
      </c>
      <c r="B432" s="665" t="s">
        <v>557</v>
      </c>
      <c r="C432" s="665" t="s">
        <v>8032</v>
      </c>
      <c r="D432" s="665" t="s">
        <v>8037</v>
      </c>
      <c r="E432" s="665" t="s">
        <v>8038</v>
      </c>
      <c r="F432" s="668">
        <v>3</v>
      </c>
      <c r="G432" s="668">
        <v>2892</v>
      </c>
      <c r="H432" s="665">
        <v>1</v>
      </c>
      <c r="I432" s="665">
        <v>964</v>
      </c>
      <c r="J432" s="668"/>
      <c r="K432" s="668"/>
      <c r="L432" s="665"/>
      <c r="M432" s="665"/>
      <c r="N432" s="668">
        <v>3</v>
      </c>
      <c r="O432" s="668">
        <v>2892</v>
      </c>
      <c r="P432" s="681">
        <v>1</v>
      </c>
      <c r="Q432" s="669">
        <v>964</v>
      </c>
    </row>
    <row r="433" spans="1:17" ht="14.4" customHeight="1" x14ac:dyDescent="0.3">
      <c r="A433" s="664" t="s">
        <v>8116</v>
      </c>
      <c r="B433" s="665" t="s">
        <v>557</v>
      </c>
      <c r="C433" s="665" t="s">
        <v>8032</v>
      </c>
      <c r="D433" s="665" t="s">
        <v>8039</v>
      </c>
      <c r="E433" s="665" t="s">
        <v>8040</v>
      </c>
      <c r="F433" s="668"/>
      <c r="G433" s="668"/>
      <c r="H433" s="665"/>
      <c r="I433" s="665"/>
      <c r="J433" s="668">
        <v>12</v>
      </c>
      <c r="K433" s="668">
        <v>11191.44</v>
      </c>
      <c r="L433" s="665"/>
      <c r="M433" s="665">
        <v>932.62</v>
      </c>
      <c r="N433" s="668">
        <v>8</v>
      </c>
      <c r="O433" s="668">
        <v>7460.96</v>
      </c>
      <c r="P433" s="681"/>
      <c r="Q433" s="669">
        <v>932.62</v>
      </c>
    </row>
    <row r="434" spans="1:17" ht="14.4" customHeight="1" x14ac:dyDescent="0.3">
      <c r="A434" s="664" t="s">
        <v>8116</v>
      </c>
      <c r="B434" s="665" t="s">
        <v>557</v>
      </c>
      <c r="C434" s="665" t="s">
        <v>8032</v>
      </c>
      <c r="D434" s="665" t="s">
        <v>7897</v>
      </c>
      <c r="E434" s="665" t="s">
        <v>8129</v>
      </c>
      <c r="F434" s="668">
        <v>0.5</v>
      </c>
      <c r="G434" s="668">
        <v>1031.7</v>
      </c>
      <c r="H434" s="665">
        <v>1</v>
      </c>
      <c r="I434" s="665">
        <v>2063.4</v>
      </c>
      <c r="J434" s="668"/>
      <c r="K434" s="668"/>
      <c r="L434" s="665"/>
      <c r="M434" s="665"/>
      <c r="N434" s="668"/>
      <c r="O434" s="668"/>
      <c r="P434" s="681"/>
      <c r="Q434" s="669"/>
    </row>
    <row r="435" spans="1:17" ht="14.4" customHeight="1" x14ac:dyDescent="0.3">
      <c r="A435" s="664" t="s">
        <v>8116</v>
      </c>
      <c r="B435" s="665" t="s">
        <v>557</v>
      </c>
      <c r="C435" s="665" t="s">
        <v>8032</v>
      </c>
      <c r="D435" s="665" t="s">
        <v>8043</v>
      </c>
      <c r="E435" s="665" t="s">
        <v>8044</v>
      </c>
      <c r="F435" s="668">
        <v>1</v>
      </c>
      <c r="G435" s="668">
        <v>5420</v>
      </c>
      <c r="H435" s="665">
        <v>1</v>
      </c>
      <c r="I435" s="665">
        <v>5420</v>
      </c>
      <c r="J435" s="668"/>
      <c r="K435" s="668"/>
      <c r="L435" s="665"/>
      <c r="M435" s="665"/>
      <c r="N435" s="668">
        <v>1</v>
      </c>
      <c r="O435" s="668">
        <v>5420</v>
      </c>
      <c r="P435" s="681">
        <v>1</v>
      </c>
      <c r="Q435" s="669">
        <v>5420</v>
      </c>
    </row>
    <row r="436" spans="1:17" ht="14.4" customHeight="1" x14ac:dyDescent="0.3">
      <c r="A436" s="664" t="s">
        <v>8116</v>
      </c>
      <c r="B436" s="665" t="s">
        <v>557</v>
      </c>
      <c r="C436" s="665" t="s">
        <v>8032</v>
      </c>
      <c r="D436" s="665" t="s">
        <v>8130</v>
      </c>
      <c r="E436" s="665" t="s">
        <v>8131</v>
      </c>
      <c r="F436" s="668"/>
      <c r="G436" s="668"/>
      <c r="H436" s="665"/>
      <c r="I436" s="665"/>
      <c r="J436" s="668"/>
      <c r="K436" s="668"/>
      <c r="L436" s="665"/>
      <c r="M436" s="665"/>
      <c r="N436" s="668">
        <v>1</v>
      </c>
      <c r="O436" s="668">
        <v>1557.65</v>
      </c>
      <c r="P436" s="681"/>
      <c r="Q436" s="669">
        <v>1557.65</v>
      </c>
    </row>
    <row r="437" spans="1:17" ht="14.4" customHeight="1" x14ac:dyDescent="0.3">
      <c r="A437" s="664" t="s">
        <v>8116</v>
      </c>
      <c r="B437" s="665" t="s">
        <v>557</v>
      </c>
      <c r="C437" s="665" t="s">
        <v>8045</v>
      </c>
      <c r="D437" s="665" t="s">
        <v>8046</v>
      </c>
      <c r="E437" s="665" t="s">
        <v>8047</v>
      </c>
      <c r="F437" s="668">
        <v>17</v>
      </c>
      <c r="G437" s="668">
        <v>4725</v>
      </c>
      <c r="H437" s="665">
        <v>1</v>
      </c>
      <c r="I437" s="665">
        <v>277.94117647058823</v>
      </c>
      <c r="J437" s="668">
        <v>8</v>
      </c>
      <c r="K437" s="668">
        <v>2240</v>
      </c>
      <c r="L437" s="665">
        <v>0.47407407407407409</v>
      </c>
      <c r="M437" s="665">
        <v>280</v>
      </c>
      <c r="N437" s="668">
        <v>5</v>
      </c>
      <c r="O437" s="668">
        <v>1495</v>
      </c>
      <c r="P437" s="681">
        <v>0.31640211640211641</v>
      </c>
      <c r="Q437" s="669">
        <v>299</v>
      </c>
    </row>
    <row r="438" spans="1:17" ht="14.4" customHeight="1" x14ac:dyDescent="0.3">
      <c r="A438" s="664" t="s">
        <v>8116</v>
      </c>
      <c r="B438" s="665" t="s">
        <v>557</v>
      </c>
      <c r="C438" s="665" t="s">
        <v>8045</v>
      </c>
      <c r="D438" s="665" t="s">
        <v>8048</v>
      </c>
      <c r="E438" s="665" t="s">
        <v>8049</v>
      </c>
      <c r="F438" s="668"/>
      <c r="G438" s="668"/>
      <c r="H438" s="665"/>
      <c r="I438" s="665"/>
      <c r="J438" s="668"/>
      <c r="K438" s="668"/>
      <c r="L438" s="665"/>
      <c r="M438" s="665"/>
      <c r="N438" s="668">
        <v>25</v>
      </c>
      <c r="O438" s="668">
        <v>3050</v>
      </c>
      <c r="P438" s="681"/>
      <c r="Q438" s="669">
        <v>122</v>
      </c>
    </row>
    <row r="439" spans="1:17" ht="14.4" customHeight="1" x14ac:dyDescent="0.3">
      <c r="A439" s="664" t="s">
        <v>8116</v>
      </c>
      <c r="B439" s="665" t="s">
        <v>557</v>
      </c>
      <c r="C439" s="665" t="s">
        <v>8045</v>
      </c>
      <c r="D439" s="665" t="s">
        <v>8050</v>
      </c>
      <c r="E439" s="665" t="s">
        <v>8051</v>
      </c>
      <c r="F439" s="668">
        <v>19</v>
      </c>
      <c r="G439" s="668">
        <v>2717</v>
      </c>
      <c r="H439" s="665">
        <v>1</v>
      </c>
      <c r="I439" s="665">
        <v>143</v>
      </c>
      <c r="J439" s="668">
        <v>145</v>
      </c>
      <c r="K439" s="668">
        <v>20880</v>
      </c>
      <c r="L439" s="665">
        <v>7.6849466323150537</v>
      </c>
      <c r="M439" s="665">
        <v>144</v>
      </c>
      <c r="N439" s="668">
        <v>69</v>
      </c>
      <c r="O439" s="668">
        <v>10074</v>
      </c>
      <c r="P439" s="681">
        <v>3.707765918292234</v>
      </c>
      <c r="Q439" s="669">
        <v>146</v>
      </c>
    </row>
    <row r="440" spans="1:17" ht="14.4" customHeight="1" x14ac:dyDescent="0.3">
      <c r="A440" s="664" t="s">
        <v>8116</v>
      </c>
      <c r="B440" s="665" t="s">
        <v>557</v>
      </c>
      <c r="C440" s="665" t="s">
        <v>8045</v>
      </c>
      <c r="D440" s="665" t="s">
        <v>8054</v>
      </c>
      <c r="E440" s="665" t="s">
        <v>8055</v>
      </c>
      <c r="F440" s="668">
        <v>9358</v>
      </c>
      <c r="G440" s="668">
        <v>324713</v>
      </c>
      <c r="H440" s="665">
        <v>1</v>
      </c>
      <c r="I440" s="665">
        <v>34.698974139773455</v>
      </c>
      <c r="J440" s="668">
        <v>5306</v>
      </c>
      <c r="K440" s="668">
        <v>185710</v>
      </c>
      <c r="L440" s="665">
        <v>0.57192043435279771</v>
      </c>
      <c r="M440" s="665">
        <v>35</v>
      </c>
      <c r="N440" s="668">
        <v>4469</v>
      </c>
      <c r="O440" s="668">
        <v>165353</v>
      </c>
      <c r="P440" s="681">
        <v>0.5092281491655708</v>
      </c>
      <c r="Q440" s="669">
        <v>37</v>
      </c>
    </row>
    <row r="441" spans="1:17" ht="14.4" customHeight="1" x14ac:dyDescent="0.3">
      <c r="A441" s="664" t="s">
        <v>8116</v>
      </c>
      <c r="B441" s="665" t="s">
        <v>557</v>
      </c>
      <c r="C441" s="665" t="s">
        <v>8045</v>
      </c>
      <c r="D441" s="665" t="s">
        <v>8056</v>
      </c>
      <c r="E441" s="665" t="s">
        <v>8057</v>
      </c>
      <c r="F441" s="668">
        <v>2</v>
      </c>
      <c r="G441" s="668">
        <v>10</v>
      </c>
      <c r="H441" s="665">
        <v>1</v>
      </c>
      <c r="I441" s="665">
        <v>5</v>
      </c>
      <c r="J441" s="668">
        <v>1</v>
      </c>
      <c r="K441" s="668">
        <v>5</v>
      </c>
      <c r="L441" s="665">
        <v>0.5</v>
      </c>
      <c r="M441" s="665">
        <v>5</v>
      </c>
      <c r="N441" s="668">
        <v>7</v>
      </c>
      <c r="O441" s="668">
        <v>35</v>
      </c>
      <c r="P441" s="681">
        <v>3.5</v>
      </c>
      <c r="Q441" s="669">
        <v>5</v>
      </c>
    </row>
    <row r="442" spans="1:17" ht="14.4" customHeight="1" x14ac:dyDescent="0.3">
      <c r="A442" s="664" t="s">
        <v>8116</v>
      </c>
      <c r="B442" s="665" t="s">
        <v>557</v>
      </c>
      <c r="C442" s="665" t="s">
        <v>8045</v>
      </c>
      <c r="D442" s="665" t="s">
        <v>8058</v>
      </c>
      <c r="E442" s="665" t="s">
        <v>8059</v>
      </c>
      <c r="F442" s="668">
        <v>2</v>
      </c>
      <c r="G442" s="668">
        <v>10</v>
      </c>
      <c r="H442" s="665">
        <v>1</v>
      </c>
      <c r="I442" s="665">
        <v>5</v>
      </c>
      <c r="J442" s="668">
        <v>2</v>
      </c>
      <c r="K442" s="668">
        <v>10</v>
      </c>
      <c r="L442" s="665">
        <v>1</v>
      </c>
      <c r="M442" s="665">
        <v>5</v>
      </c>
      <c r="N442" s="668">
        <v>3</v>
      </c>
      <c r="O442" s="668">
        <v>15</v>
      </c>
      <c r="P442" s="681">
        <v>1.5</v>
      </c>
      <c r="Q442" s="669">
        <v>5</v>
      </c>
    </row>
    <row r="443" spans="1:17" ht="14.4" customHeight="1" x14ac:dyDescent="0.3">
      <c r="A443" s="664" t="s">
        <v>8116</v>
      </c>
      <c r="B443" s="665" t="s">
        <v>557</v>
      </c>
      <c r="C443" s="665" t="s">
        <v>8045</v>
      </c>
      <c r="D443" s="665" t="s">
        <v>8062</v>
      </c>
      <c r="E443" s="665" t="s">
        <v>8063</v>
      </c>
      <c r="F443" s="668">
        <v>3180</v>
      </c>
      <c r="G443" s="668">
        <v>520527</v>
      </c>
      <c r="H443" s="665">
        <v>1</v>
      </c>
      <c r="I443" s="665">
        <v>163.68773584905659</v>
      </c>
      <c r="J443" s="668">
        <v>6895</v>
      </c>
      <c r="K443" s="668">
        <v>1137675</v>
      </c>
      <c r="L443" s="665">
        <v>2.1856214951385806</v>
      </c>
      <c r="M443" s="665">
        <v>165</v>
      </c>
      <c r="N443" s="668">
        <v>7194</v>
      </c>
      <c r="O443" s="668">
        <v>1273338</v>
      </c>
      <c r="P443" s="681">
        <v>2.4462477450737428</v>
      </c>
      <c r="Q443" s="669">
        <v>177</v>
      </c>
    </row>
    <row r="444" spans="1:17" ht="14.4" customHeight="1" x14ac:dyDescent="0.3">
      <c r="A444" s="664" t="s">
        <v>8116</v>
      </c>
      <c r="B444" s="665" t="s">
        <v>557</v>
      </c>
      <c r="C444" s="665" t="s">
        <v>8045</v>
      </c>
      <c r="D444" s="665" t="s">
        <v>8132</v>
      </c>
      <c r="E444" s="665" t="s">
        <v>8133</v>
      </c>
      <c r="F444" s="668">
        <v>1</v>
      </c>
      <c r="G444" s="668">
        <v>1192</v>
      </c>
      <c r="H444" s="665">
        <v>1</v>
      </c>
      <c r="I444" s="665">
        <v>1192</v>
      </c>
      <c r="J444" s="668">
        <v>1</v>
      </c>
      <c r="K444" s="668">
        <v>1194</v>
      </c>
      <c r="L444" s="665">
        <v>1.0016778523489933</v>
      </c>
      <c r="M444" s="665">
        <v>1194</v>
      </c>
      <c r="N444" s="668"/>
      <c r="O444" s="668"/>
      <c r="P444" s="681"/>
      <c r="Q444" s="669"/>
    </row>
    <row r="445" spans="1:17" ht="14.4" customHeight="1" x14ac:dyDescent="0.3">
      <c r="A445" s="664" t="s">
        <v>8116</v>
      </c>
      <c r="B445" s="665" t="s">
        <v>557</v>
      </c>
      <c r="C445" s="665" t="s">
        <v>8045</v>
      </c>
      <c r="D445" s="665" t="s">
        <v>8134</v>
      </c>
      <c r="E445" s="665" t="s">
        <v>8135</v>
      </c>
      <c r="F445" s="668">
        <v>835</v>
      </c>
      <c r="G445" s="668">
        <v>590143</v>
      </c>
      <c r="H445" s="665">
        <v>1</v>
      </c>
      <c r="I445" s="665">
        <v>706.75808383233527</v>
      </c>
      <c r="J445" s="668">
        <v>700</v>
      </c>
      <c r="K445" s="668">
        <v>494900</v>
      </c>
      <c r="L445" s="665">
        <v>0.83861030292657879</v>
      </c>
      <c r="M445" s="665">
        <v>707</v>
      </c>
      <c r="N445" s="668">
        <v>256</v>
      </c>
      <c r="O445" s="668">
        <v>183040</v>
      </c>
      <c r="P445" s="681">
        <v>0.31016211325051724</v>
      </c>
      <c r="Q445" s="669">
        <v>715</v>
      </c>
    </row>
    <row r="446" spans="1:17" ht="14.4" customHeight="1" x14ac:dyDescent="0.3">
      <c r="A446" s="664" t="s">
        <v>8116</v>
      </c>
      <c r="B446" s="665" t="s">
        <v>557</v>
      </c>
      <c r="C446" s="665" t="s">
        <v>8045</v>
      </c>
      <c r="D446" s="665" t="s">
        <v>8136</v>
      </c>
      <c r="E446" s="665" t="s">
        <v>8137</v>
      </c>
      <c r="F446" s="668">
        <v>172</v>
      </c>
      <c r="G446" s="668">
        <v>106200</v>
      </c>
      <c r="H446" s="665">
        <v>1</v>
      </c>
      <c r="I446" s="665">
        <v>617.44186046511629</v>
      </c>
      <c r="J446" s="668">
        <v>110</v>
      </c>
      <c r="K446" s="668">
        <v>68090</v>
      </c>
      <c r="L446" s="665">
        <v>0.64114877589453856</v>
      </c>
      <c r="M446" s="665">
        <v>619</v>
      </c>
      <c r="N446" s="668">
        <v>112</v>
      </c>
      <c r="O446" s="668">
        <v>70672</v>
      </c>
      <c r="P446" s="681">
        <v>0.66546139359698686</v>
      </c>
      <c r="Q446" s="669">
        <v>631</v>
      </c>
    </row>
    <row r="447" spans="1:17" ht="14.4" customHeight="1" x14ac:dyDescent="0.3">
      <c r="A447" s="664" t="s">
        <v>8116</v>
      </c>
      <c r="B447" s="665" t="s">
        <v>557</v>
      </c>
      <c r="C447" s="665" t="s">
        <v>8045</v>
      </c>
      <c r="D447" s="665" t="s">
        <v>8138</v>
      </c>
      <c r="E447" s="665" t="s">
        <v>8139</v>
      </c>
      <c r="F447" s="668">
        <v>6</v>
      </c>
      <c r="G447" s="668">
        <v>36239</v>
      </c>
      <c r="H447" s="665">
        <v>1</v>
      </c>
      <c r="I447" s="665">
        <v>6039.833333333333</v>
      </c>
      <c r="J447" s="668">
        <v>15</v>
      </c>
      <c r="K447" s="668">
        <v>90810</v>
      </c>
      <c r="L447" s="665">
        <v>2.5058638483401858</v>
      </c>
      <c r="M447" s="665">
        <v>6054</v>
      </c>
      <c r="N447" s="668"/>
      <c r="O447" s="668"/>
      <c r="P447" s="681"/>
      <c r="Q447" s="669"/>
    </row>
    <row r="448" spans="1:17" ht="14.4" customHeight="1" x14ac:dyDescent="0.3">
      <c r="A448" s="664" t="s">
        <v>8116</v>
      </c>
      <c r="B448" s="665" t="s">
        <v>557</v>
      </c>
      <c r="C448" s="665" t="s">
        <v>8045</v>
      </c>
      <c r="D448" s="665" t="s">
        <v>8140</v>
      </c>
      <c r="E448" s="665" t="s">
        <v>8141</v>
      </c>
      <c r="F448" s="668">
        <v>27</v>
      </c>
      <c r="G448" s="668">
        <v>177345</v>
      </c>
      <c r="H448" s="665">
        <v>1</v>
      </c>
      <c r="I448" s="665">
        <v>6568.333333333333</v>
      </c>
      <c r="J448" s="668">
        <v>50</v>
      </c>
      <c r="K448" s="668">
        <v>329050</v>
      </c>
      <c r="L448" s="665">
        <v>1.8554230454763314</v>
      </c>
      <c r="M448" s="665">
        <v>6581</v>
      </c>
      <c r="N448" s="668">
        <v>11</v>
      </c>
      <c r="O448" s="668">
        <v>73447</v>
      </c>
      <c r="P448" s="681">
        <v>0.41414756547971471</v>
      </c>
      <c r="Q448" s="669">
        <v>6677</v>
      </c>
    </row>
    <row r="449" spans="1:17" ht="14.4" customHeight="1" x14ac:dyDescent="0.3">
      <c r="A449" s="664" t="s">
        <v>8116</v>
      </c>
      <c r="B449" s="665" t="s">
        <v>557</v>
      </c>
      <c r="C449" s="665" t="s">
        <v>8045</v>
      </c>
      <c r="D449" s="665" t="s">
        <v>8142</v>
      </c>
      <c r="E449" s="665" t="s">
        <v>8143</v>
      </c>
      <c r="F449" s="668">
        <v>31</v>
      </c>
      <c r="G449" s="668">
        <v>3872</v>
      </c>
      <c r="H449" s="665">
        <v>1</v>
      </c>
      <c r="I449" s="665">
        <v>124.90322580645162</v>
      </c>
      <c r="J449" s="668">
        <v>42</v>
      </c>
      <c r="K449" s="668">
        <v>5250</v>
      </c>
      <c r="L449" s="665">
        <v>1.3558884297520661</v>
      </c>
      <c r="M449" s="665">
        <v>125</v>
      </c>
      <c r="N449" s="668">
        <v>8</v>
      </c>
      <c r="O449" s="668">
        <v>1032</v>
      </c>
      <c r="P449" s="681">
        <v>0.26652892561983471</v>
      </c>
      <c r="Q449" s="669">
        <v>129</v>
      </c>
    </row>
    <row r="450" spans="1:17" ht="14.4" customHeight="1" x14ac:dyDescent="0.3">
      <c r="A450" s="664" t="s">
        <v>8116</v>
      </c>
      <c r="B450" s="665" t="s">
        <v>557</v>
      </c>
      <c r="C450" s="665" t="s">
        <v>8045</v>
      </c>
      <c r="D450" s="665" t="s">
        <v>8144</v>
      </c>
      <c r="E450" s="665" t="s">
        <v>8145</v>
      </c>
      <c r="F450" s="668">
        <v>1</v>
      </c>
      <c r="G450" s="668">
        <v>674</v>
      </c>
      <c r="H450" s="665">
        <v>1</v>
      </c>
      <c r="I450" s="665">
        <v>674</v>
      </c>
      <c r="J450" s="668"/>
      <c r="K450" s="668"/>
      <c r="L450" s="665"/>
      <c r="M450" s="665"/>
      <c r="N450" s="668"/>
      <c r="O450" s="668"/>
      <c r="P450" s="681"/>
      <c r="Q450" s="669"/>
    </row>
    <row r="451" spans="1:17" ht="14.4" customHeight="1" x14ac:dyDescent="0.3">
      <c r="A451" s="664" t="s">
        <v>8116</v>
      </c>
      <c r="B451" s="665" t="s">
        <v>557</v>
      </c>
      <c r="C451" s="665" t="s">
        <v>8045</v>
      </c>
      <c r="D451" s="665" t="s">
        <v>8146</v>
      </c>
      <c r="E451" s="665" t="s">
        <v>8147</v>
      </c>
      <c r="F451" s="668">
        <v>950</v>
      </c>
      <c r="G451" s="668">
        <v>826080</v>
      </c>
      <c r="H451" s="665">
        <v>1</v>
      </c>
      <c r="I451" s="665">
        <v>869.55789473684206</v>
      </c>
      <c r="J451" s="668">
        <v>791</v>
      </c>
      <c r="K451" s="668">
        <v>688170</v>
      </c>
      <c r="L451" s="665">
        <v>0.83305490993608367</v>
      </c>
      <c r="M451" s="665">
        <v>870</v>
      </c>
      <c r="N451" s="668">
        <v>540</v>
      </c>
      <c r="O451" s="668">
        <v>474660</v>
      </c>
      <c r="P451" s="681">
        <v>0.57459325973271358</v>
      </c>
      <c r="Q451" s="669">
        <v>879</v>
      </c>
    </row>
    <row r="452" spans="1:17" ht="14.4" customHeight="1" x14ac:dyDescent="0.3">
      <c r="A452" s="664" t="s">
        <v>8116</v>
      </c>
      <c r="B452" s="665" t="s">
        <v>557</v>
      </c>
      <c r="C452" s="665" t="s">
        <v>8045</v>
      </c>
      <c r="D452" s="665" t="s">
        <v>8064</v>
      </c>
      <c r="E452" s="665" t="s">
        <v>8065</v>
      </c>
      <c r="F452" s="668">
        <v>3</v>
      </c>
      <c r="G452" s="668">
        <v>0</v>
      </c>
      <c r="H452" s="665"/>
      <c r="I452" s="665">
        <v>0</v>
      </c>
      <c r="J452" s="668"/>
      <c r="K452" s="668"/>
      <c r="L452" s="665"/>
      <c r="M452" s="665"/>
      <c r="N452" s="668"/>
      <c r="O452" s="668"/>
      <c r="P452" s="681"/>
      <c r="Q452" s="669"/>
    </row>
    <row r="453" spans="1:17" ht="14.4" customHeight="1" x14ac:dyDescent="0.3">
      <c r="A453" s="664" t="s">
        <v>8116</v>
      </c>
      <c r="B453" s="665" t="s">
        <v>557</v>
      </c>
      <c r="C453" s="665" t="s">
        <v>8045</v>
      </c>
      <c r="D453" s="665" t="s">
        <v>8066</v>
      </c>
      <c r="E453" s="665" t="s">
        <v>8067</v>
      </c>
      <c r="F453" s="668"/>
      <c r="G453" s="668"/>
      <c r="H453" s="665"/>
      <c r="I453" s="665"/>
      <c r="J453" s="668">
        <v>29</v>
      </c>
      <c r="K453" s="668">
        <v>0</v>
      </c>
      <c r="L453" s="665"/>
      <c r="M453" s="665">
        <v>0</v>
      </c>
      <c r="N453" s="668">
        <v>2</v>
      </c>
      <c r="O453" s="668">
        <v>0</v>
      </c>
      <c r="P453" s="681"/>
      <c r="Q453" s="669">
        <v>0</v>
      </c>
    </row>
    <row r="454" spans="1:17" ht="14.4" customHeight="1" x14ac:dyDescent="0.3">
      <c r="A454" s="664" t="s">
        <v>8116</v>
      </c>
      <c r="B454" s="665" t="s">
        <v>557</v>
      </c>
      <c r="C454" s="665" t="s">
        <v>8045</v>
      </c>
      <c r="D454" s="665" t="s">
        <v>8068</v>
      </c>
      <c r="E454" s="665" t="s">
        <v>8069</v>
      </c>
      <c r="F454" s="668">
        <v>3797</v>
      </c>
      <c r="G454" s="668">
        <v>397352</v>
      </c>
      <c r="H454" s="665">
        <v>1</v>
      </c>
      <c r="I454" s="665">
        <v>104.64893336844878</v>
      </c>
      <c r="J454" s="668">
        <v>3114</v>
      </c>
      <c r="K454" s="668">
        <v>330084</v>
      </c>
      <c r="L454" s="665">
        <v>0.83070929553645134</v>
      </c>
      <c r="M454" s="665">
        <v>106</v>
      </c>
      <c r="N454" s="668">
        <v>2927</v>
      </c>
      <c r="O454" s="668">
        <v>321970</v>
      </c>
      <c r="P454" s="681">
        <v>0.81028911393424474</v>
      </c>
      <c r="Q454" s="669">
        <v>110</v>
      </c>
    </row>
    <row r="455" spans="1:17" ht="14.4" customHeight="1" x14ac:dyDescent="0.3">
      <c r="A455" s="664" t="s">
        <v>8116</v>
      </c>
      <c r="B455" s="665" t="s">
        <v>557</v>
      </c>
      <c r="C455" s="665" t="s">
        <v>8045</v>
      </c>
      <c r="D455" s="665" t="s">
        <v>8070</v>
      </c>
      <c r="E455" s="665" t="s">
        <v>8071</v>
      </c>
      <c r="F455" s="668">
        <v>4555</v>
      </c>
      <c r="G455" s="668">
        <v>0</v>
      </c>
      <c r="H455" s="665"/>
      <c r="I455" s="665">
        <v>0</v>
      </c>
      <c r="J455" s="668">
        <v>11359</v>
      </c>
      <c r="K455" s="668">
        <v>183433.0799999999</v>
      </c>
      <c r="L455" s="665"/>
      <c r="M455" s="665">
        <v>16.148699709481459</v>
      </c>
      <c r="N455" s="668">
        <v>12107</v>
      </c>
      <c r="O455" s="668">
        <v>403566.41000000061</v>
      </c>
      <c r="P455" s="681"/>
      <c r="Q455" s="669">
        <v>33.333312133476554</v>
      </c>
    </row>
    <row r="456" spans="1:17" ht="14.4" customHeight="1" x14ac:dyDescent="0.3">
      <c r="A456" s="664" t="s">
        <v>8116</v>
      </c>
      <c r="B456" s="665" t="s">
        <v>557</v>
      </c>
      <c r="C456" s="665" t="s">
        <v>8045</v>
      </c>
      <c r="D456" s="665" t="s">
        <v>8148</v>
      </c>
      <c r="E456" s="665" t="s">
        <v>8149</v>
      </c>
      <c r="F456" s="668">
        <v>90</v>
      </c>
      <c r="G456" s="668">
        <v>82107</v>
      </c>
      <c r="H456" s="665">
        <v>1</v>
      </c>
      <c r="I456" s="665">
        <v>912.3</v>
      </c>
      <c r="J456" s="668">
        <v>116</v>
      </c>
      <c r="K456" s="668">
        <v>106140</v>
      </c>
      <c r="L456" s="665">
        <v>1.2927034235814243</v>
      </c>
      <c r="M456" s="665">
        <v>915</v>
      </c>
      <c r="N456" s="668">
        <v>61</v>
      </c>
      <c r="O456" s="668">
        <v>57218</v>
      </c>
      <c r="P456" s="681">
        <v>0.69687115593067583</v>
      </c>
      <c r="Q456" s="669">
        <v>938</v>
      </c>
    </row>
    <row r="457" spans="1:17" ht="14.4" customHeight="1" x14ac:dyDescent="0.3">
      <c r="A457" s="664" t="s">
        <v>8116</v>
      </c>
      <c r="B457" s="665" t="s">
        <v>557</v>
      </c>
      <c r="C457" s="665" t="s">
        <v>8045</v>
      </c>
      <c r="D457" s="665" t="s">
        <v>8072</v>
      </c>
      <c r="E457" s="665" t="s">
        <v>8073</v>
      </c>
      <c r="F457" s="668">
        <v>3436</v>
      </c>
      <c r="G457" s="668">
        <v>122560</v>
      </c>
      <c r="H457" s="665">
        <v>1</v>
      </c>
      <c r="I457" s="665">
        <v>35.669383003492435</v>
      </c>
      <c r="J457" s="668">
        <v>2086</v>
      </c>
      <c r="K457" s="668">
        <v>75096</v>
      </c>
      <c r="L457" s="665">
        <v>0.61272845953002608</v>
      </c>
      <c r="M457" s="665">
        <v>36</v>
      </c>
      <c r="N457" s="668">
        <v>1600</v>
      </c>
      <c r="O457" s="668">
        <v>59200</v>
      </c>
      <c r="P457" s="681">
        <v>0.48302872062663188</v>
      </c>
      <c r="Q457" s="669">
        <v>37</v>
      </c>
    </row>
    <row r="458" spans="1:17" ht="14.4" customHeight="1" x14ac:dyDescent="0.3">
      <c r="A458" s="664" t="s">
        <v>8116</v>
      </c>
      <c r="B458" s="665" t="s">
        <v>557</v>
      </c>
      <c r="C458" s="665" t="s">
        <v>8045</v>
      </c>
      <c r="D458" s="665" t="s">
        <v>8074</v>
      </c>
      <c r="E458" s="665" t="s">
        <v>8075</v>
      </c>
      <c r="F458" s="668">
        <v>9</v>
      </c>
      <c r="G458" s="668">
        <v>735</v>
      </c>
      <c r="H458" s="665">
        <v>1</v>
      </c>
      <c r="I458" s="665">
        <v>81.666666666666671</v>
      </c>
      <c r="J458" s="668">
        <v>9</v>
      </c>
      <c r="K458" s="668">
        <v>738</v>
      </c>
      <c r="L458" s="665">
        <v>1.0040816326530613</v>
      </c>
      <c r="M458" s="665">
        <v>82</v>
      </c>
      <c r="N458" s="668">
        <v>4</v>
      </c>
      <c r="O458" s="668">
        <v>344</v>
      </c>
      <c r="P458" s="681">
        <v>0.46802721088435373</v>
      </c>
      <c r="Q458" s="669">
        <v>86</v>
      </c>
    </row>
    <row r="459" spans="1:17" ht="14.4" customHeight="1" x14ac:dyDescent="0.3">
      <c r="A459" s="664" t="s">
        <v>8116</v>
      </c>
      <c r="B459" s="665" t="s">
        <v>557</v>
      </c>
      <c r="C459" s="665" t="s">
        <v>8045</v>
      </c>
      <c r="D459" s="665" t="s">
        <v>8076</v>
      </c>
      <c r="E459" s="665" t="s">
        <v>8077</v>
      </c>
      <c r="F459" s="668">
        <v>915</v>
      </c>
      <c r="G459" s="668">
        <v>28128</v>
      </c>
      <c r="H459" s="665">
        <v>1</v>
      </c>
      <c r="I459" s="665">
        <v>30.740983606557378</v>
      </c>
      <c r="J459" s="668">
        <v>1213</v>
      </c>
      <c r="K459" s="668">
        <v>37603</v>
      </c>
      <c r="L459" s="665">
        <v>1.3368529579067121</v>
      </c>
      <c r="M459" s="665">
        <v>31</v>
      </c>
      <c r="N459" s="668">
        <v>1234</v>
      </c>
      <c r="O459" s="668">
        <v>39488</v>
      </c>
      <c r="P459" s="681">
        <v>1.4038680318543799</v>
      </c>
      <c r="Q459" s="669">
        <v>32</v>
      </c>
    </row>
    <row r="460" spans="1:17" ht="14.4" customHeight="1" x14ac:dyDescent="0.3">
      <c r="A460" s="664" t="s">
        <v>8116</v>
      </c>
      <c r="B460" s="665" t="s">
        <v>557</v>
      </c>
      <c r="C460" s="665" t="s">
        <v>8045</v>
      </c>
      <c r="D460" s="665" t="s">
        <v>8150</v>
      </c>
      <c r="E460" s="665" t="s">
        <v>8151</v>
      </c>
      <c r="F460" s="668">
        <v>3770</v>
      </c>
      <c r="G460" s="668">
        <v>1240938</v>
      </c>
      <c r="H460" s="665">
        <v>1</v>
      </c>
      <c r="I460" s="665">
        <v>329.16127320954905</v>
      </c>
      <c r="J460" s="668">
        <v>4489</v>
      </c>
      <c r="K460" s="668">
        <v>1485859</v>
      </c>
      <c r="L460" s="665">
        <v>1.1973676364169685</v>
      </c>
      <c r="M460" s="665">
        <v>331</v>
      </c>
      <c r="N460" s="668">
        <v>5087</v>
      </c>
      <c r="O460" s="668">
        <v>1800798</v>
      </c>
      <c r="P460" s="681">
        <v>1.4511587202583851</v>
      </c>
      <c r="Q460" s="669">
        <v>354</v>
      </c>
    </row>
    <row r="461" spans="1:17" ht="14.4" customHeight="1" x14ac:dyDescent="0.3">
      <c r="A461" s="664" t="s">
        <v>8116</v>
      </c>
      <c r="B461" s="665" t="s">
        <v>557</v>
      </c>
      <c r="C461" s="665" t="s">
        <v>8045</v>
      </c>
      <c r="D461" s="665" t="s">
        <v>8078</v>
      </c>
      <c r="E461" s="665" t="s">
        <v>8079</v>
      </c>
      <c r="F461" s="668">
        <v>2875</v>
      </c>
      <c r="G461" s="668">
        <v>380311</v>
      </c>
      <c r="H461" s="665">
        <v>1</v>
      </c>
      <c r="I461" s="665">
        <v>132.28208695652174</v>
      </c>
      <c r="J461" s="668">
        <v>2383</v>
      </c>
      <c r="K461" s="668">
        <v>307407</v>
      </c>
      <c r="L461" s="665">
        <v>0.80830425625343472</v>
      </c>
      <c r="M461" s="665">
        <v>129</v>
      </c>
      <c r="N461" s="668">
        <v>2249</v>
      </c>
      <c r="O461" s="668">
        <v>294619</v>
      </c>
      <c r="P461" s="681">
        <v>0.7746791441741101</v>
      </c>
      <c r="Q461" s="669">
        <v>131</v>
      </c>
    </row>
    <row r="462" spans="1:17" ht="14.4" customHeight="1" x14ac:dyDescent="0.3">
      <c r="A462" s="664" t="s">
        <v>8116</v>
      </c>
      <c r="B462" s="665" t="s">
        <v>557</v>
      </c>
      <c r="C462" s="665" t="s">
        <v>8045</v>
      </c>
      <c r="D462" s="665" t="s">
        <v>8152</v>
      </c>
      <c r="E462" s="665" t="s">
        <v>8153</v>
      </c>
      <c r="F462" s="668">
        <v>1</v>
      </c>
      <c r="G462" s="668">
        <v>651</v>
      </c>
      <c r="H462" s="665">
        <v>1</v>
      </c>
      <c r="I462" s="665">
        <v>651</v>
      </c>
      <c r="J462" s="668"/>
      <c r="K462" s="668"/>
      <c r="L462" s="665"/>
      <c r="M462" s="665"/>
      <c r="N462" s="668">
        <v>3</v>
      </c>
      <c r="O462" s="668">
        <v>2103</v>
      </c>
      <c r="P462" s="681">
        <v>3.2304147465437789</v>
      </c>
      <c r="Q462" s="669">
        <v>701</v>
      </c>
    </row>
    <row r="463" spans="1:17" ht="14.4" customHeight="1" x14ac:dyDescent="0.3">
      <c r="A463" s="664" t="s">
        <v>8116</v>
      </c>
      <c r="B463" s="665" t="s">
        <v>557</v>
      </c>
      <c r="C463" s="665" t="s">
        <v>8045</v>
      </c>
      <c r="D463" s="665" t="s">
        <v>8154</v>
      </c>
      <c r="E463" s="665" t="s">
        <v>8155</v>
      </c>
      <c r="F463" s="668">
        <v>1</v>
      </c>
      <c r="G463" s="668">
        <v>497</v>
      </c>
      <c r="H463" s="665">
        <v>1</v>
      </c>
      <c r="I463" s="665">
        <v>497</v>
      </c>
      <c r="J463" s="668"/>
      <c r="K463" s="668"/>
      <c r="L463" s="665"/>
      <c r="M463" s="665"/>
      <c r="N463" s="668"/>
      <c r="O463" s="668"/>
      <c r="P463" s="681"/>
      <c r="Q463" s="669"/>
    </row>
    <row r="464" spans="1:17" ht="14.4" customHeight="1" x14ac:dyDescent="0.3">
      <c r="A464" s="664" t="s">
        <v>8116</v>
      </c>
      <c r="B464" s="665" t="s">
        <v>557</v>
      </c>
      <c r="C464" s="665" t="s">
        <v>8045</v>
      </c>
      <c r="D464" s="665" t="s">
        <v>8080</v>
      </c>
      <c r="E464" s="665" t="s">
        <v>8081</v>
      </c>
      <c r="F464" s="668">
        <v>0</v>
      </c>
      <c r="G464" s="668">
        <v>0</v>
      </c>
      <c r="H464" s="665"/>
      <c r="I464" s="665"/>
      <c r="J464" s="668">
        <v>2</v>
      </c>
      <c r="K464" s="668">
        <v>0</v>
      </c>
      <c r="L464" s="665"/>
      <c r="M464" s="665">
        <v>0</v>
      </c>
      <c r="N464" s="668"/>
      <c r="O464" s="668"/>
      <c r="P464" s="681"/>
      <c r="Q464" s="669"/>
    </row>
    <row r="465" spans="1:17" ht="14.4" customHeight="1" x14ac:dyDescent="0.3">
      <c r="A465" s="664" t="s">
        <v>8116</v>
      </c>
      <c r="B465" s="665" t="s">
        <v>557</v>
      </c>
      <c r="C465" s="665" t="s">
        <v>8045</v>
      </c>
      <c r="D465" s="665" t="s">
        <v>8084</v>
      </c>
      <c r="E465" s="665" t="s">
        <v>8085</v>
      </c>
      <c r="F465" s="668">
        <v>2916</v>
      </c>
      <c r="G465" s="668">
        <v>165246</v>
      </c>
      <c r="H465" s="665">
        <v>1</v>
      </c>
      <c r="I465" s="665">
        <v>56.668724279835388</v>
      </c>
      <c r="J465" s="668">
        <v>2604</v>
      </c>
      <c r="K465" s="668">
        <v>148428</v>
      </c>
      <c r="L465" s="665">
        <v>0.89822446534258016</v>
      </c>
      <c r="M465" s="665">
        <v>57</v>
      </c>
      <c r="N465" s="668">
        <v>2495</v>
      </c>
      <c r="O465" s="668">
        <v>147205</v>
      </c>
      <c r="P465" s="681">
        <v>0.89082337847814774</v>
      </c>
      <c r="Q465" s="669">
        <v>59</v>
      </c>
    </row>
    <row r="466" spans="1:17" ht="14.4" customHeight="1" x14ac:dyDescent="0.3">
      <c r="A466" s="664" t="s">
        <v>8116</v>
      </c>
      <c r="B466" s="665" t="s">
        <v>557</v>
      </c>
      <c r="C466" s="665" t="s">
        <v>8045</v>
      </c>
      <c r="D466" s="665" t="s">
        <v>8088</v>
      </c>
      <c r="E466" s="665" t="s">
        <v>8089</v>
      </c>
      <c r="F466" s="668"/>
      <c r="G466" s="668"/>
      <c r="H466" s="665"/>
      <c r="I466" s="665"/>
      <c r="J466" s="668">
        <v>3</v>
      </c>
      <c r="K466" s="668">
        <v>171</v>
      </c>
      <c r="L466" s="665"/>
      <c r="M466" s="665">
        <v>57</v>
      </c>
      <c r="N466" s="668"/>
      <c r="O466" s="668"/>
      <c r="P466" s="681"/>
      <c r="Q466" s="669"/>
    </row>
    <row r="467" spans="1:17" ht="14.4" customHeight="1" x14ac:dyDescent="0.3">
      <c r="A467" s="664" t="s">
        <v>8116</v>
      </c>
      <c r="B467" s="665" t="s">
        <v>557</v>
      </c>
      <c r="C467" s="665" t="s">
        <v>8045</v>
      </c>
      <c r="D467" s="665" t="s">
        <v>8090</v>
      </c>
      <c r="E467" s="665" t="s">
        <v>8091</v>
      </c>
      <c r="F467" s="668">
        <v>45</v>
      </c>
      <c r="G467" s="668">
        <v>5122</v>
      </c>
      <c r="H467" s="665">
        <v>1</v>
      </c>
      <c r="I467" s="665">
        <v>113.82222222222222</v>
      </c>
      <c r="J467" s="668">
        <v>11</v>
      </c>
      <c r="K467" s="668">
        <v>1254</v>
      </c>
      <c r="L467" s="665">
        <v>0.24482623975009762</v>
      </c>
      <c r="M467" s="665">
        <v>114</v>
      </c>
      <c r="N467" s="668">
        <v>12</v>
      </c>
      <c r="O467" s="668">
        <v>1464</v>
      </c>
      <c r="P467" s="681">
        <v>0.28582584927762594</v>
      </c>
      <c r="Q467" s="669">
        <v>122</v>
      </c>
    </row>
    <row r="468" spans="1:17" ht="14.4" customHeight="1" x14ac:dyDescent="0.3">
      <c r="A468" s="664" t="s">
        <v>8116</v>
      </c>
      <c r="B468" s="665" t="s">
        <v>557</v>
      </c>
      <c r="C468" s="665" t="s">
        <v>8045</v>
      </c>
      <c r="D468" s="665" t="s">
        <v>8156</v>
      </c>
      <c r="E468" s="665" t="s">
        <v>8157</v>
      </c>
      <c r="F468" s="668">
        <v>2</v>
      </c>
      <c r="G468" s="668">
        <v>7408</v>
      </c>
      <c r="H468" s="665">
        <v>1</v>
      </c>
      <c r="I468" s="665">
        <v>3704</v>
      </c>
      <c r="J468" s="668"/>
      <c r="K468" s="668"/>
      <c r="L468" s="665"/>
      <c r="M468" s="665"/>
      <c r="N468" s="668"/>
      <c r="O468" s="668"/>
      <c r="P468" s="681"/>
      <c r="Q468" s="669"/>
    </row>
    <row r="469" spans="1:17" ht="14.4" customHeight="1" x14ac:dyDescent="0.3">
      <c r="A469" s="664" t="s">
        <v>8116</v>
      </c>
      <c r="B469" s="665" t="s">
        <v>557</v>
      </c>
      <c r="C469" s="665" t="s">
        <v>8045</v>
      </c>
      <c r="D469" s="665" t="s">
        <v>8158</v>
      </c>
      <c r="E469" s="665" t="s">
        <v>8159</v>
      </c>
      <c r="F469" s="668">
        <v>71</v>
      </c>
      <c r="G469" s="668">
        <v>134372</v>
      </c>
      <c r="H469" s="665">
        <v>1</v>
      </c>
      <c r="I469" s="665">
        <v>1892.5633802816901</v>
      </c>
      <c r="J469" s="668">
        <v>86</v>
      </c>
      <c r="K469" s="668">
        <v>163056</v>
      </c>
      <c r="L469" s="665">
        <v>1.2134670913583188</v>
      </c>
      <c r="M469" s="665">
        <v>1896</v>
      </c>
      <c r="N469" s="668">
        <v>44</v>
      </c>
      <c r="O469" s="668">
        <v>85536</v>
      </c>
      <c r="P469" s="681">
        <v>0.6365611883428095</v>
      </c>
      <c r="Q469" s="669">
        <v>1944</v>
      </c>
    </row>
    <row r="470" spans="1:17" ht="14.4" customHeight="1" x14ac:dyDescent="0.3">
      <c r="A470" s="664" t="s">
        <v>8116</v>
      </c>
      <c r="B470" s="665" t="s">
        <v>557</v>
      </c>
      <c r="C470" s="665" t="s">
        <v>8045</v>
      </c>
      <c r="D470" s="665" t="s">
        <v>8160</v>
      </c>
      <c r="E470" s="665" t="s">
        <v>8161</v>
      </c>
      <c r="F470" s="668">
        <v>2</v>
      </c>
      <c r="G470" s="668">
        <v>29394</v>
      </c>
      <c r="H470" s="665">
        <v>1</v>
      </c>
      <c r="I470" s="665">
        <v>14697</v>
      </c>
      <c r="J470" s="668"/>
      <c r="K470" s="668"/>
      <c r="L470" s="665"/>
      <c r="M470" s="665"/>
      <c r="N470" s="668"/>
      <c r="O470" s="668"/>
      <c r="P470" s="681"/>
      <c r="Q470" s="669"/>
    </row>
    <row r="471" spans="1:17" ht="14.4" customHeight="1" x14ac:dyDescent="0.3">
      <c r="A471" s="664" t="s">
        <v>8116</v>
      </c>
      <c r="B471" s="665" t="s">
        <v>557</v>
      </c>
      <c r="C471" s="665" t="s">
        <v>8045</v>
      </c>
      <c r="D471" s="665" t="s">
        <v>8162</v>
      </c>
      <c r="E471" s="665" t="s">
        <v>8163</v>
      </c>
      <c r="F471" s="668"/>
      <c r="G471" s="668"/>
      <c r="H471" s="665"/>
      <c r="I471" s="665"/>
      <c r="J471" s="668">
        <v>8</v>
      </c>
      <c r="K471" s="668">
        <v>2304</v>
      </c>
      <c r="L471" s="665"/>
      <c r="M471" s="665">
        <v>288</v>
      </c>
      <c r="N471" s="668">
        <v>2</v>
      </c>
      <c r="O471" s="668">
        <v>600</v>
      </c>
      <c r="P471" s="681"/>
      <c r="Q471" s="669">
        <v>300</v>
      </c>
    </row>
    <row r="472" spans="1:17" ht="14.4" customHeight="1" x14ac:dyDescent="0.3">
      <c r="A472" s="664" t="s">
        <v>8116</v>
      </c>
      <c r="B472" s="665" t="s">
        <v>557</v>
      </c>
      <c r="C472" s="665" t="s">
        <v>8045</v>
      </c>
      <c r="D472" s="665" t="s">
        <v>8164</v>
      </c>
      <c r="E472" s="665" t="s">
        <v>8165</v>
      </c>
      <c r="F472" s="668"/>
      <c r="G472" s="668"/>
      <c r="H472" s="665"/>
      <c r="I472" s="665"/>
      <c r="J472" s="668">
        <v>13</v>
      </c>
      <c r="K472" s="668">
        <v>2054</v>
      </c>
      <c r="L472" s="665"/>
      <c r="M472" s="665">
        <v>158</v>
      </c>
      <c r="N472" s="668">
        <v>1</v>
      </c>
      <c r="O472" s="668">
        <v>160</v>
      </c>
      <c r="P472" s="681"/>
      <c r="Q472" s="669">
        <v>160</v>
      </c>
    </row>
    <row r="473" spans="1:17" ht="14.4" customHeight="1" x14ac:dyDescent="0.3">
      <c r="A473" s="664" t="s">
        <v>8116</v>
      </c>
      <c r="B473" s="665" t="s">
        <v>560</v>
      </c>
      <c r="C473" s="665" t="s">
        <v>7772</v>
      </c>
      <c r="D473" s="665" t="s">
        <v>7774</v>
      </c>
      <c r="E473" s="665" t="s">
        <v>7775</v>
      </c>
      <c r="F473" s="668"/>
      <c r="G473" s="668"/>
      <c r="H473" s="665"/>
      <c r="I473" s="665"/>
      <c r="J473" s="668"/>
      <c r="K473" s="668"/>
      <c r="L473" s="665"/>
      <c r="M473" s="665"/>
      <c r="N473" s="668">
        <v>0.2</v>
      </c>
      <c r="O473" s="668">
        <v>10.82</v>
      </c>
      <c r="P473" s="681"/>
      <c r="Q473" s="669">
        <v>54.1</v>
      </c>
    </row>
    <row r="474" spans="1:17" ht="14.4" customHeight="1" x14ac:dyDescent="0.3">
      <c r="A474" s="664" t="s">
        <v>8116</v>
      </c>
      <c r="B474" s="665" t="s">
        <v>560</v>
      </c>
      <c r="C474" s="665" t="s">
        <v>7772</v>
      </c>
      <c r="D474" s="665" t="s">
        <v>7776</v>
      </c>
      <c r="E474" s="665" t="s">
        <v>4927</v>
      </c>
      <c r="F474" s="668">
        <v>1</v>
      </c>
      <c r="G474" s="668">
        <v>113.2</v>
      </c>
      <c r="H474" s="665">
        <v>1</v>
      </c>
      <c r="I474" s="665">
        <v>113.2</v>
      </c>
      <c r="J474" s="668"/>
      <c r="K474" s="668"/>
      <c r="L474" s="665"/>
      <c r="M474" s="665"/>
      <c r="N474" s="668"/>
      <c r="O474" s="668"/>
      <c r="P474" s="681"/>
      <c r="Q474" s="669"/>
    </row>
    <row r="475" spans="1:17" ht="14.4" customHeight="1" x14ac:dyDescent="0.3">
      <c r="A475" s="664" t="s">
        <v>8116</v>
      </c>
      <c r="B475" s="665" t="s">
        <v>560</v>
      </c>
      <c r="C475" s="665" t="s">
        <v>7772</v>
      </c>
      <c r="D475" s="665" t="s">
        <v>7781</v>
      </c>
      <c r="E475" s="665" t="s">
        <v>7782</v>
      </c>
      <c r="F475" s="668">
        <v>0.6</v>
      </c>
      <c r="G475" s="668">
        <v>7.02</v>
      </c>
      <c r="H475" s="665">
        <v>1</v>
      </c>
      <c r="I475" s="665">
        <v>11.7</v>
      </c>
      <c r="J475" s="668"/>
      <c r="K475" s="668"/>
      <c r="L475" s="665"/>
      <c r="M475" s="665"/>
      <c r="N475" s="668"/>
      <c r="O475" s="668"/>
      <c r="P475" s="681"/>
      <c r="Q475" s="669"/>
    </row>
    <row r="476" spans="1:17" ht="14.4" customHeight="1" x14ac:dyDescent="0.3">
      <c r="A476" s="664" t="s">
        <v>8116</v>
      </c>
      <c r="B476" s="665" t="s">
        <v>560</v>
      </c>
      <c r="C476" s="665" t="s">
        <v>7772</v>
      </c>
      <c r="D476" s="665" t="s">
        <v>7783</v>
      </c>
      <c r="E476" s="665" t="s">
        <v>7784</v>
      </c>
      <c r="F476" s="668"/>
      <c r="G476" s="668"/>
      <c r="H476" s="665"/>
      <c r="I476" s="665"/>
      <c r="J476" s="668">
        <v>0.1</v>
      </c>
      <c r="K476" s="668">
        <v>18.87</v>
      </c>
      <c r="L476" s="665"/>
      <c r="M476" s="665">
        <v>188.7</v>
      </c>
      <c r="N476" s="668">
        <v>0.3</v>
      </c>
      <c r="O476" s="668">
        <v>58.28</v>
      </c>
      <c r="P476" s="681"/>
      <c r="Q476" s="669">
        <v>194.26666666666668</v>
      </c>
    </row>
    <row r="477" spans="1:17" ht="14.4" customHeight="1" x14ac:dyDescent="0.3">
      <c r="A477" s="664" t="s">
        <v>8116</v>
      </c>
      <c r="B477" s="665" t="s">
        <v>560</v>
      </c>
      <c r="C477" s="665" t="s">
        <v>7772</v>
      </c>
      <c r="D477" s="665" t="s">
        <v>7785</v>
      </c>
      <c r="E477" s="665" t="s">
        <v>4141</v>
      </c>
      <c r="F477" s="668">
        <v>35</v>
      </c>
      <c r="G477" s="668">
        <v>291978.40000000002</v>
      </c>
      <c r="H477" s="665">
        <v>1</v>
      </c>
      <c r="I477" s="665">
        <v>8342.24</v>
      </c>
      <c r="J477" s="668">
        <v>44</v>
      </c>
      <c r="K477" s="668">
        <v>313667.52999999997</v>
      </c>
      <c r="L477" s="665">
        <v>1.0742833373975607</v>
      </c>
      <c r="M477" s="665">
        <v>7128.807499999999</v>
      </c>
      <c r="N477" s="668">
        <v>45</v>
      </c>
      <c r="O477" s="668">
        <v>280391.76</v>
      </c>
      <c r="P477" s="681">
        <v>0.96031679055710961</v>
      </c>
      <c r="Q477" s="669">
        <v>6230.9279999999999</v>
      </c>
    </row>
    <row r="478" spans="1:17" ht="14.4" customHeight="1" x14ac:dyDescent="0.3">
      <c r="A478" s="664" t="s">
        <v>8116</v>
      </c>
      <c r="B478" s="665" t="s">
        <v>560</v>
      </c>
      <c r="C478" s="665" t="s">
        <v>7772</v>
      </c>
      <c r="D478" s="665" t="s">
        <v>7791</v>
      </c>
      <c r="E478" s="665" t="s">
        <v>7792</v>
      </c>
      <c r="F478" s="668">
        <v>44</v>
      </c>
      <c r="G478" s="668">
        <v>348584.72000000009</v>
      </c>
      <c r="H478" s="665">
        <v>1</v>
      </c>
      <c r="I478" s="665">
        <v>7922.3800000000019</v>
      </c>
      <c r="J478" s="668">
        <v>45</v>
      </c>
      <c r="K478" s="668">
        <v>316827.75</v>
      </c>
      <c r="L478" s="665">
        <v>0.90889741237080024</v>
      </c>
      <c r="M478" s="665">
        <v>7040.6166666666668</v>
      </c>
      <c r="N478" s="668">
        <v>72</v>
      </c>
      <c r="O478" s="668">
        <v>470101.65000000008</v>
      </c>
      <c r="P478" s="681">
        <v>1.3486008508921445</v>
      </c>
      <c r="Q478" s="669">
        <v>6529.1895833333347</v>
      </c>
    </row>
    <row r="479" spans="1:17" ht="14.4" customHeight="1" x14ac:dyDescent="0.3">
      <c r="A479" s="664" t="s">
        <v>8116</v>
      </c>
      <c r="B479" s="665" t="s">
        <v>560</v>
      </c>
      <c r="C479" s="665" t="s">
        <v>7772</v>
      </c>
      <c r="D479" s="665" t="s">
        <v>7798</v>
      </c>
      <c r="E479" s="665"/>
      <c r="F479" s="668">
        <v>16</v>
      </c>
      <c r="G479" s="668">
        <v>126043.2</v>
      </c>
      <c r="H479" s="665">
        <v>1</v>
      </c>
      <c r="I479" s="665">
        <v>7877.7</v>
      </c>
      <c r="J479" s="668">
        <v>12</v>
      </c>
      <c r="K479" s="668">
        <v>86972.479999999996</v>
      </c>
      <c r="L479" s="665">
        <v>0.69002119908095005</v>
      </c>
      <c r="M479" s="665">
        <v>7247.706666666666</v>
      </c>
      <c r="N479" s="668"/>
      <c r="O479" s="668"/>
      <c r="P479" s="681"/>
      <c r="Q479" s="669"/>
    </row>
    <row r="480" spans="1:17" ht="14.4" customHeight="1" x14ac:dyDescent="0.3">
      <c r="A480" s="664" t="s">
        <v>8116</v>
      </c>
      <c r="B480" s="665" t="s">
        <v>560</v>
      </c>
      <c r="C480" s="665" t="s">
        <v>7772</v>
      </c>
      <c r="D480" s="665" t="s">
        <v>7830</v>
      </c>
      <c r="E480" s="665" t="s">
        <v>7831</v>
      </c>
      <c r="F480" s="668"/>
      <c r="G480" s="668"/>
      <c r="H480" s="665"/>
      <c r="I480" s="665"/>
      <c r="J480" s="668">
        <v>1</v>
      </c>
      <c r="K480" s="668">
        <v>2281.7399999999998</v>
      </c>
      <c r="L480" s="665"/>
      <c r="M480" s="665">
        <v>2281.7399999999998</v>
      </c>
      <c r="N480" s="668">
        <v>1</v>
      </c>
      <c r="O480" s="668">
        <v>2075.36</v>
      </c>
      <c r="P480" s="681"/>
      <c r="Q480" s="669">
        <v>2075.36</v>
      </c>
    </row>
    <row r="481" spans="1:17" ht="14.4" customHeight="1" x14ac:dyDescent="0.3">
      <c r="A481" s="664" t="s">
        <v>8116</v>
      </c>
      <c r="B481" s="665" t="s">
        <v>560</v>
      </c>
      <c r="C481" s="665" t="s">
        <v>7772</v>
      </c>
      <c r="D481" s="665" t="s">
        <v>7837</v>
      </c>
      <c r="E481" s="665" t="s">
        <v>932</v>
      </c>
      <c r="F481" s="668"/>
      <c r="G481" s="668"/>
      <c r="H481" s="665"/>
      <c r="I481" s="665"/>
      <c r="J481" s="668"/>
      <c r="K481" s="668"/>
      <c r="L481" s="665"/>
      <c r="M481" s="665"/>
      <c r="N481" s="668">
        <v>0.8</v>
      </c>
      <c r="O481" s="668">
        <v>145.72</v>
      </c>
      <c r="P481" s="681"/>
      <c r="Q481" s="669">
        <v>182.14999999999998</v>
      </c>
    </row>
    <row r="482" spans="1:17" ht="14.4" customHeight="1" x14ac:dyDescent="0.3">
      <c r="A482" s="664" t="s">
        <v>8116</v>
      </c>
      <c r="B482" s="665" t="s">
        <v>560</v>
      </c>
      <c r="C482" s="665" t="s">
        <v>7772</v>
      </c>
      <c r="D482" s="665" t="s">
        <v>7838</v>
      </c>
      <c r="E482" s="665" t="s">
        <v>940</v>
      </c>
      <c r="F482" s="668"/>
      <c r="G482" s="668"/>
      <c r="H482" s="665"/>
      <c r="I482" s="665"/>
      <c r="J482" s="668">
        <v>0.2</v>
      </c>
      <c r="K482" s="668">
        <v>14.15</v>
      </c>
      <c r="L482" s="665"/>
      <c r="M482" s="665">
        <v>70.75</v>
      </c>
      <c r="N482" s="668">
        <v>0.8</v>
      </c>
      <c r="O482" s="668">
        <v>56.6</v>
      </c>
      <c r="P482" s="681"/>
      <c r="Q482" s="669">
        <v>70.75</v>
      </c>
    </row>
    <row r="483" spans="1:17" ht="14.4" customHeight="1" x14ac:dyDescent="0.3">
      <c r="A483" s="664" t="s">
        <v>8116</v>
      </c>
      <c r="B483" s="665" t="s">
        <v>560</v>
      </c>
      <c r="C483" s="665" t="s">
        <v>7772</v>
      </c>
      <c r="D483" s="665" t="s">
        <v>7844</v>
      </c>
      <c r="E483" s="665" t="s">
        <v>7845</v>
      </c>
      <c r="F483" s="668">
        <v>0.02</v>
      </c>
      <c r="G483" s="668">
        <v>7.71</v>
      </c>
      <c r="H483" s="665">
        <v>1</v>
      </c>
      <c r="I483" s="665">
        <v>385.5</v>
      </c>
      <c r="J483" s="668"/>
      <c r="K483" s="668"/>
      <c r="L483" s="665"/>
      <c r="M483" s="665"/>
      <c r="N483" s="668"/>
      <c r="O483" s="668"/>
      <c r="P483" s="681"/>
      <c r="Q483" s="669"/>
    </row>
    <row r="484" spans="1:17" ht="14.4" customHeight="1" x14ac:dyDescent="0.3">
      <c r="A484" s="664" t="s">
        <v>8116</v>
      </c>
      <c r="B484" s="665" t="s">
        <v>560</v>
      </c>
      <c r="C484" s="665" t="s">
        <v>7772</v>
      </c>
      <c r="D484" s="665" t="s">
        <v>7846</v>
      </c>
      <c r="E484" s="665" t="s">
        <v>7847</v>
      </c>
      <c r="F484" s="668">
        <v>0.2</v>
      </c>
      <c r="G484" s="668">
        <v>39.119999999999997</v>
      </c>
      <c r="H484" s="665">
        <v>1</v>
      </c>
      <c r="I484" s="665">
        <v>195.59999999999997</v>
      </c>
      <c r="J484" s="668">
        <v>0.5</v>
      </c>
      <c r="K484" s="668">
        <v>58.650000000000006</v>
      </c>
      <c r="L484" s="665">
        <v>1.4992331288343561</v>
      </c>
      <c r="M484" s="665">
        <v>117.30000000000001</v>
      </c>
      <c r="N484" s="668">
        <v>1.2000000000000002</v>
      </c>
      <c r="O484" s="668">
        <v>140.76999999999998</v>
      </c>
      <c r="P484" s="681">
        <v>3.5984151329243352</v>
      </c>
      <c r="Q484" s="669">
        <v>117.30833333333329</v>
      </c>
    </row>
    <row r="485" spans="1:17" ht="14.4" customHeight="1" x14ac:dyDescent="0.3">
      <c r="A485" s="664" t="s">
        <v>8116</v>
      </c>
      <c r="B485" s="665" t="s">
        <v>560</v>
      </c>
      <c r="C485" s="665" t="s">
        <v>7772</v>
      </c>
      <c r="D485" s="665" t="s">
        <v>7849</v>
      </c>
      <c r="E485" s="665"/>
      <c r="F485" s="668">
        <v>1</v>
      </c>
      <c r="G485" s="668">
        <v>37.81</v>
      </c>
      <c r="H485" s="665">
        <v>1</v>
      </c>
      <c r="I485" s="665">
        <v>37.81</v>
      </c>
      <c r="J485" s="668"/>
      <c r="K485" s="668"/>
      <c r="L485" s="665"/>
      <c r="M485" s="665"/>
      <c r="N485" s="668"/>
      <c r="O485" s="668"/>
      <c r="P485" s="681"/>
      <c r="Q485" s="669"/>
    </row>
    <row r="486" spans="1:17" ht="14.4" customHeight="1" x14ac:dyDescent="0.3">
      <c r="A486" s="664" t="s">
        <v>8116</v>
      </c>
      <c r="B486" s="665" t="s">
        <v>560</v>
      </c>
      <c r="C486" s="665" t="s">
        <v>7772</v>
      </c>
      <c r="D486" s="665" t="s">
        <v>7854</v>
      </c>
      <c r="E486" s="665" t="s">
        <v>2035</v>
      </c>
      <c r="F486" s="668"/>
      <c r="G486" s="668"/>
      <c r="H486" s="665"/>
      <c r="I486" s="665"/>
      <c r="J486" s="668">
        <v>1</v>
      </c>
      <c r="K486" s="668">
        <v>7046.91</v>
      </c>
      <c r="L486" s="665"/>
      <c r="M486" s="665">
        <v>7046.91</v>
      </c>
      <c r="N486" s="668">
        <v>1.49</v>
      </c>
      <c r="O486" s="668">
        <v>7965.11</v>
      </c>
      <c r="P486" s="681"/>
      <c r="Q486" s="669">
        <v>5345.7114093959726</v>
      </c>
    </row>
    <row r="487" spans="1:17" ht="14.4" customHeight="1" x14ac:dyDescent="0.3">
      <c r="A487" s="664" t="s">
        <v>8116</v>
      </c>
      <c r="B487" s="665" t="s">
        <v>560</v>
      </c>
      <c r="C487" s="665" t="s">
        <v>7772</v>
      </c>
      <c r="D487" s="665" t="s">
        <v>7857</v>
      </c>
      <c r="E487" s="665" t="s">
        <v>1720</v>
      </c>
      <c r="F487" s="668"/>
      <c r="G487" s="668"/>
      <c r="H487" s="665"/>
      <c r="I487" s="665"/>
      <c r="J487" s="668">
        <v>0.45</v>
      </c>
      <c r="K487" s="668">
        <v>99.18</v>
      </c>
      <c r="L487" s="665"/>
      <c r="M487" s="665">
        <v>220.4</v>
      </c>
      <c r="N487" s="668"/>
      <c r="O487" s="668"/>
      <c r="P487" s="681"/>
      <c r="Q487" s="669"/>
    </row>
    <row r="488" spans="1:17" ht="14.4" customHeight="1" x14ac:dyDescent="0.3">
      <c r="A488" s="664" t="s">
        <v>8116</v>
      </c>
      <c r="B488" s="665" t="s">
        <v>560</v>
      </c>
      <c r="C488" s="665" t="s">
        <v>7772</v>
      </c>
      <c r="D488" s="665" t="s">
        <v>7858</v>
      </c>
      <c r="E488" s="665" t="s">
        <v>4032</v>
      </c>
      <c r="F488" s="668">
        <v>10</v>
      </c>
      <c r="G488" s="668">
        <v>78777</v>
      </c>
      <c r="H488" s="665">
        <v>1</v>
      </c>
      <c r="I488" s="665">
        <v>7877.7</v>
      </c>
      <c r="J488" s="668">
        <v>12</v>
      </c>
      <c r="K488" s="668">
        <v>83522.679999999993</v>
      </c>
      <c r="L488" s="665">
        <v>1.0602419487921602</v>
      </c>
      <c r="M488" s="665">
        <v>6960.2233333333324</v>
      </c>
      <c r="N488" s="668">
        <v>10</v>
      </c>
      <c r="O488" s="668">
        <v>61879.1</v>
      </c>
      <c r="P488" s="681">
        <v>0.78549703593688514</v>
      </c>
      <c r="Q488" s="669">
        <v>6187.91</v>
      </c>
    </row>
    <row r="489" spans="1:17" ht="14.4" customHeight="1" x14ac:dyDescent="0.3">
      <c r="A489" s="664" t="s">
        <v>8116</v>
      </c>
      <c r="B489" s="665" t="s">
        <v>560</v>
      </c>
      <c r="C489" s="665" t="s">
        <v>7772</v>
      </c>
      <c r="D489" s="665" t="s">
        <v>7864</v>
      </c>
      <c r="E489" s="665" t="s">
        <v>7863</v>
      </c>
      <c r="F489" s="668"/>
      <c r="G489" s="668"/>
      <c r="H489" s="665"/>
      <c r="I489" s="665"/>
      <c r="J489" s="668"/>
      <c r="K489" s="668"/>
      <c r="L489" s="665"/>
      <c r="M489" s="665"/>
      <c r="N489" s="668">
        <v>1.55</v>
      </c>
      <c r="O489" s="668">
        <v>2218.59</v>
      </c>
      <c r="P489" s="681"/>
      <c r="Q489" s="669">
        <v>1431.3483870967743</v>
      </c>
    </row>
    <row r="490" spans="1:17" ht="14.4" customHeight="1" x14ac:dyDescent="0.3">
      <c r="A490" s="664" t="s">
        <v>8116</v>
      </c>
      <c r="B490" s="665" t="s">
        <v>560</v>
      </c>
      <c r="C490" s="665" t="s">
        <v>7772</v>
      </c>
      <c r="D490" s="665" t="s">
        <v>7924</v>
      </c>
      <c r="E490" s="665" t="s">
        <v>2517</v>
      </c>
      <c r="F490" s="668"/>
      <c r="G490" s="668"/>
      <c r="H490" s="665"/>
      <c r="I490" s="665"/>
      <c r="J490" s="668">
        <v>1</v>
      </c>
      <c r="K490" s="668">
        <v>7256.05</v>
      </c>
      <c r="L490" s="665"/>
      <c r="M490" s="665">
        <v>7256.05</v>
      </c>
      <c r="N490" s="668">
        <v>0.2</v>
      </c>
      <c r="O490" s="668">
        <v>1346.29</v>
      </c>
      <c r="P490" s="681"/>
      <c r="Q490" s="669">
        <v>6731.45</v>
      </c>
    </row>
    <row r="491" spans="1:17" ht="14.4" customHeight="1" x14ac:dyDescent="0.3">
      <c r="A491" s="664" t="s">
        <v>8116</v>
      </c>
      <c r="B491" s="665" t="s">
        <v>560</v>
      </c>
      <c r="C491" s="665" t="s">
        <v>7772</v>
      </c>
      <c r="D491" s="665" t="s">
        <v>7930</v>
      </c>
      <c r="E491" s="665" t="s">
        <v>4070</v>
      </c>
      <c r="F491" s="668"/>
      <c r="G491" s="668"/>
      <c r="H491" s="665"/>
      <c r="I491" s="665"/>
      <c r="J491" s="668"/>
      <c r="K491" s="668"/>
      <c r="L491" s="665"/>
      <c r="M491" s="665"/>
      <c r="N491" s="668">
        <v>6</v>
      </c>
      <c r="O491" s="668">
        <v>22799.279999999999</v>
      </c>
      <c r="P491" s="681"/>
      <c r="Q491" s="669">
        <v>3799.8799999999997</v>
      </c>
    </row>
    <row r="492" spans="1:17" ht="14.4" customHeight="1" x14ac:dyDescent="0.3">
      <c r="A492" s="664" t="s">
        <v>8116</v>
      </c>
      <c r="B492" s="665" t="s">
        <v>560</v>
      </c>
      <c r="C492" s="665" t="s">
        <v>7772</v>
      </c>
      <c r="D492" s="665" t="s">
        <v>7931</v>
      </c>
      <c r="E492" s="665" t="s">
        <v>3491</v>
      </c>
      <c r="F492" s="668"/>
      <c r="G492" s="668"/>
      <c r="H492" s="665"/>
      <c r="I492" s="665"/>
      <c r="J492" s="668"/>
      <c r="K492" s="668"/>
      <c r="L492" s="665"/>
      <c r="M492" s="665"/>
      <c r="N492" s="668">
        <v>2</v>
      </c>
      <c r="O492" s="668">
        <v>14561.44</v>
      </c>
      <c r="P492" s="681"/>
      <c r="Q492" s="669">
        <v>7280.72</v>
      </c>
    </row>
    <row r="493" spans="1:17" ht="14.4" customHeight="1" x14ac:dyDescent="0.3">
      <c r="A493" s="664" t="s">
        <v>8116</v>
      </c>
      <c r="B493" s="665" t="s">
        <v>560</v>
      </c>
      <c r="C493" s="665" t="s">
        <v>7772</v>
      </c>
      <c r="D493" s="665" t="s">
        <v>7944</v>
      </c>
      <c r="E493" s="665" t="s">
        <v>1933</v>
      </c>
      <c r="F493" s="668"/>
      <c r="G493" s="668"/>
      <c r="H493" s="665"/>
      <c r="I493" s="665"/>
      <c r="J493" s="668">
        <v>1</v>
      </c>
      <c r="K493" s="668">
        <v>1084.0999999999999</v>
      </c>
      <c r="L493" s="665"/>
      <c r="M493" s="665">
        <v>1084.0999999999999</v>
      </c>
      <c r="N493" s="668">
        <v>0.52</v>
      </c>
      <c r="O493" s="668">
        <v>563.73</v>
      </c>
      <c r="P493" s="681"/>
      <c r="Q493" s="669">
        <v>1084.0961538461538</v>
      </c>
    </row>
    <row r="494" spans="1:17" ht="14.4" customHeight="1" x14ac:dyDescent="0.3">
      <c r="A494" s="664" t="s">
        <v>8116</v>
      </c>
      <c r="B494" s="665" t="s">
        <v>560</v>
      </c>
      <c r="C494" s="665" t="s">
        <v>7772</v>
      </c>
      <c r="D494" s="665" t="s">
        <v>7945</v>
      </c>
      <c r="E494" s="665" t="s">
        <v>1933</v>
      </c>
      <c r="F494" s="668"/>
      <c r="G494" s="668"/>
      <c r="H494" s="665"/>
      <c r="I494" s="665"/>
      <c r="J494" s="668"/>
      <c r="K494" s="668"/>
      <c r="L494" s="665"/>
      <c r="M494" s="665"/>
      <c r="N494" s="668">
        <v>1.53</v>
      </c>
      <c r="O494" s="668">
        <v>552.89</v>
      </c>
      <c r="P494" s="681"/>
      <c r="Q494" s="669">
        <v>361.3660130718954</v>
      </c>
    </row>
    <row r="495" spans="1:17" ht="14.4" customHeight="1" x14ac:dyDescent="0.3">
      <c r="A495" s="664" t="s">
        <v>8116</v>
      </c>
      <c r="B495" s="665" t="s">
        <v>560</v>
      </c>
      <c r="C495" s="665" t="s">
        <v>7772</v>
      </c>
      <c r="D495" s="665" t="s">
        <v>7946</v>
      </c>
      <c r="E495" s="665" t="s">
        <v>1933</v>
      </c>
      <c r="F495" s="668"/>
      <c r="G495" s="668"/>
      <c r="H495" s="665"/>
      <c r="I495" s="665"/>
      <c r="J495" s="668">
        <v>1</v>
      </c>
      <c r="K495" s="668">
        <v>120.45</v>
      </c>
      <c r="L495" s="665"/>
      <c r="M495" s="665">
        <v>120.45</v>
      </c>
      <c r="N495" s="668">
        <v>1</v>
      </c>
      <c r="O495" s="668">
        <v>120.45</v>
      </c>
      <c r="P495" s="681"/>
      <c r="Q495" s="669">
        <v>120.45</v>
      </c>
    </row>
    <row r="496" spans="1:17" ht="14.4" customHeight="1" x14ac:dyDescent="0.3">
      <c r="A496" s="664" t="s">
        <v>8116</v>
      </c>
      <c r="B496" s="665" t="s">
        <v>560</v>
      </c>
      <c r="C496" s="665" t="s">
        <v>7772</v>
      </c>
      <c r="D496" s="665" t="s">
        <v>7949</v>
      </c>
      <c r="E496" s="665" t="s">
        <v>1933</v>
      </c>
      <c r="F496" s="668"/>
      <c r="G496" s="668"/>
      <c r="H496" s="665"/>
      <c r="I496" s="665"/>
      <c r="J496" s="668"/>
      <c r="K496" s="668"/>
      <c r="L496" s="665"/>
      <c r="M496" s="665"/>
      <c r="N496" s="668">
        <v>0.11</v>
      </c>
      <c r="O496" s="668">
        <v>159</v>
      </c>
      <c r="P496" s="681"/>
      <c r="Q496" s="669">
        <v>1445.4545454545455</v>
      </c>
    </row>
    <row r="497" spans="1:17" ht="14.4" customHeight="1" x14ac:dyDescent="0.3">
      <c r="A497" s="664" t="s">
        <v>8116</v>
      </c>
      <c r="B497" s="665" t="s">
        <v>560</v>
      </c>
      <c r="C497" s="665" t="s">
        <v>7772</v>
      </c>
      <c r="D497" s="665" t="s">
        <v>7968</v>
      </c>
      <c r="E497" s="665" t="s">
        <v>1992</v>
      </c>
      <c r="F497" s="668"/>
      <c r="G497" s="668"/>
      <c r="H497" s="665"/>
      <c r="I497" s="665"/>
      <c r="J497" s="668">
        <v>0.43</v>
      </c>
      <c r="K497" s="668">
        <v>325.09000000000003</v>
      </c>
      <c r="L497" s="665"/>
      <c r="M497" s="665">
        <v>756.0232558139536</v>
      </c>
      <c r="N497" s="668">
        <v>0.87</v>
      </c>
      <c r="O497" s="668">
        <v>358.58</v>
      </c>
      <c r="P497" s="681"/>
      <c r="Q497" s="669">
        <v>412.16091954022988</v>
      </c>
    </row>
    <row r="498" spans="1:17" ht="14.4" customHeight="1" x14ac:dyDescent="0.3">
      <c r="A498" s="664" t="s">
        <v>8116</v>
      </c>
      <c r="B498" s="665" t="s">
        <v>560</v>
      </c>
      <c r="C498" s="665" t="s">
        <v>7772</v>
      </c>
      <c r="D498" s="665" t="s">
        <v>8166</v>
      </c>
      <c r="E498" s="665" t="s">
        <v>8167</v>
      </c>
      <c r="F498" s="668"/>
      <c r="G498" s="668"/>
      <c r="H498" s="665"/>
      <c r="I498" s="665"/>
      <c r="J498" s="668">
        <v>2</v>
      </c>
      <c r="K498" s="668">
        <v>27380.98</v>
      </c>
      <c r="L498" s="665"/>
      <c r="M498" s="665">
        <v>13690.49</v>
      </c>
      <c r="N498" s="668"/>
      <c r="O498" s="668"/>
      <c r="P498" s="681"/>
      <c r="Q498" s="669"/>
    </row>
    <row r="499" spans="1:17" ht="14.4" customHeight="1" x14ac:dyDescent="0.3">
      <c r="A499" s="664" t="s">
        <v>8116</v>
      </c>
      <c r="B499" s="665" t="s">
        <v>560</v>
      </c>
      <c r="C499" s="665" t="s">
        <v>7772</v>
      </c>
      <c r="D499" s="665" t="s">
        <v>8168</v>
      </c>
      <c r="E499" s="665" t="s">
        <v>608</v>
      </c>
      <c r="F499" s="668"/>
      <c r="G499" s="668"/>
      <c r="H499" s="665"/>
      <c r="I499" s="665"/>
      <c r="J499" s="668">
        <v>6</v>
      </c>
      <c r="K499" s="668">
        <v>13690.5</v>
      </c>
      <c r="L499" s="665"/>
      <c r="M499" s="665">
        <v>2281.75</v>
      </c>
      <c r="N499" s="668">
        <v>6</v>
      </c>
      <c r="O499" s="668">
        <v>13690.5</v>
      </c>
      <c r="P499" s="681"/>
      <c r="Q499" s="669">
        <v>2281.75</v>
      </c>
    </row>
    <row r="500" spans="1:17" ht="14.4" customHeight="1" x14ac:dyDescent="0.3">
      <c r="A500" s="664" t="s">
        <v>8116</v>
      </c>
      <c r="B500" s="665" t="s">
        <v>560</v>
      </c>
      <c r="C500" s="665" t="s">
        <v>7772</v>
      </c>
      <c r="D500" s="665" t="s">
        <v>7992</v>
      </c>
      <c r="E500" s="665" t="s">
        <v>3176</v>
      </c>
      <c r="F500" s="668"/>
      <c r="G500" s="668"/>
      <c r="H500" s="665"/>
      <c r="I500" s="665"/>
      <c r="J500" s="668"/>
      <c r="K500" s="668"/>
      <c r="L500" s="665"/>
      <c r="M500" s="665"/>
      <c r="N500" s="668">
        <v>0.60000000000000009</v>
      </c>
      <c r="O500" s="668">
        <v>42.42</v>
      </c>
      <c r="P500" s="681"/>
      <c r="Q500" s="669">
        <v>70.699999999999989</v>
      </c>
    </row>
    <row r="501" spans="1:17" ht="14.4" customHeight="1" x14ac:dyDescent="0.3">
      <c r="A501" s="664" t="s">
        <v>8116</v>
      </c>
      <c r="B501" s="665" t="s">
        <v>560</v>
      </c>
      <c r="C501" s="665" t="s">
        <v>7772</v>
      </c>
      <c r="D501" s="665" t="s">
        <v>8000</v>
      </c>
      <c r="E501" s="665" t="s">
        <v>3858</v>
      </c>
      <c r="F501" s="668"/>
      <c r="G501" s="668"/>
      <c r="H501" s="665"/>
      <c r="I501" s="665"/>
      <c r="J501" s="668"/>
      <c r="K501" s="668"/>
      <c r="L501" s="665"/>
      <c r="M501" s="665"/>
      <c r="N501" s="668">
        <v>1</v>
      </c>
      <c r="O501" s="668">
        <v>1749.08</v>
      </c>
      <c r="P501" s="681"/>
      <c r="Q501" s="669">
        <v>1749.08</v>
      </c>
    </row>
    <row r="502" spans="1:17" ht="14.4" customHeight="1" x14ac:dyDescent="0.3">
      <c r="A502" s="664" t="s">
        <v>8116</v>
      </c>
      <c r="B502" s="665" t="s">
        <v>560</v>
      </c>
      <c r="C502" s="665" t="s">
        <v>7772</v>
      </c>
      <c r="D502" s="665" t="s">
        <v>8001</v>
      </c>
      <c r="E502" s="665" t="s">
        <v>4413</v>
      </c>
      <c r="F502" s="668"/>
      <c r="G502" s="668"/>
      <c r="H502" s="665"/>
      <c r="I502" s="665"/>
      <c r="J502" s="668"/>
      <c r="K502" s="668"/>
      <c r="L502" s="665"/>
      <c r="M502" s="665"/>
      <c r="N502" s="668">
        <v>0.05</v>
      </c>
      <c r="O502" s="668">
        <v>14.14</v>
      </c>
      <c r="P502" s="681"/>
      <c r="Q502" s="669">
        <v>282.8</v>
      </c>
    </row>
    <row r="503" spans="1:17" ht="14.4" customHeight="1" x14ac:dyDescent="0.3">
      <c r="A503" s="664" t="s">
        <v>8116</v>
      </c>
      <c r="B503" s="665" t="s">
        <v>560</v>
      </c>
      <c r="C503" s="665" t="s">
        <v>7772</v>
      </c>
      <c r="D503" s="665" t="s">
        <v>8002</v>
      </c>
      <c r="E503" s="665" t="s">
        <v>1720</v>
      </c>
      <c r="F503" s="668"/>
      <c r="G503" s="668"/>
      <c r="H503" s="665"/>
      <c r="I503" s="665"/>
      <c r="J503" s="668"/>
      <c r="K503" s="668"/>
      <c r="L503" s="665"/>
      <c r="M503" s="665"/>
      <c r="N503" s="668">
        <v>0.05</v>
      </c>
      <c r="O503" s="668">
        <v>31.96</v>
      </c>
      <c r="P503" s="681"/>
      <c r="Q503" s="669">
        <v>639.19999999999993</v>
      </c>
    </row>
    <row r="504" spans="1:17" ht="14.4" customHeight="1" x14ac:dyDescent="0.3">
      <c r="A504" s="664" t="s">
        <v>8116</v>
      </c>
      <c r="B504" s="665" t="s">
        <v>560</v>
      </c>
      <c r="C504" s="665" t="s">
        <v>7772</v>
      </c>
      <c r="D504" s="665" t="s">
        <v>8169</v>
      </c>
      <c r="E504" s="665" t="s">
        <v>4141</v>
      </c>
      <c r="F504" s="668"/>
      <c r="G504" s="668"/>
      <c r="H504" s="665"/>
      <c r="I504" s="665"/>
      <c r="J504" s="668"/>
      <c r="K504" s="668"/>
      <c r="L504" s="665"/>
      <c r="M504" s="665"/>
      <c r="N504" s="668">
        <v>2</v>
      </c>
      <c r="O504" s="668">
        <v>12745.08</v>
      </c>
      <c r="P504" s="681"/>
      <c r="Q504" s="669">
        <v>6372.54</v>
      </c>
    </row>
    <row r="505" spans="1:17" ht="14.4" customHeight="1" x14ac:dyDescent="0.3">
      <c r="A505" s="664" t="s">
        <v>8116</v>
      </c>
      <c r="B505" s="665" t="s">
        <v>560</v>
      </c>
      <c r="C505" s="665" t="s">
        <v>7772</v>
      </c>
      <c r="D505" s="665" t="s">
        <v>8169</v>
      </c>
      <c r="E505" s="665"/>
      <c r="F505" s="668"/>
      <c r="G505" s="668"/>
      <c r="H505" s="665"/>
      <c r="I505" s="665"/>
      <c r="J505" s="668"/>
      <c r="K505" s="668"/>
      <c r="L505" s="665"/>
      <c r="M505" s="665"/>
      <c r="N505" s="668">
        <v>4</v>
      </c>
      <c r="O505" s="668">
        <v>25490.16</v>
      </c>
      <c r="P505" s="681"/>
      <c r="Q505" s="669">
        <v>6372.54</v>
      </c>
    </row>
    <row r="506" spans="1:17" ht="14.4" customHeight="1" x14ac:dyDescent="0.3">
      <c r="A506" s="664" t="s">
        <v>8116</v>
      </c>
      <c r="B506" s="665" t="s">
        <v>560</v>
      </c>
      <c r="C506" s="665" t="s">
        <v>8032</v>
      </c>
      <c r="D506" s="665" t="s">
        <v>8170</v>
      </c>
      <c r="E506" s="665" t="s">
        <v>8171</v>
      </c>
      <c r="F506" s="668">
        <v>79</v>
      </c>
      <c r="G506" s="668">
        <v>56137.399999999987</v>
      </c>
      <c r="H506" s="665">
        <v>1</v>
      </c>
      <c r="I506" s="665">
        <v>710.5999999999998</v>
      </c>
      <c r="J506" s="668">
        <v>25</v>
      </c>
      <c r="K506" s="668">
        <v>17765.000000000004</v>
      </c>
      <c r="L506" s="665">
        <v>0.31645569620253178</v>
      </c>
      <c r="M506" s="665">
        <v>710.60000000000014</v>
      </c>
      <c r="N506" s="668"/>
      <c r="O506" s="668"/>
      <c r="P506" s="681"/>
      <c r="Q506" s="669"/>
    </row>
    <row r="507" spans="1:17" ht="14.4" customHeight="1" x14ac:dyDescent="0.3">
      <c r="A507" s="664" t="s">
        <v>8116</v>
      </c>
      <c r="B507" s="665" t="s">
        <v>560</v>
      </c>
      <c r="C507" s="665" t="s">
        <v>8032</v>
      </c>
      <c r="D507" s="665" t="s">
        <v>8125</v>
      </c>
      <c r="E507" s="665" t="s">
        <v>8126</v>
      </c>
      <c r="F507" s="668">
        <v>59</v>
      </c>
      <c r="G507" s="668">
        <v>118672.59999999996</v>
      </c>
      <c r="H507" s="665">
        <v>1</v>
      </c>
      <c r="I507" s="665">
        <v>2011.3999999999994</v>
      </c>
      <c r="J507" s="668">
        <v>21</v>
      </c>
      <c r="K507" s="668">
        <v>42239.400000000009</v>
      </c>
      <c r="L507" s="665">
        <v>0.35593220338983067</v>
      </c>
      <c r="M507" s="665">
        <v>2011.4000000000003</v>
      </c>
      <c r="N507" s="668"/>
      <c r="O507" s="668"/>
      <c r="P507" s="681"/>
      <c r="Q507" s="669"/>
    </row>
    <row r="508" spans="1:17" ht="14.4" customHeight="1" x14ac:dyDescent="0.3">
      <c r="A508" s="664" t="s">
        <v>8116</v>
      </c>
      <c r="B508" s="665" t="s">
        <v>560</v>
      </c>
      <c r="C508" s="665" t="s">
        <v>8032</v>
      </c>
      <c r="D508" s="665" t="s">
        <v>8033</v>
      </c>
      <c r="E508" s="665" t="s">
        <v>8034</v>
      </c>
      <c r="F508" s="668"/>
      <c r="G508" s="668"/>
      <c r="H508" s="665"/>
      <c r="I508" s="665"/>
      <c r="J508" s="668">
        <v>1</v>
      </c>
      <c r="K508" s="668">
        <v>867</v>
      </c>
      <c r="L508" s="665"/>
      <c r="M508" s="665">
        <v>867</v>
      </c>
      <c r="N508" s="668"/>
      <c r="O508" s="668"/>
      <c r="P508" s="681"/>
      <c r="Q508" s="669"/>
    </row>
    <row r="509" spans="1:17" ht="14.4" customHeight="1" x14ac:dyDescent="0.3">
      <c r="A509" s="664" t="s">
        <v>8116</v>
      </c>
      <c r="B509" s="665" t="s">
        <v>560</v>
      </c>
      <c r="C509" s="665" t="s">
        <v>8032</v>
      </c>
      <c r="D509" s="665" t="s">
        <v>8035</v>
      </c>
      <c r="E509" s="665" t="s">
        <v>8036</v>
      </c>
      <c r="F509" s="668"/>
      <c r="G509" s="668"/>
      <c r="H509" s="665"/>
      <c r="I509" s="665"/>
      <c r="J509" s="668"/>
      <c r="K509" s="668"/>
      <c r="L509" s="665"/>
      <c r="M509" s="665"/>
      <c r="N509" s="668">
        <v>1</v>
      </c>
      <c r="O509" s="668">
        <v>867</v>
      </c>
      <c r="P509" s="681"/>
      <c r="Q509" s="669">
        <v>867</v>
      </c>
    </row>
    <row r="510" spans="1:17" ht="14.4" customHeight="1" x14ac:dyDescent="0.3">
      <c r="A510" s="664" t="s">
        <v>8116</v>
      </c>
      <c r="B510" s="665" t="s">
        <v>560</v>
      </c>
      <c r="C510" s="665" t="s">
        <v>8032</v>
      </c>
      <c r="D510" s="665" t="s">
        <v>8172</v>
      </c>
      <c r="E510" s="665" t="s">
        <v>8173</v>
      </c>
      <c r="F510" s="668"/>
      <c r="G510" s="668"/>
      <c r="H510" s="665"/>
      <c r="I510" s="665"/>
      <c r="J510" s="668">
        <v>33</v>
      </c>
      <c r="K510" s="668">
        <v>33718.410000000003</v>
      </c>
      <c r="L510" s="665"/>
      <c r="M510" s="665">
        <v>1021.7700000000001</v>
      </c>
      <c r="N510" s="668">
        <v>90</v>
      </c>
      <c r="O510" s="668">
        <v>91959.299999999974</v>
      </c>
      <c r="P510" s="681"/>
      <c r="Q510" s="669">
        <v>1021.7699999999998</v>
      </c>
    </row>
    <row r="511" spans="1:17" ht="14.4" customHeight="1" x14ac:dyDescent="0.3">
      <c r="A511" s="664" t="s">
        <v>8116</v>
      </c>
      <c r="B511" s="665" t="s">
        <v>560</v>
      </c>
      <c r="C511" s="665" t="s">
        <v>8032</v>
      </c>
      <c r="D511" s="665" t="s">
        <v>8174</v>
      </c>
      <c r="E511" s="665" t="s">
        <v>8175</v>
      </c>
      <c r="F511" s="668"/>
      <c r="G511" s="668"/>
      <c r="H511" s="665"/>
      <c r="I511" s="665"/>
      <c r="J511" s="668">
        <v>36</v>
      </c>
      <c r="K511" s="668">
        <v>72452.52</v>
      </c>
      <c r="L511" s="665"/>
      <c r="M511" s="665">
        <v>2012.5700000000002</v>
      </c>
      <c r="N511" s="668">
        <v>57</v>
      </c>
      <c r="O511" s="668">
        <v>114716.49</v>
      </c>
      <c r="P511" s="681"/>
      <c r="Q511" s="669">
        <v>2012.5700000000002</v>
      </c>
    </row>
    <row r="512" spans="1:17" ht="14.4" customHeight="1" x14ac:dyDescent="0.3">
      <c r="A512" s="664" t="s">
        <v>8116</v>
      </c>
      <c r="B512" s="665" t="s">
        <v>560</v>
      </c>
      <c r="C512" s="665" t="s">
        <v>8045</v>
      </c>
      <c r="D512" s="665" t="s">
        <v>8046</v>
      </c>
      <c r="E512" s="665" t="s">
        <v>8047</v>
      </c>
      <c r="F512" s="668">
        <v>1</v>
      </c>
      <c r="G512" s="668">
        <v>277</v>
      </c>
      <c r="H512" s="665">
        <v>1</v>
      </c>
      <c r="I512" s="665">
        <v>277</v>
      </c>
      <c r="J512" s="668"/>
      <c r="K512" s="668"/>
      <c r="L512" s="665"/>
      <c r="M512" s="665"/>
      <c r="N512" s="668"/>
      <c r="O512" s="668"/>
      <c r="P512" s="681"/>
      <c r="Q512" s="669"/>
    </row>
    <row r="513" spans="1:17" ht="14.4" customHeight="1" x14ac:dyDescent="0.3">
      <c r="A513" s="664" t="s">
        <v>8116</v>
      </c>
      <c r="B513" s="665" t="s">
        <v>560</v>
      </c>
      <c r="C513" s="665" t="s">
        <v>8045</v>
      </c>
      <c r="D513" s="665" t="s">
        <v>8050</v>
      </c>
      <c r="E513" s="665" t="s">
        <v>8051</v>
      </c>
      <c r="F513" s="668"/>
      <c r="G513" s="668"/>
      <c r="H513" s="665"/>
      <c r="I513" s="665"/>
      <c r="J513" s="668"/>
      <c r="K513" s="668"/>
      <c r="L513" s="665"/>
      <c r="M513" s="665"/>
      <c r="N513" s="668">
        <v>3</v>
      </c>
      <c r="O513" s="668">
        <v>438</v>
      </c>
      <c r="P513" s="681"/>
      <c r="Q513" s="669">
        <v>146</v>
      </c>
    </row>
    <row r="514" spans="1:17" ht="14.4" customHeight="1" x14ac:dyDescent="0.3">
      <c r="A514" s="664" t="s">
        <v>8116</v>
      </c>
      <c r="B514" s="665" t="s">
        <v>560</v>
      </c>
      <c r="C514" s="665" t="s">
        <v>8045</v>
      </c>
      <c r="D514" s="665" t="s">
        <v>8054</v>
      </c>
      <c r="E514" s="665" t="s">
        <v>8055</v>
      </c>
      <c r="F514" s="668">
        <v>1352</v>
      </c>
      <c r="G514" s="668">
        <v>46986</v>
      </c>
      <c r="H514" s="665">
        <v>1</v>
      </c>
      <c r="I514" s="665">
        <v>34.752958579881657</v>
      </c>
      <c r="J514" s="668">
        <v>931</v>
      </c>
      <c r="K514" s="668">
        <v>32585</v>
      </c>
      <c r="L514" s="665">
        <v>0.69350444813348655</v>
      </c>
      <c r="M514" s="665">
        <v>35</v>
      </c>
      <c r="N514" s="668">
        <v>550</v>
      </c>
      <c r="O514" s="668">
        <v>20350</v>
      </c>
      <c r="P514" s="681">
        <v>0.43310773421870347</v>
      </c>
      <c r="Q514" s="669">
        <v>37</v>
      </c>
    </row>
    <row r="515" spans="1:17" ht="14.4" customHeight="1" x14ac:dyDescent="0.3">
      <c r="A515" s="664" t="s">
        <v>8116</v>
      </c>
      <c r="B515" s="665" t="s">
        <v>560</v>
      </c>
      <c r="C515" s="665" t="s">
        <v>8045</v>
      </c>
      <c r="D515" s="665" t="s">
        <v>8056</v>
      </c>
      <c r="E515" s="665" t="s">
        <v>8057</v>
      </c>
      <c r="F515" s="668"/>
      <c r="G515" s="668"/>
      <c r="H515" s="665"/>
      <c r="I515" s="665"/>
      <c r="J515" s="668">
        <v>1</v>
      </c>
      <c r="K515" s="668">
        <v>5</v>
      </c>
      <c r="L515" s="665"/>
      <c r="M515" s="665">
        <v>5</v>
      </c>
      <c r="N515" s="668"/>
      <c r="O515" s="668"/>
      <c r="P515" s="681"/>
      <c r="Q515" s="669"/>
    </row>
    <row r="516" spans="1:17" ht="14.4" customHeight="1" x14ac:dyDescent="0.3">
      <c r="A516" s="664" t="s">
        <v>8116</v>
      </c>
      <c r="B516" s="665" t="s">
        <v>560</v>
      </c>
      <c r="C516" s="665" t="s">
        <v>8045</v>
      </c>
      <c r="D516" s="665" t="s">
        <v>8062</v>
      </c>
      <c r="E516" s="665" t="s">
        <v>8063</v>
      </c>
      <c r="F516" s="668">
        <v>1158</v>
      </c>
      <c r="G516" s="668">
        <v>189548</v>
      </c>
      <c r="H516" s="665">
        <v>1</v>
      </c>
      <c r="I516" s="665">
        <v>163.68566493955095</v>
      </c>
      <c r="J516" s="668">
        <v>1876</v>
      </c>
      <c r="K516" s="668">
        <v>309540</v>
      </c>
      <c r="L516" s="665">
        <v>1.6330428176504104</v>
      </c>
      <c r="M516" s="665">
        <v>165</v>
      </c>
      <c r="N516" s="668">
        <v>2856</v>
      </c>
      <c r="O516" s="668">
        <v>505512</v>
      </c>
      <c r="P516" s="681">
        <v>2.6669339692320677</v>
      </c>
      <c r="Q516" s="669">
        <v>177</v>
      </c>
    </row>
    <row r="517" spans="1:17" ht="14.4" customHeight="1" x14ac:dyDescent="0.3">
      <c r="A517" s="664" t="s">
        <v>8116</v>
      </c>
      <c r="B517" s="665" t="s">
        <v>560</v>
      </c>
      <c r="C517" s="665" t="s">
        <v>8045</v>
      </c>
      <c r="D517" s="665" t="s">
        <v>8132</v>
      </c>
      <c r="E517" s="665" t="s">
        <v>8133</v>
      </c>
      <c r="F517" s="668">
        <v>555</v>
      </c>
      <c r="G517" s="668">
        <v>660582</v>
      </c>
      <c r="H517" s="665">
        <v>1</v>
      </c>
      <c r="I517" s="665">
        <v>1190.2378378378378</v>
      </c>
      <c r="J517" s="668">
        <v>534</v>
      </c>
      <c r="K517" s="668">
        <v>637596</v>
      </c>
      <c r="L517" s="665">
        <v>0.9652034115370991</v>
      </c>
      <c r="M517" s="665">
        <v>1194</v>
      </c>
      <c r="N517" s="668">
        <v>497</v>
      </c>
      <c r="O517" s="668">
        <v>617274</v>
      </c>
      <c r="P517" s="681">
        <v>0.93443963050764323</v>
      </c>
      <c r="Q517" s="669">
        <v>1242</v>
      </c>
    </row>
    <row r="518" spans="1:17" ht="14.4" customHeight="1" x14ac:dyDescent="0.3">
      <c r="A518" s="664" t="s">
        <v>8116</v>
      </c>
      <c r="B518" s="665" t="s">
        <v>560</v>
      </c>
      <c r="C518" s="665" t="s">
        <v>8045</v>
      </c>
      <c r="D518" s="665" t="s">
        <v>8134</v>
      </c>
      <c r="E518" s="665" t="s">
        <v>8135</v>
      </c>
      <c r="F518" s="668">
        <v>39462</v>
      </c>
      <c r="G518" s="668">
        <v>27888332</v>
      </c>
      <c r="H518" s="665">
        <v>1</v>
      </c>
      <c r="I518" s="665">
        <v>706.71359789164262</v>
      </c>
      <c r="J518" s="668">
        <v>37291</v>
      </c>
      <c r="K518" s="668">
        <v>26364737</v>
      </c>
      <c r="L518" s="665">
        <v>0.94536801268716963</v>
      </c>
      <c r="M518" s="665">
        <v>707</v>
      </c>
      <c r="N518" s="668">
        <v>36506</v>
      </c>
      <c r="O518" s="668">
        <v>26101790</v>
      </c>
      <c r="P518" s="681">
        <v>0.93593944593029088</v>
      </c>
      <c r="Q518" s="669">
        <v>715</v>
      </c>
    </row>
    <row r="519" spans="1:17" ht="14.4" customHeight="1" x14ac:dyDescent="0.3">
      <c r="A519" s="664" t="s">
        <v>8116</v>
      </c>
      <c r="B519" s="665" t="s">
        <v>560</v>
      </c>
      <c r="C519" s="665" t="s">
        <v>8045</v>
      </c>
      <c r="D519" s="665" t="s">
        <v>8136</v>
      </c>
      <c r="E519" s="665" t="s">
        <v>8137</v>
      </c>
      <c r="F519" s="668">
        <v>347</v>
      </c>
      <c r="G519" s="668">
        <v>214267</v>
      </c>
      <c r="H519" s="665">
        <v>1</v>
      </c>
      <c r="I519" s="665">
        <v>617.48414985590773</v>
      </c>
      <c r="J519" s="668">
        <v>421</v>
      </c>
      <c r="K519" s="668">
        <v>260599</v>
      </c>
      <c r="L519" s="665">
        <v>1.2162348845132476</v>
      </c>
      <c r="M519" s="665">
        <v>619</v>
      </c>
      <c r="N519" s="668">
        <v>654</v>
      </c>
      <c r="O519" s="668">
        <v>412674</v>
      </c>
      <c r="P519" s="681">
        <v>1.9259802022709984</v>
      </c>
      <c r="Q519" s="669">
        <v>631</v>
      </c>
    </row>
    <row r="520" spans="1:17" ht="14.4" customHeight="1" x14ac:dyDescent="0.3">
      <c r="A520" s="664" t="s">
        <v>8116</v>
      </c>
      <c r="B520" s="665" t="s">
        <v>560</v>
      </c>
      <c r="C520" s="665" t="s">
        <v>8045</v>
      </c>
      <c r="D520" s="665" t="s">
        <v>8138</v>
      </c>
      <c r="E520" s="665" t="s">
        <v>8139</v>
      </c>
      <c r="F520" s="668">
        <v>2</v>
      </c>
      <c r="G520" s="668">
        <v>12087</v>
      </c>
      <c r="H520" s="665">
        <v>1</v>
      </c>
      <c r="I520" s="665">
        <v>6043.5</v>
      </c>
      <c r="J520" s="668">
        <v>3</v>
      </c>
      <c r="K520" s="668">
        <v>18162</v>
      </c>
      <c r="L520" s="665">
        <v>1.5026061057334326</v>
      </c>
      <c r="M520" s="665">
        <v>6054</v>
      </c>
      <c r="N520" s="668">
        <v>3</v>
      </c>
      <c r="O520" s="668">
        <v>18444</v>
      </c>
      <c r="P520" s="681">
        <v>1.5259369570613055</v>
      </c>
      <c r="Q520" s="669">
        <v>6148</v>
      </c>
    </row>
    <row r="521" spans="1:17" ht="14.4" customHeight="1" x14ac:dyDescent="0.3">
      <c r="A521" s="664" t="s">
        <v>8116</v>
      </c>
      <c r="B521" s="665" t="s">
        <v>560</v>
      </c>
      <c r="C521" s="665" t="s">
        <v>8045</v>
      </c>
      <c r="D521" s="665" t="s">
        <v>8140</v>
      </c>
      <c r="E521" s="665" t="s">
        <v>8141</v>
      </c>
      <c r="F521" s="668">
        <v>5</v>
      </c>
      <c r="G521" s="668">
        <v>32870</v>
      </c>
      <c r="H521" s="665">
        <v>1</v>
      </c>
      <c r="I521" s="665">
        <v>6574</v>
      </c>
      <c r="J521" s="668">
        <v>8</v>
      </c>
      <c r="K521" s="668">
        <v>52648</v>
      </c>
      <c r="L521" s="665">
        <v>1.6017036811682386</v>
      </c>
      <c r="M521" s="665">
        <v>6581</v>
      </c>
      <c r="N521" s="668">
        <v>7</v>
      </c>
      <c r="O521" s="668">
        <v>46739</v>
      </c>
      <c r="P521" s="681">
        <v>1.4219348950410708</v>
      </c>
      <c r="Q521" s="669">
        <v>6677</v>
      </c>
    </row>
    <row r="522" spans="1:17" ht="14.4" customHeight="1" x14ac:dyDescent="0.3">
      <c r="A522" s="664" t="s">
        <v>8116</v>
      </c>
      <c r="B522" s="665" t="s">
        <v>560</v>
      </c>
      <c r="C522" s="665" t="s">
        <v>8045</v>
      </c>
      <c r="D522" s="665" t="s">
        <v>8142</v>
      </c>
      <c r="E522" s="665" t="s">
        <v>8143</v>
      </c>
      <c r="F522" s="668">
        <v>1334</v>
      </c>
      <c r="G522" s="668">
        <v>166372</v>
      </c>
      <c r="H522" s="665">
        <v>1</v>
      </c>
      <c r="I522" s="665">
        <v>124.71664167916042</v>
      </c>
      <c r="J522" s="668">
        <v>1298</v>
      </c>
      <c r="K522" s="668">
        <v>162250</v>
      </c>
      <c r="L522" s="665">
        <v>0.97522419637919844</v>
      </c>
      <c r="M522" s="665">
        <v>125</v>
      </c>
      <c r="N522" s="668">
        <v>1386</v>
      </c>
      <c r="O522" s="668">
        <v>178794</v>
      </c>
      <c r="P522" s="681">
        <v>1.0746640059625419</v>
      </c>
      <c r="Q522" s="669">
        <v>129</v>
      </c>
    </row>
    <row r="523" spans="1:17" ht="14.4" customHeight="1" x14ac:dyDescent="0.3">
      <c r="A523" s="664" t="s">
        <v>8116</v>
      </c>
      <c r="B523" s="665" t="s">
        <v>560</v>
      </c>
      <c r="C523" s="665" t="s">
        <v>8045</v>
      </c>
      <c r="D523" s="665" t="s">
        <v>8176</v>
      </c>
      <c r="E523" s="665" t="s">
        <v>8177</v>
      </c>
      <c r="F523" s="668">
        <v>11</v>
      </c>
      <c r="G523" s="668">
        <v>30332</v>
      </c>
      <c r="H523" s="665">
        <v>1</v>
      </c>
      <c r="I523" s="665">
        <v>2757.4545454545455</v>
      </c>
      <c r="J523" s="668"/>
      <c r="K523" s="668"/>
      <c r="L523" s="665"/>
      <c r="M523" s="665"/>
      <c r="N523" s="668">
        <v>2</v>
      </c>
      <c r="O523" s="668">
        <v>5762</v>
      </c>
      <c r="P523" s="681">
        <v>0.18996439403929843</v>
      </c>
      <c r="Q523" s="669">
        <v>2881</v>
      </c>
    </row>
    <row r="524" spans="1:17" ht="14.4" customHeight="1" x14ac:dyDescent="0.3">
      <c r="A524" s="664" t="s">
        <v>8116</v>
      </c>
      <c r="B524" s="665" t="s">
        <v>560</v>
      </c>
      <c r="C524" s="665" t="s">
        <v>8045</v>
      </c>
      <c r="D524" s="665" t="s">
        <v>8144</v>
      </c>
      <c r="E524" s="665" t="s">
        <v>8145</v>
      </c>
      <c r="F524" s="668">
        <v>154</v>
      </c>
      <c r="G524" s="668">
        <v>104984</v>
      </c>
      <c r="H524" s="665">
        <v>1</v>
      </c>
      <c r="I524" s="665">
        <v>681.71428571428567</v>
      </c>
      <c r="J524" s="668">
        <v>128</v>
      </c>
      <c r="K524" s="668">
        <v>88320</v>
      </c>
      <c r="L524" s="665">
        <v>0.84127105082679265</v>
      </c>
      <c r="M524" s="665">
        <v>690</v>
      </c>
      <c r="N524" s="668">
        <v>161</v>
      </c>
      <c r="O524" s="668">
        <v>115920</v>
      </c>
      <c r="P524" s="681">
        <v>1.1041682542101654</v>
      </c>
      <c r="Q524" s="669">
        <v>720</v>
      </c>
    </row>
    <row r="525" spans="1:17" ht="14.4" customHeight="1" x14ac:dyDescent="0.3">
      <c r="A525" s="664" t="s">
        <v>8116</v>
      </c>
      <c r="B525" s="665" t="s">
        <v>560</v>
      </c>
      <c r="C525" s="665" t="s">
        <v>8045</v>
      </c>
      <c r="D525" s="665" t="s">
        <v>8146</v>
      </c>
      <c r="E525" s="665" t="s">
        <v>8147</v>
      </c>
      <c r="F525" s="668">
        <v>47400</v>
      </c>
      <c r="G525" s="668">
        <v>41209874</v>
      </c>
      <c r="H525" s="665">
        <v>1</v>
      </c>
      <c r="I525" s="665">
        <v>869.40662447257387</v>
      </c>
      <c r="J525" s="668">
        <v>50802</v>
      </c>
      <c r="K525" s="668">
        <v>44197740</v>
      </c>
      <c r="L525" s="665">
        <v>1.0725036431802728</v>
      </c>
      <c r="M525" s="665">
        <v>870</v>
      </c>
      <c r="N525" s="668">
        <v>61751</v>
      </c>
      <c r="O525" s="668">
        <v>54279129</v>
      </c>
      <c r="P525" s="681">
        <v>1.3171389216089329</v>
      </c>
      <c r="Q525" s="669">
        <v>879</v>
      </c>
    </row>
    <row r="526" spans="1:17" ht="14.4" customHeight="1" x14ac:dyDescent="0.3">
      <c r="A526" s="664" t="s">
        <v>8116</v>
      </c>
      <c r="B526" s="665" t="s">
        <v>560</v>
      </c>
      <c r="C526" s="665" t="s">
        <v>8045</v>
      </c>
      <c r="D526" s="665" t="s">
        <v>8064</v>
      </c>
      <c r="E526" s="665" t="s">
        <v>8065</v>
      </c>
      <c r="F526" s="668">
        <v>11</v>
      </c>
      <c r="G526" s="668">
        <v>0</v>
      </c>
      <c r="H526" s="665"/>
      <c r="I526" s="665">
        <v>0</v>
      </c>
      <c r="J526" s="668"/>
      <c r="K526" s="668"/>
      <c r="L526" s="665"/>
      <c r="M526" s="665"/>
      <c r="N526" s="668"/>
      <c r="O526" s="668"/>
      <c r="P526" s="681"/>
      <c r="Q526" s="669"/>
    </row>
    <row r="527" spans="1:17" ht="14.4" customHeight="1" x14ac:dyDescent="0.3">
      <c r="A527" s="664" t="s">
        <v>8116</v>
      </c>
      <c r="B527" s="665" t="s">
        <v>560</v>
      </c>
      <c r="C527" s="665" t="s">
        <v>8045</v>
      </c>
      <c r="D527" s="665" t="s">
        <v>8068</v>
      </c>
      <c r="E527" s="665" t="s">
        <v>8069</v>
      </c>
      <c r="F527" s="668"/>
      <c r="G527" s="668"/>
      <c r="H527" s="665"/>
      <c r="I527" s="665"/>
      <c r="J527" s="668">
        <v>3</v>
      </c>
      <c r="K527" s="668">
        <v>318</v>
      </c>
      <c r="L527" s="665"/>
      <c r="M527" s="665">
        <v>106</v>
      </c>
      <c r="N527" s="668">
        <v>4</v>
      </c>
      <c r="O527" s="668">
        <v>440</v>
      </c>
      <c r="P527" s="681"/>
      <c r="Q527" s="669">
        <v>110</v>
      </c>
    </row>
    <row r="528" spans="1:17" ht="14.4" customHeight="1" x14ac:dyDescent="0.3">
      <c r="A528" s="664" t="s">
        <v>8116</v>
      </c>
      <c r="B528" s="665" t="s">
        <v>560</v>
      </c>
      <c r="C528" s="665" t="s">
        <v>8045</v>
      </c>
      <c r="D528" s="665" t="s">
        <v>8070</v>
      </c>
      <c r="E528" s="665" t="s">
        <v>8071</v>
      </c>
      <c r="F528" s="668">
        <v>1514</v>
      </c>
      <c r="G528" s="668">
        <v>0</v>
      </c>
      <c r="H528" s="665"/>
      <c r="I528" s="665">
        <v>0</v>
      </c>
      <c r="J528" s="668">
        <v>2530</v>
      </c>
      <c r="K528" s="668">
        <v>39299.910000000025</v>
      </c>
      <c r="L528" s="665"/>
      <c r="M528" s="665">
        <v>15.533561264822145</v>
      </c>
      <c r="N528" s="668">
        <v>3496</v>
      </c>
      <c r="O528" s="668">
        <v>116533.31000000001</v>
      </c>
      <c r="P528" s="681"/>
      <c r="Q528" s="669">
        <v>33.333326659038903</v>
      </c>
    </row>
    <row r="529" spans="1:17" ht="14.4" customHeight="1" x14ac:dyDescent="0.3">
      <c r="A529" s="664" t="s">
        <v>8116</v>
      </c>
      <c r="B529" s="665" t="s">
        <v>560</v>
      </c>
      <c r="C529" s="665" t="s">
        <v>8045</v>
      </c>
      <c r="D529" s="665" t="s">
        <v>8148</v>
      </c>
      <c r="E529" s="665" t="s">
        <v>8149</v>
      </c>
      <c r="F529" s="668">
        <v>11</v>
      </c>
      <c r="G529" s="668">
        <v>10051</v>
      </c>
      <c r="H529" s="665">
        <v>1</v>
      </c>
      <c r="I529" s="665">
        <v>913.72727272727275</v>
      </c>
      <c r="J529" s="668">
        <v>30</v>
      </c>
      <c r="K529" s="668">
        <v>27450</v>
      </c>
      <c r="L529" s="665">
        <v>2.7310715351706296</v>
      </c>
      <c r="M529" s="665">
        <v>915</v>
      </c>
      <c r="N529" s="668">
        <v>15</v>
      </c>
      <c r="O529" s="668">
        <v>14070</v>
      </c>
      <c r="P529" s="681">
        <v>1.3998607103770768</v>
      </c>
      <c r="Q529" s="669">
        <v>938</v>
      </c>
    </row>
    <row r="530" spans="1:17" ht="14.4" customHeight="1" x14ac:dyDescent="0.3">
      <c r="A530" s="664" t="s">
        <v>8116</v>
      </c>
      <c r="B530" s="665" t="s">
        <v>560</v>
      </c>
      <c r="C530" s="665" t="s">
        <v>8045</v>
      </c>
      <c r="D530" s="665" t="s">
        <v>8072</v>
      </c>
      <c r="E530" s="665" t="s">
        <v>8073</v>
      </c>
      <c r="F530" s="668">
        <v>1174</v>
      </c>
      <c r="G530" s="668">
        <v>41948</v>
      </c>
      <c r="H530" s="665">
        <v>1</v>
      </c>
      <c r="I530" s="665">
        <v>35.730834752981259</v>
      </c>
      <c r="J530" s="668">
        <v>1340</v>
      </c>
      <c r="K530" s="668">
        <v>48240</v>
      </c>
      <c r="L530" s="665">
        <v>1.149995232192238</v>
      </c>
      <c r="M530" s="665">
        <v>36</v>
      </c>
      <c r="N530" s="668">
        <v>1499</v>
      </c>
      <c r="O530" s="668">
        <v>55463</v>
      </c>
      <c r="P530" s="681">
        <v>1.3221846095165444</v>
      </c>
      <c r="Q530" s="669">
        <v>37</v>
      </c>
    </row>
    <row r="531" spans="1:17" ht="14.4" customHeight="1" x14ac:dyDescent="0.3">
      <c r="A531" s="664" t="s">
        <v>8116</v>
      </c>
      <c r="B531" s="665" t="s">
        <v>560</v>
      </c>
      <c r="C531" s="665" t="s">
        <v>8045</v>
      </c>
      <c r="D531" s="665" t="s">
        <v>8076</v>
      </c>
      <c r="E531" s="665" t="s">
        <v>8077</v>
      </c>
      <c r="F531" s="668">
        <v>110</v>
      </c>
      <c r="G531" s="668">
        <v>3377</v>
      </c>
      <c r="H531" s="665">
        <v>1</v>
      </c>
      <c r="I531" s="665">
        <v>30.7</v>
      </c>
      <c r="J531" s="668">
        <v>132</v>
      </c>
      <c r="K531" s="668">
        <v>4092</v>
      </c>
      <c r="L531" s="665">
        <v>1.2117263843648209</v>
      </c>
      <c r="M531" s="665">
        <v>31</v>
      </c>
      <c r="N531" s="668">
        <v>158</v>
      </c>
      <c r="O531" s="668">
        <v>5056</v>
      </c>
      <c r="P531" s="681">
        <v>1.4971868522357121</v>
      </c>
      <c r="Q531" s="669">
        <v>32</v>
      </c>
    </row>
    <row r="532" spans="1:17" ht="14.4" customHeight="1" x14ac:dyDescent="0.3">
      <c r="A532" s="664" t="s">
        <v>8116</v>
      </c>
      <c r="B532" s="665" t="s">
        <v>560</v>
      </c>
      <c r="C532" s="665" t="s">
        <v>8045</v>
      </c>
      <c r="D532" s="665" t="s">
        <v>8150</v>
      </c>
      <c r="E532" s="665" t="s">
        <v>8151</v>
      </c>
      <c r="F532" s="668">
        <v>423</v>
      </c>
      <c r="G532" s="668">
        <v>139284</v>
      </c>
      <c r="H532" s="665">
        <v>1</v>
      </c>
      <c r="I532" s="665">
        <v>329.27659574468083</v>
      </c>
      <c r="J532" s="668">
        <v>662</v>
      </c>
      <c r="K532" s="668">
        <v>219122</v>
      </c>
      <c r="L532" s="665">
        <v>1.5732029522414634</v>
      </c>
      <c r="M532" s="665">
        <v>331</v>
      </c>
      <c r="N532" s="668">
        <v>671</v>
      </c>
      <c r="O532" s="668">
        <v>237534</v>
      </c>
      <c r="P532" s="681">
        <v>1.7053932971482726</v>
      </c>
      <c r="Q532" s="669">
        <v>354</v>
      </c>
    </row>
    <row r="533" spans="1:17" ht="14.4" customHeight="1" x14ac:dyDescent="0.3">
      <c r="A533" s="664" t="s">
        <v>8116</v>
      </c>
      <c r="B533" s="665" t="s">
        <v>560</v>
      </c>
      <c r="C533" s="665" t="s">
        <v>8045</v>
      </c>
      <c r="D533" s="665" t="s">
        <v>8078</v>
      </c>
      <c r="E533" s="665" t="s">
        <v>8079</v>
      </c>
      <c r="F533" s="668">
        <v>5</v>
      </c>
      <c r="G533" s="668">
        <v>666</v>
      </c>
      <c r="H533" s="665">
        <v>1</v>
      </c>
      <c r="I533" s="665">
        <v>133.19999999999999</v>
      </c>
      <c r="J533" s="668">
        <v>3</v>
      </c>
      <c r="K533" s="668">
        <v>387</v>
      </c>
      <c r="L533" s="665">
        <v>0.58108108108108103</v>
      </c>
      <c r="M533" s="665">
        <v>129</v>
      </c>
      <c r="N533" s="668">
        <v>2</v>
      </c>
      <c r="O533" s="668">
        <v>262</v>
      </c>
      <c r="P533" s="681">
        <v>0.39339339339339341</v>
      </c>
      <c r="Q533" s="669">
        <v>131</v>
      </c>
    </row>
    <row r="534" spans="1:17" ht="14.4" customHeight="1" x14ac:dyDescent="0.3">
      <c r="A534" s="664" t="s">
        <v>8116</v>
      </c>
      <c r="B534" s="665" t="s">
        <v>560</v>
      </c>
      <c r="C534" s="665" t="s">
        <v>8045</v>
      </c>
      <c r="D534" s="665" t="s">
        <v>8152</v>
      </c>
      <c r="E534" s="665" t="s">
        <v>8153</v>
      </c>
      <c r="F534" s="668"/>
      <c r="G534" s="668"/>
      <c r="H534" s="665"/>
      <c r="I534" s="665"/>
      <c r="J534" s="668"/>
      <c r="K534" s="668"/>
      <c r="L534" s="665"/>
      <c r="M534" s="665"/>
      <c r="N534" s="668">
        <v>2</v>
      </c>
      <c r="O534" s="668">
        <v>1402</v>
      </c>
      <c r="P534" s="681"/>
      <c r="Q534" s="669">
        <v>701</v>
      </c>
    </row>
    <row r="535" spans="1:17" ht="14.4" customHeight="1" x14ac:dyDescent="0.3">
      <c r="A535" s="664" t="s">
        <v>8116</v>
      </c>
      <c r="B535" s="665" t="s">
        <v>560</v>
      </c>
      <c r="C535" s="665" t="s">
        <v>8045</v>
      </c>
      <c r="D535" s="665" t="s">
        <v>8154</v>
      </c>
      <c r="E535" s="665" t="s">
        <v>8155</v>
      </c>
      <c r="F535" s="668">
        <v>155</v>
      </c>
      <c r="G535" s="668">
        <v>77395</v>
      </c>
      <c r="H535" s="665">
        <v>1</v>
      </c>
      <c r="I535" s="665">
        <v>499.32258064516128</v>
      </c>
      <c r="J535" s="668">
        <v>155</v>
      </c>
      <c r="K535" s="668">
        <v>77965</v>
      </c>
      <c r="L535" s="665">
        <v>1.0073648168486335</v>
      </c>
      <c r="M535" s="665">
        <v>503</v>
      </c>
      <c r="N535" s="668">
        <v>158</v>
      </c>
      <c r="O535" s="668">
        <v>85004</v>
      </c>
      <c r="P535" s="681">
        <v>1.0983138445636023</v>
      </c>
      <c r="Q535" s="669">
        <v>538</v>
      </c>
    </row>
    <row r="536" spans="1:17" ht="14.4" customHeight="1" x14ac:dyDescent="0.3">
      <c r="A536" s="664" t="s">
        <v>8116</v>
      </c>
      <c r="B536" s="665" t="s">
        <v>560</v>
      </c>
      <c r="C536" s="665" t="s">
        <v>8045</v>
      </c>
      <c r="D536" s="665" t="s">
        <v>8080</v>
      </c>
      <c r="E536" s="665" t="s">
        <v>8081</v>
      </c>
      <c r="F536" s="668">
        <v>0</v>
      </c>
      <c r="G536" s="668">
        <v>0</v>
      </c>
      <c r="H536" s="665"/>
      <c r="I536" s="665"/>
      <c r="J536" s="668"/>
      <c r="K536" s="668"/>
      <c r="L536" s="665"/>
      <c r="M536" s="665"/>
      <c r="N536" s="668"/>
      <c r="O536" s="668"/>
      <c r="P536" s="681"/>
      <c r="Q536" s="669"/>
    </row>
    <row r="537" spans="1:17" ht="14.4" customHeight="1" x14ac:dyDescent="0.3">
      <c r="A537" s="664" t="s">
        <v>8116</v>
      </c>
      <c r="B537" s="665" t="s">
        <v>560</v>
      </c>
      <c r="C537" s="665" t="s">
        <v>8045</v>
      </c>
      <c r="D537" s="665" t="s">
        <v>8084</v>
      </c>
      <c r="E537" s="665" t="s">
        <v>8085</v>
      </c>
      <c r="F537" s="668">
        <v>2</v>
      </c>
      <c r="G537" s="668">
        <v>114</v>
      </c>
      <c r="H537" s="665">
        <v>1</v>
      </c>
      <c r="I537" s="665">
        <v>57</v>
      </c>
      <c r="J537" s="668">
        <v>5</v>
      </c>
      <c r="K537" s="668">
        <v>285</v>
      </c>
      <c r="L537" s="665">
        <v>2.5</v>
      </c>
      <c r="M537" s="665">
        <v>57</v>
      </c>
      <c r="N537" s="668">
        <v>3</v>
      </c>
      <c r="O537" s="668">
        <v>177</v>
      </c>
      <c r="P537" s="681">
        <v>1.5526315789473684</v>
      </c>
      <c r="Q537" s="669">
        <v>59</v>
      </c>
    </row>
    <row r="538" spans="1:17" ht="14.4" customHeight="1" x14ac:dyDescent="0.3">
      <c r="A538" s="664" t="s">
        <v>8116</v>
      </c>
      <c r="B538" s="665" t="s">
        <v>560</v>
      </c>
      <c r="C538" s="665" t="s">
        <v>8045</v>
      </c>
      <c r="D538" s="665" t="s">
        <v>8090</v>
      </c>
      <c r="E538" s="665" t="s">
        <v>8091</v>
      </c>
      <c r="F538" s="668">
        <v>27</v>
      </c>
      <c r="G538" s="668">
        <v>3078</v>
      </c>
      <c r="H538" s="665">
        <v>1</v>
      </c>
      <c r="I538" s="665">
        <v>114</v>
      </c>
      <c r="J538" s="668">
        <v>59</v>
      </c>
      <c r="K538" s="668">
        <v>6726</v>
      </c>
      <c r="L538" s="665">
        <v>2.1851851851851851</v>
      </c>
      <c r="M538" s="665">
        <v>114</v>
      </c>
      <c r="N538" s="668">
        <v>88</v>
      </c>
      <c r="O538" s="668">
        <v>10736</v>
      </c>
      <c r="P538" s="681">
        <v>3.4879792072774527</v>
      </c>
      <c r="Q538" s="669">
        <v>122</v>
      </c>
    </row>
    <row r="539" spans="1:17" ht="14.4" customHeight="1" x14ac:dyDescent="0.3">
      <c r="A539" s="664" t="s">
        <v>8116</v>
      </c>
      <c r="B539" s="665" t="s">
        <v>560</v>
      </c>
      <c r="C539" s="665" t="s">
        <v>8045</v>
      </c>
      <c r="D539" s="665" t="s">
        <v>8156</v>
      </c>
      <c r="E539" s="665" t="s">
        <v>8157</v>
      </c>
      <c r="F539" s="668">
        <v>331</v>
      </c>
      <c r="G539" s="668">
        <v>1225184</v>
      </c>
      <c r="H539" s="665">
        <v>1</v>
      </c>
      <c r="I539" s="665">
        <v>3701.462235649547</v>
      </c>
      <c r="J539" s="668">
        <v>290</v>
      </c>
      <c r="K539" s="668">
        <v>1075320</v>
      </c>
      <c r="L539" s="665">
        <v>0.87768041371744976</v>
      </c>
      <c r="M539" s="665">
        <v>3708</v>
      </c>
      <c r="N539" s="668">
        <v>330</v>
      </c>
      <c r="O539" s="668">
        <v>1263570</v>
      </c>
      <c r="P539" s="681">
        <v>1.0313308041894116</v>
      </c>
      <c r="Q539" s="669">
        <v>3829</v>
      </c>
    </row>
    <row r="540" spans="1:17" ht="14.4" customHeight="1" x14ac:dyDescent="0.3">
      <c r="A540" s="664" t="s">
        <v>8116</v>
      </c>
      <c r="B540" s="665" t="s">
        <v>560</v>
      </c>
      <c r="C540" s="665" t="s">
        <v>8045</v>
      </c>
      <c r="D540" s="665" t="s">
        <v>8158</v>
      </c>
      <c r="E540" s="665" t="s">
        <v>8159</v>
      </c>
      <c r="F540" s="668">
        <v>3089</v>
      </c>
      <c r="G540" s="668">
        <v>5845322</v>
      </c>
      <c r="H540" s="665">
        <v>1</v>
      </c>
      <c r="I540" s="665">
        <v>1892.3023632243444</v>
      </c>
      <c r="J540" s="668">
        <v>3165</v>
      </c>
      <c r="K540" s="668">
        <v>6000840</v>
      </c>
      <c r="L540" s="665">
        <v>1.0266055488474373</v>
      </c>
      <c r="M540" s="665">
        <v>1896</v>
      </c>
      <c r="N540" s="668">
        <v>3436</v>
      </c>
      <c r="O540" s="668">
        <v>6679584</v>
      </c>
      <c r="P540" s="681">
        <v>1.1427230185095021</v>
      </c>
      <c r="Q540" s="669">
        <v>1944</v>
      </c>
    </row>
    <row r="541" spans="1:17" ht="14.4" customHeight="1" x14ac:dyDescent="0.3">
      <c r="A541" s="664" t="s">
        <v>8116</v>
      </c>
      <c r="B541" s="665" t="s">
        <v>560</v>
      </c>
      <c r="C541" s="665" t="s">
        <v>8045</v>
      </c>
      <c r="D541" s="665" t="s">
        <v>8178</v>
      </c>
      <c r="E541" s="665" t="s">
        <v>8179</v>
      </c>
      <c r="F541" s="668">
        <v>46</v>
      </c>
      <c r="G541" s="668">
        <v>16226</v>
      </c>
      <c r="H541" s="665">
        <v>1</v>
      </c>
      <c r="I541" s="665">
        <v>352.73913043478262</v>
      </c>
      <c r="J541" s="668">
        <v>32</v>
      </c>
      <c r="K541" s="668">
        <v>11296</v>
      </c>
      <c r="L541" s="665">
        <v>0.69616664612350554</v>
      </c>
      <c r="M541" s="665">
        <v>353</v>
      </c>
      <c r="N541" s="668">
        <v>22</v>
      </c>
      <c r="O541" s="668">
        <v>7854</v>
      </c>
      <c r="P541" s="681">
        <v>0.4840379637618637</v>
      </c>
      <c r="Q541" s="669">
        <v>357</v>
      </c>
    </row>
    <row r="542" spans="1:17" ht="14.4" customHeight="1" x14ac:dyDescent="0.3">
      <c r="A542" s="664" t="s">
        <v>8116</v>
      </c>
      <c r="B542" s="665" t="s">
        <v>560</v>
      </c>
      <c r="C542" s="665" t="s">
        <v>8045</v>
      </c>
      <c r="D542" s="665" t="s">
        <v>8180</v>
      </c>
      <c r="E542" s="665" t="s">
        <v>8181</v>
      </c>
      <c r="F542" s="668"/>
      <c r="G542" s="668"/>
      <c r="H542" s="665"/>
      <c r="I542" s="665"/>
      <c r="J542" s="668"/>
      <c r="K542" s="668"/>
      <c r="L542" s="665"/>
      <c r="M542" s="665"/>
      <c r="N542" s="668">
        <v>1</v>
      </c>
      <c r="O542" s="668">
        <v>146</v>
      </c>
      <c r="P542" s="681"/>
      <c r="Q542" s="669">
        <v>146</v>
      </c>
    </row>
    <row r="543" spans="1:17" ht="14.4" customHeight="1" x14ac:dyDescent="0.3">
      <c r="A543" s="664" t="s">
        <v>8116</v>
      </c>
      <c r="B543" s="665" t="s">
        <v>560</v>
      </c>
      <c r="C543" s="665" t="s">
        <v>8045</v>
      </c>
      <c r="D543" s="665" t="s">
        <v>8182</v>
      </c>
      <c r="E543" s="665" t="s">
        <v>8183</v>
      </c>
      <c r="F543" s="668">
        <v>3</v>
      </c>
      <c r="G543" s="668">
        <v>24051</v>
      </c>
      <c r="H543" s="665">
        <v>1</v>
      </c>
      <c r="I543" s="665">
        <v>8017</v>
      </c>
      <c r="J543" s="668">
        <v>16</v>
      </c>
      <c r="K543" s="668">
        <v>128400</v>
      </c>
      <c r="L543" s="665">
        <v>5.3386553573655977</v>
      </c>
      <c r="M543" s="665">
        <v>8025</v>
      </c>
      <c r="N543" s="668">
        <v>28</v>
      </c>
      <c r="O543" s="668">
        <v>233072</v>
      </c>
      <c r="P543" s="681">
        <v>9.690740509750114</v>
      </c>
      <c r="Q543" s="669">
        <v>8324</v>
      </c>
    </row>
    <row r="544" spans="1:17" ht="14.4" customHeight="1" x14ac:dyDescent="0.3">
      <c r="A544" s="664" t="s">
        <v>8116</v>
      </c>
      <c r="B544" s="665" t="s">
        <v>560</v>
      </c>
      <c r="C544" s="665" t="s">
        <v>8045</v>
      </c>
      <c r="D544" s="665" t="s">
        <v>8160</v>
      </c>
      <c r="E544" s="665" t="s">
        <v>8161</v>
      </c>
      <c r="F544" s="668">
        <v>38</v>
      </c>
      <c r="G544" s="668">
        <v>558486</v>
      </c>
      <c r="H544" s="665">
        <v>1</v>
      </c>
      <c r="I544" s="665">
        <v>14697</v>
      </c>
      <c r="J544" s="668">
        <v>63</v>
      </c>
      <c r="K544" s="668">
        <v>926352</v>
      </c>
      <c r="L544" s="665">
        <v>1.658684371676282</v>
      </c>
      <c r="M544" s="665">
        <v>14704</v>
      </c>
      <c r="N544" s="668">
        <v>102</v>
      </c>
      <c r="O544" s="668">
        <v>1509600</v>
      </c>
      <c r="P544" s="681">
        <v>2.7030220990320259</v>
      </c>
      <c r="Q544" s="669">
        <v>14800</v>
      </c>
    </row>
    <row r="545" spans="1:17" ht="14.4" customHeight="1" x14ac:dyDescent="0.3">
      <c r="A545" s="664" t="s">
        <v>8116</v>
      </c>
      <c r="B545" s="665" t="s">
        <v>560</v>
      </c>
      <c r="C545" s="665" t="s">
        <v>8045</v>
      </c>
      <c r="D545" s="665" t="s">
        <v>8162</v>
      </c>
      <c r="E545" s="665" t="s">
        <v>8163</v>
      </c>
      <c r="F545" s="668"/>
      <c r="G545" s="668"/>
      <c r="H545" s="665"/>
      <c r="I545" s="665"/>
      <c r="J545" s="668">
        <v>307</v>
      </c>
      <c r="K545" s="668">
        <v>88416</v>
      </c>
      <c r="L545" s="665"/>
      <c r="M545" s="665">
        <v>288</v>
      </c>
      <c r="N545" s="668">
        <v>338</v>
      </c>
      <c r="O545" s="668">
        <v>101400</v>
      </c>
      <c r="P545" s="681"/>
      <c r="Q545" s="669">
        <v>300</v>
      </c>
    </row>
    <row r="546" spans="1:17" ht="14.4" customHeight="1" x14ac:dyDescent="0.3">
      <c r="A546" s="664" t="s">
        <v>8116</v>
      </c>
      <c r="B546" s="665" t="s">
        <v>560</v>
      </c>
      <c r="C546" s="665" t="s">
        <v>8045</v>
      </c>
      <c r="D546" s="665" t="s">
        <v>8164</v>
      </c>
      <c r="E546" s="665" t="s">
        <v>8165</v>
      </c>
      <c r="F546" s="668"/>
      <c r="G546" s="668"/>
      <c r="H546" s="665"/>
      <c r="I546" s="665"/>
      <c r="J546" s="668">
        <v>1688</v>
      </c>
      <c r="K546" s="668">
        <v>266704</v>
      </c>
      <c r="L546" s="665"/>
      <c r="M546" s="665">
        <v>158</v>
      </c>
      <c r="N546" s="668">
        <v>1653</v>
      </c>
      <c r="O546" s="668">
        <v>264480</v>
      </c>
      <c r="P546" s="681"/>
      <c r="Q546" s="669">
        <v>160</v>
      </c>
    </row>
    <row r="547" spans="1:17" ht="14.4" customHeight="1" x14ac:dyDescent="0.3">
      <c r="A547" s="664" t="s">
        <v>8116</v>
      </c>
      <c r="B547" s="665" t="s">
        <v>560</v>
      </c>
      <c r="C547" s="665" t="s">
        <v>8045</v>
      </c>
      <c r="D547" s="665" t="s">
        <v>8184</v>
      </c>
      <c r="E547" s="665" t="s">
        <v>8185</v>
      </c>
      <c r="F547" s="668"/>
      <c r="G547" s="668"/>
      <c r="H547" s="665"/>
      <c r="I547" s="665"/>
      <c r="J547" s="668">
        <v>1</v>
      </c>
      <c r="K547" s="668">
        <v>4049</v>
      </c>
      <c r="L547" s="665"/>
      <c r="M547" s="665">
        <v>4049</v>
      </c>
      <c r="N547" s="668"/>
      <c r="O547" s="668"/>
      <c r="P547" s="681"/>
      <c r="Q547" s="669"/>
    </row>
    <row r="548" spans="1:17" ht="14.4" customHeight="1" x14ac:dyDescent="0.3">
      <c r="A548" s="664" t="s">
        <v>8116</v>
      </c>
      <c r="B548" s="665" t="s">
        <v>563</v>
      </c>
      <c r="C548" s="665" t="s">
        <v>7772</v>
      </c>
      <c r="D548" s="665" t="s">
        <v>7774</v>
      </c>
      <c r="E548" s="665" t="s">
        <v>7775</v>
      </c>
      <c r="F548" s="668"/>
      <c r="G548" s="668"/>
      <c r="H548" s="665"/>
      <c r="I548" s="665"/>
      <c r="J548" s="668"/>
      <c r="K548" s="668"/>
      <c r="L548" s="665"/>
      <c r="M548" s="665"/>
      <c r="N548" s="668">
        <v>0.60000000000000009</v>
      </c>
      <c r="O548" s="668">
        <v>32.46</v>
      </c>
      <c r="P548" s="681"/>
      <c r="Q548" s="669">
        <v>54.099999999999994</v>
      </c>
    </row>
    <row r="549" spans="1:17" ht="14.4" customHeight="1" x14ac:dyDescent="0.3">
      <c r="A549" s="664" t="s">
        <v>8116</v>
      </c>
      <c r="B549" s="665" t="s">
        <v>563</v>
      </c>
      <c r="C549" s="665" t="s">
        <v>7772</v>
      </c>
      <c r="D549" s="665" t="s">
        <v>7776</v>
      </c>
      <c r="E549" s="665" t="s">
        <v>4927</v>
      </c>
      <c r="F549" s="668"/>
      <c r="G549" s="668"/>
      <c r="H549" s="665"/>
      <c r="I549" s="665"/>
      <c r="J549" s="668"/>
      <c r="K549" s="668"/>
      <c r="L549" s="665"/>
      <c r="M549" s="665"/>
      <c r="N549" s="668">
        <v>4</v>
      </c>
      <c r="O549" s="668">
        <v>433.09</v>
      </c>
      <c r="P549" s="681"/>
      <c r="Q549" s="669">
        <v>108.27249999999999</v>
      </c>
    </row>
    <row r="550" spans="1:17" ht="14.4" customHeight="1" x14ac:dyDescent="0.3">
      <c r="A550" s="664" t="s">
        <v>8116</v>
      </c>
      <c r="B550" s="665" t="s">
        <v>563</v>
      </c>
      <c r="C550" s="665" t="s">
        <v>7772</v>
      </c>
      <c r="D550" s="665" t="s">
        <v>7781</v>
      </c>
      <c r="E550" s="665" t="s">
        <v>7782</v>
      </c>
      <c r="F550" s="668"/>
      <c r="G550" s="668"/>
      <c r="H550" s="665"/>
      <c r="I550" s="665"/>
      <c r="J550" s="668"/>
      <c r="K550" s="668"/>
      <c r="L550" s="665"/>
      <c r="M550" s="665"/>
      <c r="N550" s="668">
        <v>0.8</v>
      </c>
      <c r="O550" s="668">
        <v>10.29</v>
      </c>
      <c r="P550" s="681"/>
      <c r="Q550" s="669">
        <v>12.862499999999999</v>
      </c>
    </row>
    <row r="551" spans="1:17" ht="14.4" customHeight="1" x14ac:dyDescent="0.3">
      <c r="A551" s="664" t="s">
        <v>8116</v>
      </c>
      <c r="B551" s="665" t="s">
        <v>563</v>
      </c>
      <c r="C551" s="665" t="s">
        <v>7772</v>
      </c>
      <c r="D551" s="665" t="s">
        <v>7783</v>
      </c>
      <c r="E551" s="665" t="s">
        <v>7784</v>
      </c>
      <c r="F551" s="668">
        <v>0.2</v>
      </c>
      <c r="G551" s="668">
        <v>39.46</v>
      </c>
      <c r="H551" s="665">
        <v>1</v>
      </c>
      <c r="I551" s="665">
        <v>197.29999999999998</v>
      </c>
      <c r="J551" s="668">
        <v>1.7000000000000002</v>
      </c>
      <c r="K551" s="668">
        <v>320.79000000000002</v>
      </c>
      <c r="L551" s="665">
        <v>8.1294982260516981</v>
      </c>
      <c r="M551" s="665">
        <v>188.7</v>
      </c>
      <c r="N551" s="668">
        <v>7.6</v>
      </c>
      <c r="O551" s="668">
        <v>1554.3799999999999</v>
      </c>
      <c r="P551" s="681">
        <v>39.391282311201209</v>
      </c>
      <c r="Q551" s="669">
        <v>204.52368421052631</v>
      </c>
    </row>
    <row r="552" spans="1:17" ht="14.4" customHeight="1" x14ac:dyDescent="0.3">
      <c r="A552" s="664" t="s">
        <v>8116</v>
      </c>
      <c r="B552" s="665" t="s">
        <v>563</v>
      </c>
      <c r="C552" s="665" t="s">
        <v>7772</v>
      </c>
      <c r="D552" s="665" t="s">
        <v>7785</v>
      </c>
      <c r="E552" s="665" t="s">
        <v>4141</v>
      </c>
      <c r="F552" s="668">
        <v>1</v>
      </c>
      <c r="G552" s="668">
        <v>8342.24</v>
      </c>
      <c r="H552" s="665">
        <v>1</v>
      </c>
      <c r="I552" s="665">
        <v>8342.24</v>
      </c>
      <c r="J552" s="668"/>
      <c r="K552" s="668"/>
      <c r="L552" s="665"/>
      <c r="M552" s="665"/>
      <c r="N552" s="668">
        <v>3</v>
      </c>
      <c r="O552" s="668">
        <v>19117.62</v>
      </c>
      <c r="P552" s="681">
        <v>2.2916650683749209</v>
      </c>
      <c r="Q552" s="669">
        <v>6372.54</v>
      </c>
    </row>
    <row r="553" spans="1:17" ht="14.4" customHeight="1" x14ac:dyDescent="0.3">
      <c r="A553" s="664" t="s">
        <v>8116</v>
      </c>
      <c r="B553" s="665" t="s">
        <v>563</v>
      </c>
      <c r="C553" s="665" t="s">
        <v>7772</v>
      </c>
      <c r="D553" s="665" t="s">
        <v>7794</v>
      </c>
      <c r="E553" s="665" t="s">
        <v>1823</v>
      </c>
      <c r="F553" s="668"/>
      <c r="G553" s="668"/>
      <c r="H553" s="665"/>
      <c r="I553" s="665"/>
      <c r="J553" s="668"/>
      <c r="K553" s="668"/>
      <c r="L553" s="665"/>
      <c r="M553" s="665"/>
      <c r="N553" s="668">
        <v>0.75</v>
      </c>
      <c r="O553" s="668">
        <v>383.96</v>
      </c>
      <c r="P553" s="681"/>
      <c r="Q553" s="669">
        <v>511.94666666666666</v>
      </c>
    </row>
    <row r="554" spans="1:17" ht="14.4" customHeight="1" x14ac:dyDescent="0.3">
      <c r="A554" s="664" t="s">
        <v>8116</v>
      </c>
      <c r="B554" s="665" t="s">
        <v>563</v>
      </c>
      <c r="C554" s="665" t="s">
        <v>7772</v>
      </c>
      <c r="D554" s="665" t="s">
        <v>8119</v>
      </c>
      <c r="E554" s="665" t="s">
        <v>2010</v>
      </c>
      <c r="F554" s="668"/>
      <c r="G554" s="668"/>
      <c r="H554" s="665"/>
      <c r="I554" s="665"/>
      <c r="J554" s="668"/>
      <c r="K554" s="668"/>
      <c r="L554" s="665"/>
      <c r="M554" s="665"/>
      <c r="N554" s="668">
        <v>3.27</v>
      </c>
      <c r="O554" s="668">
        <v>1318.4699999999998</v>
      </c>
      <c r="P554" s="681"/>
      <c r="Q554" s="669">
        <v>403.20183486238528</v>
      </c>
    </row>
    <row r="555" spans="1:17" ht="14.4" customHeight="1" x14ac:dyDescent="0.3">
      <c r="A555" s="664" t="s">
        <v>8116</v>
      </c>
      <c r="B555" s="665" t="s">
        <v>563</v>
      </c>
      <c r="C555" s="665" t="s">
        <v>7772</v>
      </c>
      <c r="D555" s="665" t="s">
        <v>8120</v>
      </c>
      <c r="E555" s="665" t="s">
        <v>2010</v>
      </c>
      <c r="F555" s="668"/>
      <c r="G555" s="668"/>
      <c r="H555" s="665"/>
      <c r="I555" s="665"/>
      <c r="J555" s="668"/>
      <c r="K555" s="668"/>
      <c r="L555" s="665"/>
      <c r="M555" s="665"/>
      <c r="N555" s="668">
        <v>1.47</v>
      </c>
      <c r="O555" s="668">
        <v>1185.4299999999998</v>
      </c>
      <c r="P555" s="681"/>
      <c r="Q555" s="669">
        <v>806.41496598639446</v>
      </c>
    </row>
    <row r="556" spans="1:17" ht="14.4" customHeight="1" x14ac:dyDescent="0.3">
      <c r="A556" s="664" t="s">
        <v>8116</v>
      </c>
      <c r="B556" s="665" t="s">
        <v>563</v>
      </c>
      <c r="C556" s="665" t="s">
        <v>7772</v>
      </c>
      <c r="D556" s="665" t="s">
        <v>7809</v>
      </c>
      <c r="E556" s="665" t="s">
        <v>4545</v>
      </c>
      <c r="F556" s="668"/>
      <c r="G556" s="668"/>
      <c r="H556" s="665"/>
      <c r="I556" s="665"/>
      <c r="J556" s="668"/>
      <c r="K556" s="668"/>
      <c r="L556" s="665"/>
      <c r="M556" s="665"/>
      <c r="N556" s="668">
        <v>1</v>
      </c>
      <c r="O556" s="668">
        <v>23453.03</v>
      </c>
      <c r="P556" s="681"/>
      <c r="Q556" s="669">
        <v>23453.03</v>
      </c>
    </row>
    <row r="557" spans="1:17" ht="14.4" customHeight="1" x14ac:dyDescent="0.3">
      <c r="A557" s="664" t="s">
        <v>8116</v>
      </c>
      <c r="B557" s="665" t="s">
        <v>563</v>
      </c>
      <c r="C557" s="665" t="s">
        <v>7772</v>
      </c>
      <c r="D557" s="665" t="s">
        <v>7820</v>
      </c>
      <c r="E557" s="665" t="s">
        <v>7821</v>
      </c>
      <c r="F557" s="668"/>
      <c r="G557" s="668"/>
      <c r="H557" s="665"/>
      <c r="I557" s="665"/>
      <c r="J557" s="668">
        <v>6</v>
      </c>
      <c r="K557" s="668">
        <v>292.44</v>
      </c>
      <c r="L557" s="665"/>
      <c r="M557" s="665">
        <v>48.74</v>
      </c>
      <c r="N557" s="668">
        <v>4</v>
      </c>
      <c r="O557" s="668">
        <v>194.96</v>
      </c>
      <c r="P557" s="681"/>
      <c r="Q557" s="669">
        <v>48.74</v>
      </c>
    </row>
    <row r="558" spans="1:17" ht="14.4" customHeight="1" x14ac:dyDescent="0.3">
      <c r="A558" s="664" t="s">
        <v>8116</v>
      </c>
      <c r="B558" s="665" t="s">
        <v>563</v>
      </c>
      <c r="C558" s="665" t="s">
        <v>7772</v>
      </c>
      <c r="D558" s="665" t="s">
        <v>7822</v>
      </c>
      <c r="E558" s="665" t="s">
        <v>1703</v>
      </c>
      <c r="F558" s="668"/>
      <c r="G558" s="668"/>
      <c r="H558" s="665"/>
      <c r="I558" s="665"/>
      <c r="J558" s="668">
        <v>0.18</v>
      </c>
      <c r="K558" s="668">
        <v>19.04</v>
      </c>
      <c r="L558" s="665"/>
      <c r="M558" s="665">
        <v>105.77777777777777</v>
      </c>
      <c r="N558" s="668">
        <v>7.7799999999999994</v>
      </c>
      <c r="O558" s="668">
        <v>1029.4000000000001</v>
      </c>
      <c r="P558" s="681"/>
      <c r="Q558" s="669">
        <v>132.31362467866327</v>
      </c>
    </row>
    <row r="559" spans="1:17" ht="14.4" customHeight="1" x14ac:dyDescent="0.3">
      <c r="A559" s="664" t="s">
        <v>8116</v>
      </c>
      <c r="B559" s="665" t="s">
        <v>563</v>
      </c>
      <c r="C559" s="665" t="s">
        <v>7772</v>
      </c>
      <c r="D559" s="665" t="s">
        <v>7823</v>
      </c>
      <c r="E559" s="665" t="s">
        <v>1703</v>
      </c>
      <c r="F559" s="668"/>
      <c r="G559" s="668"/>
      <c r="H559" s="665"/>
      <c r="I559" s="665"/>
      <c r="J559" s="668">
        <v>1.88</v>
      </c>
      <c r="K559" s="668">
        <v>994.48</v>
      </c>
      <c r="L559" s="665"/>
      <c r="M559" s="665">
        <v>528.97872340425533</v>
      </c>
      <c r="N559" s="668">
        <v>18.61</v>
      </c>
      <c r="O559" s="668">
        <v>12479.95</v>
      </c>
      <c r="P559" s="681"/>
      <c r="Q559" s="669">
        <v>670.60451370231067</v>
      </c>
    </row>
    <row r="560" spans="1:17" ht="14.4" customHeight="1" x14ac:dyDescent="0.3">
      <c r="A560" s="664" t="s">
        <v>8116</v>
      </c>
      <c r="B560" s="665" t="s">
        <v>563</v>
      </c>
      <c r="C560" s="665" t="s">
        <v>7772</v>
      </c>
      <c r="D560" s="665" t="s">
        <v>7837</v>
      </c>
      <c r="E560" s="665" t="s">
        <v>932</v>
      </c>
      <c r="F560" s="668"/>
      <c r="G560" s="668"/>
      <c r="H560" s="665"/>
      <c r="I560" s="665"/>
      <c r="J560" s="668">
        <v>2.9</v>
      </c>
      <c r="K560" s="668">
        <v>503.33</v>
      </c>
      <c r="L560" s="665"/>
      <c r="M560" s="665">
        <v>173.56206896551723</v>
      </c>
      <c r="N560" s="668">
        <v>12</v>
      </c>
      <c r="O560" s="668">
        <v>2185.8000000000002</v>
      </c>
      <c r="P560" s="681"/>
      <c r="Q560" s="669">
        <v>182.15</v>
      </c>
    </row>
    <row r="561" spans="1:17" ht="14.4" customHeight="1" x14ac:dyDescent="0.3">
      <c r="A561" s="664" t="s">
        <v>8116</v>
      </c>
      <c r="B561" s="665" t="s">
        <v>563</v>
      </c>
      <c r="C561" s="665" t="s">
        <v>7772</v>
      </c>
      <c r="D561" s="665" t="s">
        <v>7838</v>
      </c>
      <c r="E561" s="665" t="s">
        <v>940</v>
      </c>
      <c r="F561" s="668">
        <v>0.4</v>
      </c>
      <c r="G561" s="668">
        <v>29.58</v>
      </c>
      <c r="H561" s="665">
        <v>1</v>
      </c>
      <c r="I561" s="665">
        <v>73.949999999999989</v>
      </c>
      <c r="J561" s="668">
        <v>3.6000000000000005</v>
      </c>
      <c r="K561" s="668">
        <v>254.7</v>
      </c>
      <c r="L561" s="665">
        <v>8.6105476673428001</v>
      </c>
      <c r="M561" s="665">
        <v>70.749999999999986</v>
      </c>
      <c r="N561" s="668">
        <v>20.8</v>
      </c>
      <c r="O561" s="668">
        <v>1471.6</v>
      </c>
      <c r="P561" s="681">
        <v>49.749830966869503</v>
      </c>
      <c r="Q561" s="669">
        <v>70.75</v>
      </c>
    </row>
    <row r="562" spans="1:17" ht="14.4" customHeight="1" x14ac:dyDescent="0.3">
      <c r="A562" s="664" t="s">
        <v>8116</v>
      </c>
      <c r="B562" s="665" t="s">
        <v>563</v>
      </c>
      <c r="C562" s="665" t="s">
        <v>7772</v>
      </c>
      <c r="D562" s="665" t="s">
        <v>7839</v>
      </c>
      <c r="E562" s="665" t="s">
        <v>1535</v>
      </c>
      <c r="F562" s="668"/>
      <c r="G562" s="668"/>
      <c r="H562" s="665"/>
      <c r="I562" s="665"/>
      <c r="J562" s="668"/>
      <c r="K562" s="668"/>
      <c r="L562" s="665"/>
      <c r="M562" s="665"/>
      <c r="N562" s="668">
        <v>1.1600000000000001</v>
      </c>
      <c r="O562" s="668">
        <v>564.25</v>
      </c>
      <c r="P562" s="681"/>
      <c r="Q562" s="669">
        <v>486.42241379310337</v>
      </c>
    </row>
    <row r="563" spans="1:17" ht="14.4" customHeight="1" x14ac:dyDescent="0.3">
      <c r="A563" s="664" t="s">
        <v>8116</v>
      </c>
      <c r="B563" s="665" t="s">
        <v>563</v>
      </c>
      <c r="C563" s="665" t="s">
        <v>7772</v>
      </c>
      <c r="D563" s="665" t="s">
        <v>7840</v>
      </c>
      <c r="E563" s="665" t="s">
        <v>1539</v>
      </c>
      <c r="F563" s="668"/>
      <c r="G563" s="668"/>
      <c r="H563" s="665"/>
      <c r="I563" s="665"/>
      <c r="J563" s="668"/>
      <c r="K563" s="668"/>
      <c r="L563" s="665"/>
      <c r="M563" s="665"/>
      <c r="N563" s="668">
        <v>4</v>
      </c>
      <c r="O563" s="668">
        <v>486.44</v>
      </c>
      <c r="P563" s="681"/>
      <c r="Q563" s="669">
        <v>121.61</v>
      </c>
    </row>
    <row r="564" spans="1:17" ht="14.4" customHeight="1" x14ac:dyDescent="0.3">
      <c r="A564" s="664" t="s">
        <v>8116</v>
      </c>
      <c r="B564" s="665" t="s">
        <v>563</v>
      </c>
      <c r="C564" s="665" t="s">
        <v>7772</v>
      </c>
      <c r="D564" s="665" t="s">
        <v>7841</v>
      </c>
      <c r="E564" s="665" t="s">
        <v>1543</v>
      </c>
      <c r="F564" s="668"/>
      <c r="G564" s="668"/>
      <c r="H564" s="665"/>
      <c r="I564" s="665"/>
      <c r="J564" s="668">
        <v>0.98</v>
      </c>
      <c r="K564" s="668">
        <v>238.37</v>
      </c>
      <c r="L564" s="665"/>
      <c r="M564" s="665">
        <v>243.23469387755102</v>
      </c>
      <c r="N564" s="668">
        <v>6.02</v>
      </c>
      <c r="O564" s="668">
        <v>1464.3</v>
      </c>
      <c r="P564" s="681"/>
      <c r="Q564" s="669">
        <v>243.23920265780731</v>
      </c>
    </row>
    <row r="565" spans="1:17" ht="14.4" customHeight="1" x14ac:dyDescent="0.3">
      <c r="A565" s="664" t="s">
        <v>8116</v>
      </c>
      <c r="B565" s="665" t="s">
        <v>563</v>
      </c>
      <c r="C565" s="665" t="s">
        <v>7772</v>
      </c>
      <c r="D565" s="665" t="s">
        <v>7844</v>
      </c>
      <c r="E565" s="665" t="s">
        <v>7845</v>
      </c>
      <c r="F565" s="668"/>
      <c r="G565" s="668"/>
      <c r="H565" s="665"/>
      <c r="I565" s="665"/>
      <c r="J565" s="668"/>
      <c r="K565" s="668"/>
      <c r="L565" s="665"/>
      <c r="M565" s="665"/>
      <c r="N565" s="668">
        <v>0.06</v>
      </c>
      <c r="O565" s="668">
        <v>15.36</v>
      </c>
      <c r="P565" s="681"/>
      <c r="Q565" s="669">
        <v>256</v>
      </c>
    </row>
    <row r="566" spans="1:17" ht="14.4" customHeight="1" x14ac:dyDescent="0.3">
      <c r="A566" s="664" t="s">
        <v>8116</v>
      </c>
      <c r="B566" s="665" t="s">
        <v>563</v>
      </c>
      <c r="C566" s="665" t="s">
        <v>7772</v>
      </c>
      <c r="D566" s="665" t="s">
        <v>7846</v>
      </c>
      <c r="E566" s="665" t="s">
        <v>7847</v>
      </c>
      <c r="F566" s="668"/>
      <c r="G566" s="668"/>
      <c r="H566" s="665"/>
      <c r="I566" s="665"/>
      <c r="J566" s="668">
        <v>0.6</v>
      </c>
      <c r="K566" s="668">
        <v>70.38</v>
      </c>
      <c r="L566" s="665"/>
      <c r="M566" s="665">
        <v>117.3</v>
      </c>
      <c r="N566" s="668">
        <v>1.2</v>
      </c>
      <c r="O566" s="668">
        <v>140.76</v>
      </c>
      <c r="P566" s="681"/>
      <c r="Q566" s="669">
        <v>117.3</v>
      </c>
    </row>
    <row r="567" spans="1:17" ht="14.4" customHeight="1" x14ac:dyDescent="0.3">
      <c r="A567" s="664" t="s">
        <v>8116</v>
      </c>
      <c r="B567" s="665" t="s">
        <v>563</v>
      </c>
      <c r="C567" s="665" t="s">
        <v>7772</v>
      </c>
      <c r="D567" s="665" t="s">
        <v>7848</v>
      </c>
      <c r="E567" s="665" t="s">
        <v>4402</v>
      </c>
      <c r="F567" s="668"/>
      <c r="G567" s="668"/>
      <c r="H567" s="665"/>
      <c r="I567" s="665"/>
      <c r="J567" s="668"/>
      <c r="K567" s="668"/>
      <c r="L567" s="665"/>
      <c r="M567" s="665"/>
      <c r="N567" s="668">
        <v>3.4</v>
      </c>
      <c r="O567" s="668">
        <v>304.3</v>
      </c>
      <c r="P567" s="681"/>
      <c r="Q567" s="669">
        <v>89.5</v>
      </c>
    </row>
    <row r="568" spans="1:17" ht="14.4" customHeight="1" x14ac:dyDescent="0.3">
      <c r="A568" s="664" t="s">
        <v>8116</v>
      </c>
      <c r="B568" s="665" t="s">
        <v>563</v>
      </c>
      <c r="C568" s="665" t="s">
        <v>7772</v>
      </c>
      <c r="D568" s="665" t="s">
        <v>7851</v>
      </c>
      <c r="E568" s="665" t="s">
        <v>3379</v>
      </c>
      <c r="F568" s="668"/>
      <c r="G568" s="668"/>
      <c r="H568" s="665"/>
      <c r="I568" s="665"/>
      <c r="J568" s="668">
        <v>0.03</v>
      </c>
      <c r="K568" s="668">
        <v>178</v>
      </c>
      <c r="L568" s="665"/>
      <c r="M568" s="665">
        <v>5933.3333333333339</v>
      </c>
      <c r="N568" s="668"/>
      <c r="O568" s="668"/>
      <c r="P568" s="681"/>
      <c r="Q568" s="669"/>
    </row>
    <row r="569" spans="1:17" ht="14.4" customHeight="1" x14ac:dyDescent="0.3">
      <c r="A569" s="664" t="s">
        <v>8116</v>
      </c>
      <c r="B569" s="665" t="s">
        <v>563</v>
      </c>
      <c r="C569" s="665" t="s">
        <v>7772</v>
      </c>
      <c r="D569" s="665" t="s">
        <v>7852</v>
      </c>
      <c r="E569" s="665" t="s">
        <v>3379</v>
      </c>
      <c r="F569" s="668"/>
      <c r="G569" s="668"/>
      <c r="H569" s="665"/>
      <c r="I569" s="665"/>
      <c r="J569" s="668">
        <v>0.1</v>
      </c>
      <c r="K569" s="668">
        <v>2966.74</v>
      </c>
      <c r="L569" s="665"/>
      <c r="M569" s="665">
        <v>29667.399999999998</v>
      </c>
      <c r="N569" s="668"/>
      <c r="O569" s="668"/>
      <c r="P569" s="681"/>
      <c r="Q569" s="669"/>
    </row>
    <row r="570" spans="1:17" ht="14.4" customHeight="1" x14ac:dyDescent="0.3">
      <c r="A570" s="664" t="s">
        <v>8116</v>
      </c>
      <c r="B570" s="665" t="s">
        <v>563</v>
      </c>
      <c r="C570" s="665" t="s">
        <v>7772</v>
      </c>
      <c r="D570" s="665" t="s">
        <v>7853</v>
      </c>
      <c r="E570" s="665" t="s">
        <v>1366</v>
      </c>
      <c r="F570" s="668"/>
      <c r="G570" s="668"/>
      <c r="H570" s="665"/>
      <c r="I570" s="665"/>
      <c r="J570" s="668"/>
      <c r="K570" s="668"/>
      <c r="L570" s="665"/>
      <c r="M570" s="665"/>
      <c r="N570" s="668">
        <v>0.91</v>
      </c>
      <c r="O570" s="668">
        <v>166.2</v>
      </c>
      <c r="P570" s="681"/>
      <c r="Q570" s="669">
        <v>182.63736263736263</v>
      </c>
    </row>
    <row r="571" spans="1:17" ht="14.4" customHeight="1" x14ac:dyDescent="0.3">
      <c r="A571" s="664" t="s">
        <v>8116</v>
      </c>
      <c r="B571" s="665" t="s">
        <v>563</v>
      </c>
      <c r="C571" s="665" t="s">
        <v>7772</v>
      </c>
      <c r="D571" s="665" t="s">
        <v>7854</v>
      </c>
      <c r="E571" s="665" t="s">
        <v>2035</v>
      </c>
      <c r="F571" s="668"/>
      <c r="G571" s="668"/>
      <c r="H571" s="665"/>
      <c r="I571" s="665"/>
      <c r="J571" s="668">
        <v>7.56</v>
      </c>
      <c r="K571" s="668">
        <v>53274.559999999998</v>
      </c>
      <c r="L571" s="665"/>
      <c r="M571" s="665">
        <v>7046.8994708994705</v>
      </c>
      <c r="N571" s="668">
        <v>33.96</v>
      </c>
      <c r="O571" s="668">
        <v>90653.41</v>
      </c>
      <c r="P571" s="681"/>
      <c r="Q571" s="669">
        <v>2669.4172555948176</v>
      </c>
    </row>
    <row r="572" spans="1:17" ht="14.4" customHeight="1" x14ac:dyDescent="0.3">
      <c r="A572" s="664" t="s">
        <v>8116</v>
      </c>
      <c r="B572" s="665" t="s">
        <v>563</v>
      </c>
      <c r="C572" s="665" t="s">
        <v>7772</v>
      </c>
      <c r="D572" s="665" t="s">
        <v>7855</v>
      </c>
      <c r="E572" s="665" t="s">
        <v>4533</v>
      </c>
      <c r="F572" s="668"/>
      <c r="G572" s="668"/>
      <c r="H572" s="665"/>
      <c r="I572" s="665"/>
      <c r="J572" s="668"/>
      <c r="K572" s="668"/>
      <c r="L572" s="665"/>
      <c r="M572" s="665"/>
      <c r="N572" s="668">
        <v>5.9399999999999995</v>
      </c>
      <c r="O572" s="668">
        <v>13689.24</v>
      </c>
      <c r="P572" s="681"/>
      <c r="Q572" s="669">
        <v>2304.5858585858587</v>
      </c>
    </row>
    <row r="573" spans="1:17" ht="14.4" customHeight="1" x14ac:dyDescent="0.3">
      <c r="A573" s="664" t="s">
        <v>8116</v>
      </c>
      <c r="B573" s="665" t="s">
        <v>563</v>
      </c>
      <c r="C573" s="665" t="s">
        <v>7772</v>
      </c>
      <c r="D573" s="665" t="s">
        <v>7857</v>
      </c>
      <c r="E573" s="665" t="s">
        <v>1720</v>
      </c>
      <c r="F573" s="668"/>
      <c r="G573" s="668"/>
      <c r="H573" s="665"/>
      <c r="I573" s="665"/>
      <c r="J573" s="668"/>
      <c r="K573" s="668"/>
      <c r="L573" s="665"/>
      <c r="M573" s="665"/>
      <c r="N573" s="668">
        <v>4.92</v>
      </c>
      <c r="O573" s="668">
        <v>1084.3500000000001</v>
      </c>
      <c r="P573" s="681"/>
      <c r="Q573" s="669">
        <v>220.39634146341467</v>
      </c>
    </row>
    <row r="574" spans="1:17" ht="14.4" customHeight="1" x14ac:dyDescent="0.3">
      <c r="A574" s="664" t="s">
        <v>8116</v>
      </c>
      <c r="B574" s="665" t="s">
        <v>563</v>
      </c>
      <c r="C574" s="665" t="s">
        <v>7772</v>
      </c>
      <c r="D574" s="665" t="s">
        <v>7862</v>
      </c>
      <c r="E574" s="665" t="s">
        <v>7863</v>
      </c>
      <c r="F574" s="668"/>
      <c r="G574" s="668"/>
      <c r="H574" s="665"/>
      <c r="I574" s="665"/>
      <c r="J574" s="668"/>
      <c r="K574" s="668"/>
      <c r="L574" s="665"/>
      <c r="M574" s="665"/>
      <c r="N574" s="668">
        <v>5.01</v>
      </c>
      <c r="O574" s="668">
        <v>3585.52</v>
      </c>
      <c r="P574" s="681"/>
      <c r="Q574" s="669">
        <v>715.67265469061874</v>
      </c>
    </row>
    <row r="575" spans="1:17" ht="14.4" customHeight="1" x14ac:dyDescent="0.3">
      <c r="A575" s="664" t="s">
        <v>8116</v>
      </c>
      <c r="B575" s="665" t="s">
        <v>563</v>
      </c>
      <c r="C575" s="665" t="s">
        <v>7772</v>
      </c>
      <c r="D575" s="665" t="s">
        <v>7864</v>
      </c>
      <c r="E575" s="665" t="s">
        <v>7863</v>
      </c>
      <c r="F575" s="668"/>
      <c r="G575" s="668"/>
      <c r="H575" s="665"/>
      <c r="I575" s="665"/>
      <c r="J575" s="668"/>
      <c r="K575" s="668"/>
      <c r="L575" s="665"/>
      <c r="M575" s="665"/>
      <c r="N575" s="668">
        <v>12.77</v>
      </c>
      <c r="O575" s="668">
        <v>18278.3</v>
      </c>
      <c r="P575" s="681"/>
      <c r="Q575" s="669">
        <v>1431.3469068128427</v>
      </c>
    </row>
    <row r="576" spans="1:17" ht="14.4" customHeight="1" x14ac:dyDescent="0.3">
      <c r="A576" s="664" t="s">
        <v>8116</v>
      </c>
      <c r="B576" s="665" t="s">
        <v>563</v>
      </c>
      <c r="C576" s="665" t="s">
        <v>7772</v>
      </c>
      <c r="D576" s="665" t="s">
        <v>7882</v>
      </c>
      <c r="E576" s="665" t="s">
        <v>7883</v>
      </c>
      <c r="F576" s="668"/>
      <c r="G576" s="668"/>
      <c r="H576" s="665"/>
      <c r="I576" s="665"/>
      <c r="J576" s="668"/>
      <c r="K576" s="668"/>
      <c r="L576" s="665"/>
      <c r="M576" s="665"/>
      <c r="N576" s="668">
        <v>10.99</v>
      </c>
      <c r="O576" s="668">
        <v>2898.93</v>
      </c>
      <c r="P576" s="681"/>
      <c r="Q576" s="669">
        <v>263.77888989990896</v>
      </c>
    </row>
    <row r="577" spans="1:17" ht="14.4" customHeight="1" x14ac:dyDescent="0.3">
      <c r="A577" s="664" t="s">
        <v>8116</v>
      </c>
      <c r="B577" s="665" t="s">
        <v>563</v>
      </c>
      <c r="C577" s="665" t="s">
        <v>7772</v>
      </c>
      <c r="D577" s="665" t="s">
        <v>7912</v>
      </c>
      <c r="E577" s="665" t="s">
        <v>1745</v>
      </c>
      <c r="F577" s="668"/>
      <c r="G577" s="668"/>
      <c r="H577" s="665"/>
      <c r="I577" s="665"/>
      <c r="J577" s="668"/>
      <c r="K577" s="668"/>
      <c r="L577" s="665"/>
      <c r="M577" s="665"/>
      <c r="N577" s="668">
        <v>1</v>
      </c>
      <c r="O577" s="668">
        <v>6711.62</v>
      </c>
      <c r="P577" s="681"/>
      <c r="Q577" s="669">
        <v>6711.62</v>
      </c>
    </row>
    <row r="578" spans="1:17" ht="14.4" customHeight="1" x14ac:dyDescent="0.3">
      <c r="A578" s="664" t="s">
        <v>8116</v>
      </c>
      <c r="B578" s="665" t="s">
        <v>563</v>
      </c>
      <c r="C578" s="665" t="s">
        <v>7772</v>
      </c>
      <c r="D578" s="665" t="s">
        <v>7918</v>
      </c>
      <c r="E578" s="665" t="s">
        <v>7883</v>
      </c>
      <c r="F578" s="668"/>
      <c r="G578" s="668"/>
      <c r="H578" s="665"/>
      <c r="I578" s="665"/>
      <c r="J578" s="668"/>
      <c r="K578" s="668"/>
      <c r="L578" s="665"/>
      <c r="M578" s="665"/>
      <c r="N578" s="668">
        <v>0.13</v>
      </c>
      <c r="O578" s="668">
        <v>342.91</v>
      </c>
      <c r="P578" s="681"/>
      <c r="Q578" s="669">
        <v>2637.7692307692309</v>
      </c>
    </row>
    <row r="579" spans="1:17" ht="14.4" customHeight="1" x14ac:dyDescent="0.3">
      <c r="A579" s="664" t="s">
        <v>8116</v>
      </c>
      <c r="B579" s="665" t="s">
        <v>563</v>
      </c>
      <c r="C579" s="665" t="s">
        <v>7772</v>
      </c>
      <c r="D579" s="665" t="s">
        <v>7919</v>
      </c>
      <c r="E579" s="665" t="s">
        <v>7883</v>
      </c>
      <c r="F579" s="668"/>
      <c r="G579" s="668"/>
      <c r="H579" s="665"/>
      <c r="I579" s="665"/>
      <c r="J579" s="668"/>
      <c r="K579" s="668"/>
      <c r="L579" s="665"/>
      <c r="M579" s="665"/>
      <c r="N579" s="668">
        <v>3</v>
      </c>
      <c r="O579" s="668">
        <v>3956.7300000000005</v>
      </c>
      <c r="P579" s="681"/>
      <c r="Q579" s="669">
        <v>1318.91</v>
      </c>
    </row>
    <row r="580" spans="1:17" ht="14.4" customHeight="1" x14ac:dyDescent="0.3">
      <c r="A580" s="664" t="s">
        <v>8116</v>
      </c>
      <c r="B580" s="665" t="s">
        <v>563</v>
      </c>
      <c r="C580" s="665" t="s">
        <v>7772</v>
      </c>
      <c r="D580" s="665" t="s">
        <v>7924</v>
      </c>
      <c r="E580" s="665" t="s">
        <v>2517</v>
      </c>
      <c r="F580" s="668"/>
      <c r="G580" s="668"/>
      <c r="H580" s="665"/>
      <c r="I580" s="665"/>
      <c r="J580" s="668">
        <v>0.4</v>
      </c>
      <c r="K580" s="668">
        <v>2902.42</v>
      </c>
      <c r="L580" s="665"/>
      <c r="M580" s="665">
        <v>7256.05</v>
      </c>
      <c r="N580" s="668">
        <v>2</v>
      </c>
      <c r="O580" s="668">
        <v>13462.9</v>
      </c>
      <c r="P580" s="681"/>
      <c r="Q580" s="669">
        <v>6731.45</v>
      </c>
    </row>
    <row r="581" spans="1:17" ht="14.4" customHeight="1" x14ac:dyDescent="0.3">
      <c r="A581" s="664" t="s">
        <v>8116</v>
      </c>
      <c r="B581" s="665" t="s">
        <v>563</v>
      </c>
      <c r="C581" s="665" t="s">
        <v>7772</v>
      </c>
      <c r="D581" s="665" t="s">
        <v>7942</v>
      </c>
      <c r="E581" s="665" t="s">
        <v>7939</v>
      </c>
      <c r="F581" s="668">
        <v>3</v>
      </c>
      <c r="G581" s="668">
        <v>43715.850000000006</v>
      </c>
      <c r="H581" s="665">
        <v>1</v>
      </c>
      <c r="I581" s="665">
        <v>14571.950000000003</v>
      </c>
      <c r="J581" s="668"/>
      <c r="K581" s="668"/>
      <c r="L581" s="665"/>
      <c r="M581" s="665"/>
      <c r="N581" s="668"/>
      <c r="O581" s="668"/>
      <c r="P581" s="681"/>
      <c r="Q581" s="669"/>
    </row>
    <row r="582" spans="1:17" ht="14.4" customHeight="1" x14ac:dyDescent="0.3">
      <c r="A582" s="664" t="s">
        <v>8116</v>
      </c>
      <c r="B582" s="665" t="s">
        <v>563</v>
      </c>
      <c r="C582" s="665" t="s">
        <v>7772</v>
      </c>
      <c r="D582" s="665" t="s">
        <v>7944</v>
      </c>
      <c r="E582" s="665" t="s">
        <v>1933</v>
      </c>
      <c r="F582" s="668">
        <v>1.44</v>
      </c>
      <c r="G582" s="668">
        <v>2108.7399999999998</v>
      </c>
      <c r="H582" s="665">
        <v>1</v>
      </c>
      <c r="I582" s="665">
        <v>1464.4027777777776</v>
      </c>
      <c r="J582" s="668">
        <v>0.99</v>
      </c>
      <c r="K582" s="668">
        <v>1234.73</v>
      </c>
      <c r="L582" s="665">
        <v>0.58552974762180265</v>
      </c>
      <c r="M582" s="665">
        <v>1247.2020202020203</v>
      </c>
      <c r="N582" s="668">
        <v>11</v>
      </c>
      <c r="O582" s="668">
        <v>11925</v>
      </c>
      <c r="P582" s="681">
        <v>5.6550357085273673</v>
      </c>
      <c r="Q582" s="669">
        <v>1084.090909090909</v>
      </c>
    </row>
    <row r="583" spans="1:17" ht="14.4" customHeight="1" x14ac:dyDescent="0.3">
      <c r="A583" s="664" t="s">
        <v>8116</v>
      </c>
      <c r="B583" s="665" t="s">
        <v>563</v>
      </c>
      <c r="C583" s="665" t="s">
        <v>7772</v>
      </c>
      <c r="D583" s="665" t="s">
        <v>7945</v>
      </c>
      <c r="E583" s="665" t="s">
        <v>1933</v>
      </c>
      <c r="F583" s="668"/>
      <c r="G583" s="668"/>
      <c r="H583" s="665"/>
      <c r="I583" s="665"/>
      <c r="J583" s="668">
        <v>10.53</v>
      </c>
      <c r="K583" s="668">
        <v>3805.19</v>
      </c>
      <c r="L583" s="665"/>
      <c r="M583" s="665">
        <v>361.36657169990508</v>
      </c>
      <c r="N583" s="668">
        <v>21.21</v>
      </c>
      <c r="O583" s="668">
        <v>7664.59</v>
      </c>
      <c r="P583" s="681"/>
      <c r="Q583" s="669">
        <v>361.36680810938236</v>
      </c>
    </row>
    <row r="584" spans="1:17" ht="14.4" customHeight="1" x14ac:dyDescent="0.3">
      <c r="A584" s="664" t="s">
        <v>8116</v>
      </c>
      <c r="B584" s="665" t="s">
        <v>563</v>
      </c>
      <c r="C584" s="665" t="s">
        <v>7772</v>
      </c>
      <c r="D584" s="665" t="s">
        <v>7946</v>
      </c>
      <c r="E584" s="665" t="s">
        <v>1933</v>
      </c>
      <c r="F584" s="668"/>
      <c r="G584" s="668"/>
      <c r="H584" s="665"/>
      <c r="I584" s="665"/>
      <c r="J584" s="668">
        <v>4.1999999999999993</v>
      </c>
      <c r="K584" s="668">
        <v>505.86</v>
      </c>
      <c r="L584" s="665"/>
      <c r="M584" s="665">
        <v>120.44285714285716</v>
      </c>
      <c r="N584" s="668">
        <v>22.46</v>
      </c>
      <c r="O584" s="668">
        <v>2705.2200000000003</v>
      </c>
      <c r="P584" s="681"/>
      <c r="Q584" s="669">
        <v>120.44612644701692</v>
      </c>
    </row>
    <row r="585" spans="1:17" ht="14.4" customHeight="1" x14ac:dyDescent="0.3">
      <c r="A585" s="664" t="s">
        <v>8116</v>
      </c>
      <c r="B585" s="665" t="s">
        <v>563</v>
      </c>
      <c r="C585" s="665" t="s">
        <v>7772</v>
      </c>
      <c r="D585" s="665" t="s">
        <v>7949</v>
      </c>
      <c r="E585" s="665" t="s">
        <v>1933</v>
      </c>
      <c r="F585" s="668">
        <v>0.87</v>
      </c>
      <c r="G585" s="668">
        <v>1721.83</v>
      </c>
      <c r="H585" s="665">
        <v>1</v>
      </c>
      <c r="I585" s="665">
        <v>1979.1149425287356</v>
      </c>
      <c r="J585" s="668">
        <v>2.04</v>
      </c>
      <c r="K585" s="668">
        <v>2948.73</v>
      </c>
      <c r="L585" s="665">
        <v>1.7125558272303305</v>
      </c>
      <c r="M585" s="665">
        <v>1445.4558823529412</v>
      </c>
      <c r="N585" s="668">
        <v>3.04</v>
      </c>
      <c r="O585" s="668">
        <v>4394.1900000000005</v>
      </c>
      <c r="P585" s="681">
        <v>2.5520463692699051</v>
      </c>
      <c r="Q585" s="669">
        <v>1445.4572368421054</v>
      </c>
    </row>
    <row r="586" spans="1:17" ht="14.4" customHeight="1" x14ac:dyDescent="0.3">
      <c r="A586" s="664" t="s">
        <v>8116</v>
      </c>
      <c r="B586" s="665" t="s">
        <v>563</v>
      </c>
      <c r="C586" s="665" t="s">
        <v>7772</v>
      </c>
      <c r="D586" s="665" t="s">
        <v>7961</v>
      </c>
      <c r="E586" s="665" t="s">
        <v>2035</v>
      </c>
      <c r="F586" s="668"/>
      <c r="G586" s="668"/>
      <c r="H586" s="665"/>
      <c r="I586" s="665"/>
      <c r="J586" s="668">
        <v>5.1400000000000006</v>
      </c>
      <c r="K586" s="668">
        <v>12073.67</v>
      </c>
      <c r="L586" s="665"/>
      <c r="M586" s="665">
        <v>2348.9630350194552</v>
      </c>
      <c r="N586" s="668">
        <v>8.76</v>
      </c>
      <c r="O586" s="668">
        <v>6870.43</v>
      </c>
      <c r="P586" s="681"/>
      <c r="Q586" s="669">
        <v>784.29566210045664</v>
      </c>
    </row>
    <row r="587" spans="1:17" ht="14.4" customHeight="1" x14ac:dyDescent="0.3">
      <c r="A587" s="664" t="s">
        <v>8116</v>
      </c>
      <c r="B587" s="665" t="s">
        <v>563</v>
      </c>
      <c r="C587" s="665" t="s">
        <v>7772</v>
      </c>
      <c r="D587" s="665" t="s">
        <v>7965</v>
      </c>
      <c r="E587" s="665" t="s">
        <v>4533</v>
      </c>
      <c r="F587" s="668"/>
      <c r="G587" s="668"/>
      <c r="H587" s="665"/>
      <c r="I587" s="665"/>
      <c r="J587" s="668"/>
      <c r="K587" s="668"/>
      <c r="L587" s="665"/>
      <c r="M587" s="665"/>
      <c r="N587" s="668">
        <v>0.54</v>
      </c>
      <c r="O587" s="668">
        <v>165.93</v>
      </c>
      <c r="P587" s="681"/>
      <c r="Q587" s="669">
        <v>307.27777777777777</v>
      </c>
    </row>
    <row r="588" spans="1:17" ht="14.4" customHeight="1" x14ac:dyDescent="0.3">
      <c r="A588" s="664" t="s">
        <v>8116</v>
      </c>
      <c r="B588" s="665" t="s">
        <v>563</v>
      </c>
      <c r="C588" s="665" t="s">
        <v>7772</v>
      </c>
      <c r="D588" s="665" t="s">
        <v>7966</v>
      </c>
      <c r="E588" s="665" t="s">
        <v>4533</v>
      </c>
      <c r="F588" s="668"/>
      <c r="G588" s="668"/>
      <c r="H588" s="665"/>
      <c r="I588" s="665"/>
      <c r="J588" s="668"/>
      <c r="K588" s="668"/>
      <c r="L588" s="665"/>
      <c r="M588" s="665"/>
      <c r="N588" s="668">
        <v>2.36</v>
      </c>
      <c r="O588" s="668">
        <v>1812.95</v>
      </c>
      <c r="P588" s="681"/>
      <c r="Q588" s="669">
        <v>768.19915254237299</v>
      </c>
    </row>
    <row r="589" spans="1:17" ht="14.4" customHeight="1" x14ac:dyDescent="0.3">
      <c r="A589" s="664" t="s">
        <v>8116</v>
      </c>
      <c r="B589" s="665" t="s">
        <v>563</v>
      </c>
      <c r="C589" s="665" t="s">
        <v>7772</v>
      </c>
      <c r="D589" s="665" t="s">
        <v>7968</v>
      </c>
      <c r="E589" s="665" t="s">
        <v>1992</v>
      </c>
      <c r="F589" s="668"/>
      <c r="G589" s="668"/>
      <c r="H589" s="665"/>
      <c r="I589" s="665"/>
      <c r="J589" s="668"/>
      <c r="K589" s="668"/>
      <c r="L589" s="665"/>
      <c r="M589" s="665"/>
      <c r="N589" s="668">
        <v>10.11</v>
      </c>
      <c r="O589" s="668">
        <v>4167.01</v>
      </c>
      <c r="P589" s="681"/>
      <c r="Q589" s="669">
        <v>412.16716122650843</v>
      </c>
    </row>
    <row r="590" spans="1:17" ht="14.4" customHeight="1" x14ac:dyDescent="0.3">
      <c r="A590" s="664" t="s">
        <v>8116</v>
      </c>
      <c r="B590" s="665" t="s">
        <v>563</v>
      </c>
      <c r="C590" s="665" t="s">
        <v>7772</v>
      </c>
      <c r="D590" s="665" t="s">
        <v>7969</v>
      </c>
      <c r="E590" s="665" t="s">
        <v>1992</v>
      </c>
      <c r="F590" s="668"/>
      <c r="G590" s="668"/>
      <c r="H590" s="665"/>
      <c r="I590" s="665"/>
      <c r="J590" s="668"/>
      <c r="K590" s="668"/>
      <c r="L590" s="665"/>
      <c r="M590" s="665"/>
      <c r="N590" s="668">
        <v>1.9100000000000001</v>
      </c>
      <c r="O590" s="668">
        <v>231.98</v>
      </c>
      <c r="P590" s="681"/>
      <c r="Q590" s="669">
        <v>121.45549738219894</v>
      </c>
    </row>
    <row r="591" spans="1:17" ht="14.4" customHeight="1" x14ac:dyDescent="0.3">
      <c r="A591" s="664" t="s">
        <v>8116</v>
      </c>
      <c r="B591" s="665" t="s">
        <v>563</v>
      </c>
      <c r="C591" s="665" t="s">
        <v>7772</v>
      </c>
      <c r="D591" s="665" t="s">
        <v>7978</v>
      </c>
      <c r="E591" s="665" t="s">
        <v>2035</v>
      </c>
      <c r="F591" s="668"/>
      <c r="G591" s="668"/>
      <c r="H591" s="665"/>
      <c r="I591" s="665"/>
      <c r="J591" s="668">
        <v>3</v>
      </c>
      <c r="K591" s="668">
        <v>2114.0700000000002</v>
      </c>
      <c r="L591" s="665"/>
      <c r="M591" s="665">
        <v>704.69</v>
      </c>
      <c r="N591" s="668">
        <v>7.4399999999999995</v>
      </c>
      <c r="O591" s="668">
        <v>1750.52</v>
      </c>
      <c r="P591" s="681"/>
      <c r="Q591" s="669">
        <v>235.28494623655916</v>
      </c>
    </row>
    <row r="592" spans="1:17" ht="14.4" customHeight="1" x14ac:dyDescent="0.3">
      <c r="A592" s="664" t="s">
        <v>8116</v>
      </c>
      <c r="B592" s="665" t="s">
        <v>563</v>
      </c>
      <c r="C592" s="665" t="s">
        <v>7772</v>
      </c>
      <c r="D592" s="665" t="s">
        <v>7983</v>
      </c>
      <c r="E592" s="665" t="s">
        <v>2185</v>
      </c>
      <c r="F592" s="668"/>
      <c r="G592" s="668"/>
      <c r="H592" s="665"/>
      <c r="I592" s="665"/>
      <c r="J592" s="668"/>
      <c r="K592" s="668"/>
      <c r="L592" s="665"/>
      <c r="M592" s="665"/>
      <c r="N592" s="668">
        <v>13</v>
      </c>
      <c r="O592" s="668">
        <v>4758.13</v>
      </c>
      <c r="P592" s="681"/>
      <c r="Q592" s="669">
        <v>366.01</v>
      </c>
    </row>
    <row r="593" spans="1:17" ht="14.4" customHeight="1" x14ac:dyDescent="0.3">
      <c r="A593" s="664" t="s">
        <v>8116</v>
      </c>
      <c r="B593" s="665" t="s">
        <v>563</v>
      </c>
      <c r="C593" s="665" t="s">
        <v>7772</v>
      </c>
      <c r="D593" s="665" t="s">
        <v>7985</v>
      </c>
      <c r="E593" s="665" t="s">
        <v>2188</v>
      </c>
      <c r="F593" s="668"/>
      <c r="G593" s="668"/>
      <c r="H593" s="665"/>
      <c r="I593" s="665"/>
      <c r="J593" s="668"/>
      <c r="K593" s="668"/>
      <c r="L593" s="665"/>
      <c r="M593" s="665"/>
      <c r="N593" s="668">
        <v>5</v>
      </c>
      <c r="O593" s="668">
        <v>7320.1</v>
      </c>
      <c r="P593" s="681"/>
      <c r="Q593" s="669">
        <v>1464.02</v>
      </c>
    </row>
    <row r="594" spans="1:17" ht="14.4" customHeight="1" x14ac:dyDescent="0.3">
      <c r="A594" s="664" t="s">
        <v>8116</v>
      </c>
      <c r="B594" s="665" t="s">
        <v>563</v>
      </c>
      <c r="C594" s="665" t="s">
        <v>7772</v>
      </c>
      <c r="D594" s="665" t="s">
        <v>7989</v>
      </c>
      <c r="E594" s="665" t="s">
        <v>2058</v>
      </c>
      <c r="F594" s="668"/>
      <c r="G594" s="668"/>
      <c r="H594" s="665"/>
      <c r="I594" s="665"/>
      <c r="J594" s="668">
        <v>0.59</v>
      </c>
      <c r="K594" s="668">
        <v>405.53</v>
      </c>
      <c r="L594" s="665"/>
      <c r="M594" s="665">
        <v>687.33898305084745</v>
      </c>
      <c r="N594" s="668">
        <v>23.290000000000003</v>
      </c>
      <c r="O594" s="668">
        <v>12542.74</v>
      </c>
      <c r="P594" s="681"/>
      <c r="Q594" s="669">
        <v>538.54615714899091</v>
      </c>
    </row>
    <row r="595" spans="1:17" ht="14.4" customHeight="1" x14ac:dyDescent="0.3">
      <c r="A595" s="664" t="s">
        <v>8116</v>
      </c>
      <c r="B595" s="665" t="s">
        <v>563</v>
      </c>
      <c r="C595" s="665" t="s">
        <v>7772</v>
      </c>
      <c r="D595" s="665" t="s">
        <v>7992</v>
      </c>
      <c r="E595" s="665" t="s">
        <v>3176</v>
      </c>
      <c r="F595" s="668"/>
      <c r="G595" s="668"/>
      <c r="H595" s="665"/>
      <c r="I595" s="665"/>
      <c r="J595" s="668">
        <v>3.5</v>
      </c>
      <c r="K595" s="668">
        <v>247.45</v>
      </c>
      <c r="L595" s="665"/>
      <c r="M595" s="665">
        <v>70.7</v>
      </c>
      <c r="N595" s="668">
        <v>7.2</v>
      </c>
      <c r="O595" s="668">
        <v>509.03999999999996</v>
      </c>
      <c r="P595" s="681"/>
      <c r="Q595" s="669">
        <v>70.699999999999989</v>
      </c>
    </row>
    <row r="596" spans="1:17" ht="14.4" customHeight="1" x14ac:dyDescent="0.3">
      <c r="A596" s="664" t="s">
        <v>8116</v>
      </c>
      <c r="B596" s="665" t="s">
        <v>563</v>
      </c>
      <c r="C596" s="665" t="s">
        <v>7772</v>
      </c>
      <c r="D596" s="665" t="s">
        <v>7993</v>
      </c>
      <c r="E596" s="665" t="s">
        <v>5660</v>
      </c>
      <c r="F596" s="668"/>
      <c r="G596" s="668"/>
      <c r="H596" s="665"/>
      <c r="I596" s="665"/>
      <c r="J596" s="668"/>
      <c r="K596" s="668"/>
      <c r="L596" s="665"/>
      <c r="M596" s="665"/>
      <c r="N596" s="668">
        <v>9</v>
      </c>
      <c r="O596" s="668">
        <v>1336.1399999999999</v>
      </c>
      <c r="P596" s="681"/>
      <c r="Q596" s="669">
        <v>148.45999999999998</v>
      </c>
    </row>
    <row r="597" spans="1:17" ht="14.4" customHeight="1" x14ac:dyDescent="0.3">
      <c r="A597" s="664" t="s">
        <v>8116</v>
      </c>
      <c r="B597" s="665" t="s">
        <v>563</v>
      </c>
      <c r="C597" s="665" t="s">
        <v>7772</v>
      </c>
      <c r="D597" s="665" t="s">
        <v>8000</v>
      </c>
      <c r="E597" s="665" t="s">
        <v>3858</v>
      </c>
      <c r="F597" s="668"/>
      <c r="G597" s="668"/>
      <c r="H597" s="665"/>
      <c r="I597" s="665"/>
      <c r="J597" s="668"/>
      <c r="K597" s="668"/>
      <c r="L597" s="665"/>
      <c r="M597" s="665"/>
      <c r="N597" s="668">
        <v>1</v>
      </c>
      <c r="O597" s="668">
        <v>1749.08</v>
      </c>
      <c r="P597" s="681"/>
      <c r="Q597" s="669">
        <v>1749.08</v>
      </c>
    </row>
    <row r="598" spans="1:17" ht="14.4" customHeight="1" x14ac:dyDescent="0.3">
      <c r="A598" s="664" t="s">
        <v>8116</v>
      </c>
      <c r="B598" s="665" t="s">
        <v>563</v>
      </c>
      <c r="C598" s="665" t="s">
        <v>7772</v>
      </c>
      <c r="D598" s="665" t="s">
        <v>8001</v>
      </c>
      <c r="E598" s="665" t="s">
        <v>4413</v>
      </c>
      <c r="F598" s="668"/>
      <c r="G598" s="668"/>
      <c r="H598" s="665"/>
      <c r="I598" s="665"/>
      <c r="J598" s="668"/>
      <c r="K598" s="668"/>
      <c r="L598" s="665"/>
      <c r="M598" s="665"/>
      <c r="N598" s="668">
        <v>3.8000000000000003</v>
      </c>
      <c r="O598" s="668">
        <v>1074.6399999999999</v>
      </c>
      <c r="P598" s="681"/>
      <c r="Q598" s="669">
        <v>282.79999999999995</v>
      </c>
    </row>
    <row r="599" spans="1:17" ht="14.4" customHeight="1" x14ac:dyDescent="0.3">
      <c r="A599" s="664" t="s">
        <v>8116</v>
      </c>
      <c r="B599" s="665" t="s">
        <v>563</v>
      </c>
      <c r="C599" s="665" t="s">
        <v>7772</v>
      </c>
      <c r="D599" s="665" t="s">
        <v>8002</v>
      </c>
      <c r="E599" s="665" t="s">
        <v>1720</v>
      </c>
      <c r="F599" s="668"/>
      <c r="G599" s="668"/>
      <c r="H599" s="665"/>
      <c r="I599" s="665"/>
      <c r="J599" s="668"/>
      <c r="K599" s="668"/>
      <c r="L599" s="665"/>
      <c r="M599" s="665"/>
      <c r="N599" s="668">
        <v>0.18</v>
      </c>
      <c r="O599" s="668">
        <v>115.07</v>
      </c>
      <c r="P599" s="681"/>
      <c r="Q599" s="669">
        <v>639.27777777777771</v>
      </c>
    </row>
    <row r="600" spans="1:17" ht="14.4" customHeight="1" x14ac:dyDescent="0.3">
      <c r="A600" s="664" t="s">
        <v>8116</v>
      </c>
      <c r="B600" s="665" t="s">
        <v>563</v>
      </c>
      <c r="C600" s="665" t="s">
        <v>8032</v>
      </c>
      <c r="D600" s="665" t="s">
        <v>8033</v>
      </c>
      <c r="E600" s="665" t="s">
        <v>8034</v>
      </c>
      <c r="F600" s="668"/>
      <c r="G600" s="668"/>
      <c r="H600" s="665"/>
      <c r="I600" s="665"/>
      <c r="J600" s="668"/>
      <c r="K600" s="668"/>
      <c r="L600" s="665"/>
      <c r="M600" s="665"/>
      <c r="N600" s="668">
        <v>4</v>
      </c>
      <c r="O600" s="668">
        <v>3468</v>
      </c>
      <c r="P600" s="681"/>
      <c r="Q600" s="669">
        <v>867</v>
      </c>
    </row>
    <row r="601" spans="1:17" ht="14.4" customHeight="1" x14ac:dyDescent="0.3">
      <c r="A601" s="664" t="s">
        <v>8116</v>
      </c>
      <c r="B601" s="665" t="s">
        <v>563</v>
      </c>
      <c r="C601" s="665" t="s">
        <v>8032</v>
      </c>
      <c r="D601" s="665" t="s">
        <v>8035</v>
      </c>
      <c r="E601" s="665" t="s">
        <v>8036</v>
      </c>
      <c r="F601" s="668"/>
      <c r="G601" s="668"/>
      <c r="H601" s="665"/>
      <c r="I601" s="665"/>
      <c r="J601" s="668"/>
      <c r="K601" s="668"/>
      <c r="L601" s="665"/>
      <c r="M601" s="665"/>
      <c r="N601" s="668">
        <v>9</v>
      </c>
      <c r="O601" s="668">
        <v>7803</v>
      </c>
      <c r="P601" s="681"/>
      <c r="Q601" s="669">
        <v>867</v>
      </c>
    </row>
    <row r="602" spans="1:17" ht="14.4" customHeight="1" x14ac:dyDescent="0.3">
      <c r="A602" s="664" t="s">
        <v>8116</v>
      </c>
      <c r="B602" s="665" t="s">
        <v>563</v>
      </c>
      <c r="C602" s="665" t="s">
        <v>8032</v>
      </c>
      <c r="D602" s="665" t="s">
        <v>8172</v>
      </c>
      <c r="E602" s="665" t="s">
        <v>8173</v>
      </c>
      <c r="F602" s="668"/>
      <c r="G602" s="668"/>
      <c r="H602" s="665"/>
      <c r="I602" s="665"/>
      <c r="J602" s="668"/>
      <c r="K602" s="668"/>
      <c r="L602" s="665"/>
      <c r="M602" s="665"/>
      <c r="N602" s="668">
        <v>1</v>
      </c>
      <c r="O602" s="668">
        <v>1021.77</v>
      </c>
      <c r="P602" s="681"/>
      <c r="Q602" s="669">
        <v>1021.77</v>
      </c>
    </row>
    <row r="603" spans="1:17" ht="14.4" customHeight="1" x14ac:dyDescent="0.3">
      <c r="A603" s="664" t="s">
        <v>8116</v>
      </c>
      <c r="B603" s="665" t="s">
        <v>563</v>
      </c>
      <c r="C603" s="665" t="s">
        <v>8045</v>
      </c>
      <c r="D603" s="665" t="s">
        <v>8046</v>
      </c>
      <c r="E603" s="665" t="s">
        <v>8047</v>
      </c>
      <c r="F603" s="668"/>
      <c r="G603" s="668"/>
      <c r="H603" s="665"/>
      <c r="I603" s="665"/>
      <c r="J603" s="668"/>
      <c r="K603" s="668"/>
      <c r="L603" s="665"/>
      <c r="M603" s="665"/>
      <c r="N603" s="668">
        <v>1</v>
      </c>
      <c r="O603" s="668">
        <v>299</v>
      </c>
      <c r="P603" s="681"/>
      <c r="Q603" s="669">
        <v>299</v>
      </c>
    </row>
    <row r="604" spans="1:17" ht="14.4" customHeight="1" x14ac:dyDescent="0.3">
      <c r="A604" s="664" t="s">
        <v>8116</v>
      </c>
      <c r="B604" s="665" t="s">
        <v>563</v>
      </c>
      <c r="C604" s="665" t="s">
        <v>8045</v>
      </c>
      <c r="D604" s="665" t="s">
        <v>8048</v>
      </c>
      <c r="E604" s="665" t="s">
        <v>8049</v>
      </c>
      <c r="F604" s="668"/>
      <c r="G604" s="668"/>
      <c r="H604" s="665"/>
      <c r="I604" s="665"/>
      <c r="J604" s="668"/>
      <c r="K604" s="668"/>
      <c r="L604" s="665"/>
      <c r="M604" s="665"/>
      <c r="N604" s="668">
        <v>2</v>
      </c>
      <c r="O604" s="668">
        <v>244</v>
      </c>
      <c r="P604" s="681"/>
      <c r="Q604" s="669">
        <v>122</v>
      </c>
    </row>
    <row r="605" spans="1:17" ht="14.4" customHeight="1" x14ac:dyDescent="0.3">
      <c r="A605" s="664" t="s">
        <v>8116</v>
      </c>
      <c r="B605" s="665" t="s">
        <v>563</v>
      </c>
      <c r="C605" s="665" t="s">
        <v>8045</v>
      </c>
      <c r="D605" s="665" t="s">
        <v>8050</v>
      </c>
      <c r="E605" s="665" t="s">
        <v>8051</v>
      </c>
      <c r="F605" s="668"/>
      <c r="G605" s="668"/>
      <c r="H605" s="665"/>
      <c r="I605" s="665"/>
      <c r="J605" s="668">
        <v>18</v>
      </c>
      <c r="K605" s="668">
        <v>2592</v>
      </c>
      <c r="L605" s="665"/>
      <c r="M605" s="665">
        <v>144</v>
      </c>
      <c r="N605" s="668">
        <v>147</v>
      </c>
      <c r="O605" s="668">
        <v>21462</v>
      </c>
      <c r="P605" s="681"/>
      <c r="Q605" s="669">
        <v>146</v>
      </c>
    </row>
    <row r="606" spans="1:17" ht="14.4" customHeight="1" x14ac:dyDescent="0.3">
      <c r="A606" s="664" t="s">
        <v>8116</v>
      </c>
      <c r="B606" s="665" t="s">
        <v>563</v>
      </c>
      <c r="C606" s="665" t="s">
        <v>8045</v>
      </c>
      <c r="D606" s="665" t="s">
        <v>8054</v>
      </c>
      <c r="E606" s="665" t="s">
        <v>8055</v>
      </c>
      <c r="F606" s="668">
        <v>15</v>
      </c>
      <c r="G606" s="668">
        <v>524</v>
      </c>
      <c r="H606" s="665">
        <v>1</v>
      </c>
      <c r="I606" s="665">
        <v>34.93333333333333</v>
      </c>
      <c r="J606" s="668">
        <v>19</v>
      </c>
      <c r="K606" s="668">
        <v>665</v>
      </c>
      <c r="L606" s="665">
        <v>1.2690839694656488</v>
      </c>
      <c r="M606" s="665">
        <v>35</v>
      </c>
      <c r="N606" s="668">
        <v>38</v>
      </c>
      <c r="O606" s="668">
        <v>1406</v>
      </c>
      <c r="P606" s="681">
        <v>2.6832061068702289</v>
      </c>
      <c r="Q606" s="669">
        <v>37</v>
      </c>
    </row>
    <row r="607" spans="1:17" ht="14.4" customHeight="1" x14ac:dyDescent="0.3">
      <c r="A607" s="664" t="s">
        <v>8116</v>
      </c>
      <c r="B607" s="665" t="s">
        <v>563</v>
      </c>
      <c r="C607" s="665" t="s">
        <v>8045</v>
      </c>
      <c r="D607" s="665" t="s">
        <v>8062</v>
      </c>
      <c r="E607" s="665" t="s">
        <v>8063</v>
      </c>
      <c r="F607" s="668">
        <v>328</v>
      </c>
      <c r="G607" s="668">
        <v>53704</v>
      </c>
      <c r="H607" s="665">
        <v>1</v>
      </c>
      <c r="I607" s="665">
        <v>163.73170731707316</v>
      </c>
      <c r="J607" s="668">
        <v>285</v>
      </c>
      <c r="K607" s="668">
        <v>47025</v>
      </c>
      <c r="L607" s="665">
        <v>0.87563309995531058</v>
      </c>
      <c r="M607" s="665">
        <v>165</v>
      </c>
      <c r="N607" s="668">
        <v>617</v>
      </c>
      <c r="O607" s="668">
        <v>109209</v>
      </c>
      <c r="P607" s="681">
        <v>2.0335356770445405</v>
      </c>
      <c r="Q607" s="669">
        <v>177</v>
      </c>
    </row>
    <row r="608" spans="1:17" ht="14.4" customHeight="1" x14ac:dyDescent="0.3">
      <c r="A608" s="664" t="s">
        <v>8116</v>
      </c>
      <c r="B608" s="665" t="s">
        <v>563</v>
      </c>
      <c r="C608" s="665" t="s">
        <v>8045</v>
      </c>
      <c r="D608" s="665" t="s">
        <v>8134</v>
      </c>
      <c r="E608" s="665" t="s">
        <v>8135</v>
      </c>
      <c r="F608" s="668">
        <v>125</v>
      </c>
      <c r="G608" s="668">
        <v>88250</v>
      </c>
      <c r="H608" s="665">
        <v>1</v>
      </c>
      <c r="I608" s="665">
        <v>706</v>
      </c>
      <c r="J608" s="668">
        <v>264</v>
      </c>
      <c r="K608" s="668">
        <v>186648</v>
      </c>
      <c r="L608" s="665">
        <v>2.1149915014164304</v>
      </c>
      <c r="M608" s="665">
        <v>707</v>
      </c>
      <c r="N608" s="668">
        <v>100</v>
      </c>
      <c r="O608" s="668">
        <v>71500</v>
      </c>
      <c r="P608" s="681">
        <v>0.8101983002832861</v>
      </c>
      <c r="Q608" s="669">
        <v>715</v>
      </c>
    </row>
    <row r="609" spans="1:17" ht="14.4" customHeight="1" x14ac:dyDescent="0.3">
      <c r="A609" s="664" t="s">
        <v>8116</v>
      </c>
      <c r="B609" s="665" t="s">
        <v>563</v>
      </c>
      <c r="C609" s="665" t="s">
        <v>8045</v>
      </c>
      <c r="D609" s="665" t="s">
        <v>8136</v>
      </c>
      <c r="E609" s="665" t="s">
        <v>8137</v>
      </c>
      <c r="F609" s="668">
        <v>194</v>
      </c>
      <c r="G609" s="668">
        <v>119787</v>
      </c>
      <c r="H609" s="665">
        <v>1</v>
      </c>
      <c r="I609" s="665">
        <v>617.45876288659792</v>
      </c>
      <c r="J609" s="668">
        <v>130</v>
      </c>
      <c r="K609" s="668">
        <v>80470</v>
      </c>
      <c r="L609" s="665">
        <v>0.67177573526342593</v>
      </c>
      <c r="M609" s="665">
        <v>619</v>
      </c>
      <c r="N609" s="668">
        <v>113</v>
      </c>
      <c r="O609" s="668">
        <v>71303</v>
      </c>
      <c r="P609" s="681">
        <v>0.59524823227896184</v>
      </c>
      <c r="Q609" s="669">
        <v>631</v>
      </c>
    </row>
    <row r="610" spans="1:17" ht="14.4" customHeight="1" x14ac:dyDescent="0.3">
      <c r="A610" s="664" t="s">
        <v>8116</v>
      </c>
      <c r="B610" s="665" t="s">
        <v>563</v>
      </c>
      <c r="C610" s="665" t="s">
        <v>8045</v>
      </c>
      <c r="D610" s="665" t="s">
        <v>8138</v>
      </c>
      <c r="E610" s="665" t="s">
        <v>8139</v>
      </c>
      <c r="F610" s="668">
        <v>23</v>
      </c>
      <c r="G610" s="668">
        <v>139039</v>
      </c>
      <c r="H610" s="665">
        <v>1</v>
      </c>
      <c r="I610" s="665">
        <v>6045.173913043478</v>
      </c>
      <c r="J610" s="668">
        <v>29</v>
      </c>
      <c r="K610" s="668">
        <v>175566</v>
      </c>
      <c r="L610" s="665">
        <v>1.2627104625320953</v>
      </c>
      <c r="M610" s="665">
        <v>6054</v>
      </c>
      <c r="N610" s="668">
        <v>27</v>
      </c>
      <c r="O610" s="668">
        <v>165996</v>
      </c>
      <c r="P610" s="681">
        <v>1.1938808535734577</v>
      </c>
      <c r="Q610" s="669">
        <v>6148</v>
      </c>
    </row>
    <row r="611" spans="1:17" ht="14.4" customHeight="1" x14ac:dyDescent="0.3">
      <c r="A611" s="664" t="s">
        <v>8116</v>
      </c>
      <c r="B611" s="665" t="s">
        <v>563</v>
      </c>
      <c r="C611" s="665" t="s">
        <v>8045</v>
      </c>
      <c r="D611" s="665" t="s">
        <v>8140</v>
      </c>
      <c r="E611" s="665" t="s">
        <v>8141</v>
      </c>
      <c r="F611" s="668">
        <v>32</v>
      </c>
      <c r="G611" s="668">
        <v>210181</v>
      </c>
      <c r="H611" s="665">
        <v>1</v>
      </c>
      <c r="I611" s="665">
        <v>6568.15625</v>
      </c>
      <c r="J611" s="668">
        <v>46</v>
      </c>
      <c r="K611" s="668">
        <v>302726</v>
      </c>
      <c r="L611" s="665">
        <v>1.4403109700686552</v>
      </c>
      <c r="M611" s="665">
        <v>6581</v>
      </c>
      <c r="N611" s="668">
        <v>90</v>
      </c>
      <c r="O611" s="668">
        <v>600930</v>
      </c>
      <c r="P611" s="681">
        <v>2.8591071505036134</v>
      </c>
      <c r="Q611" s="669">
        <v>6677</v>
      </c>
    </row>
    <row r="612" spans="1:17" ht="14.4" customHeight="1" x14ac:dyDescent="0.3">
      <c r="A612" s="664" t="s">
        <v>8116</v>
      </c>
      <c r="B612" s="665" t="s">
        <v>563</v>
      </c>
      <c r="C612" s="665" t="s">
        <v>8045</v>
      </c>
      <c r="D612" s="665" t="s">
        <v>8142</v>
      </c>
      <c r="E612" s="665" t="s">
        <v>8143</v>
      </c>
      <c r="F612" s="668">
        <v>1</v>
      </c>
      <c r="G612" s="668">
        <v>124</v>
      </c>
      <c r="H612" s="665">
        <v>1</v>
      </c>
      <c r="I612" s="665">
        <v>124</v>
      </c>
      <c r="J612" s="668">
        <v>11</v>
      </c>
      <c r="K612" s="668">
        <v>1375</v>
      </c>
      <c r="L612" s="665">
        <v>11.088709677419354</v>
      </c>
      <c r="M612" s="665">
        <v>125</v>
      </c>
      <c r="N612" s="668">
        <v>2</v>
      </c>
      <c r="O612" s="668">
        <v>258</v>
      </c>
      <c r="P612" s="681">
        <v>2.0806451612903225</v>
      </c>
      <c r="Q612" s="669">
        <v>129</v>
      </c>
    </row>
    <row r="613" spans="1:17" ht="14.4" customHeight="1" x14ac:dyDescent="0.3">
      <c r="A613" s="664" t="s">
        <v>8116</v>
      </c>
      <c r="B613" s="665" t="s">
        <v>563</v>
      </c>
      <c r="C613" s="665" t="s">
        <v>8045</v>
      </c>
      <c r="D613" s="665" t="s">
        <v>8176</v>
      </c>
      <c r="E613" s="665" t="s">
        <v>8177</v>
      </c>
      <c r="F613" s="668"/>
      <c r="G613" s="668"/>
      <c r="H613" s="665"/>
      <c r="I613" s="665"/>
      <c r="J613" s="668"/>
      <c r="K613" s="668"/>
      <c r="L613" s="665"/>
      <c r="M613" s="665"/>
      <c r="N613" s="668">
        <v>1</v>
      </c>
      <c r="O613" s="668">
        <v>2881</v>
      </c>
      <c r="P613" s="681"/>
      <c r="Q613" s="669">
        <v>2881</v>
      </c>
    </row>
    <row r="614" spans="1:17" ht="14.4" customHeight="1" x14ac:dyDescent="0.3">
      <c r="A614" s="664" t="s">
        <v>8116</v>
      </c>
      <c r="B614" s="665" t="s">
        <v>563</v>
      </c>
      <c r="C614" s="665" t="s">
        <v>8045</v>
      </c>
      <c r="D614" s="665" t="s">
        <v>8144</v>
      </c>
      <c r="E614" s="665" t="s">
        <v>8145</v>
      </c>
      <c r="F614" s="668"/>
      <c r="G614" s="668"/>
      <c r="H614" s="665"/>
      <c r="I614" s="665"/>
      <c r="J614" s="668"/>
      <c r="K614" s="668"/>
      <c r="L614" s="665"/>
      <c r="M614" s="665"/>
      <c r="N614" s="668">
        <v>1</v>
      </c>
      <c r="O614" s="668">
        <v>720</v>
      </c>
      <c r="P614" s="681"/>
      <c r="Q614" s="669">
        <v>720</v>
      </c>
    </row>
    <row r="615" spans="1:17" ht="14.4" customHeight="1" x14ac:dyDescent="0.3">
      <c r="A615" s="664" t="s">
        <v>8116</v>
      </c>
      <c r="B615" s="665" t="s">
        <v>563</v>
      </c>
      <c r="C615" s="665" t="s">
        <v>8045</v>
      </c>
      <c r="D615" s="665" t="s">
        <v>8146</v>
      </c>
      <c r="E615" s="665" t="s">
        <v>8147</v>
      </c>
      <c r="F615" s="668">
        <v>150</v>
      </c>
      <c r="G615" s="668">
        <v>130200</v>
      </c>
      <c r="H615" s="665">
        <v>1</v>
      </c>
      <c r="I615" s="665">
        <v>868</v>
      </c>
      <c r="J615" s="668">
        <v>430</v>
      </c>
      <c r="K615" s="668">
        <v>374100</v>
      </c>
      <c r="L615" s="665">
        <v>2.8732718894009217</v>
      </c>
      <c r="M615" s="665">
        <v>870</v>
      </c>
      <c r="N615" s="668">
        <v>210</v>
      </c>
      <c r="O615" s="668">
        <v>184590</v>
      </c>
      <c r="P615" s="681">
        <v>1.417741935483871</v>
      </c>
      <c r="Q615" s="669">
        <v>879</v>
      </c>
    </row>
    <row r="616" spans="1:17" ht="14.4" customHeight="1" x14ac:dyDescent="0.3">
      <c r="A616" s="664" t="s">
        <v>8116</v>
      </c>
      <c r="B616" s="665" t="s">
        <v>563</v>
      </c>
      <c r="C616" s="665" t="s">
        <v>8045</v>
      </c>
      <c r="D616" s="665" t="s">
        <v>8068</v>
      </c>
      <c r="E616" s="665" t="s">
        <v>8069</v>
      </c>
      <c r="F616" s="668">
        <v>6</v>
      </c>
      <c r="G616" s="668">
        <v>630</v>
      </c>
      <c r="H616" s="665">
        <v>1</v>
      </c>
      <c r="I616" s="665">
        <v>105</v>
      </c>
      <c r="J616" s="668">
        <v>19</v>
      </c>
      <c r="K616" s="668">
        <v>2014</v>
      </c>
      <c r="L616" s="665">
        <v>3.196825396825397</v>
      </c>
      <c r="M616" s="665">
        <v>106</v>
      </c>
      <c r="N616" s="668">
        <v>157</v>
      </c>
      <c r="O616" s="668">
        <v>17270</v>
      </c>
      <c r="P616" s="681">
        <v>27.412698412698411</v>
      </c>
      <c r="Q616" s="669">
        <v>110</v>
      </c>
    </row>
    <row r="617" spans="1:17" ht="14.4" customHeight="1" x14ac:dyDescent="0.3">
      <c r="A617" s="664" t="s">
        <v>8116</v>
      </c>
      <c r="B617" s="665" t="s">
        <v>563</v>
      </c>
      <c r="C617" s="665" t="s">
        <v>8045</v>
      </c>
      <c r="D617" s="665" t="s">
        <v>8070</v>
      </c>
      <c r="E617" s="665" t="s">
        <v>8071</v>
      </c>
      <c r="F617" s="668">
        <v>356</v>
      </c>
      <c r="G617" s="668">
        <v>0</v>
      </c>
      <c r="H617" s="665"/>
      <c r="I617" s="665">
        <v>0</v>
      </c>
      <c r="J617" s="668">
        <v>311</v>
      </c>
      <c r="K617" s="668">
        <v>5266.67</v>
      </c>
      <c r="L617" s="665"/>
      <c r="M617" s="665">
        <v>16.934630225080387</v>
      </c>
      <c r="N617" s="668">
        <v>652</v>
      </c>
      <c r="O617" s="668">
        <v>21733.29</v>
      </c>
      <c r="P617" s="681"/>
      <c r="Q617" s="669">
        <v>33.333266871165648</v>
      </c>
    </row>
    <row r="618" spans="1:17" ht="14.4" customHeight="1" x14ac:dyDescent="0.3">
      <c r="A618" s="664" t="s">
        <v>8116</v>
      </c>
      <c r="B618" s="665" t="s">
        <v>563</v>
      </c>
      <c r="C618" s="665" t="s">
        <v>8045</v>
      </c>
      <c r="D618" s="665" t="s">
        <v>8148</v>
      </c>
      <c r="E618" s="665" t="s">
        <v>8149</v>
      </c>
      <c r="F618" s="668">
        <v>64</v>
      </c>
      <c r="G618" s="668">
        <v>58430</v>
      </c>
      <c r="H618" s="665">
        <v>1</v>
      </c>
      <c r="I618" s="665">
        <v>912.96875</v>
      </c>
      <c r="J618" s="668">
        <v>79</v>
      </c>
      <c r="K618" s="668">
        <v>72285</v>
      </c>
      <c r="L618" s="665">
        <v>1.2371213417764846</v>
      </c>
      <c r="M618" s="665">
        <v>915</v>
      </c>
      <c r="N618" s="668">
        <v>132</v>
      </c>
      <c r="O618" s="668">
        <v>123816</v>
      </c>
      <c r="P618" s="681">
        <v>2.1190484340236182</v>
      </c>
      <c r="Q618" s="669">
        <v>938</v>
      </c>
    </row>
    <row r="619" spans="1:17" ht="14.4" customHeight="1" x14ac:dyDescent="0.3">
      <c r="A619" s="664" t="s">
        <v>8116</v>
      </c>
      <c r="B619" s="665" t="s">
        <v>563</v>
      </c>
      <c r="C619" s="665" t="s">
        <v>8045</v>
      </c>
      <c r="D619" s="665" t="s">
        <v>8072</v>
      </c>
      <c r="E619" s="665" t="s">
        <v>8073</v>
      </c>
      <c r="F619" s="668">
        <v>208</v>
      </c>
      <c r="G619" s="668">
        <v>7435</v>
      </c>
      <c r="H619" s="665">
        <v>1</v>
      </c>
      <c r="I619" s="665">
        <v>35.745192307692307</v>
      </c>
      <c r="J619" s="668">
        <v>128</v>
      </c>
      <c r="K619" s="668">
        <v>4608</v>
      </c>
      <c r="L619" s="665">
        <v>0.61977135171486208</v>
      </c>
      <c r="M619" s="665">
        <v>36</v>
      </c>
      <c r="N619" s="668">
        <v>293</v>
      </c>
      <c r="O619" s="668">
        <v>10841</v>
      </c>
      <c r="P619" s="681">
        <v>1.4581035642232683</v>
      </c>
      <c r="Q619" s="669">
        <v>37</v>
      </c>
    </row>
    <row r="620" spans="1:17" ht="14.4" customHeight="1" x14ac:dyDescent="0.3">
      <c r="A620" s="664" t="s">
        <v>8116</v>
      </c>
      <c r="B620" s="665" t="s">
        <v>563</v>
      </c>
      <c r="C620" s="665" t="s">
        <v>8045</v>
      </c>
      <c r="D620" s="665" t="s">
        <v>8074</v>
      </c>
      <c r="E620" s="665" t="s">
        <v>8075</v>
      </c>
      <c r="F620" s="668"/>
      <c r="G620" s="668"/>
      <c r="H620" s="665"/>
      <c r="I620" s="665"/>
      <c r="J620" s="668"/>
      <c r="K620" s="668"/>
      <c r="L620" s="665"/>
      <c r="M620" s="665"/>
      <c r="N620" s="668">
        <v>1</v>
      </c>
      <c r="O620" s="668">
        <v>86</v>
      </c>
      <c r="P620" s="681"/>
      <c r="Q620" s="669">
        <v>86</v>
      </c>
    </row>
    <row r="621" spans="1:17" ht="14.4" customHeight="1" x14ac:dyDescent="0.3">
      <c r="A621" s="664" t="s">
        <v>8116</v>
      </c>
      <c r="B621" s="665" t="s">
        <v>563</v>
      </c>
      <c r="C621" s="665" t="s">
        <v>8045</v>
      </c>
      <c r="D621" s="665" t="s">
        <v>8076</v>
      </c>
      <c r="E621" s="665" t="s">
        <v>8077</v>
      </c>
      <c r="F621" s="668">
        <v>2</v>
      </c>
      <c r="G621" s="668">
        <v>62</v>
      </c>
      <c r="H621" s="665">
        <v>1</v>
      </c>
      <c r="I621" s="665">
        <v>31</v>
      </c>
      <c r="J621" s="668">
        <v>2</v>
      </c>
      <c r="K621" s="668">
        <v>62</v>
      </c>
      <c r="L621" s="665">
        <v>1</v>
      </c>
      <c r="M621" s="665">
        <v>31</v>
      </c>
      <c r="N621" s="668">
        <v>26</v>
      </c>
      <c r="O621" s="668">
        <v>832</v>
      </c>
      <c r="P621" s="681">
        <v>13.419354838709678</v>
      </c>
      <c r="Q621" s="669">
        <v>32</v>
      </c>
    </row>
    <row r="622" spans="1:17" ht="14.4" customHeight="1" x14ac:dyDescent="0.3">
      <c r="A622" s="664" t="s">
        <v>8116</v>
      </c>
      <c r="B622" s="665" t="s">
        <v>563</v>
      </c>
      <c r="C622" s="665" t="s">
        <v>8045</v>
      </c>
      <c r="D622" s="665" t="s">
        <v>8150</v>
      </c>
      <c r="E622" s="665" t="s">
        <v>8151</v>
      </c>
      <c r="F622" s="668">
        <v>33</v>
      </c>
      <c r="G622" s="668">
        <v>10851</v>
      </c>
      <c r="H622" s="665">
        <v>1</v>
      </c>
      <c r="I622" s="665">
        <v>328.81818181818181</v>
      </c>
      <c r="J622" s="668">
        <v>26</v>
      </c>
      <c r="K622" s="668">
        <v>8606</v>
      </c>
      <c r="L622" s="665">
        <v>0.79310662611740856</v>
      </c>
      <c r="M622" s="665">
        <v>331</v>
      </c>
      <c r="N622" s="668">
        <v>36</v>
      </c>
      <c r="O622" s="668">
        <v>12744</v>
      </c>
      <c r="P622" s="681">
        <v>1.1744539673762786</v>
      </c>
      <c r="Q622" s="669">
        <v>354</v>
      </c>
    </row>
    <row r="623" spans="1:17" ht="14.4" customHeight="1" x14ac:dyDescent="0.3">
      <c r="A623" s="664" t="s">
        <v>8116</v>
      </c>
      <c r="B623" s="665" t="s">
        <v>563</v>
      </c>
      <c r="C623" s="665" t="s">
        <v>8045</v>
      </c>
      <c r="D623" s="665" t="s">
        <v>8078</v>
      </c>
      <c r="E623" s="665" t="s">
        <v>8079</v>
      </c>
      <c r="F623" s="668">
        <v>3</v>
      </c>
      <c r="G623" s="668">
        <v>384</v>
      </c>
      <c r="H623" s="665">
        <v>1</v>
      </c>
      <c r="I623" s="665">
        <v>128</v>
      </c>
      <c r="J623" s="668">
        <v>3</v>
      </c>
      <c r="K623" s="668">
        <v>387</v>
      </c>
      <c r="L623" s="665">
        <v>1.0078125</v>
      </c>
      <c r="M623" s="665">
        <v>129</v>
      </c>
      <c r="N623" s="668">
        <v>8</v>
      </c>
      <c r="O623" s="668">
        <v>1048</v>
      </c>
      <c r="P623" s="681">
        <v>2.7291666666666665</v>
      </c>
      <c r="Q623" s="669">
        <v>131</v>
      </c>
    </row>
    <row r="624" spans="1:17" ht="14.4" customHeight="1" x14ac:dyDescent="0.3">
      <c r="A624" s="664" t="s">
        <v>8116</v>
      </c>
      <c r="B624" s="665" t="s">
        <v>563</v>
      </c>
      <c r="C624" s="665" t="s">
        <v>8045</v>
      </c>
      <c r="D624" s="665" t="s">
        <v>8152</v>
      </c>
      <c r="E624" s="665" t="s">
        <v>8153</v>
      </c>
      <c r="F624" s="668">
        <v>1</v>
      </c>
      <c r="G624" s="668">
        <v>651</v>
      </c>
      <c r="H624" s="665">
        <v>1</v>
      </c>
      <c r="I624" s="665">
        <v>651</v>
      </c>
      <c r="J624" s="668"/>
      <c r="K624" s="668"/>
      <c r="L624" s="665"/>
      <c r="M624" s="665"/>
      <c r="N624" s="668"/>
      <c r="O624" s="668"/>
      <c r="P624" s="681"/>
      <c r="Q624" s="669"/>
    </row>
    <row r="625" spans="1:17" ht="14.4" customHeight="1" x14ac:dyDescent="0.3">
      <c r="A625" s="664" t="s">
        <v>8116</v>
      </c>
      <c r="B625" s="665" t="s">
        <v>563</v>
      </c>
      <c r="C625" s="665" t="s">
        <v>8045</v>
      </c>
      <c r="D625" s="665" t="s">
        <v>8084</v>
      </c>
      <c r="E625" s="665" t="s">
        <v>8085</v>
      </c>
      <c r="F625" s="668">
        <v>3</v>
      </c>
      <c r="G625" s="668">
        <v>171</v>
      </c>
      <c r="H625" s="665">
        <v>1</v>
      </c>
      <c r="I625" s="665">
        <v>57</v>
      </c>
      <c r="J625" s="668">
        <v>6</v>
      </c>
      <c r="K625" s="668">
        <v>342</v>
      </c>
      <c r="L625" s="665">
        <v>2</v>
      </c>
      <c r="M625" s="665">
        <v>57</v>
      </c>
      <c r="N625" s="668">
        <v>12</v>
      </c>
      <c r="O625" s="668">
        <v>708</v>
      </c>
      <c r="P625" s="681">
        <v>4.1403508771929829</v>
      </c>
      <c r="Q625" s="669">
        <v>59</v>
      </c>
    </row>
    <row r="626" spans="1:17" ht="14.4" customHeight="1" x14ac:dyDescent="0.3">
      <c r="A626" s="664" t="s">
        <v>8116</v>
      </c>
      <c r="B626" s="665" t="s">
        <v>563</v>
      </c>
      <c r="C626" s="665" t="s">
        <v>8045</v>
      </c>
      <c r="D626" s="665" t="s">
        <v>8090</v>
      </c>
      <c r="E626" s="665" t="s">
        <v>8091</v>
      </c>
      <c r="F626" s="668">
        <v>1</v>
      </c>
      <c r="G626" s="668">
        <v>114</v>
      </c>
      <c r="H626" s="665">
        <v>1</v>
      </c>
      <c r="I626" s="665">
        <v>114</v>
      </c>
      <c r="J626" s="668">
        <v>1</v>
      </c>
      <c r="K626" s="668">
        <v>114</v>
      </c>
      <c r="L626" s="665">
        <v>1</v>
      </c>
      <c r="M626" s="665">
        <v>114</v>
      </c>
      <c r="N626" s="668">
        <v>1</v>
      </c>
      <c r="O626" s="668">
        <v>122</v>
      </c>
      <c r="P626" s="681">
        <v>1.0701754385964912</v>
      </c>
      <c r="Q626" s="669">
        <v>122</v>
      </c>
    </row>
    <row r="627" spans="1:17" ht="14.4" customHeight="1" x14ac:dyDescent="0.3">
      <c r="A627" s="664" t="s">
        <v>8116</v>
      </c>
      <c r="B627" s="665" t="s">
        <v>563</v>
      </c>
      <c r="C627" s="665" t="s">
        <v>8045</v>
      </c>
      <c r="D627" s="665" t="s">
        <v>8158</v>
      </c>
      <c r="E627" s="665" t="s">
        <v>8159</v>
      </c>
      <c r="F627" s="668">
        <v>54</v>
      </c>
      <c r="G627" s="668">
        <v>102114</v>
      </c>
      <c r="H627" s="665">
        <v>1</v>
      </c>
      <c r="I627" s="665">
        <v>1891</v>
      </c>
      <c r="J627" s="668">
        <v>66</v>
      </c>
      <c r="K627" s="668">
        <v>125136</v>
      </c>
      <c r="L627" s="665">
        <v>1.2254539044597215</v>
      </c>
      <c r="M627" s="665">
        <v>1896</v>
      </c>
      <c r="N627" s="668">
        <v>74</v>
      </c>
      <c r="O627" s="668">
        <v>143856</v>
      </c>
      <c r="P627" s="681">
        <v>1.4087784241142254</v>
      </c>
      <c r="Q627" s="669">
        <v>1944</v>
      </c>
    </row>
    <row r="628" spans="1:17" ht="14.4" customHeight="1" thickBot="1" x14ac:dyDescent="0.35">
      <c r="A628" s="670" t="s">
        <v>8116</v>
      </c>
      <c r="B628" s="671" t="s">
        <v>563</v>
      </c>
      <c r="C628" s="671" t="s">
        <v>8045</v>
      </c>
      <c r="D628" s="671" t="s">
        <v>8164</v>
      </c>
      <c r="E628" s="671" t="s">
        <v>8165</v>
      </c>
      <c r="F628" s="674"/>
      <c r="G628" s="674"/>
      <c r="H628" s="671"/>
      <c r="I628" s="671"/>
      <c r="J628" s="674"/>
      <c r="K628" s="674"/>
      <c r="L628" s="671"/>
      <c r="M628" s="671"/>
      <c r="N628" s="674">
        <v>25</v>
      </c>
      <c r="O628" s="674">
        <v>4000</v>
      </c>
      <c r="P628" s="682"/>
      <c r="Q628" s="675">
        <v>160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43225619</v>
      </c>
      <c r="C3" s="351">
        <f t="shared" ref="C3:R3" si="0">SUBTOTAL(9,C6:C1048576)</f>
        <v>24</v>
      </c>
      <c r="D3" s="351">
        <f t="shared" si="0"/>
        <v>38411631.289999999</v>
      </c>
      <c r="E3" s="351">
        <f t="shared" si="0"/>
        <v>31.981313113350406</v>
      </c>
      <c r="F3" s="351">
        <f t="shared" si="0"/>
        <v>35868473.329999998</v>
      </c>
      <c r="G3" s="354">
        <f>IF(B3&lt;&gt;0,F3/B3,"")</f>
        <v>0.82979663819273464</v>
      </c>
      <c r="H3" s="350">
        <f t="shared" si="0"/>
        <v>6964464.3399999961</v>
      </c>
      <c r="I3" s="351">
        <f t="shared" si="0"/>
        <v>9</v>
      </c>
      <c r="J3" s="351">
        <f t="shared" si="0"/>
        <v>6160734.2999999989</v>
      </c>
      <c r="K3" s="351">
        <f t="shared" si="0"/>
        <v>3.778841016144006</v>
      </c>
      <c r="L3" s="351">
        <f t="shared" si="0"/>
        <v>6886966.9499999927</v>
      </c>
      <c r="M3" s="352">
        <f>IF(H3&lt;&gt;0,L3/H3,"")</f>
        <v>0.98887245504942833</v>
      </c>
      <c r="N3" s="353">
        <f t="shared" si="0"/>
        <v>7644859.0500000007</v>
      </c>
      <c r="O3" s="351">
        <f t="shared" si="0"/>
        <v>3</v>
      </c>
      <c r="P3" s="351">
        <f t="shared" si="0"/>
        <v>5976831.1099999985</v>
      </c>
      <c r="Q3" s="351">
        <f t="shared" si="0"/>
        <v>0.78785902746912795</v>
      </c>
      <c r="R3" s="351">
        <f t="shared" si="0"/>
        <v>4935587.0999999996</v>
      </c>
      <c r="S3" s="352">
        <f>IF(N3&lt;&gt;0,R3/N3,"")</f>
        <v>0.64560864598281886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8187</v>
      </c>
      <c r="B6" s="797">
        <v>3254</v>
      </c>
      <c r="C6" s="740">
        <v>1</v>
      </c>
      <c r="D6" s="797">
        <v>6381.33</v>
      </c>
      <c r="E6" s="740">
        <v>1.9610725261216964</v>
      </c>
      <c r="F6" s="797">
        <v>6046</v>
      </c>
      <c r="G6" s="745">
        <v>1.8580208973570989</v>
      </c>
      <c r="H6" s="797">
        <v>0</v>
      </c>
      <c r="I6" s="740"/>
      <c r="J6" s="797"/>
      <c r="K6" s="740"/>
      <c r="L6" s="797">
        <v>1853.67</v>
      </c>
      <c r="M6" s="745"/>
      <c r="N6" s="797">
        <v>51376.65</v>
      </c>
      <c r="O6" s="740">
        <v>1</v>
      </c>
      <c r="P6" s="797"/>
      <c r="Q6" s="740"/>
      <c r="R6" s="797"/>
      <c r="S6" s="235"/>
    </row>
    <row r="7" spans="1:19" ht="14.4" customHeight="1" x14ac:dyDescent="0.3">
      <c r="A7" s="691" t="s">
        <v>8188</v>
      </c>
      <c r="B7" s="800">
        <v>12791</v>
      </c>
      <c r="C7" s="665">
        <v>1</v>
      </c>
      <c r="D7" s="800">
        <v>7995</v>
      </c>
      <c r="E7" s="665">
        <v>0.62504886248143221</v>
      </c>
      <c r="F7" s="800">
        <v>5940</v>
      </c>
      <c r="G7" s="681">
        <v>0.46438902353217104</v>
      </c>
      <c r="H7" s="800"/>
      <c r="I7" s="665"/>
      <c r="J7" s="800">
        <v>710.6</v>
      </c>
      <c r="K7" s="665"/>
      <c r="L7" s="800">
        <v>4821.8999999999996</v>
      </c>
      <c r="M7" s="681"/>
      <c r="N7" s="800"/>
      <c r="O7" s="665"/>
      <c r="P7" s="800"/>
      <c r="Q7" s="665"/>
      <c r="R7" s="800"/>
      <c r="S7" s="704"/>
    </row>
    <row r="8" spans="1:19" ht="14.4" customHeight="1" x14ac:dyDescent="0.3">
      <c r="A8" s="691" t="s">
        <v>8189</v>
      </c>
      <c r="B8" s="800">
        <v>130405</v>
      </c>
      <c r="C8" s="665">
        <v>1</v>
      </c>
      <c r="D8" s="800">
        <v>6748</v>
      </c>
      <c r="E8" s="665">
        <v>5.1746482113415898E-2</v>
      </c>
      <c r="F8" s="800">
        <v>12125</v>
      </c>
      <c r="G8" s="681">
        <v>9.2979563667037302E-2</v>
      </c>
      <c r="H8" s="800">
        <v>710.6</v>
      </c>
      <c r="I8" s="665">
        <v>1</v>
      </c>
      <c r="J8" s="800"/>
      <c r="K8" s="665"/>
      <c r="L8" s="800"/>
      <c r="M8" s="681"/>
      <c r="N8" s="800"/>
      <c r="O8" s="665"/>
      <c r="P8" s="800"/>
      <c r="Q8" s="665"/>
      <c r="R8" s="800"/>
      <c r="S8" s="704"/>
    </row>
    <row r="9" spans="1:19" ht="14.4" customHeight="1" x14ac:dyDescent="0.3">
      <c r="A9" s="691" t="s">
        <v>8190</v>
      </c>
      <c r="B9" s="800">
        <v>50099</v>
      </c>
      <c r="C9" s="665">
        <v>1</v>
      </c>
      <c r="D9" s="800">
        <v>62073.66</v>
      </c>
      <c r="E9" s="665">
        <v>1.2390199405177749</v>
      </c>
      <c r="F9" s="800">
        <v>34503</v>
      </c>
      <c r="G9" s="681">
        <v>0.68869638116529275</v>
      </c>
      <c r="H9" s="800">
        <v>61104.87</v>
      </c>
      <c r="I9" s="665">
        <v>1</v>
      </c>
      <c r="J9" s="800"/>
      <c r="K9" s="665"/>
      <c r="L9" s="800">
        <v>110307.86</v>
      </c>
      <c r="M9" s="681">
        <v>1.8052220714977381</v>
      </c>
      <c r="N9" s="800">
        <v>44626.51</v>
      </c>
      <c r="O9" s="665">
        <v>1</v>
      </c>
      <c r="P9" s="800"/>
      <c r="Q9" s="665"/>
      <c r="R9" s="800"/>
      <c r="S9" s="704"/>
    </row>
    <row r="10" spans="1:19" ht="14.4" customHeight="1" x14ac:dyDescent="0.3">
      <c r="A10" s="691" t="s">
        <v>8191</v>
      </c>
      <c r="B10" s="800"/>
      <c r="C10" s="665"/>
      <c r="D10" s="800">
        <v>428</v>
      </c>
      <c r="E10" s="665"/>
      <c r="F10" s="800">
        <v>354</v>
      </c>
      <c r="G10" s="681"/>
      <c r="H10" s="800"/>
      <c r="I10" s="665"/>
      <c r="J10" s="800"/>
      <c r="K10" s="665"/>
      <c r="L10" s="800">
        <v>0</v>
      </c>
      <c r="M10" s="681"/>
      <c r="N10" s="800"/>
      <c r="O10" s="665"/>
      <c r="P10" s="800"/>
      <c r="Q10" s="665"/>
      <c r="R10" s="800">
        <v>51357.37</v>
      </c>
      <c r="S10" s="704"/>
    </row>
    <row r="11" spans="1:19" ht="14.4" customHeight="1" x14ac:dyDescent="0.3">
      <c r="A11" s="691" t="s">
        <v>8192</v>
      </c>
      <c r="B11" s="800">
        <v>2738</v>
      </c>
      <c r="C11" s="665">
        <v>1</v>
      </c>
      <c r="D11" s="800">
        <v>2317.66</v>
      </c>
      <c r="E11" s="665">
        <v>0.84647918188458726</v>
      </c>
      <c r="F11" s="800">
        <v>5593</v>
      </c>
      <c r="G11" s="681">
        <v>2.0427319211102994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x14ac:dyDescent="0.3">
      <c r="A12" s="691" t="s">
        <v>8193</v>
      </c>
      <c r="B12" s="800">
        <v>224</v>
      </c>
      <c r="C12" s="665">
        <v>1</v>
      </c>
      <c r="D12" s="800"/>
      <c r="E12" s="665"/>
      <c r="F12" s="800">
        <v>221</v>
      </c>
      <c r="G12" s="681">
        <v>0.9866071428571429</v>
      </c>
      <c r="H12" s="800"/>
      <c r="I12" s="665"/>
      <c r="J12" s="800"/>
      <c r="K12" s="665"/>
      <c r="L12" s="800">
        <v>907.49</v>
      </c>
      <c r="M12" s="681"/>
      <c r="N12" s="800"/>
      <c r="O12" s="665"/>
      <c r="P12" s="800"/>
      <c r="Q12" s="665"/>
      <c r="R12" s="800"/>
      <c r="S12" s="704"/>
    </row>
    <row r="13" spans="1:19" ht="14.4" customHeight="1" x14ac:dyDescent="0.3">
      <c r="A13" s="691" t="s">
        <v>8194</v>
      </c>
      <c r="B13" s="800">
        <v>4760</v>
      </c>
      <c r="C13" s="665">
        <v>1</v>
      </c>
      <c r="D13" s="800">
        <v>16838.330000000002</v>
      </c>
      <c r="E13" s="665">
        <v>3.5374642857142859</v>
      </c>
      <c r="F13" s="800">
        <v>95398</v>
      </c>
      <c r="G13" s="681">
        <v>20.041596638655463</v>
      </c>
      <c r="H13" s="800"/>
      <c r="I13" s="665"/>
      <c r="J13" s="800">
        <v>7717.05</v>
      </c>
      <c r="K13" s="665"/>
      <c r="L13" s="800"/>
      <c r="M13" s="681"/>
      <c r="N13" s="800"/>
      <c r="O13" s="665"/>
      <c r="P13" s="800"/>
      <c r="Q13" s="665"/>
      <c r="R13" s="800"/>
      <c r="S13" s="704"/>
    </row>
    <row r="14" spans="1:19" ht="14.4" customHeight="1" x14ac:dyDescent="0.3">
      <c r="A14" s="691" t="s">
        <v>8195</v>
      </c>
      <c r="B14" s="800">
        <v>645</v>
      </c>
      <c r="C14" s="665">
        <v>1</v>
      </c>
      <c r="D14" s="800">
        <v>35</v>
      </c>
      <c r="E14" s="665">
        <v>5.4263565891472867E-2</v>
      </c>
      <c r="F14" s="800">
        <v>10474</v>
      </c>
      <c r="G14" s="681">
        <v>16.238759689922482</v>
      </c>
      <c r="H14" s="800"/>
      <c r="I14" s="665"/>
      <c r="J14" s="800"/>
      <c r="K14" s="665"/>
      <c r="L14" s="800">
        <v>-87689.03</v>
      </c>
      <c r="M14" s="681"/>
      <c r="N14" s="800"/>
      <c r="O14" s="665"/>
      <c r="P14" s="800"/>
      <c r="Q14" s="665"/>
      <c r="R14" s="800">
        <v>130568.51</v>
      </c>
      <c r="S14" s="704"/>
    </row>
    <row r="15" spans="1:19" ht="14.4" customHeight="1" x14ac:dyDescent="0.3">
      <c r="A15" s="691" t="s">
        <v>8196</v>
      </c>
      <c r="B15" s="800"/>
      <c r="C15" s="665"/>
      <c r="D15" s="800">
        <v>8716.33</v>
      </c>
      <c r="E15" s="665"/>
      <c r="F15" s="800">
        <v>38226</v>
      </c>
      <c r="G15" s="681"/>
      <c r="H15" s="800"/>
      <c r="I15" s="665"/>
      <c r="J15" s="800"/>
      <c r="K15" s="665"/>
      <c r="L15" s="800"/>
      <c r="M15" s="681"/>
      <c r="N15" s="800"/>
      <c r="O15" s="665"/>
      <c r="P15" s="800"/>
      <c r="Q15" s="665"/>
      <c r="R15" s="800"/>
      <c r="S15" s="704"/>
    </row>
    <row r="16" spans="1:19" ht="14.4" customHeight="1" x14ac:dyDescent="0.3">
      <c r="A16" s="691" t="s">
        <v>8197</v>
      </c>
      <c r="B16" s="800">
        <v>10534</v>
      </c>
      <c r="C16" s="665">
        <v>1</v>
      </c>
      <c r="D16" s="800">
        <v>24715</v>
      </c>
      <c r="E16" s="665">
        <v>2.3462122650465163</v>
      </c>
      <c r="F16" s="800">
        <v>9910</v>
      </c>
      <c r="G16" s="681">
        <v>0.94076324283273216</v>
      </c>
      <c r="H16" s="800">
        <v>4371.95</v>
      </c>
      <c r="I16" s="665">
        <v>1</v>
      </c>
      <c r="J16" s="800"/>
      <c r="K16" s="665"/>
      <c r="L16" s="800">
        <v>3156.54</v>
      </c>
      <c r="M16" s="681">
        <v>0.72199819302599533</v>
      </c>
      <c r="N16" s="800"/>
      <c r="O16" s="665"/>
      <c r="P16" s="800"/>
      <c r="Q16" s="665"/>
      <c r="R16" s="800"/>
      <c r="S16" s="704"/>
    </row>
    <row r="17" spans="1:19" ht="14.4" customHeight="1" x14ac:dyDescent="0.3">
      <c r="A17" s="691" t="s">
        <v>8198</v>
      </c>
      <c r="B17" s="800">
        <v>189620</v>
      </c>
      <c r="C17" s="665">
        <v>1</v>
      </c>
      <c r="D17" s="800">
        <v>21823.33</v>
      </c>
      <c r="E17" s="665">
        <v>0.11508981120135008</v>
      </c>
      <c r="F17" s="800">
        <v>85946</v>
      </c>
      <c r="G17" s="681">
        <v>0.45325387617339941</v>
      </c>
      <c r="H17" s="800"/>
      <c r="I17" s="665"/>
      <c r="J17" s="800">
        <v>710.6</v>
      </c>
      <c r="K17" s="665"/>
      <c r="L17" s="800">
        <v>8081.2499999999891</v>
      </c>
      <c r="M17" s="681"/>
      <c r="N17" s="800"/>
      <c r="O17" s="665"/>
      <c r="P17" s="800"/>
      <c r="Q17" s="665"/>
      <c r="R17" s="800">
        <v>195766.21</v>
      </c>
      <c r="S17" s="704"/>
    </row>
    <row r="18" spans="1:19" ht="14.4" customHeight="1" x14ac:dyDescent="0.3">
      <c r="A18" s="691" t="s">
        <v>8199</v>
      </c>
      <c r="B18" s="800">
        <v>199</v>
      </c>
      <c r="C18" s="665">
        <v>1</v>
      </c>
      <c r="D18" s="800">
        <v>818</v>
      </c>
      <c r="E18" s="665">
        <v>4.1105527638190953</v>
      </c>
      <c r="F18" s="800">
        <v>354</v>
      </c>
      <c r="G18" s="681">
        <v>1.778894472361809</v>
      </c>
      <c r="H18" s="800"/>
      <c r="I18" s="665"/>
      <c r="J18" s="800"/>
      <c r="K18" s="665"/>
      <c r="L18" s="800"/>
      <c r="M18" s="681"/>
      <c r="N18" s="800"/>
      <c r="O18" s="665"/>
      <c r="P18" s="800"/>
      <c r="Q18" s="665"/>
      <c r="R18" s="800"/>
      <c r="S18" s="704"/>
    </row>
    <row r="19" spans="1:19" ht="14.4" customHeight="1" x14ac:dyDescent="0.3">
      <c r="A19" s="691" t="s">
        <v>8200</v>
      </c>
      <c r="B19" s="800">
        <v>1881922</v>
      </c>
      <c r="C19" s="665">
        <v>1</v>
      </c>
      <c r="D19" s="800">
        <v>2582316.33</v>
      </c>
      <c r="E19" s="665">
        <v>1.3721696914112276</v>
      </c>
      <c r="F19" s="800">
        <v>2711700</v>
      </c>
      <c r="G19" s="681">
        <v>1.4409205057382826</v>
      </c>
      <c r="H19" s="800">
        <v>22064.400000000005</v>
      </c>
      <c r="I19" s="665">
        <v>1</v>
      </c>
      <c r="J19" s="800">
        <v>31150.52</v>
      </c>
      <c r="K19" s="665">
        <v>1.4118000036257499</v>
      </c>
      <c r="L19" s="800">
        <v>34678.240000000005</v>
      </c>
      <c r="M19" s="681">
        <v>1.5716828918982613</v>
      </c>
      <c r="N19" s="800"/>
      <c r="O19" s="665"/>
      <c r="P19" s="800"/>
      <c r="Q19" s="665"/>
      <c r="R19" s="800"/>
      <c r="S19" s="704"/>
    </row>
    <row r="20" spans="1:19" ht="14.4" customHeight="1" x14ac:dyDescent="0.3">
      <c r="A20" s="691" t="s">
        <v>8201</v>
      </c>
      <c r="B20" s="800">
        <v>12788</v>
      </c>
      <c r="C20" s="665">
        <v>1</v>
      </c>
      <c r="D20" s="800">
        <v>2718</v>
      </c>
      <c r="E20" s="665">
        <v>0.21254300907100407</v>
      </c>
      <c r="F20" s="800">
        <v>25750</v>
      </c>
      <c r="G20" s="681">
        <v>2.0136065060994683</v>
      </c>
      <c r="H20" s="800">
        <v>7189.46</v>
      </c>
      <c r="I20" s="665">
        <v>1</v>
      </c>
      <c r="J20" s="800"/>
      <c r="K20" s="665"/>
      <c r="L20" s="800"/>
      <c r="M20" s="681"/>
      <c r="N20" s="800"/>
      <c r="O20" s="665"/>
      <c r="P20" s="800"/>
      <c r="Q20" s="665"/>
      <c r="R20" s="800"/>
      <c r="S20" s="704"/>
    </row>
    <row r="21" spans="1:19" ht="14.4" customHeight="1" x14ac:dyDescent="0.3">
      <c r="A21" s="691" t="s">
        <v>8202</v>
      </c>
      <c r="B21" s="800">
        <v>2534</v>
      </c>
      <c r="C21" s="665">
        <v>1</v>
      </c>
      <c r="D21" s="800">
        <v>526</v>
      </c>
      <c r="E21" s="665">
        <v>0.20757695343330704</v>
      </c>
      <c r="F21" s="800">
        <v>531</v>
      </c>
      <c r="G21" s="681">
        <v>0.2095501183898974</v>
      </c>
      <c r="H21" s="800">
        <v>27406.04</v>
      </c>
      <c r="I21" s="665">
        <v>1</v>
      </c>
      <c r="J21" s="800">
        <v>1165.7499999999998</v>
      </c>
      <c r="K21" s="665">
        <v>4.2536243835300531E-2</v>
      </c>
      <c r="L21" s="800">
        <v>1428.76</v>
      </c>
      <c r="M21" s="681">
        <v>5.2133033448101218E-2</v>
      </c>
      <c r="N21" s="800"/>
      <c r="O21" s="665"/>
      <c r="P21" s="800"/>
      <c r="Q21" s="665"/>
      <c r="R21" s="800"/>
      <c r="S21" s="704"/>
    </row>
    <row r="22" spans="1:19" ht="14.4" customHeight="1" x14ac:dyDescent="0.3">
      <c r="A22" s="691" t="s">
        <v>8203</v>
      </c>
      <c r="B22" s="800">
        <v>17400</v>
      </c>
      <c r="C22" s="665">
        <v>1</v>
      </c>
      <c r="D22" s="800"/>
      <c r="E22" s="665"/>
      <c r="F22" s="800">
        <v>9088</v>
      </c>
      <c r="G22" s="681">
        <v>0.52229885057471259</v>
      </c>
      <c r="H22" s="800"/>
      <c r="I22" s="665"/>
      <c r="J22" s="800"/>
      <c r="K22" s="665"/>
      <c r="L22" s="800"/>
      <c r="M22" s="681"/>
      <c r="N22" s="800"/>
      <c r="O22" s="665"/>
      <c r="P22" s="800"/>
      <c r="Q22" s="665"/>
      <c r="R22" s="800"/>
      <c r="S22" s="704"/>
    </row>
    <row r="23" spans="1:19" ht="14.4" customHeight="1" x14ac:dyDescent="0.3">
      <c r="A23" s="691" t="s">
        <v>4745</v>
      </c>
      <c r="B23" s="800">
        <v>40702453</v>
      </c>
      <c r="C23" s="665">
        <v>1</v>
      </c>
      <c r="D23" s="800">
        <v>35515924.990000002</v>
      </c>
      <c r="E23" s="665">
        <v>0.87257455932692807</v>
      </c>
      <c r="F23" s="800">
        <v>32529627</v>
      </c>
      <c r="G23" s="681">
        <v>0.79920556630825179</v>
      </c>
      <c r="H23" s="800">
        <v>6830503.0599999959</v>
      </c>
      <c r="I23" s="665">
        <v>1</v>
      </c>
      <c r="J23" s="800">
        <v>6111112.6100000003</v>
      </c>
      <c r="K23" s="665">
        <v>0.8946797265617511</v>
      </c>
      <c r="L23" s="800">
        <v>6761080.6299999924</v>
      </c>
      <c r="M23" s="681">
        <v>0.9898364103799987</v>
      </c>
      <c r="N23" s="800">
        <v>7548855.8900000006</v>
      </c>
      <c r="O23" s="665">
        <v>1</v>
      </c>
      <c r="P23" s="800">
        <v>5947434.2599999988</v>
      </c>
      <c r="Q23" s="665">
        <v>0.78785902746912795</v>
      </c>
      <c r="R23" s="800">
        <v>4388322.43</v>
      </c>
      <c r="S23" s="704">
        <v>0.58132285129634387</v>
      </c>
    </row>
    <row r="24" spans="1:19" ht="14.4" customHeight="1" x14ac:dyDescent="0.3">
      <c r="A24" s="691" t="s">
        <v>8204</v>
      </c>
      <c r="B24" s="800">
        <v>68</v>
      </c>
      <c r="C24" s="665">
        <v>1</v>
      </c>
      <c r="D24" s="800">
        <v>165</v>
      </c>
      <c r="E24" s="665">
        <v>2.4264705882352939</v>
      </c>
      <c r="F24" s="800">
        <v>177</v>
      </c>
      <c r="G24" s="681">
        <v>2.6029411764705883</v>
      </c>
      <c r="H24" s="800"/>
      <c r="I24" s="665"/>
      <c r="J24" s="800"/>
      <c r="K24" s="665"/>
      <c r="L24" s="800">
        <v>0</v>
      </c>
      <c r="M24" s="681"/>
      <c r="N24" s="800"/>
      <c r="O24" s="665"/>
      <c r="P24" s="800"/>
      <c r="Q24" s="665"/>
      <c r="R24" s="800">
        <v>169572.58</v>
      </c>
      <c r="S24" s="704"/>
    </row>
    <row r="25" spans="1:19" ht="14.4" customHeight="1" x14ac:dyDescent="0.3">
      <c r="A25" s="691" t="s">
        <v>8205</v>
      </c>
      <c r="B25" s="800">
        <v>56735</v>
      </c>
      <c r="C25" s="665">
        <v>1</v>
      </c>
      <c r="D25" s="800">
        <v>7494</v>
      </c>
      <c r="E25" s="665">
        <v>0.13208777650480302</v>
      </c>
      <c r="F25" s="800">
        <v>116884</v>
      </c>
      <c r="G25" s="681">
        <v>2.0601744954613554</v>
      </c>
      <c r="H25" s="800">
        <v>4369.16</v>
      </c>
      <c r="I25" s="665">
        <v>1</v>
      </c>
      <c r="J25" s="800">
        <v>4022.8000000000015</v>
      </c>
      <c r="K25" s="665">
        <v>0.92072618077616786</v>
      </c>
      <c r="L25" s="800">
        <v>2012.57</v>
      </c>
      <c r="M25" s="681">
        <v>0.46063087641560391</v>
      </c>
      <c r="N25" s="800"/>
      <c r="O25" s="665"/>
      <c r="P25" s="800">
        <v>29396.85</v>
      </c>
      <c r="Q25" s="665"/>
      <c r="R25" s="800"/>
      <c r="S25" s="704"/>
    </row>
    <row r="26" spans="1:19" ht="14.4" customHeight="1" x14ac:dyDescent="0.3">
      <c r="A26" s="691" t="s">
        <v>8206</v>
      </c>
      <c r="B26" s="800">
        <v>440</v>
      </c>
      <c r="C26" s="665">
        <v>1</v>
      </c>
      <c r="D26" s="800">
        <v>3554</v>
      </c>
      <c r="E26" s="665">
        <v>8.077272727272728</v>
      </c>
      <c r="F26" s="800">
        <v>354</v>
      </c>
      <c r="G26" s="681">
        <v>0.80454545454545456</v>
      </c>
      <c r="H26" s="800"/>
      <c r="I26" s="665"/>
      <c r="J26" s="800">
        <v>710.6</v>
      </c>
      <c r="K26" s="665"/>
      <c r="L26" s="800"/>
      <c r="M26" s="681"/>
      <c r="N26" s="800"/>
      <c r="O26" s="665"/>
      <c r="P26" s="800"/>
      <c r="Q26" s="665"/>
      <c r="R26" s="800"/>
      <c r="S26" s="704"/>
    </row>
    <row r="27" spans="1:19" ht="14.4" customHeight="1" x14ac:dyDescent="0.3">
      <c r="A27" s="691" t="s">
        <v>8207</v>
      </c>
      <c r="B27" s="800">
        <v>1805</v>
      </c>
      <c r="C27" s="665">
        <v>1</v>
      </c>
      <c r="D27" s="800">
        <v>1123</v>
      </c>
      <c r="E27" s="665">
        <v>0.62216066481994459</v>
      </c>
      <c r="F27" s="800">
        <v>1771</v>
      </c>
      <c r="G27" s="681">
        <v>0.98116343490304714</v>
      </c>
      <c r="H27" s="800"/>
      <c r="I27" s="665"/>
      <c r="J27" s="800"/>
      <c r="K27" s="665"/>
      <c r="L27" s="800"/>
      <c r="M27" s="681"/>
      <c r="N27" s="800"/>
      <c r="O27" s="665"/>
      <c r="P27" s="800"/>
      <c r="Q27" s="665"/>
      <c r="R27" s="800"/>
      <c r="S27" s="704"/>
    </row>
    <row r="28" spans="1:19" ht="14.4" customHeight="1" x14ac:dyDescent="0.3">
      <c r="A28" s="691" t="s">
        <v>8208</v>
      </c>
      <c r="B28" s="800">
        <v>254</v>
      </c>
      <c r="C28" s="665">
        <v>1</v>
      </c>
      <c r="D28" s="800">
        <v>165</v>
      </c>
      <c r="E28" s="665">
        <v>0.64960629921259838</v>
      </c>
      <c r="F28" s="800">
        <v>957</v>
      </c>
      <c r="G28" s="681">
        <v>3.7677165354330708</v>
      </c>
      <c r="H28" s="800"/>
      <c r="I28" s="665"/>
      <c r="J28" s="800"/>
      <c r="K28" s="665"/>
      <c r="L28" s="800"/>
      <c r="M28" s="681"/>
      <c r="N28" s="800"/>
      <c r="O28" s="665"/>
      <c r="P28" s="800"/>
      <c r="Q28" s="665"/>
      <c r="R28" s="800"/>
      <c r="S28" s="704"/>
    </row>
    <row r="29" spans="1:19" ht="14.4" customHeight="1" x14ac:dyDescent="0.3">
      <c r="A29" s="691" t="s">
        <v>8209</v>
      </c>
      <c r="B29" s="800">
        <v>142973</v>
      </c>
      <c r="C29" s="665">
        <v>1</v>
      </c>
      <c r="D29" s="800">
        <v>138161.33000000002</v>
      </c>
      <c r="E29" s="665">
        <v>0.96634560371538691</v>
      </c>
      <c r="F29" s="800">
        <v>162772.33000000002</v>
      </c>
      <c r="G29" s="681">
        <v>1.1384830002867676</v>
      </c>
      <c r="H29" s="800">
        <v>6744.7999999999993</v>
      </c>
      <c r="I29" s="665">
        <v>1</v>
      </c>
      <c r="J29" s="800">
        <v>3433.77</v>
      </c>
      <c r="K29" s="665">
        <v>0.50909886134503624</v>
      </c>
      <c r="L29" s="800">
        <v>5077.88</v>
      </c>
      <c r="M29" s="681">
        <v>0.75285849839876651</v>
      </c>
      <c r="N29" s="800"/>
      <c r="O29" s="665"/>
      <c r="P29" s="800"/>
      <c r="Q29" s="665"/>
      <c r="R29" s="800"/>
      <c r="S29" s="704"/>
    </row>
    <row r="30" spans="1:19" ht="14.4" customHeight="1" x14ac:dyDescent="0.3">
      <c r="A30" s="691" t="s">
        <v>8210</v>
      </c>
      <c r="B30" s="800">
        <v>114</v>
      </c>
      <c r="C30" s="665">
        <v>1</v>
      </c>
      <c r="D30" s="800">
        <v>114</v>
      </c>
      <c r="E30" s="665">
        <v>1</v>
      </c>
      <c r="F30" s="800"/>
      <c r="G30" s="681"/>
      <c r="H30" s="800"/>
      <c r="I30" s="665"/>
      <c r="J30" s="800"/>
      <c r="K30" s="665"/>
      <c r="L30" s="800"/>
      <c r="M30" s="681"/>
      <c r="N30" s="800"/>
      <c r="O30" s="665"/>
      <c r="P30" s="800"/>
      <c r="Q30" s="665"/>
      <c r="R30" s="800"/>
      <c r="S30" s="704"/>
    </row>
    <row r="31" spans="1:19" ht="14.4" customHeight="1" thickBot="1" x14ac:dyDescent="0.35">
      <c r="A31" s="799" t="s">
        <v>8211</v>
      </c>
      <c r="B31" s="798">
        <v>864</v>
      </c>
      <c r="C31" s="671">
        <v>1</v>
      </c>
      <c r="D31" s="798">
        <v>480</v>
      </c>
      <c r="E31" s="671">
        <v>0.55555555555555558</v>
      </c>
      <c r="F31" s="798">
        <v>3772</v>
      </c>
      <c r="G31" s="682">
        <v>4.3657407407407405</v>
      </c>
      <c r="H31" s="798"/>
      <c r="I31" s="671"/>
      <c r="J31" s="798"/>
      <c r="K31" s="671"/>
      <c r="L31" s="798">
        <v>41249.19</v>
      </c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64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8346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87403.079999999987</v>
      </c>
      <c r="G3" s="212">
        <f t="shared" si="0"/>
        <v>57834942.389999993</v>
      </c>
      <c r="H3" s="212"/>
      <c r="I3" s="212"/>
      <c r="J3" s="212">
        <f t="shared" si="0"/>
        <v>76723.240000000005</v>
      </c>
      <c r="K3" s="212">
        <f t="shared" si="0"/>
        <v>50549196.699999988</v>
      </c>
      <c r="L3" s="212"/>
      <c r="M3" s="212"/>
      <c r="N3" s="212">
        <f t="shared" si="0"/>
        <v>69934.91</v>
      </c>
      <c r="O3" s="212">
        <f t="shared" si="0"/>
        <v>47691027.380000003</v>
      </c>
      <c r="P3" s="79">
        <f>IF(G3=0,0,O3/G3)</f>
        <v>0.82460577307060767</v>
      </c>
      <c r="Q3" s="213">
        <f>IF(N3=0,0,O3/N3)</f>
        <v>681.93449280194966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8212</v>
      </c>
      <c r="B6" s="740" t="s">
        <v>7771</v>
      </c>
      <c r="C6" s="740" t="s">
        <v>7772</v>
      </c>
      <c r="D6" s="740" t="s">
        <v>7817</v>
      </c>
      <c r="E6" s="740" t="s">
        <v>8101</v>
      </c>
      <c r="F6" s="229">
        <v>0</v>
      </c>
      <c r="G6" s="229">
        <v>0</v>
      </c>
      <c r="H6" s="229"/>
      <c r="I6" s="229"/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8212</v>
      </c>
      <c r="B7" s="665" t="s">
        <v>7771</v>
      </c>
      <c r="C7" s="665" t="s">
        <v>7772</v>
      </c>
      <c r="D7" s="665" t="s">
        <v>7817</v>
      </c>
      <c r="E7" s="665" t="s">
        <v>4217</v>
      </c>
      <c r="F7" s="668">
        <v>4.21</v>
      </c>
      <c r="G7" s="668">
        <v>51376.65</v>
      </c>
      <c r="H7" s="668">
        <v>1</v>
      </c>
      <c r="I7" s="668">
        <v>12203.479809976248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8212</v>
      </c>
      <c r="B8" s="665" t="s">
        <v>7771</v>
      </c>
      <c r="C8" s="665" t="s">
        <v>7772</v>
      </c>
      <c r="D8" s="665" t="s">
        <v>7944</v>
      </c>
      <c r="E8" s="665" t="s">
        <v>1933</v>
      </c>
      <c r="F8" s="668"/>
      <c r="G8" s="668"/>
      <c r="H8" s="668"/>
      <c r="I8" s="668"/>
      <c r="J8" s="668"/>
      <c r="K8" s="668"/>
      <c r="L8" s="668"/>
      <c r="M8" s="668"/>
      <c r="N8" s="668">
        <v>0.48</v>
      </c>
      <c r="O8" s="668">
        <v>520.36</v>
      </c>
      <c r="P8" s="681"/>
      <c r="Q8" s="669">
        <v>1084.0833333333335</v>
      </c>
    </row>
    <row r="9" spans="1:17" ht="14.4" customHeight="1" x14ac:dyDescent="0.3">
      <c r="A9" s="664" t="s">
        <v>8212</v>
      </c>
      <c r="B9" s="665" t="s">
        <v>7771</v>
      </c>
      <c r="C9" s="665" t="s">
        <v>7772</v>
      </c>
      <c r="D9" s="665" t="s">
        <v>7961</v>
      </c>
      <c r="E9" s="665" t="s">
        <v>2035</v>
      </c>
      <c r="F9" s="668"/>
      <c r="G9" s="668"/>
      <c r="H9" s="668"/>
      <c r="I9" s="668"/>
      <c r="J9" s="668"/>
      <c r="K9" s="668"/>
      <c r="L9" s="668"/>
      <c r="M9" s="668"/>
      <c r="N9" s="668">
        <v>1.7</v>
      </c>
      <c r="O9" s="668">
        <v>1333.31</v>
      </c>
      <c r="P9" s="681"/>
      <c r="Q9" s="669">
        <v>784.3</v>
      </c>
    </row>
    <row r="10" spans="1:17" ht="14.4" customHeight="1" x14ac:dyDescent="0.3">
      <c r="A10" s="664" t="s">
        <v>8212</v>
      </c>
      <c r="B10" s="665" t="s">
        <v>7771</v>
      </c>
      <c r="C10" s="665" t="s">
        <v>8045</v>
      </c>
      <c r="D10" s="665" t="s">
        <v>8054</v>
      </c>
      <c r="E10" s="665" t="s">
        <v>8055</v>
      </c>
      <c r="F10" s="668">
        <v>4</v>
      </c>
      <c r="G10" s="668">
        <v>139</v>
      </c>
      <c r="H10" s="668">
        <v>1</v>
      </c>
      <c r="I10" s="668">
        <v>34.75</v>
      </c>
      <c r="J10" s="668">
        <v>5</v>
      </c>
      <c r="K10" s="668">
        <v>175</v>
      </c>
      <c r="L10" s="668">
        <v>1.2589928057553956</v>
      </c>
      <c r="M10" s="668">
        <v>35</v>
      </c>
      <c r="N10" s="668">
        <v>1</v>
      </c>
      <c r="O10" s="668">
        <v>37</v>
      </c>
      <c r="P10" s="681">
        <v>0.26618705035971224</v>
      </c>
      <c r="Q10" s="669">
        <v>37</v>
      </c>
    </row>
    <row r="11" spans="1:17" ht="14.4" customHeight="1" x14ac:dyDescent="0.3">
      <c r="A11" s="664" t="s">
        <v>8212</v>
      </c>
      <c r="B11" s="665" t="s">
        <v>7771</v>
      </c>
      <c r="C11" s="665" t="s">
        <v>8045</v>
      </c>
      <c r="D11" s="665" t="s">
        <v>8060</v>
      </c>
      <c r="E11" s="665" t="s">
        <v>8061</v>
      </c>
      <c r="F11" s="668">
        <v>2</v>
      </c>
      <c r="G11" s="668">
        <v>328</v>
      </c>
      <c r="H11" s="668">
        <v>1</v>
      </c>
      <c r="I11" s="668">
        <v>164</v>
      </c>
      <c r="J11" s="668"/>
      <c r="K11" s="668"/>
      <c r="L11" s="668"/>
      <c r="M11" s="668"/>
      <c r="N11" s="668">
        <v>2</v>
      </c>
      <c r="O11" s="668">
        <v>354</v>
      </c>
      <c r="P11" s="681">
        <v>1.0792682926829269</v>
      </c>
      <c r="Q11" s="669">
        <v>177</v>
      </c>
    </row>
    <row r="12" spans="1:17" ht="14.4" customHeight="1" x14ac:dyDescent="0.3">
      <c r="A12" s="664" t="s">
        <v>8212</v>
      </c>
      <c r="B12" s="665" t="s">
        <v>7771</v>
      </c>
      <c r="C12" s="665" t="s">
        <v>8045</v>
      </c>
      <c r="D12" s="665" t="s">
        <v>8066</v>
      </c>
      <c r="E12" s="665" t="s">
        <v>8067</v>
      </c>
      <c r="F12" s="668">
        <v>1</v>
      </c>
      <c r="G12" s="668">
        <v>0</v>
      </c>
      <c r="H12" s="668"/>
      <c r="I12" s="668">
        <v>0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8212</v>
      </c>
      <c r="B13" s="665" t="s">
        <v>7771</v>
      </c>
      <c r="C13" s="665" t="s">
        <v>8045</v>
      </c>
      <c r="D13" s="665" t="s">
        <v>8068</v>
      </c>
      <c r="E13" s="665" t="s">
        <v>8069</v>
      </c>
      <c r="F13" s="668">
        <v>1</v>
      </c>
      <c r="G13" s="668">
        <v>105</v>
      </c>
      <c r="H13" s="668">
        <v>1</v>
      </c>
      <c r="I13" s="668">
        <v>105</v>
      </c>
      <c r="J13" s="668"/>
      <c r="K13" s="668"/>
      <c r="L13" s="668"/>
      <c r="M13" s="668"/>
      <c r="N13" s="668">
        <v>2</v>
      </c>
      <c r="O13" s="668">
        <v>220</v>
      </c>
      <c r="P13" s="681">
        <v>2.0952380952380953</v>
      </c>
      <c r="Q13" s="669">
        <v>110</v>
      </c>
    </row>
    <row r="14" spans="1:17" ht="14.4" customHeight="1" x14ac:dyDescent="0.3">
      <c r="A14" s="664" t="s">
        <v>8212</v>
      </c>
      <c r="B14" s="665" t="s">
        <v>7771</v>
      </c>
      <c r="C14" s="665" t="s">
        <v>8045</v>
      </c>
      <c r="D14" s="665" t="s">
        <v>8070</v>
      </c>
      <c r="E14" s="665" t="s">
        <v>8071</v>
      </c>
      <c r="F14" s="668">
        <v>1</v>
      </c>
      <c r="G14" s="668">
        <v>0</v>
      </c>
      <c r="H14" s="668"/>
      <c r="I14" s="668">
        <v>0</v>
      </c>
      <c r="J14" s="668"/>
      <c r="K14" s="668"/>
      <c r="L14" s="668"/>
      <c r="M14" s="668"/>
      <c r="N14" s="668"/>
      <c r="O14" s="668"/>
      <c r="P14" s="681"/>
      <c r="Q14" s="669"/>
    </row>
    <row r="15" spans="1:17" ht="14.4" customHeight="1" x14ac:dyDescent="0.3">
      <c r="A15" s="664" t="s">
        <v>8212</v>
      </c>
      <c r="B15" s="665" t="s">
        <v>7771</v>
      </c>
      <c r="C15" s="665" t="s">
        <v>8045</v>
      </c>
      <c r="D15" s="665" t="s">
        <v>8082</v>
      </c>
      <c r="E15" s="665" t="s">
        <v>8083</v>
      </c>
      <c r="F15" s="668"/>
      <c r="G15" s="668"/>
      <c r="H15" s="668"/>
      <c r="I15" s="668"/>
      <c r="J15" s="668">
        <v>1</v>
      </c>
      <c r="K15" s="668">
        <v>331</v>
      </c>
      <c r="L15" s="668"/>
      <c r="M15" s="668">
        <v>331</v>
      </c>
      <c r="N15" s="668"/>
      <c r="O15" s="668"/>
      <c r="P15" s="681"/>
      <c r="Q15" s="669"/>
    </row>
    <row r="16" spans="1:17" ht="14.4" customHeight="1" x14ac:dyDescent="0.3">
      <c r="A16" s="664" t="s">
        <v>8212</v>
      </c>
      <c r="B16" s="665" t="s">
        <v>7771</v>
      </c>
      <c r="C16" s="665" t="s">
        <v>8045</v>
      </c>
      <c r="D16" s="665" t="s">
        <v>8086</v>
      </c>
      <c r="E16" s="665" t="s">
        <v>8087</v>
      </c>
      <c r="F16" s="668"/>
      <c r="G16" s="668"/>
      <c r="H16" s="668"/>
      <c r="I16" s="668"/>
      <c r="J16" s="668"/>
      <c r="K16" s="668"/>
      <c r="L16" s="668"/>
      <c r="M16" s="668"/>
      <c r="N16" s="668">
        <v>1</v>
      </c>
      <c r="O16" s="668">
        <v>701</v>
      </c>
      <c r="P16" s="681"/>
      <c r="Q16" s="669">
        <v>701</v>
      </c>
    </row>
    <row r="17" spans="1:17" ht="14.4" customHeight="1" x14ac:dyDescent="0.3">
      <c r="A17" s="664" t="s">
        <v>8212</v>
      </c>
      <c r="B17" s="665" t="s">
        <v>7771</v>
      </c>
      <c r="C17" s="665" t="s">
        <v>8045</v>
      </c>
      <c r="D17" s="665" t="s">
        <v>8090</v>
      </c>
      <c r="E17" s="665" t="s">
        <v>8091</v>
      </c>
      <c r="F17" s="668">
        <v>1</v>
      </c>
      <c r="G17" s="668">
        <v>114</v>
      </c>
      <c r="H17" s="668">
        <v>1</v>
      </c>
      <c r="I17" s="668">
        <v>114</v>
      </c>
      <c r="J17" s="668">
        <v>1</v>
      </c>
      <c r="K17" s="668">
        <v>114</v>
      </c>
      <c r="L17" s="668">
        <v>1</v>
      </c>
      <c r="M17" s="668">
        <v>114</v>
      </c>
      <c r="N17" s="668">
        <v>4</v>
      </c>
      <c r="O17" s="668">
        <v>488</v>
      </c>
      <c r="P17" s="681">
        <v>4.2807017543859649</v>
      </c>
      <c r="Q17" s="669">
        <v>122</v>
      </c>
    </row>
    <row r="18" spans="1:17" ht="14.4" customHeight="1" x14ac:dyDescent="0.3">
      <c r="A18" s="664" t="s">
        <v>8212</v>
      </c>
      <c r="B18" s="665" t="s">
        <v>8116</v>
      </c>
      <c r="C18" s="665" t="s">
        <v>8045</v>
      </c>
      <c r="D18" s="665" t="s">
        <v>8054</v>
      </c>
      <c r="E18" s="665" t="s">
        <v>8055</v>
      </c>
      <c r="F18" s="668">
        <v>10</v>
      </c>
      <c r="G18" s="668">
        <v>349</v>
      </c>
      <c r="H18" s="668">
        <v>1</v>
      </c>
      <c r="I18" s="668">
        <v>34.9</v>
      </c>
      <c r="J18" s="668">
        <v>8</v>
      </c>
      <c r="K18" s="668">
        <v>280</v>
      </c>
      <c r="L18" s="668">
        <v>0.80229226361031514</v>
      </c>
      <c r="M18" s="668">
        <v>35</v>
      </c>
      <c r="N18" s="668">
        <v>4</v>
      </c>
      <c r="O18" s="668">
        <v>148</v>
      </c>
      <c r="P18" s="681">
        <v>0.42406876790830944</v>
      </c>
      <c r="Q18" s="669">
        <v>37</v>
      </c>
    </row>
    <row r="19" spans="1:17" ht="14.4" customHeight="1" x14ac:dyDescent="0.3">
      <c r="A19" s="664" t="s">
        <v>8212</v>
      </c>
      <c r="B19" s="665" t="s">
        <v>8116</v>
      </c>
      <c r="C19" s="665" t="s">
        <v>8045</v>
      </c>
      <c r="D19" s="665" t="s">
        <v>8062</v>
      </c>
      <c r="E19" s="665" t="s">
        <v>8063</v>
      </c>
      <c r="F19" s="668">
        <v>2</v>
      </c>
      <c r="G19" s="668">
        <v>327</v>
      </c>
      <c r="H19" s="668">
        <v>1</v>
      </c>
      <c r="I19" s="668">
        <v>163.5</v>
      </c>
      <c r="J19" s="668">
        <v>1</v>
      </c>
      <c r="K19" s="668">
        <v>165</v>
      </c>
      <c r="L19" s="668">
        <v>0.50458715596330272</v>
      </c>
      <c r="M19" s="668">
        <v>165</v>
      </c>
      <c r="N19" s="668">
        <v>3</v>
      </c>
      <c r="O19" s="668">
        <v>531</v>
      </c>
      <c r="P19" s="681">
        <v>1.6238532110091743</v>
      </c>
      <c r="Q19" s="669">
        <v>177</v>
      </c>
    </row>
    <row r="20" spans="1:17" ht="14.4" customHeight="1" x14ac:dyDescent="0.3">
      <c r="A20" s="664" t="s">
        <v>8212</v>
      </c>
      <c r="B20" s="665" t="s">
        <v>8116</v>
      </c>
      <c r="C20" s="665" t="s">
        <v>8045</v>
      </c>
      <c r="D20" s="665" t="s">
        <v>8132</v>
      </c>
      <c r="E20" s="665" t="s">
        <v>8133</v>
      </c>
      <c r="F20" s="668">
        <v>1</v>
      </c>
      <c r="G20" s="668">
        <v>1186</v>
      </c>
      <c r="H20" s="668">
        <v>1</v>
      </c>
      <c r="I20" s="668">
        <v>1186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8212</v>
      </c>
      <c r="B21" s="665" t="s">
        <v>8116</v>
      </c>
      <c r="C21" s="665" t="s">
        <v>8045</v>
      </c>
      <c r="D21" s="665" t="s">
        <v>8134</v>
      </c>
      <c r="E21" s="665" t="s">
        <v>8135</v>
      </c>
      <c r="F21" s="668">
        <v>1</v>
      </c>
      <c r="G21" s="668">
        <v>706</v>
      </c>
      <c r="H21" s="668">
        <v>1</v>
      </c>
      <c r="I21" s="668">
        <v>706</v>
      </c>
      <c r="J21" s="668">
        <v>3</v>
      </c>
      <c r="K21" s="668">
        <v>2121</v>
      </c>
      <c r="L21" s="668">
        <v>3.0042492917847023</v>
      </c>
      <c r="M21" s="668">
        <v>707</v>
      </c>
      <c r="N21" s="668">
        <v>3</v>
      </c>
      <c r="O21" s="668">
        <v>2145</v>
      </c>
      <c r="P21" s="681">
        <v>3.0382436260623229</v>
      </c>
      <c r="Q21" s="669">
        <v>715</v>
      </c>
    </row>
    <row r="22" spans="1:17" ht="14.4" customHeight="1" x14ac:dyDescent="0.3">
      <c r="A22" s="664" t="s">
        <v>8212</v>
      </c>
      <c r="B22" s="665" t="s">
        <v>8116</v>
      </c>
      <c r="C22" s="665" t="s">
        <v>8045</v>
      </c>
      <c r="D22" s="665" t="s">
        <v>8136</v>
      </c>
      <c r="E22" s="665" t="s">
        <v>8137</v>
      </c>
      <c r="F22" s="668"/>
      <c r="G22" s="668"/>
      <c r="H22" s="668"/>
      <c r="I22" s="668"/>
      <c r="J22" s="668"/>
      <c r="K22" s="668"/>
      <c r="L22" s="668"/>
      <c r="M22" s="668"/>
      <c r="N22" s="668">
        <v>2</v>
      </c>
      <c r="O22" s="668">
        <v>1262</v>
      </c>
      <c r="P22" s="681"/>
      <c r="Q22" s="669">
        <v>631</v>
      </c>
    </row>
    <row r="23" spans="1:17" ht="14.4" customHeight="1" x14ac:dyDescent="0.3">
      <c r="A23" s="664" t="s">
        <v>8212</v>
      </c>
      <c r="B23" s="665" t="s">
        <v>8116</v>
      </c>
      <c r="C23" s="665" t="s">
        <v>8045</v>
      </c>
      <c r="D23" s="665" t="s">
        <v>8070</v>
      </c>
      <c r="E23" s="665" t="s">
        <v>8071</v>
      </c>
      <c r="F23" s="668"/>
      <c r="G23" s="668"/>
      <c r="H23" s="668"/>
      <c r="I23" s="668"/>
      <c r="J23" s="668">
        <v>1</v>
      </c>
      <c r="K23" s="668">
        <v>33.33</v>
      </c>
      <c r="L23" s="668"/>
      <c r="M23" s="668">
        <v>33.33</v>
      </c>
      <c r="N23" s="668"/>
      <c r="O23" s="668"/>
      <c r="P23" s="681"/>
      <c r="Q23" s="669"/>
    </row>
    <row r="24" spans="1:17" ht="14.4" customHeight="1" x14ac:dyDescent="0.3">
      <c r="A24" s="664" t="s">
        <v>8212</v>
      </c>
      <c r="B24" s="665" t="s">
        <v>8116</v>
      </c>
      <c r="C24" s="665" t="s">
        <v>8045</v>
      </c>
      <c r="D24" s="665" t="s">
        <v>8150</v>
      </c>
      <c r="E24" s="665" t="s">
        <v>8151</v>
      </c>
      <c r="F24" s="668"/>
      <c r="G24" s="668"/>
      <c r="H24" s="668"/>
      <c r="I24" s="668"/>
      <c r="J24" s="668">
        <v>2</v>
      </c>
      <c r="K24" s="668">
        <v>662</v>
      </c>
      <c r="L24" s="668"/>
      <c r="M24" s="668">
        <v>331</v>
      </c>
      <c r="N24" s="668"/>
      <c r="O24" s="668"/>
      <c r="P24" s="681"/>
      <c r="Q24" s="669"/>
    </row>
    <row r="25" spans="1:17" ht="14.4" customHeight="1" x14ac:dyDescent="0.3">
      <c r="A25" s="664" t="s">
        <v>8212</v>
      </c>
      <c r="B25" s="665" t="s">
        <v>8116</v>
      </c>
      <c r="C25" s="665" t="s">
        <v>8045</v>
      </c>
      <c r="D25" s="665" t="s">
        <v>8158</v>
      </c>
      <c r="E25" s="665" t="s">
        <v>8159</v>
      </c>
      <c r="F25" s="668"/>
      <c r="G25" s="668"/>
      <c r="H25" s="668"/>
      <c r="I25" s="668"/>
      <c r="J25" s="668">
        <v>1</v>
      </c>
      <c r="K25" s="668">
        <v>1896</v>
      </c>
      <c r="L25" s="668"/>
      <c r="M25" s="668">
        <v>1896</v>
      </c>
      <c r="N25" s="668"/>
      <c r="O25" s="668"/>
      <c r="P25" s="681"/>
      <c r="Q25" s="669"/>
    </row>
    <row r="26" spans="1:17" ht="14.4" customHeight="1" x14ac:dyDescent="0.3">
      <c r="A26" s="664" t="s">
        <v>8212</v>
      </c>
      <c r="B26" s="665" t="s">
        <v>8116</v>
      </c>
      <c r="C26" s="665" t="s">
        <v>8045</v>
      </c>
      <c r="D26" s="665" t="s">
        <v>8162</v>
      </c>
      <c r="E26" s="665" t="s">
        <v>8163</v>
      </c>
      <c r="F26" s="668"/>
      <c r="G26" s="668"/>
      <c r="H26" s="668"/>
      <c r="I26" s="668"/>
      <c r="J26" s="668">
        <v>1</v>
      </c>
      <c r="K26" s="668">
        <v>288</v>
      </c>
      <c r="L26" s="668"/>
      <c r="M26" s="668">
        <v>288</v>
      </c>
      <c r="N26" s="668"/>
      <c r="O26" s="668"/>
      <c r="P26" s="681"/>
      <c r="Q26" s="669"/>
    </row>
    <row r="27" spans="1:17" ht="14.4" customHeight="1" x14ac:dyDescent="0.3">
      <c r="A27" s="664" t="s">
        <v>8212</v>
      </c>
      <c r="B27" s="665" t="s">
        <v>8116</v>
      </c>
      <c r="C27" s="665" t="s">
        <v>8045</v>
      </c>
      <c r="D27" s="665" t="s">
        <v>8164</v>
      </c>
      <c r="E27" s="665" t="s">
        <v>8165</v>
      </c>
      <c r="F27" s="668"/>
      <c r="G27" s="668"/>
      <c r="H27" s="668"/>
      <c r="I27" s="668"/>
      <c r="J27" s="668">
        <v>2</v>
      </c>
      <c r="K27" s="668">
        <v>316</v>
      </c>
      <c r="L27" s="668"/>
      <c r="M27" s="668">
        <v>158</v>
      </c>
      <c r="N27" s="668">
        <v>1</v>
      </c>
      <c r="O27" s="668">
        <v>160</v>
      </c>
      <c r="P27" s="681"/>
      <c r="Q27" s="669">
        <v>160</v>
      </c>
    </row>
    <row r="28" spans="1:17" ht="14.4" customHeight="1" x14ac:dyDescent="0.3">
      <c r="A28" s="664" t="s">
        <v>8213</v>
      </c>
      <c r="B28" s="665" t="s">
        <v>7771</v>
      </c>
      <c r="C28" s="665" t="s">
        <v>7772</v>
      </c>
      <c r="D28" s="665" t="s">
        <v>7882</v>
      </c>
      <c r="E28" s="665" t="s">
        <v>7883</v>
      </c>
      <c r="F28" s="668"/>
      <c r="G28" s="668"/>
      <c r="H28" s="668"/>
      <c r="I28" s="668"/>
      <c r="J28" s="668"/>
      <c r="K28" s="668"/>
      <c r="L28" s="668"/>
      <c r="M28" s="668"/>
      <c r="N28" s="668">
        <v>8.2799999999999994</v>
      </c>
      <c r="O28" s="668">
        <v>2184.08</v>
      </c>
      <c r="P28" s="681"/>
      <c r="Q28" s="669">
        <v>263.77777777777777</v>
      </c>
    </row>
    <row r="29" spans="1:17" ht="14.4" customHeight="1" x14ac:dyDescent="0.3">
      <c r="A29" s="664" t="s">
        <v>8213</v>
      </c>
      <c r="B29" s="665" t="s">
        <v>7771</v>
      </c>
      <c r="C29" s="665" t="s">
        <v>7772</v>
      </c>
      <c r="D29" s="665" t="s">
        <v>7919</v>
      </c>
      <c r="E29" s="665" t="s">
        <v>7883</v>
      </c>
      <c r="F29" s="668"/>
      <c r="G29" s="668"/>
      <c r="H29" s="668"/>
      <c r="I29" s="668"/>
      <c r="J29" s="668"/>
      <c r="K29" s="668"/>
      <c r="L29" s="668"/>
      <c r="M29" s="668"/>
      <c r="N29" s="668">
        <v>2</v>
      </c>
      <c r="O29" s="668">
        <v>2637.82</v>
      </c>
      <c r="P29" s="681"/>
      <c r="Q29" s="669">
        <v>1318.91</v>
      </c>
    </row>
    <row r="30" spans="1:17" ht="14.4" customHeight="1" x14ac:dyDescent="0.3">
      <c r="A30" s="664" t="s">
        <v>8213</v>
      </c>
      <c r="B30" s="665" t="s">
        <v>7771</v>
      </c>
      <c r="C30" s="665" t="s">
        <v>8045</v>
      </c>
      <c r="D30" s="665" t="s">
        <v>8054</v>
      </c>
      <c r="E30" s="665" t="s">
        <v>8055</v>
      </c>
      <c r="F30" s="668">
        <v>12</v>
      </c>
      <c r="G30" s="668">
        <v>416</v>
      </c>
      <c r="H30" s="668">
        <v>1</v>
      </c>
      <c r="I30" s="668">
        <v>34.666666666666664</v>
      </c>
      <c r="J30" s="668">
        <v>7</v>
      </c>
      <c r="K30" s="668">
        <v>245</v>
      </c>
      <c r="L30" s="668">
        <v>0.58894230769230771</v>
      </c>
      <c r="M30" s="668">
        <v>35</v>
      </c>
      <c r="N30" s="668">
        <v>7</v>
      </c>
      <c r="O30" s="668">
        <v>259</v>
      </c>
      <c r="P30" s="681">
        <v>0.62259615384615385</v>
      </c>
      <c r="Q30" s="669">
        <v>37</v>
      </c>
    </row>
    <row r="31" spans="1:17" ht="14.4" customHeight="1" x14ac:dyDescent="0.3">
      <c r="A31" s="664" t="s">
        <v>8213</v>
      </c>
      <c r="B31" s="665" t="s">
        <v>7771</v>
      </c>
      <c r="C31" s="665" t="s">
        <v>8045</v>
      </c>
      <c r="D31" s="665" t="s">
        <v>8060</v>
      </c>
      <c r="E31" s="665" t="s">
        <v>8061</v>
      </c>
      <c r="F31" s="668"/>
      <c r="G31" s="668"/>
      <c r="H31" s="668"/>
      <c r="I31" s="668"/>
      <c r="J31" s="668">
        <v>1</v>
      </c>
      <c r="K31" s="668">
        <v>165</v>
      </c>
      <c r="L31" s="668"/>
      <c r="M31" s="668">
        <v>165</v>
      </c>
      <c r="N31" s="668">
        <v>2</v>
      </c>
      <c r="O31" s="668">
        <v>354</v>
      </c>
      <c r="P31" s="681"/>
      <c r="Q31" s="669">
        <v>177</v>
      </c>
    </row>
    <row r="32" spans="1:17" ht="14.4" customHeight="1" x14ac:dyDescent="0.3">
      <c r="A32" s="664" t="s">
        <v>8213</v>
      </c>
      <c r="B32" s="665" t="s">
        <v>7771</v>
      </c>
      <c r="C32" s="665" t="s">
        <v>8045</v>
      </c>
      <c r="D32" s="665" t="s">
        <v>8068</v>
      </c>
      <c r="E32" s="665" t="s">
        <v>8069</v>
      </c>
      <c r="F32" s="668"/>
      <c r="G32" s="668"/>
      <c r="H32" s="668"/>
      <c r="I32" s="668"/>
      <c r="J32" s="668"/>
      <c r="K32" s="668"/>
      <c r="L32" s="668"/>
      <c r="M32" s="668"/>
      <c r="N32" s="668">
        <v>1</v>
      </c>
      <c r="O32" s="668">
        <v>110</v>
      </c>
      <c r="P32" s="681"/>
      <c r="Q32" s="669">
        <v>110</v>
      </c>
    </row>
    <row r="33" spans="1:17" ht="14.4" customHeight="1" x14ac:dyDescent="0.3">
      <c r="A33" s="664" t="s">
        <v>8213</v>
      </c>
      <c r="B33" s="665" t="s">
        <v>7771</v>
      </c>
      <c r="C33" s="665" t="s">
        <v>8045</v>
      </c>
      <c r="D33" s="665" t="s">
        <v>8070</v>
      </c>
      <c r="E33" s="665" t="s">
        <v>8071</v>
      </c>
      <c r="F33" s="668">
        <v>2</v>
      </c>
      <c r="G33" s="668">
        <v>0</v>
      </c>
      <c r="H33" s="668"/>
      <c r="I33" s="668">
        <v>0</v>
      </c>
      <c r="J33" s="668">
        <v>1</v>
      </c>
      <c r="K33" s="668">
        <v>0</v>
      </c>
      <c r="L33" s="668"/>
      <c r="M33" s="668">
        <v>0</v>
      </c>
      <c r="N33" s="668"/>
      <c r="O33" s="668"/>
      <c r="P33" s="681"/>
      <c r="Q33" s="669"/>
    </row>
    <row r="34" spans="1:17" ht="14.4" customHeight="1" x14ac:dyDescent="0.3">
      <c r="A34" s="664" t="s">
        <v>8213</v>
      </c>
      <c r="B34" s="665" t="s">
        <v>7771</v>
      </c>
      <c r="C34" s="665" t="s">
        <v>8045</v>
      </c>
      <c r="D34" s="665" t="s">
        <v>8076</v>
      </c>
      <c r="E34" s="665" t="s">
        <v>8077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32</v>
      </c>
      <c r="P34" s="681"/>
      <c r="Q34" s="669">
        <v>32</v>
      </c>
    </row>
    <row r="35" spans="1:17" ht="14.4" customHeight="1" x14ac:dyDescent="0.3">
      <c r="A35" s="664" t="s">
        <v>8213</v>
      </c>
      <c r="B35" s="665" t="s">
        <v>7771</v>
      </c>
      <c r="C35" s="665" t="s">
        <v>8045</v>
      </c>
      <c r="D35" s="665" t="s">
        <v>8082</v>
      </c>
      <c r="E35" s="665" t="s">
        <v>8083</v>
      </c>
      <c r="F35" s="668"/>
      <c r="G35" s="668"/>
      <c r="H35" s="668"/>
      <c r="I35" s="668"/>
      <c r="J35" s="668">
        <v>1</v>
      </c>
      <c r="K35" s="668">
        <v>331</v>
      </c>
      <c r="L35" s="668"/>
      <c r="M35" s="668">
        <v>331</v>
      </c>
      <c r="N35" s="668">
        <v>2</v>
      </c>
      <c r="O35" s="668">
        <v>708</v>
      </c>
      <c r="P35" s="681"/>
      <c r="Q35" s="669">
        <v>354</v>
      </c>
    </row>
    <row r="36" spans="1:17" ht="14.4" customHeight="1" x14ac:dyDescent="0.3">
      <c r="A36" s="664" t="s">
        <v>8213</v>
      </c>
      <c r="B36" s="665" t="s">
        <v>7771</v>
      </c>
      <c r="C36" s="665" t="s">
        <v>8045</v>
      </c>
      <c r="D36" s="665" t="s">
        <v>8086</v>
      </c>
      <c r="E36" s="665" t="s">
        <v>8087</v>
      </c>
      <c r="F36" s="668">
        <v>1</v>
      </c>
      <c r="G36" s="668">
        <v>651</v>
      </c>
      <c r="H36" s="668">
        <v>1</v>
      </c>
      <c r="I36" s="668">
        <v>651</v>
      </c>
      <c r="J36" s="668">
        <v>1</v>
      </c>
      <c r="K36" s="668">
        <v>653</v>
      </c>
      <c r="L36" s="668">
        <v>1.0030721966205838</v>
      </c>
      <c r="M36" s="668">
        <v>653</v>
      </c>
      <c r="N36" s="668">
        <v>4</v>
      </c>
      <c r="O36" s="668">
        <v>2804</v>
      </c>
      <c r="P36" s="681">
        <v>4.3072196620583716</v>
      </c>
      <c r="Q36" s="669">
        <v>701</v>
      </c>
    </row>
    <row r="37" spans="1:17" ht="14.4" customHeight="1" x14ac:dyDescent="0.3">
      <c r="A37" s="664" t="s">
        <v>8213</v>
      </c>
      <c r="B37" s="665" t="s">
        <v>7771</v>
      </c>
      <c r="C37" s="665" t="s">
        <v>8045</v>
      </c>
      <c r="D37" s="665" t="s">
        <v>8090</v>
      </c>
      <c r="E37" s="665" t="s">
        <v>8091</v>
      </c>
      <c r="F37" s="668">
        <v>18</v>
      </c>
      <c r="G37" s="668">
        <v>2038</v>
      </c>
      <c r="H37" s="668">
        <v>1</v>
      </c>
      <c r="I37" s="668">
        <v>113.22222222222223</v>
      </c>
      <c r="J37" s="668">
        <v>15</v>
      </c>
      <c r="K37" s="668">
        <v>1710</v>
      </c>
      <c r="L37" s="668">
        <v>0.83905789990186452</v>
      </c>
      <c r="M37" s="668">
        <v>114</v>
      </c>
      <c r="N37" s="668">
        <v>7</v>
      </c>
      <c r="O37" s="668">
        <v>854</v>
      </c>
      <c r="P37" s="681">
        <v>0.41903827281648676</v>
      </c>
      <c r="Q37" s="669">
        <v>122</v>
      </c>
    </row>
    <row r="38" spans="1:17" ht="14.4" customHeight="1" x14ac:dyDescent="0.3">
      <c r="A38" s="664" t="s">
        <v>8213</v>
      </c>
      <c r="B38" s="665" t="s">
        <v>8116</v>
      </c>
      <c r="C38" s="665" t="s">
        <v>8032</v>
      </c>
      <c r="D38" s="665" t="s">
        <v>8170</v>
      </c>
      <c r="E38" s="665" t="s">
        <v>8171</v>
      </c>
      <c r="F38" s="668"/>
      <c r="G38" s="668"/>
      <c r="H38" s="668"/>
      <c r="I38" s="668"/>
      <c r="J38" s="668">
        <v>1</v>
      </c>
      <c r="K38" s="668">
        <v>710.6</v>
      </c>
      <c r="L38" s="668"/>
      <c r="M38" s="668">
        <v>710.6</v>
      </c>
      <c r="N38" s="668"/>
      <c r="O38" s="668"/>
      <c r="P38" s="681"/>
      <c r="Q38" s="669"/>
    </row>
    <row r="39" spans="1:17" ht="14.4" customHeight="1" x14ac:dyDescent="0.3">
      <c r="A39" s="664" t="s">
        <v>8213</v>
      </c>
      <c r="B39" s="665" t="s">
        <v>8116</v>
      </c>
      <c r="C39" s="665" t="s">
        <v>8045</v>
      </c>
      <c r="D39" s="665" t="s">
        <v>8054</v>
      </c>
      <c r="E39" s="665" t="s">
        <v>8055</v>
      </c>
      <c r="F39" s="668">
        <v>11</v>
      </c>
      <c r="G39" s="668">
        <v>382</v>
      </c>
      <c r="H39" s="668">
        <v>1</v>
      </c>
      <c r="I39" s="668">
        <v>34.727272727272727</v>
      </c>
      <c r="J39" s="668">
        <v>9</v>
      </c>
      <c r="K39" s="668">
        <v>315</v>
      </c>
      <c r="L39" s="668">
        <v>0.82460732984293195</v>
      </c>
      <c r="M39" s="668">
        <v>35</v>
      </c>
      <c r="N39" s="668">
        <v>3</v>
      </c>
      <c r="O39" s="668">
        <v>111</v>
      </c>
      <c r="P39" s="681">
        <v>0.29057591623036649</v>
      </c>
      <c r="Q39" s="669">
        <v>37</v>
      </c>
    </row>
    <row r="40" spans="1:17" ht="14.4" customHeight="1" x14ac:dyDescent="0.3">
      <c r="A40" s="664" t="s">
        <v>8213</v>
      </c>
      <c r="B40" s="665" t="s">
        <v>8116</v>
      </c>
      <c r="C40" s="665" t="s">
        <v>8045</v>
      </c>
      <c r="D40" s="665" t="s">
        <v>8062</v>
      </c>
      <c r="E40" s="665" t="s">
        <v>8063</v>
      </c>
      <c r="F40" s="668">
        <v>1</v>
      </c>
      <c r="G40" s="668">
        <v>164</v>
      </c>
      <c r="H40" s="668">
        <v>1</v>
      </c>
      <c r="I40" s="668">
        <v>164</v>
      </c>
      <c r="J40" s="668">
        <v>5</v>
      </c>
      <c r="K40" s="668">
        <v>825</v>
      </c>
      <c r="L40" s="668">
        <v>5.0304878048780486</v>
      </c>
      <c r="M40" s="668">
        <v>165</v>
      </c>
      <c r="N40" s="668">
        <v>4</v>
      </c>
      <c r="O40" s="668">
        <v>708</v>
      </c>
      <c r="P40" s="681">
        <v>4.3170731707317076</v>
      </c>
      <c r="Q40" s="669">
        <v>177</v>
      </c>
    </row>
    <row r="41" spans="1:17" ht="14.4" customHeight="1" x14ac:dyDescent="0.3">
      <c r="A41" s="664" t="s">
        <v>8213</v>
      </c>
      <c r="B41" s="665" t="s">
        <v>8116</v>
      </c>
      <c r="C41" s="665" t="s">
        <v>8045</v>
      </c>
      <c r="D41" s="665" t="s">
        <v>8134</v>
      </c>
      <c r="E41" s="665" t="s">
        <v>8135</v>
      </c>
      <c r="F41" s="668">
        <v>8</v>
      </c>
      <c r="G41" s="668">
        <v>5656</v>
      </c>
      <c r="H41" s="668">
        <v>1</v>
      </c>
      <c r="I41" s="668">
        <v>707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8213</v>
      </c>
      <c r="B42" s="665" t="s">
        <v>8116</v>
      </c>
      <c r="C42" s="665" t="s">
        <v>8045</v>
      </c>
      <c r="D42" s="665" t="s">
        <v>8144</v>
      </c>
      <c r="E42" s="665" t="s">
        <v>8145</v>
      </c>
      <c r="F42" s="668"/>
      <c r="G42" s="668"/>
      <c r="H42" s="668"/>
      <c r="I42" s="668"/>
      <c r="J42" s="668">
        <v>1</v>
      </c>
      <c r="K42" s="668">
        <v>690</v>
      </c>
      <c r="L42" s="668"/>
      <c r="M42" s="668">
        <v>690</v>
      </c>
      <c r="N42" s="668"/>
      <c r="O42" s="668"/>
      <c r="P42" s="681"/>
      <c r="Q42" s="669"/>
    </row>
    <row r="43" spans="1:17" ht="14.4" customHeight="1" x14ac:dyDescent="0.3">
      <c r="A43" s="664" t="s">
        <v>8213</v>
      </c>
      <c r="B43" s="665" t="s">
        <v>8116</v>
      </c>
      <c r="C43" s="665" t="s">
        <v>8045</v>
      </c>
      <c r="D43" s="665" t="s">
        <v>8150</v>
      </c>
      <c r="E43" s="665" t="s">
        <v>8151</v>
      </c>
      <c r="F43" s="668">
        <v>2</v>
      </c>
      <c r="G43" s="668">
        <v>660</v>
      </c>
      <c r="H43" s="668">
        <v>1</v>
      </c>
      <c r="I43" s="668">
        <v>330</v>
      </c>
      <c r="J43" s="668">
        <v>2</v>
      </c>
      <c r="K43" s="668">
        <v>662</v>
      </c>
      <c r="L43" s="668">
        <v>1.0030303030303029</v>
      </c>
      <c r="M43" s="668">
        <v>331</v>
      </c>
      <c r="N43" s="668"/>
      <c r="O43" s="668"/>
      <c r="P43" s="681"/>
      <c r="Q43" s="669"/>
    </row>
    <row r="44" spans="1:17" ht="14.4" customHeight="1" x14ac:dyDescent="0.3">
      <c r="A44" s="664" t="s">
        <v>8213</v>
      </c>
      <c r="B44" s="665" t="s">
        <v>8116</v>
      </c>
      <c r="C44" s="665" t="s">
        <v>8045</v>
      </c>
      <c r="D44" s="665" t="s">
        <v>8154</v>
      </c>
      <c r="E44" s="665" t="s">
        <v>8155</v>
      </c>
      <c r="F44" s="668"/>
      <c r="G44" s="668"/>
      <c r="H44" s="668"/>
      <c r="I44" s="668"/>
      <c r="J44" s="668">
        <v>1</v>
      </c>
      <c r="K44" s="668">
        <v>503</v>
      </c>
      <c r="L44" s="668"/>
      <c r="M44" s="668">
        <v>503</v>
      </c>
      <c r="N44" s="668"/>
      <c r="O44" s="668"/>
      <c r="P44" s="681"/>
      <c r="Q44" s="669"/>
    </row>
    <row r="45" spans="1:17" ht="14.4" customHeight="1" x14ac:dyDescent="0.3">
      <c r="A45" s="664" t="s">
        <v>8213</v>
      </c>
      <c r="B45" s="665" t="s">
        <v>8116</v>
      </c>
      <c r="C45" s="665" t="s">
        <v>8045</v>
      </c>
      <c r="D45" s="665" t="s">
        <v>8158</v>
      </c>
      <c r="E45" s="665" t="s">
        <v>8159</v>
      </c>
      <c r="F45" s="668"/>
      <c r="G45" s="668"/>
      <c r="H45" s="668"/>
      <c r="I45" s="668"/>
      <c r="J45" s="668">
        <v>1</v>
      </c>
      <c r="K45" s="668">
        <v>1896</v>
      </c>
      <c r="L45" s="668"/>
      <c r="M45" s="668">
        <v>1896</v>
      </c>
      <c r="N45" s="668"/>
      <c r="O45" s="668"/>
      <c r="P45" s="681"/>
      <c r="Q45" s="669"/>
    </row>
    <row r="46" spans="1:17" ht="14.4" customHeight="1" x14ac:dyDescent="0.3">
      <c r="A46" s="664" t="s">
        <v>8213</v>
      </c>
      <c r="B46" s="665" t="s">
        <v>8116</v>
      </c>
      <c r="C46" s="665" t="s">
        <v>8045</v>
      </c>
      <c r="D46" s="665" t="s">
        <v>8178</v>
      </c>
      <c r="E46" s="665" t="s">
        <v>8179</v>
      </c>
      <c r="F46" s="668">
        <v>8</v>
      </c>
      <c r="G46" s="668">
        <v>2824</v>
      </c>
      <c r="H46" s="668">
        <v>1</v>
      </c>
      <c r="I46" s="668">
        <v>353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8214</v>
      </c>
      <c r="B47" s="665" t="s">
        <v>7771</v>
      </c>
      <c r="C47" s="665" t="s">
        <v>8045</v>
      </c>
      <c r="D47" s="665" t="s">
        <v>8054</v>
      </c>
      <c r="E47" s="665" t="s">
        <v>8055</v>
      </c>
      <c r="F47" s="668">
        <v>6</v>
      </c>
      <c r="G47" s="668">
        <v>209</v>
      </c>
      <c r="H47" s="668">
        <v>1</v>
      </c>
      <c r="I47" s="668">
        <v>34.833333333333336</v>
      </c>
      <c r="J47" s="668">
        <v>8</v>
      </c>
      <c r="K47" s="668">
        <v>280</v>
      </c>
      <c r="L47" s="668">
        <v>1.3397129186602872</v>
      </c>
      <c r="M47" s="668">
        <v>35</v>
      </c>
      <c r="N47" s="668">
        <v>2</v>
      </c>
      <c r="O47" s="668">
        <v>74</v>
      </c>
      <c r="P47" s="681">
        <v>0.35406698564593303</v>
      </c>
      <c r="Q47" s="669">
        <v>37</v>
      </c>
    </row>
    <row r="48" spans="1:17" ht="14.4" customHeight="1" x14ac:dyDescent="0.3">
      <c r="A48" s="664" t="s">
        <v>8214</v>
      </c>
      <c r="B48" s="665" t="s">
        <v>7771</v>
      </c>
      <c r="C48" s="665" t="s">
        <v>8045</v>
      </c>
      <c r="D48" s="665" t="s">
        <v>8060</v>
      </c>
      <c r="E48" s="665" t="s">
        <v>8061</v>
      </c>
      <c r="F48" s="668"/>
      <c r="G48" s="668"/>
      <c r="H48" s="668"/>
      <c r="I48" s="668"/>
      <c r="J48" s="668">
        <v>1</v>
      </c>
      <c r="K48" s="668">
        <v>165</v>
      </c>
      <c r="L48" s="668"/>
      <c r="M48" s="668">
        <v>165</v>
      </c>
      <c r="N48" s="668"/>
      <c r="O48" s="668"/>
      <c r="P48" s="681"/>
      <c r="Q48" s="669"/>
    </row>
    <row r="49" spans="1:17" ht="14.4" customHeight="1" x14ac:dyDescent="0.3">
      <c r="A49" s="664" t="s">
        <v>8214</v>
      </c>
      <c r="B49" s="665" t="s">
        <v>7771</v>
      </c>
      <c r="C49" s="665" t="s">
        <v>8045</v>
      </c>
      <c r="D49" s="665" t="s">
        <v>8070</v>
      </c>
      <c r="E49" s="665" t="s">
        <v>8071</v>
      </c>
      <c r="F49" s="668">
        <v>3</v>
      </c>
      <c r="G49" s="668">
        <v>0</v>
      </c>
      <c r="H49" s="668"/>
      <c r="I49" s="668">
        <v>0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8214</v>
      </c>
      <c r="B50" s="665" t="s">
        <v>7771</v>
      </c>
      <c r="C50" s="665" t="s">
        <v>8045</v>
      </c>
      <c r="D50" s="665" t="s">
        <v>8082</v>
      </c>
      <c r="E50" s="665" t="s">
        <v>8083</v>
      </c>
      <c r="F50" s="668">
        <v>2</v>
      </c>
      <c r="G50" s="668">
        <v>660</v>
      </c>
      <c r="H50" s="668">
        <v>1</v>
      </c>
      <c r="I50" s="668">
        <v>330</v>
      </c>
      <c r="J50" s="668">
        <v>2</v>
      </c>
      <c r="K50" s="668">
        <v>662</v>
      </c>
      <c r="L50" s="668">
        <v>1.0030303030303029</v>
      </c>
      <c r="M50" s="668">
        <v>331</v>
      </c>
      <c r="N50" s="668"/>
      <c r="O50" s="668"/>
      <c r="P50" s="681"/>
      <c r="Q50" s="669"/>
    </row>
    <row r="51" spans="1:17" ht="14.4" customHeight="1" x14ac:dyDescent="0.3">
      <c r="A51" s="664" t="s">
        <v>8214</v>
      </c>
      <c r="B51" s="665" t="s">
        <v>7771</v>
      </c>
      <c r="C51" s="665" t="s">
        <v>8045</v>
      </c>
      <c r="D51" s="665" t="s">
        <v>8086</v>
      </c>
      <c r="E51" s="665" t="s">
        <v>8087</v>
      </c>
      <c r="F51" s="668">
        <v>3</v>
      </c>
      <c r="G51" s="668">
        <v>1953</v>
      </c>
      <c r="H51" s="668">
        <v>1</v>
      </c>
      <c r="I51" s="668">
        <v>651</v>
      </c>
      <c r="J51" s="668"/>
      <c r="K51" s="668"/>
      <c r="L51" s="668"/>
      <c r="M51" s="668"/>
      <c r="N51" s="668">
        <v>2</v>
      </c>
      <c r="O51" s="668">
        <v>1402</v>
      </c>
      <c r="P51" s="681">
        <v>0.71786994367639534</v>
      </c>
      <c r="Q51" s="669">
        <v>701</v>
      </c>
    </row>
    <row r="52" spans="1:17" ht="14.4" customHeight="1" x14ac:dyDescent="0.3">
      <c r="A52" s="664" t="s">
        <v>8214</v>
      </c>
      <c r="B52" s="665" t="s">
        <v>7771</v>
      </c>
      <c r="C52" s="665" t="s">
        <v>8045</v>
      </c>
      <c r="D52" s="665" t="s">
        <v>8090</v>
      </c>
      <c r="E52" s="665" t="s">
        <v>8091</v>
      </c>
      <c r="F52" s="668">
        <v>9</v>
      </c>
      <c r="G52" s="668">
        <v>1026</v>
      </c>
      <c r="H52" s="668">
        <v>1</v>
      </c>
      <c r="I52" s="668">
        <v>114</v>
      </c>
      <c r="J52" s="668">
        <v>7</v>
      </c>
      <c r="K52" s="668">
        <v>798</v>
      </c>
      <c r="L52" s="668">
        <v>0.77777777777777779</v>
      </c>
      <c r="M52" s="668">
        <v>114</v>
      </c>
      <c r="N52" s="668">
        <v>7</v>
      </c>
      <c r="O52" s="668">
        <v>854</v>
      </c>
      <c r="P52" s="681">
        <v>0.83235867446393763</v>
      </c>
      <c r="Q52" s="669">
        <v>122</v>
      </c>
    </row>
    <row r="53" spans="1:17" ht="14.4" customHeight="1" x14ac:dyDescent="0.3">
      <c r="A53" s="664" t="s">
        <v>8214</v>
      </c>
      <c r="B53" s="665" t="s">
        <v>8116</v>
      </c>
      <c r="C53" s="665" t="s">
        <v>8032</v>
      </c>
      <c r="D53" s="665" t="s">
        <v>8170</v>
      </c>
      <c r="E53" s="665" t="s">
        <v>8171</v>
      </c>
      <c r="F53" s="668">
        <v>1</v>
      </c>
      <c r="G53" s="668">
        <v>710.6</v>
      </c>
      <c r="H53" s="668">
        <v>1</v>
      </c>
      <c r="I53" s="668">
        <v>710.6</v>
      </c>
      <c r="J53" s="668"/>
      <c r="K53" s="668"/>
      <c r="L53" s="668"/>
      <c r="M53" s="668"/>
      <c r="N53" s="668"/>
      <c r="O53" s="668"/>
      <c r="P53" s="681"/>
      <c r="Q53" s="669"/>
    </row>
    <row r="54" spans="1:17" ht="14.4" customHeight="1" x14ac:dyDescent="0.3">
      <c r="A54" s="664" t="s">
        <v>8214</v>
      </c>
      <c r="B54" s="665" t="s">
        <v>8116</v>
      </c>
      <c r="C54" s="665" t="s">
        <v>8045</v>
      </c>
      <c r="D54" s="665" t="s">
        <v>8054</v>
      </c>
      <c r="E54" s="665" t="s">
        <v>8055</v>
      </c>
      <c r="F54" s="668">
        <v>17</v>
      </c>
      <c r="G54" s="668">
        <v>589</v>
      </c>
      <c r="H54" s="668">
        <v>1</v>
      </c>
      <c r="I54" s="668">
        <v>34.647058823529413</v>
      </c>
      <c r="J54" s="668">
        <v>3</v>
      </c>
      <c r="K54" s="668">
        <v>105</v>
      </c>
      <c r="L54" s="668">
        <v>0.17826825127334464</v>
      </c>
      <c r="M54" s="668">
        <v>35</v>
      </c>
      <c r="N54" s="668">
        <v>4</v>
      </c>
      <c r="O54" s="668">
        <v>148</v>
      </c>
      <c r="P54" s="681">
        <v>0.25127334465195245</v>
      </c>
      <c r="Q54" s="669">
        <v>37</v>
      </c>
    </row>
    <row r="55" spans="1:17" ht="14.4" customHeight="1" x14ac:dyDescent="0.3">
      <c r="A55" s="664" t="s">
        <v>8214</v>
      </c>
      <c r="B55" s="665" t="s">
        <v>8116</v>
      </c>
      <c r="C55" s="665" t="s">
        <v>8045</v>
      </c>
      <c r="D55" s="665" t="s">
        <v>8062</v>
      </c>
      <c r="E55" s="665" t="s">
        <v>8063</v>
      </c>
      <c r="F55" s="668">
        <v>2</v>
      </c>
      <c r="G55" s="668">
        <v>328</v>
      </c>
      <c r="H55" s="668">
        <v>1</v>
      </c>
      <c r="I55" s="668">
        <v>164</v>
      </c>
      <c r="J55" s="668">
        <v>1</v>
      </c>
      <c r="K55" s="668">
        <v>165</v>
      </c>
      <c r="L55" s="668">
        <v>0.50304878048780488</v>
      </c>
      <c r="M55" s="668">
        <v>165</v>
      </c>
      <c r="N55" s="668">
        <v>1</v>
      </c>
      <c r="O55" s="668">
        <v>177</v>
      </c>
      <c r="P55" s="681">
        <v>0.53963414634146345</v>
      </c>
      <c r="Q55" s="669">
        <v>177</v>
      </c>
    </row>
    <row r="56" spans="1:17" ht="14.4" customHeight="1" x14ac:dyDescent="0.3">
      <c r="A56" s="664" t="s">
        <v>8214</v>
      </c>
      <c r="B56" s="665" t="s">
        <v>8116</v>
      </c>
      <c r="C56" s="665" t="s">
        <v>8045</v>
      </c>
      <c r="D56" s="665" t="s">
        <v>8132</v>
      </c>
      <c r="E56" s="665" t="s">
        <v>8133</v>
      </c>
      <c r="F56" s="668">
        <v>1</v>
      </c>
      <c r="G56" s="668">
        <v>1186</v>
      </c>
      <c r="H56" s="668">
        <v>1</v>
      </c>
      <c r="I56" s="668">
        <v>1186</v>
      </c>
      <c r="J56" s="668"/>
      <c r="K56" s="668"/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8214</v>
      </c>
      <c r="B57" s="665" t="s">
        <v>8116</v>
      </c>
      <c r="C57" s="665" t="s">
        <v>8045</v>
      </c>
      <c r="D57" s="665" t="s">
        <v>8134</v>
      </c>
      <c r="E57" s="665" t="s">
        <v>8135</v>
      </c>
      <c r="F57" s="668">
        <v>142</v>
      </c>
      <c r="G57" s="668">
        <v>100333</v>
      </c>
      <c r="H57" s="668">
        <v>1</v>
      </c>
      <c r="I57" s="668">
        <v>706.57042253521126</v>
      </c>
      <c r="J57" s="668">
        <v>6</v>
      </c>
      <c r="K57" s="668">
        <v>4242</v>
      </c>
      <c r="L57" s="668">
        <v>4.2279210229934319E-2</v>
      </c>
      <c r="M57" s="668">
        <v>707</v>
      </c>
      <c r="N57" s="668">
        <v>10</v>
      </c>
      <c r="O57" s="668">
        <v>7150</v>
      </c>
      <c r="P57" s="681">
        <v>7.1262695224901085E-2</v>
      </c>
      <c r="Q57" s="669">
        <v>715</v>
      </c>
    </row>
    <row r="58" spans="1:17" ht="14.4" customHeight="1" x14ac:dyDescent="0.3">
      <c r="A58" s="664" t="s">
        <v>8214</v>
      </c>
      <c r="B58" s="665" t="s">
        <v>8116</v>
      </c>
      <c r="C58" s="665" t="s">
        <v>8045</v>
      </c>
      <c r="D58" s="665" t="s">
        <v>8142</v>
      </c>
      <c r="E58" s="665" t="s">
        <v>8143</v>
      </c>
      <c r="F58" s="668">
        <v>3</v>
      </c>
      <c r="G58" s="668">
        <v>374</v>
      </c>
      <c r="H58" s="668">
        <v>1</v>
      </c>
      <c r="I58" s="668">
        <v>124.66666666666667</v>
      </c>
      <c r="J58" s="668"/>
      <c r="K58" s="668"/>
      <c r="L58" s="668"/>
      <c r="M58" s="668"/>
      <c r="N58" s="668"/>
      <c r="O58" s="668"/>
      <c r="P58" s="681"/>
      <c r="Q58" s="669"/>
    </row>
    <row r="59" spans="1:17" ht="14.4" customHeight="1" x14ac:dyDescent="0.3">
      <c r="A59" s="664" t="s">
        <v>8214</v>
      </c>
      <c r="B59" s="665" t="s">
        <v>8116</v>
      </c>
      <c r="C59" s="665" t="s">
        <v>8045</v>
      </c>
      <c r="D59" s="665" t="s">
        <v>8144</v>
      </c>
      <c r="E59" s="665" t="s">
        <v>8145</v>
      </c>
      <c r="F59" s="668">
        <v>1</v>
      </c>
      <c r="G59" s="668">
        <v>685</v>
      </c>
      <c r="H59" s="668">
        <v>1</v>
      </c>
      <c r="I59" s="668">
        <v>685</v>
      </c>
      <c r="J59" s="668"/>
      <c r="K59" s="668"/>
      <c r="L59" s="668"/>
      <c r="M59" s="668"/>
      <c r="N59" s="668">
        <v>1</v>
      </c>
      <c r="O59" s="668">
        <v>720</v>
      </c>
      <c r="P59" s="681">
        <v>1.051094890510949</v>
      </c>
      <c r="Q59" s="669">
        <v>720</v>
      </c>
    </row>
    <row r="60" spans="1:17" ht="14.4" customHeight="1" x14ac:dyDescent="0.3">
      <c r="A60" s="664" t="s">
        <v>8214</v>
      </c>
      <c r="B60" s="665" t="s">
        <v>8116</v>
      </c>
      <c r="C60" s="665" t="s">
        <v>8045</v>
      </c>
      <c r="D60" s="665" t="s">
        <v>8150</v>
      </c>
      <c r="E60" s="665" t="s">
        <v>8151</v>
      </c>
      <c r="F60" s="668">
        <v>1</v>
      </c>
      <c r="G60" s="668">
        <v>330</v>
      </c>
      <c r="H60" s="668">
        <v>1</v>
      </c>
      <c r="I60" s="668">
        <v>330</v>
      </c>
      <c r="J60" s="668">
        <v>1</v>
      </c>
      <c r="K60" s="668">
        <v>331</v>
      </c>
      <c r="L60" s="668">
        <v>1.0030303030303029</v>
      </c>
      <c r="M60" s="668">
        <v>331</v>
      </c>
      <c r="N60" s="668">
        <v>3</v>
      </c>
      <c r="O60" s="668">
        <v>1062</v>
      </c>
      <c r="P60" s="681">
        <v>3.2181818181818183</v>
      </c>
      <c r="Q60" s="669">
        <v>354</v>
      </c>
    </row>
    <row r="61" spans="1:17" ht="14.4" customHeight="1" x14ac:dyDescent="0.3">
      <c r="A61" s="664" t="s">
        <v>8214</v>
      </c>
      <c r="B61" s="665" t="s">
        <v>8116</v>
      </c>
      <c r="C61" s="665" t="s">
        <v>8045</v>
      </c>
      <c r="D61" s="665" t="s">
        <v>8154</v>
      </c>
      <c r="E61" s="665" t="s">
        <v>8155</v>
      </c>
      <c r="F61" s="668">
        <v>4</v>
      </c>
      <c r="G61" s="668">
        <v>2000</v>
      </c>
      <c r="H61" s="668">
        <v>1</v>
      </c>
      <c r="I61" s="668">
        <v>500</v>
      </c>
      <c r="J61" s="668"/>
      <c r="K61" s="668"/>
      <c r="L61" s="668"/>
      <c r="M61" s="668"/>
      <c r="N61" s="668">
        <v>1</v>
      </c>
      <c r="O61" s="668">
        <v>538</v>
      </c>
      <c r="P61" s="681">
        <v>0.26900000000000002</v>
      </c>
      <c r="Q61" s="669">
        <v>538</v>
      </c>
    </row>
    <row r="62" spans="1:17" ht="14.4" customHeight="1" x14ac:dyDescent="0.3">
      <c r="A62" s="664" t="s">
        <v>8214</v>
      </c>
      <c r="B62" s="665" t="s">
        <v>8116</v>
      </c>
      <c r="C62" s="665" t="s">
        <v>8045</v>
      </c>
      <c r="D62" s="665" t="s">
        <v>8156</v>
      </c>
      <c r="E62" s="665" t="s">
        <v>8157</v>
      </c>
      <c r="F62" s="668">
        <v>1</v>
      </c>
      <c r="G62" s="668">
        <v>3704</v>
      </c>
      <c r="H62" s="668">
        <v>1</v>
      </c>
      <c r="I62" s="668">
        <v>3704</v>
      </c>
      <c r="J62" s="668"/>
      <c r="K62" s="668"/>
      <c r="L62" s="668"/>
      <c r="M62" s="668"/>
      <c r="N62" s="668"/>
      <c r="O62" s="668"/>
      <c r="P62" s="681"/>
      <c r="Q62" s="669"/>
    </row>
    <row r="63" spans="1:17" ht="14.4" customHeight="1" x14ac:dyDescent="0.3">
      <c r="A63" s="664" t="s">
        <v>8214</v>
      </c>
      <c r="B63" s="665" t="s">
        <v>8116</v>
      </c>
      <c r="C63" s="665" t="s">
        <v>8045</v>
      </c>
      <c r="D63" s="665" t="s">
        <v>8158</v>
      </c>
      <c r="E63" s="665" t="s">
        <v>8159</v>
      </c>
      <c r="F63" s="668">
        <v>9</v>
      </c>
      <c r="G63" s="668">
        <v>17028</v>
      </c>
      <c r="H63" s="668">
        <v>1</v>
      </c>
      <c r="I63" s="668">
        <v>1892</v>
      </c>
      <c r="J63" s="668"/>
      <c r="K63" s="668"/>
      <c r="L63" s="668"/>
      <c r="M63" s="668"/>
      <c r="N63" s="668"/>
      <c r="O63" s="668"/>
      <c r="P63" s="681"/>
      <c r="Q63" s="669"/>
    </row>
    <row r="64" spans="1:17" ht="14.4" customHeight="1" x14ac:dyDescent="0.3">
      <c r="A64" s="664" t="s">
        <v>8215</v>
      </c>
      <c r="B64" s="665" t="s">
        <v>7771</v>
      </c>
      <c r="C64" s="665" t="s">
        <v>7772</v>
      </c>
      <c r="D64" s="665" t="s">
        <v>7806</v>
      </c>
      <c r="E64" s="665" t="s">
        <v>4173</v>
      </c>
      <c r="F64" s="668">
        <v>1</v>
      </c>
      <c r="G64" s="668">
        <v>59093.47</v>
      </c>
      <c r="H64" s="668">
        <v>1</v>
      </c>
      <c r="I64" s="668">
        <v>59093.47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8215</v>
      </c>
      <c r="B65" s="665" t="s">
        <v>7771</v>
      </c>
      <c r="C65" s="665" t="s">
        <v>7772</v>
      </c>
      <c r="D65" s="665" t="s">
        <v>7822</v>
      </c>
      <c r="E65" s="665" t="s">
        <v>1703</v>
      </c>
      <c r="F65" s="668"/>
      <c r="G65" s="668"/>
      <c r="H65" s="668"/>
      <c r="I65" s="668"/>
      <c r="J65" s="668"/>
      <c r="K65" s="668"/>
      <c r="L65" s="668"/>
      <c r="M65" s="668"/>
      <c r="N65" s="668">
        <v>2.5499999999999998</v>
      </c>
      <c r="O65" s="668">
        <v>269.76</v>
      </c>
      <c r="P65" s="681"/>
      <c r="Q65" s="669">
        <v>105.78823529411765</v>
      </c>
    </row>
    <row r="66" spans="1:17" ht="14.4" customHeight="1" x14ac:dyDescent="0.3">
      <c r="A66" s="664" t="s">
        <v>8215</v>
      </c>
      <c r="B66" s="665" t="s">
        <v>7771</v>
      </c>
      <c r="C66" s="665" t="s">
        <v>7772</v>
      </c>
      <c r="D66" s="665" t="s">
        <v>7862</v>
      </c>
      <c r="E66" s="665" t="s">
        <v>7863</v>
      </c>
      <c r="F66" s="668"/>
      <c r="G66" s="668"/>
      <c r="H66" s="668"/>
      <c r="I66" s="668"/>
      <c r="J66" s="668"/>
      <c r="K66" s="668"/>
      <c r="L66" s="668"/>
      <c r="M66" s="668"/>
      <c r="N66" s="668">
        <v>0.28000000000000003</v>
      </c>
      <c r="O66" s="668">
        <v>200.39</v>
      </c>
      <c r="P66" s="681"/>
      <c r="Q66" s="669">
        <v>715.67857142857133</v>
      </c>
    </row>
    <row r="67" spans="1:17" ht="14.4" customHeight="1" x14ac:dyDescent="0.3">
      <c r="A67" s="664" t="s">
        <v>8215</v>
      </c>
      <c r="B67" s="665" t="s">
        <v>7771</v>
      </c>
      <c r="C67" s="665" t="s">
        <v>7772</v>
      </c>
      <c r="D67" s="665" t="s">
        <v>7864</v>
      </c>
      <c r="E67" s="665" t="s">
        <v>7863</v>
      </c>
      <c r="F67" s="668"/>
      <c r="G67" s="668"/>
      <c r="H67" s="668"/>
      <c r="I67" s="668"/>
      <c r="J67" s="668"/>
      <c r="K67" s="668"/>
      <c r="L67" s="668"/>
      <c r="M67" s="668"/>
      <c r="N67" s="668">
        <v>14.65</v>
      </c>
      <c r="O67" s="668">
        <v>20969.269999999997</v>
      </c>
      <c r="P67" s="681"/>
      <c r="Q67" s="669">
        <v>1431.3494880546073</v>
      </c>
    </row>
    <row r="68" spans="1:17" ht="14.4" customHeight="1" x14ac:dyDescent="0.3">
      <c r="A68" s="664" t="s">
        <v>8215</v>
      </c>
      <c r="B68" s="665" t="s">
        <v>7771</v>
      </c>
      <c r="C68" s="665" t="s">
        <v>7772</v>
      </c>
      <c r="D68" s="665" t="s">
        <v>7970</v>
      </c>
      <c r="E68" s="665" t="s">
        <v>8093</v>
      </c>
      <c r="F68" s="668">
        <v>0</v>
      </c>
      <c r="G68" s="668">
        <v>0</v>
      </c>
      <c r="H68" s="668"/>
      <c r="I68" s="668"/>
      <c r="J68" s="668"/>
      <c r="K68" s="668"/>
      <c r="L68" s="668"/>
      <c r="M68" s="668"/>
      <c r="N68" s="668"/>
      <c r="O68" s="668"/>
      <c r="P68" s="681"/>
      <c r="Q68" s="669"/>
    </row>
    <row r="69" spans="1:17" ht="14.4" customHeight="1" x14ac:dyDescent="0.3">
      <c r="A69" s="664" t="s">
        <v>8215</v>
      </c>
      <c r="B69" s="665" t="s">
        <v>7771</v>
      </c>
      <c r="C69" s="665" t="s">
        <v>7772</v>
      </c>
      <c r="D69" s="665" t="s">
        <v>7970</v>
      </c>
      <c r="E69" s="665" t="s">
        <v>7971</v>
      </c>
      <c r="F69" s="668">
        <v>1</v>
      </c>
      <c r="G69" s="668">
        <v>44626.51</v>
      </c>
      <c r="H69" s="668">
        <v>1</v>
      </c>
      <c r="I69" s="668">
        <v>44626.51</v>
      </c>
      <c r="J69" s="668"/>
      <c r="K69" s="668"/>
      <c r="L69" s="668"/>
      <c r="M69" s="668"/>
      <c r="N69" s="668">
        <v>2</v>
      </c>
      <c r="O69" s="668">
        <v>87689.03</v>
      </c>
      <c r="P69" s="681">
        <v>1.9649537909193435</v>
      </c>
      <c r="Q69" s="669">
        <v>43844.514999999999</v>
      </c>
    </row>
    <row r="70" spans="1:17" ht="14.4" customHeight="1" x14ac:dyDescent="0.3">
      <c r="A70" s="664" t="s">
        <v>8215</v>
      </c>
      <c r="B70" s="665" t="s">
        <v>7771</v>
      </c>
      <c r="C70" s="665" t="s">
        <v>7772</v>
      </c>
      <c r="D70" s="665" t="s">
        <v>7989</v>
      </c>
      <c r="E70" s="665" t="s">
        <v>2058</v>
      </c>
      <c r="F70" s="668"/>
      <c r="G70" s="668"/>
      <c r="H70" s="668"/>
      <c r="I70" s="668"/>
      <c r="J70" s="668"/>
      <c r="K70" s="668"/>
      <c r="L70" s="668"/>
      <c r="M70" s="668"/>
      <c r="N70" s="668">
        <v>2.19</v>
      </c>
      <c r="O70" s="668">
        <v>1179.4100000000001</v>
      </c>
      <c r="P70" s="681"/>
      <c r="Q70" s="669">
        <v>538.54337899543384</v>
      </c>
    </row>
    <row r="71" spans="1:17" ht="14.4" customHeight="1" x14ac:dyDescent="0.3">
      <c r="A71" s="664" t="s">
        <v>8215</v>
      </c>
      <c r="B71" s="665" t="s">
        <v>7771</v>
      </c>
      <c r="C71" s="665" t="s">
        <v>8045</v>
      </c>
      <c r="D71" s="665" t="s">
        <v>8054</v>
      </c>
      <c r="E71" s="665" t="s">
        <v>8055</v>
      </c>
      <c r="F71" s="668">
        <v>47</v>
      </c>
      <c r="G71" s="668">
        <v>1624</v>
      </c>
      <c r="H71" s="668">
        <v>1</v>
      </c>
      <c r="I71" s="668">
        <v>34.553191489361701</v>
      </c>
      <c r="J71" s="668">
        <v>44</v>
      </c>
      <c r="K71" s="668">
        <v>1540</v>
      </c>
      <c r="L71" s="668">
        <v>0.94827586206896552</v>
      </c>
      <c r="M71" s="668">
        <v>35</v>
      </c>
      <c r="N71" s="668">
        <v>37</v>
      </c>
      <c r="O71" s="668">
        <v>1369</v>
      </c>
      <c r="P71" s="681">
        <v>0.84298029556650245</v>
      </c>
      <c r="Q71" s="669">
        <v>37</v>
      </c>
    </row>
    <row r="72" spans="1:17" ht="14.4" customHeight="1" x14ac:dyDescent="0.3">
      <c r="A72" s="664" t="s">
        <v>8215</v>
      </c>
      <c r="B72" s="665" t="s">
        <v>7771</v>
      </c>
      <c r="C72" s="665" t="s">
        <v>8045</v>
      </c>
      <c r="D72" s="665" t="s">
        <v>8060</v>
      </c>
      <c r="E72" s="665" t="s">
        <v>8061</v>
      </c>
      <c r="F72" s="668">
        <v>2</v>
      </c>
      <c r="G72" s="668">
        <v>328</v>
      </c>
      <c r="H72" s="668">
        <v>1</v>
      </c>
      <c r="I72" s="668">
        <v>164</v>
      </c>
      <c r="J72" s="668">
        <v>2</v>
      </c>
      <c r="K72" s="668">
        <v>330</v>
      </c>
      <c r="L72" s="668">
        <v>1.0060975609756098</v>
      </c>
      <c r="M72" s="668">
        <v>165</v>
      </c>
      <c r="N72" s="668">
        <v>4</v>
      </c>
      <c r="O72" s="668">
        <v>708</v>
      </c>
      <c r="P72" s="681">
        <v>2.1585365853658538</v>
      </c>
      <c r="Q72" s="669">
        <v>177</v>
      </c>
    </row>
    <row r="73" spans="1:17" ht="14.4" customHeight="1" x14ac:dyDescent="0.3">
      <c r="A73" s="664" t="s">
        <v>8215</v>
      </c>
      <c r="B73" s="665" t="s">
        <v>7771</v>
      </c>
      <c r="C73" s="665" t="s">
        <v>8045</v>
      </c>
      <c r="D73" s="665" t="s">
        <v>8066</v>
      </c>
      <c r="E73" s="665" t="s">
        <v>8067</v>
      </c>
      <c r="F73" s="668">
        <v>2</v>
      </c>
      <c r="G73" s="668">
        <v>0</v>
      </c>
      <c r="H73" s="668"/>
      <c r="I73" s="668">
        <v>0</v>
      </c>
      <c r="J73" s="668"/>
      <c r="K73" s="668"/>
      <c r="L73" s="668"/>
      <c r="M73" s="668"/>
      <c r="N73" s="668">
        <v>2</v>
      </c>
      <c r="O73" s="668">
        <v>0</v>
      </c>
      <c r="P73" s="681"/>
      <c r="Q73" s="669">
        <v>0</v>
      </c>
    </row>
    <row r="74" spans="1:17" ht="14.4" customHeight="1" x14ac:dyDescent="0.3">
      <c r="A74" s="664" t="s">
        <v>8215</v>
      </c>
      <c r="B74" s="665" t="s">
        <v>7771</v>
      </c>
      <c r="C74" s="665" t="s">
        <v>8045</v>
      </c>
      <c r="D74" s="665" t="s">
        <v>8068</v>
      </c>
      <c r="E74" s="665" t="s">
        <v>8069</v>
      </c>
      <c r="F74" s="668">
        <v>1</v>
      </c>
      <c r="G74" s="668">
        <v>105</v>
      </c>
      <c r="H74" s="668">
        <v>1</v>
      </c>
      <c r="I74" s="668">
        <v>105</v>
      </c>
      <c r="J74" s="668"/>
      <c r="K74" s="668"/>
      <c r="L74" s="668"/>
      <c r="M74" s="668"/>
      <c r="N74" s="668">
        <v>6</v>
      </c>
      <c r="O74" s="668">
        <v>660</v>
      </c>
      <c r="P74" s="681">
        <v>6.2857142857142856</v>
      </c>
      <c r="Q74" s="669">
        <v>110</v>
      </c>
    </row>
    <row r="75" spans="1:17" ht="14.4" customHeight="1" x14ac:dyDescent="0.3">
      <c r="A75" s="664" t="s">
        <v>8215</v>
      </c>
      <c r="B75" s="665" t="s">
        <v>7771</v>
      </c>
      <c r="C75" s="665" t="s">
        <v>8045</v>
      </c>
      <c r="D75" s="665" t="s">
        <v>8070</v>
      </c>
      <c r="E75" s="665" t="s">
        <v>8071</v>
      </c>
      <c r="F75" s="668">
        <v>1</v>
      </c>
      <c r="G75" s="668">
        <v>0</v>
      </c>
      <c r="H75" s="668"/>
      <c r="I75" s="668">
        <v>0</v>
      </c>
      <c r="J75" s="668"/>
      <c r="K75" s="668"/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8215</v>
      </c>
      <c r="B76" s="665" t="s">
        <v>7771</v>
      </c>
      <c r="C76" s="665" t="s">
        <v>8045</v>
      </c>
      <c r="D76" s="665" t="s">
        <v>8082</v>
      </c>
      <c r="E76" s="665" t="s">
        <v>8083</v>
      </c>
      <c r="F76" s="668">
        <v>4</v>
      </c>
      <c r="G76" s="668">
        <v>1314</v>
      </c>
      <c r="H76" s="668">
        <v>1</v>
      </c>
      <c r="I76" s="668">
        <v>328.5</v>
      </c>
      <c r="J76" s="668">
        <v>2</v>
      </c>
      <c r="K76" s="668">
        <v>662</v>
      </c>
      <c r="L76" s="668">
        <v>0.50380517503805178</v>
      </c>
      <c r="M76" s="668">
        <v>331</v>
      </c>
      <c r="N76" s="668">
        <v>11</v>
      </c>
      <c r="O76" s="668">
        <v>3894</v>
      </c>
      <c r="P76" s="681">
        <v>2.9634703196347032</v>
      </c>
      <c r="Q76" s="669">
        <v>354</v>
      </c>
    </row>
    <row r="77" spans="1:17" ht="14.4" customHeight="1" x14ac:dyDescent="0.3">
      <c r="A77" s="664" t="s">
        <v>8215</v>
      </c>
      <c r="B77" s="665" t="s">
        <v>7771</v>
      </c>
      <c r="C77" s="665" t="s">
        <v>8045</v>
      </c>
      <c r="D77" s="665" t="s">
        <v>8086</v>
      </c>
      <c r="E77" s="665" t="s">
        <v>8087</v>
      </c>
      <c r="F77" s="668">
        <v>5</v>
      </c>
      <c r="G77" s="668">
        <v>3237</v>
      </c>
      <c r="H77" s="668">
        <v>1</v>
      </c>
      <c r="I77" s="668">
        <v>647.4</v>
      </c>
      <c r="J77" s="668">
        <v>10</v>
      </c>
      <c r="K77" s="668">
        <v>6530</v>
      </c>
      <c r="L77" s="668">
        <v>2.017299969107198</v>
      </c>
      <c r="M77" s="668">
        <v>653</v>
      </c>
      <c r="N77" s="668">
        <v>11</v>
      </c>
      <c r="O77" s="668">
        <v>7711</v>
      </c>
      <c r="P77" s="681">
        <v>2.3821439604572134</v>
      </c>
      <c r="Q77" s="669">
        <v>701</v>
      </c>
    </row>
    <row r="78" spans="1:17" ht="14.4" customHeight="1" x14ac:dyDescent="0.3">
      <c r="A78" s="664" t="s">
        <v>8215</v>
      </c>
      <c r="B78" s="665" t="s">
        <v>7771</v>
      </c>
      <c r="C78" s="665" t="s">
        <v>8045</v>
      </c>
      <c r="D78" s="665" t="s">
        <v>8090</v>
      </c>
      <c r="E78" s="665" t="s">
        <v>8091</v>
      </c>
      <c r="F78" s="668">
        <v>49</v>
      </c>
      <c r="G78" s="668">
        <v>5564</v>
      </c>
      <c r="H78" s="668">
        <v>1</v>
      </c>
      <c r="I78" s="668">
        <v>113.55102040816327</v>
      </c>
      <c r="J78" s="668">
        <v>46</v>
      </c>
      <c r="K78" s="668">
        <v>5244</v>
      </c>
      <c r="L78" s="668">
        <v>0.9424874191229331</v>
      </c>
      <c r="M78" s="668">
        <v>114</v>
      </c>
      <c r="N78" s="668">
        <v>28</v>
      </c>
      <c r="O78" s="668">
        <v>3416</v>
      </c>
      <c r="P78" s="681">
        <v>0.61394680086268871</v>
      </c>
      <c r="Q78" s="669">
        <v>122</v>
      </c>
    </row>
    <row r="79" spans="1:17" ht="14.4" customHeight="1" x14ac:dyDescent="0.3">
      <c r="A79" s="664" t="s">
        <v>8215</v>
      </c>
      <c r="B79" s="665" t="s">
        <v>8116</v>
      </c>
      <c r="C79" s="665" t="s">
        <v>8032</v>
      </c>
      <c r="D79" s="665" t="s">
        <v>8125</v>
      </c>
      <c r="E79" s="665" t="s">
        <v>8126</v>
      </c>
      <c r="F79" s="668">
        <v>1</v>
      </c>
      <c r="G79" s="668">
        <v>2011.4</v>
      </c>
      <c r="H79" s="668">
        <v>1</v>
      </c>
      <c r="I79" s="668">
        <v>2011.4</v>
      </c>
      <c r="J79" s="668"/>
      <c r="K79" s="668"/>
      <c r="L79" s="668"/>
      <c r="M79" s="668"/>
      <c r="N79" s="668"/>
      <c r="O79" s="668"/>
      <c r="P79" s="681"/>
      <c r="Q79" s="669"/>
    </row>
    <row r="80" spans="1:17" ht="14.4" customHeight="1" x14ac:dyDescent="0.3">
      <c r="A80" s="664" t="s">
        <v>8215</v>
      </c>
      <c r="B80" s="665" t="s">
        <v>8116</v>
      </c>
      <c r="C80" s="665" t="s">
        <v>8045</v>
      </c>
      <c r="D80" s="665" t="s">
        <v>8054</v>
      </c>
      <c r="E80" s="665" t="s">
        <v>8055</v>
      </c>
      <c r="F80" s="668">
        <v>147</v>
      </c>
      <c r="G80" s="668">
        <v>5099</v>
      </c>
      <c r="H80" s="668">
        <v>1</v>
      </c>
      <c r="I80" s="668">
        <v>34.687074829931973</v>
      </c>
      <c r="J80" s="668">
        <v>127</v>
      </c>
      <c r="K80" s="668">
        <v>4445</v>
      </c>
      <c r="L80" s="668">
        <v>0.87173955677583836</v>
      </c>
      <c r="M80" s="668">
        <v>35</v>
      </c>
      <c r="N80" s="668">
        <v>119</v>
      </c>
      <c r="O80" s="668">
        <v>4403</v>
      </c>
      <c r="P80" s="681">
        <v>0.86350264757795647</v>
      </c>
      <c r="Q80" s="669">
        <v>37</v>
      </c>
    </row>
    <row r="81" spans="1:17" ht="14.4" customHeight="1" x14ac:dyDescent="0.3">
      <c r="A81" s="664" t="s">
        <v>8215</v>
      </c>
      <c r="B81" s="665" t="s">
        <v>8116</v>
      </c>
      <c r="C81" s="665" t="s">
        <v>8045</v>
      </c>
      <c r="D81" s="665" t="s">
        <v>8062</v>
      </c>
      <c r="E81" s="665" t="s">
        <v>8063</v>
      </c>
      <c r="F81" s="668">
        <v>6</v>
      </c>
      <c r="G81" s="668">
        <v>982</v>
      </c>
      <c r="H81" s="668">
        <v>1</v>
      </c>
      <c r="I81" s="668">
        <v>163.66666666666666</v>
      </c>
      <c r="J81" s="668">
        <v>16</v>
      </c>
      <c r="K81" s="668">
        <v>2640</v>
      </c>
      <c r="L81" s="668">
        <v>2.6883910386965377</v>
      </c>
      <c r="M81" s="668">
        <v>165</v>
      </c>
      <c r="N81" s="668">
        <v>26</v>
      </c>
      <c r="O81" s="668">
        <v>4602</v>
      </c>
      <c r="P81" s="681">
        <v>4.686354378818737</v>
      </c>
      <c r="Q81" s="669">
        <v>177</v>
      </c>
    </row>
    <row r="82" spans="1:17" ht="14.4" customHeight="1" x14ac:dyDescent="0.3">
      <c r="A82" s="664" t="s">
        <v>8215</v>
      </c>
      <c r="B82" s="665" t="s">
        <v>8116</v>
      </c>
      <c r="C82" s="665" t="s">
        <v>8045</v>
      </c>
      <c r="D82" s="665" t="s">
        <v>8132</v>
      </c>
      <c r="E82" s="665" t="s">
        <v>8133</v>
      </c>
      <c r="F82" s="668"/>
      <c r="G82" s="668"/>
      <c r="H82" s="668"/>
      <c r="I82" s="668"/>
      <c r="J82" s="668">
        <v>1</v>
      </c>
      <c r="K82" s="668">
        <v>1194</v>
      </c>
      <c r="L82" s="668"/>
      <c r="M82" s="668">
        <v>1194</v>
      </c>
      <c r="N82" s="668">
        <v>1</v>
      </c>
      <c r="O82" s="668">
        <v>1242</v>
      </c>
      <c r="P82" s="681"/>
      <c r="Q82" s="669">
        <v>1242</v>
      </c>
    </row>
    <row r="83" spans="1:17" ht="14.4" customHeight="1" x14ac:dyDescent="0.3">
      <c r="A83" s="664" t="s">
        <v>8215</v>
      </c>
      <c r="B83" s="665" t="s">
        <v>8116</v>
      </c>
      <c r="C83" s="665" t="s">
        <v>8045</v>
      </c>
      <c r="D83" s="665" t="s">
        <v>8134</v>
      </c>
      <c r="E83" s="665" t="s">
        <v>8135</v>
      </c>
      <c r="F83" s="668"/>
      <c r="G83" s="668"/>
      <c r="H83" s="668"/>
      <c r="I83" s="668"/>
      <c r="J83" s="668">
        <v>23</v>
      </c>
      <c r="K83" s="668">
        <v>16261</v>
      </c>
      <c r="L83" s="668"/>
      <c r="M83" s="668">
        <v>707</v>
      </c>
      <c r="N83" s="668"/>
      <c r="O83" s="668"/>
      <c r="P83" s="681"/>
      <c r="Q83" s="669"/>
    </row>
    <row r="84" spans="1:17" ht="14.4" customHeight="1" x14ac:dyDescent="0.3">
      <c r="A84" s="664" t="s">
        <v>8215</v>
      </c>
      <c r="B84" s="665" t="s">
        <v>8116</v>
      </c>
      <c r="C84" s="665" t="s">
        <v>8045</v>
      </c>
      <c r="D84" s="665" t="s">
        <v>8144</v>
      </c>
      <c r="E84" s="665" t="s">
        <v>8145</v>
      </c>
      <c r="F84" s="668">
        <v>1</v>
      </c>
      <c r="G84" s="668">
        <v>685</v>
      </c>
      <c r="H84" s="668">
        <v>1</v>
      </c>
      <c r="I84" s="668">
        <v>685</v>
      </c>
      <c r="J84" s="668"/>
      <c r="K84" s="668"/>
      <c r="L84" s="668"/>
      <c r="M84" s="668"/>
      <c r="N84" s="668"/>
      <c r="O84" s="668"/>
      <c r="P84" s="681"/>
      <c r="Q84" s="669"/>
    </row>
    <row r="85" spans="1:17" ht="14.4" customHeight="1" x14ac:dyDescent="0.3">
      <c r="A85" s="664" t="s">
        <v>8215</v>
      </c>
      <c r="B85" s="665" t="s">
        <v>8116</v>
      </c>
      <c r="C85" s="665" t="s">
        <v>8045</v>
      </c>
      <c r="D85" s="665" t="s">
        <v>8146</v>
      </c>
      <c r="E85" s="665" t="s">
        <v>8147</v>
      </c>
      <c r="F85" s="668">
        <v>20</v>
      </c>
      <c r="G85" s="668">
        <v>17400</v>
      </c>
      <c r="H85" s="668">
        <v>1</v>
      </c>
      <c r="I85" s="668">
        <v>870</v>
      </c>
      <c r="J85" s="668">
        <v>10</v>
      </c>
      <c r="K85" s="668">
        <v>8700</v>
      </c>
      <c r="L85" s="668">
        <v>0.5</v>
      </c>
      <c r="M85" s="668">
        <v>870</v>
      </c>
      <c r="N85" s="668"/>
      <c r="O85" s="668"/>
      <c r="P85" s="681"/>
      <c r="Q85" s="669"/>
    </row>
    <row r="86" spans="1:17" ht="14.4" customHeight="1" x14ac:dyDescent="0.3">
      <c r="A86" s="664" t="s">
        <v>8215</v>
      </c>
      <c r="B86" s="665" t="s">
        <v>8116</v>
      </c>
      <c r="C86" s="665" t="s">
        <v>8045</v>
      </c>
      <c r="D86" s="665" t="s">
        <v>8068</v>
      </c>
      <c r="E86" s="665" t="s">
        <v>8069</v>
      </c>
      <c r="F86" s="668"/>
      <c r="G86" s="668"/>
      <c r="H86" s="668"/>
      <c r="I86" s="668"/>
      <c r="J86" s="668"/>
      <c r="K86" s="668"/>
      <c r="L86" s="668"/>
      <c r="M86" s="668"/>
      <c r="N86" s="668">
        <v>1</v>
      </c>
      <c r="O86" s="668">
        <v>110</v>
      </c>
      <c r="P86" s="681"/>
      <c r="Q86" s="669">
        <v>110</v>
      </c>
    </row>
    <row r="87" spans="1:17" ht="14.4" customHeight="1" x14ac:dyDescent="0.3">
      <c r="A87" s="664" t="s">
        <v>8215</v>
      </c>
      <c r="B87" s="665" t="s">
        <v>8116</v>
      </c>
      <c r="C87" s="665" t="s">
        <v>8045</v>
      </c>
      <c r="D87" s="665" t="s">
        <v>8070</v>
      </c>
      <c r="E87" s="665" t="s">
        <v>8071</v>
      </c>
      <c r="F87" s="668">
        <v>3</v>
      </c>
      <c r="G87" s="668">
        <v>0</v>
      </c>
      <c r="H87" s="668"/>
      <c r="I87" s="668">
        <v>0</v>
      </c>
      <c r="J87" s="668">
        <v>6</v>
      </c>
      <c r="K87" s="668">
        <v>166.66</v>
      </c>
      <c r="L87" s="668"/>
      <c r="M87" s="668">
        <v>27.776666666666667</v>
      </c>
      <c r="N87" s="668"/>
      <c r="O87" s="668"/>
      <c r="P87" s="681"/>
      <c r="Q87" s="669"/>
    </row>
    <row r="88" spans="1:17" ht="14.4" customHeight="1" x14ac:dyDescent="0.3">
      <c r="A88" s="664" t="s">
        <v>8215</v>
      </c>
      <c r="B88" s="665" t="s">
        <v>8116</v>
      </c>
      <c r="C88" s="665" t="s">
        <v>8045</v>
      </c>
      <c r="D88" s="665" t="s">
        <v>8150</v>
      </c>
      <c r="E88" s="665" t="s">
        <v>8151</v>
      </c>
      <c r="F88" s="668">
        <v>18</v>
      </c>
      <c r="G88" s="668">
        <v>5925</v>
      </c>
      <c r="H88" s="668">
        <v>1</v>
      </c>
      <c r="I88" s="668">
        <v>329.16666666666669</v>
      </c>
      <c r="J88" s="668">
        <v>28</v>
      </c>
      <c r="K88" s="668">
        <v>9268</v>
      </c>
      <c r="L88" s="668">
        <v>1.5642194092827004</v>
      </c>
      <c r="M88" s="668">
        <v>331</v>
      </c>
      <c r="N88" s="668">
        <v>10</v>
      </c>
      <c r="O88" s="668">
        <v>3540</v>
      </c>
      <c r="P88" s="681">
        <v>0.59746835443037971</v>
      </c>
      <c r="Q88" s="669">
        <v>354</v>
      </c>
    </row>
    <row r="89" spans="1:17" ht="14.4" customHeight="1" x14ac:dyDescent="0.3">
      <c r="A89" s="664" t="s">
        <v>8215</v>
      </c>
      <c r="B89" s="665" t="s">
        <v>8116</v>
      </c>
      <c r="C89" s="665" t="s">
        <v>8045</v>
      </c>
      <c r="D89" s="665" t="s">
        <v>8154</v>
      </c>
      <c r="E89" s="665" t="s">
        <v>8155</v>
      </c>
      <c r="F89" s="668"/>
      <c r="G89" s="668"/>
      <c r="H89" s="668"/>
      <c r="I89" s="668"/>
      <c r="J89" s="668">
        <v>1</v>
      </c>
      <c r="K89" s="668">
        <v>503</v>
      </c>
      <c r="L89" s="668"/>
      <c r="M89" s="668">
        <v>503</v>
      </c>
      <c r="N89" s="668">
        <v>1</v>
      </c>
      <c r="O89" s="668">
        <v>538</v>
      </c>
      <c r="P89" s="681"/>
      <c r="Q89" s="669">
        <v>538</v>
      </c>
    </row>
    <row r="90" spans="1:17" ht="14.4" customHeight="1" x14ac:dyDescent="0.3">
      <c r="A90" s="664" t="s">
        <v>8215</v>
      </c>
      <c r="B90" s="665" t="s">
        <v>8116</v>
      </c>
      <c r="C90" s="665" t="s">
        <v>8045</v>
      </c>
      <c r="D90" s="665" t="s">
        <v>8090</v>
      </c>
      <c r="E90" s="665" t="s">
        <v>8091</v>
      </c>
      <c r="F90" s="668">
        <v>19</v>
      </c>
      <c r="G90" s="668">
        <v>2160</v>
      </c>
      <c r="H90" s="668">
        <v>1</v>
      </c>
      <c r="I90" s="668">
        <v>113.68421052631579</v>
      </c>
      <c r="J90" s="668">
        <v>7</v>
      </c>
      <c r="K90" s="668">
        <v>798</v>
      </c>
      <c r="L90" s="668">
        <v>0.36944444444444446</v>
      </c>
      <c r="M90" s="668">
        <v>114</v>
      </c>
      <c r="N90" s="668">
        <v>3</v>
      </c>
      <c r="O90" s="668">
        <v>366</v>
      </c>
      <c r="P90" s="681">
        <v>0.16944444444444445</v>
      </c>
      <c r="Q90" s="669">
        <v>122</v>
      </c>
    </row>
    <row r="91" spans="1:17" ht="14.4" customHeight="1" x14ac:dyDescent="0.3">
      <c r="A91" s="664" t="s">
        <v>8215</v>
      </c>
      <c r="B91" s="665" t="s">
        <v>8116</v>
      </c>
      <c r="C91" s="665" t="s">
        <v>8045</v>
      </c>
      <c r="D91" s="665" t="s">
        <v>8158</v>
      </c>
      <c r="E91" s="665" t="s">
        <v>8159</v>
      </c>
      <c r="F91" s="668">
        <v>3</v>
      </c>
      <c r="G91" s="668">
        <v>5676</v>
      </c>
      <c r="H91" s="668">
        <v>1</v>
      </c>
      <c r="I91" s="668">
        <v>1892</v>
      </c>
      <c r="J91" s="668">
        <v>2</v>
      </c>
      <c r="K91" s="668">
        <v>3792</v>
      </c>
      <c r="L91" s="668">
        <v>0.66807610993657507</v>
      </c>
      <c r="M91" s="668">
        <v>1896</v>
      </c>
      <c r="N91" s="668">
        <v>1</v>
      </c>
      <c r="O91" s="668">
        <v>1944</v>
      </c>
      <c r="P91" s="681">
        <v>0.34249471458773784</v>
      </c>
      <c r="Q91" s="669">
        <v>1944</v>
      </c>
    </row>
    <row r="92" spans="1:17" ht="14.4" customHeight="1" x14ac:dyDescent="0.3">
      <c r="A92" s="664" t="s">
        <v>8216</v>
      </c>
      <c r="B92" s="665" t="s">
        <v>7771</v>
      </c>
      <c r="C92" s="665" t="s">
        <v>7772</v>
      </c>
      <c r="D92" s="665" t="s">
        <v>7986</v>
      </c>
      <c r="E92" s="665" t="s">
        <v>7987</v>
      </c>
      <c r="F92" s="668"/>
      <c r="G92" s="668"/>
      <c r="H92" s="668"/>
      <c r="I92" s="668"/>
      <c r="J92" s="668"/>
      <c r="K92" s="668"/>
      <c r="L92" s="668"/>
      <c r="M92" s="668"/>
      <c r="N92" s="668">
        <v>1</v>
      </c>
      <c r="O92" s="668">
        <v>51357.37</v>
      </c>
      <c r="P92" s="681"/>
      <c r="Q92" s="669">
        <v>51357.37</v>
      </c>
    </row>
    <row r="93" spans="1:17" ht="14.4" customHeight="1" x14ac:dyDescent="0.3">
      <c r="A93" s="664" t="s">
        <v>8216</v>
      </c>
      <c r="B93" s="665" t="s">
        <v>7771</v>
      </c>
      <c r="C93" s="665" t="s">
        <v>7772</v>
      </c>
      <c r="D93" s="665" t="s">
        <v>7986</v>
      </c>
      <c r="E93" s="665" t="s">
        <v>4237</v>
      </c>
      <c r="F93" s="668"/>
      <c r="G93" s="668"/>
      <c r="H93" s="668"/>
      <c r="I93" s="668"/>
      <c r="J93" s="668"/>
      <c r="K93" s="668"/>
      <c r="L93" s="668"/>
      <c r="M93" s="668"/>
      <c r="N93" s="668">
        <v>0</v>
      </c>
      <c r="O93" s="668">
        <v>0</v>
      </c>
      <c r="P93" s="681"/>
      <c r="Q93" s="669"/>
    </row>
    <row r="94" spans="1:17" ht="14.4" customHeight="1" x14ac:dyDescent="0.3">
      <c r="A94" s="664" t="s">
        <v>8216</v>
      </c>
      <c r="B94" s="665" t="s">
        <v>7771</v>
      </c>
      <c r="C94" s="665" t="s">
        <v>8045</v>
      </c>
      <c r="D94" s="665" t="s">
        <v>8054</v>
      </c>
      <c r="E94" s="665" t="s">
        <v>8055</v>
      </c>
      <c r="F94" s="668"/>
      <c r="G94" s="668"/>
      <c r="H94" s="668"/>
      <c r="I94" s="668"/>
      <c r="J94" s="668">
        <v>1</v>
      </c>
      <c r="K94" s="668">
        <v>35</v>
      </c>
      <c r="L94" s="668"/>
      <c r="M94" s="668">
        <v>35</v>
      </c>
      <c r="N94" s="668"/>
      <c r="O94" s="668"/>
      <c r="P94" s="681"/>
      <c r="Q94" s="669"/>
    </row>
    <row r="95" spans="1:17" ht="14.4" customHeight="1" x14ac:dyDescent="0.3">
      <c r="A95" s="664" t="s">
        <v>8216</v>
      </c>
      <c r="B95" s="665" t="s">
        <v>7771</v>
      </c>
      <c r="C95" s="665" t="s">
        <v>8045</v>
      </c>
      <c r="D95" s="665" t="s">
        <v>8066</v>
      </c>
      <c r="E95" s="665" t="s">
        <v>8067</v>
      </c>
      <c r="F95" s="668"/>
      <c r="G95" s="668"/>
      <c r="H95" s="668"/>
      <c r="I95" s="668"/>
      <c r="J95" s="668"/>
      <c r="K95" s="668"/>
      <c r="L95" s="668"/>
      <c r="M95" s="668"/>
      <c r="N95" s="668">
        <v>1</v>
      </c>
      <c r="O95" s="668">
        <v>0</v>
      </c>
      <c r="P95" s="681"/>
      <c r="Q95" s="669">
        <v>0</v>
      </c>
    </row>
    <row r="96" spans="1:17" ht="14.4" customHeight="1" x14ac:dyDescent="0.3">
      <c r="A96" s="664" t="s">
        <v>8216</v>
      </c>
      <c r="B96" s="665" t="s">
        <v>7771</v>
      </c>
      <c r="C96" s="665" t="s">
        <v>8045</v>
      </c>
      <c r="D96" s="665" t="s">
        <v>8082</v>
      </c>
      <c r="E96" s="665" t="s">
        <v>8083</v>
      </c>
      <c r="F96" s="668"/>
      <c r="G96" s="668"/>
      <c r="H96" s="668"/>
      <c r="I96" s="668"/>
      <c r="J96" s="668"/>
      <c r="K96" s="668"/>
      <c r="L96" s="668"/>
      <c r="M96" s="668"/>
      <c r="N96" s="668">
        <v>1</v>
      </c>
      <c r="O96" s="668">
        <v>354</v>
      </c>
      <c r="P96" s="681"/>
      <c r="Q96" s="669">
        <v>354</v>
      </c>
    </row>
    <row r="97" spans="1:17" ht="14.4" customHeight="1" x14ac:dyDescent="0.3">
      <c r="A97" s="664" t="s">
        <v>8216</v>
      </c>
      <c r="B97" s="665" t="s">
        <v>7771</v>
      </c>
      <c r="C97" s="665" t="s">
        <v>8045</v>
      </c>
      <c r="D97" s="665" t="s">
        <v>8090</v>
      </c>
      <c r="E97" s="665" t="s">
        <v>8091</v>
      </c>
      <c r="F97" s="668"/>
      <c r="G97" s="668"/>
      <c r="H97" s="668"/>
      <c r="I97" s="668"/>
      <c r="J97" s="668">
        <v>2</v>
      </c>
      <c r="K97" s="668">
        <v>228</v>
      </c>
      <c r="L97" s="668"/>
      <c r="M97" s="668">
        <v>114</v>
      </c>
      <c r="N97" s="668"/>
      <c r="O97" s="668"/>
      <c r="P97" s="681"/>
      <c r="Q97" s="669"/>
    </row>
    <row r="98" spans="1:17" ht="14.4" customHeight="1" x14ac:dyDescent="0.3">
      <c r="A98" s="664" t="s">
        <v>8216</v>
      </c>
      <c r="B98" s="665" t="s">
        <v>8116</v>
      </c>
      <c r="C98" s="665" t="s">
        <v>8045</v>
      </c>
      <c r="D98" s="665" t="s">
        <v>8062</v>
      </c>
      <c r="E98" s="665" t="s">
        <v>8063</v>
      </c>
      <c r="F98" s="668"/>
      <c r="G98" s="668"/>
      <c r="H98" s="668"/>
      <c r="I98" s="668"/>
      <c r="J98" s="668">
        <v>1</v>
      </c>
      <c r="K98" s="668">
        <v>165</v>
      </c>
      <c r="L98" s="668"/>
      <c r="M98" s="668">
        <v>165</v>
      </c>
      <c r="N98" s="668"/>
      <c r="O98" s="668"/>
      <c r="P98" s="681"/>
      <c r="Q98" s="669"/>
    </row>
    <row r="99" spans="1:17" ht="14.4" customHeight="1" x14ac:dyDescent="0.3">
      <c r="A99" s="664" t="s">
        <v>8217</v>
      </c>
      <c r="B99" s="665" t="s">
        <v>7771</v>
      </c>
      <c r="C99" s="665" t="s">
        <v>8045</v>
      </c>
      <c r="D99" s="665" t="s">
        <v>8054</v>
      </c>
      <c r="E99" s="665" t="s">
        <v>8055</v>
      </c>
      <c r="F99" s="668"/>
      <c r="G99" s="668"/>
      <c r="H99" s="668"/>
      <c r="I99" s="668"/>
      <c r="J99" s="668">
        <v>2</v>
      </c>
      <c r="K99" s="668">
        <v>70</v>
      </c>
      <c r="L99" s="668"/>
      <c r="M99" s="668">
        <v>35</v>
      </c>
      <c r="N99" s="668">
        <v>3</v>
      </c>
      <c r="O99" s="668">
        <v>111</v>
      </c>
      <c r="P99" s="681"/>
      <c r="Q99" s="669">
        <v>37</v>
      </c>
    </row>
    <row r="100" spans="1:17" ht="14.4" customHeight="1" x14ac:dyDescent="0.3">
      <c r="A100" s="664" t="s">
        <v>8217</v>
      </c>
      <c r="B100" s="665" t="s">
        <v>7771</v>
      </c>
      <c r="C100" s="665" t="s">
        <v>8045</v>
      </c>
      <c r="D100" s="665" t="s">
        <v>8060</v>
      </c>
      <c r="E100" s="665" t="s">
        <v>8061</v>
      </c>
      <c r="F100" s="668">
        <v>6</v>
      </c>
      <c r="G100" s="668">
        <v>982</v>
      </c>
      <c r="H100" s="668">
        <v>1</v>
      </c>
      <c r="I100" s="668">
        <v>163.66666666666666</v>
      </c>
      <c r="J100" s="668">
        <v>10</v>
      </c>
      <c r="K100" s="668">
        <v>1650</v>
      </c>
      <c r="L100" s="668">
        <v>1.680244399185336</v>
      </c>
      <c r="M100" s="668">
        <v>165</v>
      </c>
      <c r="N100" s="668">
        <v>4</v>
      </c>
      <c r="O100" s="668">
        <v>708</v>
      </c>
      <c r="P100" s="681">
        <v>0.72097759674134421</v>
      </c>
      <c r="Q100" s="669">
        <v>177</v>
      </c>
    </row>
    <row r="101" spans="1:17" ht="14.4" customHeight="1" x14ac:dyDescent="0.3">
      <c r="A101" s="664" t="s">
        <v>8217</v>
      </c>
      <c r="B101" s="665" t="s">
        <v>7771</v>
      </c>
      <c r="C101" s="665" t="s">
        <v>8045</v>
      </c>
      <c r="D101" s="665" t="s">
        <v>8070</v>
      </c>
      <c r="E101" s="665" t="s">
        <v>8071</v>
      </c>
      <c r="F101" s="668"/>
      <c r="G101" s="668"/>
      <c r="H101" s="668"/>
      <c r="I101" s="668"/>
      <c r="J101" s="668">
        <v>1</v>
      </c>
      <c r="K101" s="668">
        <v>33.33</v>
      </c>
      <c r="L101" s="668"/>
      <c r="M101" s="668">
        <v>33.33</v>
      </c>
      <c r="N101" s="668"/>
      <c r="O101" s="668"/>
      <c r="P101" s="681"/>
      <c r="Q101" s="669"/>
    </row>
    <row r="102" spans="1:17" ht="14.4" customHeight="1" x14ac:dyDescent="0.3">
      <c r="A102" s="664" t="s">
        <v>8217</v>
      </c>
      <c r="B102" s="665" t="s">
        <v>7771</v>
      </c>
      <c r="C102" s="665" t="s">
        <v>8045</v>
      </c>
      <c r="D102" s="665" t="s">
        <v>8086</v>
      </c>
      <c r="E102" s="665" t="s">
        <v>8087</v>
      </c>
      <c r="F102" s="668"/>
      <c r="G102" s="668"/>
      <c r="H102" s="668"/>
      <c r="I102" s="668"/>
      <c r="J102" s="668"/>
      <c r="K102" s="668"/>
      <c r="L102" s="668"/>
      <c r="M102" s="668"/>
      <c r="N102" s="668">
        <v>1</v>
      </c>
      <c r="O102" s="668">
        <v>701</v>
      </c>
      <c r="P102" s="681"/>
      <c r="Q102" s="669">
        <v>701</v>
      </c>
    </row>
    <row r="103" spans="1:17" ht="14.4" customHeight="1" x14ac:dyDescent="0.3">
      <c r="A103" s="664" t="s">
        <v>8217</v>
      </c>
      <c r="B103" s="665" t="s">
        <v>7771</v>
      </c>
      <c r="C103" s="665" t="s">
        <v>8045</v>
      </c>
      <c r="D103" s="665" t="s">
        <v>8090</v>
      </c>
      <c r="E103" s="665" t="s">
        <v>8091</v>
      </c>
      <c r="F103" s="668"/>
      <c r="G103" s="668"/>
      <c r="H103" s="668"/>
      <c r="I103" s="668"/>
      <c r="J103" s="668"/>
      <c r="K103" s="668"/>
      <c r="L103" s="668"/>
      <c r="M103" s="668"/>
      <c r="N103" s="668">
        <v>2</v>
      </c>
      <c r="O103" s="668">
        <v>244</v>
      </c>
      <c r="P103" s="681"/>
      <c r="Q103" s="669">
        <v>122</v>
      </c>
    </row>
    <row r="104" spans="1:17" ht="14.4" customHeight="1" x14ac:dyDescent="0.3">
      <c r="A104" s="664" t="s">
        <v>8217</v>
      </c>
      <c r="B104" s="665" t="s">
        <v>8116</v>
      </c>
      <c r="C104" s="665" t="s">
        <v>8045</v>
      </c>
      <c r="D104" s="665" t="s">
        <v>8054</v>
      </c>
      <c r="E104" s="665" t="s">
        <v>8055</v>
      </c>
      <c r="F104" s="668"/>
      <c r="G104" s="668"/>
      <c r="H104" s="668"/>
      <c r="I104" s="668"/>
      <c r="J104" s="668">
        <v>1</v>
      </c>
      <c r="K104" s="668">
        <v>35</v>
      </c>
      <c r="L104" s="668"/>
      <c r="M104" s="668">
        <v>35</v>
      </c>
      <c r="N104" s="668"/>
      <c r="O104" s="668"/>
      <c r="P104" s="681"/>
      <c r="Q104" s="669"/>
    </row>
    <row r="105" spans="1:17" ht="14.4" customHeight="1" x14ac:dyDescent="0.3">
      <c r="A105" s="664" t="s">
        <v>8217</v>
      </c>
      <c r="B105" s="665" t="s">
        <v>8116</v>
      </c>
      <c r="C105" s="665" t="s">
        <v>8045</v>
      </c>
      <c r="D105" s="665" t="s">
        <v>8062</v>
      </c>
      <c r="E105" s="665" t="s">
        <v>8063</v>
      </c>
      <c r="F105" s="668"/>
      <c r="G105" s="668"/>
      <c r="H105" s="668"/>
      <c r="I105" s="668"/>
      <c r="J105" s="668">
        <v>1</v>
      </c>
      <c r="K105" s="668">
        <v>165</v>
      </c>
      <c r="L105" s="668"/>
      <c r="M105" s="668">
        <v>165</v>
      </c>
      <c r="N105" s="668"/>
      <c r="O105" s="668"/>
      <c r="P105" s="681"/>
      <c r="Q105" s="669"/>
    </row>
    <row r="106" spans="1:17" ht="14.4" customHeight="1" x14ac:dyDescent="0.3">
      <c r="A106" s="664" t="s">
        <v>8217</v>
      </c>
      <c r="B106" s="665" t="s">
        <v>8116</v>
      </c>
      <c r="C106" s="665" t="s">
        <v>8045</v>
      </c>
      <c r="D106" s="665" t="s">
        <v>8134</v>
      </c>
      <c r="E106" s="665" t="s">
        <v>8135</v>
      </c>
      <c r="F106" s="668">
        <v>2</v>
      </c>
      <c r="G106" s="668">
        <v>1414</v>
      </c>
      <c r="H106" s="668">
        <v>1</v>
      </c>
      <c r="I106" s="668">
        <v>707</v>
      </c>
      <c r="J106" s="668"/>
      <c r="K106" s="668"/>
      <c r="L106" s="668"/>
      <c r="M106" s="668"/>
      <c r="N106" s="668"/>
      <c r="O106" s="668"/>
      <c r="P106" s="681"/>
      <c r="Q106" s="669"/>
    </row>
    <row r="107" spans="1:17" ht="14.4" customHeight="1" x14ac:dyDescent="0.3">
      <c r="A107" s="664" t="s">
        <v>8217</v>
      </c>
      <c r="B107" s="665" t="s">
        <v>8116</v>
      </c>
      <c r="C107" s="665" t="s">
        <v>8045</v>
      </c>
      <c r="D107" s="665" t="s">
        <v>8070</v>
      </c>
      <c r="E107" s="665" t="s">
        <v>8071</v>
      </c>
      <c r="F107" s="668"/>
      <c r="G107" s="668"/>
      <c r="H107" s="668"/>
      <c r="I107" s="668"/>
      <c r="J107" s="668">
        <v>1</v>
      </c>
      <c r="K107" s="668">
        <v>33.33</v>
      </c>
      <c r="L107" s="668"/>
      <c r="M107" s="668">
        <v>33.33</v>
      </c>
      <c r="N107" s="668"/>
      <c r="O107" s="668"/>
      <c r="P107" s="681"/>
      <c r="Q107" s="669"/>
    </row>
    <row r="108" spans="1:17" ht="14.4" customHeight="1" x14ac:dyDescent="0.3">
      <c r="A108" s="664" t="s">
        <v>8217</v>
      </c>
      <c r="B108" s="665" t="s">
        <v>8116</v>
      </c>
      <c r="C108" s="665" t="s">
        <v>8045</v>
      </c>
      <c r="D108" s="665" t="s">
        <v>8150</v>
      </c>
      <c r="E108" s="665" t="s">
        <v>8151</v>
      </c>
      <c r="F108" s="668"/>
      <c r="G108" s="668"/>
      <c r="H108" s="668"/>
      <c r="I108" s="668"/>
      <c r="J108" s="668">
        <v>1</v>
      </c>
      <c r="K108" s="668">
        <v>331</v>
      </c>
      <c r="L108" s="668"/>
      <c r="M108" s="668">
        <v>331</v>
      </c>
      <c r="N108" s="668"/>
      <c r="O108" s="668"/>
      <c r="P108" s="681"/>
      <c r="Q108" s="669"/>
    </row>
    <row r="109" spans="1:17" ht="14.4" customHeight="1" x14ac:dyDescent="0.3">
      <c r="A109" s="664" t="s">
        <v>8217</v>
      </c>
      <c r="B109" s="665" t="s">
        <v>8116</v>
      </c>
      <c r="C109" s="665" t="s">
        <v>8045</v>
      </c>
      <c r="D109" s="665" t="s">
        <v>8090</v>
      </c>
      <c r="E109" s="665" t="s">
        <v>8091</v>
      </c>
      <c r="F109" s="668">
        <v>3</v>
      </c>
      <c r="G109" s="668">
        <v>342</v>
      </c>
      <c r="H109" s="668">
        <v>1</v>
      </c>
      <c r="I109" s="668">
        <v>114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8217</v>
      </c>
      <c r="B110" s="665" t="s">
        <v>8116</v>
      </c>
      <c r="C110" s="665" t="s">
        <v>8045</v>
      </c>
      <c r="D110" s="665" t="s">
        <v>8156</v>
      </c>
      <c r="E110" s="665" t="s">
        <v>8157</v>
      </c>
      <c r="F110" s="668"/>
      <c r="G110" s="668"/>
      <c r="H110" s="668"/>
      <c r="I110" s="668"/>
      <c r="J110" s="668"/>
      <c r="K110" s="668"/>
      <c r="L110" s="668"/>
      <c r="M110" s="668"/>
      <c r="N110" s="668">
        <v>1</v>
      </c>
      <c r="O110" s="668">
        <v>3829</v>
      </c>
      <c r="P110" s="681"/>
      <c r="Q110" s="669">
        <v>3829</v>
      </c>
    </row>
    <row r="111" spans="1:17" ht="14.4" customHeight="1" x14ac:dyDescent="0.3">
      <c r="A111" s="664" t="s">
        <v>8218</v>
      </c>
      <c r="B111" s="665" t="s">
        <v>7771</v>
      </c>
      <c r="C111" s="665" t="s">
        <v>7772</v>
      </c>
      <c r="D111" s="665" t="s">
        <v>7822</v>
      </c>
      <c r="E111" s="665" t="s">
        <v>1703</v>
      </c>
      <c r="F111" s="668"/>
      <c r="G111" s="668"/>
      <c r="H111" s="668"/>
      <c r="I111" s="668"/>
      <c r="J111" s="668"/>
      <c r="K111" s="668"/>
      <c r="L111" s="668"/>
      <c r="M111" s="668"/>
      <c r="N111" s="668">
        <v>2</v>
      </c>
      <c r="O111" s="668">
        <v>275.08</v>
      </c>
      <c r="P111" s="681"/>
      <c r="Q111" s="669">
        <v>137.54</v>
      </c>
    </row>
    <row r="112" spans="1:17" ht="14.4" customHeight="1" x14ac:dyDescent="0.3">
      <c r="A112" s="664" t="s">
        <v>8218</v>
      </c>
      <c r="B112" s="665" t="s">
        <v>7771</v>
      </c>
      <c r="C112" s="665" t="s">
        <v>7772</v>
      </c>
      <c r="D112" s="665" t="s">
        <v>7823</v>
      </c>
      <c r="E112" s="665" t="s">
        <v>1703</v>
      </c>
      <c r="F112" s="668"/>
      <c r="G112" s="668"/>
      <c r="H112" s="668"/>
      <c r="I112" s="668"/>
      <c r="J112" s="668"/>
      <c r="K112" s="668"/>
      <c r="L112" s="668"/>
      <c r="M112" s="668"/>
      <c r="N112" s="668">
        <v>0.16</v>
      </c>
      <c r="O112" s="668">
        <v>110.02</v>
      </c>
      <c r="P112" s="681"/>
      <c r="Q112" s="669">
        <v>687.625</v>
      </c>
    </row>
    <row r="113" spans="1:17" ht="14.4" customHeight="1" x14ac:dyDescent="0.3">
      <c r="A113" s="664" t="s">
        <v>8218</v>
      </c>
      <c r="B113" s="665" t="s">
        <v>7771</v>
      </c>
      <c r="C113" s="665" t="s">
        <v>7772</v>
      </c>
      <c r="D113" s="665" t="s">
        <v>7989</v>
      </c>
      <c r="E113" s="665" t="s">
        <v>2058</v>
      </c>
      <c r="F113" s="668"/>
      <c r="G113" s="668"/>
      <c r="H113" s="668"/>
      <c r="I113" s="668"/>
      <c r="J113" s="668"/>
      <c r="K113" s="668"/>
      <c r="L113" s="668"/>
      <c r="M113" s="668"/>
      <c r="N113" s="668">
        <v>0.97</v>
      </c>
      <c r="O113" s="668">
        <v>522.39</v>
      </c>
      <c r="P113" s="681"/>
      <c r="Q113" s="669">
        <v>538.54639175257728</v>
      </c>
    </row>
    <row r="114" spans="1:17" ht="14.4" customHeight="1" x14ac:dyDescent="0.3">
      <c r="A114" s="664" t="s">
        <v>8218</v>
      </c>
      <c r="B114" s="665" t="s">
        <v>7771</v>
      </c>
      <c r="C114" s="665" t="s">
        <v>8045</v>
      </c>
      <c r="D114" s="665" t="s">
        <v>8054</v>
      </c>
      <c r="E114" s="665" t="s">
        <v>8055</v>
      </c>
      <c r="F114" s="668"/>
      <c r="G114" s="668"/>
      <c r="H114" s="668"/>
      <c r="I114" s="668"/>
      <c r="J114" s="668"/>
      <c r="K114" s="668"/>
      <c r="L114" s="668"/>
      <c r="M114" s="668"/>
      <c r="N114" s="668">
        <v>2</v>
      </c>
      <c r="O114" s="668">
        <v>74</v>
      </c>
      <c r="P114" s="681"/>
      <c r="Q114" s="669">
        <v>37</v>
      </c>
    </row>
    <row r="115" spans="1:17" ht="14.4" customHeight="1" x14ac:dyDescent="0.3">
      <c r="A115" s="664" t="s">
        <v>8218</v>
      </c>
      <c r="B115" s="665" t="s">
        <v>7771</v>
      </c>
      <c r="C115" s="665" t="s">
        <v>8045</v>
      </c>
      <c r="D115" s="665" t="s">
        <v>8068</v>
      </c>
      <c r="E115" s="665" t="s">
        <v>8069</v>
      </c>
      <c r="F115" s="668"/>
      <c r="G115" s="668"/>
      <c r="H115" s="668"/>
      <c r="I115" s="668"/>
      <c r="J115" s="668"/>
      <c r="K115" s="668"/>
      <c r="L115" s="668"/>
      <c r="M115" s="668"/>
      <c r="N115" s="668">
        <v>1</v>
      </c>
      <c r="O115" s="668">
        <v>110</v>
      </c>
      <c r="P115" s="681"/>
      <c r="Q115" s="669">
        <v>110</v>
      </c>
    </row>
    <row r="116" spans="1:17" ht="14.4" customHeight="1" x14ac:dyDescent="0.3">
      <c r="A116" s="664" t="s">
        <v>8218</v>
      </c>
      <c r="B116" s="665" t="s">
        <v>7771</v>
      </c>
      <c r="C116" s="665" t="s">
        <v>8045</v>
      </c>
      <c r="D116" s="665" t="s">
        <v>8090</v>
      </c>
      <c r="E116" s="665" t="s">
        <v>8091</v>
      </c>
      <c r="F116" s="668">
        <v>1</v>
      </c>
      <c r="G116" s="668">
        <v>112</v>
      </c>
      <c r="H116" s="668">
        <v>1</v>
      </c>
      <c r="I116" s="668">
        <v>112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8218</v>
      </c>
      <c r="B117" s="665" t="s">
        <v>8116</v>
      </c>
      <c r="C117" s="665" t="s">
        <v>8045</v>
      </c>
      <c r="D117" s="665" t="s">
        <v>8054</v>
      </c>
      <c r="E117" s="665" t="s">
        <v>8055</v>
      </c>
      <c r="F117" s="668"/>
      <c r="G117" s="668"/>
      <c r="H117" s="668"/>
      <c r="I117" s="668"/>
      <c r="J117" s="668"/>
      <c r="K117" s="668"/>
      <c r="L117" s="668"/>
      <c r="M117" s="668"/>
      <c r="N117" s="668">
        <v>1</v>
      </c>
      <c r="O117" s="668">
        <v>37</v>
      </c>
      <c r="P117" s="681"/>
      <c r="Q117" s="669">
        <v>37</v>
      </c>
    </row>
    <row r="118" spans="1:17" ht="14.4" customHeight="1" x14ac:dyDescent="0.3">
      <c r="A118" s="664" t="s">
        <v>8218</v>
      </c>
      <c r="B118" s="665" t="s">
        <v>8116</v>
      </c>
      <c r="C118" s="665" t="s">
        <v>8045</v>
      </c>
      <c r="D118" s="665" t="s">
        <v>8090</v>
      </c>
      <c r="E118" s="665" t="s">
        <v>8091</v>
      </c>
      <c r="F118" s="668">
        <v>1</v>
      </c>
      <c r="G118" s="668">
        <v>112</v>
      </c>
      <c r="H118" s="668">
        <v>1</v>
      </c>
      <c r="I118" s="668">
        <v>112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8219</v>
      </c>
      <c r="B119" s="665" t="s">
        <v>7771</v>
      </c>
      <c r="C119" s="665" t="s">
        <v>7772</v>
      </c>
      <c r="D119" s="665" t="s">
        <v>7822</v>
      </c>
      <c r="E119" s="665" t="s">
        <v>1703</v>
      </c>
      <c r="F119" s="668"/>
      <c r="G119" s="668"/>
      <c r="H119" s="668"/>
      <c r="I119" s="668"/>
      <c r="J119" s="668">
        <v>2.5099999999999998</v>
      </c>
      <c r="K119" s="668">
        <v>265.52999999999997</v>
      </c>
      <c r="L119" s="668"/>
      <c r="M119" s="668">
        <v>105.78884462151395</v>
      </c>
      <c r="N119" s="668"/>
      <c r="O119" s="668"/>
      <c r="P119" s="681"/>
      <c r="Q119" s="669"/>
    </row>
    <row r="120" spans="1:17" ht="14.4" customHeight="1" x14ac:dyDescent="0.3">
      <c r="A120" s="664" t="s">
        <v>8219</v>
      </c>
      <c r="B120" s="665" t="s">
        <v>7771</v>
      </c>
      <c r="C120" s="665" t="s">
        <v>7772</v>
      </c>
      <c r="D120" s="665" t="s">
        <v>7823</v>
      </c>
      <c r="E120" s="665" t="s">
        <v>1703</v>
      </c>
      <c r="F120" s="668"/>
      <c r="G120" s="668"/>
      <c r="H120" s="668"/>
      <c r="I120" s="668"/>
      <c r="J120" s="668">
        <v>4</v>
      </c>
      <c r="K120" s="668">
        <v>2115.92</v>
      </c>
      <c r="L120" s="668"/>
      <c r="M120" s="668">
        <v>528.98</v>
      </c>
      <c r="N120" s="668"/>
      <c r="O120" s="668"/>
      <c r="P120" s="681"/>
      <c r="Q120" s="669"/>
    </row>
    <row r="121" spans="1:17" ht="14.4" customHeight="1" x14ac:dyDescent="0.3">
      <c r="A121" s="664" t="s">
        <v>8219</v>
      </c>
      <c r="B121" s="665" t="s">
        <v>7771</v>
      </c>
      <c r="C121" s="665" t="s">
        <v>7772</v>
      </c>
      <c r="D121" s="665" t="s">
        <v>7839</v>
      </c>
      <c r="E121" s="665" t="s">
        <v>1535</v>
      </c>
      <c r="F121" s="668"/>
      <c r="G121" s="668"/>
      <c r="H121" s="668"/>
      <c r="I121" s="668"/>
      <c r="J121" s="668">
        <v>0.17</v>
      </c>
      <c r="K121" s="668">
        <v>82.69</v>
      </c>
      <c r="L121" s="668"/>
      <c r="M121" s="668">
        <v>486.41176470588232</v>
      </c>
      <c r="N121" s="668"/>
      <c r="O121" s="668"/>
      <c r="P121" s="681"/>
      <c r="Q121" s="669"/>
    </row>
    <row r="122" spans="1:17" ht="14.4" customHeight="1" x14ac:dyDescent="0.3">
      <c r="A122" s="664" t="s">
        <v>8219</v>
      </c>
      <c r="B122" s="665" t="s">
        <v>7771</v>
      </c>
      <c r="C122" s="665" t="s">
        <v>7772</v>
      </c>
      <c r="D122" s="665" t="s">
        <v>7841</v>
      </c>
      <c r="E122" s="665" t="s">
        <v>1543</v>
      </c>
      <c r="F122" s="668"/>
      <c r="G122" s="668"/>
      <c r="H122" s="668"/>
      <c r="I122" s="668"/>
      <c r="J122" s="668">
        <v>1.94</v>
      </c>
      <c r="K122" s="668">
        <v>471.88</v>
      </c>
      <c r="L122" s="668"/>
      <c r="M122" s="668">
        <v>243.23711340206185</v>
      </c>
      <c r="N122" s="668"/>
      <c r="O122" s="668"/>
      <c r="P122" s="681"/>
      <c r="Q122" s="669"/>
    </row>
    <row r="123" spans="1:17" ht="14.4" customHeight="1" x14ac:dyDescent="0.3">
      <c r="A123" s="664" t="s">
        <v>8219</v>
      </c>
      <c r="B123" s="665" t="s">
        <v>7771</v>
      </c>
      <c r="C123" s="665" t="s">
        <v>7772</v>
      </c>
      <c r="D123" s="665" t="s">
        <v>7854</v>
      </c>
      <c r="E123" s="665" t="s">
        <v>2035</v>
      </c>
      <c r="F123" s="668"/>
      <c r="G123" s="668"/>
      <c r="H123" s="668"/>
      <c r="I123" s="668"/>
      <c r="J123" s="668">
        <v>0.57999999999999996</v>
      </c>
      <c r="K123" s="668">
        <v>4087.2</v>
      </c>
      <c r="L123" s="668"/>
      <c r="M123" s="668">
        <v>7046.8965517241377</v>
      </c>
      <c r="N123" s="668"/>
      <c r="O123" s="668"/>
      <c r="P123" s="681"/>
      <c r="Q123" s="669"/>
    </row>
    <row r="124" spans="1:17" ht="14.4" customHeight="1" x14ac:dyDescent="0.3">
      <c r="A124" s="664" t="s">
        <v>8219</v>
      </c>
      <c r="B124" s="665" t="s">
        <v>7771</v>
      </c>
      <c r="C124" s="665" t="s">
        <v>7772</v>
      </c>
      <c r="D124" s="665" t="s">
        <v>7945</v>
      </c>
      <c r="E124" s="665" t="s">
        <v>1933</v>
      </c>
      <c r="F124" s="668"/>
      <c r="G124" s="668"/>
      <c r="H124" s="668"/>
      <c r="I124" s="668"/>
      <c r="J124" s="668">
        <v>1.92</v>
      </c>
      <c r="K124" s="668">
        <v>693.83</v>
      </c>
      <c r="L124" s="668"/>
      <c r="M124" s="668">
        <v>361.36979166666669</v>
      </c>
      <c r="N124" s="668"/>
      <c r="O124" s="668"/>
      <c r="P124" s="681"/>
      <c r="Q124" s="669"/>
    </row>
    <row r="125" spans="1:17" ht="14.4" customHeight="1" x14ac:dyDescent="0.3">
      <c r="A125" s="664" t="s">
        <v>8219</v>
      </c>
      <c r="B125" s="665" t="s">
        <v>7771</v>
      </c>
      <c r="C125" s="665" t="s">
        <v>8045</v>
      </c>
      <c r="D125" s="665" t="s">
        <v>8054</v>
      </c>
      <c r="E125" s="665" t="s">
        <v>8055</v>
      </c>
      <c r="F125" s="668">
        <v>2</v>
      </c>
      <c r="G125" s="668">
        <v>69</v>
      </c>
      <c r="H125" s="668">
        <v>1</v>
      </c>
      <c r="I125" s="668">
        <v>34.5</v>
      </c>
      <c r="J125" s="668">
        <v>3</v>
      </c>
      <c r="K125" s="668">
        <v>105</v>
      </c>
      <c r="L125" s="668">
        <v>1.5217391304347827</v>
      </c>
      <c r="M125" s="668">
        <v>35</v>
      </c>
      <c r="N125" s="668">
        <v>10</v>
      </c>
      <c r="O125" s="668">
        <v>370</v>
      </c>
      <c r="P125" s="681">
        <v>5.36231884057971</v>
      </c>
      <c r="Q125" s="669">
        <v>37</v>
      </c>
    </row>
    <row r="126" spans="1:17" ht="14.4" customHeight="1" x14ac:dyDescent="0.3">
      <c r="A126" s="664" t="s">
        <v>8219</v>
      </c>
      <c r="B126" s="665" t="s">
        <v>7771</v>
      </c>
      <c r="C126" s="665" t="s">
        <v>8045</v>
      </c>
      <c r="D126" s="665" t="s">
        <v>8060</v>
      </c>
      <c r="E126" s="665" t="s">
        <v>8061</v>
      </c>
      <c r="F126" s="668"/>
      <c r="G126" s="668"/>
      <c r="H126" s="668"/>
      <c r="I126" s="668"/>
      <c r="J126" s="668">
        <v>4</v>
      </c>
      <c r="K126" s="668">
        <v>660</v>
      </c>
      <c r="L126" s="668"/>
      <c r="M126" s="668">
        <v>165</v>
      </c>
      <c r="N126" s="668"/>
      <c r="O126" s="668"/>
      <c r="P126" s="681"/>
      <c r="Q126" s="669"/>
    </row>
    <row r="127" spans="1:17" ht="14.4" customHeight="1" x14ac:dyDescent="0.3">
      <c r="A127" s="664" t="s">
        <v>8219</v>
      </c>
      <c r="B127" s="665" t="s">
        <v>7771</v>
      </c>
      <c r="C127" s="665" t="s">
        <v>8045</v>
      </c>
      <c r="D127" s="665" t="s">
        <v>8068</v>
      </c>
      <c r="E127" s="665" t="s">
        <v>8069</v>
      </c>
      <c r="F127" s="668"/>
      <c r="G127" s="668"/>
      <c r="H127" s="668"/>
      <c r="I127" s="668"/>
      <c r="J127" s="668">
        <v>6</v>
      </c>
      <c r="K127" s="668">
        <v>636</v>
      </c>
      <c r="L127" s="668"/>
      <c r="M127" s="668">
        <v>106</v>
      </c>
      <c r="N127" s="668"/>
      <c r="O127" s="668"/>
      <c r="P127" s="681"/>
      <c r="Q127" s="669"/>
    </row>
    <row r="128" spans="1:17" ht="14.4" customHeight="1" x14ac:dyDescent="0.3">
      <c r="A128" s="664" t="s">
        <v>8219</v>
      </c>
      <c r="B128" s="665" t="s">
        <v>7771</v>
      </c>
      <c r="C128" s="665" t="s">
        <v>8045</v>
      </c>
      <c r="D128" s="665" t="s">
        <v>8070</v>
      </c>
      <c r="E128" s="665" t="s">
        <v>8071</v>
      </c>
      <c r="F128" s="668"/>
      <c r="G128" s="668"/>
      <c r="H128" s="668"/>
      <c r="I128" s="668"/>
      <c r="J128" s="668">
        <v>3</v>
      </c>
      <c r="K128" s="668">
        <v>100</v>
      </c>
      <c r="L128" s="668"/>
      <c r="M128" s="668">
        <v>33.333333333333336</v>
      </c>
      <c r="N128" s="668"/>
      <c r="O128" s="668"/>
      <c r="P128" s="681"/>
      <c r="Q128" s="669"/>
    </row>
    <row r="129" spans="1:17" ht="14.4" customHeight="1" x14ac:dyDescent="0.3">
      <c r="A129" s="664" t="s">
        <v>8219</v>
      </c>
      <c r="B129" s="665" t="s">
        <v>7771</v>
      </c>
      <c r="C129" s="665" t="s">
        <v>8045</v>
      </c>
      <c r="D129" s="665" t="s">
        <v>8082</v>
      </c>
      <c r="E129" s="665" t="s">
        <v>8083</v>
      </c>
      <c r="F129" s="668">
        <v>2</v>
      </c>
      <c r="G129" s="668">
        <v>660</v>
      </c>
      <c r="H129" s="668">
        <v>1</v>
      </c>
      <c r="I129" s="668">
        <v>330</v>
      </c>
      <c r="J129" s="668">
        <v>2</v>
      </c>
      <c r="K129" s="668">
        <v>662</v>
      </c>
      <c r="L129" s="668">
        <v>1.0030303030303029</v>
      </c>
      <c r="M129" s="668">
        <v>331</v>
      </c>
      <c r="N129" s="668">
        <v>1</v>
      </c>
      <c r="O129" s="668">
        <v>354</v>
      </c>
      <c r="P129" s="681">
        <v>0.53636363636363638</v>
      </c>
      <c r="Q129" s="669">
        <v>354</v>
      </c>
    </row>
    <row r="130" spans="1:17" ht="14.4" customHeight="1" x14ac:dyDescent="0.3">
      <c r="A130" s="664" t="s">
        <v>8219</v>
      </c>
      <c r="B130" s="665" t="s">
        <v>7771</v>
      </c>
      <c r="C130" s="665" t="s">
        <v>8045</v>
      </c>
      <c r="D130" s="665" t="s">
        <v>8086</v>
      </c>
      <c r="E130" s="665" t="s">
        <v>8087</v>
      </c>
      <c r="F130" s="668">
        <v>0</v>
      </c>
      <c r="G130" s="668">
        <v>0</v>
      </c>
      <c r="H130" s="668"/>
      <c r="I130" s="668"/>
      <c r="J130" s="668">
        <v>5</v>
      </c>
      <c r="K130" s="668">
        <v>3265</v>
      </c>
      <c r="L130" s="668"/>
      <c r="M130" s="668">
        <v>653</v>
      </c>
      <c r="N130" s="668">
        <v>2</v>
      </c>
      <c r="O130" s="668">
        <v>1402</v>
      </c>
      <c r="P130" s="681"/>
      <c r="Q130" s="669">
        <v>701</v>
      </c>
    </row>
    <row r="131" spans="1:17" ht="14.4" customHeight="1" x14ac:dyDescent="0.3">
      <c r="A131" s="664" t="s">
        <v>8219</v>
      </c>
      <c r="B131" s="665" t="s">
        <v>7771</v>
      </c>
      <c r="C131" s="665" t="s">
        <v>8045</v>
      </c>
      <c r="D131" s="665" t="s">
        <v>8090</v>
      </c>
      <c r="E131" s="665" t="s">
        <v>8091</v>
      </c>
      <c r="F131" s="668">
        <v>4</v>
      </c>
      <c r="G131" s="668">
        <v>452</v>
      </c>
      <c r="H131" s="668">
        <v>1</v>
      </c>
      <c r="I131" s="668">
        <v>113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8219</v>
      </c>
      <c r="B132" s="665" t="s">
        <v>8116</v>
      </c>
      <c r="C132" s="665" t="s">
        <v>8045</v>
      </c>
      <c r="D132" s="665" t="s">
        <v>8054</v>
      </c>
      <c r="E132" s="665" t="s">
        <v>8055</v>
      </c>
      <c r="F132" s="668"/>
      <c r="G132" s="668"/>
      <c r="H132" s="668"/>
      <c r="I132" s="668"/>
      <c r="J132" s="668"/>
      <c r="K132" s="668"/>
      <c r="L132" s="668"/>
      <c r="M132" s="668"/>
      <c r="N132" s="668">
        <v>2</v>
      </c>
      <c r="O132" s="668">
        <v>74</v>
      </c>
      <c r="P132" s="681"/>
      <c r="Q132" s="669">
        <v>37</v>
      </c>
    </row>
    <row r="133" spans="1:17" ht="14.4" customHeight="1" x14ac:dyDescent="0.3">
      <c r="A133" s="664" t="s">
        <v>8219</v>
      </c>
      <c r="B133" s="665" t="s">
        <v>8116</v>
      </c>
      <c r="C133" s="665" t="s">
        <v>8045</v>
      </c>
      <c r="D133" s="665" t="s">
        <v>8062</v>
      </c>
      <c r="E133" s="665" t="s">
        <v>8063</v>
      </c>
      <c r="F133" s="668">
        <v>1</v>
      </c>
      <c r="G133" s="668">
        <v>163</v>
      </c>
      <c r="H133" s="668">
        <v>1</v>
      </c>
      <c r="I133" s="668">
        <v>163</v>
      </c>
      <c r="J133" s="668">
        <v>2</v>
      </c>
      <c r="K133" s="668">
        <v>330</v>
      </c>
      <c r="L133" s="668">
        <v>2.0245398773006134</v>
      </c>
      <c r="M133" s="668">
        <v>165</v>
      </c>
      <c r="N133" s="668">
        <v>3</v>
      </c>
      <c r="O133" s="668">
        <v>531</v>
      </c>
      <c r="P133" s="681">
        <v>3.2576687116564416</v>
      </c>
      <c r="Q133" s="669">
        <v>177</v>
      </c>
    </row>
    <row r="134" spans="1:17" ht="14.4" customHeight="1" x14ac:dyDescent="0.3">
      <c r="A134" s="664" t="s">
        <v>8219</v>
      </c>
      <c r="B134" s="665" t="s">
        <v>8116</v>
      </c>
      <c r="C134" s="665" t="s">
        <v>8045</v>
      </c>
      <c r="D134" s="665" t="s">
        <v>8132</v>
      </c>
      <c r="E134" s="665" t="s">
        <v>8133</v>
      </c>
      <c r="F134" s="668">
        <v>1</v>
      </c>
      <c r="G134" s="668">
        <v>1186</v>
      </c>
      <c r="H134" s="668">
        <v>1</v>
      </c>
      <c r="I134" s="668">
        <v>1186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8219</v>
      </c>
      <c r="B135" s="665" t="s">
        <v>8116</v>
      </c>
      <c r="C135" s="665" t="s">
        <v>8045</v>
      </c>
      <c r="D135" s="665" t="s">
        <v>8140</v>
      </c>
      <c r="E135" s="665" t="s">
        <v>8141</v>
      </c>
      <c r="F135" s="668"/>
      <c r="G135" s="668"/>
      <c r="H135" s="668"/>
      <c r="I135" s="668"/>
      <c r="J135" s="668">
        <v>1</v>
      </c>
      <c r="K135" s="668">
        <v>6581</v>
      </c>
      <c r="L135" s="668"/>
      <c r="M135" s="668">
        <v>6581</v>
      </c>
      <c r="N135" s="668"/>
      <c r="O135" s="668"/>
      <c r="P135" s="681"/>
      <c r="Q135" s="669"/>
    </row>
    <row r="136" spans="1:17" ht="14.4" customHeight="1" x14ac:dyDescent="0.3">
      <c r="A136" s="664" t="s">
        <v>8219</v>
      </c>
      <c r="B136" s="665" t="s">
        <v>8116</v>
      </c>
      <c r="C136" s="665" t="s">
        <v>8045</v>
      </c>
      <c r="D136" s="665" t="s">
        <v>8146</v>
      </c>
      <c r="E136" s="665" t="s">
        <v>8147</v>
      </c>
      <c r="F136" s="668"/>
      <c r="G136" s="668"/>
      <c r="H136" s="668"/>
      <c r="I136" s="668"/>
      <c r="J136" s="668"/>
      <c r="K136" s="668"/>
      <c r="L136" s="668"/>
      <c r="M136" s="668"/>
      <c r="N136" s="668">
        <v>101</v>
      </c>
      <c r="O136" s="668">
        <v>88779</v>
      </c>
      <c r="P136" s="681"/>
      <c r="Q136" s="669">
        <v>879</v>
      </c>
    </row>
    <row r="137" spans="1:17" ht="14.4" customHeight="1" x14ac:dyDescent="0.3">
      <c r="A137" s="664" t="s">
        <v>8219</v>
      </c>
      <c r="B137" s="665" t="s">
        <v>8116</v>
      </c>
      <c r="C137" s="665" t="s">
        <v>8045</v>
      </c>
      <c r="D137" s="665" t="s">
        <v>8070</v>
      </c>
      <c r="E137" s="665" t="s">
        <v>8071</v>
      </c>
      <c r="F137" s="668">
        <v>1</v>
      </c>
      <c r="G137" s="668">
        <v>0</v>
      </c>
      <c r="H137" s="668"/>
      <c r="I137" s="668">
        <v>0</v>
      </c>
      <c r="J137" s="668">
        <v>2</v>
      </c>
      <c r="K137" s="668">
        <v>33.33</v>
      </c>
      <c r="L137" s="668"/>
      <c r="M137" s="668">
        <v>16.664999999999999</v>
      </c>
      <c r="N137" s="668"/>
      <c r="O137" s="668"/>
      <c r="P137" s="681"/>
      <c r="Q137" s="669"/>
    </row>
    <row r="138" spans="1:17" ht="14.4" customHeight="1" x14ac:dyDescent="0.3">
      <c r="A138" s="664" t="s">
        <v>8219</v>
      </c>
      <c r="B138" s="665" t="s">
        <v>8116</v>
      </c>
      <c r="C138" s="665" t="s">
        <v>8045</v>
      </c>
      <c r="D138" s="665" t="s">
        <v>8148</v>
      </c>
      <c r="E138" s="665" t="s">
        <v>8149</v>
      </c>
      <c r="F138" s="668"/>
      <c r="G138" s="668"/>
      <c r="H138" s="668"/>
      <c r="I138" s="668"/>
      <c r="J138" s="668">
        <v>1</v>
      </c>
      <c r="K138" s="668">
        <v>915</v>
      </c>
      <c r="L138" s="668"/>
      <c r="M138" s="668">
        <v>915</v>
      </c>
      <c r="N138" s="668"/>
      <c r="O138" s="668"/>
      <c r="P138" s="681"/>
      <c r="Q138" s="669"/>
    </row>
    <row r="139" spans="1:17" ht="14.4" customHeight="1" x14ac:dyDescent="0.3">
      <c r="A139" s="664" t="s">
        <v>8219</v>
      </c>
      <c r="B139" s="665" t="s">
        <v>8116</v>
      </c>
      <c r="C139" s="665" t="s">
        <v>8045</v>
      </c>
      <c r="D139" s="665" t="s">
        <v>8150</v>
      </c>
      <c r="E139" s="665" t="s">
        <v>8151</v>
      </c>
      <c r="F139" s="668"/>
      <c r="G139" s="668"/>
      <c r="H139" s="668"/>
      <c r="I139" s="668"/>
      <c r="J139" s="668">
        <v>5</v>
      </c>
      <c r="K139" s="668">
        <v>1655</v>
      </c>
      <c r="L139" s="668"/>
      <c r="M139" s="668">
        <v>331</v>
      </c>
      <c r="N139" s="668"/>
      <c r="O139" s="668"/>
      <c r="P139" s="681"/>
      <c r="Q139" s="669"/>
    </row>
    <row r="140" spans="1:17" ht="14.4" customHeight="1" x14ac:dyDescent="0.3">
      <c r="A140" s="664" t="s">
        <v>8219</v>
      </c>
      <c r="B140" s="665" t="s">
        <v>8116</v>
      </c>
      <c r="C140" s="665" t="s">
        <v>8045</v>
      </c>
      <c r="D140" s="665" t="s">
        <v>8090</v>
      </c>
      <c r="E140" s="665" t="s">
        <v>8091</v>
      </c>
      <c r="F140" s="668">
        <v>3</v>
      </c>
      <c r="G140" s="668">
        <v>342</v>
      </c>
      <c r="H140" s="668">
        <v>1</v>
      </c>
      <c r="I140" s="668">
        <v>114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8219</v>
      </c>
      <c r="B141" s="665" t="s">
        <v>8116</v>
      </c>
      <c r="C141" s="665" t="s">
        <v>8045</v>
      </c>
      <c r="D141" s="665" t="s">
        <v>8156</v>
      </c>
      <c r="E141" s="665" t="s">
        <v>8157</v>
      </c>
      <c r="F141" s="668"/>
      <c r="G141" s="668"/>
      <c r="H141" s="668"/>
      <c r="I141" s="668"/>
      <c r="J141" s="668"/>
      <c r="K141" s="668"/>
      <c r="L141" s="668"/>
      <c r="M141" s="668"/>
      <c r="N141" s="668">
        <v>0</v>
      </c>
      <c r="O141" s="668">
        <v>0</v>
      </c>
      <c r="P141" s="681"/>
      <c r="Q141" s="669"/>
    </row>
    <row r="142" spans="1:17" ht="14.4" customHeight="1" x14ac:dyDescent="0.3">
      <c r="A142" s="664" t="s">
        <v>8219</v>
      </c>
      <c r="B142" s="665" t="s">
        <v>8116</v>
      </c>
      <c r="C142" s="665" t="s">
        <v>8045</v>
      </c>
      <c r="D142" s="665" t="s">
        <v>8158</v>
      </c>
      <c r="E142" s="665" t="s">
        <v>8159</v>
      </c>
      <c r="F142" s="668">
        <v>1</v>
      </c>
      <c r="G142" s="668">
        <v>1888</v>
      </c>
      <c r="H142" s="668">
        <v>1</v>
      </c>
      <c r="I142" s="668">
        <v>1888</v>
      </c>
      <c r="J142" s="668">
        <v>1</v>
      </c>
      <c r="K142" s="668">
        <v>1896</v>
      </c>
      <c r="L142" s="668">
        <v>1.0042372881355932</v>
      </c>
      <c r="M142" s="668">
        <v>1896</v>
      </c>
      <c r="N142" s="668">
        <v>2</v>
      </c>
      <c r="O142" s="668">
        <v>3888</v>
      </c>
      <c r="P142" s="681">
        <v>2.0593220338983049</v>
      </c>
      <c r="Q142" s="669">
        <v>1944</v>
      </c>
    </row>
    <row r="143" spans="1:17" ht="14.4" customHeight="1" x14ac:dyDescent="0.3">
      <c r="A143" s="664" t="s">
        <v>8220</v>
      </c>
      <c r="B143" s="665" t="s">
        <v>7771</v>
      </c>
      <c r="C143" s="665" t="s">
        <v>7772</v>
      </c>
      <c r="D143" s="665" t="s">
        <v>7970</v>
      </c>
      <c r="E143" s="665" t="s">
        <v>8093</v>
      </c>
      <c r="F143" s="668"/>
      <c r="G143" s="668"/>
      <c r="H143" s="668"/>
      <c r="I143" s="668"/>
      <c r="J143" s="668"/>
      <c r="K143" s="668"/>
      <c r="L143" s="668"/>
      <c r="M143" s="668"/>
      <c r="N143" s="668">
        <v>0</v>
      </c>
      <c r="O143" s="668">
        <v>0</v>
      </c>
      <c r="P143" s="681"/>
      <c r="Q143" s="669"/>
    </row>
    <row r="144" spans="1:17" ht="14.4" customHeight="1" x14ac:dyDescent="0.3">
      <c r="A144" s="664" t="s">
        <v>8220</v>
      </c>
      <c r="B144" s="665" t="s">
        <v>7771</v>
      </c>
      <c r="C144" s="665" t="s">
        <v>7772</v>
      </c>
      <c r="D144" s="665" t="s">
        <v>7970</v>
      </c>
      <c r="E144" s="665" t="s">
        <v>7971</v>
      </c>
      <c r="F144" s="668"/>
      <c r="G144" s="668"/>
      <c r="H144" s="668"/>
      <c r="I144" s="668"/>
      <c r="J144" s="668"/>
      <c r="K144" s="668"/>
      <c r="L144" s="668"/>
      <c r="M144" s="668"/>
      <c r="N144" s="668">
        <v>1</v>
      </c>
      <c r="O144" s="668">
        <v>42879.48</v>
      </c>
      <c r="P144" s="681"/>
      <c r="Q144" s="669">
        <v>42879.48</v>
      </c>
    </row>
    <row r="145" spans="1:17" ht="14.4" customHeight="1" x14ac:dyDescent="0.3">
      <c r="A145" s="664" t="s">
        <v>8220</v>
      </c>
      <c r="B145" s="665" t="s">
        <v>7771</v>
      </c>
      <c r="C145" s="665" t="s">
        <v>8045</v>
      </c>
      <c r="D145" s="665" t="s">
        <v>8066</v>
      </c>
      <c r="E145" s="665" t="s">
        <v>8067</v>
      </c>
      <c r="F145" s="668"/>
      <c r="G145" s="668"/>
      <c r="H145" s="668"/>
      <c r="I145" s="668"/>
      <c r="J145" s="668"/>
      <c r="K145" s="668"/>
      <c r="L145" s="668"/>
      <c r="M145" s="668"/>
      <c r="N145" s="668">
        <v>1</v>
      </c>
      <c r="O145" s="668">
        <v>0</v>
      </c>
      <c r="P145" s="681"/>
      <c r="Q145" s="669">
        <v>0</v>
      </c>
    </row>
    <row r="146" spans="1:17" ht="14.4" customHeight="1" x14ac:dyDescent="0.3">
      <c r="A146" s="664" t="s">
        <v>8220</v>
      </c>
      <c r="B146" s="665" t="s">
        <v>7771</v>
      </c>
      <c r="C146" s="665" t="s">
        <v>8045</v>
      </c>
      <c r="D146" s="665" t="s">
        <v>8068</v>
      </c>
      <c r="E146" s="665" t="s">
        <v>8069</v>
      </c>
      <c r="F146" s="668"/>
      <c r="G146" s="668"/>
      <c r="H146" s="668"/>
      <c r="I146" s="668"/>
      <c r="J146" s="668"/>
      <c r="K146" s="668"/>
      <c r="L146" s="668"/>
      <c r="M146" s="668"/>
      <c r="N146" s="668">
        <v>1</v>
      </c>
      <c r="O146" s="668">
        <v>110</v>
      </c>
      <c r="P146" s="681"/>
      <c r="Q146" s="669">
        <v>110</v>
      </c>
    </row>
    <row r="147" spans="1:17" ht="14.4" customHeight="1" x14ac:dyDescent="0.3">
      <c r="A147" s="664" t="s">
        <v>8220</v>
      </c>
      <c r="B147" s="665" t="s">
        <v>7771</v>
      </c>
      <c r="C147" s="665" t="s">
        <v>8045</v>
      </c>
      <c r="D147" s="665" t="s">
        <v>8082</v>
      </c>
      <c r="E147" s="665" t="s">
        <v>8083</v>
      </c>
      <c r="F147" s="668"/>
      <c r="G147" s="668"/>
      <c r="H147" s="668"/>
      <c r="I147" s="668"/>
      <c r="J147" s="668"/>
      <c r="K147" s="668"/>
      <c r="L147" s="668"/>
      <c r="M147" s="668"/>
      <c r="N147" s="668">
        <v>1</v>
      </c>
      <c r="O147" s="668">
        <v>354</v>
      </c>
      <c r="P147" s="681"/>
      <c r="Q147" s="669">
        <v>354</v>
      </c>
    </row>
    <row r="148" spans="1:17" ht="14.4" customHeight="1" x14ac:dyDescent="0.3">
      <c r="A148" s="664" t="s">
        <v>8220</v>
      </c>
      <c r="B148" s="665" t="s">
        <v>7771</v>
      </c>
      <c r="C148" s="665" t="s">
        <v>8045</v>
      </c>
      <c r="D148" s="665" t="s">
        <v>8086</v>
      </c>
      <c r="E148" s="665" t="s">
        <v>8087</v>
      </c>
      <c r="F148" s="668">
        <v>1</v>
      </c>
      <c r="G148" s="668">
        <v>645</v>
      </c>
      <c r="H148" s="668">
        <v>1</v>
      </c>
      <c r="I148" s="668">
        <v>645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8220</v>
      </c>
      <c r="B149" s="665" t="s">
        <v>8116</v>
      </c>
      <c r="C149" s="665" t="s">
        <v>8045</v>
      </c>
      <c r="D149" s="665" t="s">
        <v>8054</v>
      </c>
      <c r="E149" s="665" t="s">
        <v>8055</v>
      </c>
      <c r="F149" s="668"/>
      <c r="G149" s="668"/>
      <c r="H149" s="668"/>
      <c r="I149" s="668"/>
      <c r="J149" s="668">
        <v>1</v>
      </c>
      <c r="K149" s="668">
        <v>35</v>
      </c>
      <c r="L149" s="668"/>
      <c r="M149" s="668">
        <v>35</v>
      </c>
      <c r="N149" s="668"/>
      <c r="O149" s="668"/>
      <c r="P149" s="681"/>
      <c r="Q149" s="669"/>
    </row>
    <row r="150" spans="1:17" ht="14.4" customHeight="1" x14ac:dyDescent="0.3">
      <c r="A150" s="664" t="s">
        <v>8220</v>
      </c>
      <c r="B150" s="665" t="s">
        <v>8116</v>
      </c>
      <c r="C150" s="665" t="s">
        <v>8045</v>
      </c>
      <c r="D150" s="665" t="s">
        <v>8134</v>
      </c>
      <c r="E150" s="665" t="s">
        <v>8135</v>
      </c>
      <c r="F150" s="668"/>
      <c r="G150" s="668"/>
      <c r="H150" s="668"/>
      <c r="I150" s="668"/>
      <c r="J150" s="668"/>
      <c r="K150" s="668"/>
      <c r="L150" s="668"/>
      <c r="M150" s="668"/>
      <c r="N150" s="668">
        <v>14</v>
      </c>
      <c r="O150" s="668">
        <v>10010</v>
      </c>
      <c r="P150" s="681"/>
      <c r="Q150" s="669">
        <v>715</v>
      </c>
    </row>
    <row r="151" spans="1:17" ht="14.4" customHeight="1" x14ac:dyDescent="0.3">
      <c r="A151" s="664" t="s">
        <v>8221</v>
      </c>
      <c r="B151" s="665" t="s">
        <v>7771</v>
      </c>
      <c r="C151" s="665" t="s">
        <v>8045</v>
      </c>
      <c r="D151" s="665" t="s">
        <v>8054</v>
      </c>
      <c r="E151" s="665" t="s">
        <v>8055</v>
      </c>
      <c r="F151" s="668"/>
      <c r="G151" s="668"/>
      <c r="H151" s="668"/>
      <c r="I151" s="668"/>
      <c r="J151" s="668">
        <v>3</v>
      </c>
      <c r="K151" s="668">
        <v>105</v>
      </c>
      <c r="L151" s="668"/>
      <c r="M151" s="668">
        <v>35</v>
      </c>
      <c r="N151" s="668"/>
      <c r="O151" s="668"/>
      <c r="P151" s="681"/>
      <c r="Q151" s="669"/>
    </row>
    <row r="152" spans="1:17" ht="14.4" customHeight="1" x14ac:dyDescent="0.3">
      <c r="A152" s="664" t="s">
        <v>8221</v>
      </c>
      <c r="B152" s="665" t="s">
        <v>7771</v>
      </c>
      <c r="C152" s="665" t="s">
        <v>8045</v>
      </c>
      <c r="D152" s="665" t="s">
        <v>8060</v>
      </c>
      <c r="E152" s="665" t="s">
        <v>8061</v>
      </c>
      <c r="F152" s="668"/>
      <c r="G152" s="668"/>
      <c r="H152" s="668"/>
      <c r="I152" s="668"/>
      <c r="J152" s="668">
        <v>1</v>
      </c>
      <c r="K152" s="668">
        <v>165</v>
      </c>
      <c r="L152" s="668"/>
      <c r="M152" s="668">
        <v>165</v>
      </c>
      <c r="N152" s="668"/>
      <c r="O152" s="668"/>
      <c r="P152" s="681"/>
      <c r="Q152" s="669"/>
    </row>
    <row r="153" spans="1:17" ht="14.4" customHeight="1" x14ac:dyDescent="0.3">
      <c r="A153" s="664" t="s">
        <v>8221</v>
      </c>
      <c r="B153" s="665" t="s">
        <v>7771</v>
      </c>
      <c r="C153" s="665" t="s">
        <v>8045</v>
      </c>
      <c r="D153" s="665" t="s">
        <v>8070</v>
      </c>
      <c r="E153" s="665" t="s">
        <v>8071</v>
      </c>
      <c r="F153" s="668"/>
      <c r="G153" s="668"/>
      <c r="H153" s="668"/>
      <c r="I153" s="668"/>
      <c r="J153" s="668">
        <v>1</v>
      </c>
      <c r="K153" s="668">
        <v>33.33</v>
      </c>
      <c r="L153" s="668"/>
      <c r="M153" s="668">
        <v>33.33</v>
      </c>
      <c r="N153" s="668"/>
      <c r="O153" s="668"/>
      <c r="P153" s="681"/>
      <c r="Q153" s="669"/>
    </row>
    <row r="154" spans="1:17" ht="14.4" customHeight="1" x14ac:dyDescent="0.3">
      <c r="A154" s="664" t="s">
        <v>8221</v>
      </c>
      <c r="B154" s="665" t="s">
        <v>7771</v>
      </c>
      <c r="C154" s="665" t="s">
        <v>8045</v>
      </c>
      <c r="D154" s="665" t="s">
        <v>8090</v>
      </c>
      <c r="E154" s="665" t="s">
        <v>8091</v>
      </c>
      <c r="F154" s="668"/>
      <c r="G154" s="668"/>
      <c r="H154" s="668"/>
      <c r="I154" s="668"/>
      <c r="J154" s="668">
        <v>3</v>
      </c>
      <c r="K154" s="668">
        <v>342</v>
      </c>
      <c r="L154" s="668"/>
      <c r="M154" s="668">
        <v>114</v>
      </c>
      <c r="N154" s="668"/>
      <c r="O154" s="668"/>
      <c r="P154" s="681"/>
      <c r="Q154" s="669"/>
    </row>
    <row r="155" spans="1:17" ht="14.4" customHeight="1" x14ac:dyDescent="0.3">
      <c r="A155" s="664" t="s">
        <v>8221</v>
      </c>
      <c r="B155" s="665" t="s">
        <v>8116</v>
      </c>
      <c r="C155" s="665" t="s">
        <v>8045</v>
      </c>
      <c r="D155" s="665" t="s">
        <v>8054</v>
      </c>
      <c r="E155" s="665" t="s">
        <v>8055</v>
      </c>
      <c r="F155" s="668"/>
      <c r="G155" s="668"/>
      <c r="H155" s="668"/>
      <c r="I155" s="668"/>
      <c r="J155" s="668"/>
      <c r="K155" s="668"/>
      <c r="L155" s="668"/>
      <c r="M155" s="668"/>
      <c r="N155" s="668">
        <v>3</v>
      </c>
      <c r="O155" s="668">
        <v>111</v>
      </c>
      <c r="P155" s="681"/>
      <c r="Q155" s="669">
        <v>37</v>
      </c>
    </row>
    <row r="156" spans="1:17" ht="14.4" customHeight="1" x14ac:dyDescent="0.3">
      <c r="A156" s="664" t="s">
        <v>8221</v>
      </c>
      <c r="B156" s="665" t="s">
        <v>8116</v>
      </c>
      <c r="C156" s="665" t="s">
        <v>8045</v>
      </c>
      <c r="D156" s="665" t="s">
        <v>8062</v>
      </c>
      <c r="E156" s="665" t="s">
        <v>8063</v>
      </c>
      <c r="F156" s="668"/>
      <c r="G156" s="668"/>
      <c r="H156" s="668"/>
      <c r="I156" s="668"/>
      <c r="J156" s="668"/>
      <c r="K156" s="668"/>
      <c r="L156" s="668"/>
      <c r="M156" s="668"/>
      <c r="N156" s="668">
        <v>7</v>
      </c>
      <c r="O156" s="668">
        <v>1239</v>
      </c>
      <c r="P156" s="681"/>
      <c r="Q156" s="669">
        <v>177</v>
      </c>
    </row>
    <row r="157" spans="1:17" ht="14.4" customHeight="1" x14ac:dyDescent="0.3">
      <c r="A157" s="664" t="s">
        <v>8221</v>
      </c>
      <c r="B157" s="665" t="s">
        <v>8116</v>
      </c>
      <c r="C157" s="665" t="s">
        <v>8045</v>
      </c>
      <c r="D157" s="665" t="s">
        <v>8134</v>
      </c>
      <c r="E157" s="665" t="s">
        <v>8135</v>
      </c>
      <c r="F157" s="668"/>
      <c r="G157" s="668"/>
      <c r="H157" s="668"/>
      <c r="I157" s="668"/>
      <c r="J157" s="668">
        <v>4</v>
      </c>
      <c r="K157" s="668">
        <v>2828</v>
      </c>
      <c r="L157" s="668"/>
      <c r="M157" s="668">
        <v>707</v>
      </c>
      <c r="N157" s="668">
        <v>22</v>
      </c>
      <c r="O157" s="668">
        <v>15730</v>
      </c>
      <c r="P157" s="681"/>
      <c r="Q157" s="669">
        <v>715</v>
      </c>
    </row>
    <row r="158" spans="1:17" ht="14.4" customHeight="1" x14ac:dyDescent="0.3">
      <c r="A158" s="664" t="s">
        <v>8221</v>
      </c>
      <c r="B158" s="665" t="s">
        <v>8116</v>
      </c>
      <c r="C158" s="665" t="s">
        <v>8045</v>
      </c>
      <c r="D158" s="665" t="s">
        <v>8142</v>
      </c>
      <c r="E158" s="665" t="s">
        <v>8143</v>
      </c>
      <c r="F158" s="668"/>
      <c r="G158" s="668"/>
      <c r="H158" s="668"/>
      <c r="I158" s="668"/>
      <c r="J158" s="668"/>
      <c r="K158" s="668"/>
      <c r="L158" s="668"/>
      <c r="M158" s="668"/>
      <c r="N158" s="668">
        <v>10</v>
      </c>
      <c r="O158" s="668">
        <v>1290</v>
      </c>
      <c r="P158" s="681"/>
      <c r="Q158" s="669">
        <v>129</v>
      </c>
    </row>
    <row r="159" spans="1:17" ht="14.4" customHeight="1" x14ac:dyDescent="0.3">
      <c r="A159" s="664" t="s">
        <v>8221</v>
      </c>
      <c r="B159" s="665" t="s">
        <v>8116</v>
      </c>
      <c r="C159" s="665" t="s">
        <v>8045</v>
      </c>
      <c r="D159" s="665" t="s">
        <v>8150</v>
      </c>
      <c r="E159" s="665" t="s">
        <v>8151</v>
      </c>
      <c r="F159" s="668"/>
      <c r="G159" s="668"/>
      <c r="H159" s="668"/>
      <c r="I159" s="668"/>
      <c r="J159" s="668">
        <v>1</v>
      </c>
      <c r="K159" s="668">
        <v>331</v>
      </c>
      <c r="L159" s="668"/>
      <c r="M159" s="668">
        <v>331</v>
      </c>
      <c r="N159" s="668"/>
      <c r="O159" s="668"/>
      <c r="P159" s="681"/>
      <c r="Q159" s="669"/>
    </row>
    <row r="160" spans="1:17" ht="14.4" customHeight="1" x14ac:dyDescent="0.3">
      <c r="A160" s="664" t="s">
        <v>8221</v>
      </c>
      <c r="B160" s="665" t="s">
        <v>8116</v>
      </c>
      <c r="C160" s="665" t="s">
        <v>8045</v>
      </c>
      <c r="D160" s="665" t="s">
        <v>8154</v>
      </c>
      <c r="E160" s="665" t="s">
        <v>8155</v>
      </c>
      <c r="F160" s="668"/>
      <c r="G160" s="668"/>
      <c r="H160" s="668"/>
      <c r="I160" s="668"/>
      <c r="J160" s="668">
        <v>2</v>
      </c>
      <c r="K160" s="668">
        <v>1006</v>
      </c>
      <c r="L160" s="668"/>
      <c r="M160" s="668">
        <v>503</v>
      </c>
      <c r="N160" s="668">
        <v>8</v>
      </c>
      <c r="O160" s="668">
        <v>4304</v>
      </c>
      <c r="P160" s="681"/>
      <c r="Q160" s="669">
        <v>538</v>
      </c>
    </row>
    <row r="161" spans="1:17" ht="14.4" customHeight="1" x14ac:dyDescent="0.3">
      <c r="A161" s="664" t="s">
        <v>8221</v>
      </c>
      <c r="B161" s="665" t="s">
        <v>8116</v>
      </c>
      <c r="C161" s="665" t="s">
        <v>8045</v>
      </c>
      <c r="D161" s="665" t="s">
        <v>8090</v>
      </c>
      <c r="E161" s="665" t="s">
        <v>8091</v>
      </c>
      <c r="F161" s="668"/>
      <c r="G161" s="668"/>
      <c r="H161" s="668"/>
      <c r="I161" s="668"/>
      <c r="J161" s="668">
        <v>1</v>
      </c>
      <c r="K161" s="668">
        <v>114</v>
      </c>
      <c r="L161" s="668"/>
      <c r="M161" s="668">
        <v>114</v>
      </c>
      <c r="N161" s="668"/>
      <c r="O161" s="668"/>
      <c r="P161" s="681"/>
      <c r="Q161" s="669"/>
    </row>
    <row r="162" spans="1:17" ht="14.4" customHeight="1" x14ac:dyDescent="0.3">
      <c r="A162" s="664" t="s">
        <v>8221</v>
      </c>
      <c r="B162" s="665" t="s">
        <v>8116</v>
      </c>
      <c r="C162" s="665" t="s">
        <v>8045</v>
      </c>
      <c r="D162" s="665" t="s">
        <v>8158</v>
      </c>
      <c r="E162" s="665" t="s">
        <v>8159</v>
      </c>
      <c r="F162" s="668"/>
      <c r="G162" s="668"/>
      <c r="H162" s="668"/>
      <c r="I162" s="668"/>
      <c r="J162" s="668">
        <v>2</v>
      </c>
      <c r="K162" s="668">
        <v>3792</v>
      </c>
      <c r="L162" s="668"/>
      <c r="M162" s="668">
        <v>1896</v>
      </c>
      <c r="N162" s="668">
        <v>8</v>
      </c>
      <c r="O162" s="668">
        <v>15552</v>
      </c>
      <c r="P162" s="681"/>
      <c r="Q162" s="669">
        <v>1944</v>
      </c>
    </row>
    <row r="163" spans="1:17" ht="14.4" customHeight="1" x14ac:dyDescent="0.3">
      <c r="A163" s="664" t="s">
        <v>8222</v>
      </c>
      <c r="B163" s="665" t="s">
        <v>7771</v>
      </c>
      <c r="C163" s="665" t="s">
        <v>7772</v>
      </c>
      <c r="D163" s="665" t="s">
        <v>7882</v>
      </c>
      <c r="E163" s="665" t="s">
        <v>7883</v>
      </c>
      <c r="F163" s="668">
        <v>1.5899999999999999</v>
      </c>
      <c r="G163" s="668">
        <v>731.4</v>
      </c>
      <c r="H163" s="668">
        <v>1</v>
      </c>
      <c r="I163" s="668">
        <v>460</v>
      </c>
      <c r="J163" s="668"/>
      <c r="K163" s="668"/>
      <c r="L163" s="668"/>
      <c r="M163" s="668"/>
      <c r="N163" s="668"/>
      <c r="O163" s="668"/>
      <c r="P163" s="681"/>
      <c r="Q163" s="669"/>
    </row>
    <row r="164" spans="1:17" ht="14.4" customHeight="1" x14ac:dyDescent="0.3">
      <c r="A164" s="664" t="s">
        <v>8222</v>
      </c>
      <c r="B164" s="665" t="s">
        <v>7771</v>
      </c>
      <c r="C164" s="665" t="s">
        <v>7772</v>
      </c>
      <c r="D164" s="665" t="s">
        <v>7918</v>
      </c>
      <c r="E164" s="665" t="s">
        <v>7883</v>
      </c>
      <c r="F164" s="668">
        <v>0.06</v>
      </c>
      <c r="G164" s="668">
        <v>276</v>
      </c>
      <c r="H164" s="668">
        <v>1</v>
      </c>
      <c r="I164" s="668">
        <v>4600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8222</v>
      </c>
      <c r="B165" s="665" t="s">
        <v>7771</v>
      </c>
      <c r="C165" s="665" t="s">
        <v>7772</v>
      </c>
      <c r="D165" s="665" t="s">
        <v>7919</v>
      </c>
      <c r="E165" s="665" t="s">
        <v>7883</v>
      </c>
      <c r="F165" s="668">
        <v>1</v>
      </c>
      <c r="G165" s="668">
        <v>2300</v>
      </c>
      <c r="H165" s="668">
        <v>1</v>
      </c>
      <c r="I165" s="668">
        <v>2300</v>
      </c>
      <c r="J165" s="668"/>
      <c r="K165" s="668"/>
      <c r="L165" s="668"/>
      <c r="M165" s="668"/>
      <c r="N165" s="668"/>
      <c r="O165" s="668"/>
      <c r="P165" s="681"/>
      <c r="Q165" s="669"/>
    </row>
    <row r="166" spans="1:17" ht="14.4" customHeight="1" x14ac:dyDescent="0.3">
      <c r="A166" s="664" t="s">
        <v>8222</v>
      </c>
      <c r="B166" s="665" t="s">
        <v>7771</v>
      </c>
      <c r="C166" s="665" t="s">
        <v>7772</v>
      </c>
      <c r="D166" s="665" t="s">
        <v>7945</v>
      </c>
      <c r="E166" s="665" t="s">
        <v>1933</v>
      </c>
      <c r="F166" s="668">
        <v>2</v>
      </c>
      <c r="G166" s="668">
        <v>771</v>
      </c>
      <c r="H166" s="668">
        <v>1</v>
      </c>
      <c r="I166" s="668">
        <v>385.5</v>
      </c>
      <c r="J166" s="668"/>
      <c r="K166" s="668"/>
      <c r="L166" s="668"/>
      <c r="M166" s="668"/>
      <c r="N166" s="668"/>
      <c r="O166" s="668"/>
      <c r="P166" s="681"/>
      <c r="Q166" s="669"/>
    </row>
    <row r="167" spans="1:17" ht="14.4" customHeight="1" x14ac:dyDescent="0.3">
      <c r="A167" s="664" t="s">
        <v>8222</v>
      </c>
      <c r="B167" s="665" t="s">
        <v>7771</v>
      </c>
      <c r="C167" s="665" t="s">
        <v>7772</v>
      </c>
      <c r="D167" s="665" t="s">
        <v>7949</v>
      </c>
      <c r="E167" s="665" t="s">
        <v>1933</v>
      </c>
      <c r="F167" s="668">
        <v>0.19</v>
      </c>
      <c r="G167" s="668">
        <v>293.55</v>
      </c>
      <c r="H167" s="668">
        <v>1</v>
      </c>
      <c r="I167" s="668">
        <v>1545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8222</v>
      </c>
      <c r="B168" s="665" t="s">
        <v>7771</v>
      </c>
      <c r="C168" s="665" t="s">
        <v>8045</v>
      </c>
      <c r="D168" s="665" t="s">
        <v>8054</v>
      </c>
      <c r="E168" s="665" t="s">
        <v>8055</v>
      </c>
      <c r="F168" s="668">
        <v>5</v>
      </c>
      <c r="G168" s="668">
        <v>175</v>
      </c>
      <c r="H168" s="668">
        <v>1</v>
      </c>
      <c r="I168" s="668">
        <v>35</v>
      </c>
      <c r="J168" s="668">
        <v>5</v>
      </c>
      <c r="K168" s="668">
        <v>175</v>
      </c>
      <c r="L168" s="668">
        <v>1</v>
      </c>
      <c r="M168" s="668">
        <v>35</v>
      </c>
      <c r="N168" s="668">
        <v>2</v>
      </c>
      <c r="O168" s="668">
        <v>74</v>
      </c>
      <c r="P168" s="681">
        <v>0.42285714285714288</v>
      </c>
      <c r="Q168" s="669">
        <v>37</v>
      </c>
    </row>
    <row r="169" spans="1:17" ht="14.4" customHeight="1" x14ac:dyDescent="0.3">
      <c r="A169" s="664" t="s">
        <v>8222</v>
      </c>
      <c r="B169" s="665" t="s">
        <v>7771</v>
      </c>
      <c r="C169" s="665" t="s">
        <v>8045</v>
      </c>
      <c r="D169" s="665" t="s">
        <v>8060</v>
      </c>
      <c r="E169" s="665" t="s">
        <v>8061</v>
      </c>
      <c r="F169" s="668"/>
      <c r="G169" s="668"/>
      <c r="H169" s="668"/>
      <c r="I169" s="668"/>
      <c r="J169" s="668"/>
      <c r="K169" s="668"/>
      <c r="L169" s="668"/>
      <c r="M169" s="668"/>
      <c r="N169" s="668">
        <v>1</v>
      </c>
      <c r="O169" s="668">
        <v>177</v>
      </c>
      <c r="P169" s="681"/>
      <c r="Q169" s="669">
        <v>177</v>
      </c>
    </row>
    <row r="170" spans="1:17" ht="14.4" customHeight="1" x14ac:dyDescent="0.3">
      <c r="A170" s="664" t="s">
        <v>8222</v>
      </c>
      <c r="B170" s="665" t="s">
        <v>7771</v>
      </c>
      <c r="C170" s="665" t="s">
        <v>8045</v>
      </c>
      <c r="D170" s="665" t="s">
        <v>8068</v>
      </c>
      <c r="E170" s="665" t="s">
        <v>8069</v>
      </c>
      <c r="F170" s="668">
        <v>1</v>
      </c>
      <c r="G170" s="668">
        <v>105</v>
      </c>
      <c r="H170" s="668">
        <v>1</v>
      </c>
      <c r="I170" s="668">
        <v>105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8222</v>
      </c>
      <c r="B171" s="665" t="s">
        <v>7771</v>
      </c>
      <c r="C171" s="665" t="s">
        <v>8045</v>
      </c>
      <c r="D171" s="665" t="s">
        <v>8082</v>
      </c>
      <c r="E171" s="665" t="s">
        <v>8083</v>
      </c>
      <c r="F171" s="668">
        <v>1</v>
      </c>
      <c r="G171" s="668">
        <v>330</v>
      </c>
      <c r="H171" s="668">
        <v>1</v>
      </c>
      <c r="I171" s="668">
        <v>330</v>
      </c>
      <c r="J171" s="668">
        <v>4</v>
      </c>
      <c r="K171" s="668">
        <v>1324</v>
      </c>
      <c r="L171" s="668">
        <v>4.0121212121212118</v>
      </c>
      <c r="M171" s="668">
        <v>331</v>
      </c>
      <c r="N171" s="668">
        <v>2</v>
      </c>
      <c r="O171" s="668">
        <v>708</v>
      </c>
      <c r="P171" s="681">
        <v>2.1454545454545455</v>
      </c>
      <c r="Q171" s="669">
        <v>354</v>
      </c>
    </row>
    <row r="172" spans="1:17" ht="14.4" customHeight="1" x14ac:dyDescent="0.3">
      <c r="A172" s="664" t="s">
        <v>8222</v>
      </c>
      <c r="B172" s="665" t="s">
        <v>7771</v>
      </c>
      <c r="C172" s="665" t="s">
        <v>8045</v>
      </c>
      <c r="D172" s="665" t="s">
        <v>8086</v>
      </c>
      <c r="E172" s="665" t="s">
        <v>8087</v>
      </c>
      <c r="F172" s="668">
        <v>3</v>
      </c>
      <c r="G172" s="668">
        <v>1935</v>
      </c>
      <c r="H172" s="668">
        <v>1</v>
      </c>
      <c r="I172" s="668">
        <v>645</v>
      </c>
      <c r="J172" s="668"/>
      <c r="K172" s="668"/>
      <c r="L172" s="668"/>
      <c r="M172" s="668"/>
      <c r="N172" s="668">
        <v>1</v>
      </c>
      <c r="O172" s="668">
        <v>701</v>
      </c>
      <c r="P172" s="681">
        <v>0.36227390180878555</v>
      </c>
      <c r="Q172" s="669">
        <v>701</v>
      </c>
    </row>
    <row r="173" spans="1:17" ht="14.4" customHeight="1" x14ac:dyDescent="0.3">
      <c r="A173" s="664" t="s">
        <v>8222</v>
      </c>
      <c r="B173" s="665" t="s">
        <v>7771</v>
      </c>
      <c r="C173" s="665" t="s">
        <v>8045</v>
      </c>
      <c r="D173" s="665" t="s">
        <v>8090</v>
      </c>
      <c r="E173" s="665" t="s">
        <v>8091</v>
      </c>
      <c r="F173" s="668">
        <v>17</v>
      </c>
      <c r="G173" s="668">
        <v>1934</v>
      </c>
      <c r="H173" s="668">
        <v>1</v>
      </c>
      <c r="I173" s="668">
        <v>113.76470588235294</v>
      </c>
      <c r="J173" s="668">
        <v>2</v>
      </c>
      <c r="K173" s="668">
        <v>228</v>
      </c>
      <c r="L173" s="668">
        <v>0.11789038262668046</v>
      </c>
      <c r="M173" s="668">
        <v>114</v>
      </c>
      <c r="N173" s="668">
        <v>1</v>
      </c>
      <c r="O173" s="668">
        <v>122</v>
      </c>
      <c r="P173" s="681">
        <v>6.3081695966907964E-2</v>
      </c>
      <c r="Q173" s="669">
        <v>122</v>
      </c>
    </row>
    <row r="174" spans="1:17" ht="14.4" customHeight="1" x14ac:dyDescent="0.3">
      <c r="A174" s="664" t="s">
        <v>8222</v>
      </c>
      <c r="B174" s="665" t="s">
        <v>8116</v>
      </c>
      <c r="C174" s="665" t="s">
        <v>7772</v>
      </c>
      <c r="D174" s="665" t="s">
        <v>7882</v>
      </c>
      <c r="E174" s="665" t="s">
        <v>7883</v>
      </c>
      <c r="F174" s="668"/>
      <c r="G174" s="668"/>
      <c r="H174" s="668"/>
      <c r="I174" s="668"/>
      <c r="J174" s="668"/>
      <c r="K174" s="668"/>
      <c r="L174" s="668"/>
      <c r="M174" s="668"/>
      <c r="N174" s="668">
        <v>0.56000000000000005</v>
      </c>
      <c r="O174" s="668">
        <v>147.71</v>
      </c>
      <c r="P174" s="681"/>
      <c r="Q174" s="669">
        <v>263.76785714285711</v>
      </c>
    </row>
    <row r="175" spans="1:17" ht="14.4" customHeight="1" x14ac:dyDescent="0.3">
      <c r="A175" s="664" t="s">
        <v>8222</v>
      </c>
      <c r="B175" s="665" t="s">
        <v>8116</v>
      </c>
      <c r="C175" s="665" t="s">
        <v>7772</v>
      </c>
      <c r="D175" s="665" t="s">
        <v>7918</v>
      </c>
      <c r="E175" s="665" t="s">
        <v>7883</v>
      </c>
      <c r="F175" s="668"/>
      <c r="G175" s="668"/>
      <c r="H175" s="668"/>
      <c r="I175" s="668"/>
      <c r="J175" s="668"/>
      <c r="K175" s="668"/>
      <c r="L175" s="668"/>
      <c r="M175" s="668"/>
      <c r="N175" s="668">
        <v>1</v>
      </c>
      <c r="O175" s="668">
        <v>2637.84</v>
      </c>
      <c r="P175" s="681"/>
      <c r="Q175" s="669">
        <v>2637.84</v>
      </c>
    </row>
    <row r="176" spans="1:17" ht="14.4" customHeight="1" x14ac:dyDescent="0.3">
      <c r="A176" s="664" t="s">
        <v>8222</v>
      </c>
      <c r="B176" s="665" t="s">
        <v>8116</v>
      </c>
      <c r="C176" s="665" t="s">
        <v>7772</v>
      </c>
      <c r="D176" s="665" t="s">
        <v>7945</v>
      </c>
      <c r="E176" s="665" t="s">
        <v>1933</v>
      </c>
      <c r="F176" s="668"/>
      <c r="G176" s="668"/>
      <c r="H176" s="668"/>
      <c r="I176" s="668"/>
      <c r="J176" s="668"/>
      <c r="K176" s="668"/>
      <c r="L176" s="668"/>
      <c r="M176" s="668"/>
      <c r="N176" s="668">
        <v>0.88</v>
      </c>
      <c r="O176" s="668">
        <v>318</v>
      </c>
      <c r="P176" s="681"/>
      <c r="Q176" s="669">
        <v>361.36363636363637</v>
      </c>
    </row>
    <row r="177" spans="1:17" ht="14.4" customHeight="1" x14ac:dyDescent="0.3">
      <c r="A177" s="664" t="s">
        <v>8222</v>
      </c>
      <c r="B177" s="665" t="s">
        <v>8116</v>
      </c>
      <c r="C177" s="665" t="s">
        <v>7772</v>
      </c>
      <c r="D177" s="665" t="s">
        <v>7946</v>
      </c>
      <c r="E177" s="665" t="s">
        <v>1933</v>
      </c>
      <c r="F177" s="668"/>
      <c r="G177" s="668"/>
      <c r="H177" s="668"/>
      <c r="I177" s="668"/>
      <c r="J177" s="668"/>
      <c r="K177" s="668"/>
      <c r="L177" s="668"/>
      <c r="M177" s="668"/>
      <c r="N177" s="668">
        <v>0.44</v>
      </c>
      <c r="O177" s="668">
        <v>52.99</v>
      </c>
      <c r="P177" s="681"/>
      <c r="Q177" s="669">
        <v>120.43181818181819</v>
      </c>
    </row>
    <row r="178" spans="1:17" ht="14.4" customHeight="1" x14ac:dyDescent="0.3">
      <c r="A178" s="664" t="s">
        <v>8222</v>
      </c>
      <c r="B178" s="665" t="s">
        <v>8116</v>
      </c>
      <c r="C178" s="665" t="s">
        <v>8045</v>
      </c>
      <c r="D178" s="665" t="s">
        <v>8054</v>
      </c>
      <c r="E178" s="665" t="s">
        <v>8055</v>
      </c>
      <c r="F178" s="668">
        <v>2</v>
      </c>
      <c r="G178" s="668">
        <v>69</v>
      </c>
      <c r="H178" s="668">
        <v>1</v>
      </c>
      <c r="I178" s="668">
        <v>34.5</v>
      </c>
      <c r="J178" s="668">
        <v>2</v>
      </c>
      <c r="K178" s="668">
        <v>70</v>
      </c>
      <c r="L178" s="668">
        <v>1.0144927536231885</v>
      </c>
      <c r="M178" s="668">
        <v>35</v>
      </c>
      <c r="N178" s="668">
        <v>2</v>
      </c>
      <c r="O178" s="668">
        <v>74</v>
      </c>
      <c r="P178" s="681">
        <v>1.0724637681159421</v>
      </c>
      <c r="Q178" s="669">
        <v>37</v>
      </c>
    </row>
    <row r="179" spans="1:17" ht="14.4" customHeight="1" x14ac:dyDescent="0.3">
      <c r="A179" s="664" t="s">
        <v>8222</v>
      </c>
      <c r="B179" s="665" t="s">
        <v>8116</v>
      </c>
      <c r="C179" s="665" t="s">
        <v>8045</v>
      </c>
      <c r="D179" s="665" t="s">
        <v>8132</v>
      </c>
      <c r="E179" s="665" t="s">
        <v>8133</v>
      </c>
      <c r="F179" s="668"/>
      <c r="G179" s="668"/>
      <c r="H179" s="668"/>
      <c r="I179" s="668"/>
      <c r="J179" s="668">
        <v>1</v>
      </c>
      <c r="K179" s="668">
        <v>1194</v>
      </c>
      <c r="L179" s="668"/>
      <c r="M179" s="668">
        <v>1194</v>
      </c>
      <c r="N179" s="668"/>
      <c r="O179" s="668"/>
      <c r="P179" s="681"/>
      <c r="Q179" s="669"/>
    </row>
    <row r="180" spans="1:17" ht="14.4" customHeight="1" x14ac:dyDescent="0.3">
      <c r="A180" s="664" t="s">
        <v>8222</v>
      </c>
      <c r="B180" s="665" t="s">
        <v>8116</v>
      </c>
      <c r="C180" s="665" t="s">
        <v>8045</v>
      </c>
      <c r="D180" s="665" t="s">
        <v>8134</v>
      </c>
      <c r="E180" s="665" t="s">
        <v>8135</v>
      </c>
      <c r="F180" s="668">
        <v>8</v>
      </c>
      <c r="G180" s="668">
        <v>5656</v>
      </c>
      <c r="H180" s="668">
        <v>1</v>
      </c>
      <c r="I180" s="668">
        <v>707</v>
      </c>
      <c r="J180" s="668">
        <v>27</v>
      </c>
      <c r="K180" s="668">
        <v>19089</v>
      </c>
      <c r="L180" s="668">
        <v>3.375</v>
      </c>
      <c r="M180" s="668">
        <v>707</v>
      </c>
      <c r="N180" s="668">
        <v>6</v>
      </c>
      <c r="O180" s="668">
        <v>4290</v>
      </c>
      <c r="P180" s="681">
        <v>0.75848656294200845</v>
      </c>
      <c r="Q180" s="669">
        <v>715</v>
      </c>
    </row>
    <row r="181" spans="1:17" ht="14.4" customHeight="1" x14ac:dyDescent="0.3">
      <c r="A181" s="664" t="s">
        <v>8222</v>
      </c>
      <c r="B181" s="665" t="s">
        <v>8116</v>
      </c>
      <c r="C181" s="665" t="s">
        <v>8045</v>
      </c>
      <c r="D181" s="665" t="s">
        <v>8142</v>
      </c>
      <c r="E181" s="665" t="s">
        <v>8143</v>
      </c>
      <c r="F181" s="668"/>
      <c r="G181" s="668"/>
      <c r="H181" s="668"/>
      <c r="I181" s="668"/>
      <c r="J181" s="668">
        <v>2</v>
      </c>
      <c r="K181" s="668">
        <v>250</v>
      </c>
      <c r="L181" s="668"/>
      <c r="M181" s="668">
        <v>125</v>
      </c>
      <c r="N181" s="668"/>
      <c r="O181" s="668"/>
      <c r="P181" s="681"/>
      <c r="Q181" s="669"/>
    </row>
    <row r="182" spans="1:17" ht="14.4" customHeight="1" x14ac:dyDescent="0.3">
      <c r="A182" s="664" t="s">
        <v>8222</v>
      </c>
      <c r="B182" s="665" t="s">
        <v>8116</v>
      </c>
      <c r="C182" s="665" t="s">
        <v>8045</v>
      </c>
      <c r="D182" s="665" t="s">
        <v>8068</v>
      </c>
      <c r="E182" s="665" t="s">
        <v>8069</v>
      </c>
      <c r="F182" s="668"/>
      <c r="G182" s="668"/>
      <c r="H182" s="668"/>
      <c r="I182" s="668"/>
      <c r="J182" s="668"/>
      <c r="K182" s="668"/>
      <c r="L182" s="668"/>
      <c r="M182" s="668"/>
      <c r="N182" s="668">
        <v>2</v>
      </c>
      <c r="O182" s="668">
        <v>220</v>
      </c>
      <c r="P182" s="681"/>
      <c r="Q182" s="669">
        <v>110</v>
      </c>
    </row>
    <row r="183" spans="1:17" ht="14.4" customHeight="1" x14ac:dyDescent="0.3">
      <c r="A183" s="664" t="s">
        <v>8222</v>
      </c>
      <c r="B183" s="665" t="s">
        <v>8116</v>
      </c>
      <c r="C183" s="665" t="s">
        <v>8045</v>
      </c>
      <c r="D183" s="665" t="s">
        <v>8150</v>
      </c>
      <c r="E183" s="665" t="s">
        <v>8151</v>
      </c>
      <c r="F183" s="668">
        <v>1</v>
      </c>
      <c r="G183" s="668">
        <v>330</v>
      </c>
      <c r="H183" s="668">
        <v>1</v>
      </c>
      <c r="I183" s="668">
        <v>330</v>
      </c>
      <c r="J183" s="668">
        <v>1</v>
      </c>
      <c r="K183" s="668">
        <v>331</v>
      </c>
      <c r="L183" s="668">
        <v>1.0030303030303029</v>
      </c>
      <c r="M183" s="668">
        <v>331</v>
      </c>
      <c r="N183" s="668">
        <v>3</v>
      </c>
      <c r="O183" s="668">
        <v>1062</v>
      </c>
      <c r="P183" s="681">
        <v>3.2181818181818183</v>
      </c>
      <c r="Q183" s="669">
        <v>354</v>
      </c>
    </row>
    <row r="184" spans="1:17" ht="14.4" customHeight="1" x14ac:dyDescent="0.3">
      <c r="A184" s="664" t="s">
        <v>8222</v>
      </c>
      <c r="B184" s="665" t="s">
        <v>8116</v>
      </c>
      <c r="C184" s="665" t="s">
        <v>8045</v>
      </c>
      <c r="D184" s="665" t="s">
        <v>8154</v>
      </c>
      <c r="E184" s="665" t="s">
        <v>8155</v>
      </c>
      <c r="F184" s="668"/>
      <c r="G184" s="668"/>
      <c r="H184" s="668"/>
      <c r="I184" s="668"/>
      <c r="J184" s="668"/>
      <c r="K184" s="668"/>
      <c r="L184" s="668"/>
      <c r="M184" s="668"/>
      <c r="N184" s="668">
        <v>1</v>
      </c>
      <c r="O184" s="668">
        <v>538</v>
      </c>
      <c r="P184" s="681"/>
      <c r="Q184" s="669">
        <v>538</v>
      </c>
    </row>
    <row r="185" spans="1:17" ht="14.4" customHeight="1" x14ac:dyDescent="0.3">
      <c r="A185" s="664" t="s">
        <v>8222</v>
      </c>
      <c r="B185" s="665" t="s">
        <v>8116</v>
      </c>
      <c r="C185" s="665" t="s">
        <v>8045</v>
      </c>
      <c r="D185" s="665" t="s">
        <v>8158</v>
      </c>
      <c r="E185" s="665" t="s">
        <v>8159</v>
      </c>
      <c r="F185" s="668"/>
      <c r="G185" s="668"/>
      <c r="H185" s="668"/>
      <c r="I185" s="668"/>
      <c r="J185" s="668">
        <v>1</v>
      </c>
      <c r="K185" s="668">
        <v>1896</v>
      </c>
      <c r="L185" s="668"/>
      <c r="M185" s="668">
        <v>1896</v>
      </c>
      <c r="N185" s="668">
        <v>1</v>
      </c>
      <c r="O185" s="668">
        <v>1944</v>
      </c>
      <c r="P185" s="681"/>
      <c r="Q185" s="669">
        <v>1944</v>
      </c>
    </row>
    <row r="186" spans="1:17" ht="14.4" customHeight="1" x14ac:dyDescent="0.3">
      <c r="A186" s="664" t="s">
        <v>8222</v>
      </c>
      <c r="B186" s="665" t="s">
        <v>8116</v>
      </c>
      <c r="C186" s="665" t="s">
        <v>8045</v>
      </c>
      <c r="D186" s="665" t="s">
        <v>8164</v>
      </c>
      <c r="E186" s="665" t="s">
        <v>8165</v>
      </c>
      <c r="F186" s="668"/>
      <c r="G186" s="668"/>
      <c r="H186" s="668"/>
      <c r="I186" s="668"/>
      <c r="J186" s="668">
        <v>1</v>
      </c>
      <c r="K186" s="668">
        <v>158</v>
      </c>
      <c r="L186" s="668"/>
      <c r="M186" s="668">
        <v>158</v>
      </c>
      <c r="N186" s="668"/>
      <c r="O186" s="668"/>
      <c r="P186" s="681"/>
      <c r="Q186" s="669"/>
    </row>
    <row r="187" spans="1:17" ht="14.4" customHeight="1" x14ac:dyDescent="0.3">
      <c r="A187" s="664" t="s">
        <v>8223</v>
      </c>
      <c r="B187" s="665" t="s">
        <v>7771</v>
      </c>
      <c r="C187" s="665" t="s">
        <v>7772</v>
      </c>
      <c r="D187" s="665" t="s">
        <v>8005</v>
      </c>
      <c r="E187" s="665" t="s">
        <v>4257</v>
      </c>
      <c r="F187" s="668"/>
      <c r="G187" s="668"/>
      <c r="H187" s="668"/>
      <c r="I187" s="668"/>
      <c r="J187" s="668"/>
      <c r="K187" s="668"/>
      <c r="L187" s="668"/>
      <c r="M187" s="668"/>
      <c r="N187" s="668">
        <v>1</v>
      </c>
      <c r="O187" s="668">
        <v>195766.21</v>
      </c>
      <c r="P187" s="681"/>
      <c r="Q187" s="669">
        <v>195766.21</v>
      </c>
    </row>
    <row r="188" spans="1:17" ht="14.4" customHeight="1" x14ac:dyDescent="0.3">
      <c r="A188" s="664" t="s">
        <v>8223</v>
      </c>
      <c r="B188" s="665" t="s">
        <v>7771</v>
      </c>
      <c r="C188" s="665" t="s">
        <v>7772</v>
      </c>
      <c r="D188" s="665" t="s">
        <v>8005</v>
      </c>
      <c r="E188" s="665" t="s">
        <v>8115</v>
      </c>
      <c r="F188" s="668"/>
      <c r="G188" s="668"/>
      <c r="H188" s="668"/>
      <c r="I188" s="668"/>
      <c r="J188" s="668"/>
      <c r="K188" s="668"/>
      <c r="L188" s="668"/>
      <c r="M188" s="668"/>
      <c r="N188" s="668">
        <v>0</v>
      </c>
      <c r="O188" s="668">
        <v>0</v>
      </c>
      <c r="P188" s="681"/>
      <c r="Q188" s="669"/>
    </row>
    <row r="189" spans="1:17" ht="14.4" customHeight="1" x14ac:dyDescent="0.3">
      <c r="A189" s="664" t="s">
        <v>8223</v>
      </c>
      <c r="B189" s="665" t="s">
        <v>7771</v>
      </c>
      <c r="C189" s="665" t="s">
        <v>8045</v>
      </c>
      <c r="D189" s="665" t="s">
        <v>8054</v>
      </c>
      <c r="E189" s="665" t="s">
        <v>8055</v>
      </c>
      <c r="F189" s="668">
        <v>4</v>
      </c>
      <c r="G189" s="668">
        <v>140</v>
      </c>
      <c r="H189" s="668">
        <v>1</v>
      </c>
      <c r="I189" s="668">
        <v>35</v>
      </c>
      <c r="J189" s="668">
        <v>2</v>
      </c>
      <c r="K189" s="668">
        <v>70</v>
      </c>
      <c r="L189" s="668">
        <v>0.5</v>
      </c>
      <c r="M189" s="668">
        <v>35</v>
      </c>
      <c r="N189" s="668">
        <v>1</v>
      </c>
      <c r="O189" s="668">
        <v>37</v>
      </c>
      <c r="P189" s="681">
        <v>0.26428571428571429</v>
      </c>
      <c r="Q189" s="669">
        <v>37</v>
      </c>
    </row>
    <row r="190" spans="1:17" ht="14.4" customHeight="1" x14ac:dyDescent="0.3">
      <c r="A190" s="664" t="s">
        <v>8223</v>
      </c>
      <c r="B190" s="665" t="s">
        <v>7771</v>
      </c>
      <c r="C190" s="665" t="s">
        <v>8045</v>
      </c>
      <c r="D190" s="665" t="s">
        <v>8058</v>
      </c>
      <c r="E190" s="665" t="s">
        <v>8059</v>
      </c>
      <c r="F190" s="668">
        <v>1</v>
      </c>
      <c r="G190" s="668">
        <v>5</v>
      </c>
      <c r="H190" s="668">
        <v>1</v>
      </c>
      <c r="I190" s="668">
        <v>5</v>
      </c>
      <c r="J190" s="668"/>
      <c r="K190" s="668"/>
      <c r="L190" s="668"/>
      <c r="M190" s="668"/>
      <c r="N190" s="668"/>
      <c r="O190" s="668"/>
      <c r="P190" s="681"/>
      <c r="Q190" s="669"/>
    </row>
    <row r="191" spans="1:17" ht="14.4" customHeight="1" x14ac:dyDescent="0.3">
      <c r="A191" s="664" t="s">
        <v>8223</v>
      </c>
      <c r="B191" s="665" t="s">
        <v>7771</v>
      </c>
      <c r="C191" s="665" t="s">
        <v>8045</v>
      </c>
      <c r="D191" s="665" t="s">
        <v>8066</v>
      </c>
      <c r="E191" s="665" t="s">
        <v>8067</v>
      </c>
      <c r="F191" s="668"/>
      <c r="G191" s="668"/>
      <c r="H191" s="668"/>
      <c r="I191" s="668"/>
      <c r="J191" s="668"/>
      <c r="K191" s="668"/>
      <c r="L191" s="668"/>
      <c r="M191" s="668"/>
      <c r="N191" s="668">
        <v>1</v>
      </c>
      <c r="O191" s="668">
        <v>0</v>
      </c>
      <c r="P191" s="681"/>
      <c r="Q191" s="669">
        <v>0</v>
      </c>
    </row>
    <row r="192" spans="1:17" ht="14.4" customHeight="1" x14ac:dyDescent="0.3">
      <c r="A192" s="664" t="s">
        <v>8223</v>
      </c>
      <c r="B192" s="665" t="s">
        <v>7771</v>
      </c>
      <c r="C192" s="665" t="s">
        <v>8045</v>
      </c>
      <c r="D192" s="665" t="s">
        <v>8068</v>
      </c>
      <c r="E192" s="665" t="s">
        <v>8069</v>
      </c>
      <c r="F192" s="668"/>
      <c r="G192" s="668"/>
      <c r="H192" s="668"/>
      <c r="I192" s="668"/>
      <c r="J192" s="668"/>
      <c r="K192" s="668"/>
      <c r="L192" s="668"/>
      <c r="M192" s="668"/>
      <c r="N192" s="668">
        <v>2</v>
      </c>
      <c r="O192" s="668">
        <v>220</v>
      </c>
      <c r="P192" s="681"/>
      <c r="Q192" s="669">
        <v>110</v>
      </c>
    </row>
    <row r="193" spans="1:17" ht="14.4" customHeight="1" x14ac:dyDescent="0.3">
      <c r="A193" s="664" t="s">
        <v>8223</v>
      </c>
      <c r="B193" s="665" t="s">
        <v>7771</v>
      </c>
      <c r="C193" s="665" t="s">
        <v>8045</v>
      </c>
      <c r="D193" s="665" t="s">
        <v>8082</v>
      </c>
      <c r="E193" s="665" t="s">
        <v>8083</v>
      </c>
      <c r="F193" s="668"/>
      <c r="G193" s="668"/>
      <c r="H193" s="668"/>
      <c r="I193" s="668"/>
      <c r="J193" s="668">
        <v>1</v>
      </c>
      <c r="K193" s="668">
        <v>331</v>
      </c>
      <c r="L193" s="668"/>
      <c r="M193" s="668">
        <v>331</v>
      </c>
      <c r="N193" s="668">
        <v>3</v>
      </c>
      <c r="O193" s="668">
        <v>1062</v>
      </c>
      <c r="P193" s="681"/>
      <c r="Q193" s="669">
        <v>354</v>
      </c>
    </row>
    <row r="194" spans="1:17" ht="14.4" customHeight="1" x14ac:dyDescent="0.3">
      <c r="A194" s="664" t="s">
        <v>8223</v>
      </c>
      <c r="B194" s="665" t="s">
        <v>7771</v>
      </c>
      <c r="C194" s="665" t="s">
        <v>8045</v>
      </c>
      <c r="D194" s="665" t="s">
        <v>8090</v>
      </c>
      <c r="E194" s="665" t="s">
        <v>8091</v>
      </c>
      <c r="F194" s="668"/>
      <c r="G194" s="668"/>
      <c r="H194" s="668"/>
      <c r="I194" s="668"/>
      <c r="J194" s="668">
        <v>1</v>
      </c>
      <c r="K194" s="668">
        <v>114</v>
      </c>
      <c r="L194" s="668"/>
      <c r="M194" s="668">
        <v>114</v>
      </c>
      <c r="N194" s="668">
        <v>2</v>
      </c>
      <c r="O194" s="668">
        <v>244</v>
      </c>
      <c r="P194" s="681"/>
      <c r="Q194" s="669">
        <v>122</v>
      </c>
    </row>
    <row r="195" spans="1:17" ht="14.4" customHeight="1" x14ac:dyDescent="0.3">
      <c r="A195" s="664" t="s">
        <v>8223</v>
      </c>
      <c r="B195" s="665" t="s">
        <v>8116</v>
      </c>
      <c r="C195" s="665" t="s">
        <v>8032</v>
      </c>
      <c r="D195" s="665" t="s">
        <v>8170</v>
      </c>
      <c r="E195" s="665" t="s">
        <v>8171</v>
      </c>
      <c r="F195" s="668"/>
      <c r="G195" s="668"/>
      <c r="H195" s="668"/>
      <c r="I195" s="668"/>
      <c r="J195" s="668">
        <v>1</v>
      </c>
      <c r="K195" s="668">
        <v>710.6</v>
      </c>
      <c r="L195" s="668"/>
      <c r="M195" s="668">
        <v>710.6</v>
      </c>
      <c r="N195" s="668"/>
      <c r="O195" s="668"/>
      <c r="P195" s="681"/>
      <c r="Q195" s="669"/>
    </row>
    <row r="196" spans="1:17" ht="14.4" customHeight="1" x14ac:dyDescent="0.3">
      <c r="A196" s="664" t="s">
        <v>8223</v>
      </c>
      <c r="B196" s="665" t="s">
        <v>8116</v>
      </c>
      <c r="C196" s="665" t="s">
        <v>8032</v>
      </c>
      <c r="D196" s="665" t="s">
        <v>8172</v>
      </c>
      <c r="E196" s="665" t="s">
        <v>8173</v>
      </c>
      <c r="F196" s="668"/>
      <c r="G196" s="668"/>
      <c r="H196" s="668"/>
      <c r="I196" s="668"/>
      <c r="J196" s="668"/>
      <c r="K196" s="668"/>
      <c r="L196" s="668"/>
      <c r="M196" s="668"/>
      <c r="N196" s="668">
        <v>2</v>
      </c>
      <c r="O196" s="668">
        <v>2043.54</v>
      </c>
      <c r="P196" s="681"/>
      <c r="Q196" s="669">
        <v>1021.77</v>
      </c>
    </row>
    <row r="197" spans="1:17" ht="14.4" customHeight="1" x14ac:dyDescent="0.3">
      <c r="A197" s="664" t="s">
        <v>8223</v>
      </c>
      <c r="B197" s="665" t="s">
        <v>8116</v>
      </c>
      <c r="C197" s="665" t="s">
        <v>8032</v>
      </c>
      <c r="D197" s="665" t="s">
        <v>8174</v>
      </c>
      <c r="E197" s="665" t="s">
        <v>8175</v>
      </c>
      <c r="F197" s="668"/>
      <c r="G197" s="668"/>
      <c r="H197" s="668"/>
      <c r="I197" s="668"/>
      <c r="J197" s="668"/>
      <c r="K197" s="668"/>
      <c r="L197" s="668"/>
      <c r="M197" s="668"/>
      <c r="N197" s="668">
        <v>3</v>
      </c>
      <c r="O197" s="668">
        <v>6037.71</v>
      </c>
      <c r="P197" s="681"/>
      <c r="Q197" s="669">
        <v>2012.57</v>
      </c>
    </row>
    <row r="198" spans="1:17" ht="14.4" customHeight="1" x14ac:dyDescent="0.3">
      <c r="A198" s="664" t="s">
        <v>8223</v>
      </c>
      <c r="B198" s="665" t="s">
        <v>8116</v>
      </c>
      <c r="C198" s="665" t="s">
        <v>8045</v>
      </c>
      <c r="D198" s="665" t="s">
        <v>8054</v>
      </c>
      <c r="E198" s="665" t="s">
        <v>8055</v>
      </c>
      <c r="F198" s="668">
        <v>19</v>
      </c>
      <c r="G198" s="668">
        <v>658</v>
      </c>
      <c r="H198" s="668">
        <v>1</v>
      </c>
      <c r="I198" s="668">
        <v>34.631578947368418</v>
      </c>
      <c r="J198" s="668">
        <v>14</v>
      </c>
      <c r="K198" s="668">
        <v>490</v>
      </c>
      <c r="L198" s="668">
        <v>0.74468085106382975</v>
      </c>
      <c r="M198" s="668">
        <v>35</v>
      </c>
      <c r="N198" s="668">
        <v>9</v>
      </c>
      <c r="O198" s="668">
        <v>333</v>
      </c>
      <c r="P198" s="681">
        <v>0.50607902735562305</v>
      </c>
      <c r="Q198" s="669">
        <v>37</v>
      </c>
    </row>
    <row r="199" spans="1:17" ht="14.4" customHeight="1" x14ac:dyDescent="0.3">
      <c r="A199" s="664" t="s">
        <v>8223</v>
      </c>
      <c r="B199" s="665" t="s">
        <v>8116</v>
      </c>
      <c r="C199" s="665" t="s">
        <v>8045</v>
      </c>
      <c r="D199" s="665" t="s">
        <v>8062</v>
      </c>
      <c r="E199" s="665" t="s">
        <v>8063</v>
      </c>
      <c r="F199" s="668">
        <v>3</v>
      </c>
      <c r="G199" s="668">
        <v>491</v>
      </c>
      <c r="H199" s="668">
        <v>1</v>
      </c>
      <c r="I199" s="668">
        <v>163.66666666666666</v>
      </c>
      <c r="J199" s="668">
        <v>10</v>
      </c>
      <c r="K199" s="668">
        <v>1650</v>
      </c>
      <c r="L199" s="668">
        <v>3.3604887983706719</v>
      </c>
      <c r="M199" s="668">
        <v>165</v>
      </c>
      <c r="N199" s="668">
        <v>18</v>
      </c>
      <c r="O199" s="668">
        <v>3186</v>
      </c>
      <c r="P199" s="681">
        <v>6.4887983706720975</v>
      </c>
      <c r="Q199" s="669">
        <v>177</v>
      </c>
    </row>
    <row r="200" spans="1:17" ht="14.4" customHeight="1" x14ac:dyDescent="0.3">
      <c r="A200" s="664" t="s">
        <v>8223</v>
      </c>
      <c r="B200" s="665" t="s">
        <v>8116</v>
      </c>
      <c r="C200" s="665" t="s">
        <v>8045</v>
      </c>
      <c r="D200" s="665" t="s">
        <v>8132</v>
      </c>
      <c r="E200" s="665" t="s">
        <v>8133</v>
      </c>
      <c r="F200" s="668"/>
      <c r="G200" s="668"/>
      <c r="H200" s="668"/>
      <c r="I200" s="668"/>
      <c r="J200" s="668"/>
      <c r="K200" s="668"/>
      <c r="L200" s="668"/>
      <c r="M200" s="668"/>
      <c r="N200" s="668">
        <v>3</v>
      </c>
      <c r="O200" s="668">
        <v>3726</v>
      </c>
      <c r="P200" s="681"/>
      <c r="Q200" s="669">
        <v>1242</v>
      </c>
    </row>
    <row r="201" spans="1:17" ht="14.4" customHeight="1" x14ac:dyDescent="0.3">
      <c r="A201" s="664" t="s">
        <v>8223</v>
      </c>
      <c r="B201" s="665" t="s">
        <v>8116</v>
      </c>
      <c r="C201" s="665" t="s">
        <v>8045</v>
      </c>
      <c r="D201" s="665" t="s">
        <v>8134</v>
      </c>
      <c r="E201" s="665" t="s">
        <v>8135</v>
      </c>
      <c r="F201" s="668">
        <v>12</v>
      </c>
      <c r="G201" s="668">
        <v>8484</v>
      </c>
      <c r="H201" s="668">
        <v>1</v>
      </c>
      <c r="I201" s="668">
        <v>707</v>
      </c>
      <c r="J201" s="668">
        <v>8</v>
      </c>
      <c r="K201" s="668">
        <v>5656</v>
      </c>
      <c r="L201" s="668">
        <v>0.66666666666666663</v>
      </c>
      <c r="M201" s="668">
        <v>707</v>
      </c>
      <c r="N201" s="668">
        <v>45</v>
      </c>
      <c r="O201" s="668">
        <v>32175</v>
      </c>
      <c r="P201" s="681">
        <v>3.7924328147100423</v>
      </c>
      <c r="Q201" s="669">
        <v>715</v>
      </c>
    </row>
    <row r="202" spans="1:17" ht="14.4" customHeight="1" x14ac:dyDescent="0.3">
      <c r="A202" s="664" t="s">
        <v>8223</v>
      </c>
      <c r="B202" s="665" t="s">
        <v>8116</v>
      </c>
      <c r="C202" s="665" t="s">
        <v>8045</v>
      </c>
      <c r="D202" s="665" t="s">
        <v>8142</v>
      </c>
      <c r="E202" s="665" t="s">
        <v>8143</v>
      </c>
      <c r="F202" s="668">
        <v>2</v>
      </c>
      <c r="G202" s="668">
        <v>248</v>
      </c>
      <c r="H202" s="668">
        <v>1</v>
      </c>
      <c r="I202" s="668">
        <v>124</v>
      </c>
      <c r="J202" s="668">
        <v>1</v>
      </c>
      <c r="K202" s="668">
        <v>125</v>
      </c>
      <c r="L202" s="668">
        <v>0.50403225806451613</v>
      </c>
      <c r="M202" s="668">
        <v>125</v>
      </c>
      <c r="N202" s="668">
        <v>3</v>
      </c>
      <c r="O202" s="668">
        <v>387</v>
      </c>
      <c r="P202" s="681">
        <v>1.560483870967742</v>
      </c>
      <c r="Q202" s="669">
        <v>129</v>
      </c>
    </row>
    <row r="203" spans="1:17" ht="14.4" customHeight="1" x14ac:dyDescent="0.3">
      <c r="A203" s="664" t="s">
        <v>8223</v>
      </c>
      <c r="B203" s="665" t="s">
        <v>8116</v>
      </c>
      <c r="C203" s="665" t="s">
        <v>8045</v>
      </c>
      <c r="D203" s="665" t="s">
        <v>8144</v>
      </c>
      <c r="E203" s="665" t="s">
        <v>8145</v>
      </c>
      <c r="F203" s="668"/>
      <c r="G203" s="668"/>
      <c r="H203" s="668"/>
      <c r="I203" s="668"/>
      <c r="J203" s="668">
        <v>1</v>
      </c>
      <c r="K203" s="668">
        <v>690</v>
      </c>
      <c r="L203" s="668"/>
      <c r="M203" s="668">
        <v>690</v>
      </c>
      <c r="N203" s="668">
        <v>6</v>
      </c>
      <c r="O203" s="668">
        <v>4320</v>
      </c>
      <c r="P203" s="681"/>
      <c r="Q203" s="669">
        <v>720</v>
      </c>
    </row>
    <row r="204" spans="1:17" ht="14.4" customHeight="1" x14ac:dyDescent="0.3">
      <c r="A204" s="664" t="s">
        <v>8223</v>
      </c>
      <c r="B204" s="665" t="s">
        <v>8116</v>
      </c>
      <c r="C204" s="665" t="s">
        <v>8045</v>
      </c>
      <c r="D204" s="665" t="s">
        <v>8146</v>
      </c>
      <c r="E204" s="665" t="s">
        <v>8147</v>
      </c>
      <c r="F204" s="668">
        <v>200</v>
      </c>
      <c r="G204" s="668">
        <v>173680</v>
      </c>
      <c r="H204" s="668">
        <v>1</v>
      </c>
      <c r="I204" s="668">
        <v>868.4</v>
      </c>
      <c r="J204" s="668"/>
      <c r="K204" s="668"/>
      <c r="L204" s="668"/>
      <c r="M204" s="668"/>
      <c r="N204" s="668">
        <v>20</v>
      </c>
      <c r="O204" s="668">
        <v>17580</v>
      </c>
      <c r="P204" s="681">
        <v>0.10122063565177337</v>
      </c>
      <c r="Q204" s="669">
        <v>879</v>
      </c>
    </row>
    <row r="205" spans="1:17" ht="14.4" customHeight="1" x14ac:dyDescent="0.3">
      <c r="A205" s="664" t="s">
        <v>8223</v>
      </c>
      <c r="B205" s="665" t="s">
        <v>8116</v>
      </c>
      <c r="C205" s="665" t="s">
        <v>8045</v>
      </c>
      <c r="D205" s="665" t="s">
        <v>8070</v>
      </c>
      <c r="E205" s="665" t="s">
        <v>8071</v>
      </c>
      <c r="F205" s="668"/>
      <c r="G205" s="668"/>
      <c r="H205" s="668"/>
      <c r="I205" s="668"/>
      <c r="J205" s="668">
        <v>1</v>
      </c>
      <c r="K205" s="668">
        <v>33.33</v>
      </c>
      <c r="L205" s="668"/>
      <c r="M205" s="668">
        <v>33.33</v>
      </c>
      <c r="N205" s="668"/>
      <c r="O205" s="668"/>
      <c r="P205" s="681"/>
      <c r="Q205" s="669"/>
    </row>
    <row r="206" spans="1:17" ht="14.4" customHeight="1" x14ac:dyDescent="0.3">
      <c r="A206" s="664" t="s">
        <v>8223</v>
      </c>
      <c r="B206" s="665" t="s">
        <v>8116</v>
      </c>
      <c r="C206" s="665" t="s">
        <v>8045</v>
      </c>
      <c r="D206" s="665" t="s">
        <v>8150</v>
      </c>
      <c r="E206" s="665" t="s">
        <v>8151</v>
      </c>
      <c r="F206" s="668">
        <v>1</v>
      </c>
      <c r="G206" s="668">
        <v>330</v>
      </c>
      <c r="H206" s="668">
        <v>1</v>
      </c>
      <c r="I206" s="668">
        <v>330</v>
      </c>
      <c r="J206" s="668">
        <v>5</v>
      </c>
      <c r="K206" s="668">
        <v>1655</v>
      </c>
      <c r="L206" s="668">
        <v>5.0151515151515156</v>
      </c>
      <c r="M206" s="668">
        <v>331</v>
      </c>
      <c r="N206" s="668">
        <v>2</v>
      </c>
      <c r="O206" s="668">
        <v>708</v>
      </c>
      <c r="P206" s="681">
        <v>2.1454545454545455</v>
      </c>
      <c r="Q206" s="669">
        <v>354</v>
      </c>
    </row>
    <row r="207" spans="1:17" ht="14.4" customHeight="1" x14ac:dyDescent="0.3">
      <c r="A207" s="664" t="s">
        <v>8223</v>
      </c>
      <c r="B207" s="665" t="s">
        <v>8116</v>
      </c>
      <c r="C207" s="665" t="s">
        <v>8045</v>
      </c>
      <c r="D207" s="665" t="s">
        <v>8154</v>
      </c>
      <c r="E207" s="665" t="s">
        <v>8155</v>
      </c>
      <c r="F207" s="668"/>
      <c r="G207" s="668"/>
      <c r="H207" s="668"/>
      <c r="I207" s="668"/>
      <c r="J207" s="668">
        <v>1</v>
      </c>
      <c r="K207" s="668">
        <v>503</v>
      </c>
      <c r="L207" s="668"/>
      <c r="M207" s="668">
        <v>503</v>
      </c>
      <c r="N207" s="668">
        <v>1</v>
      </c>
      <c r="O207" s="668">
        <v>538</v>
      </c>
      <c r="P207" s="681"/>
      <c r="Q207" s="669">
        <v>538</v>
      </c>
    </row>
    <row r="208" spans="1:17" ht="14.4" customHeight="1" x14ac:dyDescent="0.3">
      <c r="A208" s="664" t="s">
        <v>8223</v>
      </c>
      <c r="B208" s="665" t="s">
        <v>8116</v>
      </c>
      <c r="C208" s="665" t="s">
        <v>8045</v>
      </c>
      <c r="D208" s="665" t="s">
        <v>8090</v>
      </c>
      <c r="E208" s="665" t="s">
        <v>8091</v>
      </c>
      <c r="F208" s="668"/>
      <c r="G208" s="668"/>
      <c r="H208" s="668"/>
      <c r="I208" s="668"/>
      <c r="J208" s="668">
        <v>9</v>
      </c>
      <c r="K208" s="668">
        <v>1026</v>
      </c>
      <c r="L208" s="668"/>
      <c r="M208" s="668">
        <v>114</v>
      </c>
      <c r="N208" s="668">
        <v>15</v>
      </c>
      <c r="O208" s="668">
        <v>1830</v>
      </c>
      <c r="P208" s="681"/>
      <c r="Q208" s="669">
        <v>122</v>
      </c>
    </row>
    <row r="209" spans="1:17" ht="14.4" customHeight="1" x14ac:dyDescent="0.3">
      <c r="A209" s="664" t="s">
        <v>8223</v>
      </c>
      <c r="B209" s="665" t="s">
        <v>8116</v>
      </c>
      <c r="C209" s="665" t="s">
        <v>8045</v>
      </c>
      <c r="D209" s="665" t="s">
        <v>8156</v>
      </c>
      <c r="E209" s="665" t="s">
        <v>8157</v>
      </c>
      <c r="F209" s="668">
        <v>1</v>
      </c>
      <c r="G209" s="668">
        <v>3696</v>
      </c>
      <c r="H209" s="668">
        <v>1</v>
      </c>
      <c r="I209" s="668">
        <v>3696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8223</v>
      </c>
      <c r="B210" s="665" t="s">
        <v>8116</v>
      </c>
      <c r="C210" s="665" t="s">
        <v>8045</v>
      </c>
      <c r="D210" s="665" t="s">
        <v>8158</v>
      </c>
      <c r="E210" s="665" t="s">
        <v>8159</v>
      </c>
      <c r="F210" s="668">
        <v>1</v>
      </c>
      <c r="G210" s="668">
        <v>1888</v>
      </c>
      <c r="H210" s="668">
        <v>1</v>
      </c>
      <c r="I210" s="668">
        <v>1888</v>
      </c>
      <c r="J210" s="668">
        <v>5</v>
      </c>
      <c r="K210" s="668">
        <v>9480</v>
      </c>
      <c r="L210" s="668">
        <v>5.0211864406779663</v>
      </c>
      <c r="M210" s="668">
        <v>1896</v>
      </c>
      <c r="N210" s="668">
        <v>10</v>
      </c>
      <c r="O210" s="668">
        <v>19440</v>
      </c>
      <c r="P210" s="681">
        <v>10.296610169491526</v>
      </c>
      <c r="Q210" s="669">
        <v>1944</v>
      </c>
    </row>
    <row r="211" spans="1:17" ht="14.4" customHeight="1" x14ac:dyDescent="0.3">
      <c r="A211" s="664" t="s">
        <v>8223</v>
      </c>
      <c r="B211" s="665" t="s">
        <v>8116</v>
      </c>
      <c r="C211" s="665" t="s">
        <v>8045</v>
      </c>
      <c r="D211" s="665" t="s">
        <v>8164</v>
      </c>
      <c r="E211" s="665" t="s">
        <v>8165</v>
      </c>
      <c r="F211" s="668"/>
      <c r="G211" s="668"/>
      <c r="H211" s="668"/>
      <c r="I211" s="668"/>
      <c r="J211" s="668"/>
      <c r="K211" s="668"/>
      <c r="L211" s="668"/>
      <c r="M211" s="668"/>
      <c r="N211" s="668">
        <v>1</v>
      </c>
      <c r="O211" s="668">
        <v>160</v>
      </c>
      <c r="P211" s="681"/>
      <c r="Q211" s="669">
        <v>160</v>
      </c>
    </row>
    <row r="212" spans="1:17" ht="14.4" customHeight="1" x14ac:dyDescent="0.3">
      <c r="A212" s="664" t="s">
        <v>8224</v>
      </c>
      <c r="B212" s="665" t="s">
        <v>7771</v>
      </c>
      <c r="C212" s="665" t="s">
        <v>8045</v>
      </c>
      <c r="D212" s="665" t="s">
        <v>8060</v>
      </c>
      <c r="E212" s="665" t="s">
        <v>8061</v>
      </c>
      <c r="F212" s="668"/>
      <c r="G212" s="668"/>
      <c r="H212" s="668"/>
      <c r="I212" s="668"/>
      <c r="J212" s="668">
        <v>1</v>
      </c>
      <c r="K212" s="668">
        <v>165</v>
      </c>
      <c r="L212" s="668"/>
      <c r="M212" s="668">
        <v>165</v>
      </c>
      <c r="N212" s="668"/>
      <c r="O212" s="668"/>
      <c r="P212" s="681"/>
      <c r="Q212" s="669"/>
    </row>
    <row r="213" spans="1:17" ht="14.4" customHeight="1" x14ac:dyDescent="0.3">
      <c r="A213" s="664" t="s">
        <v>8224</v>
      </c>
      <c r="B213" s="665" t="s">
        <v>7771</v>
      </c>
      <c r="C213" s="665" t="s">
        <v>8045</v>
      </c>
      <c r="D213" s="665" t="s">
        <v>8070</v>
      </c>
      <c r="E213" s="665" t="s">
        <v>8071</v>
      </c>
      <c r="F213" s="668">
        <v>1</v>
      </c>
      <c r="G213" s="668">
        <v>0</v>
      </c>
      <c r="H213" s="668"/>
      <c r="I213" s="668">
        <v>0</v>
      </c>
      <c r="J213" s="668">
        <v>1</v>
      </c>
      <c r="K213" s="668">
        <v>0</v>
      </c>
      <c r="L213" s="668"/>
      <c r="M213" s="668">
        <v>0</v>
      </c>
      <c r="N213" s="668"/>
      <c r="O213" s="668"/>
      <c r="P213" s="681"/>
      <c r="Q213" s="669"/>
    </row>
    <row r="214" spans="1:17" ht="14.4" customHeight="1" x14ac:dyDescent="0.3">
      <c r="A214" s="664" t="s">
        <v>8224</v>
      </c>
      <c r="B214" s="665" t="s">
        <v>7771</v>
      </c>
      <c r="C214" s="665" t="s">
        <v>8045</v>
      </c>
      <c r="D214" s="665" t="s">
        <v>8086</v>
      </c>
      <c r="E214" s="665" t="s">
        <v>8087</v>
      </c>
      <c r="F214" s="668"/>
      <c r="G214" s="668"/>
      <c r="H214" s="668"/>
      <c r="I214" s="668"/>
      <c r="J214" s="668">
        <v>1</v>
      </c>
      <c r="K214" s="668">
        <v>653</v>
      </c>
      <c r="L214" s="668"/>
      <c r="M214" s="668">
        <v>653</v>
      </c>
      <c r="N214" s="668"/>
      <c r="O214" s="668"/>
      <c r="P214" s="681"/>
      <c r="Q214" s="669"/>
    </row>
    <row r="215" spans="1:17" ht="14.4" customHeight="1" x14ac:dyDescent="0.3">
      <c r="A215" s="664" t="s">
        <v>8224</v>
      </c>
      <c r="B215" s="665" t="s">
        <v>8116</v>
      </c>
      <c r="C215" s="665" t="s">
        <v>8045</v>
      </c>
      <c r="D215" s="665" t="s">
        <v>8054</v>
      </c>
      <c r="E215" s="665" t="s">
        <v>8055</v>
      </c>
      <c r="F215" s="668">
        <v>1</v>
      </c>
      <c r="G215" s="668">
        <v>35</v>
      </c>
      <c r="H215" s="668">
        <v>1</v>
      </c>
      <c r="I215" s="668">
        <v>35</v>
      </c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8224</v>
      </c>
      <c r="B216" s="665" t="s">
        <v>8116</v>
      </c>
      <c r="C216" s="665" t="s">
        <v>8045</v>
      </c>
      <c r="D216" s="665" t="s">
        <v>8062</v>
      </c>
      <c r="E216" s="665" t="s">
        <v>8063</v>
      </c>
      <c r="F216" s="668">
        <v>1</v>
      </c>
      <c r="G216" s="668">
        <v>164</v>
      </c>
      <c r="H216" s="668">
        <v>1</v>
      </c>
      <c r="I216" s="668">
        <v>164</v>
      </c>
      <c r="J216" s="668"/>
      <c r="K216" s="668"/>
      <c r="L216" s="668"/>
      <c r="M216" s="668"/>
      <c r="N216" s="668"/>
      <c r="O216" s="668"/>
      <c r="P216" s="681"/>
      <c r="Q216" s="669"/>
    </row>
    <row r="217" spans="1:17" ht="14.4" customHeight="1" x14ac:dyDescent="0.3">
      <c r="A217" s="664" t="s">
        <v>8224</v>
      </c>
      <c r="B217" s="665" t="s">
        <v>8116</v>
      </c>
      <c r="C217" s="665" t="s">
        <v>8045</v>
      </c>
      <c r="D217" s="665" t="s">
        <v>8150</v>
      </c>
      <c r="E217" s="665" t="s">
        <v>8151</v>
      </c>
      <c r="F217" s="668"/>
      <c r="G217" s="668"/>
      <c r="H217" s="668"/>
      <c r="I217" s="668"/>
      <c r="J217" s="668"/>
      <c r="K217" s="668"/>
      <c r="L217" s="668"/>
      <c r="M217" s="668"/>
      <c r="N217" s="668">
        <v>1</v>
      </c>
      <c r="O217" s="668">
        <v>354</v>
      </c>
      <c r="P217" s="681"/>
      <c r="Q217" s="669">
        <v>354</v>
      </c>
    </row>
    <row r="218" spans="1:17" ht="14.4" customHeight="1" x14ac:dyDescent="0.3">
      <c r="A218" s="664" t="s">
        <v>8225</v>
      </c>
      <c r="B218" s="665" t="s">
        <v>7771</v>
      </c>
      <c r="C218" s="665" t="s">
        <v>8045</v>
      </c>
      <c r="D218" s="665" t="s">
        <v>8046</v>
      </c>
      <c r="E218" s="665" t="s">
        <v>8047</v>
      </c>
      <c r="F218" s="668">
        <v>1</v>
      </c>
      <c r="G218" s="668">
        <v>279</v>
      </c>
      <c r="H218" s="668">
        <v>1</v>
      </c>
      <c r="I218" s="668">
        <v>279</v>
      </c>
      <c r="J218" s="668"/>
      <c r="K218" s="668"/>
      <c r="L218" s="668"/>
      <c r="M218" s="668"/>
      <c r="N218" s="668"/>
      <c r="O218" s="668"/>
      <c r="P218" s="681"/>
      <c r="Q218" s="669"/>
    </row>
    <row r="219" spans="1:17" ht="14.4" customHeight="1" x14ac:dyDescent="0.3">
      <c r="A219" s="664" t="s">
        <v>8225</v>
      </c>
      <c r="B219" s="665" t="s">
        <v>7771</v>
      </c>
      <c r="C219" s="665" t="s">
        <v>8045</v>
      </c>
      <c r="D219" s="665" t="s">
        <v>8054</v>
      </c>
      <c r="E219" s="665" t="s">
        <v>8055</v>
      </c>
      <c r="F219" s="668">
        <v>2</v>
      </c>
      <c r="G219" s="668">
        <v>70</v>
      </c>
      <c r="H219" s="668">
        <v>1</v>
      </c>
      <c r="I219" s="668">
        <v>35</v>
      </c>
      <c r="J219" s="668">
        <v>6</v>
      </c>
      <c r="K219" s="668">
        <v>210</v>
      </c>
      <c r="L219" s="668">
        <v>3</v>
      </c>
      <c r="M219" s="668">
        <v>35</v>
      </c>
      <c r="N219" s="668">
        <v>2</v>
      </c>
      <c r="O219" s="668">
        <v>74</v>
      </c>
      <c r="P219" s="681">
        <v>1.0571428571428572</v>
      </c>
      <c r="Q219" s="669">
        <v>37</v>
      </c>
    </row>
    <row r="220" spans="1:17" ht="14.4" customHeight="1" x14ac:dyDescent="0.3">
      <c r="A220" s="664" t="s">
        <v>8225</v>
      </c>
      <c r="B220" s="665" t="s">
        <v>7771</v>
      </c>
      <c r="C220" s="665" t="s">
        <v>8045</v>
      </c>
      <c r="D220" s="665" t="s">
        <v>8060</v>
      </c>
      <c r="E220" s="665" t="s">
        <v>8061</v>
      </c>
      <c r="F220" s="668">
        <v>1</v>
      </c>
      <c r="G220" s="668">
        <v>164</v>
      </c>
      <c r="H220" s="668">
        <v>1</v>
      </c>
      <c r="I220" s="668">
        <v>164</v>
      </c>
      <c r="J220" s="668">
        <v>1</v>
      </c>
      <c r="K220" s="668">
        <v>165</v>
      </c>
      <c r="L220" s="668">
        <v>1.0060975609756098</v>
      </c>
      <c r="M220" s="668">
        <v>165</v>
      </c>
      <c r="N220" s="668"/>
      <c r="O220" s="668"/>
      <c r="P220" s="681"/>
      <c r="Q220" s="669"/>
    </row>
    <row r="221" spans="1:17" ht="14.4" customHeight="1" x14ac:dyDescent="0.3">
      <c r="A221" s="664" t="s">
        <v>8225</v>
      </c>
      <c r="B221" s="665" t="s">
        <v>7771</v>
      </c>
      <c r="C221" s="665" t="s">
        <v>8045</v>
      </c>
      <c r="D221" s="665" t="s">
        <v>8070</v>
      </c>
      <c r="E221" s="665" t="s">
        <v>8071</v>
      </c>
      <c r="F221" s="668">
        <v>2</v>
      </c>
      <c r="G221" s="668">
        <v>0</v>
      </c>
      <c r="H221" s="668"/>
      <c r="I221" s="668">
        <v>0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8225</v>
      </c>
      <c r="B222" s="665" t="s">
        <v>7771</v>
      </c>
      <c r="C222" s="665" t="s">
        <v>8045</v>
      </c>
      <c r="D222" s="665" t="s">
        <v>8082</v>
      </c>
      <c r="E222" s="665" t="s">
        <v>8083</v>
      </c>
      <c r="F222" s="668">
        <v>1</v>
      </c>
      <c r="G222" s="668">
        <v>330</v>
      </c>
      <c r="H222" s="668">
        <v>1</v>
      </c>
      <c r="I222" s="668">
        <v>330</v>
      </c>
      <c r="J222" s="668"/>
      <c r="K222" s="668"/>
      <c r="L222" s="668"/>
      <c r="M222" s="668"/>
      <c r="N222" s="668"/>
      <c r="O222" s="668"/>
      <c r="P222" s="681"/>
      <c r="Q222" s="669"/>
    </row>
    <row r="223" spans="1:17" ht="14.4" customHeight="1" x14ac:dyDescent="0.3">
      <c r="A223" s="664" t="s">
        <v>8225</v>
      </c>
      <c r="B223" s="665" t="s">
        <v>7771</v>
      </c>
      <c r="C223" s="665" t="s">
        <v>8045</v>
      </c>
      <c r="D223" s="665" t="s">
        <v>8086</v>
      </c>
      <c r="E223" s="665" t="s">
        <v>8087</v>
      </c>
      <c r="F223" s="668"/>
      <c r="G223" s="668"/>
      <c r="H223" s="668"/>
      <c r="I223" s="668"/>
      <c r="J223" s="668">
        <v>1</v>
      </c>
      <c r="K223" s="668">
        <v>653</v>
      </c>
      <c r="L223" s="668"/>
      <c r="M223" s="668">
        <v>653</v>
      </c>
      <c r="N223" s="668"/>
      <c r="O223" s="668"/>
      <c r="P223" s="681"/>
      <c r="Q223" s="669"/>
    </row>
    <row r="224" spans="1:17" ht="14.4" customHeight="1" x14ac:dyDescent="0.3">
      <c r="A224" s="664" t="s">
        <v>8225</v>
      </c>
      <c r="B224" s="665" t="s">
        <v>7771</v>
      </c>
      <c r="C224" s="665" t="s">
        <v>8045</v>
      </c>
      <c r="D224" s="665" t="s">
        <v>8090</v>
      </c>
      <c r="E224" s="665" t="s">
        <v>8091</v>
      </c>
      <c r="F224" s="668">
        <v>9</v>
      </c>
      <c r="G224" s="668">
        <v>1020</v>
      </c>
      <c r="H224" s="668">
        <v>1</v>
      </c>
      <c r="I224" s="668">
        <v>113.33333333333333</v>
      </c>
      <c r="J224" s="668">
        <v>4</v>
      </c>
      <c r="K224" s="668">
        <v>456</v>
      </c>
      <c r="L224" s="668">
        <v>0.44705882352941179</v>
      </c>
      <c r="M224" s="668">
        <v>114</v>
      </c>
      <c r="N224" s="668">
        <v>1</v>
      </c>
      <c r="O224" s="668">
        <v>122</v>
      </c>
      <c r="P224" s="681">
        <v>0.11960784313725491</v>
      </c>
      <c r="Q224" s="669">
        <v>122</v>
      </c>
    </row>
    <row r="225" spans="1:17" ht="14.4" customHeight="1" x14ac:dyDescent="0.3">
      <c r="A225" s="664" t="s">
        <v>8225</v>
      </c>
      <c r="B225" s="665" t="s">
        <v>8116</v>
      </c>
      <c r="C225" s="665" t="s">
        <v>8032</v>
      </c>
      <c r="D225" s="665" t="s">
        <v>8170</v>
      </c>
      <c r="E225" s="665" t="s">
        <v>8171</v>
      </c>
      <c r="F225" s="668">
        <v>30</v>
      </c>
      <c r="G225" s="668">
        <v>21318.000000000007</v>
      </c>
      <c r="H225" s="668">
        <v>1</v>
      </c>
      <c r="I225" s="668">
        <v>710.60000000000025</v>
      </c>
      <c r="J225" s="668">
        <v>18</v>
      </c>
      <c r="K225" s="668">
        <v>12790.800000000003</v>
      </c>
      <c r="L225" s="668">
        <v>0.6</v>
      </c>
      <c r="M225" s="668">
        <v>710.60000000000014</v>
      </c>
      <c r="N225" s="668"/>
      <c r="O225" s="668"/>
      <c r="P225" s="681"/>
      <c r="Q225" s="669"/>
    </row>
    <row r="226" spans="1:17" ht="14.4" customHeight="1" x14ac:dyDescent="0.3">
      <c r="A226" s="664" t="s">
        <v>8225</v>
      </c>
      <c r="B226" s="665" t="s">
        <v>8116</v>
      </c>
      <c r="C226" s="665" t="s">
        <v>8032</v>
      </c>
      <c r="D226" s="665" t="s">
        <v>8226</v>
      </c>
      <c r="E226" s="665" t="s">
        <v>8227</v>
      </c>
      <c r="F226" s="668">
        <v>1</v>
      </c>
      <c r="G226" s="668">
        <v>746.4</v>
      </c>
      <c r="H226" s="668">
        <v>1</v>
      </c>
      <c r="I226" s="668">
        <v>746.4</v>
      </c>
      <c r="J226" s="668"/>
      <c r="K226" s="668"/>
      <c r="L226" s="668"/>
      <c r="M226" s="668"/>
      <c r="N226" s="668"/>
      <c r="O226" s="668"/>
      <c r="P226" s="681"/>
      <c r="Q226" s="669"/>
    </row>
    <row r="227" spans="1:17" ht="14.4" customHeight="1" x14ac:dyDescent="0.3">
      <c r="A227" s="664" t="s">
        <v>8225</v>
      </c>
      <c r="B227" s="665" t="s">
        <v>8116</v>
      </c>
      <c r="C227" s="665" t="s">
        <v>8032</v>
      </c>
      <c r="D227" s="665" t="s">
        <v>8125</v>
      </c>
      <c r="E227" s="665" t="s">
        <v>8126</v>
      </c>
      <c r="F227" s="668"/>
      <c r="G227" s="668"/>
      <c r="H227" s="668"/>
      <c r="I227" s="668"/>
      <c r="J227" s="668">
        <v>1</v>
      </c>
      <c r="K227" s="668">
        <v>2011.4</v>
      </c>
      <c r="L227" s="668"/>
      <c r="M227" s="668">
        <v>2011.4</v>
      </c>
      <c r="N227" s="668"/>
      <c r="O227" s="668"/>
      <c r="P227" s="681"/>
      <c r="Q227" s="669"/>
    </row>
    <row r="228" spans="1:17" ht="14.4" customHeight="1" x14ac:dyDescent="0.3">
      <c r="A228" s="664" t="s">
        <v>8225</v>
      </c>
      <c r="B228" s="665" t="s">
        <v>8116</v>
      </c>
      <c r="C228" s="665" t="s">
        <v>8032</v>
      </c>
      <c r="D228" s="665" t="s">
        <v>8172</v>
      </c>
      <c r="E228" s="665" t="s">
        <v>8173</v>
      </c>
      <c r="F228" s="668"/>
      <c r="G228" s="668"/>
      <c r="H228" s="668"/>
      <c r="I228" s="668"/>
      <c r="J228" s="668">
        <v>16</v>
      </c>
      <c r="K228" s="668">
        <v>16348.320000000003</v>
      </c>
      <c r="L228" s="668"/>
      <c r="M228" s="668">
        <v>1021.7700000000002</v>
      </c>
      <c r="N228" s="668">
        <v>30</v>
      </c>
      <c r="O228" s="668">
        <v>30653.100000000009</v>
      </c>
      <c r="P228" s="681"/>
      <c r="Q228" s="669">
        <v>1021.7700000000003</v>
      </c>
    </row>
    <row r="229" spans="1:17" ht="14.4" customHeight="1" x14ac:dyDescent="0.3">
      <c r="A229" s="664" t="s">
        <v>8225</v>
      </c>
      <c r="B229" s="665" t="s">
        <v>8116</v>
      </c>
      <c r="C229" s="665" t="s">
        <v>8032</v>
      </c>
      <c r="D229" s="665" t="s">
        <v>8174</v>
      </c>
      <c r="E229" s="665" t="s">
        <v>8175</v>
      </c>
      <c r="F229" s="668"/>
      <c r="G229" s="668"/>
      <c r="H229" s="668"/>
      <c r="I229" s="668"/>
      <c r="J229" s="668"/>
      <c r="K229" s="668"/>
      <c r="L229" s="668"/>
      <c r="M229" s="668"/>
      <c r="N229" s="668">
        <v>2</v>
      </c>
      <c r="O229" s="668">
        <v>4025.14</v>
      </c>
      <c r="P229" s="681"/>
      <c r="Q229" s="669">
        <v>2012.57</v>
      </c>
    </row>
    <row r="230" spans="1:17" ht="14.4" customHeight="1" x14ac:dyDescent="0.3">
      <c r="A230" s="664" t="s">
        <v>8225</v>
      </c>
      <c r="B230" s="665" t="s">
        <v>8116</v>
      </c>
      <c r="C230" s="665" t="s">
        <v>8045</v>
      </c>
      <c r="D230" s="665" t="s">
        <v>8054</v>
      </c>
      <c r="E230" s="665" t="s">
        <v>8055</v>
      </c>
      <c r="F230" s="668">
        <v>48</v>
      </c>
      <c r="G230" s="668">
        <v>1665</v>
      </c>
      <c r="H230" s="668">
        <v>1</v>
      </c>
      <c r="I230" s="668">
        <v>34.6875</v>
      </c>
      <c r="J230" s="668">
        <v>47</v>
      </c>
      <c r="K230" s="668">
        <v>1645</v>
      </c>
      <c r="L230" s="668">
        <v>0.98798798798798804</v>
      </c>
      <c r="M230" s="668">
        <v>35</v>
      </c>
      <c r="N230" s="668">
        <v>20</v>
      </c>
      <c r="O230" s="668">
        <v>740</v>
      </c>
      <c r="P230" s="681">
        <v>0.44444444444444442</v>
      </c>
      <c r="Q230" s="669">
        <v>37</v>
      </c>
    </row>
    <row r="231" spans="1:17" ht="14.4" customHeight="1" x14ac:dyDescent="0.3">
      <c r="A231" s="664" t="s">
        <v>8225</v>
      </c>
      <c r="B231" s="665" t="s">
        <v>8116</v>
      </c>
      <c r="C231" s="665" t="s">
        <v>8045</v>
      </c>
      <c r="D231" s="665" t="s">
        <v>8062</v>
      </c>
      <c r="E231" s="665" t="s">
        <v>8063</v>
      </c>
      <c r="F231" s="668">
        <v>107</v>
      </c>
      <c r="G231" s="668">
        <v>17511</v>
      </c>
      <c r="H231" s="668">
        <v>1</v>
      </c>
      <c r="I231" s="668">
        <v>163.65420560747663</v>
      </c>
      <c r="J231" s="668">
        <v>48</v>
      </c>
      <c r="K231" s="668">
        <v>7920</v>
      </c>
      <c r="L231" s="668">
        <v>0.4522871338016104</v>
      </c>
      <c r="M231" s="668">
        <v>165</v>
      </c>
      <c r="N231" s="668">
        <v>95</v>
      </c>
      <c r="O231" s="668">
        <v>16815</v>
      </c>
      <c r="P231" s="681">
        <v>0.9602535549083433</v>
      </c>
      <c r="Q231" s="669">
        <v>177</v>
      </c>
    </row>
    <row r="232" spans="1:17" ht="14.4" customHeight="1" x14ac:dyDescent="0.3">
      <c r="A232" s="664" t="s">
        <v>8225</v>
      </c>
      <c r="B232" s="665" t="s">
        <v>8116</v>
      </c>
      <c r="C232" s="665" t="s">
        <v>8045</v>
      </c>
      <c r="D232" s="665" t="s">
        <v>8132</v>
      </c>
      <c r="E232" s="665" t="s">
        <v>8133</v>
      </c>
      <c r="F232" s="668">
        <v>5</v>
      </c>
      <c r="G232" s="668">
        <v>5942</v>
      </c>
      <c r="H232" s="668">
        <v>1</v>
      </c>
      <c r="I232" s="668">
        <v>1188.4000000000001</v>
      </c>
      <c r="J232" s="668">
        <v>13</v>
      </c>
      <c r="K232" s="668">
        <v>15522</v>
      </c>
      <c r="L232" s="668">
        <v>2.6122517670817906</v>
      </c>
      <c r="M232" s="668">
        <v>1194</v>
      </c>
      <c r="N232" s="668">
        <v>4</v>
      </c>
      <c r="O232" s="668">
        <v>4968</v>
      </c>
      <c r="P232" s="681">
        <v>0.83608212722988895</v>
      </c>
      <c r="Q232" s="669">
        <v>1242</v>
      </c>
    </row>
    <row r="233" spans="1:17" ht="14.4" customHeight="1" x14ac:dyDescent="0.3">
      <c r="A233" s="664" t="s">
        <v>8225</v>
      </c>
      <c r="B233" s="665" t="s">
        <v>8116</v>
      </c>
      <c r="C233" s="665" t="s">
        <v>8045</v>
      </c>
      <c r="D233" s="665" t="s">
        <v>8134</v>
      </c>
      <c r="E233" s="665" t="s">
        <v>8135</v>
      </c>
      <c r="F233" s="668">
        <v>1879</v>
      </c>
      <c r="G233" s="668">
        <v>1327666</v>
      </c>
      <c r="H233" s="668">
        <v>1</v>
      </c>
      <c r="I233" s="668">
        <v>706.58116019159127</v>
      </c>
      <c r="J233" s="668">
        <v>2227</v>
      </c>
      <c r="K233" s="668">
        <v>1574489</v>
      </c>
      <c r="L233" s="668">
        <v>1.1859074496145867</v>
      </c>
      <c r="M233" s="668">
        <v>707</v>
      </c>
      <c r="N233" s="668">
        <v>2584</v>
      </c>
      <c r="O233" s="668">
        <v>1847560</v>
      </c>
      <c r="P233" s="681">
        <v>1.3915849317524136</v>
      </c>
      <c r="Q233" s="669">
        <v>715</v>
      </c>
    </row>
    <row r="234" spans="1:17" ht="14.4" customHeight="1" x14ac:dyDescent="0.3">
      <c r="A234" s="664" t="s">
        <v>8225</v>
      </c>
      <c r="B234" s="665" t="s">
        <v>8116</v>
      </c>
      <c r="C234" s="665" t="s">
        <v>8045</v>
      </c>
      <c r="D234" s="665" t="s">
        <v>8138</v>
      </c>
      <c r="E234" s="665" t="s">
        <v>8139</v>
      </c>
      <c r="F234" s="668"/>
      <c r="G234" s="668"/>
      <c r="H234" s="668"/>
      <c r="I234" s="668"/>
      <c r="J234" s="668"/>
      <c r="K234" s="668"/>
      <c r="L234" s="668"/>
      <c r="M234" s="668"/>
      <c r="N234" s="668">
        <v>1</v>
      </c>
      <c r="O234" s="668">
        <v>6148</v>
      </c>
      <c r="P234" s="681"/>
      <c r="Q234" s="669">
        <v>6148</v>
      </c>
    </row>
    <row r="235" spans="1:17" ht="14.4" customHeight="1" x14ac:dyDescent="0.3">
      <c r="A235" s="664" t="s">
        <v>8225</v>
      </c>
      <c r="B235" s="665" t="s">
        <v>8116</v>
      </c>
      <c r="C235" s="665" t="s">
        <v>8045</v>
      </c>
      <c r="D235" s="665" t="s">
        <v>8140</v>
      </c>
      <c r="E235" s="665" t="s">
        <v>8141</v>
      </c>
      <c r="F235" s="668">
        <v>6</v>
      </c>
      <c r="G235" s="668">
        <v>39393</v>
      </c>
      <c r="H235" s="668">
        <v>1</v>
      </c>
      <c r="I235" s="668">
        <v>6565.5</v>
      </c>
      <c r="J235" s="668">
        <v>6</v>
      </c>
      <c r="K235" s="668">
        <v>39486</v>
      </c>
      <c r="L235" s="668">
        <v>1.0023608255273779</v>
      </c>
      <c r="M235" s="668">
        <v>6581</v>
      </c>
      <c r="N235" s="668">
        <v>12</v>
      </c>
      <c r="O235" s="668">
        <v>80124</v>
      </c>
      <c r="P235" s="681">
        <v>2.0339654253293733</v>
      </c>
      <c r="Q235" s="669">
        <v>6677</v>
      </c>
    </row>
    <row r="236" spans="1:17" ht="14.4" customHeight="1" x14ac:dyDescent="0.3">
      <c r="A236" s="664" t="s">
        <v>8225</v>
      </c>
      <c r="B236" s="665" t="s">
        <v>8116</v>
      </c>
      <c r="C236" s="665" t="s">
        <v>8045</v>
      </c>
      <c r="D236" s="665" t="s">
        <v>8142</v>
      </c>
      <c r="E236" s="665" t="s">
        <v>8143</v>
      </c>
      <c r="F236" s="668">
        <v>37</v>
      </c>
      <c r="G236" s="668">
        <v>4609</v>
      </c>
      <c r="H236" s="668">
        <v>1</v>
      </c>
      <c r="I236" s="668">
        <v>124.56756756756756</v>
      </c>
      <c r="J236" s="668">
        <v>33</v>
      </c>
      <c r="K236" s="668">
        <v>4125</v>
      </c>
      <c r="L236" s="668">
        <v>0.8949880668257757</v>
      </c>
      <c r="M236" s="668">
        <v>125</v>
      </c>
      <c r="N236" s="668">
        <v>41</v>
      </c>
      <c r="O236" s="668">
        <v>5289</v>
      </c>
      <c r="P236" s="681">
        <v>1.1475374267737035</v>
      </c>
      <c r="Q236" s="669">
        <v>129</v>
      </c>
    </row>
    <row r="237" spans="1:17" ht="14.4" customHeight="1" x14ac:dyDescent="0.3">
      <c r="A237" s="664" t="s">
        <v>8225</v>
      </c>
      <c r="B237" s="665" t="s">
        <v>8116</v>
      </c>
      <c r="C237" s="665" t="s">
        <v>8045</v>
      </c>
      <c r="D237" s="665" t="s">
        <v>8144</v>
      </c>
      <c r="E237" s="665" t="s">
        <v>8145</v>
      </c>
      <c r="F237" s="668">
        <v>35</v>
      </c>
      <c r="G237" s="668">
        <v>23887</v>
      </c>
      <c r="H237" s="668">
        <v>1</v>
      </c>
      <c r="I237" s="668">
        <v>682.48571428571427</v>
      </c>
      <c r="J237" s="668">
        <v>36</v>
      </c>
      <c r="K237" s="668">
        <v>24840</v>
      </c>
      <c r="L237" s="668">
        <v>1.0398961778373175</v>
      </c>
      <c r="M237" s="668">
        <v>690</v>
      </c>
      <c r="N237" s="668">
        <v>37</v>
      </c>
      <c r="O237" s="668">
        <v>26640</v>
      </c>
      <c r="P237" s="681">
        <v>1.1152509733327751</v>
      </c>
      <c r="Q237" s="669">
        <v>720</v>
      </c>
    </row>
    <row r="238" spans="1:17" ht="14.4" customHeight="1" x14ac:dyDescent="0.3">
      <c r="A238" s="664" t="s">
        <v>8225</v>
      </c>
      <c r="B238" s="665" t="s">
        <v>8116</v>
      </c>
      <c r="C238" s="665" t="s">
        <v>8045</v>
      </c>
      <c r="D238" s="665" t="s">
        <v>8146</v>
      </c>
      <c r="E238" s="665" t="s">
        <v>8147</v>
      </c>
      <c r="F238" s="668">
        <v>184</v>
      </c>
      <c r="G238" s="668">
        <v>159780</v>
      </c>
      <c r="H238" s="668">
        <v>1</v>
      </c>
      <c r="I238" s="668">
        <v>868.36956521739125</v>
      </c>
      <c r="J238" s="668">
        <v>341</v>
      </c>
      <c r="K238" s="668">
        <v>296670</v>
      </c>
      <c r="L238" s="668">
        <v>1.8567405182125423</v>
      </c>
      <c r="M238" s="668">
        <v>870</v>
      </c>
      <c r="N238" s="668">
        <v>80</v>
      </c>
      <c r="O238" s="668">
        <v>70320</v>
      </c>
      <c r="P238" s="681">
        <v>0.44010514457378896</v>
      </c>
      <c r="Q238" s="669">
        <v>879</v>
      </c>
    </row>
    <row r="239" spans="1:17" ht="14.4" customHeight="1" x14ac:dyDescent="0.3">
      <c r="A239" s="664" t="s">
        <v>8225</v>
      </c>
      <c r="B239" s="665" t="s">
        <v>8116</v>
      </c>
      <c r="C239" s="665" t="s">
        <v>8045</v>
      </c>
      <c r="D239" s="665" t="s">
        <v>8070</v>
      </c>
      <c r="E239" s="665" t="s">
        <v>8071</v>
      </c>
      <c r="F239" s="668"/>
      <c r="G239" s="668"/>
      <c r="H239" s="668"/>
      <c r="I239" s="668"/>
      <c r="J239" s="668">
        <v>20</v>
      </c>
      <c r="K239" s="668">
        <v>333.33</v>
      </c>
      <c r="L239" s="668"/>
      <c r="M239" s="668">
        <v>16.666499999999999</v>
      </c>
      <c r="N239" s="668"/>
      <c r="O239" s="668"/>
      <c r="P239" s="681"/>
      <c r="Q239" s="669"/>
    </row>
    <row r="240" spans="1:17" ht="14.4" customHeight="1" x14ac:dyDescent="0.3">
      <c r="A240" s="664" t="s">
        <v>8225</v>
      </c>
      <c r="B240" s="665" t="s">
        <v>8116</v>
      </c>
      <c r="C240" s="665" t="s">
        <v>8045</v>
      </c>
      <c r="D240" s="665" t="s">
        <v>8148</v>
      </c>
      <c r="E240" s="665" t="s">
        <v>8149</v>
      </c>
      <c r="F240" s="668">
        <v>6</v>
      </c>
      <c r="G240" s="668">
        <v>5475</v>
      </c>
      <c r="H240" s="668">
        <v>1</v>
      </c>
      <c r="I240" s="668">
        <v>912.5</v>
      </c>
      <c r="J240" s="668">
        <v>6</v>
      </c>
      <c r="K240" s="668">
        <v>5490</v>
      </c>
      <c r="L240" s="668">
        <v>1.0027397260273974</v>
      </c>
      <c r="M240" s="668">
        <v>915</v>
      </c>
      <c r="N240" s="668">
        <v>13</v>
      </c>
      <c r="O240" s="668">
        <v>12194</v>
      </c>
      <c r="P240" s="681">
        <v>2.2272146118721463</v>
      </c>
      <c r="Q240" s="669">
        <v>938</v>
      </c>
    </row>
    <row r="241" spans="1:17" ht="14.4" customHeight="1" x14ac:dyDescent="0.3">
      <c r="A241" s="664" t="s">
        <v>8225</v>
      </c>
      <c r="B241" s="665" t="s">
        <v>8116</v>
      </c>
      <c r="C241" s="665" t="s">
        <v>8045</v>
      </c>
      <c r="D241" s="665" t="s">
        <v>8150</v>
      </c>
      <c r="E241" s="665" t="s">
        <v>8151</v>
      </c>
      <c r="F241" s="668">
        <v>31</v>
      </c>
      <c r="G241" s="668">
        <v>10203</v>
      </c>
      <c r="H241" s="668">
        <v>1</v>
      </c>
      <c r="I241" s="668">
        <v>329.12903225806451</v>
      </c>
      <c r="J241" s="668">
        <v>64</v>
      </c>
      <c r="K241" s="668">
        <v>21184</v>
      </c>
      <c r="L241" s="668">
        <v>2.0762520827207682</v>
      </c>
      <c r="M241" s="668">
        <v>331</v>
      </c>
      <c r="N241" s="668">
        <v>59</v>
      </c>
      <c r="O241" s="668">
        <v>20886</v>
      </c>
      <c r="P241" s="681">
        <v>2.0470449867685976</v>
      </c>
      <c r="Q241" s="669">
        <v>354</v>
      </c>
    </row>
    <row r="242" spans="1:17" ht="14.4" customHeight="1" x14ac:dyDescent="0.3">
      <c r="A242" s="664" t="s">
        <v>8225</v>
      </c>
      <c r="B242" s="665" t="s">
        <v>8116</v>
      </c>
      <c r="C242" s="665" t="s">
        <v>8045</v>
      </c>
      <c r="D242" s="665" t="s">
        <v>8154</v>
      </c>
      <c r="E242" s="665" t="s">
        <v>8155</v>
      </c>
      <c r="F242" s="668">
        <v>80</v>
      </c>
      <c r="G242" s="668">
        <v>39968</v>
      </c>
      <c r="H242" s="668">
        <v>1</v>
      </c>
      <c r="I242" s="668">
        <v>499.6</v>
      </c>
      <c r="J242" s="668">
        <v>82</v>
      </c>
      <c r="K242" s="668">
        <v>41246</v>
      </c>
      <c r="L242" s="668">
        <v>1.0319755804643715</v>
      </c>
      <c r="M242" s="668">
        <v>503</v>
      </c>
      <c r="N242" s="668">
        <v>71</v>
      </c>
      <c r="O242" s="668">
        <v>38198</v>
      </c>
      <c r="P242" s="681">
        <v>0.95571457165732587</v>
      </c>
      <c r="Q242" s="669">
        <v>538</v>
      </c>
    </row>
    <row r="243" spans="1:17" ht="14.4" customHeight="1" x14ac:dyDescent="0.3">
      <c r="A243" s="664" t="s">
        <v>8225</v>
      </c>
      <c r="B243" s="665" t="s">
        <v>8116</v>
      </c>
      <c r="C243" s="665" t="s">
        <v>8045</v>
      </c>
      <c r="D243" s="665" t="s">
        <v>8090</v>
      </c>
      <c r="E243" s="665" t="s">
        <v>8091</v>
      </c>
      <c r="F243" s="668">
        <v>1</v>
      </c>
      <c r="G243" s="668">
        <v>114</v>
      </c>
      <c r="H243" s="668">
        <v>1</v>
      </c>
      <c r="I243" s="668">
        <v>114</v>
      </c>
      <c r="J243" s="668">
        <v>2</v>
      </c>
      <c r="K243" s="668">
        <v>228</v>
      </c>
      <c r="L243" s="668">
        <v>2</v>
      </c>
      <c r="M243" s="668">
        <v>114</v>
      </c>
      <c r="N243" s="668">
        <v>2</v>
      </c>
      <c r="O243" s="668">
        <v>244</v>
      </c>
      <c r="P243" s="681">
        <v>2.1403508771929824</v>
      </c>
      <c r="Q243" s="669">
        <v>122</v>
      </c>
    </row>
    <row r="244" spans="1:17" ht="14.4" customHeight="1" x14ac:dyDescent="0.3">
      <c r="A244" s="664" t="s">
        <v>8225</v>
      </c>
      <c r="B244" s="665" t="s">
        <v>8116</v>
      </c>
      <c r="C244" s="665" t="s">
        <v>8045</v>
      </c>
      <c r="D244" s="665" t="s">
        <v>8158</v>
      </c>
      <c r="E244" s="665" t="s">
        <v>8159</v>
      </c>
      <c r="F244" s="668">
        <v>128</v>
      </c>
      <c r="G244" s="668">
        <v>242084</v>
      </c>
      <c r="H244" s="668">
        <v>1</v>
      </c>
      <c r="I244" s="668">
        <v>1891.28125</v>
      </c>
      <c r="J244" s="668">
        <v>164</v>
      </c>
      <c r="K244" s="668">
        <v>310944</v>
      </c>
      <c r="L244" s="668">
        <v>1.2844467209728854</v>
      </c>
      <c r="M244" s="668">
        <v>1896</v>
      </c>
      <c r="N244" s="668">
        <v>181</v>
      </c>
      <c r="O244" s="668">
        <v>351864</v>
      </c>
      <c r="P244" s="681">
        <v>1.4534789577171561</v>
      </c>
      <c r="Q244" s="669">
        <v>1944</v>
      </c>
    </row>
    <row r="245" spans="1:17" ht="14.4" customHeight="1" x14ac:dyDescent="0.3">
      <c r="A245" s="664" t="s">
        <v>8225</v>
      </c>
      <c r="B245" s="665" t="s">
        <v>8116</v>
      </c>
      <c r="C245" s="665" t="s">
        <v>8045</v>
      </c>
      <c r="D245" s="665" t="s">
        <v>8178</v>
      </c>
      <c r="E245" s="665" t="s">
        <v>8179</v>
      </c>
      <c r="F245" s="668">
        <v>5</v>
      </c>
      <c r="G245" s="668">
        <v>1762</v>
      </c>
      <c r="H245" s="668">
        <v>1</v>
      </c>
      <c r="I245" s="668">
        <v>352.4</v>
      </c>
      <c r="J245" s="668">
        <v>2</v>
      </c>
      <c r="K245" s="668">
        <v>706</v>
      </c>
      <c r="L245" s="668">
        <v>0.40068104426787743</v>
      </c>
      <c r="M245" s="668">
        <v>353</v>
      </c>
      <c r="N245" s="668">
        <v>2</v>
      </c>
      <c r="O245" s="668">
        <v>714</v>
      </c>
      <c r="P245" s="681">
        <v>0.40522133938706018</v>
      </c>
      <c r="Q245" s="669">
        <v>357</v>
      </c>
    </row>
    <row r="246" spans="1:17" ht="14.4" customHeight="1" x14ac:dyDescent="0.3">
      <c r="A246" s="664" t="s">
        <v>8225</v>
      </c>
      <c r="B246" s="665" t="s">
        <v>8116</v>
      </c>
      <c r="C246" s="665" t="s">
        <v>8045</v>
      </c>
      <c r="D246" s="665" t="s">
        <v>8182</v>
      </c>
      <c r="E246" s="665" t="s">
        <v>8183</v>
      </c>
      <c r="F246" s="668"/>
      <c r="G246" s="668"/>
      <c r="H246" s="668"/>
      <c r="I246" s="668"/>
      <c r="J246" s="668">
        <v>2</v>
      </c>
      <c r="K246" s="668">
        <v>16050</v>
      </c>
      <c r="L246" s="668"/>
      <c r="M246" s="668">
        <v>8025</v>
      </c>
      <c r="N246" s="668"/>
      <c r="O246" s="668"/>
      <c r="P246" s="681"/>
      <c r="Q246" s="669"/>
    </row>
    <row r="247" spans="1:17" ht="14.4" customHeight="1" x14ac:dyDescent="0.3">
      <c r="A247" s="664" t="s">
        <v>8225</v>
      </c>
      <c r="B247" s="665" t="s">
        <v>8116</v>
      </c>
      <c r="C247" s="665" t="s">
        <v>8045</v>
      </c>
      <c r="D247" s="665" t="s">
        <v>8160</v>
      </c>
      <c r="E247" s="665" t="s">
        <v>8161</v>
      </c>
      <c r="F247" s="668"/>
      <c r="G247" s="668"/>
      <c r="H247" s="668"/>
      <c r="I247" s="668"/>
      <c r="J247" s="668">
        <v>14</v>
      </c>
      <c r="K247" s="668">
        <v>205856</v>
      </c>
      <c r="L247" s="668"/>
      <c r="M247" s="668">
        <v>14704</v>
      </c>
      <c r="N247" s="668">
        <v>15</v>
      </c>
      <c r="O247" s="668">
        <v>222000</v>
      </c>
      <c r="P247" s="681"/>
      <c r="Q247" s="669">
        <v>14800</v>
      </c>
    </row>
    <row r="248" spans="1:17" ht="14.4" customHeight="1" x14ac:dyDescent="0.3">
      <c r="A248" s="664" t="s">
        <v>8225</v>
      </c>
      <c r="B248" s="665" t="s">
        <v>8116</v>
      </c>
      <c r="C248" s="665" t="s">
        <v>8045</v>
      </c>
      <c r="D248" s="665" t="s">
        <v>8162</v>
      </c>
      <c r="E248" s="665" t="s">
        <v>8163</v>
      </c>
      <c r="F248" s="668"/>
      <c r="G248" s="668"/>
      <c r="H248" s="668"/>
      <c r="I248" s="668"/>
      <c r="J248" s="668">
        <v>10</v>
      </c>
      <c r="K248" s="668">
        <v>2880</v>
      </c>
      <c r="L248" s="668"/>
      <c r="M248" s="668">
        <v>288</v>
      </c>
      <c r="N248" s="668">
        <v>4</v>
      </c>
      <c r="O248" s="668">
        <v>1200</v>
      </c>
      <c r="P248" s="681"/>
      <c r="Q248" s="669">
        <v>300</v>
      </c>
    </row>
    <row r="249" spans="1:17" ht="14.4" customHeight="1" x14ac:dyDescent="0.3">
      <c r="A249" s="664" t="s">
        <v>8225</v>
      </c>
      <c r="B249" s="665" t="s">
        <v>8116</v>
      </c>
      <c r="C249" s="665" t="s">
        <v>8045</v>
      </c>
      <c r="D249" s="665" t="s">
        <v>8164</v>
      </c>
      <c r="E249" s="665" t="s">
        <v>8165</v>
      </c>
      <c r="F249" s="668"/>
      <c r="G249" s="668"/>
      <c r="H249" s="668"/>
      <c r="I249" s="668"/>
      <c r="J249" s="668">
        <v>71</v>
      </c>
      <c r="K249" s="668">
        <v>11218</v>
      </c>
      <c r="L249" s="668"/>
      <c r="M249" s="668">
        <v>158</v>
      </c>
      <c r="N249" s="668">
        <v>35</v>
      </c>
      <c r="O249" s="668">
        <v>5600</v>
      </c>
      <c r="P249" s="681"/>
      <c r="Q249" s="669">
        <v>160</v>
      </c>
    </row>
    <row r="250" spans="1:17" ht="14.4" customHeight="1" x14ac:dyDescent="0.3">
      <c r="A250" s="664" t="s">
        <v>8228</v>
      </c>
      <c r="B250" s="665" t="s">
        <v>7771</v>
      </c>
      <c r="C250" s="665" t="s">
        <v>7772</v>
      </c>
      <c r="D250" s="665" t="s">
        <v>7942</v>
      </c>
      <c r="E250" s="665" t="s">
        <v>7939</v>
      </c>
      <c r="F250" s="668">
        <v>0.52</v>
      </c>
      <c r="G250" s="668">
        <v>7189.46</v>
      </c>
      <c r="H250" s="668">
        <v>1</v>
      </c>
      <c r="I250" s="668">
        <v>13825.884615384615</v>
      </c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8228</v>
      </c>
      <c r="B251" s="665" t="s">
        <v>7771</v>
      </c>
      <c r="C251" s="665" t="s">
        <v>8045</v>
      </c>
      <c r="D251" s="665" t="s">
        <v>8054</v>
      </c>
      <c r="E251" s="665" t="s">
        <v>8055</v>
      </c>
      <c r="F251" s="668">
        <v>5</v>
      </c>
      <c r="G251" s="668">
        <v>173</v>
      </c>
      <c r="H251" s="668">
        <v>1</v>
      </c>
      <c r="I251" s="668">
        <v>34.6</v>
      </c>
      <c r="J251" s="668">
        <v>2</v>
      </c>
      <c r="K251" s="668">
        <v>70</v>
      </c>
      <c r="L251" s="668">
        <v>0.40462427745664742</v>
      </c>
      <c r="M251" s="668">
        <v>35</v>
      </c>
      <c r="N251" s="668">
        <v>1</v>
      </c>
      <c r="O251" s="668">
        <v>37</v>
      </c>
      <c r="P251" s="681">
        <v>0.2138728323699422</v>
      </c>
      <c r="Q251" s="669">
        <v>37</v>
      </c>
    </row>
    <row r="252" spans="1:17" ht="14.4" customHeight="1" x14ac:dyDescent="0.3">
      <c r="A252" s="664" t="s">
        <v>8228</v>
      </c>
      <c r="B252" s="665" t="s">
        <v>7771</v>
      </c>
      <c r="C252" s="665" t="s">
        <v>8045</v>
      </c>
      <c r="D252" s="665" t="s">
        <v>8060</v>
      </c>
      <c r="E252" s="665" t="s">
        <v>8061</v>
      </c>
      <c r="F252" s="668">
        <v>3</v>
      </c>
      <c r="G252" s="668">
        <v>492</v>
      </c>
      <c r="H252" s="668">
        <v>1</v>
      </c>
      <c r="I252" s="668">
        <v>164</v>
      </c>
      <c r="J252" s="668">
        <v>3</v>
      </c>
      <c r="K252" s="668">
        <v>495</v>
      </c>
      <c r="L252" s="668">
        <v>1.0060975609756098</v>
      </c>
      <c r="M252" s="668">
        <v>165</v>
      </c>
      <c r="N252" s="668"/>
      <c r="O252" s="668"/>
      <c r="P252" s="681"/>
      <c r="Q252" s="669"/>
    </row>
    <row r="253" spans="1:17" ht="14.4" customHeight="1" x14ac:dyDescent="0.3">
      <c r="A253" s="664" t="s">
        <v>8228</v>
      </c>
      <c r="B253" s="665" t="s">
        <v>7771</v>
      </c>
      <c r="C253" s="665" t="s">
        <v>8045</v>
      </c>
      <c r="D253" s="665" t="s">
        <v>8068</v>
      </c>
      <c r="E253" s="665" t="s">
        <v>8069</v>
      </c>
      <c r="F253" s="668">
        <v>2</v>
      </c>
      <c r="G253" s="668">
        <v>209</v>
      </c>
      <c r="H253" s="668">
        <v>1</v>
      </c>
      <c r="I253" s="668">
        <v>104.5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8228</v>
      </c>
      <c r="B254" s="665" t="s">
        <v>7771</v>
      </c>
      <c r="C254" s="665" t="s">
        <v>8045</v>
      </c>
      <c r="D254" s="665" t="s">
        <v>8070</v>
      </c>
      <c r="E254" s="665" t="s">
        <v>8071</v>
      </c>
      <c r="F254" s="668">
        <v>0</v>
      </c>
      <c r="G254" s="668">
        <v>0</v>
      </c>
      <c r="H254" s="668"/>
      <c r="I254" s="668"/>
      <c r="J254" s="668"/>
      <c r="K254" s="668"/>
      <c r="L254" s="668"/>
      <c r="M254" s="668"/>
      <c r="N254" s="668"/>
      <c r="O254" s="668"/>
      <c r="P254" s="681"/>
      <c r="Q254" s="669"/>
    </row>
    <row r="255" spans="1:17" ht="14.4" customHeight="1" x14ac:dyDescent="0.3">
      <c r="A255" s="664" t="s">
        <v>8228</v>
      </c>
      <c r="B255" s="665" t="s">
        <v>7771</v>
      </c>
      <c r="C255" s="665" t="s">
        <v>8045</v>
      </c>
      <c r="D255" s="665" t="s">
        <v>8082</v>
      </c>
      <c r="E255" s="665" t="s">
        <v>8083</v>
      </c>
      <c r="F255" s="668">
        <v>1</v>
      </c>
      <c r="G255" s="668">
        <v>330</v>
      </c>
      <c r="H255" s="668">
        <v>1</v>
      </c>
      <c r="I255" s="668">
        <v>330</v>
      </c>
      <c r="J255" s="668"/>
      <c r="K255" s="668"/>
      <c r="L255" s="668"/>
      <c r="M255" s="668"/>
      <c r="N255" s="668">
        <v>2</v>
      </c>
      <c r="O255" s="668">
        <v>708</v>
      </c>
      <c r="P255" s="681">
        <v>2.1454545454545455</v>
      </c>
      <c r="Q255" s="669">
        <v>354</v>
      </c>
    </row>
    <row r="256" spans="1:17" ht="14.4" customHeight="1" x14ac:dyDescent="0.3">
      <c r="A256" s="664" t="s">
        <v>8228</v>
      </c>
      <c r="B256" s="665" t="s">
        <v>7771</v>
      </c>
      <c r="C256" s="665" t="s">
        <v>8045</v>
      </c>
      <c r="D256" s="665" t="s">
        <v>8086</v>
      </c>
      <c r="E256" s="665" t="s">
        <v>8087</v>
      </c>
      <c r="F256" s="668"/>
      <c r="G256" s="668"/>
      <c r="H256" s="668"/>
      <c r="I256" s="668"/>
      <c r="J256" s="668">
        <v>1</v>
      </c>
      <c r="K256" s="668">
        <v>653</v>
      </c>
      <c r="L256" s="668"/>
      <c r="M256" s="668">
        <v>653</v>
      </c>
      <c r="N256" s="668"/>
      <c r="O256" s="668"/>
      <c r="P256" s="681"/>
      <c r="Q256" s="669"/>
    </row>
    <row r="257" spans="1:17" ht="14.4" customHeight="1" x14ac:dyDescent="0.3">
      <c r="A257" s="664" t="s">
        <v>8228</v>
      </c>
      <c r="B257" s="665" t="s">
        <v>7771</v>
      </c>
      <c r="C257" s="665" t="s">
        <v>8045</v>
      </c>
      <c r="D257" s="665" t="s">
        <v>8090</v>
      </c>
      <c r="E257" s="665" t="s">
        <v>8091</v>
      </c>
      <c r="F257" s="668">
        <v>2</v>
      </c>
      <c r="G257" s="668">
        <v>228</v>
      </c>
      <c r="H257" s="668">
        <v>1</v>
      </c>
      <c r="I257" s="668">
        <v>114</v>
      </c>
      <c r="J257" s="668"/>
      <c r="K257" s="668"/>
      <c r="L257" s="668"/>
      <c r="M257" s="668"/>
      <c r="N257" s="668">
        <v>4</v>
      </c>
      <c r="O257" s="668">
        <v>488</v>
      </c>
      <c r="P257" s="681">
        <v>2.1403508771929824</v>
      </c>
      <c r="Q257" s="669">
        <v>122</v>
      </c>
    </row>
    <row r="258" spans="1:17" ht="14.4" customHeight="1" x14ac:dyDescent="0.3">
      <c r="A258" s="664" t="s">
        <v>8228</v>
      </c>
      <c r="B258" s="665" t="s">
        <v>8116</v>
      </c>
      <c r="C258" s="665" t="s">
        <v>8045</v>
      </c>
      <c r="D258" s="665" t="s">
        <v>8054</v>
      </c>
      <c r="E258" s="665" t="s">
        <v>8055</v>
      </c>
      <c r="F258" s="668">
        <v>3</v>
      </c>
      <c r="G258" s="668">
        <v>105</v>
      </c>
      <c r="H258" s="668">
        <v>1</v>
      </c>
      <c r="I258" s="668">
        <v>35</v>
      </c>
      <c r="J258" s="668">
        <v>3</v>
      </c>
      <c r="K258" s="668">
        <v>105</v>
      </c>
      <c r="L258" s="668">
        <v>1</v>
      </c>
      <c r="M258" s="668">
        <v>35</v>
      </c>
      <c r="N258" s="668">
        <v>1</v>
      </c>
      <c r="O258" s="668">
        <v>37</v>
      </c>
      <c r="P258" s="681">
        <v>0.35238095238095241</v>
      </c>
      <c r="Q258" s="669">
        <v>37</v>
      </c>
    </row>
    <row r="259" spans="1:17" ht="14.4" customHeight="1" x14ac:dyDescent="0.3">
      <c r="A259" s="664" t="s">
        <v>8228</v>
      </c>
      <c r="B259" s="665" t="s">
        <v>8116</v>
      </c>
      <c r="C259" s="665" t="s">
        <v>8045</v>
      </c>
      <c r="D259" s="665" t="s">
        <v>8062</v>
      </c>
      <c r="E259" s="665" t="s">
        <v>8063</v>
      </c>
      <c r="F259" s="668"/>
      <c r="G259" s="668"/>
      <c r="H259" s="668"/>
      <c r="I259" s="668"/>
      <c r="J259" s="668">
        <v>2</v>
      </c>
      <c r="K259" s="668">
        <v>330</v>
      </c>
      <c r="L259" s="668"/>
      <c r="M259" s="668">
        <v>165</v>
      </c>
      <c r="N259" s="668">
        <v>3</v>
      </c>
      <c r="O259" s="668">
        <v>531</v>
      </c>
      <c r="P259" s="681"/>
      <c r="Q259" s="669">
        <v>177</v>
      </c>
    </row>
    <row r="260" spans="1:17" ht="14.4" customHeight="1" x14ac:dyDescent="0.3">
      <c r="A260" s="664" t="s">
        <v>8228</v>
      </c>
      <c r="B260" s="665" t="s">
        <v>8116</v>
      </c>
      <c r="C260" s="665" t="s">
        <v>8045</v>
      </c>
      <c r="D260" s="665" t="s">
        <v>8134</v>
      </c>
      <c r="E260" s="665" t="s">
        <v>8135</v>
      </c>
      <c r="F260" s="668"/>
      <c r="G260" s="668"/>
      <c r="H260" s="668"/>
      <c r="I260" s="668"/>
      <c r="J260" s="668"/>
      <c r="K260" s="668"/>
      <c r="L260" s="668"/>
      <c r="M260" s="668"/>
      <c r="N260" s="668">
        <v>33</v>
      </c>
      <c r="O260" s="668">
        <v>23595</v>
      </c>
      <c r="P260" s="681"/>
      <c r="Q260" s="669">
        <v>715</v>
      </c>
    </row>
    <row r="261" spans="1:17" ht="14.4" customHeight="1" x14ac:dyDescent="0.3">
      <c r="A261" s="664" t="s">
        <v>8228</v>
      </c>
      <c r="B261" s="665" t="s">
        <v>8116</v>
      </c>
      <c r="C261" s="665" t="s">
        <v>8045</v>
      </c>
      <c r="D261" s="665" t="s">
        <v>8146</v>
      </c>
      <c r="E261" s="665" t="s">
        <v>8147</v>
      </c>
      <c r="F261" s="668">
        <v>10</v>
      </c>
      <c r="G261" s="668">
        <v>8700</v>
      </c>
      <c r="H261" s="668">
        <v>1</v>
      </c>
      <c r="I261" s="668">
        <v>870</v>
      </c>
      <c r="J261" s="668"/>
      <c r="K261" s="668"/>
      <c r="L261" s="668"/>
      <c r="M261" s="668"/>
      <c r="N261" s="668"/>
      <c r="O261" s="668"/>
      <c r="P261" s="681"/>
      <c r="Q261" s="669"/>
    </row>
    <row r="262" spans="1:17" ht="14.4" customHeight="1" x14ac:dyDescent="0.3">
      <c r="A262" s="664" t="s">
        <v>8228</v>
      </c>
      <c r="B262" s="665" t="s">
        <v>8116</v>
      </c>
      <c r="C262" s="665" t="s">
        <v>8045</v>
      </c>
      <c r="D262" s="665" t="s">
        <v>8070</v>
      </c>
      <c r="E262" s="665" t="s">
        <v>8071</v>
      </c>
      <c r="F262" s="668"/>
      <c r="G262" s="668"/>
      <c r="H262" s="668"/>
      <c r="I262" s="668"/>
      <c r="J262" s="668">
        <v>1</v>
      </c>
      <c r="K262" s="668">
        <v>0</v>
      </c>
      <c r="L262" s="668"/>
      <c r="M262" s="668">
        <v>0</v>
      </c>
      <c r="N262" s="668"/>
      <c r="O262" s="668"/>
      <c r="P262" s="681"/>
      <c r="Q262" s="669"/>
    </row>
    <row r="263" spans="1:17" ht="14.4" customHeight="1" x14ac:dyDescent="0.3">
      <c r="A263" s="664" t="s">
        <v>8228</v>
      </c>
      <c r="B263" s="665" t="s">
        <v>8116</v>
      </c>
      <c r="C263" s="665" t="s">
        <v>8045</v>
      </c>
      <c r="D263" s="665" t="s">
        <v>8150</v>
      </c>
      <c r="E263" s="665" t="s">
        <v>8151</v>
      </c>
      <c r="F263" s="668">
        <v>2</v>
      </c>
      <c r="G263" s="668">
        <v>657</v>
      </c>
      <c r="H263" s="668">
        <v>1</v>
      </c>
      <c r="I263" s="668">
        <v>328.5</v>
      </c>
      <c r="J263" s="668">
        <v>1</v>
      </c>
      <c r="K263" s="668">
        <v>331</v>
      </c>
      <c r="L263" s="668">
        <v>0.50380517503805178</v>
      </c>
      <c r="M263" s="668">
        <v>331</v>
      </c>
      <c r="N263" s="668">
        <v>1</v>
      </c>
      <c r="O263" s="668">
        <v>354</v>
      </c>
      <c r="P263" s="681">
        <v>0.53881278538812782</v>
      </c>
      <c r="Q263" s="669">
        <v>354</v>
      </c>
    </row>
    <row r="264" spans="1:17" ht="14.4" customHeight="1" x14ac:dyDescent="0.3">
      <c r="A264" s="664" t="s">
        <v>8228</v>
      </c>
      <c r="B264" s="665" t="s">
        <v>8116</v>
      </c>
      <c r="C264" s="665" t="s">
        <v>8045</v>
      </c>
      <c r="D264" s="665" t="s">
        <v>8158</v>
      </c>
      <c r="E264" s="665" t="s">
        <v>8159</v>
      </c>
      <c r="F264" s="668">
        <v>1</v>
      </c>
      <c r="G264" s="668">
        <v>1894</v>
      </c>
      <c r="H264" s="668">
        <v>1</v>
      </c>
      <c r="I264" s="668">
        <v>1894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8228</v>
      </c>
      <c r="B265" s="665" t="s">
        <v>8116</v>
      </c>
      <c r="C265" s="665" t="s">
        <v>8045</v>
      </c>
      <c r="D265" s="665" t="s">
        <v>8162</v>
      </c>
      <c r="E265" s="665" t="s">
        <v>8163</v>
      </c>
      <c r="F265" s="668"/>
      <c r="G265" s="668"/>
      <c r="H265" s="668"/>
      <c r="I265" s="668"/>
      <c r="J265" s="668">
        <v>2</v>
      </c>
      <c r="K265" s="668">
        <v>576</v>
      </c>
      <c r="L265" s="668"/>
      <c r="M265" s="668">
        <v>288</v>
      </c>
      <c r="N265" s="668"/>
      <c r="O265" s="668"/>
      <c r="P265" s="681"/>
      <c r="Q265" s="669"/>
    </row>
    <row r="266" spans="1:17" ht="14.4" customHeight="1" x14ac:dyDescent="0.3">
      <c r="A266" s="664" t="s">
        <v>8228</v>
      </c>
      <c r="B266" s="665" t="s">
        <v>8116</v>
      </c>
      <c r="C266" s="665" t="s">
        <v>8045</v>
      </c>
      <c r="D266" s="665" t="s">
        <v>8164</v>
      </c>
      <c r="E266" s="665" t="s">
        <v>8165</v>
      </c>
      <c r="F266" s="668"/>
      <c r="G266" s="668"/>
      <c r="H266" s="668"/>
      <c r="I266" s="668"/>
      <c r="J266" s="668">
        <v>1</v>
      </c>
      <c r="K266" s="668">
        <v>158</v>
      </c>
      <c r="L266" s="668"/>
      <c r="M266" s="668">
        <v>158</v>
      </c>
      <c r="N266" s="668"/>
      <c r="O266" s="668"/>
      <c r="P266" s="681"/>
      <c r="Q266" s="669"/>
    </row>
    <row r="267" spans="1:17" ht="14.4" customHeight="1" x14ac:dyDescent="0.3">
      <c r="A267" s="664" t="s">
        <v>8229</v>
      </c>
      <c r="B267" s="665" t="s">
        <v>7771</v>
      </c>
      <c r="C267" s="665" t="s">
        <v>7772</v>
      </c>
      <c r="D267" s="665" t="s">
        <v>7854</v>
      </c>
      <c r="E267" s="665" t="s">
        <v>2035</v>
      </c>
      <c r="F267" s="668">
        <v>2.2999999999999998</v>
      </c>
      <c r="G267" s="668">
        <v>16944.59</v>
      </c>
      <c r="H267" s="668">
        <v>1</v>
      </c>
      <c r="I267" s="668">
        <v>7367.2130434782612</v>
      </c>
      <c r="J267" s="668"/>
      <c r="K267" s="668"/>
      <c r="L267" s="668"/>
      <c r="M267" s="668"/>
      <c r="N267" s="668"/>
      <c r="O267" s="668"/>
      <c r="P267" s="681"/>
      <c r="Q267" s="669"/>
    </row>
    <row r="268" spans="1:17" ht="14.4" customHeight="1" x14ac:dyDescent="0.3">
      <c r="A268" s="664" t="s">
        <v>8229</v>
      </c>
      <c r="B268" s="665" t="s">
        <v>7771</v>
      </c>
      <c r="C268" s="665" t="s">
        <v>7772</v>
      </c>
      <c r="D268" s="665" t="s">
        <v>7942</v>
      </c>
      <c r="E268" s="665" t="s">
        <v>7939</v>
      </c>
      <c r="F268" s="668">
        <v>0.96</v>
      </c>
      <c r="G268" s="668">
        <v>7072.5300000000007</v>
      </c>
      <c r="H268" s="668">
        <v>1</v>
      </c>
      <c r="I268" s="668">
        <v>7367.2187500000009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8229</v>
      </c>
      <c r="B269" s="665" t="s">
        <v>7771</v>
      </c>
      <c r="C269" s="665" t="s">
        <v>8045</v>
      </c>
      <c r="D269" s="665" t="s">
        <v>8054</v>
      </c>
      <c r="E269" s="665" t="s">
        <v>8055</v>
      </c>
      <c r="F269" s="668">
        <v>5</v>
      </c>
      <c r="G269" s="668">
        <v>175</v>
      </c>
      <c r="H269" s="668">
        <v>1</v>
      </c>
      <c r="I269" s="668">
        <v>35</v>
      </c>
      <c r="J269" s="668">
        <v>1</v>
      </c>
      <c r="K269" s="668">
        <v>35</v>
      </c>
      <c r="L269" s="668">
        <v>0.2</v>
      </c>
      <c r="M269" s="668">
        <v>35</v>
      </c>
      <c r="N269" s="668"/>
      <c r="O269" s="668"/>
      <c r="P269" s="681"/>
      <c r="Q269" s="669"/>
    </row>
    <row r="270" spans="1:17" ht="14.4" customHeight="1" x14ac:dyDescent="0.3">
      <c r="A270" s="664" t="s">
        <v>8229</v>
      </c>
      <c r="B270" s="665" t="s">
        <v>7771</v>
      </c>
      <c r="C270" s="665" t="s">
        <v>8045</v>
      </c>
      <c r="D270" s="665" t="s">
        <v>8060</v>
      </c>
      <c r="E270" s="665" t="s">
        <v>8061</v>
      </c>
      <c r="F270" s="668">
        <v>1</v>
      </c>
      <c r="G270" s="668">
        <v>164</v>
      </c>
      <c r="H270" s="668">
        <v>1</v>
      </c>
      <c r="I270" s="668">
        <v>164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8229</v>
      </c>
      <c r="B271" s="665" t="s">
        <v>7771</v>
      </c>
      <c r="C271" s="665" t="s">
        <v>8045</v>
      </c>
      <c r="D271" s="665" t="s">
        <v>8068</v>
      </c>
      <c r="E271" s="665" t="s">
        <v>8069</v>
      </c>
      <c r="F271" s="668">
        <v>7</v>
      </c>
      <c r="G271" s="668">
        <v>735</v>
      </c>
      <c r="H271" s="668">
        <v>1</v>
      </c>
      <c r="I271" s="668">
        <v>105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8229</v>
      </c>
      <c r="B272" s="665" t="s">
        <v>7771</v>
      </c>
      <c r="C272" s="665" t="s">
        <v>8045</v>
      </c>
      <c r="D272" s="665" t="s">
        <v>8082</v>
      </c>
      <c r="E272" s="665" t="s">
        <v>8083</v>
      </c>
      <c r="F272" s="668">
        <v>4</v>
      </c>
      <c r="G272" s="668">
        <v>1320</v>
      </c>
      <c r="H272" s="668">
        <v>1</v>
      </c>
      <c r="I272" s="668">
        <v>330</v>
      </c>
      <c r="J272" s="668"/>
      <c r="K272" s="668"/>
      <c r="L272" s="668"/>
      <c r="M272" s="668"/>
      <c r="N272" s="668"/>
      <c r="O272" s="668"/>
      <c r="P272" s="681"/>
      <c r="Q272" s="669"/>
    </row>
    <row r="273" spans="1:17" ht="14.4" customHeight="1" x14ac:dyDescent="0.3">
      <c r="A273" s="664" t="s">
        <v>8229</v>
      </c>
      <c r="B273" s="665" t="s">
        <v>7771</v>
      </c>
      <c r="C273" s="665" t="s">
        <v>8045</v>
      </c>
      <c r="D273" s="665" t="s">
        <v>8090</v>
      </c>
      <c r="E273" s="665" t="s">
        <v>8091</v>
      </c>
      <c r="F273" s="668"/>
      <c r="G273" s="668"/>
      <c r="H273" s="668"/>
      <c r="I273" s="668"/>
      <c r="J273" s="668">
        <v>1</v>
      </c>
      <c r="K273" s="668">
        <v>114</v>
      </c>
      <c r="L273" s="668"/>
      <c r="M273" s="668">
        <v>114</v>
      </c>
      <c r="N273" s="668"/>
      <c r="O273" s="668"/>
      <c r="P273" s="681"/>
      <c r="Q273" s="669"/>
    </row>
    <row r="274" spans="1:17" ht="14.4" customHeight="1" x14ac:dyDescent="0.3">
      <c r="A274" s="664" t="s">
        <v>8229</v>
      </c>
      <c r="B274" s="665" t="s">
        <v>8116</v>
      </c>
      <c r="C274" s="665" t="s">
        <v>7772</v>
      </c>
      <c r="D274" s="665" t="s">
        <v>7822</v>
      </c>
      <c r="E274" s="665" t="s">
        <v>1703</v>
      </c>
      <c r="F274" s="668"/>
      <c r="G274" s="668"/>
      <c r="H274" s="668"/>
      <c r="I274" s="668"/>
      <c r="J274" s="668">
        <v>3.95</v>
      </c>
      <c r="K274" s="668">
        <v>417.87</v>
      </c>
      <c r="L274" s="668"/>
      <c r="M274" s="668">
        <v>105.78987341772151</v>
      </c>
      <c r="N274" s="668">
        <v>0.4</v>
      </c>
      <c r="O274" s="668">
        <v>55.01</v>
      </c>
      <c r="P274" s="681"/>
      <c r="Q274" s="669">
        <v>137.52499999999998</v>
      </c>
    </row>
    <row r="275" spans="1:17" ht="14.4" customHeight="1" x14ac:dyDescent="0.3">
      <c r="A275" s="664" t="s">
        <v>8229</v>
      </c>
      <c r="B275" s="665" t="s">
        <v>8116</v>
      </c>
      <c r="C275" s="665" t="s">
        <v>7772</v>
      </c>
      <c r="D275" s="665" t="s">
        <v>7823</v>
      </c>
      <c r="E275" s="665" t="s">
        <v>1703</v>
      </c>
      <c r="F275" s="668"/>
      <c r="G275" s="668"/>
      <c r="H275" s="668"/>
      <c r="I275" s="668"/>
      <c r="J275" s="668">
        <v>1</v>
      </c>
      <c r="K275" s="668">
        <v>528.98</v>
      </c>
      <c r="L275" s="668"/>
      <c r="M275" s="668">
        <v>528.98</v>
      </c>
      <c r="N275" s="668">
        <v>1.69</v>
      </c>
      <c r="O275" s="668">
        <v>1162.1400000000001</v>
      </c>
      <c r="P275" s="681"/>
      <c r="Q275" s="669">
        <v>687.65680473372788</v>
      </c>
    </row>
    <row r="276" spans="1:17" ht="14.4" customHeight="1" x14ac:dyDescent="0.3">
      <c r="A276" s="664" t="s">
        <v>8229</v>
      </c>
      <c r="B276" s="665" t="s">
        <v>8116</v>
      </c>
      <c r="C276" s="665" t="s">
        <v>7772</v>
      </c>
      <c r="D276" s="665" t="s">
        <v>7839</v>
      </c>
      <c r="E276" s="665" t="s">
        <v>1535</v>
      </c>
      <c r="F276" s="668"/>
      <c r="G276" s="668"/>
      <c r="H276" s="668"/>
      <c r="I276" s="668"/>
      <c r="J276" s="668">
        <v>0.2</v>
      </c>
      <c r="K276" s="668">
        <v>97.29</v>
      </c>
      <c r="L276" s="668"/>
      <c r="M276" s="668">
        <v>486.45</v>
      </c>
      <c r="N276" s="668"/>
      <c r="O276" s="668"/>
      <c r="P276" s="681"/>
      <c r="Q276" s="669"/>
    </row>
    <row r="277" spans="1:17" ht="14.4" customHeight="1" x14ac:dyDescent="0.3">
      <c r="A277" s="664" t="s">
        <v>8229</v>
      </c>
      <c r="B277" s="665" t="s">
        <v>8116</v>
      </c>
      <c r="C277" s="665" t="s">
        <v>7772</v>
      </c>
      <c r="D277" s="665" t="s">
        <v>7840</v>
      </c>
      <c r="E277" s="665" t="s">
        <v>1539</v>
      </c>
      <c r="F277" s="668"/>
      <c r="G277" s="668"/>
      <c r="H277" s="668"/>
      <c r="I277" s="668"/>
      <c r="J277" s="668">
        <v>1</v>
      </c>
      <c r="K277" s="668">
        <v>121.61</v>
      </c>
      <c r="L277" s="668"/>
      <c r="M277" s="668">
        <v>121.61</v>
      </c>
      <c r="N277" s="668"/>
      <c r="O277" s="668"/>
      <c r="P277" s="681"/>
      <c r="Q277" s="669"/>
    </row>
    <row r="278" spans="1:17" ht="14.4" customHeight="1" x14ac:dyDescent="0.3">
      <c r="A278" s="664" t="s">
        <v>8229</v>
      </c>
      <c r="B278" s="665" t="s">
        <v>8116</v>
      </c>
      <c r="C278" s="665" t="s">
        <v>7772</v>
      </c>
      <c r="D278" s="665" t="s">
        <v>7841</v>
      </c>
      <c r="E278" s="665" t="s">
        <v>1543</v>
      </c>
      <c r="F278" s="668"/>
      <c r="G278" s="668"/>
      <c r="H278" s="668"/>
      <c r="I278" s="668"/>
      <c r="J278" s="668"/>
      <c r="K278" s="668"/>
      <c r="L278" s="668"/>
      <c r="M278" s="668"/>
      <c r="N278" s="668">
        <v>0.87</v>
      </c>
      <c r="O278" s="668">
        <v>211.61</v>
      </c>
      <c r="P278" s="681"/>
      <c r="Q278" s="669">
        <v>243.22988505747128</v>
      </c>
    </row>
    <row r="279" spans="1:17" ht="14.4" customHeight="1" x14ac:dyDescent="0.3">
      <c r="A279" s="664" t="s">
        <v>8229</v>
      </c>
      <c r="B279" s="665" t="s">
        <v>8116</v>
      </c>
      <c r="C279" s="665" t="s">
        <v>7772</v>
      </c>
      <c r="D279" s="665" t="s">
        <v>7854</v>
      </c>
      <c r="E279" s="665" t="s">
        <v>2035</v>
      </c>
      <c r="F279" s="668">
        <v>0.46</v>
      </c>
      <c r="G279" s="668">
        <v>3388.92</v>
      </c>
      <c r="H279" s="668">
        <v>1</v>
      </c>
      <c r="I279" s="668">
        <v>7367.217391304348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8229</v>
      </c>
      <c r="B280" s="665" t="s">
        <v>8116</v>
      </c>
      <c r="C280" s="665" t="s">
        <v>8045</v>
      </c>
      <c r="D280" s="665" t="s">
        <v>8054</v>
      </c>
      <c r="E280" s="665" t="s">
        <v>8055</v>
      </c>
      <c r="F280" s="668">
        <v>1</v>
      </c>
      <c r="G280" s="668">
        <v>35</v>
      </c>
      <c r="H280" s="668">
        <v>1</v>
      </c>
      <c r="I280" s="668">
        <v>35</v>
      </c>
      <c r="J280" s="668"/>
      <c r="K280" s="668"/>
      <c r="L280" s="668"/>
      <c r="M280" s="668"/>
      <c r="N280" s="668"/>
      <c r="O280" s="668"/>
      <c r="P280" s="681"/>
      <c r="Q280" s="669"/>
    </row>
    <row r="281" spans="1:17" ht="14.4" customHeight="1" x14ac:dyDescent="0.3">
      <c r="A281" s="664" t="s">
        <v>8229</v>
      </c>
      <c r="B281" s="665" t="s">
        <v>8116</v>
      </c>
      <c r="C281" s="665" t="s">
        <v>8045</v>
      </c>
      <c r="D281" s="665" t="s">
        <v>8062</v>
      </c>
      <c r="E281" s="665" t="s">
        <v>8063</v>
      </c>
      <c r="F281" s="668"/>
      <c r="G281" s="668"/>
      <c r="H281" s="668"/>
      <c r="I281" s="668"/>
      <c r="J281" s="668">
        <v>1</v>
      </c>
      <c r="K281" s="668">
        <v>165</v>
      </c>
      <c r="L281" s="668"/>
      <c r="M281" s="668">
        <v>165</v>
      </c>
      <c r="N281" s="668">
        <v>1</v>
      </c>
      <c r="O281" s="668">
        <v>177</v>
      </c>
      <c r="P281" s="681"/>
      <c r="Q281" s="669">
        <v>177</v>
      </c>
    </row>
    <row r="282" spans="1:17" ht="14.4" customHeight="1" x14ac:dyDescent="0.3">
      <c r="A282" s="664" t="s">
        <v>8229</v>
      </c>
      <c r="B282" s="665" t="s">
        <v>8116</v>
      </c>
      <c r="C282" s="665" t="s">
        <v>8045</v>
      </c>
      <c r="D282" s="665" t="s">
        <v>8068</v>
      </c>
      <c r="E282" s="665" t="s">
        <v>8069</v>
      </c>
      <c r="F282" s="668">
        <v>1</v>
      </c>
      <c r="G282" s="668">
        <v>105</v>
      </c>
      <c r="H282" s="668">
        <v>1</v>
      </c>
      <c r="I282" s="668">
        <v>105</v>
      </c>
      <c r="J282" s="668">
        <v>2</v>
      </c>
      <c r="K282" s="668">
        <v>212</v>
      </c>
      <c r="L282" s="668">
        <v>2.019047619047619</v>
      </c>
      <c r="M282" s="668">
        <v>106</v>
      </c>
      <c r="N282" s="668"/>
      <c r="O282" s="668"/>
      <c r="P282" s="681"/>
      <c r="Q282" s="669"/>
    </row>
    <row r="283" spans="1:17" ht="14.4" customHeight="1" x14ac:dyDescent="0.3">
      <c r="A283" s="664" t="s">
        <v>8229</v>
      </c>
      <c r="B283" s="665" t="s">
        <v>8116</v>
      </c>
      <c r="C283" s="665" t="s">
        <v>8045</v>
      </c>
      <c r="D283" s="665" t="s">
        <v>8150</v>
      </c>
      <c r="E283" s="665" t="s">
        <v>8151</v>
      </c>
      <c r="F283" s="668"/>
      <c r="G283" s="668"/>
      <c r="H283" s="668"/>
      <c r="I283" s="668"/>
      <c r="J283" s="668"/>
      <c r="K283" s="668"/>
      <c r="L283" s="668"/>
      <c r="M283" s="668"/>
      <c r="N283" s="668">
        <v>1</v>
      </c>
      <c r="O283" s="668">
        <v>354</v>
      </c>
      <c r="P283" s="681"/>
      <c r="Q283" s="669">
        <v>354</v>
      </c>
    </row>
    <row r="284" spans="1:17" ht="14.4" customHeight="1" x14ac:dyDescent="0.3">
      <c r="A284" s="664" t="s">
        <v>8230</v>
      </c>
      <c r="B284" s="665" t="s">
        <v>7771</v>
      </c>
      <c r="C284" s="665" t="s">
        <v>8045</v>
      </c>
      <c r="D284" s="665" t="s">
        <v>8060</v>
      </c>
      <c r="E284" s="665" t="s">
        <v>8061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177</v>
      </c>
      <c r="P284" s="681"/>
      <c r="Q284" s="669">
        <v>177</v>
      </c>
    </row>
    <row r="285" spans="1:17" ht="14.4" customHeight="1" x14ac:dyDescent="0.3">
      <c r="A285" s="664" t="s">
        <v>8230</v>
      </c>
      <c r="B285" s="665" t="s">
        <v>8116</v>
      </c>
      <c r="C285" s="665" t="s">
        <v>8045</v>
      </c>
      <c r="D285" s="665" t="s">
        <v>8062</v>
      </c>
      <c r="E285" s="665" t="s">
        <v>8063</v>
      </c>
      <c r="F285" s="668"/>
      <c r="G285" s="668"/>
      <c r="H285" s="668"/>
      <c r="I285" s="668"/>
      <c r="J285" s="668"/>
      <c r="K285" s="668"/>
      <c r="L285" s="668"/>
      <c r="M285" s="668"/>
      <c r="N285" s="668">
        <v>4</v>
      </c>
      <c r="O285" s="668">
        <v>708</v>
      </c>
      <c r="P285" s="681"/>
      <c r="Q285" s="669">
        <v>177</v>
      </c>
    </row>
    <row r="286" spans="1:17" ht="14.4" customHeight="1" x14ac:dyDescent="0.3">
      <c r="A286" s="664" t="s">
        <v>8230</v>
      </c>
      <c r="B286" s="665" t="s">
        <v>8116</v>
      </c>
      <c r="C286" s="665" t="s">
        <v>8045</v>
      </c>
      <c r="D286" s="665" t="s">
        <v>8136</v>
      </c>
      <c r="E286" s="665" t="s">
        <v>8137</v>
      </c>
      <c r="F286" s="668"/>
      <c r="G286" s="668"/>
      <c r="H286" s="668"/>
      <c r="I286" s="668"/>
      <c r="J286" s="668"/>
      <c r="K286" s="668"/>
      <c r="L286" s="668"/>
      <c r="M286" s="668"/>
      <c r="N286" s="668">
        <v>13</v>
      </c>
      <c r="O286" s="668">
        <v>8203</v>
      </c>
      <c r="P286" s="681"/>
      <c r="Q286" s="669">
        <v>631</v>
      </c>
    </row>
    <row r="287" spans="1:17" ht="14.4" customHeight="1" x14ac:dyDescent="0.3">
      <c r="A287" s="664" t="s">
        <v>8230</v>
      </c>
      <c r="B287" s="665" t="s">
        <v>8116</v>
      </c>
      <c r="C287" s="665" t="s">
        <v>8045</v>
      </c>
      <c r="D287" s="665" t="s">
        <v>8146</v>
      </c>
      <c r="E287" s="665" t="s">
        <v>8147</v>
      </c>
      <c r="F287" s="668">
        <v>20</v>
      </c>
      <c r="G287" s="668">
        <v>17400</v>
      </c>
      <c r="H287" s="668">
        <v>1</v>
      </c>
      <c r="I287" s="668">
        <v>870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544</v>
      </c>
      <c r="B288" s="665" t="s">
        <v>8231</v>
      </c>
      <c r="C288" s="665" t="s">
        <v>8045</v>
      </c>
      <c r="D288" s="665" t="s">
        <v>8232</v>
      </c>
      <c r="E288" s="665" t="s">
        <v>8233</v>
      </c>
      <c r="F288" s="668"/>
      <c r="G288" s="668"/>
      <c r="H288" s="668"/>
      <c r="I288" s="668"/>
      <c r="J288" s="668">
        <v>1</v>
      </c>
      <c r="K288" s="668">
        <v>10454</v>
      </c>
      <c r="L288" s="668"/>
      <c r="M288" s="668">
        <v>10454</v>
      </c>
      <c r="N288" s="668"/>
      <c r="O288" s="668"/>
      <c r="P288" s="681"/>
      <c r="Q288" s="669"/>
    </row>
    <row r="289" spans="1:17" ht="14.4" customHeight="1" x14ac:dyDescent="0.3">
      <c r="A289" s="664" t="s">
        <v>544</v>
      </c>
      <c r="B289" s="665" t="s">
        <v>7771</v>
      </c>
      <c r="C289" s="665" t="s">
        <v>7772</v>
      </c>
      <c r="D289" s="665" t="s">
        <v>7794</v>
      </c>
      <c r="E289" s="665" t="s">
        <v>1823</v>
      </c>
      <c r="F289" s="668"/>
      <c r="G289" s="668"/>
      <c r="H289" s="668"/>
      <c r="I289" s="668"/>
      <c r="J289" s="668"/>
      <c r="K289" s="668"/>
      <c r="L289" s="668"/>
      <c r="M289" s="668"/>
      <c r="N289" s="668">
        <v>0.57999999999999996</v>
      </c>
      <c r="O289" s="668">
        <v>296.93</v>
      </c>
      <c r="P289" s="681"/>
      <c r="Q289" s="669">
        <v>511.94827586206901</v>
      </c>
    </row>
    <row r="290" spans="1:17" ht="14.4" customHeight="1" x14ac:dyDescent="0.3">
      <c r="A290" s="664" t="s">
        <v>544</v>
      </c>
      <c r="B290" s="665" t="s">
        <v>7771</v>
      </c>
      <c r="C290" s="665" t="s">
        <v>7772</v>
      </c>
      <c r="D290" s="665" t="s">
        <v>7799</v>
      </c>
      <c r="E290" s="665" t="s">
        <v>8093</v>
      </c>
      <c r="F290" s="668">
        <v>0</v>
      </c>
      <c r="G290" s="668">
        <v>0</v>
      </c>
      <c r="H290" s="668"/>
      <c r="I290" s="668"/>
      <c r="J290" s="668">
        <v>-1.7763568394002505E-15</v>
      </c>
      <c r="K290" s="668">
        <v>0</v>
      </c>
      <c r="L290" s="668"/>
      <c r="M290" s="668">
        <v>0</v>
      </c>
      <c r="N290" s="668">
        <v>0</v>
      </c>
      <c r="O290" s="668">
        <v>0</v>
      </c>
      <c r="P290" s="681"/>
      <c r="Q290" s="669"/>
    </row>
    <row r="291" spans="1:17" ht="14.4" customHeight="1" x14ac:dyDescent="0.3">
      <c r="A291" s="664" t="s">
        <v>544</v>
      </c>
      <c r="B291" s="665" t="s">
        <v>7771</v>
      </c>
      <c r="C291" s="665" t="s">
        <v>7772</v>
      </c>
      <c r="D291" s="665" t="s">
        <v>7799</v>
      </c>
      <c r="E291" s="665" t="s">
        <v>4193</v>
      </c>
      <c r="F291" s="668">
        <v>3.08</v>
      </c>
      <c r="G291" s="668">
        <v>46488.13</v>
      </c>
      <c r="H291" s="668">
        <v>1</v>
      </c>
      <c r="I291" s="668">
        <v>15093.5487012987</v>
      </c>
      <c r="J291" s="668">
        <v>19.72</v>
      </c>
      <c r="K291" s="668">
        <v>294547.36</v>
      </c>
      <c r="L291" s="668">
        <v>6.3359692033213637</v>
      </c>
      <c r="M291" s="668">
        <v>14936.478701825557</v>
      </c>
      <c r="N291" s="668">
        <v>3</v>
      </c>
      <c r="O291" s="668">
        <v>44809.440000000002</v>
      </c>
      <c r="P291" s="681">
        <v>0.96388992200804813</v>
      </c>
      <c r="Q291" s="669">
        <v>14936.480000000001</v>
      </c>
    </row>
    <row r="292" spans="1:17" ht="14.4" customHeight="1" x14ac:dyDescent="0.3">
      <c r="A292" s="664" t="s">
        <v>544</v>
      </c>
      <c r="B292" s="665" t="s">
        <v>7771</v>
      </c>
      <c r="C292" s="665" t="s">
        <v>7772</v>
      </c>
      <c r="D292" s="665" t="s">
        <v>7802</v>
      </c>
      <c r="E292" s="665" t="s">
        <v>8094</v>
      </c>
      <c r="F292" s="668">
        <v>0</v>
      </c>
      <c r="G292" s="668">
        <v>2.9103830456733704E-11</v>
      </c>
      <c r="H292" s="668">
        <v>1</v>
      </c>
      <c r="I292" s="668"/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544</v>
      </c>
      <c r="B293" s="665" t="s">
        <v>7771</v>
      </c>
      <c r="C293" s="665" t="s">
        <v>7772</v>
      </c>
      <c r="D293" s="665" t="s">
        <v>7802</v>
      </c>
      <c r="E293" s="665" t="s">
        <v>4205</v>
      </c>
      <c r="F293" s="668">
        <v>3</v>
      </c>
      <c r="G293" s="668">
        <v>404535.30000000005</v>
      </c>
      <c r="H293" s="668">
        <v>1</v>
      </c>
      <c r="I293" s="668">
        <v>134845.1</v>
      </c>
      <c r="J293" s="668"/>
      <c r="K293" s="668"/>
      <c r="L293" s="668"/>
      <c r="M293" s="668"/>
      <c r="N293" s="668"/>
      <c r="O293" s="668"/>
      <c r="P293" s="681"/>
      <c r="Q293" s="669"/>
    </row>
    <row r="294" spans="1:17" ht="14.4" customHeight="1" x14ac:dyDescent="0.3">
      <c r="A294" s="664" t="s">
        <v>544</v>
      </c>
      <c r="B294" s="665" t="s">
        <v>7771</v>
      </c>
      <c r="C294" s="665" t="s">
        <v>7772</v>
      </c>
      <c r="D294" s="665" t="s">
        <v>7806</v>
      </c>
      <c r="E294" s="665" t="s">
        <v>8096</v>
      </c>
      <c r="F294" s="668">
        <v>0</v>
      </c>
      <c r="G294" s="668">
        <v>2.9103830456733704E-11</v>
      </c>
      <c r="H294" s="668">
        <v>1</v>
      </c>
      <c r="I294" s="668"/>
      <c r="J294" s="668">
        <v>0</v>
      </c>
      <c r="K294" s="668">
        <v>0</v>
      </c>
      <c r="L294" s="668">
        <v>0</v>
      </c>
      <c r="M294" s="668"/>
      <c r="N294" s="668">
        <v>0</v>
      </c>
      <c r="O294" s="668">
        <v>0</v>
      </c>
      <c r="P294" s="681">
        <v>0</v>
      </c>
      <c r="Q294" s="669"/>
    </row>
    <row r="295" spans="1:17" ht="14.4" customHeight="1" x14ac:dyDescent="0.3">
      <c r="A295" s="664" t="s">
        <v>544</v>
      </c>
      <c r="B295" s="665" t="s">
        <v>7771</v>
      </c>
      <c r="C295" s="665" t="s">
        <v>7772</v>
      </c>
      <c r="D295" s="665" t="s">
        <v>7806</v>
      </c>
      <c r="E295" s="665" t="s">
        <v>4173</v>
      </c>
      <c r="F295" s="668">
        <v>6</v>
      </c>
      <c r="G295" s="668">
        <v>354560.81999999995</v>
      </c>
      <c r="H295" s="668">
        <v>1</v>
      </c>
      <c r="I295" s="668">
        <v>59093.469999999994</v>
      </c>
      <c r="J295" s="668">
        <v>2</v>
      </c>
      <c r="K295" s="668">
        <v>113048.38</v>
      </c>
      <c r="L295" s="668">
        <v>0.31884058706768564</v>
      </c>
      <c r="M295" s="668">
        <v>56524.19</v>
      </c>
      <c r="N295" s="668">
        <v>1</v>
      </c>
      <c r="O295" s="668">
        <v>56524.19</v>
      </c>
      <c r="P295" s="681">
        <v>0.15942029353384282</v>
      </c>
      <c r="Q295" s="669">
        <v>56524.19</v>
      </c>
    </row>
    <row r="296" spans="1:17" ht="14.4" customHeight="1" x14ac:dyDescent="0.3">
      <c r="A296" s="664" t="s">
        <v>544</v>
      </c>
      <c r="B296" s="665" t="s">
        <v>7771</v>
      </c>
      <c r="C296" s="665" t="s">
        <v>7772</v>
      </c>
      <c r="D296" s="665" t="s">
        <v>7810</v>
      </c>
      <c r="E296" s="665" t="s">
        <v>3997</v>
      </c>
      <c r="F296" s="668"/>
      <c r="G296" s="668"/>
      <c r="H296" s="668"/>
      <c r="I296" s="668"/>
      <c r="J296" s="668"/>
      <c r="K296" s="668"/>
      <c r="L296" s="668"/>
      <c r="M296" s="668"/>
      <c r="N296" s="668">
        <v>10.98</v>
      </c>
      <c r="O296" s="668">
        <v>285747.25</v>
      </c>
      <c r="P296" s="681"/>
      <c r="Q296" s="669">
        <v>26024.33970856102</v>
      </c>
    </row>
    <row r="297" spans="1:17" ht="14.4" customHeight="1" x14ac:dyDescent="0.3">
      <c r="A297" s="664" t="s">
        <v>544</v>
      </c>
      <c r="B297" s="665" t="s">
        <v>7771</v>
      </c>
      <c r="C297" s="665" t="s">
        <v>7772</v>
      </c>
      <c r="D297" s="665" t="s">
        <v>7811</v>
      </c>
      <c r="E297" s="665" t="s">
        <v>8096</v>
      </c>
      <c r="F297" s="668"/>
      <c r="G297" s="668"/>
      <c r="H297" s="668"/>
      <c r="I297" s="668"/>
      <c r="J297" s="668">
        <v>0</v>
      </c>
      <c r="K297" s="668">
        <v>0</v>
      </c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544</v>
      </c>
      <c r="B298" s="665" t="s">
        <v>7771</v>
      </c>
      <c r="C298" s="665" t="s">
        <v>7772</v>
      </c>
      <c r="D298" s="665" t="s">
        <v>7811</v>
      </c>
      <c r="E298" s="665" t="s">
        <v>4173</v>
      </c>
      <c r="F298" s="668"/>
      <c r="G298" s="668"/>
      <c r="H298" s="668"/>
      <c r="I298" s="668"/>
      <c r="J298" s="668">
        <v>1</v>
      </c>
      <c r="K298" s="668">
        <v>169572.58</v>
      </c>
      <c r="L298" s="668"/>
      <c r="M298" s="668">
        <v>169572.58</v>
      </c>
      <c r="N298" s="668"/>
      <c r="O298" s="668"/>
      <c r="P298" s="681"/>
      <c r="Q298" s="669"/>
    </row>
    <row r="299" spans="1:17" ht="14.4" customHeight="1" x14ac:dyDescent="0.3">
      <c r="A299" s="664" t="s">
        <v>544</v>
      </c>
      <c r="B299" s="665" t="s">
        <v>7771</v>
      </c>
      <c r="C299" s="665" t="s">
        <v>7772</v>
      </c>
      <c r="D299" s="665" t="s">
        <v>7814</v>
      </c>
      <c r="E299" s="665" t="s">
        <v>8099</v>
      </c>
      <c r="F299" s="668"/>
      <c r="G299" s="668"/>
      <c r="H299" s="668"/>
      <c r="I299" s="668"/>
      <c r="J299" s="668"/>
      <c r="K299" s="668"/>
      <c r="L299" s="668"/>
      <c r="M299" s="668"/>
      <c r="N299" s="668">
        <v>8.8817841970012523E-16</v>
      </c>
      <c r="O299" s="668">
        <v>3.637978807091713E-12</v>
      </c>
      <c r="P299" s="681"/>
      <c r="Q299" s="669">
        <v>4096</v>
      </c>
    </row>
    <row r="300" spans="1:17" ht="14.4" customHeight="1" x14ac:dyDescent="0.3">
      <c r="A300" s="664" t="s">
        <v>544</v>
      </c>
      <c r="B300" s="665" t="s">
        <v>7771</v>
      </c>
      <c r="C300" s="665" t="s">
        <v>7772</v>
      </c>
      <c r="D300" s="665" t="s">
        <v>7814</v>
      </c>
      <c r="E300" s="665" t="s">
        <v>4213</v>
      </c>
      <c r="F300" s="668"/>
      <c r="G300" s="668"/>
      <c r="H300" s="668"/>
      <c r="I300" s="668"/>
      <c r="J300" s="668"/>
      <c r="K300" s="668"/>
      <c r="L300" s="668"/>
      <c r="M300" s="668"/>
      <c r="N300" s="668">
        <v>13.21</v>
      </c>
      <c r="O300" s="668">
        <v>76153.52</v>
      </c>
      <c r="P300" s="681"/>
      <c r="Q300" s="669">
        <v>5764.8387585162754</v>
      </c>
    </row>
    <row r="301" spans="1:17" ht="14.4" customHeight="1" x14ac:dyDescent="0.3">
      <c r="A301" s="664" t="s">
        <v>544</v>
      </c>
      <c r="B301" s="665" t="s">
        <v>7771</v>
      </c>
      <c r="C301" s="665" t="s">
        <v>7772</v>
      </c>
      <c r="D301" s="665" t="s">
        <v>7817</v>
      </c>
      <c r="E301" s="665" t="s">
        <v>8101</v>
      </c>
      <c r="F301" s="668"/>
      <c r="G301" s="668"/>
      <c r="H301" s="668"/>
      <c r="I301" s="668"/>
      <c r="J301" s="668">
        <v>0</v>
      </c>
      <c r="K301" s="668">
        <v>0</v>
      </c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544</v>
      </c>
      <c r="B302" s="665" t="s">
        <v>7771</v>
      </c>
      <c r="C302" s="665" t="s">
        <v>7772</v>
      </c>
      <c r="D302" s="665" t="s">
        <v>7817</v>
      </c>
      <c r="E302" s="665" t="s">
        <v>4217</v>
      </c>
      <c r="F302" s="668"/>
      <c r="G302" s="668"/>
      <c r="H302" s="668"/>
      <c r="I302" s="668"/>
      <c r="J302" s="668">
        <v>4.59</v>
      </c>
      <c r="K302" s="668">
        <v>53578.559999999998</v>
      </c>
      <c r="L302" s="668"/>
      <c r="M302" s="668">
        <v>11672.888888888889</v>
      </c>
      <c r="N302" s="668"/>
      <c r="O302" s="668"/>
      <c r="P302" s="681"/>
      <c r="Q302" s="669"/>
    </row>
    <row r="303" spans="1:17" ht="14.4" customHeight="1" x14ac:dyDescent="0.3">
      <c r="A303" s="664" t="s">
        <v>544</v>
      </c>
      <c r="B303" s="665" t="s">
        <v>7771</v>
      </c>
      <c r="C303" s="665" t="s">
        <v>7772</v>
      </c>
      <c r="D303" s="665" t="s">
        <v>7854</v>
      </c>
      <c r="E303" s="665" t="s">
        <v>2035</v>
      </c>
      <c r="F303" s="668"/>
      <c r="G303" s="668"/>
      <c r="H303" s="668"/>
      <c r="I303" s="668"/>
      <c r="J303" s="668">
        <v>0.42</v>
      </c>
      <c r="K303" s="668">
        <v>2959.7</v>
      </c>
      <c r="L303" s="668"/>
      <c r="M303" s="668">
        <v>7046.9047619047615</v>
      </c>
      <c r="N303" s="668">
        <v>1.26</v>
      </c>
      <c r="O303" s="668">
        <v>6485.14</v>
      </c>
      <c r="P303" s="681"/>
      <c r="Q303" s="669">
        <v>5146.936507936508</v>
      </c>
    </row>
    <row r="304" spans="1:17" ht="14.4" customHeight="1" x14ac:dyDescent="0.3">
      <c r="A304" s="664" t="s">
        <v>544</v>
      </c>
      <c r="B304" s="665" t="s">
        <v>7771</v>
      </c>
      <c r="C304" s="665" t="s">
        <v>7772</v>
      </c>
      <c r="D304" s="665" t="s">
        <v>7882</v>
      </c>
      <c r="E304" s="665" t="s">
        <v>7883</v>
      </c>
      <c r="F304" s="668"/>
      <c r="G304" s="668"/>
      <c r="H304" s="668"/>
      <c r="I304" s="668"/>
      <c r="J304" s="668"/>
      <c r="K304" s="668"/>
      <c r="L304" s="668"/>
      <c r="M304" s="668"/>
      <c r="N304" s="668">
        <v>-4.1399999999999997</v>
      </c>
      <c r="O304" s="668">
        <v>-1092.04</v>
      </c>
      <c r="P304" s="681"/>
      <c r="Q304" s="669">
        <v>263.77777777777777</v>
      </c>
    </row>
    <row r="305" spans="1:17" ht="14.4" customHeight="1" x14ac:dyDescent="0.3">
      <c r="A305" s="664" t="s">
        <v>544</v>
      </c>
      <c r="B305" s="665" t="s">
        <v>7771</v>
      </c>
      <c r="C305" s="665" t="s">
        <v>7772</v>
      </c>
      <c r="D305" s="665" t="s">
        <v>7911</v>
      </c>
      <c r="E305" s="665" t="s">
        <v>8104</v>
      </c>
      <c r="F305" s="668"/>
      <c r="G305" s="668"/>
      <c r="H305" s="668"/>
      <c r="I305" s="668"/>
      <c r="J305" s="668">
        <v>0</v>
      </c>
      <c r="K305" s="668">
        <v>0</v>
      </c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544</v>
      </c>
      <c r="B306" s="665" t="s">
        <v>7771</v>
      </c>
      <c r="C306" s="665" t="s">
        <v>7772</v>
      </c>
      <c r="D306" s="665" t="s">
        <v>7911</v>
      </c>
      <c r="E306" s="665" t="s">
        <v>4262</v>
      </c>
      <c r="F306" s="668"/>
      <c r="G306" s="668"/>
      <c r="H306" s="668"/>
      <c r="I306" s="668"/>
      <c r="J306" s="668">
        <v>1</v>
      </c>
      <c r="K306" s="668">
        <v>71772.38</v>
      </c>
      <c r="L306" s="668"/>
      <c r="M306" s="668">
        <v>71772.38</v>
      </c>
      <c r="N306" s="668"/>
      <c r="O306" s="668"/>
      <c r="P306" s="681"/>
      <c r="Q306" s="669"/>
    </row>
    <row r="307" spans="1:17" ht="14.4" customHeight="1" x14ac:dyDescent="0.3">
      <c r="A307" s="664" t="s">
        <v>544</v>
      </c>
      <c r="B307" s="665" t="s">
        <v>7771</v>
      </c>
      <c r="C307" s="665" t="s">
        <v>7772</v>
      </c>
      <c r="D307" s="665" t="s">
        <v>7919</v>
      </c>
      <c r="E307" s="665" t="s">
        <v>7883</v>
      </c>
      <c r="F307" s="668"/>
      <c r="G307" s="668"/>
      <c r="H307" s="668"/>
      <c r="I307" s="668"/>
      <c r="J307" s="668"/>
      <c r="K307" s="668"/>
      <c r="L307" s="668"/>
      <c r="M307" s="668"/>
      <c r="N307" s="668">
        <v>-1</v>
      </c>
      <c r="O307" s="668">
        <v>-1318.91</v>
      </c>
      <c r="P307" s="681"/>
      <c r="Q307" s="669">
        <v>1318.91</v>
      </c>
    </row>
    <row r="308" spans="1:17" ht="14.4" customHeight="1" x14ac:dyDescent="0.3">
      <c r="A308" s="664" t="s">
        <v>544</v>
      </c>
      <c r="B308" s="665" t="s">
        <v>7771</v>
      </c>
      <c r="C308" s="665" t="s">
        <v>7772</v>
      </c>
      <c r="D308" s="665" t="s">
        <v>1584</v>
      </c>
      <c r="E308" s="665" t="s">
        <v>7926</v>
      </c>
      <c r="F308" s="668"/>
      <c r="G308" s="668"/>
      <c r="H308" s="668"/>
      <c r="I308" s="668"/>
      <c r="J308" s="668"/>
      <c r="K308" s="668"/>
      <c r="L308" s="668"/>
      <c r="M308" s="668"/>
      <c r="N308" s="668">
        <v>10.9</v>
      </c>
      <c r="O308" s="668">
        <v>281765</v>
      </c>
      <c r="P308" s="681"/>
      <c r="Q308" s="669">
        <v>25850</v>
      </c>
    </row>
    <row r="309" spans="1:17" ht="14.4" customHeight="1" x14ac:dyDescent="0.3">
      <c r="A309" s="664" t="s">
        <v>544</v>
      </c>
      <c r="B309" s="665" t="s">
        <v>7771</v>
      </c>
      <c r="C309" s="665" t="s">
        <v>7772</v>
      </c>
      <c r="D309" s="665" t="s">
        <v>7932</v>
      </c>
      <c r="E309" s="665" t="s">
        <v>8106</v>
      </c>
      <c r="F309" s="668">
        <v>0</v>
      </c>
      <c r="G309" s="668">
        <v>0</v>
      </c>
      <c r="H309" s="668"/>
      <c r="I309" s="668"/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544</v>
      </c>
      <c r="B310" s="665" t="s">
        <v>7771</v>
      </c>
      <c r="C310" s="665" t="s">
        <v>7772</v>
      </c>
      <c r="D310" s="665" t="s">
        <v>7932</v>
      </c>
      <c r="E310" s="665" t="s">
        <v>4230</v>
      </c>
      <c r="F310" s="668">
        <v>1</v>
      </c>
      <c r="G310" s="668">
        <v>92785.3</v>
      </c>
      <c r="H310" s="668">
        <v>1</v>
      </c>
      <c r="I310" s="668">
        <v>92785.3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544</v>
      </c>
      <c r="B311" s="665" t="s">
        <v>7771</v>
      </c>
      <c r="C311" s="665" t="s">
        <v>7772</v>
      </c>
      <c r="D311" s="665" t="s">
        <v>7944</v>
      </c>
      <c r="E311" s="665" t="s">
        <v>1933</v>
      </c>
      <c r="F311" s="668"/>
      <c r="G311" s="668"/>
      <c r="H311" s="668"/>
      <c r="I311" s="668"/>
      <c r="J311" s="668"/>
      <c r="K311" s="668"/>
      <c r="L311" s="668"/>
      <c r="M311" s="668"/>
      <c r="N311" s="668">
        <v>0.48</v>
      </c>
      <c r="O311" s="668">
        <v>520.36</v>
      </c>
      <c r="P311" s="681"/>
      <c r="Q311" s="669">
        <v>1084.0833333333335</v>
      </c>
    </row>
    <row r="312" spans="1:17" ht="14.4" customHeight="1" x14ac:dyDescent="0.3">
      <c r="A312" s="664" t="s">
        <v>544</v>
      </c>
      <c r="B312" s="665" t="s">
        <v>7771</v>
      </c>
      <c r="C312" s="665" t="s">
        <v>7772</v>
      </c>
      <c r="D312" s="665" t="s">
        <v>7945</v>
      </c>
      <c r="E312" s="665" t="s">
        <v>1933</v>
      </c>
      <c r="F312" s="668"/>
      <c r="G312" s="668"/>
      <c r="H312" s="668"/>
      <c r="I312" s="668"/>
      <c r="J312" s="668"/>
      <c r="K312" s="668"/>
      <c r="L312" s="668"/>
      <c r="M312" s="668"/>
      <c r="N312" s="668">
        <v>1</v>
      </c>
      <c r="O312" s="668">
        <v>361.37</v>
      </c>
      <c r="P312" s="681"/>
      <c r="Q312" s="669">
        <v>361.37</v>
      </c>
    </row>
    <row r="313" spans="1:17" ht="14.4" customHeight="1" x14ac:dyDescent="0.3">
      <c r="A313" s="664" t="s">
        <v>544</v>
      </c>
      <c r="B313" s="665" t="s">
        <v>7771</v>
      </c>
      <c r="C313" s="665" t="s">
        <v>7772</v>
      </c>
      <c r="D313" s="665" t="s">
        <v>7946</v>
      </c>
      <c r="E313" s="665" t="s">
        <v>1933</v>
      </c>
      <c r="F313" s="668"/>
      <c r="G313" s="668"/>
      <c r="H313" s="668"/>
      <c r="I313" s="668"/>
      <c r="J313" s="668"/>
      <c r="K313" s="668"/>
      <c r="L313" s="668"/>
      <c r="M313" s="668"/>
      <c r="N313" s="668">
        <v>0.53</v>
      </c>
      <c r="O313" s="668">
        <v>63.83</v>
      </c>
      <c r="P313" s="681"/>
      <c r="Q313" s="669">
        <v>120.43396226415094</v>
      </c>
    </row>
    <row r="314" spans="1:17" ht="14.4" customHeight="1" x14ac:dyDescent="0.3">
      <c r="A314" s="664" t="s">
        <v>544</v>
      </c>
      <c r="B314" s="665" t="s">
        <v>7771</v>
      </c>
      <c r="C314" s="665" t="s">
        <v>7772</v>
      </c>
      <c r="D314" s="665" t="s">
        <v>7961</v>
      </c>
      <c r="E314" s="665" t="s">
        <v>2035</v>
      </c>
      <c r="F314" s="668"/>
      <c r="G314" s="668"/>
      <c r="H314" s="668"/>
      <c r="I314" s="668"/>
      <c r="J314" s="668">
        <v>0.37</v>
      </c>
      <c r="K314" s="668">
        <v>869.11</v>
      </c>
      <c r="L314" s="668"/>
      <c r="M314" s="668">
        <v>2348.9459459459458</v>
      </c>
      <c r="N314" s="668">
        <v>0.79</v>
      </c>
      <c r="O314" s="668">
        <v>1855.67</v>
      </c>
      <c r="P314" s="681"/>
      <c r="Q314" s="669">
        <v>2348.9493670886077</v>
      </c>
    </row>
    <row r="315" spans="1:17" ht="14.4" customHeight="1" x14ac:dyDescent="0.3">
      <c r="A315" s="664" t="s">
        <v>544</v>
      </c>
      <c r="B315" s="665" t="s">
        <v>7771</v>
      </c>
      <c r="C315" s="665" t="s">
        <v>7772</v>
      </c>
      <c r="D315" s="665" t="s">
        <v>7967</v>
      </c>
      <c r="E315" s="665" t="s">
        <v>4240</v>
      </c>
      <c r="F315" s="668"/>
      <c r="G315" s="668"/>
      <c r="H315" s="668"/>
      <c r="I315" s="668"/>
      <c r="J315" s="668">
        <v>9.0599999999999987</v>
      </c>
      <c r="K315" s="668">
        <v>712842.78999999992</v>
      </c>
      <c r="L315" s="668"/>
      <c r="M315" s="668">
        <v>78680.219646799116</v>
      </c>
      <c r="N315" s="668">
        <v>2</v>
      </c>
      <c r="O315" s="668">
        <v>164140.24</v>
      </c>
      <c r="P315" s="681"/>
      <c r="Q315" s="669">
        <v>82070.12</v>
      </c>
    </row>
    <row r="316" spans="1:17" ht="14.4" customHeight="1" x14ac:dyDescent="0.3">
      <c r="A316" s="664" t="s">
        <v>544</v>
      </c>
      <c r="B316" s="665" t="s">
        <v>7771</v>
      </c>
      <c r="C316" s="665" t="s">
        <v>7772</v>
      </c>
      <c r="D316" s="665" t="s">
        <v>7967</v>
      </c>
      <c r="E316" s="665" t="s">
        <v>8111</v>
      </c>
      <c r="F316" s="668"/>
      <c r="G316" s="668"/>
      <c r="H316" s="668"/>
      <c r="I316" s="668"/>
      <c r="J316" s="668">
        <v>-8.8817841970012523E-16</v>
      </c>
      <c r="K316" s="668">
        <v>-5.8207660913467407E-11</v>
      </c>
      <c r="L316" s="668"/>
      <c r="M316" s="668">
        <v>65536</v>
      </c>
      <c r="N316" s="668">
        <v>0</v>
      </c>
      <c r="O316" s="668">
        <v>0</v>
      </c>
      <c r="P316" s="681"/>
      <c r="Q316" s="669"/>
    </row>
    <row r="317" spans="1:17" ht="14.4" customHeight="1" x14ac:dyDescent="0.3">
      <c r="A317" s="664" t="s">
        <v>544</v>
      </c>
      <c r="B317" s="665" t="s">
        <v>7771</v>
      </c>
      <c r="C317" s="665" t="s">
        <v>7772</v>
      </c>
      <c r="D317" s="665" t="s">
        <v>7970</v>
      </c>
      <c r="E317" s="665" t="s">
        <v>8093</v>
      </c>
      <c r="F317" s="668"/>
      <c r="G317" s="668"/>
      <c r="H317" s="668"/>
      <c r="I317" s="668"/>
      <c r="J317" s="668">
        <v>0</v>
      </c>
      <c r="K317" s="668">
        <v>0</v>
      </c>
      <c r="L317" s="668"/>
      <c r="M317" s="668"/>
      <c r="N317" s="668"/>
      <c r="O317" s="668"/>
      <c r="P317" s="681"/>
      <c r="Q317" s="669"/>
    </row>
    <row r="318" spans="1:17" ht="14.4" customHeight="1" x14ac:dyDescent="0.3">
      <c r="A318" s="664" t="s">
        <v>544</v>
      </c>
      <c r="B318" s="665" t="s">
        <v>7771</v>
      </c>
      <c r="C318" s="665" t="s">
        <v>7772</v>
      </c>
      <c r="D318" s="665" t="s">
        <v>7970</v>
      </c>
      <c r="E318" s="665" t="s">
        <v>7971</v>
      </c>
      <c r="F318" s="668"/>
      <c r="G318" s="668"/>
      <c r="H318" s="668"/>
      <c r="I318" s="668"/>
      <c r="J318" s="668">
        <v>1</v>
      </c>
      <c r="K318" s="668">
        <v>44809.55</v>
      </c>
      <c r="L318" s="668"/>
      <c r="M318" s="668">
        <v>44809.55</v>
      </c>
      <c r="N318" s="668"/>
      <c r="O318" s="668"/>
      <c r="P318" s="681"/>
      <c r="Q318" s="669"/>
    </row>
    <row r="319" spans="1:17" ht="14.4" customHeight="1" x14ac:dyDescent="0.3">
      <c r="A319" s="664" t="s">
        <v>544</v>
      </c>
      <c r="B319" s="665" t="s">
        <v>7771</v>
      </c>
      <c r="C319" s="665" t="s">
        <v>7772</v>
      </c>
      <c r="D319" s="665" t="s">
        <v>7989</v>
      </c>
      <c r="E319" s="665" t="s">
        <v>2058</v>
      </c>
      <c r="F319" s="668"/>
      <c r="G319" s="668"/>
      <c r="H319" s="668"/>
      <c r="I319" s="668"/>
      <c r="J319" s="668"/>
      <c r="K319" s="668"/>
      <c r="L319" s="668"/>
      <c r="M319" s="668"/>
      <c r="N319" s="668">
        <v>1.38</v>
      </c>
      <c r="O319" s="668">
        <v>743.19</v>
      </c>
      <c r="P319" s="681"/>
      <c r="Q319" s="669">
        <v>538.54347826086962</v>
      </c>
    </row>
    <row r="320" spans="1:17" ht="14.4" customHeight="1" x14ac:dyDescent="0.3">
      <c r="A320" s="664" t="s">
        <v>544</v>
      </c>
      <c r="B320" s="665" t="s">
        <v>7771</v>
      </c>
      <c r="C320" s="665" t="s">
        <v>7772</v>
      </c>
      <c r="D320" s="665" t="s">
        <v>8005</v>
      </c>
      <c r="E320" s="665" t="s">
        <v>4257</v>
      </c>
      <c r="F320" s="668"/>
      <c r="G320" s="668"/>
      <c r="H320" s="668"/>
      <c r="I320" s="668"/>
      <c r="J320" s="668"/>
      <c r="K320" s="668"/>
      <c r="L320" s="668"/>
      <c r="M320" s="668"/>
      <c r="N320" s="668">
        <v>1</v>
      </c>
      <c r="O320" s="668">
        <v>195766.21</v>
      </c>
      <c r="P320" s="681"/>
      <c r="Q320" s="669">
        <v>195766.21</v>
      </c>
    </row>
    <row r="321" spans="1:17" ht="14.4" customHeight="1" x14ac:dyDescent="0.3">
      <c r="A321" s="664" t="s">
        <v>544</v>
      </c>
      <c r="B321" s="665" t="s">
        <v>7771</v>
      </c>
      <c r="C321" s="665" t="s">
        <v>7772</v>
      </c>
      <c r="D321" s="665" t="s">
        <v>8005</v>
      </c>
      <c r="E321" s="665" t="s">
        <v>8115</v>
      </c>
      <c r="F321" s="668"/>
      <c r="G321" s="668"/>
      <c r="H321" s="668"/>
      <c r="I321" s="668"/>
      <c r="J321" s="668"/>
      <c r="K321" s="668"/>
      <c r="L321" s="668"/>
      <c r="M321" s="668"/>
      <c r="N321" s="668">
        <v>0</v>
      </c>
      <c r="O321" s="668">
        <v>0</v>
      </c>
      <c r="P321" s="681"/>
      <c r="Q321" s="669"/>
    </row>
    <row r="322" spans="1:17" ht="14.4" customHeight="1" x14ac:dyDescent="0.3">
      <c r="A322" s="664" t="s">
        <v>544</v>
      </c>
      <c r="B322" s="665" t="s">
        <v>7771</v>
      </c>
      <c r="C322" s="665" t="s">
        <v>8045</v>
      </c>
      <c r="D322" s="665" t="s">
        <v>8046</v>
      </c>
      <c r="E322" s="665" t="s">
        <v>8047</v>
      </c>
      <c r="F322" s="668">
        <v>4</v>
      </c>
      <c r="G322" s="668">
        <v>1116</v>
      </c>
      <c r="H322" s="668">
        <v>1</v>
      </c>
      <c r="I322" s="668">
        <v>279</v>
      </c>
      <c r="J322" s="668"/>
      <c r="K322" s="668"/>
      <c r="L322" s="668"/>
      <c r="M322" s="668"/>
      <c r="N322" s="668">
        <v>2</v>
      </c>
      <c r="O322" s="668">
        <v>598</v>
      </c>
      <c r="P322" s="681">
        <v>0.53584229390681004</v>
      </c>
      <c r="Q322" s="669">
        <v>299</v>
      </c>
    </row>
    <row r="323" spans="1:17" ht="14.4" customHeight="1" x14ac:dyDescent="0.3">
      <c r="A323" s="664" t="s">
        <v>544</v>
      </c>
      <c r="B323" s="665" t="s">
        <v>7771</v>
      </c>
      <c r="C323" s="665" t="s">
        <v>8045</v>
      </c>
      <c r="D323" s="665" t="s">
        <v>8054</v>
      </c>
      <c r="E323" s="665" t="s">
        <v>8055</v>
      </c>
      <c r="F323" s="668">
        <v>59</v>
      </c>
      <c r="G323" s="668">
        <v>2053</v>
      </c>
      <c r="H323" s="668">
        <v>1</v>
      </c>
      <c r="I323" s="668">
        <v>34.796610169491522</v>
      </c>
      <c r="J323" s="668">
        <v>54</v>
      </c>
      <c r="K323" s="668">
        <v>1890</v>
      </c>
      <c r="L323" s="668">
        <v>0.92060399415489524</v>
      </c>
      <c r="M323" s="668">
        <v>35</v>
      </c>
      <c r="N323" s="668">
        <v>83</v>
      </c>
      <c r="O323" s="668">
        <v>3071</v>
      </c>
      <c r="P323" s="681">
        <v>1.4958597174866051</v>
      </c>
      <c r="Q323" s="669">
        <v>37</v>
      </c>
    </row>
    <row r="324" spans="1:17" ht="14.4" customHeight="1" x14ac:dyDescent="0.3">
      <c r="A324" s="664" t="s">
        <v>544</v>
      </c>
      <c r="B324" s="665" t="s">
        <v>7771</v>
      </c>
      <c r="C324" s="665" t="s">
        <v>8045</v>
      </c>
      <c r="D324" s="665" t="s">
        <v>8056</v>
      </c>
      <c r="E324" s="665" t="s">
        <v>8057</v>
      </c>
      <c r="F324" s="668">
        <v>5</v>
      </c>
      <c r="G324" s="668">
        <v>25</v>
      </c>
      <c r="H324" s="668">
        <v>1</v>
      </c>
      <c r="I324" s="668">
        <v>5</v>
      </c>
      <c r="J324" s="668">
        <v>7</v>
      </c>
      <c r="K324" s="668">
        <v>35</v>
      </c>
      <c r="L324" s="668">
        <v>1.4</v>
      </c>
      <c r="M324" s="668">
        <v>5</v>
      </c>
      <c r="N324" s="668">
        <v>4</v>
      </c>
      <c r="O324" s="668">
        <v>20</v>
      </c>
      <c r="P324" s="681">
        <v>0.8</v>
      </c>
      <c r="Q324" s="669">
        <v>5</v>
      </c>
    </row>
    <row r="325" spans="1:17" ht="14.4" customHeight="1" x14ac:dyDescent="0.3">
      <c r="A325" s="664" t="s">
        <v>544</v>
      </c>
      <c r="B325" s="665" t="s">
        <v>7771</v>
      </c>
      <c r="C325" s="665" t="s">
        <v>8045</v>
      </c>
      <c r="D325" s="665" t="s">
        <v>8060</v>
      </c>
      <c r="E325" s="665" t="s">
        <v>8061</v>
      </c>
      <c r="F325" s="668">
        <v>2</v>
      </c>
      <c r="G325" s="668">
        <v>327</v>
      </c>
      <c r="H325" s="668">
        <v>1</v>
      </c>
      <c r="I325" s="668">
        <v>163.5</v>
      </c>
      <c r="J325" s="668">
        <v>2</v>
      </c>
      <c r="K325" s="668">
        <v>330</v>
      </c>
      <c r="L325" s="668">
        <v>1.0091743119266054</v>
      </c>
      <c r="M325" s="668">
        <v>165</v>
      </c>
      <c r="N325" s="668">
        <v>8</v>
      </c>
      <c r="O325" s="668">
        <v>1416</v>
      </c>
      <c r="P325" s="681">
        <v>4.330275229357798</v>
      </c>
      <c r="Q325" s="669">
        <v>177</v>
      </c>
    </row>
    <row r="326" spans="1:17" ht="14.4" customHeight="1" x14ac:dyDescent="0.3">
      <c r="A326" s="664" t="s">
        <v>544</v>
      </c>
      <c r="B326" s="665" t="s">
        <v>7771</v>
      </c>
      <c r="C326" s="665" t="s">
        <v>8045</v>
      </c>
      <c r="D326" s="665" t="s">
        <v>8066</v>
      </c>
      <c r="E326" s="665" t="s">
        <v>8067</v>
      </c>
      <c r="F326" s="668">
        <v>11</v>
      </c>
      <c r="G326" s="668">
        <v>0</v>
      </c>
      <c r="H326" s="668"/>
      <c r="I326" s="668">
        <v>0</v>
      </c>
      <c r="J326" s="668">
        <v>14</v>
      </c>
      <c r="K326" s="668">
        <v>0</v>
      </c>
      <c r="L326" s="668"/>
      <c r="M326" s="668">
        <v>0</v>
      </c>
      <c r="N326" s="668">
        <v>10</v>
      </c>
      <c r="O326" s="668">
        <v>0</v>
      </c>
      <c r="P326" s="681"/>
      <c r="Q326" s="669">
        <v>0</v>
      </c>
    </row>
    <row r="327" spans="1:17" ht="14.4" customHeight="1" x14ac:dyDescent="0.3">
      <c r="A327" s="664" t="s">
        <v>544</v>
      </c>
      <c r="B327" s="665" t="s">
        <v>7771</v>
      </c>
      <c r="C327" s="665" t="s">
        <v>8045</v>
      </c>
      <c r="D327" s="665" t="s">
        <v>8068</v>
      </c>
      <c r="E327" s="665" t="s">
        <v>8069</v>
      </c>
      <c r="F327" s="668">
        <v>2</v>
      </c>
      <c r="G327" s="668">
        <v>210</v>
      </c>
      <c r="H327" s="668">
        <v>1</v>
      </c>
      <c r="I327" s="668">
        <v>105</v>
      </c>
      <c r="J327" s="668">
        <v>4</v>
      </c>
      <c r="K327" s="668">
        <v>424</v>
      </c>
      <c r="L327" s="668">
        <v>2.019047619047619</v>
      </c>
      <c r="M327" s="668">
        <v>106</v>
      </c>
      <c r="N327" s="668">
        <v>11</v>
      </c>
      <c r="O327" s="668">
        <v>1210</v>
      </c>
      <c r="P327" s="681">
        <v>5.7619047619047619</v>
      </c>
      <c r="Q327" s="669">
        <v>110</v>
      </c>
    </row>
    <row r="328" spans="1:17" ht="14.4" customHeight="1" x14ac:dyDescent="0.3">
      <c r="A328" s="664" t="s">
        <v>544</v>
      </c>
      <c r="B328" s="665" t="s">
        <v>7771</v>
      </c>
      <c r="C328" s="665" t="s">
        <v>8045</v>
      </c>
      <c r="D328" s="665" t="s">
        <v>8070</v>
      </c>
      <c r="E328" s="665" t="s">
        <v>8071</v>
      </c>
      <c r="F328" s="668">
        <v>6</v>
      </c>
      <c r="G328" s="668">
        <v>0</v>
      </c>
      <c r="H328" s="668"/>
      <c r="I328" s="668">
        <v>0</v>
      </c>
      <c r="J328" s="668">
        <v>5</v>
      </c>
      <c r="K328" s="668">
        <v>66.66</v>
      </c>
      <c r="L328" s="668"/>
      <c r="M328" s="668">
        <v>13.331999999999999</v>
      </c>
      <c r="N328" s="668">
        <v>0</v>
      </c>
      <c r="O328" s="668">
        <v>0</v>
      </c>
      <c r="P328" s="681"/>
      <c r="Q328" s="669"/>
    </row>
    <row r="329" spans="1:17" ht="14.4" customHeight="1" x14ac:dyDescent="0.3">
      <c r="A329" s="664" t="s">
        <v>544</v>
      </c>
      <c r="B329" s="665" t="s">
        <v>7771</v>
      </c>
      <c r="C329" s="665" t="s">
        <v>8045</v>
      </c>
      <c r="D329" s="665" t="s">
        <v>8082</v>
      </c>
      <c r="E329" s="665" t="s">
        <v>8083</v>
      </c>
      <c r="F329" s="668">
        <v>8</v>
      </c>
      <c r="G329" s="668">
        <v>2640</v>
      </c>
      <c r="H329" s="668">
        <v>1</v>
      </c>
      <c r="I329" s="668">
        <v>330</v>
      </c>
      <c r="J329" s="668">
        <v>13</v>
      </c>
      <c r="K329" s="668">
        <v>4303</v>
      </c>
      <c r="L329" s="668">
        <v>1.6299242424242424</v>
      </c>
      <c r="M329" s="668">
        <v>331</v>
      </c>
      <c r="N329" s="668">
        <v>15</v>
      </c>
      <c r="O329" s="668">
        <v>5310</v>
      </c>
      <c r="P329" s="681">
        <v>2.0113636363636362</v>
      </c>
      <c r="Q329" s="669">
        <v>354</v>
      </c>
    </row>
    <row r="330" spans="1:17" ht="14.4" customHeight="1" x14ac:dyDescent="0.3">
      <c r="A330" s="664" t="s">
        <v>544</v>
      </c>
      <c r="B330" s="665" t="s">
        <v>7771</v>
      </c>
      <c r="C330" s="665" t="s">
        <v>8045</v>
      </c>
      <c r="D330" s="665" t="s">
        <v>8086</v>
      </c>
      <c r="E330" s="665" t="s">
        <v>8087</v>
      </c>
      <c r="F330" s="668">
        <v>3</v>
      </c>
      <c r="G330" s="668">
        <v>1941</v>
      </c>
      <c r="H330" s="668">
        <v>1</v>
      </c>
      <c r="I330" s="668">
        <v>647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544</v>
      </c>
      <c r="B331" s="665" t="s">
        <v>7771</v>
      </c>
      <c r="C331" s="665" t="s">
        <v>8045</v>
      </c>
      <c r="D331" s="665" t="s">
        <v>8090</v>
      </c>
      <c r="E331" s="665" t="s">
        <v>8091</v>
      </c>
      <c r="F331" s="668">
        <v>14</v>
      </c>
      <c r="G331" s="668">
        <v>1584</v>
      </c>
      <c r="H331" s="668">
        <v>1</v>
      </c>
      <c r="I331" s="668">
        <v>113.14285714285714</v>
      </c>
      <c r="J331" s="668">
        <v>22</v>
      </c>
      <c r="K331" s="668">
        <v>2508</v>
      </c>
      <c r="L331" s="668">
        <v>1.5833333333333333</v>
      </c>
      <c r="M331" s="668">
        <v>114</v>
      </c>
      <c r="N331" s="668">
        <v>12</v>
      </c>
      <c r="O331" s="668">
        <v>1464</v>
      </c>
      <c r="P331" s="681">
        <v>0.9242424242424242</v>
      </c>
      <c r="Q331" s="669">
        <v>122</v>
      </c>
    </row>
    <row r="332" spans="1:17" ht="14.4" customHeight="1" x14ac:dyDescent="0.3">
      <c r="A332" s="664" t="s">
        <v>544</v>
      </c>
      <c r="B332" s="665" t="s">
        <v>8116</v>
      </c>
      <c r="C332" s="665" t="s">
        <v>7772</v>
      </c>
      <c r="D332" s="665" t="s">
        <v>7857</v>
      </c>
      <c r="E332" s="665" t="s">
        <v>1720</v>
      </c>
      <c r="F332" s="668"/>
      <c r="G332" s="668"/>
      <c r="H332" s="668"/>
      <c r="I332" s="668"/>
      <c r="J332" s="668">
        <v>0.5</v>
      </c>
      <c r="K332" s="668">
        <v>110.2</v>
      </c>
      <c r="L332" s="668"/>
      <c r="M332" s="668">
        <v>220.4</v>
      </c>
      <c r="N332" s="668"/>
      <c r="O332" s="668"/>
      <c r="P332" s="681"/>
      <c r="Q332" s="669"/>
    </row>
    <row r="333" spans="1:17" ht="14.4" customHeight="1" x14ac:dyDescent="0.3">
      <c r="A333" s="664" t="s">
        <v>544</v>
      </c>
      <c r="B333" s="665" t="s">
        <v>8116</v>
      </c>
      <c r="C333" s="665" t="s">
        <v>7772</v>
      </c>
      <c r="D333" s="665" t="s">
        <v>7862</v>
      </c>
      <c r="E333" s="665" t="s">
        <v>7863</v>
      </c>
      <c r="F333" s="668"/>
      <c r="G333" s="668"/>
      <c r="H333" s="668"/>
      <c r="I333" s="668"/>
      <c r="J333" s="668">
        <v>1.02</v>
      </c>
      <c r="K333" s="668">
        <v>729.98</v>
      </c>
      <c r="L333" s="668"/>
      <c r="M333" s="668">
        <v>715.66666666666663</v>
      </c>
      <c r="N333" s="668"/>
      <c r="O333" s="668"/>
      <c r="P333" s="681"/>
      <c r="Q333" s="669"/>
    </row>
    <row r="334" spans="1:17" ht="14.4" customHeight="1" x14ac:dyDescent="0.3">
      <c r="A334" s="664" t="s">
        <v>544</v>
      </c>
      <c r="B334" s="665" t="s">
        <v>8116</v>
      </c>
      <c r="C334" s="665" t="s">
        <v>7772</v>
      </c>
      <c r="D334" s="665" t="s">
        <v>7864</v>
      </c>
      <c r="E334" s="665" t="s">
        <v>7863</v>
      </c>
      <c r="F334" s="668"/>
      <c r="G334" s="668"/>
      <c r="H334" s="668"/>
      <c r="I334" s="668"/>
      <c r="J334" s="668">
        <v>3.8499999999999996</v>
      </c>
      <c r="K334" s="668">
        <v>5510.6900000000005</v>
      </c>
      <c r="L334" s="668"/>
      <c r="M334" s="668">
        <v>1431.3480519480522</v>
      </c>
      <c r="N334" s="668"/>
      <c r="O334" s="668"/>
      <c r="P334" s="681"/>
      <c r="Q334" s="669"/>
    </row>
    <row r="335" spans="1:17" ht="14.4" customHeight="1" x14ac:dyDescent="0.3">
      <c r="A335" s="664" t="s">
        <v>544</v>
      </c>
      <c r="B335" s="665" t="s">
        <v>8116</v>
      </c>
      <c r="C335" s="665" t="s">
        <v>7772</v>
      </c>
      <c r="D335" s="665" t="s">
        <v>1584</v>
      </c>
      <c r="E335" s="665" t="s">
        <v>7926</v>
      </c>
      <c r="F335" s="668"/>
      <c r="G335" s="668"/>
      <c r="H335" s="668"/>
      <c r="I335" s="668"/>
      <c r="J335" s="668"/>
      <c r="K335" s="668"/>
      <c r="L335" s="668"/>
      <c r="M335" s="668"/>
      <c r="N335" s="668">
        <v>3.7199999999999998</v>
      </c>
      <c r="O335" s="668">
        <v>96162</v>
      </c>
      <c r="P335" s="681"/>
      <c r="Q335" s="669">
        <v>25850</v>
      </c>
    </row>
    <row r="336" spans="1:17" ht="14.4" customHeight="1" x14ac:dyDescent="0.3">
      <c r="A336" s="664" t="s">
        <v>544</v>
      </c>
      <c r="B336" s="665" t="s">
        <v>8116</v>
      </c>
      <c r="C336" s="665" t="s">
        <v>7772</v>
      </c>
      <c r="D336" s="665" t="s">
        <v>7968</v>
      </c>
      <c r="E336" s="665" t="s">
        <v>1992</v>
      </c>
      <c r="F336" s="668"/>
      <c r="G336" s="668"/>
      <c r="H336" s="668"/>
      <c r="I336" s="668"/>
      <c r="J336" s="668">
        <v>1.66</v>
      </c>
      <c r="K336" s="668">
        <v>894.1</v>
      </c>
      <c r="L336" s="668"/>
      <c r="M336" s="668">
        <v>538.61445783132535</v>
      </c>
      <c r="N336" s="668"/>
      <c r="O336" s="668"/>
      <c r="P336" s="681"/>
      <c r="Q336" s="669"/>
    </row>
    <row r="337" spans="1:17" ht="14.4" customHeight="1" x14ac:dyDescent="0.3">
      <c r="A337" s="664" t="s">
        <v>544</v>
      </c>
      <c r="B337" s="665" t="s">
        <v>8116</v>
      </c>
      <c r="C337" s="665" t="s">
        <v>8032</v>
      </c>
      <c r="D337" s="665" t="s">
        <v>8170</v>
      </c>
      <c r="E337" s="665" t="s">
        <v>8171</v>
      </c>
      <c r="F337" s="668">
        <v>32</v>
      </c>
      <c r="G337" s="668">
        <v>22739.200000000001</v>
      </c>
      <c r="H337" s="668">
        <v>1</v>
      </c>
      <c r="I337" s="668">
        <v>710.6</v>
      </c>
      <c r="J337" s="668">
        <v>14</v>
      </c>
      <c r="K337" s="668">
        <v>9948.4000000000015</v>
      </c>
      <c r="L337" s="668">
        <v>0.43750000000000006</v>
      </c>
      <c r="M337" s="668">
        <v>710.60000000000014</v>
      </c>
      <c r="N337" s="668"/>
      <c r="O337" s="668"/>
      <c r="P337" s="681"/>
      <c r="Q337" s="669"/>
    </row>
    <row r="338" spans="1:17" ht="14.4" customHeight="1" x14ac:dyDescent="0.3">
      <c r="A338" s="664" t="s">
        <v>544</v>
      </c>
      <c r="B338" s="665" t="s">
        <v>8116</v>
      </c>
      <c r="C338" s="665" t="s">
        <v>8032</v>
      </c>
      <c r="D338" s="665" t="s">
        <v>8125</v>
      </c>
      <c r="E338" s="665" t="s">
        <v>8126</v>
      </c>
      <c r="F338" s="668">
        <v>6</v>
      </c>
      <c r="G338" s="668">
        <v>12068.400000000001</v>
      </c>
      <c r="H338" s="668">
        <v>1</v>
      </c>
      <c r="I338" s="668">
        <v>2011.4000000000003</v>
      </c>
      <c r="J338" s="668">
        <v>6</v>
      </c>
      <c r="K338" s="668">
        <v>12068.4</v>
      </c>
      <c r="L338" s="668">
        <v>0.99999999999999989</v>
      </c>
      <c r="M338" s="668">
        <v>2011.3999999999999</v>
      </c>
      <c r="N338" s="668"/>
      <c r="O338" s="668"/>
      <c r="P338" s="681"/>
      <c r="Q338" s="669"/>
    </row>
    <row r="339" spans="1:17" ht="14.4" customHeight="1" x14ac:dyDescent="0.3">
      <c r="A339" s="664" t="s">
        <v>544</v>
      </c>
      <c r="B339" s="665" t="s">
        <v>8116</v>
      </c>
      <c r="C339" s="665" t="s">
        <v>8032</v>
      </c>
      <c r="D339" s="665" t="s">
        <v>8035</v>
      </c>
      <c r="E339" s="665" t="s">
        <v>8036</v>
      </c>
      <c r="F339" s="668"/>
      <c r="G339" s="668"/>
      <c r="H339" s="668"/>
      <c r="I339" s="668"/>
      <c r="J339" s="668">
        <v>1</v>
      </c>
      <c r="K339" s="668">
        <v>867</v>
      </c>
      <c r="L339" s="668"/>
      <c r="M339" s="668">
        <v>867</v>
      </c>
      <c r="N339" s="668"/>
      <c r="O339" s="668"/>
      <c r="P339" s="681"/>
      <c r="Q339" s="669"/>
    </row>
    <row r="340" spans="1:17" ht="14.4" customHeight="1" x14ac:dyDescent="0.3">
      <c r="A340" s="664" t="s">
        <v>544</v>
      </c>
      <c r="B340" s="665" t="s">
        <v>8116</v>
      </c>
      <c r="C340" s="665" t="s">
        <v>8032</v>
      </c>
      <c r="D340" s="665" t="s">
        <v>8172</v>
      </c>
      <c r="E340" s="665" t="s">
        <v>8173</v>
      </c>
      <c r="F340" s="668"/>
      <c r="G340" s="668"/>
      <c r="H340" s="668"/>
      <c r="I340" s="668"/>
      <c r="J340" s="668">
        <v>8</v>
      </c>
      <c r="K340" s="668">
        <v>8174.1600000000017</v>
      </c>
      <c r="L340" s="668"/>
      <c r="M340" s="668">
        <v>1021.7700000000002</v>
      </c>
      <c r="N340" s="668">
        <v>34</v>
      </c>
      <c r="O340" s="668">
        <v>34740.18</v>
      </c>
      <c r="P340" s="681"/>
      <c r="Q340" s="669">
        <v>1021.77</v>
      </c>
    </row>
    <row r="341" spans="1:17" ht="14.4" customHeight="1" x14ac:dyDescent="0.3">
      <c r="A341" s="664" t="s">
        <v>544</v>
      </c>
      <c r="B341" s="665" t="s">
        <v>8116</v>
      </c>
      <c r="C341" s="665" t="s">
        <v>8032</v>
      </c>
      <c r="D341" s="665" t="s">
        <v>8174</v>
      </c>
      <c r="E341" s="665" t="s">
        <v>8175</v>
      </c>
      <c r="F341" s="668"/>
      <c r="G341" s="668"/>
      <c r="H341" s="668"/>
      <c r="I341" s="668"/>
      <c r="J341" s="668">
        <v>1</v>
      </c>
      <c r="K341" s="668">
        <v>2012.57</v>
      </c>
      <c r="L341" s="668"/>
      <c r="M341" s="668">
        <v>2012.57</v>
      </c>
      <c r="N341" s="668">
        <v>3</v>
      </c>
      <c r="O341" s="668">
        <v>6037.71</v>
      </c>
      <c r="P341" s="681"/>
      <c r="Q341" s="669">
        <v>2012.57</v>
      </c>
    </row>
    <row r="342" spans="1:17" ht="14.4" customHeight="1" x14ac:dyDescent="0.3">
      <c r="A342" s="664" t="s">
        <v>544</v>
      </c>
      <c r="B342" s="665" t="s">
        <v>8116</v>
      </c>
      <c r="C342" s="665" t="s">
        <v>8045</v>
      </c>
      <c r="D342" s="665" t="s">
        <v>8054</v>
      </c>
      <c r="E342" s="665" t="s">
        <v>8055</v>
      </c>
      <c r="F342" s="668">
        <v>139</v>
      </c>
      <c r="G342" s="668">
        <v>4828</v>
      </c>
      <c r="H342" s="668">
        <v>1</v>
      </c>
      <c r="I342" s="668">
        <v>34.733812949640289</v>
      </c>
      <c r="J342" s="668">
        <v>127</v>
      </c>
      <c r="K342" s="668">
        <v>4445</v>
      </c>
      <c r="L342" s="668">
        <v>0.92067108533554265</v>
      </c>
      <c r="M342" s="668">
        <v>35</v>
      </c>
      <c r="N342" s="668">
        <v>108</v>
      </c>
      <c r="O342" s="668">
        <v>3996</v>
      </c>
      <c r="P342" s="681">
        <v>0.82767191383595695</v>
      </c>
      <c r="Q342" s="669">
        <v>37</v>
      </c>
    </row>
    <row r="343" spans="1:17" ht="14.4" customHeight="1" x14ac:dyDescent="0.3">
      <c r="A343" s="664" t="s">
        <v>544</v>
      </c>
      <c r="B343" s="665" t="s">
        <v>8116</v>
      </c>
      <c r="C343" s="665" t="s">
        <v>8045</v>
      </c>
      <c r="D343" s="665" t="s">
        <v>8056</v>
      </c>
      <c r="E343" s="665" t="s">
        <v>8057</v>
      </c>
      <c r="F343" s="668">
        <v>4</v>
      </c>
      <c r="G343" s="668">
        <v>20</v>
      </c>
      <c r="H343" s="668">
        <v>1</v>
      </c>
      <c r="I343" s="668">
        <v>5</v>
      </c>
      <c r="J343" s="668"/>
      <c r="K343" s="668"/>
      <c r="L343" s="668"/>
      <c r="M343" s="668"/>
      <c r="N343" s="668">
        <v>2</v>
      </c>
      <c r="O343" s="668">
        <v>10</v>
      </c>
      <c r="P343" s="681">
        <v>0.5</v>
      </c>
      <c r="Q343" s="669">
        <v>5</v>
      </c>
    </row>
    <row r="344" spans="1:17" ht="14.4" customHeight="1" x14ac:dyDescent="0.3">
      <c r="A344" s="664" t="s">
        <v>544</v>
      </c>
      <c r="B344" s="665" t="s">
        <v>8116</v>
      </c>
      <c r="C344" s="665" t="s">
        <v>8045</v>
      </c>
      <c r="D344" s="665" t="s">
        <v>8058</v>
      </c>
      <c r="E344" s="665" t="s">
        <v>8059</v>
      </c>
      <c r="F344" s="668">
        <v>1</v>
      </c>
      <c r="G344" s="668">
        <v>5</v>
      </c>
      <c r="H344" s="668">
        <v>1</v>
      </c>
      <c r="I344" s="668">
        <v>5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544</v>
      </c>
      <c r="B345" s="665" t="s">
        <v>8116</v>
      </c>
      <c r="C345" s="665" t="s">
        <v>8045</v>
      </c>
      <c r="D345" s="665" t="s">
        <v>8062</v>
      </c>
      <c r="E345" s="665" t="s">
        <v>8063</v>
      </c>
      <c r="F345" s="668">
        <v>64</v>
      </c>
      <c r="G345" s="668">
        <v>10472</v>
      </c>
      <c r="H345" s="668">
        <v>1</v>
      </c>
      <c r="I345" s="668">
        <v>163.625</v>
      </c>
      <c r="J345" s="668">
        <v>40</v>
      </c>
      <c r="K345" s="668">
        <v>6600</v>
      </c>
      <c r="L345" s="668">
        <v>0.63025210084033612</v>
      </c>
      <c r="M345" s="668">
        <v>165</v>
      </c>
      <c r="N345" s="668">
        <v>115</v>
      </c>
      <c r="O345" s="668">
        <v>20355</v>
      </c>
      <c r="P345" s="681">
        <v>1.9437547746371275</v>
      </c>
      <c r="Q345" s="669">
        <v>177</v>
      </c>
    </row>
    <row r="346" spans="1:17" ht="14.4" customHeight="1" x14ac:dyDescent="0.3">
      <c r="A346" s="664" t="s">
        <v>544</v>
      </c>
      <c r="B346" s="665" t="s">
        <v>8116</v>
      </c>
      <c r="C346" s="665" t="s">
        <v>8045</v>
      </c>
      <c r="D346" s="665" t="s">
        <v>8132</v>
      </c>
      <c r="E346" s="665" t="s">
        <v>8133</v>
      </c>
      <c r="F346" s="668">
        <v>44</v>
      </c>
      <c r="G346" s="668">
        <v>52364</v>
      </c>
      <c r="H346" s="668">
        <v>1</v>
      </c>
      <c r="I346" s="668">
        <v>1190.090909090909</v>
      </c>
      <c r="J346" s="668">
        <v>43</v>
      </c>
      <c r="K346" s="668">
        <v>51342</v>
      </c>
      <c r="L346" s="668">
        <v>0.98048277442517762</v>
      </c>
      <c r="M346" s="668">
        <v>1194</v>
      </c>
      <c r="N346" s="668">
        <v>30</v>
      </c>
      <c r="O346" s="668">
        <v>37260</v>
      </c>
      <c r="P346" s="681">
        <v>0.71155755862806513</v>
      </c>
      <c r="Q346" s="669">
        <v>1242</v>
      </c>
    </row>
    <row r="347" spans="1:17" ht="14.4" customHeight="1" x14ac:dyDescent="0.3">
      <c r="A347" s="664" t="s">
        <v>544</v>
      </c>
      <c r="B347" s="665" t="s">
        <v>8116</v>
      </c>
      <c r="C347" s="665" t="s">
        <v>8045</v>
      </c>
      <c r="D347" s="665" t="s">
        <v>8134</v>
      </c>
      <c r="E347" s="665" t="s">
        <v>8135</v>
      </c>
      <c r="F347" s="668">
        <v>9020</v>
      </c>
      <c r="G347" s="668">
        <v>6373487</v>
      </c>
      <c r="H347" s="668">
        <v>1</v>
      </c>
      <c r="I347" s="668">
        <v>706.59501108647453</v>
      </c>
      <c r="J347" s="668">
        <v>7390</v>
      </c>
      <c r="K347" s="668">
        <v>5224730</v>
      </c>
      <c r="L347" s="668">
        <v>0.81976004658046686</v>
      </c>
      <c r="M347" s="668">
        <v>707</v>
      </c>
      <c r="N347" s="668">
        <v>5926</v>
      </c>
      <c r="O347" s="668">
        <v>4237090</v>
      </c>
      <c r="P347" s="681">
        <v>0.66479934767263194</v>
      </c>
      <c r="Q347" s="669">
        <v>715</v>
      </c>
    </row>
    <row r="348" spans="1:17" ht="14.4" customHeight="1" x14ac:dyDescent="0.3">
      <c r="A348" s="664" t="s">
        <v>544</v>
      </c>
      <c r="B348" s="665" t="s">
        <v>8116</v>
      </c>
      <c r="C348" s="665" t="s">
        <v>8045</v>
      </c>
      <c r="D348" s="665" t="s">
        <v>8136</v>
      </c>
      <c r="E348" s="665" t="s">
        <v>8137</v>
      </c>
      <c r="F348" s="668">
        <v>25</v>
      </c>
      <c r="G348" s="668">
        <v>15430</v>
      </c>
      <c r="H348" s="668">
        <v>1</v>
      </c>
      <c r="I348" s="668">
        <v>617.20000000000005</v>
      </c>
      <c r="J348" s="668">
        <v>57</v>
      </c>
      <c r="K348" s="668">
        <v>35283</v>
      </c>
      <c r="L348" s="668">
        <v>2.286649384316267</v>
      </c>
      <c r="M348" s="668">
        <v>619</v>
      </c>
      <c r="N348" s="668">
        <v>10</v>
      </c>
      <c r="O348" s="668">
        <v>6310</v>
      </c>
      <c r="P348" s="681">
        <v>0.40894361633182114</v>
      </c>
      <c r="Q348" s="669">
        <v>631</v>
      </c>
    </row>
    <row r="349" spans="1:17" ht="14.4" customHeight="1" x14ac:dyDescent="0.3">
      <c r="A349" s="664" t="s">
        <v>544</v>
      </c>
      <c r="B349" s="665" t="s">
        <v>8116</v>
      </c>
      <c r="C349" s="665" t="s">
        <v>8045</v>
      </c>
      <c r="D349" s="665" t="s">
        <v>8138</v>
      </c>
      <c r="E349" s="665" t="s">
        <v>8139</v>
      </c>
      <c r="F349" s="668">
        <v>3</v>
      </c>
      <c r="G349" s="668">
        <v>18125</v>
      </c>
      <c r="H349" s="668">
        <v>1</v>
      </c>
      <c r="I349" s="668">
        <v>6041.666666666667</v>
      </c>
      <c r="J349" s="668">
        <v>3</v>
      </c>
      <c r="K349" s="668">
        <v>18162</v>
      </c>
      <c r="L349" s="668">
        <v>1.0020413793103449</v>
      </c>
      <c r="M349" s="668">
        <v>6054</v>
      </c>
      <c r="N349" s="668">
        <v>11</v>
      </c>
      <c r="O349" s="668">
        <v>67628</v>
      </c>
      <c r="P349" s="681">
        <v>3.7311999999999999</v>
      </c>
      <c r="Q349" s="669">
        <v>6148</v>
      </c>
    </row>
    <row r="350" spans="1:17" ht="14.4" customHeight="1" x14ac:dyDescent="0.3">
      <c r="A350" s="664" t="s">
        <v>544</v>
      </c>
      <c r="B350" s="665" t="s">
        <v>8116</v>
      </c>
      <c r="C350" s="665" t="s">
        <v>8045</v>
      </c>
      <c r="D350" s="665" t="s">
        <v>8140</v>
      </c>
      <c r="E350" s="665" t="s">
        <v>8141</v>
      </c>
      <c r="F350" s="668">
        <v>36</v>
      </c>
      <c r="G350" s="668">
        <v>236341</v>
      </c>
      <c r="H350" s="668">
        <v>1</v>
      </c>
      <c r="I350" s="668">
        <v>6565.0277777777774</v>
      </c>
      <c r="J350" s="668">
        <v>18</v>
      </c>
      <c r="K350" s="668">
        <v>118458</v>
      </c>
      <c r="L350" s="668">
        <v>0.5012164626535387</v>
      </c>
      <c r="M350" s="668">
        <v>6581</v>
      </c>
      <c r="N350" s="668">
        <v>40</v>
      </c>
      <c r="O350" s="668">
        <v>267080</v>
      </c>
      <c r="P350" s="681">
        <v>1.1300620713291389</v>
      </c>
      <c r="Q350" s="669">
        <v>6677</v>
      </c>
    </row>
    <row r="351" spans="1:17" ht="14.4" customHeight="1" x14ac:dyDescent="0.3">
      <c r="A351" s="664" t="s">
        <v>544</v>
      </c>
      <c r="B351" s="665" t="s">
        <v>8116</v>
      </c>
      <c r="C351" s="665" t="s">
        <v>8045</v>
      </c>
      <c r="D351" s="665" t="s">
        <v>8142</v>
      </c>
      <c r="E351" s="665" t="s">
        <v>8143</v>
      </c>
      <c r="F351" s="668">
        <v>384</v>
      </c>
      <c r="G351" s="668">
        <v>47848</v>
      </c>
      <c r="H351" s="668">
        <v>1</v>
      </c>
      <c r="I351" s="668">
        <v>124.60416666666667</v>
      </c>
      <c r="J351" s="668">
        <v>336</v>
      </c>
      <c r="K351" s="668">
        <v>42000</v>
      </c>
      <c r="L351" s="668">
        <v>0.87777963551245608</v>
      </c>
      <c r="M351" s="668">
        <v>125</v>
      </c>
      <c r="N351" s="668">
        <v>267</v>
      </c>
      <c r="O351" s="668">
        <v>34443</v>
      </c>
      <c r="P351" s="681">
        <v>0.7198419996656078</v>
      </c>
      <c r="Q351" s="669">
        <v>129</v>
      </c>
    </row>
    <row r="352" spans="1:17" ht="14.4" customHeight="1" x14ac:dyDescent="0.3">
      <c r="A352" s="664" t="s">
        <v>544</v>
      </c>
      <c r="B352" s="665" t="s">
        <v>8116</v>
      </c>
      <c r="C352" s="665" t="s">
        <v>8045</v>
      </c>
      <c r="D352" s="665" t="s">
        <v>8144</v>
      </c>
      <c r="E352" s="665" t="s">
        <v>8145</v>
      </c>
      <c r="F352" s="668">
        <v>39</v>
      </c>
      <c r="G352" s="668">
        <v>26561</v>
      </c>
      <c r="H352" s="668">
        <v>1</v>
      </c>
      <c r="I352" s="668">
        <v>681.0512820512821</v>
      </c>
      <c r="J352" s="668">
        <v>29</v>
      </c>
      <c r="K352" s="668">
        <v>20010</v>
      </c>
      <c r="L352" s="668">
        <v>0.7533601897518919</v>
      </c>
      <c r="M352" s="668">
        <v>690</v>
      </c>
      <c r="N352" s="668">
        <v>40</v>
      </c>
      <c r="O352" s="668">
        <v>28800</v>
      </c>
      <c r="P352" s="681">
        <v>1.0842965249802341</v>
      </c>
      <c r="Q352" s="669">
        <v>720</v>
      </c>
    </row>
    <row r="353" spans="1:17" ht="14.4" customHeight="1" x14ac:dyDescent="0.3">
      <c r="A353" s="664" t="s">
        <v>544</v>
      </c>
      <c r="B353" s="665" t="s">
        <v>8116</v>
      </c>
      <c r="C353" s="665" t="s">
        <v>8045</v>
      </c>
      <c r="D353" s="665" t="s">
        <v>8146</v>
      </c>
      <c r="E353" s="665" t="s">
        <v>8147</v>
      </c>
      <c r="F353" s="668">
        <v>16740</v>
      </c>
      <c r="G353" s="668">
        <v>14551006</v>
      </c>
      <c r="H353" s="668">
        <v>1</v>
      </c>
      <c r="I353" s="668">
        <v>869.23572281959378</v>
      </c>
      <c r="J353" s="668">
        <v>13933</v>
      </c>
      <c r="K353" s="668">
        <v>12121710</v>
      </c>
      <c r="L353" s="668">
        <v>0.83304961869990291</v>
      </c>
      <c r="M353" s="668">
        <v>870</v>
      </c>
      <c r="N353" s="668">
        <v>11672</v>
      </c>
      <c r="O353" s="668">
        <v>10259688</v>
      </c>
      <c r="P353" s="681">
        <v>0.70508444570774009</v>
      </c>
      <c r="Q353" s="669">
        <v>879</v>
      </c>
    </row>
    <row r="354" spans="1:17" ht="14.4" customHeight="1" x14ac:dyDescent="0.3">
      <c r="A354" s="664" t="s">
        <v>544</v>
      </c>
      <c r="B354" s="665" t="s">
        <v>8116</v>
      </c>
      <c r="C354" s="665" t="s">
        <v>8045</v>
      </c>
      <c r="D354" s="665" t="s">
        <v>8068</v>
      </c>
      <c r="E354" s="665" t="s">
        <v>8069</v>
      </c>
      <c r="F354" s="668">
        <v>1</v>
      </c>
      <c r="G354" s="668">
        <v>105</v>
      </c>
      <c r="H354" s="668">
        <v>1</v>
      </c>
      <c r="I354" s="668">
        <v>105</v>
      </c>
      <c r="J354" s="668">
        <v>5</v>
      </c>
      <c r="K354" s="668">
        <v>530</v>
      </c>
      <c r="L354" s="668">
        <v>5.0476190476190474</v>
      </c>
      <c r="M354" s="668">
        <v>106</v>
      </c>
      <c r="N354" s="668">
        <v>2</v>
      </c>
      <c r="O354" s="668">
        <v>220</v>
      </c>
      <c r="P354" s="681">
        <v>2.0952380952380953</v>
      </c>
      <c r="Q354" s="669">
        <v>110</v>
      </c>
    </row>
    <row r="355" spans="1:17" ht="14.4" customHeight="1" x14ac:dyDescent="0.3">
      <c r="A355" s="664" t="s">
        <v>544</v>
      </c>
      <c r="B355" s="665" t="s">
        <v>8116</v>
      </c>
      <c r="C355" s="665" t="s">
        <v>8045</v>
      </c>
      <c r="D355" s="665" t="s">
        <v>8070</v>
      </c>
      <c r="E355" s="665" t="s">
        <v>8071</v>
      </c>
      <c r="F355" s="668"/>
      <c r="G355" s="668"/>
      <c r="H355" s="668"/>
      <c r="I355" s="668"/>
      <c r="J355" s="668">
        <v>23</v>
      </c>
      <c r="K355" s="668">
        <v>133.32999999999998</v>
      </c>
      <c r="L355" s="668"/>
      <c r="M355" s="668">
        <v>5.7969565217391299</v>
      </c>
      <c r="N355" s="668"/>
      <c r="O355" s="668"/>
      <c r="P355" s="681"/>
      <c r="Q355" s="669"/>
    </row>
    <row r="356" spans="1:17" ht="14.4" customHeight="1" x14ac:dyDescent="0.3">
      <c r="A356" s="664" t="s">
        <v>544</v>
      </c>
      <c r="B356" s="665" t="s">
        <v>8116</v>
      </c>
      <c r="C356" s="665" t="s">
        <v>8045</v>
      </c>
      <c r="D356" s="665" t="s">
        <v>8148</v>
      </c>
      <c r="E356" s="665" t="s">
        <v>8149</v>
      </c>
      <c r="F356" s="668">
        <v>40</v>
      </c>
      <c r="G356" s="668">
        <v>36497</v>
      </c>
      <c r="H356" s="668">
        <v>1</v>
      </c>
      <c r="I356" s="668">
        <v>912.42499999999995</v>
      </c>
      <c r="J356" s="668">
        <v>24</v>
      </c>
      <c r="K356" s="668">
        <v>21960</v>
      </c>
      <c r="L356" s="668">
        <v>0.60169328985944048</v>
      </c>
      <c r="M356" s="668">
        <v>915</v>
      </c>
      <c r="N356" s="668">
        <v>49</v>
      </c>
      <c r="O356" s="668">
        <v>45962</v>
      </c>
      <c r="P356" s="681">
        <v>1.2593363838123681</v>
      </c>
      <c r="Q356" s="669">
        <v>938</v>
      </c>
    </row>
    <row r="357" spans="1:17" ht="14.4" customHeight="1" x14ac:dyDescent="0.3">
      <c r="A357" s="664" t="s">
        <v>544</v>
      </c>
      <c r="B357" s="665" t="s">
        <v>8116</v>
      </c>
      <c r="C357" s="665" t="s">
        <v>8045</v>
      </c>
      <c r="D357" s="665" t="s">
        <v>8074</v>
      </c>
      <c r="E357" s="665" t="s">
        <v>8075</v>
      </c>
      <c r="F357" s="668">
        <v>1</v>
      </c>
      <c r="G357" s="668">
        <v>82</v>
      </c>
      <c r="H357" s="668">
        <v>1</v>
      </c>
      <c r="I357" s="668">
        <v>82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544</v>
      </c>
      <c r="B358" s="665" t="s">
        <v>8116</v>
      </c>
      <c r="C358" s="665" t="s">
        <v>8045</v>
      </c>
      <c r="D358" s="665" t="s">
        <v>8150</v>
      </c>
      <c r="E358" s="665" t="s">
        <v>8151</v>
      </c>
      <c r="F358" s="668">
        <v>17</v>
      </c>
      <c r="G358" s="668">
        <v>5595</v>
      </c>
      <c r="H358" s="668">
        <v>1</v>
      </c>
      <c r="I358" s="668">
        <v>329.11764705882354</v>
      </c>
      <c r="J358" s="668">
        <v>17</v>
      </c>
      <c r="K358" s="668">
        <v>5627</v>
      </c>
      <c r="L358" s="668">
        <v>1.0057193923145666</v>
      </c>
      <c r="M358" s="668">
        <v>331</v>
      </c>
      <c r="N358" s="668">
        <v>7</v>
      </c>
      <c r="O358" s="668">
        <v>2478</v>
      </c>
      <c r="P358" s="681">
        <v>0.44289544235924933</v>
      </c>
      <c r="Q358" s="669">
        <v>354</v>
      </c>
    </row>
    <row r="359" spans="1:17" ht="14.4" customHeight="1" x14ac:dyDescent="0.3">
      <c r="A359" s="664" t="s">
        <v>544</v>
      </c>
      <c r="B359" s="665" t="s">
        <v>8116</v>
      </c>
      <c r="C359" s="665" t="s">
        <v>8045</v>
      </c>
      <c r="D359" s="665" t="s">
        <v>8154</v>
      </c>
      <c r="E359" s="665" t="s">
        <v>8155</v>
      </c>
      <c r="F359" s="668">
        <v>54</v>
      </c>
      <c r="G359" s="668">
        <v>26982</v>
      </c>
      <c r="H359" s="668">
        <v>1</v>
      </c>
      <c r="I359" s="668">
        <v>499.66666666666669</v>
      </c>
      <c r="J359" s="668">
        <v>40</v>
      </c>
      <c r="K359" s="668">
        <v>20120</v>
      </c>
      <c r="L359" s="668">
        <v>0.74568230672300051</v>
      </c>
      <c r="M359" s="668">
        <v>503</v>
      </c>
      <c r="N359" s="668">
        <v>80</v>
      </c>
      <c r="O359" s="668">
        <v>43040</v>
      </c>
      <c r="P359" s="681">
        <v>1.5951374990734564</v>
      </c>
      <c r="Q359" s="669">
        <v>538</v>
      </c>
    </row>
    <row r="360" spans="1:17" ht="14.4" customHeight="1" x14ac:dyDescent="0.3">
      <c r="A360" s="664" t="s">
        <v>544</v>
      </c>
      <c r="B360" s="665" t="s">
        <v>8116</v>
      </c>
      <c r="C360" s="665" t="s">
        <v>8045</v>
      </c>
      <c r="D360" s="665" t="s">
        <v>8090</v>
      </c>
      <c r="E360" s="665" t="s">
        <v>8091</v>
      </c>
      <c r="F360" s="668">
        <v>3</v>
      </c>
      <c r="G360" s="668">
        <v>342</v>
      </c>
      <c r="H360" s="668">
        <v>1</v>
      </c>
      <c r="I360" s="668">
        <v>114</v>
      </c>
      <c r="J360" s="668"/>
      <c r="K360" s="668"/>
      <c r="L360" s="668"/>
      <c r="M360" s="668"/>
      <c r="N360" s="668">
        <v>1</v>
      </c>
      <c r="O360" s="668">
        <v>122</v>
      </c>
      <c r="P360" s="681">
        <v>0.35672514619883039</v>
      </c>
      <c r="Q360" s="669">
        <v>122</v>
      </c>
    </row>
    <row r="361" spans="1:17" ht="14.4" customHeight="1" x14ac:dyDescent="0.3">
      <c r="A361" s="664" t="s">
        <v>544</v>
      </c>
      <c r="B361" s="665" t="s">
        <v>8116</v>
      </c>
      <c r="C361" s="665" t="s">
        <v>8045</v>
      </c>
      <c r="D361" s="665" t="s">
        <v>8156</v>
      </c>
      <c r="E361" s="665" t="s">
        <v>8157</v>
      </c>
      <c r="F361" s="668">
        <v>37</v>
      </c>
      <c r="G361" s="668">
        <v>136944</v>
      </c>
      <c r="H361" s="668">
        <v>1</v>
      </c>
      <c r="I361" s="668">
        <v>3701.1891891891892</v>
      </c>
      <c r="J361" s="668">
        <v>35</v>
      </c>
      <c r="K361" s="668">
        <v>129780</v>
      </c>
      <c r="L361" s="668">
        <v>0.94768664563617244</v>
      </c>
      <c r="M361" s="668">
        <v>3708</v>
      </c>
      <c r="N361" s="668">
        <v>29</v>
      </c>
      <c r="O361" s="668">
        <v>111041</v>
      </c>
      <c r="P361" s="681">
        <v>0.8108496903843907</v>
      </c>
      <c r="Q361" s="669">
        <v>3829</v>
      </c>
    </row>
    <row r="362" spans="1:17" ht="14.4" customHeight="1" x14ac:dyDescent="0.3">
      <c r="A362" s="664" t="s">
        <v>544</v>
      </c>
      <c r="B362" s="665" t="s">
        <v>8116</v>
      </c>
      <c r="C362" s="665" t="s">
        <v>8045</v>
      </c>
      <c r="D362" s="665" t="s">
        <v>8158</v>
      </c>
      <c r="E362" s="665" t="s">
        <v>8159</v>
      </c>
      <c r="F362" s="668">
        <v>706</v>
      </c>
      <c r="G362" s="668">
        <v>1335586</v>
      </c>
      <c r="H362" s="668">
        <v>1</v>
      </c>
      <c r="I362" s="668">
        <v>1891.7648725212464</v>
      </c>
      <c r="J362" s="668">
        <v>600</v>
      </c>
      <c r="K362" s="668">
        <v>1137600</v>
      </c>
      <c r="L362" s="668">
        <v>0.85176094987518591</v>
      </c>
      <c r="M362" s="668">
        <v>1896</v>
      </c>
      <c r="N362" s="668">
        <v>544</v>
      </c>
      <c r="O362" s="668">
        <v>1057536</v>
      </c>
      <c r="P362" s="681">
        <v>0.7918142298586538</v>
      </c>
      <c r="Q362" s="669">
        <v>1944</v>
      </c>
    </row>
    <row r="363" spans="1:17" ht="14.4" customHeight="1" x14ac:dyDescent="0.3">
      <c r="A363" s="664" t="s">
        <v>544</v>
      </c>
      <c r="B363" s="665" t="s">
        <v>8116</v>
      </c>
      <c r="C363" s="665" t="s">
        <v>8045</v>
      </c>
      <c r="D363" s="665" t="s">
        <v>8178</v>
      </c>
      <c r="E363" s="665" t="s">
        <v>8179</v>
      </c>
      <c r="F363" s="668">
        <v>7</v>
      </c>
      <c r="G363" s="668">
        <v>2471</v>
      </c>
      <c r="H363" s="668">
        <v>1</v>
      </c>
      <c r="I363" s="668">
        <v>353</v>
      </c>
      <c r="J363" s="668">
        <v>14</v>
      </c>
      <c r="K363" s="668">
        <v>4942</v>
      </c>
      <c r="L363" s="668">
        <v>2</v>
      </c>
      <c r="M363" s="668">
        <v>353</v>
      </c>
      <c r="N363" s="668"/>
      <c r="O363" s="668"/>
      <c r="P363" s="681"/>
      <c r="Q363" s="669"/>
    </row>
    <row r="364" spans="1:17" ht="14.4" customHeight="1" x14ac:dyDescent="0.3">
      <c r="A364" s="664" t="s">
        <v>544</v>
      </c>
      <c r="B364" s="665" t="s">
        <v>8116</v>
      </c>
      <c r="C364" s="665" t="s">
        <v>8045</v>
      </c>
      <c r="D364" s="665" t="s">
        <v>8180</v>
      </c>
      <c r="E364" s="665" t="s">
        <v>8181</v>
      </c>
      <c r="F364" s="668">
        <v>2</v>
      </c>
      <c r="G364" s="668">
        <v>284</v>
      </c>
      <c r="H364" s="668">
        <v>1</v>
      </c>
      <c r="I364" s="668">
        <v>142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544</v>
      </c>
      <c r="B365" s="665" t="s">
        <v>8116</v>
      </c>
      <c r="C365" s="665" t="s">
        <v>8045</v>
      </c>
      <c r="D365" s="665" t="s">
        <v>8182</v>
      </c>
      <c r="E365" s="665" t="s">
        <v>8183</v>
      </c>
      <c r="F365" s="668"/>
      <c r="G365" s="668"/>
      <c r="H365" s="668"/>
      <c r="I365" s="668"/>
      <c r="J365" s="668">
        <v>3</v>
      </c>
      <c r="K365" s="668">
        <v>24075</v>
      </c>
      <c r="L365" s="668"/>
      <c r="M365" s="668">
        <v>8025</v>
      </c>
      <c r="N365" s="668">
        <v>2</v>
      </c>
      <c r="O365" s="668">
        <v>16648</v>
      </c>
      <c r="P365" s="681"/>
      <c r="Q365" s="669">
        <v>8324</v>
      </c>
    </row>
    <row r="366" spans="1:17" ht="14.4" customHeight="1" x14ac:dyDescent="0.3">
      <c r="A366" s="664" t="s">
        <v>544</v>
      </c>
      <c r="B366" s="665" t="s">
        <v>8116</v>
      </c>
      <c r="C366" s="665" t="s">
        <v>8045</v>
      </c>
      <c r="D366" s="665" t="s">
        <v>8160</v>
      </c>
      <c r="E366" s="665" t="s">
        <v>8161</v>
      </c>
      <c r="F366" s="668"/>
      <c r="G366" s="668"/>
      <c r="H366" s="668"/>
      <c r="I366" s="668"/>
      <c r="J366" s="668">
        <v>11</v>
      </c>
      <c r="K366" s="668">
        <v>161744</v>
      </c>
      <c r="L366" s="668"/>
      <c r="M366" s="668">
        <v>14704</v>
      </c>
      <c r="N366" s="668">
        <v>24</v>
      </c>
      <c r="O366" s="668">
        <v>355200</v>
      </c>
      <c r="P366" s="681"/>
      <c r="Q366" s="669">
        <v>14800</v>
      </c>
    </row>
    <row r="367" spans="1:17" ht="14.4" customHeight="1" x14ac:dyDescent="0.3">
      <c r="A367" s="664" t="s">
        <v>544</v>
      </c>
      <c r="B367" s="665" t="s">
        <v>8116</v>
      </c>
      <c r="C367" s="665" t="s">
        <v>8045</v>
      </c>
      <c r="D367" s="665" t="s">
        <v>8162</v>
      </c>
      <c r="E367" s="665" t="s">
        <v>8163</v>
      </c>
      <c r="F367" s="668"/>
      <c r="G367" s="668"/>
      <c r="H367" s="668"/>
      <c r="I367" s="668"/>
      <c r="J367" s="668">
        <v>9</v>
      </c>
      <c r="K367" s="668">
        <v>2592</v>
      </c>
      <c r="L367" s="668"/>
      <c r="M367" s="668">
        <v>288</v>
      </c>
      <c r="N367" s="668">
        <v>3</v>
      </c>
      <c r="O367" s="668">
        <v>900</v>
      </c>
      <c r="P367" s="681"/>
      <c r="Q367" s="669">
        <v>300</v>
      </c>
    </row>
    <row r="368" spans="1:17" ht="14.4" customHeight="1" x14ac:dyDescent="0.3">
      <c r="A368" s="664" t="s">
        <v>544</v>
      </c>
      <c r="B368" s="665" t="s">
        <v>8116</v>
      </c>
      <c r="C368" s="665" t="s">
        <v>8045</v>
      </c>
      <c r="D368" s="665" t="s">
        <v>8164</v>
      </c>
      <c r="E368" s="665" t="s">
        <v>8165</v>
      </c>
      <c r="F368" s="668"/>
      <c r="G368" s="668"/>
      <c r="H368" s="668"/>
      <c r="I368" s="668"/>
      <c r="J368" s="668">
        <v>100</v>
      </c>
      <c r="K368" s="668">
        <v>15800</v>
      </c>
      <c r="L368" s="668"/>
      <c r="M368" s="668">
        <v>158</v>
      </c>
      <c r="N368" s="668">
        <v>47</v>
      </c>
      <c r="O368" s="668">
        <v>7520</v>
      </c>
      <c r="P368" s="681"/>
      <c r="Q368" s="669">
        <v>160</v>
      </c>
    </row>
    <row r="369" spans="1:17" ht="14.4" customHeight="1" x14ac:dyDescent="0.3">
      <c r="A369" s="664" t="s">
        <v>544</v>
      </c>
      <c r="B369" s="665" t="s">
        <v>8234</v>
      </c>
      <c r="C369" s="665" t="s">
        <v>7772</v>
      </c>
      <c r="D369" s="665" t="s">
        <v>8235</v>
      </c>
      <c r="E369" s="665" t="s">
        <v>8236</v>
      </c>
      <c r="F369" s="668"/>
      <c r="G369" s="668"/>
      <c r="H369" s="668"/>
      <c r="I369" s="668"/>
      <c r="J369" s="668"/>
      <c r="K369" s="668"/>
      <c r="L369" s="668"/>
      <c r="M369" s="668"/>
      <c r="N369" s="668">
        <v>12</v>
      </c>
      <c r="O369" s="668">
        <v>599.16</v>
      </c>
      <c r="P369" s="681"/>
      <c r="Q369" s="669">
        <v>49.93</v>
      </c>
    </row>
    <row r="370" spans="1:17" ht="14.4" customHeight="1" x14ac:dyDescent="0.3">
      <c r="A370" s="664" t="s">
        <v>544</v>
      </c>
      <c r="B370" s="665" t="s">
        <v>8234</v>
      </c>
      <c r="C370" s="665" t="s">
        <v>7772</v>
      </c>
      <c r="D370" s="665" t="s">
        <v>8237</v>
      </c>
      <c r="E370" s="665" t="s">
        <v>8238</v>
      </c>
      <c r="F370" s="668">
        <v>71.009999999999991</v>
      </c>
      <c r="G370" s="668">
        <v>14966.199999999997</v>
      </c>
      <c r="H370" s="668">
        <v>1</v>
      </c>
      <c r="I370" s="668">
        <v>210.76186452612308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544</v>
      </c>
      <c r="B371" s="665" t="s">
        <v>8234</v>
      </c>
      <c r="C371" s="665" t="s">
        <v>7772</v>
      </c>
      <c r="D371" s="665" t="s">
        <v>8239</v>
      </c>
      <c r="E371" s="665" t="s">
        <v>8238</v>
      </c>
      <c r="F371" s="668">
        <v>417.08000000000004</v>
      </c>
      <c r="G371" s="668">
        <v>213167.70999999996</v>
      </c>
      <c r="H371" s="668">
        <v>1</v>
      </c>
      <c r="I371" s="668">
        <v>511.09549726671128</v>
      </c>
      <c r="J371" s="668"/>
      <c r="K371" s="668"/>
      <c r="L371" s="668"/>
      <c r="M371" s="668"/>
      <c r="N371" s="668"/>
      <c r="O371" s="668"/>
      <c r="P371" s="681"/>
      <c r="Q371" s="669"/>
    </row>
    <row r="372" spans="1:17" ht="14.4" customHeight="1" x14ac:dyDescent="0.3">
      <c r="A372" s="664" t="s">
        <v>544</v>
      </c>
      <c r="B372" s="665" t="s">
        <v>8234</v>
      </c>
      <c r="C372" s="665" t="s">
        <v>7772</v>
      </c>
      <c r="D372" s="665" t="s">
        <v>8117</v>
      </c>
      <c r="E372" s="665" t="s">
        <v>7788</v>
      </c>
      <c r="F372" s="668">
        <v>5</v>
      </c>
      <c r="G372" s="668">
        <v>708.85</v>
      </c>
      <c r="H372" s="668">
        <v>1</v>
      </c>
      <c r="I372" s="668">
        <v>141.77000000000001</v>
      </c>
      <c r="J372" s="668">
        <v>2</v>
      </c>
      <c r="K372" s="668">
        <v>276.02</v>
      </c>
      <c r="L372" s="668">
        <v>0.38939126754602521</v>
      </c>
      <c r="M372" s="668">
        <v>138.01</v>
      </c>
      <c r="N372" s="668">
        <v>2.02</v>
      </c>
      <c r="O372" s="668">
        <v>278.77999999999997</v>
      </c>
      <c r="P372" s="681">
        <v>0.39328489807434575</v>
      </c>
      <c r="Q372" s="669">
        <v>138.009900990099</v>
      </c>
    </row>
    <row r="373" spans="1:17" ht="14.4" customHeight="1" x14ac:dyDescent="0.3">
      <c r="A373" s="664" t="s">
        <v>544</v>
      </c>
      <c r="B373" s="665" t="s">
        <v>8234</v>
      </c>
      <c r="C373" s="665" t="s">
        <v>7772</v>
      </c>
      <c r="D373" s="665" t="s">
        <v>7787</v>
      </c>
      <c r="E373" s="665" t="s">
        <v>7788</v>
      </c>
      <c r="F373" s="668"/>
      <c r="G373" s="668"/>
      <c r="H373" s="668"/>
      <c r="I373" s="668"/>
      <c r="J373" s="668"/>
      <c r="K373" s="668"/>
      <c r="L373" s="668"/>
      <c r="M373" s="668"/>
      <c r="N373" s="668">
        <v>5</v>
      </c>
      <c r="O373" s="668">
        <v>1380.05</v>
      </c>
      <c r="P373" s="681"/>
      <c r="Q373" s="669">
        <v>276.01</v>
      </c>
    </row>
    <row r="374" spans="1:17" ht="14.4" customHeight="1" x14ac:dyDescent="0.3">
      <c r="A374" s="664" t="s">
        <v>544</v>
      </c>
      <c r="B374" s="665" t="s">
        <v>8234</v>
      </c>
      <c r="C374" s="665" t="s">
        <v>7772</v>
      </c>
      <c r="D374" s="665" t="s">
        <v>8240</v>
      </c>
      <c r="E374" s="665" t="s">
        <v>8241</v>
      </c>
      <c r="F374" s="668"/>
      <c r="G374" s="668"/>
      <c r="H374" s="668"/>
      <c r="I374" s="668"/>
      <c r="J374" s="668"/>
      <c r="K374" s="668"/>
      <c r="L374" s="668"/>
      <c r="M374" s="668"/>
      <c r="N374" s="668">
        <v>7.2</v>
      </c>
      <c r="O374" s="668">
        <v>3176.88</v>
      </c>
      <c r="P374" s="681"/>
      <c r="Q374" s="669">
        <v>441.23333333333335</v>
      </c>
    </row>
    <row r="375" spans="1:17" ht="14.4" customHeight="1" x14ac:dyDescent="0.3">
      <c r="A375" s="664" t="s">
        <v>544</v>
      </c>
      <c r="B375" s="665" t="s">
        <v>8234</v>
      </c>
      <c r="C375" s="665" t="s">
        <v>7772</v>
      </c>
      <c r="D375" s="665" t="s">
        <v>8242</v>
      </c>
      <c r="E375" s="665" t="s">
        <v>2104</v>
      </c>
      <c r="F375" s="668"/>
      <c r="G375" s="668"/>
      <c r="H375" s="668"/>
      <c r="I375" s="668"/>
      <c r="J375" s="668"/>
      <c r="K375" s="668"/>
      <c r="L375" s="668"/>
      <c r="M375" s="668"/>
      <c r="N375" s="668">
        <v>3</v>
      </c>
      <c r="O375" s="668">
        <v>933.93999999999994</v>
      </c>
      <c r="P375" s="681"/>
      <c r="Q375" s="669">
        <v>311.31333333333333</v>
      </c>
    </row>
    <row r="376" spans="1:17" ht="14.4" customHeight="1" x14ac:dyDescent="0.3">
      <c r="A376" s="664" t="s">
        <v>544</v>
      </c>
      <c r="B376" s="665" t="s">
        <v>8234</v>
      </c>
      <c r="C376" s="665" t="s">
        <v>7772</v>
      </c>
      <c r="D376" s="665" t="s">
        <v>7793</v>
      </c>
      <c r="E376" s="665" t="s">
        <v>1823</v>
      </c>
      <c r="F376" s="668">
        <v>3.2199999999999998</v>
      </c>
      <c r="G376" s="668">
        <v>425.7</v>
      </c>
      <c r="H376" s="668">
        <v>1</v>
      </c>
      <c r="I376" s="668">
        <v>132.20496894409939</v>
      </c>
      <c r="J376" s="668"/>
      <c r="K376" s="668"/>
      <c r="L376" s="668"/>
      <c r="M376" s="668"/>
      <c r="N376" s="668">
        <v>21.590000000000003</v>
      </c>
      <c r="O376" s="668">
        <v>2730.13</v>
      </c>
      <c r="P376" s="681">
        <v>6.4132722574583045</v>
      </c>
      <c r="Q376" s="669">
        <v>126.45345067160721</v>
      </c>
    </row>
    <row r="377" spans="1:17" ht="14.4" customHeight="1" x14ac:dyDescent="0.3">
      <c r="A377" s="664" t="s">
        <v>544</v>
      </c>
      <c r="B377" s="665" t="s">
        <v>8234</v>
      </c>
      <c r="C377" s="665" t="s">
        <v>7772</v>
      </c>
      <c r="D377" s="665" t="s">
        <v>7794</v>
      </c>
      <c r="E377" s="665" t="s">
        <v>1823</v>
      </c>
      <c r="F377" s="668">
        <v>3.01</v>
      </c>
      <c r="G377" s="668">
        <v>2170.91</v>
      </c>
      <c r="H377" s="668">
        <v>1</v>
      </c>
      <c r="I377" s="668">
        <v>721.23255813953483</v>
      </c>
      <c r="J377" s="668">
        <v>0.51</v>
      </c>
      <c r="K377" s="668">
        <v>351.83</v>
      </c>
      <c r="L377" s="668">
        <v>0.16206567752693571</v>
      </c>
      <c r="M377" s="668">
        <v>689.86274509803923</v>
      </c>
      <c r="N377" s="668">
        <v>19.22</v>
      </c>
      <c r="O377" s="668">
        <v>9839.14</v>
      </c>
      <c r="P377" s="681">
        <v>4.5322652712456986</v>
      </c>
      <c r="Q377" s="669">
        <v>511.92195629552549</v>
      </c>
    </row>
    <row r="378" spans="1:17" ht="14.4" customHeight="1" x14ac:dyDescent="0.3">
      <c r="A378" s="664" t="s">
        <v>544</v>
      </c>
      <c r="B378" s="665" t="s">
        <v>8234</v>
      </c>
      <c r="C378" s="665" t="s">
        <v>7772</v>
      </c>
      <c r="D378" s="665" t="s">
        <v>8243</v>
      </c>
      <c r="E378" s="665" t="s">
        <v>2010</v>
      </c>
      <c r="F378" s="668">
        <v>0.8</v>
      </c>
      <c r="G378" s="668">
        <v>97.55</v>
      </c>
      <c r="H378" s="668">
        <v>1</v>
      </c>
      <c r="I378" s="668">
        <v>121.93749999999999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544</v>
      </c>
      <c r="B379" s="665" t="s">
        <v>8234</v>
      </c>
      <c r="C379" s="665" t="s">
        <v>7772</v>
      </c>
      <c r="D379" s="665" t="s">
        <v>8118</v>
      </c>
      <c r="E379" s="665" t="s">
        <v>2010</v>
      </c>
      <c r="F379" s="668">
        <v>8.8099999999999987</v>
      </c>
      <c r="G379" s="668">
        <v>2251.41</v>
      </c>
      <c r="H379" s="668">
        <v>1</v>
      </c>
      <c r="I379" s="668">
        <v>255.55164585698071</v>
      </c>
      <c r="J379" s="668">
        <v>69.8</v>
      </c>
      <c r="K379" s="668">
        <v>14071.81</v>
      </c>
      <c r="L379" s="668">
        <v>6.2502209726349269</v>
      </c>
      <c r="M379" s="668">
        <v>201.60186246418337</v>
      </c>
      <c r="N379" s="668">
        <v>69.12</v>
      </c>
      <c r="O379" s="668">
        <v>13934.679999999998</v>
      </c>
      <c r="P379" s="681">
        <v>6.18931247529326</v>
      </c>
      <c r="Q379" s="669">
        <v>201.60127314814812</v>
      </c>
    </row>
    <row r="380" spans="1:17" ht="14.4" customHeight="1" x14ac:dyDescent="0.3">
      <c r="A380" s="664" t="s">
        <v>544</v>
      </c>
      <c r="B380" s="665" t="s">
        <v>8234</v>
      </c>
      <c r="C380" s="665" t="s">
        <v>7772</v>
      </c>
      <c r="D380" s="665" t="s">
        <v>8119</v>
      </c>
      <c r="E380" s="665" t="s">
        <v>2010</v>
      </c>
      <c r="F380" s="668">
        <v>19.09</v>
      </c>
      <c r="G380" s="668">
        <v>6962.1900000000005</v>
      </c>
      <c r="H380" s="668">
        <v>1</v>
      </c>
      <c r="I380" s="668">
        <v>364.70350969093766</v>
      </c>
      <c r="J380" s="668">
        <v>110.67</v>
      </c>
      <c r="K380" s="668">
        <v>44090.820000000007</v>
      </c>
      <c r="L380" s="668">
        <v>6.3328952527868392</v>
      </c>
      <c r="M380" s="668">
        <v>398.39902412577942</v>
      </c>
      <c r="N380" s="668">
        <v>117.33</v>
      </c>
      <c r="O380" s="668">
        <v>47307.749999999993</v>
      </c>
      <c r="P380" s="681">
        <v>6.7949524503065835</v>
      </c>
      <c r="Q380" s="669">
        <v>403.20250575300429</v>
      </c>
    </row>
    <row r="381" spans="1:17" ht="14.4" customHeight="1" x14ac:dyDescent="0.3">
      <c r="A381" s="664" t="s">
        <v>544</v>
      </c>
      <c r="B381" s="665" t="s">
        <v>8234</v>
      </c>
      <c r="C381" s="665" t="s">
        <v>7772</v>
      </c>
      <c r="D381" s="665" t="s">
        <v>8120</v>
      </c>
      <c r="E381" s="665" t="s">
        <v>2010</v>
      </c>
      <c r="F381" s="668">
        <v>1.67</v>
      </c>
      <c r="G381" s="668">
        <v>1298.8000000000002</v>
      </c>
      <c r="H381" s="668">
        <v>1</v>
      </c>
      <c r="I381" s="668">
        <v>777.72455089820369</v>
      </c>
      <c r="J381" s="668">
        <v>63.35</v>
      </c>
      <c r="K381" s="668">
        <v>51031.66</v>
      </c>
      <c r="L381" s="668">
        <v>39.291392054203875</v>
      </c>
      <c r="M381" s="668">
        <v>805.55106550907658</v>
      </c>
      <c r="N381" s="668">
        <v>46.710000000000008</v>
      </c>
      <c r="O381" s="668">
        <v>37667.649999999994</v>
      </c>
      <c r="P381" s="681">
        <v>29.001886356636888</v>
      </c>
      <c r="Q381" s="669">
        <v>806.41511453650151</v>
      </c>
    </row>
    <row r="382" spans="1:17" ht="14.4" customHeight="1" x14ac:dyDescent="0.3">
      <c r="A382" s="664" t="s">
        <v>544</v>
      </c>
      <c r="B382" s="665" t="s">
        <v>8234</v>
      </c>
      <c r="C382" s="665" t="s">
        <v>7772</v>
      </c>
      <c r="D382" s="665" t="s">
        <v>8244</v>
      </c>
      <c r="E382" s="665" t="s">
        <v>2686</v>
      </c>
      <c r="F382" s="668"/>
      <c r="G382" s="668"/>
      <c r="H382" s="668"/>
      <c r="I382" s="668"/>
      <c r="J382" s="668"/>
      <c r="K382" s="668"/>
      <c r="L382" s="668"/>
      <c r="M382" s="668"/>
      <c r="N382" s="668">
        <v>46</v>
      </c>
      <c r="O382" s="668">
        <v>2686.4</v>
      </c>
      <c r="P382" s="681"/>
      <c r="Q382" s="669">
        <v>58.4</v>
      </c>
    </row>
    <row r="383" spans="1:17" ht="14.4" customHeight="1" x14ac:dyDescent="0.3">
      <c r="A383" s="664" t="s">
        <v>544</v>
      </c>
      <c r="B383" s="665" t="s">
        <v>8234</v>
      </c>
      <c r="C383" s="665" t="s">
        <v>7772</v>
      </c>
      <c r="D383" s="665" t="s">
        <v>7799</v>
      </c>
      <c r="E383" s="665" t="s">
        <v>8093</v>
      </c>
      <c r="F383" s="668">
        <v>0</v>
      </c>
      <c r="G383" s="668">
        <v>0</v>
      </c>
      <c r="H383" s="668"/>
      <c r="I383" s="668"/>
      <c r="J383" s="668">
        <v>0</v>
      </c>
      <c r="K383" s="668">
        <v>0</v>
      </c>
      <c r="L383" s="668"/>
      <c r="M383" s="668"/>
      <c r="N383" s="668">
        <v>1.7763568394002505E-15</v>
      </c>
      <c r="O383" s="668">
        <v>2.9103830456733704E-11</v>
      </c>
      <c r="P383" s="681"/>
      <c r="Q383" s="669">
        <v>16384</v>
      </c>
    </row>
    <row r="384" spans="1:17" ht="14.4" customHeight="1" x14ac:dyDescent="0.3">
      <c r="A384" s="664" t="s">
        <v>544</v>
      </c>
      <c r="B384" s="665" t="s">
        <v>8234</v>
      </c>
      <c r="C384" s="665" t="s">
        <v>7772</v>
      </c>
      <c r="D384" s="665" t="s">
        <v>7799</v>
      </c>
      <c r="E384" s="665" t="s">
        <v>4193</v>
      </c>
      <c r="F384" s="668">
        <v>6.38</v>
      </c>
      <c r="G384" s="668">
        <v>96296.84</v>
      </c>
      <c r="H384" s="668">
        <v>1</v>
      </c>
      <c r="I384" s="668">
        <v>15093.548589341692</v>
      </c>
      <c r="J384" s="668">
        <v>4</v>
      </c>
      <c r="K384" s="668">
        <v>59745.919999999998</v>
      </c>
      <c r="L384" s="668">
        <v>0.62043489692912046</v>
      </c>
      <c r="M384" s="668">
        <v>14936.48</v>
      </c>
      <c r="N384" s="668">
        <v>35.78</v>
      </c>
      <c r="O384" s="668">
        <v>530534.92000000004</v>
      </c>
      <c r="P384" s="681">
        <v>5.509369985557159</v>
      </c>
      <c r="Q384" s="669">
        <v>14827.694801565121</v>
      </c>
    </row>
    <row r="385" spans="1:17" ht="14.4" customHeight="1" x14ac:dyDescent="0.3">
      <c r="A385" s="664" t="s">
        <v>544</v>
      </c>
      <c r="B385" s="665" t="s">
        <v>8234</v>
      </c>
      <c r="C385" s="665" t="s">
        <v>7772</v>
      </c>
      <c r="D385" s="665" t="s">
        <v>7807</v>
      </c>
      <c r="E385" s="665" t="s">
        <v>7808</v>
      </c>
      <c r="F385" s="668"/>
      <c r="G385" s="668"/>
      <c r="H385" s="668"/>
      <c r="I385" s="668"/>
      <c r="J385" s="668">
        <v>2</v>
      </c>
      <c r="K385" s="668">
        <v>21271.94</v>
      </c>
      <c r="L385" s="668"/>
      <c r="M385" s="668">
        <v>10635.97</v>
      </c>
      <c r="N385" s="668"/>
      <c r="O385" s="668"/>
      <c r="P385" s="681"/>
      <c r="Q385" s="669"/>
    </row>
    <row r="386" spans="1:17" ht="14.4" customHeight="1" x14ac:dyDescent="0.3">
      <c r="A386" s="664" t="s">
        <v>544</v>
      </c>
      <c r="B386" s="665" t="s">
        <v>8234</v>
      </c>
      <c r="C386" s="665" t="s">
        <v>7772</v>
      </c>
      <c r="D386" s="665" t="s">
        <v>7810</v>
      </c>
      <c r="E386" s="665" t="s">
        <v>3997</v>
      </c>
      <c r="F386" s="668"/>
      <c r="G386" s="668"/>
      <c r="H386" s="668"/>
      <c r="I386" s="668"/>
      <c r="J386" s="668"/>
      <c r="K386" s="668"/>
      <c r="L386" s="668"/>
      <c r="M386" s="668"/>
      <c r="N386" s="668">
        <v>2</v>
      </c>
      <c r="O386" s="668">
        <v>52048.68</v>
      </c>
      <c r="P386" s="681"/>
      <c r="Q386" s="669">
        <v>26024.34</v>
      </c>
    </row>
    <row r="387" spans="1:17" ht="14.4" customHeight="1" x14ac:dyDescent="0.3">
      <c r="A387" s="664" t="s">
        <v>544</v>
      </c>
      <c r="B387" s="665" t="s">
        <v>8234</v>
      </c>
      <c r="C387" s="665" t="s">
        <v>7772</v>
      </c>
      <c r="D387" s="665" t="s">
        <v>7812</v>
      </c>
      <c r="E387" s="665" t="s">
        <v>8098</v>
      </c>
      <c r="F387" s="668">
        <v>1.7097434579227411E-14</v>
      </c>
      <c r="G387" s="668">
        <v>2.1827872842550278E-10</v>
      </c>
      <c r="H387" s="668">
        <v>1</v>
      </c>
      <c r="I387" s="668">
        <v>12766.753246753247</v>
      </c>
      <c r="J387" s="668">
        <v>-7.1054273576010019E-15</v>
      </c>
      <c r="K387" s="668">
        <v>1.4551915228366852E-11</v>
      </c>
      <c r="L387" s="668">
        <v>6.6666666666666666E-2</v>
      </c>
      <c r="M387" s="668">
        <v>-2048</v>
      </c>
      <c r="N387" s="668"/>
      <c r="O387" s="668"/>
      <c r="P387" s="681"/>
      <c r="Q387" s="669"/>
    </row>
    <row r="388" spans="1:17" ht="14.4" customHeight="1" x14ac:dyDescent="0.3">
      <c r="A388" s="664" t="s">
        <v>544</v>
      </c>
      <c r="B388" s="665" t="s">
        <v>8234</v>
      </c>
      <c r="C388" s="665" t="s">
        <v>7772</v>
      </c>
      <c r="D388" s="665" t="s">
        <v>7812</v>
      </c>
      <c r="E388" s="665" t="s">
        <v>4728</v>
      </c>
      <c r="F388" s="668">
        <v>166</v>
      </c>
      <c r="G388" s="668">
        <v>1352990.41</v>
      </c>
      <c r="H388" s="668">
        <v>1</v>
      </c>
      <c r="I388" s="668">
        <v>8150.5446385542164</v>
      </c>
      <c r="J388" s="668">
        <v>30.729999999999997</v>
      </c>
      <c r="K388" s="668">
        <v>238944.41999999998</v>
      </c>
      <c r="L388" s="668">
        <v>0.17660466639966799</v>
      </c>
      <c r="M388" s="668">
        <v>7775.6075496257736</v>
      </c>
      <c r="N388" s="668"/>
      <c r="O388" s="668"/>
      <c r="P388" s="681"/>
      <c r="Q388" s="669"/>
    </row>
    <row r="389" spans="1:17" ht="14.4" customHeight="1" x14ac:dyDescent="0.3">
      <c r="A389" s="664" t="s">
        <v>544</v>
      </c>
      <c r="B389" s="665" t="s">
        <v>8234</v>
      </c>
      <c r="C389" s="665" t="s">
        <v>7772</v>
      </c>
      <c r="D389" s="665" t="s">
        <v>7813</v>
      </c>
      <c r="E389" s="665" t="s">
        <v>8098</v>
      </c>
      <c r="F389" s="668">
        <v>1.7763568394002505E-15</v>
      </c>
      <c r="G389" s="668">
        <v>1.1641532182693481E-10</v>
      </c>
      <c r="H389" s="668">
        <v>1</v>
      </c>
      <c r="I389" s="668">
        <v>65536</v>
      </c>
      <c r="J389" s="668">
        <v>1.7763568394002505E-15</v>
      </c>
      <c r="K389" s="668">
        <v>-1.1641532182693481E-10</v>
      </c>
      <c r="L389" s="668">
        <v>-1</v>
      </c>
      <c r="M389" s="668">
        <v>-65536</v>
      </c>
      <c r="N389" s="668"/>
      <c r="O389" s="668"/>
      <c r="P389" s="681"/>
      <c r="Q389" s="669"/>
    </row>
    <row r="390" spans="1:17" ht="14.4" customHeight="1" x14ac:dyDescent="0.3">
      <c r="A390" s="664" t="s">
        <v>544</v>
      </c>
      <c r="B390" s="665" t="s">
        <v>8234</v>
      </c>
      <c r="C390" s="665" t="s">
        <v>7772</v>
      </c>
      <c r="D390" s="665" t="s">
        <v>7813</v>
      </c>
      <c r="E390" s="665" t="s">
        <v>4728</v>
      </c>
      <c r="F390" s="668">
        <v>62.849999999999994</v>
      </c>
      <c r="G390" s="668">
        <v>2049492.6999999997</v>
      </c>
      <c r="H390" s="668">
        <v>1</v>
      </c>
      <c r="I390" s="668">
        <v>32609.271280827365</v>
      </c>
      <c r="J390" s="668">
        <v>23.459999999999997</v>
      </c>
      <c r="K390" s="668">
        <v>729662.87</v>
      </c>
      <c r="L390" s="668">
        <v>0.35602120954126848</v>
      </c>
      <c r="M390" s="668">
        <v>31102.424126172213</v>
      </c>
      <c r="N390" s="668"/>
      <c r="O390" s="668"/>
      <c r="P390" s="681"/>
      <c r="Q390" s="669"/>
    </row>
    <row r="391" spans="1:17" ht="14.4" customHeight="1" x14ac:dyDescent="0.3">
      <c r="A391" s="664" t="s">
        <v>544</v>
      </c>
      <c r="B391" s="665" t="s">
        <v>8234</v>
      </c>
      <c r="C391" s="665" t="s">
        <v>7772</v>
      </c>
      <c r="D391" s="665" t="s">
        <v>7814</v>
      </c>
      <c r="E391" s="665" t="s">
        <v>8099</v>
      </c>
      <c r="F391" s="668">
        <v>1.4210854715202004E-14</v>
      </c>
      <c r="G391" s="668">
        <v>0</v>
      </c>
      <c r="H391" s="668"/>
      <c r="I391" s="668">
        <v>0</v>
      </c>
      <c r="J391" s="668">
        <v>1.0658141036401503E-14</v>
      </c>
      <c r="K391" s="668">
        <v>-1.4551915228366852E-11</v>
      </c>
      <c r="L391" s="668"/>
      <c r="M391" s="668">
        <v>-1365.3333333333333</v>
      </c>
      <c r="N391" s="668">
        <v>0</v>
      </c>
      <c r="O391" s="668">
        <v>1.7462298274040222E-10</v>
      </c>
      <c r="P391" s="681"/>
      <c r="Q391" s="669"/>
    </row>
    <row r="392" spans="1:17" ht="14.4" customHeight="1" x14ac:dyDescent="0.3">
      <c r="A392" s="664" t="s">
        <v>544</v>
      </c>
      <c r="B392" s="665" t="s">
        <v>8234</v>
      </c>
      <c r="C392" s="665" t="s">
        <v>7772</v>
      </c>
      <c r="D392" s="665" t="s">
        <v>7814</v>
      </c>
      <c r="E392" s="665" t="s">
        <v>4213</v>
      </c>
      <c r="F392" s="668">
        <v>247.07999999999998</v>
      </c>
      <c r="G392" s="668">
        <v>1512018.31</v>
      </c>
      <c r="H392" s="668">
        <v>1</v>
      </c>
      <c r="I392" s="668">
        <v>6119.5495790836985</v>
      </c>
      <c r="J392" s="668">
        <v>218.39000000000001</v>
      </c>
      <c r="K392" s="668">
        <v>1283995.45</v>
      </c>
      <c r="L392" s="668">
        <v>0.8491930563989003</v>
      </c>
      <c r="M392" s="668">
        <v>5879.3692476761753</v>
      </c>
      <c r="N392" s="668">
        <v>405.10999999999996</v>
      </c>
      <c r="O392" s="668">
        <v>2345492.08</v>
      </c>
      <c r="P392" s="681">
        <v>1.5512325905630071</v>
      </c>
      <c r="Q392" s="669">
        <v>5789.7659401150313</v>
      </c>
    </row>
    <row r="393" spans="1:17" ht="14.4" customHeight="1" x14ac:dyDescent="0.3">
      <c r="A393" s="664" t="s">
        <v>544</v>
      </c>
      <c r="B393" s="665" t="s">
        <v>8234</v>
      </c>
      <c r="C393" s="665" t="s">
        <v>7772</v>
      </c>
      <c r="D393" s="665" t="s">
        <v>7817</v>
      </c>
      <c r="E393" s="665" t="s">
        <v>8101</v>
      </c>
      <c r="F393" s="668">
        <v>7.1054273576010019E-15</v>
      </c>
      <c r="G393" s="668">
        <v>0</v>
      </c>
      <c r="H393" s="668"/>
      <c r="I393" s="668">
        <v>0</v>
      </c>
      <c r="J393" s="668">
        <v>0</v>
      </c>
      <c r="K393" s="668">
        <v>0</v>
      </c>
      <c r="L393" s="668"/>
      <c r="M393" s="668"/>
      <c r="N393" s="668">
        <v>0</v>
      </c>
      <c r="O393" s="668">
        <v>0</v>
      </c>
      <c r="P393" s="681"/>
      <c r="Q393" s="669"/>
    </row>
    <row r="394" spans="1:17" ht="14.4" customHeight="1" x14ac:dyDescent="0.3">
      <c r="A394" s="664" t="s">
        <v>544</v>
      </c>
      <c r="B394" s="665" t="s">
        <v>8234</v>
      </c>
      <c r="C394" s="665" t="s">
        <v>7772</v>
      </c>
      <c r="D394" s="665" t="s">
        <v>7817</v>
      </c>
      <c r="E394" s="665" t="s">
        <v>4217</v>
      </c>
      <c r="F394" s="668">
        <v>129.51999999999998</v>
      </c>
      <c r="G394" s="668">
        <v>1580594.6099999999</v>
      </c>
      <c r="H394" s="668">
        <v>1</v>
      </c>
      <c r="I394" s="668">
        <v>12203.479076590489</v>
      </c>
      <c r="J394" s="668">
        <v>171.79</v>
      </c>
      <c r="K394" s="668">
        <v>2005285.73</v>
      </c>
      <c r="L394" s="668">
        <v>1.2686907302562547</v>
      </c>
      <c r="M394" s="668">
        <v>11672.889749112288</v>
      </c>
      <c r="N394" s="668">
        <v>23.57</v>
      </c>
      <c r="O394" s="668">
        <v>273531.32</v>
      </c>
      <c r="P394" s="681">
        <v>0.17305596151564759</v>
      </c>
      <c r="Q394" s="669">
        <v>11605.062367416207</v>
      </c>
    </row>
    <row r="395" spans="1:17" ht="14.4" customHeight="1" x14ac:dyDescent="0.3">
      <c r="A395" s="664" t="s">
        <v>544</v>
      </c>
      <c r="B395" s="665" t="s">
        <v>8234</v>
      </c>
      <c r="C395" s="665" t="s">
        <v>7772</v>
      </c>
      <c r="D395" s="665" t="s">
        <v>7822</v>
      </c>
      <c r="E395" s="665" t="s">
        <v>1703</v>
      </c>
      <c r="F395" s="668">
        <v>54.1</v>
      </c>
      <c r="G395" s="668">
        <v>5983.3200000000006</v>
      </c>
      <c r="H395" s="668">
        <v>1</v>
      </c>
      <c r="I395" s="668">
        <v>110.59741219963033</v>
      </c>
      <c r="J395" s="668">
        <v>138.89000000000001</v>
      </c>
      <c r="K395" s="668">
        <v>14692.83</v>
      </c>
      <c r="L395" s="668">
        <v>2.4556316560036899</v>
      </c>
      <c r="M395" s="668">
        <v>105.78752969976239</v>
      </c>
      <c r="N395" s="668">
        <v>73.569999999999993</v>
      </c>
      <c r="O395" s="668">
        <v>8477.4600000000009</v>
      </c>
      <c r="P395" s="681">
        <v>1.4168488397745733</v>
      </c>
      <c r="Q395" s="669">
        <v>115.22984912328397</v>
      </c>
    </row>
    <row r="396" spans="1:17" ht="14.4" customHeight="1" x14ac:dyDescent="0.3">
      <c r="A396" s="664" t="s">
        <v>544</v>
      </c>
      <c r="B396" s="665" t="s">
        <v>8234</v>
      </c>
      <c r="C396" s="665" t="s">
        <v>7772</v>
      </c>
      <c r="D396" s="665" t="s">
        <v>7823</v>
      </c>
      <c r="E396" s="665" t="s">
        <v>1703</v>
      </c>
      <c r="F396" s="668">
        <v>59.8</v>
      </c>
      <c r="G396" s="668">
        <v>34030.85</v>
      </c>
      <c r="H396" s="668">
        <v>1</v>
      </c>
      <c r="I396" s="668">
        <v>569.07775919732444</v>
      </c>
      <c r="J396" s="668">
        <v>117.12999999999998</v>
      </c>
      <c r="K396" s="668">
        <v>61959.130000000005</v>
      </c>
      <c r="L396" s="668">
        <v>1.8206753578003489</v>
      </c>
      <c r="M396" s="668">
        <v>528.97746094083504</v>
      </c>
      <c r="N396" s="668">
        <v>83.36</v>
      </c>
      <c r="O396" s="668">
        <v>48473.479999999996</v>
      </c>
      <c r="P396" s="681">
        <v>1.4243981563786976</v>
      </c>
      <c r="Q396" s="669">
        <v>581.49568138195775</v>
      </c>
    </row>
    <row r="397" spans="1:17" ht="14.4" customHeight="1" x14ac:dyDescent="0.3">
      <c r="A397" s="664" t="s">
        <v>544</v>
      </c>
      <c r="B397" s="665" t="s">
        <v>8234</v>
      </c>
      <c r="C397" s="665" t="s">
        <v>7772</v>
      </c>
      <c r="D397" s="665" t="s">
        <v>8245</v>
      </c>
      <c r="E397" s="665" t="s">
        <v>1710</v>
      </c>
      <c r="F397" s="668">
        <v>58.63</v>
      </c>
      <c r="G397" s="668">
        <v>22822.47</v>
      </c>
      <c r="H397" s="668">
        <v>1</v>
      </c>
      <c r="I397" s="668">
        <v>389.26266416510322</v>
      </c>
      <c r="J397" s="668">
        <v>182.24</v>
      </c>
      <c r="K397" s="668">
        <v>66380.58</v>
      </c>
      <c r="L397" s="668">
        <v>2.9085624825007983</v>
      </c>
      <c r="M397" s="668">
        <v>364.24813432835822</v>
      </c>
      <c r="N397" s="668">
        <v>114.41000000000001</v>
      </c>
      <c r="O397" s="668">
        <v>41673.630000000005</v>
      </c>
      <c r="P397" s="681">
        <v>1.8259912270670091</v>
      </c>
      <c r="Q397" s="669">
        <v>364.24814264487372</v>
      </c>
    </row>
    <row r="398" spans="1:17" ht="14.4" customHeight="1" x14ac:dyDescent="0.3">
      <c r="A398" s="664" t="s">
        <v>544</v>
      </c>
      <c r="B398" s="665" t="s">
        <v>8234</v>
      </c>
      <c r="C398" s="665" t="s">
        <v>7772</v>
      </c>
      <c r="D398" s="665" t="s">
        <v>8246</v>
      </c>
      <c r="E398" s="665" t="s">
        <v>1713</v>
      </c>
      <c r="F398" s="668">
        <v>67.37</v>
      </c>
      <c r="G398" s="668">
        <v>52414.58</v>
      </c>
      <c r="H398" s="668">
        <v>1</v>
      </c>
      <c r="I398" s="668">
        <v>778.01068724951756</v>
      </c>
      <c r="J398" s="668">
        <v>69.819999999999993</v>
      </c>
      <c r="K398" s="668">
        <v>50864.45</v>
      </c>
      <c r="L398" s="668">
        <v>0.97042559532099648</v>
      </c>
      <c r="M398" s="668">
        <v>728.50830707533657</v>
      </c>
      <c r="N398" s="668">
        <v>67.78</v>
      </c>
      <c r="O398" s="668">
        <v>49378.36</v>
      </c>
      <c r="P398" s="681">
        <v>0.94207298808842876</v>
      </c>
      <c r="Q398" s="669">
        <v>728.50929477722036</v>
      </c>
    </row>
    <row r="399" spans="1:17" ht="14.4" customHeight="1" x14ac:dyDescent="0.3">
      <c r="A399" s="664" t="s">
        <v>544</v>
      </c>
      <c r="B399" s="665" t="s">
        <v>8234</v>
      </c>
      <c r="C399" s="665" t="s">
        <v>7772</v>
      </c>
      <c r="D399" s="665" t="s">
        <v>8247</v>
      </c>
      <c r="E399" s="665" t="s">
        <v>1716</v>
      </c>
      <c r="F399" s="668">
        <v>190.36</v>
      </c>
      <c r="G399" s="668">
        <v>275716.70999999996</v>
      </c>
      <c r="H399" s="668">
        <v>1</v>
      </c>
      <c r="I399" s="668">
        <v>1448.396249212019</v>
      </c>
      <c r="J399" s="668">
        <v>181.84</v>
      </c>
      <c r="K399" s="668">
        <v>264940.77</v>
      </c>
      <c r="L399" s="668">
        <v>0.9609166234429537</v>
      </c>
      <c r="M399" s="668">
        <v>1456.9993950725914</v>
      </c>
      <c r="N399" s="668">
        <v>137.76</v>
      </c>
      <c r="O399" s="668">
        <v>200717.55000000002</v>
      </c>
      <c r="P399" s="681">
        <v>0.7279847130048811</v>
      </c>
      <c r="Q399" s="669">
        <v>1457.0089285714289</v>
      </c>
    </row>
    <row r="400" spans="1:17" ht="14.4" customHeight="1" x14ac:dyDescent="0.3">
      <c r="A400" s="664" t="s">
        <v>544</v>
      </c>
      <c r="B400" s="665" t="s">
        <v>8234</v>
      </c>
      <c r="C400" s="665" t="s">
        <v>7772</v>
      </c>
      <c r="D400" s="665" t="s">
        <v>8248</v>
      </c>
      <c r="E400" s="665"/>
      <c r="F400" s="668">
        <v>2.8</v>
      </c>
      <c r="G400" s="668">
        <v>13315.14</v>
      </c>
      <c r="H400" s="668">
        <v>1</v>
      </c>
      <c r="I400" s="668">
        <v>4755.4071428571433</v>
      </c>
      <c r="J400" s="668">
        <v>7</v>
      </c>
      <c r="K400" s="668">
        <v>31840.55</v>
      </c>
      <c r="L400" s="668">
        <v>2.3913041845598317</v>
      </c>
      <c r="M400" s="668">
        <v>4548.6499999999996</v>
      </c>
      <c r="N400" s="668"/>
      <c r="O400" s="668"/>
      <c r="P400" s="681"/>
      <c r="Q400" s="669"/>
    </row>
    <row r="401" spans="1:17" ht="14.4" customHeight="1" x14ac:dyDescent="0.3">
      <c r="A401" s="664" t="s">
        <v>544</v>
      </c>
      <c r="B401" s="665" t="s">
        <v>8234</v>
      </c>
      <c r="C401" s="665" t="s">
        <v>7772</v>
      </c>
      <c r="D401" s="665" t="s">
        <v>7828</v>
      </c>
      <c r="E401" s="665"/>
      <c r="F401" s="668">
        <v>32.92</v>
      </c>
      <c r="G401" s="668">
        <v>31460.21</v>
      </c>
      <c r="H401" s="668">
        <v>1</v>
      </c>
      <c r="I401" s="668">
        <v>955.65643985419194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544</v>
      </c>
      <c r="B402" s="665" t="s">
        <v>8234</v>
      </c>
      <c r="C402" s="665" t="s">
        <v>7772</v>
      </c>
      <c r="D402" s="665" t="s">
        <v>7829</v>
      </c>
      <c r="E402" s="665"/>
      <c r="F402" s="668">
        <v>19.13</v>
      </c>
      <c r="G402" s="668">
        <v>45704.599999999991</v>
      </c>
      <c r="H402" s="668">
        <v>1</v>
      </c>
      <c r="I402" s="668">
        <v>2389.1583899634079</v>
      </c>
      <c r="J402" s="668"/>
      <c r="K402" s="668"/>
      <c r="L402" s="668"/>
      <c r="M402" s="668"/>
      <c r="N402" s="668"/>
      <c r="O402" s="668"/>
      <c r="P402" s="681"/>
      <c r="Q402" s="669"/>
    </row>
    <row r="403" spans="1:17" ht="14.4" customHeight="1" x14ac:dyDescent="0.3">
      <c r="A403" s="664" t="s">
        <v>544</v>
      </c>
      <c r="B403" s="665" t="s">
        <v>8234</v>
      </c>
      <c r="C403" s="665" t="s">
        <v>7772</v>
      </c>
      <c r="D403" s="665" t="s">
        <v>8249</v>
      </c>
      <c r="E403" s="665" t="s">
        <v>8250</v>
      </c>
      <c r="F403" s="668"/>
      <c r="G403" s="668"/>
      <c r="H403" s="668"/>
      <c r="I403" s="668"/>
      <c r="J403" s="668"/>
      <c r="K403" s="668"/>
      <c r="L403" s="668"/>
      <c r="M403" s="668"/>
      <c r="N403" s="668">
        <v>16</v>
      </c>
      <c r="O403" s="668">
        <v>686.08</v>
      </c>
      <c r="P403" s="681"/>
      <c r="Q403" s="669">
        <v>42.88</v>
      </c>
    </row>
    <row r="404" spans="1:17" ht="14.4" customHeight="1" x14ac:dyDescent="0.3">
      <c r="A404" s="664" t="s">
        <v>544</v>
      </c>
      <c r="B404" s="665" t="s">
        <v>8234</v>
      </c>
      <c r="C404" s="665" t="s">
        <v>7772</v>
      </c>
      <c r="D404" s="665" t="s">
        <v>8251</v>
      </c>
      <c r="E404" s="665" t="s">
        <v>2754</v>
      </c>
      <c r="F404" s="668"/>
      <c r="G404" s="668"/>
      <c r="H404" s="668"/>
      <c r="I404" s="668"/>
      <c r="J404" s="668"/>
      <c r="K404" s="668"/>
      <c r="L404" s="668"/>
      <c r="M404" s="668"/>
      <c r="N404" s="668">
        <v>71</v>
      </c>
      <c r="O404" s="668">
        <v>5482.6200000000008</v>
      </c>
      <c r="P404" s="681"/>
      <c r="Q404" s="669">
        <v>77.220000000000013</v>
      </c>
    </row>
    <row r="405" spans="1:17" ht="14.4" customHeight="1" x14ac:dyDescent="0.3">
      <c r="A405" s="664" t="s">
        <v>544</v>
      </c>
      <c r="B405" s="665" t="s">
        <v>8234</v>
      </c>
      <c r="C405" s="665" t="s">
        <v>7772</v>
      </c>
      <c r="D405" s="665" t="s">
        <v>8252</v>
      </c>
      <c r="E405" s="665" t="s">
        <v>4516</v>
      </c>
      <c r="F405" s="668"/>
      <c r="G405" s="668"/>
      <c r="H405" s="668"/>
      <c r="I405" s="668"/>
      <c r="J405" s="668"/>
      <c r="K405" s="668"/>
      <c r="L405" s="668"/>
      <c r="M405" s="668"/>
      <c r="N405" s="668">
        <v>261.5</v>
      </c>
      <c r="O405" s="668">
        <v>71055.790000000008</v>
      </c>
      <c r="P405" s="681"/>
      <c r="Q405" s="669">
        <v>271.723862332696</v>
      </c>
    </row>
    <row r="406" spans="1:17" ht="14.4" customHeight="1" x14ac:dyDescent="0.3">
      <c r="A406" s="664" t="s">
        <v>544</v>
      </c>
      <c r="B406" s="665" t="s">
        <v>8234</v>
      </c>
      <c r="C406" s="665" t="s">
        <v>7772</v>
      </c>
      <c r="D406" s="665" t="s">
        <v>8253</v>
      </c>
      <c r="E406" s="665" t="s">
        <v>8254</v>
      </c>
      <c r="F406" s="668"/>
      <c r="G406" s="668"/>
      <c r="H406" s="668"/>
      <c r="I406" s="668"/>
      <c r="J406" s="668"/>
      <c r="K406" s="668"/>
      <c r="L406" s="668"/>
      <c r="M406" s="668"/>
      <c r="N406" s="668">
        <v>1</v>
      </c>
      <c r="O406" s="668">
        <v>5985.75</v>
      </c>
      <c r="P406" s="681"/>
      <c r="Q406" s="669">
        <v>5985.75</v>
      </c>
    </row>
    <row r="407" spans="1:17" ht="14.4" customHeight="1" x14ac:dyDescent="0.3">
      <c r="A407" s="664" t="s">
        <v>544</v>
      </c>
      <c r="B407" s="665" t="s">
        <v>8234</v>
      </c>
      <c r="C407" s="665" t="s">
        <v>7772</v>
      </c>
      <c r="D407" s="665" t="s">
        <v>8255</v>
      </c>
      <c r="E407" s="665" t="s">
        <v>4161</v>
      </c>
      <c r="F407" s="668">
        <v>0.1</v>
      </c>
      <c r="G407" s="668">
        <v>546.08000000000004</v>
      </c>
      <c r="H407" s="668">
        <v>1</v>
      </c>
      <c r="I407" s="668">
        <v>5460.8</v>
      </c>
      <c r="J407" s="668"/>
      <c r="K407" s="668"/>
      <c r="L407" s="668"/>
      <c r="M407" s="668"/>
      <c r="N407" s="668"/>
      <c r="O407" s="668"/>
      <c r="P407" s="681"/>
      <c r="Q407" s="669"/>
    </row>
    <row r="408" spans="1:17" ht="14.4" customHeight="1" x14ac:dyDescent="0.3">
      <c r="A408" s="664" t="s">
        <v>544</v>
      </c>
      <c r="B408" s="665" t="s">
        <v>8234</v>
      </c>
      <c r="C408" s="665" t="s">
        <v>7772</v>
      </c>
      <c r="D408" s="665" t="s">
        <v>7839</v>
      </c>
      <c r="E408" s="665" t="s">
        <v>1535</v>
      </c>
      <c r="F408" s="668">
        <v>1.18</v>
      </c>
      <c r="G408" s="668">
        <v>507.42999999999995</v>
      </c>
      <c r="H408" s="668">
        <v>1</v>
      </c>
      <c r="I408" s="668">
        <v>430.02542372881356</v>
      </c>
      <c r="J408" s="668">
        <v>5.58</v>
      </c>
      <c r="K408" s="668">
        <v>2714.4</v>
      </c>
      <c r="L408" s="668">
        <v>5.3493092643320264</v>
      </c>
      <c r="M408" s="668">
        <v>486.45161290322579</v>
      </c>
      <c r="N408" s="668">
        <v>3.45</v>
      </c>
      <c r="O408" s="668">
        <v>1678.2600000000002</v>
      </c>
      <c r="P408" s="681">
        <v>3.3073724454604583</v>
      </c>
      <c r="Q408" s="669">
        <v>486.45217391304351</v>
      </c>
    </row>
    <row r="409" spans="1:17" ht="14.4" customHeight="1" x14ac:dyDescent="0.3">
      <c r="A409" s="664" t="s">
        <v>544</v>
      </c>
      <c r="B409" s="665" t="s">
        <v>8234</v>
      </c>
      <c r="C409" s="665" t="s">
        <v>7772</v>
      </c>
      <c r="D409" s="665" t="s">
        <v>7840</v>
      </c>
      <c r="E409" s="665" t="s">
        <v>1539</v>
      </c>
      <c r="F409" s="668">
        <v>3</v>
      </c>
      <c r="G409" s="668">
        <v>297.18</v>
      </c>
      <c r="H409" s="668">
        <v>1</v>
      </c>
      <c r="I409" s="668">
        <v>99.06</v>
      </c>
      <c r="J409" s="668">
        <v>19.09</v>
      </c>
      <c r="K409" s="668">
        <v>2321.5</v>
      </c>
      <c r="L409" s="668">
        <v>7.8117639141261188</v>
      </c>
      <c r="M409" s="668">
        <v>121.60817181770561</v>
      </c>
      <c r="N409" s="668">
        <v>7.4</v>
      </c>
      <c r="O409" s="668">
        <v>899.91</v>
      </c>
      <c r="P409" s="681">
        <v>3.0281647486371894</v>
      </c>
      <c r="Q409" s="669">
        <v>121.60945945945944</v>
      </c>
    </row>
    <row r="410" spans="1:17" ht="14.4" customHeight="1" x14ac:dyDescent="0.3">
      <c r="A410" s="664" t="s">
        <v>544</v>
      </c>
      <c r="B410" s="665" t="s">
        <v>8234</v>
      </c>
      <c r="C410" s="665" t="s">
        <v>7772</v>
      </c>
      <c r="D410" s="665" t="s">
        <v>7841</v>
      </c>
      <c r="E410" s="665" t="s">
        <v>1543</v>
      </c>
      <c r="F410" s="668">
        <v>12.14</v>
      </c>
      <c r="G410" s="668">
        <v>2552.1899999999996</v>
      </c>
      <c r="H410" s="668">
        <v>1</v>
      </c>
      <c r="I410" s="668">
        <v>210.22981878088959</v>
      </c>
      <c r="J410" s="668">
        <v>18.350000000000001</v>
      </c>
      <c r="K410" s="668">
        <v>4463.3899999999994</v>
      </c>
      <c r="L410" s="668">
        <v>1.7488470685959903</v>
      </c>
      <c r="M410" s="668">
        <v>243.23651226158034</v>
      </c>
      <c r="N410" s="668">
        <v>14.950000000000001</v>
      </c>
      <c r="O410" s="668">
        <v>3636.42</v>
      </c>
      <c r="P410" s="681">
        <v>1.4248233869735407</v>
      </c>
      <c r="Q410" s="669">
        <v>243.23879598662205</v>
      </c>
    </row>
    <row r="411" spans="1:17" ht="14.4" customHeight="1" x14ac:dyDescent="0.3">
      <c r="A411" s="664" t="s">
        <v>544</v>
      </c>
      <c r="B411" s="665" t="s">
        <v>8234</v>
      </c>
      <c r="C411" s="665" t="s">
        <v>7772</v>
      </c>
      <c r="D411" s="665" t="s">
        <v>8256</v>
      </c>
      <c r="E411" s="665" t="s">
        <v>8257</v>
      </c>
      <c r="F411" s="668"/>
      <c r="G411" s="668"/>
      <c r="H411" s="668"/>
      <c r="I411" s="668"/>
      <c r="J411" s="668"/>
      <c r="K411" s="668"/>
      <c r="L411" s="668"/>
      <c r="M411" s="668"/>
      <c r="N411" s="668">
        <v>13</v>
      </c>
      <c r="O411" s="668">
        <v>2849.6</v>
      </c>
      <c r="P411" s="681"/>
      <c r="Q411" s="669">
        <v>219.2</v>
      </c>
    </row>
    <row r="412" spans="1:17" ht="14.4" customHeight="1" x14ac:dyDescent="0.3">
      <c r="A412" s="664" t="s">
        <v>544</v>
      </c>
      <c r="B412" s="665" t="s">
        <v>8234</v>
      </c>
      <c r="C412" s="665" t="s">
        <v>7772</v>
      </c>
      <c r="D412" s="665" t="s">
        <v>8258</v>
      </c>
      <c r="E412" s="665"/>
      <c r="F412" s="668"/>
      <c r="G412" s="668"/>
      <c r="H412" s="668"/>
      <c r="I412" s="668"/>
      <c r="J412" s="668">
        <v>0.4</v>
      </c>
      <c r="K412" s="668">
        <v>68.73</v>
      </c>
      <c r="L412" s="668"/>
      <c r="M412" s="668">
        <v>171.82499999999999</v>
      </c>
      <c r="N412" s="668"/>
      <c r="O412" s="668"/>
      <c r="P412" s="681"/>
      <c r="Q412" s="669"/>
    </row>
    <row r="413" spans="1:17" ht="14.4" customHeight="1" x14ac:dyDescent="0.3">
      <c r="A413" s="664" t="s">
        <v>544</v>
      </c>
      <c r="B413" s="665" t="s">
        <v>8234</v>
      </c>
      <c r="C413" s="665" t="s">
        <v>7772</v>
      </c>
      <c r="D413" s="665" t="s">
        <v>8259</v>
      </c>
      <c r="E413" s="665"/>
      <c r="F413" s="668"/>
      <c r="G413" s="668"/>
      <c r="H413" s="668"/>
      <c r="I413" s="668"/>
      <c r="J413" s="668">
        <v>192.86</v>
      </c>
      <c r="K413" s="668">
        <v>57800.570000000007</v>
      </c>
      <c r="L413" s="668"/>
      <c r="M413" s="668">
        <v>299.70221922638183</v>
      </c>
      <c r="N413" s="668"/>
      <c r="O413" s="668"/>
      <c r="P413" s="681"/>
      <c r="Q413" s="669"/>
    </row>
    <row r="414" spans="1:17" ht="14.4" customHeight="1" x14ac:dyDescent="0.3">
      <c r="A414" s="664" t="s">
        <v>544</v>
      </c>
      <c r="B414" s="665" t="s">
        <v>8234</v>
      </c>
      <c r="C414" s="665" t="s">
        <v>7772</v>
      </c>
      <c r="D414" s="665" t="s">
        <v>8260</v>
      </c>
      <c r="E414" s="665" t="s">
        <v>2742</v>
      </c>
      <c r="F414" s="668"/>
      <c r="G414" s="668"/>
      <c r="H414" s="668"/>
      <c r="I414" s="668"/>
      <c r="J414" s="668"/>
      <c r="K414" s="668"/>
      <c r="L414" s="668"/>
      <c r="M414" s="668"/>
      <c r="N414" s="668">
        <v>199</v>
      </c>
      <c r="O414" s="668">
        <v>12900.01</v>
      </c>
      <c r="P414" s="681"/>
      <c r="Q414" s="669">
        <v>64.824170854271358</v>
      </c>
    </row>
    <row r="415" spans="1:17" ht="14.4" customHeight="1" x14ac:dyDescent="0.3">
      <c r="A415" s="664" t="s">
        <v>544</v>
      </c>
      <c r="B415" s="665" t="s">
        <v>8234</v>
      </c>
      <c r="C415" s="665" t="s">
        <v>7772</v>
      </c>
      <c r="D415" s="665" t="s">
        <v>8261</v>
      </c>
      <c r="E415" s="665" t="s">
        <v>2667</v>
      </c>
      <c r="F415" s="668"/>
      <c r="G415" s="668"/>
      <c r="H415" s="668"/>
      <c r="I415" s="668"/>
      <c r="J415" s="668"/>
      <c r="K415" s="668"/>
      <c r="L415" s="668"/>
      <c r="M415" s="668"/>
      <c r="N415" s="668">
        <v>12</v>
      </c>
      <c r="O415" s="668">
        <v>945.62</v>
      </c>
      <c r="P415" s="681"/>
      <c r="Q415" s="669">
        <v>78.801666666666662</v>
      </c>
    </row>
    <row r="416" spans="1:17" ht="14.4" customHeight="1" x14ac:dyDescent="0.3">
      <c r="A416" s="664" t="s">
        <v>544</v>
      </c>
      <c r="B416" s="665" t="s">
        <v>8234</v>
      </c>
      <c r="C416" s="665" t="s">
        <v>7772</v>
      </c>
      <c r="D416" s="665" t="s">
        <v>7852</v>
      </c>
      <c r="E416" s="665" t="s">
        <v>3379</v>
      </c>
      <c r="F416" s="668"/>
      <c r="G416" s="668"/>
      <c r="H416" s="668"/>
      <c r="I416" s="668"/>
      <c r="J416" s="668">
        <v>0.1</v>
      </c>
      <c r="K416" s="668">
        <v>2966.74</v>
      </c>
      <c r="L416" s="668"/>
      <c r="M416" s="668">
        <v>29667.399999999998</v>
      </c>
      <c r="N416" s="668"/>
      <c r="O416" s="668"/>
      <c r="P416" s="681"/>
      <c r="Q416" s="669"/>
    </row>
    <row r="417" spans="1:17" ht="14.4" customHeight="1" x14ac:dyDescent="0.3">
      <c r="A417" s="664" t="s">
        <v>544</v>
      </c>
      <c r="B417" s="665" t="s">
        <v>8234</v>
      </c>
      <c r="C417" s="665" t="s">
        <v>7772</v>
      </c>
      <c r="D417" s="665" t="s">
        <v>7854</v>
      </c>
      <c r="E417" s="665" t="s">
        <v>2035</v>
      </c>
      <c r="F417" s="668">
        <v>4.12</v>
      </c>
      <c r="G417" s="668">
        <v>30352.880000000001</v>
      </c>
      <c r="H417" s="668">
        <v>1</v>
      </c>
      <c r="I417" s="668">
        <v>7367.2038834951454</v>
      </c>
      <c r="J417" s="668">
        <v>98.06</v>
      </c>
      <c r="K417" s="668">
        <v>691019.15</v>
      </c>
      <c r="L417" s="668">
        <v>22.76618067214709</v>
      </c>
      <c r="M417" s="668">
        <v>7046.9013869059763</v>
      </c>
      <c r="N417" s="668">
        <v>119.25</v>
      </c>
      <c r="O417" s="668">
        <v>672625.6399999999</v>
      </c>
      <c r="P417" s="681">
        <v>22.160191718215863</v>
      </c>
      <c r="Q417" s="669">
        <v>5640.4665828092238</v>
      </c>
    </row>
    <row r="418" spans="1:17" ht="14.4" customHeight="1" x14ac:dyDescent="0.3">
      <c r="A418" s="664" t="s">
        <v>544</v>
      </c>
      <c r="B418" s="665" t="s">
        <v>8234</v>
      </c>
      <c r="C418" s="665" t="s">
        <v>7772</v>
      </c>
      <c r="D418" s="665" t="s">
        <v>8262</v>
      </c>
      <c r="E418" s="665" t="s">
        <v>8263</v>
      </c>
      <c r="F418" s="668">
        <v>1</v>
      </c>
      <c r="G418" s="668">
        <v>955.66</v>
      </c>
      <c r="H418" s="668">
        <v>1</v>
      </c>
      <c r="I418" s="668">
        <v>955.66</v>
      </c>
      <c r="J418" s="668"/>
      <c r="K418" s="668"/>
      <c r="L418" s="668"/>
      <c r="M418" s="668"/>
      <c r="N418" s="668"/>
      <c r="O418" s="668"/>
      <c r="P418" s="681"/>
      <c r="Q418" s="669"/>
    </row>
    <row r="419" spans="1:17" ht="14.4" customHeight="1" x14ac:dyDescent="0.3">
      <c r="A419" s="664" t="s">
        <v>544</v>
      </c>
      <c r="B419" s="665" t="s">
        <v>8234</v>
      </c>
      <c r="C419" s="665" t="s">
        <v>7772</v>
      </c>
      <c r="D419" s="665" t="s">
        <v>8264</v>
      </c>
      <c r="E419" s="665" t="s">
        <v>8263</v>
      </c>
      <c r="F419" s="668">
        <v>5.05</v>
      </c>
      <c r="G419" s="668">
        <v>12065.25</v>
      </c>
      <c r="H419" s="668">
        <v>1</v>
      </c>
      <c r="I419" s="668">
        <v>2389.1584158415844</v>
      </c>
      <c r="J419" s="668"/>
      <c r="K419" s="668"/>
      <c r="L419" s="668"/>
      <c r="M419" s="668"/>
      <c r="N419" s="668"/>
      <c r="O419" s="668"/>
      <c r="P419" s="681"/>
      <c r="Q419" s="669"/>
    </row>
    <row r="420" spans="1:17" ht="14.4" customHeight="1" x14ac:dyDescent="0.3">
      <c r="A420" s="664" t="s">
        <v>544</v>
      </c>
      <c r="B420" s="665" t="s">
        <v>8234</v>
      </c>
      <c r="C420" s="665" t="s">
        <v>7772</v>
      </c>
      <c r="D420" s="665" t="s">
        <v>7855</v>
      </c>
      <c r="E420" s="665" t="s">
        <v>4533</v>
      </c>
      <c r="F420" s="668">
        <v>117.42999999999998</v>
      </c>
      <c r="G420" s="668">
        <v>841673.36999999988</v>
      </c>
      <c r="H420" s="668">
        <v>1</v>
      </c>
      <c r="I420" s="668">
        <v>7167.4475857957932</v>
      </c>
      <c r="J420" s="668">
        <v>144.96</v>
      </c>
      <c r="K420" s="668">
        <v>334073.04999999993</v>
      </c>
      <c r="L420" s="668">
        <v>0.3969153140724887</v>
      </c>
      <c r="M420" s="668">
        <v>2304.5878173289179</v>
      </c>
      <c r="N420" s="668">
        <v>112.60999999999999</v>
      </c>
      <c r="O420" s="668">
        <v>259519.56</v>
      </c>
      <c r="P420" s="681">
        <v>0.30833761557645578</v>
      </c>
      <c r="Q420" s="669">
        <v>2304.5871592220942</v>
      </c>
    </row>
    <row r="421" spans="1:17" ht="14.4" customHeight="1" x14ac:dyDescent="0.3">
      <c r="A421" s="664" t="s">
        <v>544</v>
      </c>
      <c r="B421" s="665" t="s">
        <v>8234</v>
      </c>
      <c r="C421" s="665" t="s">
        <v>7772</v>
      </c>
      <c r="D421" s="665" t="s">
        <v>7856</v>
      </c>
      <c r="E421" s="665" t="s">
        <v>1720</v>
      </c>
      <c r="F421" s="668">
        <v>3.6500000000000004</v>
      </c>
      <c r="G421" s="668">
        <v>2523.0100000000002</v>
      </c>
      <c r="H421" s="668">
        <v>1</v>
      </c>
      <c r="I421" s="668">
        <v>691.23561643835615</v>
      </c>
      <c r="J421" s="668">
        <v>5.52</v>
      </c>
      <c r="K421" s="668">
        <v>3654.78</v>
      </c>
      <c r="L421" s="668">
        <v>1.4485792763405614</v>
      </c>
      <c r="M421" s="668">
        <v>662.09782608695662</v>
      </c>
      <c r="N421" s="668">
        <v>18.590000000000003</v>
      </c>
      <c r="O421" s="668">
        <v>12155.689999999999</v>
      </c>
      <c r="P421" s="681">
        <v>4.8179317561167005</v>
      </c>
      <c r="Q421" s="669">
        <v>653.88327057557808</v>
      </c>
    </row>
    <row r="422" spans="1:17" ht="14.4" customHeight="1" x14ac:dyDescent="0.3">
      <c r="A422" s="664" t="s">
        <v>544</v>
      </c>
      <c r="B422" s="665" t="s">
        <v>8234</v>
      </c>
      <c r="C422" s="665" t="s">
        <v>7772</v>
      </c>
      <c r="D422" s="665" t="s">
        <v>7857</v>
      </c>
      <c r="E422" s="665" t="s">
        <v>1720</v>
      </c>
      <c r="F422" s="668">
        <v>129.74</v>
      </c>
      <c r="G422" s="668">
        <v>29892.730000000003</v>
      </c>
      <c r="H422" s="668">
        <v>1</v>
      </c>
      <c r="I422" s="668">
        <v>230.40488669646987</v>
      </c>
      <c r="J422" s="668">
        <v>596.96</v>
      </c>
      <c r="K422" s="668">
        <v>131586.91</v>
      </c>
      <c r="L422" s="668">
        <v>4.4019703118450533</v>
      </c>
      <c r="M422" s="668">
        <v>220.42835365853657</v>
      </c>
      <c r="N422" s="668">
        <v>214.98999999999998</v>
      </c>
      <c r="O422" s="668">
        <v>46539.469999999994</v>
      </c>
      <c r="P422" s="681">
        <v>1.5568825597394413</v>
      </c>
      <c r="Q422" s="669">
        <v>216.47271966137959</v>
      </c>
    </row>
    <row r="423" spans="1:17" ht="14.4" customHeight="1" x14ac:dyDescent="0.3">
      <c r="A423" s="664" t="s">
        <v>544</v>
      </c>
      <c r="B423" s="665" t="s">
        <v>8234</v>
      </c>
      <c r="C423" s="665" t="s">
        <v>7772</v>
      </c>
      <c r="D423" s="665" t="s">
        <v>7858</v>
      </c>
      <c r="E423" s="665" t="s">
        <v>4032</v>
      </c>
      <c r="F423" s="668"/>
      <c r="G423" s="668"/>
      <c r="H423" s="668"/>
      <c r="I423" s="668"/>
      <c r="J423" s="668">
        <v>0.49</v>
      </c>
      <c r="K423" s="668">
        <v>3354.15</v>
      </c>
      <c r="L423" s="668"/>
      <c r="M423" s="668">
        <v>6845.2040816326535</v>
      </c>
      <c r="N423" s="668">
        <v>82.44</v>
      </c>
      <c r="O423" s="668">
        <v>510131.26</v>
      </c>
      <c r="P423" s="681"/>
      <c r="Q423" s="669">
        <v>6187.9095099466285</v>
      </c>
    </row>
    <row r="424" spans="1:17" ht="14.4" customHeight="1" x14ac:dyDescent="0.3">
      <c r="A424" s="664" t="s">
        <v>544</v>
      </c>
      <c r="B424" s="665" t="s">
        <v>8234</v>
      </c>
      <c r="C424" s="665" t="s">
        <v>7772</v>
      </c>
      <c r="D424" s="665" t="s">
        <v>7859</v>
      </c>
      <c r="E424" s="665" t="s">
        <v>4075</v>
      </c>
      <c r="F424" s="668"/>
      <c r="G424" s="668"/>
      <c r="H424" s="668"/>
      <c r="I424" s="668"/>
      <c r="J424" s="668">
        <v>0.2</v>
      </c>
      <c r="K424" s="668">
        <v>195.77</v>
      </c>
      <c r="L424" s="668"/>
      <c r="M424" s="668">
        <v>978.85</v>
      </c>
      <c r="N424" s="668"/>
      <c r="O424" s="668"/>
      <c r="P424" s="681"/>
      <c r="Q424" s="669"/>
    </row>
    <row r="425" spans="1:17" ht="14.4" customHeight="1" x14ac:dyDescent="0.3">
      <c r="A425" s="664" t="s">
        <v>544</v>
      </c>
      <c r="B425" s="665" t="s">
        <v>8234</v>
      </c>
      <c r="C425" s="665" t="s">
        <v>7772</v>
      </c>
      <c r="D425" s="665" t="s">
        <v>7861</v>
      </c>
      <c r="E425" s="665" t="s">
        <v>4075</v>
      </c>
      <c r="F425" s="668"/>
      <c r="G425" s="668"/>
      <c r="H425" s="668"/>
      <c r="I425" s="668"/>
      <c r="J425" s="668">
        <v>10.58</v>
      </c>
      <c r="K425" s="668">
        <v>41425.22</v>
      </c>
      <c r="L425" s="668"/>
      <c r="M425" s="668">
        <v>3915.4272211720227</v>
      </c>
      <c r="N425" s="668"/>
      <c r="O425" s="668"/>
      <c r="P425" s="681"/>
      <c r="Q425" s="669"/>
    </row>
    <row r="426" spans="1:17" ht="14.4" customHeight="1" x14ac:dyDescent="0.3">
      <c r="A426" s="664" t="s">
        <v>544</v>
      </c>
      <c r="B426" s="665" t="s">
        <v>8234</v>
      </c>
      <c r="C426" s="665" t="s">
        <v>7772</v>
      </c>
      <c r="D426" s="665" t="s">
        <v>7862</v>
      </c>
      <c r="E426" s="665" t="s">
        <v>7863</v>
      </c>
      <c r="F426" s="668">
        <v>24.14</v>
      </c>
      <c r="G426" s="668">
        <v>18061.64</v>
      </c>
      <c r="H426" s="668">
        <v>1</v>
      </c>
      <c r="I426" s="668">
        <v>748.20381110190556</v>
      </c>
      <c r="J426" s="668">
        <v>297.97000000000003</v>
      </c>
      <c r="K426" s="668">
        <v>213249.83000000002</v>
      </c>
      <c r="L426" s="668">
        <v>11.806781111792729</v>
      </c>
      <c r="M426" s="668">
        <v>715.67550424539377</v>
      </c>
      <c r="N426" s="668">
        <v>178.06</v>
      </c>
      <c r="O426" s="668">
        <v>127435.22000000002</v>
      </c>
      <c r="P426" s="681">
        <v>7.0555730265911629</v>
      </c>
      <c r="Q426" s="669">
        <v>715.68695945187028</v>
      </c>
    </row>
    <row r="427" spans="1:17" ht="14.4" customHeight="1" x14ac:dyDescent="0.3">
      <c r="A427" s="664" t="s">
        <v>544</v>
      </c>
      <c r="B427" s="665" t="s">
        <v>8234</v>
      </c>
      <c r="C427" s="665" t="s">
        <v>7772</v>
      </c>
      <c r="D427" s="665" t="s">
        <v>7864</v>
      </c>
      <c r="E427" s="665" t="s">
        <v>7863</v>
      </c>
      <c r="F427" s="668">
        <v>60.519999999999996</v>
      </c>
      <c r="G427" s="668">
        <v>90562.650000000009</v>
      </c>
      <c r="H427" s="668">
        <v>1</v>
      </c>
      <c r="I427" s="668">
        <v>1496.4086252478521</v>
      </c>
      <c r="J427" s="668">
        <v>596.17999999999995</v>
      </c>
      <c r="K427" s="668">
        <v>853609.26</v>
      </c>
      <c r="L427" s="668">
        <v>9.4256214896538459</v>
      </c>
      <c r="M427" s="668">
        <v>1431.7978798349493</v>
      </c>
      <c r="N427" s="668">
        <v>421.98</v>
      </c>
      <c r="O427" s="668">
        <v>604000.26</v>
      </c>
      <c r="P427" s="681">
        <v>6.6694190154550466</v>
      </c>
      <c r="Q427" s="669">
        <v>1431.3480733684059</v>
      </c>
    </row>
    <row r="428" spans="1:17" ht="14.4" customHeight="1" x14ac:dyDescent="0.3">
      <c r="A428" s="664" t="s">
        <v>544</v>
      </c>
      <c r="B428" s="665" t="s">
        <v>8234</v>
      </c>
      <c r="C428" s="665" t="s">
        <v>7772</v>
      </c>
      <c r="D428" s="665" t="s">
        <v>7865</v>
      </c>
      <c r="E428" s="665" t="s">
        <v>3442</v>
      </c>
      <c r="F428" s="668">
        <v>15.65</v>
      </c>
      <c r="G428" s="668">
        <v>4101.4799999999996</v>
      </c>
      <c r="H428" s="668">
        <v>1</v>
      </c>
      <c r="I428" s="668">
        <v>262.07539936102233</v>
      </c>
      <c r="J428" s="668">
        <v>38.42</v>
      </c>
      <c r="K428" s="668">
        <v>12778.27</v>
      </c>
      <c r="L428" s="668">
        <v>3.1155265904015139</v>
      </c>
      <c r="M428" s="668">
        <v>332.59422175950027</v>
      </c>
      <c r="N428" s="668">
        <v>1.1099999999999999</v>
      </c>
      <c r="O428" s="668">
        <v>369.18</v>
      </c>
      <c r="P428" s="681">
        <v>9.0011410515228665E-2</v>
      </c>
      <c r="Q428" s="669">
        <v>332.59459459459464</v>
      </c>
    </row>
    <row r="429" spans="1:17" ht="14.4" customHeight="1" x14ac:dyDescent="0.3">
      <c r="A429" s="664" t="s">
        <v>544</v>
      </c>
      <c r="B429" s="665" t="s">
        <v>8234</v>
      </c>
      <c r="C429" s="665" t="s">
        <v>7772</v>
      </c>
      <c r="D429" s="665" t="s">
        <v>8265</v>
      </c>
      <c r="E429" s="665"/>
      <c r="F429" s="668">
        <v>47.72</v>
      </c>
      <c r="G429" s="668">
        <v>15721.8</v>
      </c>
      <c r="H429" s="668">
        <v>1</v>
      </c>
      <c r="I429" s="668">
        <v>329.4593461860855</v>
      </c>
      <c r="J429" s="668"/>
      <c r="K429" s="668"/>
      <c r="L429" s="668"/>
      <c r="M429" s="668"/>
      <c r="N429" s="668"/>
      <c r="O429" s="668"/>
      <c r="P429" s="681"/>
      <c r="Q429" s="669"/>
    </row>
    <row r="430" spans="1:17" ht="14.4" customHeight="1" x14ac:dyDescent="0.3">
      <c r="A430" s="664" t="s">
        <v>544</v>
      </c>
      <c r="B430" s="665" t="s">
        <v>8234</v>
      </c>
      <c r="C430" s="665" t="s">
        <v>7772</v>
      </c>
      <c r="D430" s="665" t="s">
        <v>7866</v>
      </c>
      <c r="E430" s="665"/>
      <c r="F430" s="668">
        <v>14.370000000000001</v>
      </c>
      <c r="G430" s="668">
        <v>23671.95</v>
      </c>
      <c r="H430" s="668">
        <v>1</v>
      </c>
      <c r="I430" s="668">
        <v>1647.3173277661795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544</v>
      </c>
      <c r="B431" s="665" t="s">
        <v>8234</v>
      </c>
      <c r="C431" s="665" t="s">
        <v>7772</v>
      </c>
      <c r="D431" s="665" t="s">
        <v>8266</v>
      </c>
      <c r="E431" s="665" t="s">
        <v>4522</v>
      </c>
      <c r="F431" s="668"/>
      <c r="G431" s="668"/>
      <c r="H431" s="668"/>
      <c r="I431" s="668"/>
      <c r="J431" s="668"/>
      <c r="K431" s="668"/>
      <c r="L431" s="668"/>
      <c r="M431" s="668"/>
      <c r="N431" s="668">
        <v>3.6</v>
      </c>
      <c r="O431" s="668">
        <v>2159.2800000000002</v>
      </c>
      <c r="P431" s="681"/>
      <c r="Q431" s="669">
        <v>599.80000000000007</v>
      </c>
    </row>
    <row r="432" spans="1:17" ht="14.4" customHeight="1" x14ac:dyDescent="0.3">
      <c r="A432" s="664" t="s">
        <v>544</v>
      </c>
      <c r="B432" s="665" t="s">
        <v>8234</v>
      </c>
      <c r="C432" s="665" t="s">
        <v>7772</v>
      </c>
      <c r="D432" s="665" t="s">
        <v>8267</v>
      </c>
      <c r="E432" s="665" t="s">
        <v>8268</v>
      </c>
      <c r="F432" s="668"/>
      <c r="G432" s="668"/>
      <c r="H432" s="668"/>
      <c r="I432" s="668"/>
      <c r="J432" s="668"/>
      <c r="K432" s="668"/>
      <c r="L432" s="668"/>
      <c r="M432" s="668"/>
      <c r="N432" s="668">
        <v>5.0999999999999996</v>
      </c>
      <c r="O432" s="668">
        <v>4078.74</v>
      </c>
      <c r="P432" s="681"/>
      <c r="Q432" s="669">
        <v>799.75294117647059</v>
      </c>
    </row>
    <row r="433" spans="1:17" ht="14.4" customHeight="1" x14ac:dyDescent="0.3">
      <c r="A433" s="664" t="s">
        <v>544</v>
      </c>
      <c r="B433" s="665" t="s">
        <v>8234</v>
      </c>
      <c r="C433" s="665" t="s">
        <v>7772</v>
      </c>
      <c r="D433" s="665" t="s">
        <v>7867</v>
      </c>
      <c r="E433" s="665" t="s">
        <v>7868</v>
      </c>
      <c r="F433" s="668">
        <v>27.490000000000002</v>
      </c>
      <c r="G433" s="668">
        <v>5600.4900000000007</v>
      </c>
      <c r="H433" s="668">
        <v>1</v>
      </c>
      <c r="I433" s="668">
        <v>203.72826482357223</v>
      </c>
      <c r="J433" s="668"/>
      <c r="K433" s="668"/>
      <c r="L433" s="668"/>
      <c r="M433" s="668"/>
      <c r="N433" s="668"/>
      <c r="O433" s="668"/>
      <c r="P433" s="681"/>
      <c r="Q433" s="669"/>
    </row>
    <row r="434" spans="1:17" ht="14.4" customHeight="1" x14ac:dyDescent="0.3">
      <c r="A434" s="664" t="s">
        <v>544</v>
      </c>
      <c r="B434" s="665" t="s">
        <v>8234</v>
      </c>
      <c r="C434" s="665" t="s">
        <v>7772</v>
      </c>
      <c r="D434" s="665" t="s">
        <v>7869</v>
      </c>
      <c r="E434" s="665" t="s">
        <v>7868</v>
      </c>
      <c r="F434" s="668">
        <v>23.78</v>
      </c>
      <c r="G434" s="668">
        <v>24223.18</v>
      </c>
      <c r="H434" s="668">
        <v>1</v>
      </c>
      <c r="I434" s="668">
        <v>1018.6366694701429</v>
      </c>
      <c r="J434" s="668"/>
      <c r="K434" s="668"/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544</v>
      </c>
      <c r="B435" s="665" t="s">
        <v>8234</v>
      </c>
      <c r="C435" s="665" t="s">
        <v>7772</v>
      </c>
      <c r="D435" s="665" t="s">
        <v>7870</v>
      </c>
      <c r="E435" s="665" t="s">
        <v>7871</v>
      </c>
      <c r="F435" s="668">
        <v>2</v>
      </c>
      <c r="G435" s="668">
        <v>869.38</v>
      </c>
      <c r="H435" s="668">
        <v>1</v>
      </c>
      <c r="I435" s="668">
        <v>434.69</v>
      </c>
      <c r="J435" s="668">
        <v>66.72</v>
      </c>
      <c r="K435" s="668">
        <v>23145.15</v>
      </c>
      <c r="L435" s="668">
        <v>26.622593112332929</v>
      </c>
      <c r="M435" s="668">
        <v>346.89973021582739</v>
      </c>
      <c r="N435" s="668"/>
      <c r="O435" s="668"/>
      <c r="P435" s="681"/>
      <c r="Q435" s="669"/>
    </row>
    <row r="436" spans="1:17" ht="14.4" customHeight="1" x14ac:dyDescent="0.3">
      <c r="A436" s="664" t="s">
        <v>544</v>
      </c>
      <c r="B436" s="665" t="s">
        <v>8234</v>
      </c>
      <c r="C436" s="665" t="s">
        <v>7772</v>
      </c>
      <c r="D436" s="665" t="s">
        <v>7872</v>
      </c>
      <c r="E436" s="665" t="s">
        <v>7871</v>
      </c>
      <c r="F436" s="668">
        <v>1</v>
      </c>
      <c r="G436" s="668">
        <v>2173.4499999999998</v>
      </c>
      <c r="H436" s="668">
        <v>1</v>
      </c>
      <c r="I436" s="668">
        <v>2173.4499999999998</v>
      </c>
      <c r="J436" s="668">
        <v>20</v>
      </c>
      <c r="K436" s="668">
        <v>33974.800000000003</v>
      </c>
      <c r="L436" s="668">
        <v>15.631737560100303</v>
      </c>
      <c r="M436" s="668">
        <v>1698.7400000000002</v>
      </c>
      <c r="N436" s="668"/>
      <c r="O436" s="668"/>
      <c r="P436" s="681"/>
      <c r="Q436" s="669"/>
    </row>
    <row r="437" spans="1:17" ht="14.4" customHeight="1" x14ac:dyDescent="0.3">
      <c r="A437" s="664" t="s">
        <v>544</v>
      </c>
      <c r="B437" s="665" t="s">
        <v>8234</v>
      </c>
      <c r="C437" s="665" t="s">
        <v>7772</v>
      </c>
      <c r="D437" s="665" t="s">
        <v>7880</v>
      </c>
      <c r="E437" s="665" t="s">
        <v>7881</v>
      </c>
      <c r="F437" s="668"/>
      <c r="G437" s="668"/>
      <c r="H437" s="668"/>
      <c r="I437" s="668"/>
      <c r="J437" s="668">
        <v>1.2</v>
      </c>
      <c r="K437" s="668">
        <v>12908.88</v>
      </c>
      <c r="L437" s="668"/>
      <c r="M437" s="668">
        <v>10757.4</v>
      </c>
      <c r="N437" s="668"/>
      <c r="O437" s="668"/>
      <c r="P437" s="681"/>
      <c r="Q437" s="669"/>
    </row>
    <row r="438" spans="1:17" ht="14.4" customHeight="1" x14ac:dyDescent="0.3">
      <c r="A438" s="664" t="s">
        <v>544</v>
      </c>
      <c r="B438" s="665" t="s">
        <v>8234</v>
      </c>
      <c r="C438" s="665" t="s">
        <v>7772</v>
      </c>
      <c r="D438" s="665" t="s">
        <v>7882</v>
      </c>
      <c r="E438" s="665" t="s">
        <v>7883</v>
      </c>
      <c r="F438" s="668">
        <v>66.210000000000008</v>
      </c>
      <c r="G438" s="668">
        <v>30554.09</v>
      </c>
      <c r="H438" s="668">
        <v>1</v>
      </c>
      <c r="I438" s="668">
        <v>461.47243618788696</v>
      </c>
      <c r="J438" s="668">
        <v>10.870000000000001</v>
      </c>
      <c r="K438" s="668">
        <v>4782.7999999999993</v>
      </c>
      <c r="L438" s="668">
        <v>0.15653550801218427</v>
      </c>
      <c r="M438" s="668">
        <v>439.99999999999989</v>
      </c>
      <c r="N438" s="668">
        <v>29.54</v>
      </c>
      <c r="O438" s="668">
        <v>7792.01</v>
      </c>
      <c r="P438" s="681">
        <v>0.2550234682165301</v>
      </c>
      <c r="Q438" s="669">
        <v>263.77826675693979</v>
      </c>
    </row>
    <row r="439" spans="1:17" ht="14.4" customHeight="1" x14ac:dyDescent="0.3">
      <c r="A439" s="664" t="s">
        <v>544</v>
      </c>
      <c r="B439" s="665" t="s">
        <v>8234</v>
      </c>
      <c r="C439" s="665" t="s">
        <v>7772</v>
      </c>
      <c r="D439" s="665" t="s">
        <v>8269</v>
      </c>
      <c r="E439" s="665" t="s">
        <v>2747</v>
      </c>
      <c r="F439" s="668"/>
      <c r="G439" s="668"/>
      <c r="H439" s="668"/>
      <c r="I439" s="668"/>
      <c r="J439" s="668"/>
      <c r="K439" s="668"/>
      <c r="L439" s="668"/>
      <c r="M439" s="668"/>
      <c r="N439" s="668">
        <v>1.5999999999999999</v>
      </c>
      <c r="O439" s="668">
        <v>617.66000000000008</v>
      </c>
      <c r="P439" s="681"/>
      <c r="Q439" s="669">
        <v>386.03750000000008</v>
      </c>
    </row>
    <row r="440" spans="1:17" ht="14.4" customHeight="1" x14ac:dyDescent="0.3">
      <c r="A440" s="664" t="s">
        <v>544</v>
      </c>
      <c r="B440" s="665" t="s">
        <v>8234</v>
      </c>
      <c r="C440" s="665" t="s">
        <v>7772</v>
      </c>
      <c r="D440" s="665" t="s">
        <v>8270</v>
      </c>
      <c r="E440" s="665" t="s">
        <v>2750</v>
      </c>
      <c r="F440" s="668">
        <v>2</v>
      </c>
      <c r="G440" s="668">
        <v>1614.54</v>
      </c>
      <c r="H440" s="668">
        <v>1</v>
      </c>
      <c r="I440" s="668">
        <v>807.27</v>
      </c>
      <c r="J440" s="668"/>
      <c r="K440" s="668"/>
      <c r="L440" s="668"/>
      <c r="M440" s="668"/>
      <c r="N440" s="668">
        <v>29.300000000000004</v>
      </c>
      <c r="O440" s="668">
        <v>22624.009999999995</v>
      </c>
      <c r="P440" s="681">
        <v>14.012666146394636</v>
      </c>
      <c r="Q440" s="669">
        <v>772.15051194539217</v>
      </c>
    </row>
    <row r="441" spans="1:17" ht="14.4" customHeight="1" x14ac:dyDescent="0.3">
      <c r="A441" s="664" t="s">
        <v>544</v>
      </c>
      <c r="B441" s="665" t="s">
        <v>8234</v>
      </c>
      <c r="C441" s="665" t="s">
        <v>7772</v>
      </c>
      <c r="D441" s="665" t="s">
        <v>7885</v>
      </c>
      <c r="E441" s="665" t="s">
        <v>1838</v>
      </c>
      <c r="F441" s="668">
        <v>13.91</v>
      </c>
      <c r="G441" s="668">
        <v>22850.87</v>
      </c>
      <c r="H441" s="668">
        <v>1</v>
      </c>
      <c r="I441" s="668">
        <v>1642.7656362329258</v>
      </c>
      <c r="J441" s="668">
        <v>5.92</v>
      </c>
      <c r="K441" s="668">
        <v>10758.78</v>
      </c>
      <c r="L441" s="668">
        <v>0.47082583726571464</v>
      </c>
      <c r="M441" s="668">
        <v>1817.3614864864867</v>
      </c>
      <c r="N441" s="668">
        <v>19.36</v>
      </c>
      <c r="O441" s="668">
        <v>46085.87</v>
      </c>
      <c r="P441" s="681">
        <v>2.0168103008769469</v>
      </c>
      <c r="Q441" s="669">
        <v>2380.4684917355376</v>
      </c>
    </row>
    <row r="442" spans="1:17" ht="14.4" customHeight="1" x14ac:dyDescent="0.3">
      <c r="A442" s="664" t="s">
        <v>544</v>
      </c>
      <c r="B442" s="665" t="s">
        <v>8234</v>
      </c>
      <c r="C442" s="665" t="s">
        <v>7772</v>
      </c>
      <c r="D442" s="665" t="s">
        <v>7886</v>
      </c>
      <c r="E442" s="665" t="s">
        <v>1841</v>
      </c>
      <c r="F442" s="668">
        <v>724.36</v>
      </c>
      <c r="G442" s="668">
        <v>47329.750000000007</v>
      </c>
      <c r="H442" s="668">
        <v>1</v>
      </c>
      <c r="I442" s="668">
        <v>65.340093323761678</v>
      </c>
      <c r="J442" s="668">
        <v>60.58</v>
      </c>
      <c r="K442" s="668">
        <v>3786.59</v>
      </c>
      <c r="L442" s="668">
        <v>8.0004436955614586E-2</v>
      </c>
      <c r="M442" s="668">
        <v>62.505612413337737</v>
      </c>
      <c r="N442" s="668"/>
      <c r="O442" s="668"/>
      <c r="P442" s="681"/>
      <c r="Q442" s="669"/>
    </row>
    <row r="443" spans="1:17" ht="14.4" customHeight="1" x14ac:dyDescent="0.3">
      <c r="A443" s="664" t="s">
        <v>544</v>
      </c>
      <c r="B443" s="665" t="s">
        <v>8234</v>
      </c>
      <c r="C443" s="665" t="s">
        <v>7772</v>
      </c>
      <c r="D443" s="665" t="s">
        <v>7887</v>
      </c>
      <c r="E443" s="665" t="s">
        <v>1841</v>
      </c>
      <c r="F443" s="668">
        <v>892.66000000000008</v>
      </c>
      <c r="G443" s="668">
        <v>100524.12000000001</v>
      </c>
      <c r="H443" s="668">
        <v>1</v>
      </c>
      <c r="I443" s="668">
        <v>112.61187910290592</v>
      </c>
      <c r="J443" s="668">
        <v>109.5</v>
      </c>
      <c r="K443" s="668">
        <v>11796.21</v>
      </c>
      <c r="L443" s="668">
        <v>0.11734706058605635</v>
      </c>
      <c r="M443" s="668">
        <v>107.72794520547944</v>
      </c>
      <c r="N443" s="668">
        <v>4.7300000000000004</v>
      </c>
      <c r="O443" s="668">
        <v>509.43000000000006</v>
      </c>
      <c r="P443" s="681">
        <v>5.0677389665286302E-3</v>
      </c>
      <c r="Q443" s="669">
        <v>107.70190274841438</v>
      </c>
    </row>
    <row r="444" spans="1:17" ht="14.4" customHeight="1" x14ac:dyDescent="0.3">
      <c r="A444" s="664" t="s">
        <v>544</v>
      </c>
      <c r="B444" s="665" t="s">
        <v>8234</v>
      </c>
      <c r="C444" s="665" t="s">
        <v>7772</v>
      </c>
      <c r="D444" s="665" t="s">
        <v>7888</v>
      </c>
      <c r="E444" s="665" t="s">
        <v>1841</v>
      </c>
      <c r="F444" s="668">
        <v>658.02</v>
      </c>
      <c r="G444" s="668">
        <v>373420.08999999997</v>
      </c>
      <c r="H444" s="668">
        <v>1</v>
      </c>
      <c r="I444" s="668">
        <v>567.49048661134918</v>
      </c>
      <c r="J444" s="668">
        <v>15.300000000000002</v>
      </c>
      <c r="K444" s="668">
        <v>8328.82</v>
      </c>
      <c r="L444" s="668">
        <v>2.2304156158282754E-2</v>
      </c>
      <c r="M444" s="668">
        <v>544.36732026143784</v>
      </c>
      <c r="N444" s="668">
        <v>0.22</v>
      </c>
      <c r="O444" s="668">
        <v>119.42</v>
      </c>
      <c r="P444" s="681">
        <v>3.1980068346081758E-4</v>
      </c>
      <c r="Q444" s="669">
        <v>542.81818181818187</v>
      </c>
    </row>
    <row r="445" spans="1:17" ht="14.4" customHeight="1" x14ac:dyDescent="0.3">
      <c r="A445" s="664" t="s">
        <v>544</v>
      </c>
      <c r="B445" s="665" t="s">
        <v>8234</v>
      </c>
      <c r="C445" s="665" t="s">
        <v>7772</v>
      </c>
      <c r="D445" s="665" t="s">
        <v>8271</v>
      </c>
      <c r="E445" s="665" t="s">
        <v>8272</v>
      </c>
      <c r="F445" s="668"/>
      <c r="G445" s="668"/>
      <c r="H445" s="668"/>
      <c r="I445" s="668"/>
      <c r="J445" s="668"/>
      <c r="K445" s="668"/>
      <c r="L445" s="668"/>
      <c r="M445" s="668"/>
      <c r="N445" s="668">
        <v>13</v>
      </c>
      <c r="O445" s="668">
        <v>10644.14</v>
      </c>
      <c r="P445" s="681"/>
      <c r="Q445" s="669">
        <v>818.78</v>
      </c>
    </row>
    <row r="446" spans="1:17" ht="14.4" customHeight="1" x14ac:dyDescent="0.3">
      <c r="A446" s="664" t="s">
        <v>544</v>
      </c>
      <c r="B446" s="665" t="s">
        <v>8234</v>
      </c>
      <c r="C446" s="665" t="s">
        <v>7772</v>
      </c>
      <c r="D446" s="665" t="s">
        <v>7889</v>
      </c>
      <c r="E446" s="665" t="s">
        <v>3371</v>
      </c>
      <c r="F446" s="668">
        <v>9.1900000000000013</v>
      </c>
      <c r="G446" s="668">
        <v>1472.1200000000001</v>
      </c>
      <c r="H446" s="668">
        <v>1</v>
      </c>
      <c r="I446" s="668">
        <v>160.18715995647443</v>
      </c>
      <c r="J446" s="668">
        <v>37.39</v>
      </c>
      <c r="K446" s="668">
        <v>5729.22</v>
      </c>
      <c r="L446" s="668">
        <v>3.8918158845746271</v>
      </c>
      <c r="M446" s="668">
        <v>153.22867076758493</v>
      </c>
      <c r="N446" s="668">
        <v>3</v>
      </c>
      <c r="O446" s="668">
        <v>459.68999999999994</v>
      </c>
      <c r="P446" s="681">
        <v>0.3122639458739776</v>
      </c>
      <c r="Q446" s="669">
        <v>153.22999999999999</v>
      </c>
    </row>
    <row r="447" spans="1:17" ht="14.4" customHeight="1" x14ac:dyDescent="0.3">
      <c r="A447" s="664" t="s">
        <v>544</v>
      </c>
      <c r="B447" s="665" t="s">
        <v>8234</v>
      </c>
      <c r="C447" s="665" t="s">
        <v>7772</v>
      </c>
      <c r="D447" s="665" t="s">
        <v>7890</v>
      </c>
      <c r="E447" s="665" t="s">
        <v>4062</v>
      </c>
      <c r="F447" s="668"/>
      <c r="G447" s="668"/>
      <c r="H447" s="668"/>
      <c r="I447" s="668"/>
      <c r="J447" s="668">
        <v>1.47</v>
      </c>
      <c r="K447" s="668">
        <v>726.52</v>
      </c>
      <c r="L447" s="668"/>
      <c r="M447" s="668">
        <v>494.23129251700681</v>
      </c>
      <c r="N447" s="668"/>
      <c r="O447" s="668"/>
      <c r="P447" s="681"/>
      <c r="Q447" s="669"/>
    </row>
    <row r="448" spans="1:17" ht="14.4" customHeight="1" x14ac:dyDescent="0.3">
      <c r="A448" s="664" t="s">
        <v>544</v>
      </c>
      <c r="B448" s="665" t="s">
        <v>8234</v>
      </c>
      <c r="C448" s="665" t="s">
        <v>7772</v>
      </c>
      <c r="D448" s="665" t="s">
        <v>7892</v>
      </c>
      <c r="E448" s="665" t="s">
        <v>7893</v>
      </c>
      <c r="F448" s="668">
        <v>166.56</v>
      </c>
      <c r="G448" s="668">
        <v>119374.06</v>
      </c>
      <c r="H448" s="668">
        <v>1</v>
      </c>
      <c r="I448" s="668">
        <v>716.70304995196921</v>
      </c>
      <c r="J448" s="668">
        <v>38.72</v>
      </c>
      <c r="K448" s="668">
        <v>26613.399999999994</v>
      </c>
      <c r="L448" s="668">
        <v>0.22294123195608823</v>
      </c>
      <c r="M448" s="668">
        <v>687.32954545454527</v>
      </c>
      <c r="N448" s="668"/>
      <c r="O448" s="668"/>
      <c r="P448" s="681"/>
      <c r="Q448" s="669"/>
    </row>
    <row r="449" spans="1:17" ht="14.4" customHeight="1" x14ac:dyDescent="0.3">
      <c r="A449" s="664" t="s">
        <v>544</v>
      </c>
      <c r="B449" s="665" t="s">
        <v>8234</v>
      </c>
      <c r="C449" s="665" t="s">
        <v>7772</v>
      </c>
      <c r="D449" s="665" t="s">
        <v>7894</v>
      </c>
      <c r="E449" s="665"/>
      <c r="F449" s="668">
        <v>104.94999999999999</v>
      </c>
      <c r="G449" s="668">
        <v>90814.62</v>
      </c>
      <c r="H449" s="668">
        <v>1</v>
      </c>
      <c r="I449" s="668">
        <v>865.31319676036208</v>
      </c>
      <c r="J449" s="668">
        <v>3.3999999999999995</v>
      </c>
      <c r="K449" s="668">
        <v>2816.0499999999997</v>
      </c>
      <c r="L449" s="668">
        <v>3.1008773697450916E-2</v>
      </c>
      <c r="M449" s="668">
        <v>828.25</v>
      </c>
      <c r="N449" s="668"/>
      <c r="O449" s="668"/>
      <c r="P449" s="681"/>
      <c r="Q449" s="669"/>
    </row>
    <row r="450" spans="1:17" ht="14.4" customHeight="1" x14ac:dyDescent="0.3">
      <c r="A450" s="664" t="s">
        <v>544</v>
      </c>
      <c r="B450" s="665" t="s">
        <v>8234</v>
      </c>
      <c r="C450" s="665" t="s">
        <v>7772</v>
      </c>
      <c r="D450" s="665" t="s">
        <v>7895</v>
      </c>
      <c r="E450" s="665" t="s">
        <v>7896</v>
      </c>
      <c r="F450" s="668">
        <v>510.59999999999991</v>
      </c>
      <c r="G450" s="668">
        <v>183224.52</v>
      </c>
      <c r="H450" s="668">
        <v>1</v>
      </c>
      <c r="I450" s="668">
        <v>358.84159811985904</v>
      </c>
      <c r="J450" s="668">
        <v>145.65</v>
      </c>
      <c r="K450" s="668">
        <v>50056.820000000007</v>
      </c>
      <c r="L450" s="668">
        <v>0.27319935126586775</v>
      </c>
      <c r="M450" s="668">
        <v>343.67881908685206</v>
      </c>
      <c r="N450" s="668"/>
      <c r="O450" s="668"/>
      <c r="P450" s="681"/>
      <c r="Q450" s="669"/>
    </row>
    <row r="451" spans="1:17" ht="14.4" customHeight="1" x14ac:dyDescent="0.3">
      <c r="A451" s="664" t="s">
        <v>544</v>
      </c>
      <c r="B451" s="665" t="s">
        <v>8234</v>
      </c>
      <c r="C451" s="665" t="s">
        <v>7772</v>
      </c>
      <c r="D451" s="665" t="s">
        <v>7897</v>
      </c>
      <c r="E451" s="665" t="s">
        <v>7898</v>
      </c>
      <c r="F451" s="668">
        <v>587.94000000000005</v>
      </c>
      <c r="G451" s="668">
        <v>135467.40000000002</v>
      </c>
      <c r="H451" s="668">
        <v>1</v>
      </c>
      <c r="I451" s="668">
        <v>230.41024594346365</v>
      </c>
      <c r="J451" s="668"/>
      <c r="K451" s="668"/>
      <c r="L451" s="668"/>
      <c r="M451" s="668"/>
      <c r="N451" s="668"/>
      <c r="O451" s="668"/>
      <c r="P451" s="681"/>
      <c r="Q451" s="669"/>
    </row>
    <row r="452" spans="1:17" ht="14.4" customHeight="1" x14ac:dyDescent="0.3">
      <c r="A452" s="664" t="s">
        <v>544</v>
      </c>
      <c r="B452" s="665" t="s">
        <v>8234</v>
      </c>
      <c r="C452" s="665" t="s">
        <v>7772</v>
      </c>
      <c r="D452" s="665" t="s">
        <v>7899</v>
      </c>
      <c r="E452" s="665" t="s">
        <v>7898</v>
      </c>
      <c r="F452" s="668">
        <v>38.67</v>
      </c>
      <c r="G452" s="668">
        <v>27069.53</v>
      </c>
      <c r="H452" s="668">
        <v>1</v>
      </c>
      <c r="I452" s="668">
        <v>700.01370571502446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544</v>
      </c>
      <c r="B453" s="665" t="s">
        <v>8234</v>
      </c>
      <c r="C453" s="665" t="s">
        <v>7772</v>
      </c>
      <c r="D453" s="665" t="s">
        <v>8273</v>
      </c>
      <c r="E453" s="665" t="s">
        <v>8274</v>
      </c>
      <c r="F453" s="668"/>
      <c r="G453" s="668"/>
      <c r="H453" s="668"/>
      <c r="I453" s="668"/>
      <c r="J453" s="668">
        <v>27.97</v>
      </c>
      <c r="K453" s="668">
        <v>9612.73</v>
      </c>
      <c r="L453" s="668"/>
      <c r="M453" s="668">
        <v>343.68001430103681</v>
      </c>
      <c r="N453" s="668"/>
      <c r="O453" s="668"/>
      <c r="P453" s="681"/>
      <c r="Q453" s="669"/>
    </row>
    <row r="454" spans="1:17" ht="14.4" customHeight="1" x14ac:dyDescent="0.3">
      <c r="A454" s="664" t="s">
        <v>544</v>
      </c>
      <c r="B454" s="665" t="s">
        <v>8234</v>
      </c>
      <c r="C454" s="665" t="s">
        <v>7772</v>
      </c>
      <c r="D454" s="665" t="s">
        <v>7900</v>
      </c>
      <c r="E454" s="665" t="s">
        <v>7901</v>
      </c>
      <c r="F454" s="668">
        <v>8.85</v>
      </c>
      <c r="G454" s="668">
        <v>1459.6100000000001</v>
      </c>
      <c r="H454" s="668">
        <v>1</v>
      </c>
      <c r="I454" s="668">
        <v>164.92768361581923</v>
      </c>
      <c r="J454" s="668"/>
      <c r="K454" s="668"/>
      <c r="L454" s="668"/>
      <c r="M454" s="668"/>
      <c r="N454" s="668"/>
      <c r="O454" s="668"/>
      <c r="P454" s="681"/>
      <c r="Q454" s="669"/>
    </row>
    <row r="455" spans="1:17" ht="14.4" customHeight="1" x14ac:dyDescent="0.3">
      <c r="A455" s="664" t="s">
        <v>544</v>
      </c>
      <c r="B455" s="665" t="s">
        <v>8234</v>
      </c>
      <c r="C455" s="665" t="s">
        <v>7772</v>
      </c>
      <c r="D455" s="665" t="s">
        <v>7902</v>
      </c>
      <c r="E455" s="665" t="s">
        <v>7903</v>
      </c>
      <c r="F455" s="668">
        <v>4.5599999999999996</v>
      </c>
      <c r="G455" s="668">
        <v>6768.5499999999993</v>
      </c>
      <c r="H455" s="668">
        <v>1</v>
      </c>
      <c r="I455" s="668">
        <v>1484.3311403508771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544</v>
      </c>
      <c r="B456" s="665" t="s">
        <v>8234</v>
      </c>
      <c r="C456" s="665" t="s">
        <v>7772</v>
      </c>
      <c r="D456" s="665" t="s">
        <v>7904</v>
      </c>
      <c r="E456" s="665" t="s">
        <v>7905</v>
      </c>
      <c r="F456" s="668">
        <v>8.32</v>
      </c>
      <c r="G456" s="668">
        <v>4116.5599999999995</v>
      </c>
      <c r="H456" s="668">
        <v>1</v>
      </c>
      <c r="I456" s="668">
        <v>494.77884615384608</v>
      </c>
      <c r="J456" s="668"/>
      <c r="K456" s="668"/>
      <c r="L456" s="668"/>
      <c r="M456" s="668"/>
      <c r="N456" s="668"/>
      <c r="O456" s="668"/>
      <c r="P456" s="681"/>
      <c r="Q456" s="669"/>
    </row>
    <row r="457" spans="1:17" ht="14.4" customHeight="1" x14ac:dyDescent="0.3">
      <c r="A457" s="664" t="s">
        <v>544</v>
      </c>
      <c r="B457" s="665" t="s">
        <v>8234</v>
      </c>
      <c r="C457" s="665" t="s">
        <v>7772</v>
      </c>
      <c r="D457" s="665" t="s">
        <v>8275</v>
      </c>
      <c r="E457" s="665" t="s">
        <v>8276</v>
      </c>
      <c r="F457" s="668"/>
      <c r="G457" s="668"/>
      <c r="H457" s="668"/>
      <c r="I457" s="668"/>
      <c r="J457" s="668"/>
      <c r="K457" s="668"/>
      <c r="L457" s="668"/>
      <c r="M457" s="668"/>
      <c r="N457" s="668">
        <v>24.69</v>
      </c>
      <c r="O457" s="668">
        <v>78266.42</v>
      </c>
      <c r="P457" s="681"/>
      <c r="Q457" s="669">
        <v>3169.9643580396919</v>
      </c>
    </row>
    <row r="458" spans="1:17" ht="14.4" customHeight="1" x14ac:dyDescent="0.3">
      <c r="A458" s="664" t="s">
        <v>544</v>
      </c>
      <c r="B458" s="665" t="s">
        <v>8234</v>
      </c>
      <c r="C458" s="665" t="s">
        <v>7772</v>
      </c>
      <c r="D458" s="665" t="s">
        <v>8277</v>
      </c>
      <c r="E458" s="665" t="s">
        <v>2807</v>
      </c>
      <c r="F458" s="668"/>
      <c r="G458" s="668"/>
      <c r="H458" s="668"/>
      <c r="I458" s="668"/>
      <c r="J458" s="668"/>
      <c r="K458" s="668"/>
      <c r="L458" s="668"/>
      <c r="M458" s="668"/>
      <c r="N458" s="668">
        <v>1.2000000000000002</v>
      </c>
      <c r="O458" s="668">
        <v>496</v>
      </c>
      <c r="P458" s="681"/>
      <c r="Q458" s="669">
        <v>413.33333333333326</v>
      </c>
    </row>
    <row r="459" spans="1:17" ht="14.4" customHeight="1" x14ac:dyDescent="0.3">
      <c r="A459" s="664" t="s">
        <v>544</v>
      </c>
      <c r="B459" s="665" t="s">
        <v>8234</v>
      </c>
      <c r="C459" s="665" t="s">
        <v>7772</v>
      </c>
      <c r="D459" s="665" t="s">
        <v>7906</v>
      </c>
      <c r="E459" s="665" t="s">
        <v>7907</v>
      </c>
      <c r="F459" s="668">
        <v>0.62</v>
      </c>
      <c r="G459" s="668">
        <v>710.52</v>
      </c>
      <c r="H459" s="668">
        <v>1</v>
      </c>
      <c r="I459" s="668">
        <v>1146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544</v>
      </c>
      <c r="B460" s="665" t="s">
        <v>8234</v>
      </c>
      <c r="C460" s="665" t="s">
        <v>7772</v>
      </c>
      <c r="D460" s="665" t="s">
        <v>7908</v>
      </c>
      <c r="E460" s="665" t="s">
        <v>7909</v>
      </c>
      <c r="F460" s="668">
        <v>1</v>
      </c>
      <c r="G460" s="668">
        <v>4584.04</v>
      </c>
      <c r="H460" s="668">
        <v>1</v>
      </c>
      <c r="I460" s="668">
        <v>4584.04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544</v>
      </c>
      <c r="B461" s="665" t="s">
        <v>8234</v>
      </c>
      <c r="C461" s="665" t="s">
        <v>7772</v>
      </c>
      <c r="D461" s="665" t="s">
        <v>7913</v>
      </c>
      <c r="E461" s="665" t="s">
        <v>7914</v>
      </c>
      <c r="F461" s="668">
        <v>2.4300000000000002</v>
      </c>
      <c r="G461" s="668">
        <v>3359.9399999999996</v>
      </c>
      <c r="H461" s="668">
        <v>1</v>
      </c>
      <c r="I461" s="668">
        <v>1382.691358024691</v>
      </c>
      <c r="J461" s="668"/>
      <c r="K461" s="668"/>
      <c r="L461" s="668"/>
      <c r="M461" s="668"/>
      <c r="N461" s="668"/>
      <c r="O461" s="668"/>
      <c r="P461" s="681"/>
      <c r="Q461" s="669"/>
    </row>
    <row r="462" spans="1:17" ht="14.4" customHeight="1" x14ac:dyDescent="0.3">
      <c r="A462" s="664" t="s">
        <v>544</v>
      </c>
      <c r="B462" s="665" t="s">
        <v>8234</v>
      </c>
      <c r="C462" s="665" t="s">
        <v>7772</v>
      </c>
      <c r="D462" s="665" t="s">
        <v>7915</v>
      </c>
      <c r="E462" s="665" t="s">
        <v>7914</v>
      </c>
      <c r="F462" s="668">
        <v>1.98</v>
      </c>
      <c r="G462" s="668">
        <v>9125.82</v>
      </c>
      <c r="H462" s="668">
        <v>1</v>
      </c>
      <c r="I462" s="668">
        <v>4609</v>
      </c>
      <c r="J462" s="668"/>
      <c r="K462" s="668"/>
      <c r="L462" s="668"/>
      <c r="M462" s="668"/>
      <c r="N462" s="668"/>
      <c r="O462" s="668"/>
      <c r="P462" s="681"/>
      <c r="Q462" s="669"/>
    </row>
    <row r="463" spans="1:17" ht="14.4" customHeight="1" x14ac:dyDescent="0.3">
      <c r="A463" s="664" t="s">
        <v>544</v>
      </c>
      <c r="B463" s="665" t="s">
        <v>8234</v>
      </c>
      <c r="C463" s="665" t="s">
        <v>7772</v>
      </c>
      <c r="D463" s="665" t="s">
        <v>7916</v>
      </c>
      <c r="E463" s="665" t="s">
        <v>7914</v>
      </c>
      <c r="F463" s="668">
        <v>8.11</v>
      </c>
      <c r="G463" s="668">
        <v>112127.98000000001</v>
      </c>
      <c r="H463" s="668">
        <v>1</v>
      </c>
      <c r="I463" s="668">
        <v>13825.891491985205</v>
      </c>
      <c r="J463" s="668"/>
      <c r="K463" s="668"/>
      <c r="L463" s="668"/>
      <c r="M463" s="668"/>
      <c r="N463" s="668"/>
      <c r="O463" s="668"/>
      <c r="P463" s="681"/>
      <c r="Q463" s="669"/>
    </row>
    <row r="464" spans="1:17" ht="14.4" customHeight="1" x14ac:dyDescent="0.3">
      <c r="A464" s="664" t="s">
        <v>544</v>
      </c>
      <c r="B464" s="665" t="s">
        <v>8234</v>
      </c>
      <c r="C464" s="665" t="s">
        <v>7772</v>
      </c>
      <c r="D464" s="665" t="s">
        <v>7918</v>
      </c>
      <c r="E464" s="665" t="s">
        <v>7883</v>
      </c>
      <c r="F464" s="668">
        <v>15.78</v>
      </c>
      <c r="G464" s="668">
        <v>72861.930000000008</v>
      </c>
      <c r="H464" s="668">
        <v>1</v>
      </c>
      <c r="I464" s="668">
        <v>4617.3593155893541</v>
      </c>
      <c r="J464" s="668">
        <v>7.0299999999999994</v>
      </c>
      <c r="K464" s="668">
        <v>29081.73</v>
      </c>
      <c r="L464" s="668">
        <v>0.39913477449746387</v>
      </c>
      <c r="M464" s="668">
        <v>4136.8036984352775</v>
      </c>
      <c r="N464" s="668">
        <v>6.7099999999999991</v>
      </c>
      <c r="O464" s="668">
        <v>17699.88</v>
      </c>
      <c r="P464" s="681">
        <v>0.24292356790439121</v>
      </c>
      <c r="Q464" s="669">
        <v>2637.8360655737711</v>
      </c>
    </row>
    <row r="465" spans="1:17" ht="14.4" customHeight="1" x14ac:dyDescent="0.3">
      <c r="A465" s="664" t="s">
        <v>544</v>
      </c>
      <c r="B465" s="665" t="s">
        <v>8234</v>
      </c>
      <c r="C465" s="665" t="s">
        <v>7772</v>
      </c>
      <c r="D465" s="665" t="s">
        <v>7919</v>
      </c>
      <c r="E465" s="665" t="s">
        <v>7883</v>
      </c>
      <c r="F465" s="668">
        <v>25.21</v>
      </c>
      <c r="G465" s="668">
        <v>58172.69</v>
      </c>
      <c r="H465" s="668">
        <v>1</v>
      </c>
      <c r="I465" s="668">
        <v>2307.5243950813169</v>
      </c>
      <c r="J465" s="668">
        <v>3</v>
      </c>
      <c r="K465" s="668">
        <v>6600</v>
      </c>
      <c r="L465" s="668">
        <v>0.113455300072938</v>
      </c>
      <c r="M465" s="668">
        <v>2200</v>
      </c>
      <c r="N465" s="668">
        <v>14.23</v>
      </c>
      <c r="O465" s="668">
        <v>18768.080000000002</v>
      </c>
      <c r="P465" s="681">
        <v>0.32262699215044038</v>
      </c>
      <c r="Q465" s="669">
        <v>1318.9093464511595</v>
      </c>
    </row>
    <row r="466" spans="1:17" ht="14.4" customHeight="1" x14ac:dyDescent="0.3">
      <c r="A466" s="664" t="s">
        <v>544</v>
      </c>
      <c r="B466" s="665" t="s">
        <v>8234</v>
      </c>
      <c r="C466" s="665" t="s">
        <v>7772</v>
      </c>
      <c r="D466" s="665" t="s">
        <v>8278</v>
      </c>
      <c r="E466" s="665" t="s">
        <v>1742</v>
      </c>
      <c r="F466" s="668"/>
      <c r="G466" s="668"/>
      <c r="H466" s="668"/>
      <c r="I466" s="668"/>
      <c r="J466" s="668"/>
      <c r="K466" s="668"/>
      <c r="L466" s="668"/>
      <c r="M466" s="668"/>
      <c r="N466" s="668">
        <v>2</v>
      </c>
      <c r="O466" s="668">
        <v>9097.2999999999993</v>
      </c>
      <c r="P466" s="681"/>
      <c r="Q466" s="669">
        <v>4548.6499999999996</v>
      </c>
    </row>
    <row r="467" spans="1:17" ht="14.4" customHeight="1" x14ac:dyDescent="0.3">
      <c r="A467" s="664" t="s">
        <v>544</v>
      </c>
      <c r="B467" s="665" t="s">
        <v>8234</v>
      </c>
      <c r="C467" s="665" t="s">
        <v>7772</v>
      </c>
      <c r="D467" s="665" t="s">
        <v>7920</v>
      </c>
      <c r="E467" s="665" t="s">
        <v>7921</v>
      </c>
      <c r="F467" s="668"/>
      <c r="G467" s="668"/>
      <c r="H467" s="668"/>
      <c r="I467" s="668"/>
      <c r="J467" s="668"/>
      <c r="K467" s="668"/>
      <c r="L467" s="668"/>
      <c r="M467" s="668"/>
      <c r="N467" s="668">
        <v>2</v>
      </c>
      <c r="O467" s="668">
        <v>1106</v>
      </c>
      <c r="P467" s="681"/>
      <c r="Q467" s="669">
        <v>553</v>
      </c>
    </row>
    <row r="468" spans="1:17" ht="14.4" customHeight="1" x14ac:dyDescent="0.3">
      <c r="A468" s="664" t="s">
        <v>544</v>
      </c>
      <c r="B468" s="665" t="s">
        <v>8234</v>
      </c>
      <c r="C468" s="665" t="s">
        <v>7772</v>
      </c>
      <c r="D468" s="665" t="s">
        <v>7923</v>
      </c>
      <c r="E468" s="665" t="s">
        <v>2500</v>
      </c>
      <c r="F468" s="668"/>
      <c r="G468" s="668"/>
      <c r="H468" s="668"/>
      <c r="I468" s="668"/>
      <c r="J468" s="668">
        <v>0.2</v>
      </c>
      <c r="K468" s="668">
        <v>1339.45</v>
      </c>
      <c r="L468" s="668"/>
      <c r="M468" s="668">
        <v>6697.25</v>
      </c>
      <c r="N468" s="668"/>
      <c r="O468" s="668"/>
      <c r="P468" s="681"/>
      <c r="Q468" s="669"/>
    </row>
    <row r="469" spans="1:17" ht="14.4" customHeight="1" x14ac:dyDescent="0.3">
      <c r="A469" s="664" t="s">
        <v>544</v>
      </c>
      <c r="B469" s="665" t="s">
        <v>8234</v>
      </c>
      <c r="C469" s="665" t="s">
        <v>7772</v>
      </c>
      <c r="D469" s="665" t="s">
        <v>7924</v>
      </c>
      <c r="E469" s="665" t="s">
        <v>2517</v>
      </c>
      <c r="F469" s="668">
        <v>0.2</v>
      </c>
      <c r="G469" s="668">
        <v>1780.66</v>
      </c>
      <c r="H469" s="668">
        <v>1</v>
      </c>
      <c r="I469" s="668">
        <v>8903.2999999999993</v>
      </c>
      <c r="J469" s="668">
        <v>0.6</v>
      </c>
      <c r="K469" s="668">
        <v>4353.63</v>
      </c>
      <c r="L469" s="668">
        <v>2.444952994956926</v>
      </c>
      <c r="M469" s="668">
        <v>7256.05</v>
      </c>
      <c r="N469" s="668">
        <v>0.4</v>
      </c>
      <c r="O469" s="668">
        <v>2692.58</v>
      </c>
      <c r="P469" s="681">
        <v>1.5121247178012647</v>
      </c>
      <c r="Q469" s="669">
        <v>6731.45</v>
      </c>
    </row>
    <row r="470" spans="1:17" ht="14.4" customHeight="1" x14ac:dyDescent="0.3">
      <c r="A470" s="664" t="s">
        <v>544</v>
      </c>
      <c r="B470" s="665" t="s">
        <v>8234</v>
      </c>
      <c r="C470" s="665" t="s">
        <v>7772</v>
      </c>
      <c r="D470" s="665" t="s">
        <v>8279</v>
      </c>
      <c r="E470" s="665"/>
      <c r="F470" s="668">
        <v>0.38</v>
      </c>
      <c r="G470" s="668">
        <v>903.52</v>
      </c>
      <c r="H470" s="668">
        <v>1</v>
      </c>
      <c r="I470" s="668">
        <v>2377.6842105263158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544</v>
      </c>
      <c r="B471" s="665" t="s">
        <v>8234</v>
      </c>
      <c r="C471" s="665" t="s">
        <v>7772</v>
      </c>
      <c r="D471" s="665" t="s">
        <v>8280</v>
      </c>
      <c r="E471" s="665" t="s">
        <v>2807</v>
      </c>
      <c r="F471" s="668"/>
      <c r="G471" s="668"/>
      <c r="H471" s="668"/>
      <c r="I471" s="668"/>
      <c r="J471" s="668"/>
      <c r="K471" s="668"/>
      <c r="L471" s="668"/>
      <c r="M471" s="668"/>
      <c r="N471" s="668">
        <v>2.7</v>
      </c>
      <c r="O471" s="668">
        <v>2066.04</v>
      </c>
      <c r="P471" s="681"/>
      <c r="Q471" s="669">
        <v>765.19999999999993</v>
      </c>
    </row>
    <row r="472" spans="1:17" ht="14.4" customHeight="1" x14ac:dyDescent="0.3">
      <c r="A472" s="664" t="s">
        <v>544</v>
      </c>
      <c r="B472" s="665" t="s">
        <v>8234</v>
      </c>
      <c r="C472" s="665" t="s">
        <v>7772</v>
      </c>
      <c r="D472" s="665" t="s">
        <v>7938</v>
      </c>
      <c r="E472" s="665" t="s">
        <v>7939</v>
      </c>
      <c r="F472" s="668">
        <v>22.270000000000003</v>
      </c>
      <c r="G472" s="668">
        <v>88495.5</v>
      </c>
      <c r="H472" s="668">
        <v>1</v>
      </c>
      <c r="I472" s="668">
        <v>3973.7539290525365</v>
      </c>
      <c r="J472" s="668"/>
      <c r="K472" s="668"/>
      <c r="L472" s="668"/>
      <c r="M472" s="668"/>
      <c r="N472" s="668"/>
      <c r="O472" s="668"/>
      <c r="P472" s="681"/>
      <c r="Q472" s="669"/>
    </row>
    <row r="473" spans="1:17" ht="14.4" customHeight="1" x14ac:dyDescent="0.3">
      <c r="A473" s="664" t="s">
        <v>544</v>
      </c>
      <c r="B473" s="665" t="s">
        <v>8234</v>
      </c>
      <c r="C473" s="665" t="s">
        <v>7772</v>
      </c>
      <c r="D473" s="665" t="s">
        <v>7942</v>
      </c>
      <c r="E473" s="665" t="s">
        <v>7939</v>
      </c>
      <c r="F473" s="668">
        <v>50.63</v>
      </c>
      <c r="G473" s="668">
        <v>594405.51</v>
      </c>
      <c r="H473" s="668">
        <v>1</v>
      </c>
      <c r="I473" s="668">
        <v>11740.183883073276</v>
      </c>
      <c r="J473" s="668"/>
      <c r="K473" s="668"/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544</v>
      </c>
      <c r="B474" s="665" t="s">
        <v>8234</v>
      </c>
      <c r="C474" s="665" t="s">
        <v>7772</v>
      </c>
      <c r="D474" s="665" t="s">
        <v>7943</v>
      </c>
      <c r="E474" s="665" t="s">
        <v>7939</v>
      </c>
      <c r="F474" s="668">
        <v>24.029999999999998</v>
      </c>
      <c r="G474" s="668">
        <v>27876.03</v>
      </c>
      <c r="H474" s="668">
        <v>1</v>
      </c>
      <c r="I474" s="668">
        <v>1160.0511860174781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544</v>
      </c>
      <c r="B475" s="665" t="s">
        <v>8234</v>
      </c>
      <c r="C475" s="665" t="s">
        <v>7772</v>
      </c>
      <c r="D475" s="665" t="s">
        <v>7944</v>
      </c>
      <c r="E475" s="665" t="s">
        <v>1933</v>
      </c>
      <c r="F475" s="668">
        <v>29.12</v>
      </c>
      <c r="G475" s="668">
        <v>33677.18</v>
      </c>
      <c r="H475" s="668">
        <v>1</v>
      </c>
      <c r="I475" s="668">
        <v>1156.496565934066</v>
      </c>
      <c r="J475" s="668">
        <v>47.47</v>
      </c>
      <c r="K475" s="668">
        <v>51979.22</v>
      </c>
      <c r="L475" s="668">
        <v>1.5434552417987493</v>
      </c>
      <c r="M475" s="668">
        <v>1094.9909416473563</v>
      </c>
      <c r="N475" s="668">
        <v>68.77</v>
      </c>
      <c r="O475" s="668">
        <v>74552.850000000006</v>
      </c>
      <c r="P475" s="681">
        <v>2.2137497854630346</v>
      </c>
      <c r="Q475" s="669">
        <v>1084.0897193543699</v>
      </c>
    </row>
    <row r="476" spans="1:17" ht="14.4" customHeight="1" x14ac:dyDescent="0.3">
      <c r="A476" s="664" t="s">
        <v>544</v>
      </c>
      <c r="B476" s="665" t="s">
        <v>8234</v>
      </c>
      <c r="C476" s="665" t="s">
        <v>7772</v>
      </c>
      <c r="D476" s="665" t="s">
        <v>7945</v>
      </c>
      <c r="E476" s="665" t="s">
        <v>1933</v>
      </c>
      <c r="F476" s="668">
        <v>109.16</v>
      </c>
      <c r="G476" s="668">
        <v>42081.039999999994</v>
      </c>
      <c r="H476" s="668">
        <v>1</v>
      </c>
      <c r="I476" s="668">
        <v>385.49871747892996</v>
      </c>
      <c r="J476" s="668">
        <v>141.07</v>
      </c>
      <c r="K476" s="668">
        <v>51272.05</v>
      </c>
      <c r="L476" s="668">
        <v>1.2184121400041446</v>
      </c>
      <c r="M476" s="668">
        <v>363.45112355568159</v>
      </c>
      <c r="N476" s="668">
        <v>154.51</v>
      </c>
      <c r="O476" s="668">
        <v>55834.77</v>
      </c>
      <c r="P476" s="681">
        <v>1.3268391180446113</v>
      </c>
      <c r="Q476" s="669">
        <v>361.36670765646238</v>
      </c>
    </row>
    <row r="477" spans="1:17" ht="14.4" customHeight="1" x14ac:dyDescent="0.3">
      <c r="A477" s="664" t="s">
        <v>544</v>
      </c>
      <c r="B477" s="665" t="s">
        <v>8234</v>
      </c>
      <c r="C477" s="665" t="s">
        <v>7772</v>
      </c>
      <c r="D477" s="665" t="s">
        <v>7946</v>
      </c>
      <c r="E477" s="665" t="s">
        <v>1933</v>
      </c>
      <c r="F477" s="668">
        <v>83.039999999999992</v>
      </c>
      <c r="G477" s="668">
        <v>10670.489999999998</v>
      </c>
      <c r="H477" s="668">
        <v>1</v>
      </c>
      <c r="I477" s="668">
        <v>128.49819364161849</v>
      </c>
      <c r="J477" s="668">
        <v>151.30000000000001</v>
      </c>
      <c r="K477" s="668">
        <v>18363.640000000003</v>
      </c>
      <c r="L477" s="668">
        <v>1.7209743882427149</v>
      </c>
      <c r="M477" s="668">
        <v>121.37237276933246</v>
      </c>
      <c r="N477" s="668">
        <v>112.24</v>
      </c>
      <c r="O477" s="668">
        <v>13518.83</v>
      </c>
      <c r="P477" s="681">
        <v>1.2669361950575844</v>
      </c>
      <c r="Q477" s="669">
        <v>120.44574126870991</v>
      </c>
    </row>
    <row r="478" spans="1:17" ht="14.4" customHeight="1" x14ac:dyDescent="0.3">
      <c r="A478" s="664" t="s">
        <v>544</v>
      </c>
      <c r="B478" s="665" t="s">
        <v>8234</v>
      </c>
      <c r="C478" s="665" t="s">
        <v>7772</v>
      </c>
      <c r="D478" s="665" t="s">
        <v>7949</v>
      </c>
      <c r="E478" s="665" t="s">
        <v>1933</v>
      </c>
      <c r="F478" s="668">
        <v>9.44</v>
      </c>
      <c r="G478" s="668">
        <v>14558.009999999998</v>
      </c>
      <c r="H478" s="668">
        <v>1</v>
      </c>
      <c r="I478" s="668">
        <v>1542.1620762711864</v>
      </c>
      <c r="J478" s="668">
        <v>20.21</v>
      </c>
      <c r="K478" s="668">
        <v>29439.38</v>
      </c>
      <c r="L478" s="668">
        <v>2.0222118270285572</v>
      </c>
      <c r="M478" s="668">
        <v>1456.6739238000989</v>
      </c>
      <c r="N478" s="668">
        <v>19.590000000000003</v>
      </c>
      <c r="O478" s="668">
        <v>28316.510000000002</v>
      </c>
      <c r="P478" s="681">
        <v>1.9450810928141968</v>
      </c>
      <c r="Q478" s="669">
        <v>1445.457376212353</v>
      </c>
    </row>
    <row r="479" spans="1:17" ht="14.4" customHeight="1" x14ac:dyDescent="0.3">
      <c r="A479" s="664" t="s">
        <v>544</v>
      </c>
      <c r="B479" s="665" t="s">
        <v>8234</v>
      </c>
      <c r="C479" s="665" t="s">
        <v>7772</v>
      </c>
      <c r="D479" s="665" t="s">
        <v>7950</v>
      </c>
      <c r="E479" s="665" t="s">
        <v>7951</v>
      </c>
      <c r="F479" s="668">
        <v>174.8</v>
      </c>
      <c r="G479" s="668">
        <v>130786.17000000001</v>
      </c>
      <c r="H479" s="668">
        <v>1</v>
      </c>
      <c r="I479" s="668">
        <v>748.20463386727693</v>
      </c>
      <c r="J479" s="668"/>
      <c r="K479" s="668"/>
      <c r="L479" s="668"/>
      <c r="M479" s="668"/>
      <c r="N479" s="668"/>
      <c r="O479" s="668"/>
      <c r="P479" s="681"/>
      <c r="Q479" s="669"/>
    </row>
    <row r="480" spans="1:17" ht="14.4" customHeight="1" x14ac:dyDescent="0.3">
      <c r="A480" s="664" t="s">
        <v>544</v>
      </c>
      <c r="B480" s="665" t="s">
        <v>8234</v>
      </c>
      <c r="C480" s="665" t="s">
        <v>7772</v>
      </c>
      <c r="D480" s="665" t="s">
        <v>7954</v>
      </c>
      <c r="E480" s="665" t="s">
        <v>7951</v>
      </c>
      <c r="F480" s="668">
        <v>452.81000000000006</v>
      </c>
      <c r="G480" s="668">
        <v>677589.97999999986</v>
      </c>
      <c r="H480" s="668">
        <v>1</v>
      </c>
      <c r="I480" s="668">
        <v>1496.4112541684144</v>
      </c>
      <c r="J480" s="668"/>
      <c r="K480" s="668"/>
      <c r="L480" s="668"/>
      <c r="M480" s="668"/>
      <c r="N480" s="668"/>
      <c r="O480" s="668"/>
      <c r="P480" s="681"/>
      <c r="Q480" s="669"/>
    </row>
    <row r="481" spans="1:17" ht="14.4" customHeight="1" x14ac:dyDescent="0.3">
      <c r="A481" s="664" t="s">
        <v>544</v>
      </c>
      <c r="B481" s="665" t="s">
        <v>8234</v>
      </c>
      <c r="C481" s="665" t="s">
        <v>7772</v>
      </c>
      <c r="D481" s="665" t="s">
        <v>8281</v>
      </c>
      <c r="E481" s="665" t="s">
        <v>8282</v>
      </c>
      <c r="F481" s="668">
        <v>5.09</v>
      </c>
      <c r="G481" s="668">
        <v>3808.35</v>
      </c>
      <c r="H481" s="668">
        <v>1</v>
      </c>
      <c r="I481" s="668">
        <v>748.20235756385068</v>
      </c>
      <c r="J481" s="668"/>
      <c r="K481" s="668"/>
      <c r="L481" s="668"/>
      <c r="M481" s="668"/>
      <c r="N481" s="668"/>
      <c r="O481" s="668"/>
      <c r="P481" s="681"/>
      <c r="Q481" s="669"/>
    </row>
    <row r="482" spans="1:17" ht="14.4" customHeight="1" x14ac:dyDescent="0.3">
      <c r="A482" s="664" t="s">
        <v>544</v>
      </c>
      <c r="B482" s="665" t="s">
        <v>8234</v>
      </c>
      <c r="C482" s="665" t="s">
        <v>7772</v>
      </c>
      <c r="D482" s="665" t="s">
        <v>8283</v>
      </c>
      <c r="E482" s="665" t="s">
        <v>8282</v>
      </c>
      <c r="F482" s="668">
        <v>12.239999999999998</v>
      </c>
      <c r="G482" s="668">
        <v>18316.03</v>
      </c>
      <c r="H482" s="668">
        <v>1</v>
      </c>
      <c r="I482" s="668">
        <v>1496.4076797385621</v>
      </c>
      <c r="J482" s="668"/>
      <c r="K482" s="668"/>
      <c r="L482" s="668"/>
      <c r="M482" s="668"/>
      <c r="N482" s="668"/>
      <c r="O482" s="668"/>
      <c r="P482" s="681"/>
      <c r="Q482" s="669"/>
    </row>
    <row r="483" spans="1:17" ht="14.4" customHeight="1" x14ac:dyDescent="0.3">
      <c r="A483" s="664" t="s">
        <v>544</v>
      </c>
      <c r="B483" s="665" t="s">
        <v>8234</v>
      </c>
      <c r="C483" s="665" t="s">
        <v>7772</v>
      </c>
      <c r="D483" s="665" t="s">
        <v>7955</v>
      </c>
      <c r="E483" s="665" t="s">
        <v>1938</v>
      </c>
      <c r="F483" s="668">
        <v>10</v>
      </c>
      <c r="G483" s="668">
        <v>118249.4</v>
      </c>
      <c r="H483" s="668">
        <v>1</v>
      </c>
      <c r="I483" s="668">
        <v>11824.939999999999</v>
      </c>
      <c r="J483" s="668">
        <v>3</v>
      </c>
      <c r="K483" s="668">
        <v>33932.43</v>
      </c>
      <c r="L483" s="668">
        <v>0.28695646658672264</v>
      </c>
      <c r="M483" s="668">
        <v>11310.81</v>
      </c>
      <c r="N483" s="668">
        <v>17</v>
      </c>
      <c r="O483" s="668">
        <v>120512.83</v>
      </c>
      <c r="P483" s="681">
        <v>1.0191411542045881</v>
      </c>
      <c r="Q483" s="669">
        <v>7088.99</v>
      </c>
    </row>
    <row r="484" spans="1:17" ht="14.4" customHeight="1" x14ac:dyDescent="0.3">
      <c r="A484" s="664" t="s">
        <v>544</v>
      </c>
      <c r="B484" s="665" t="s">
        <v>8234</v>
      </c>
      <c r="C484" s="665" t="s">
        <v>7772</v>
      </c>
      <c r="D484" s="665" t="s">
        <v>8284</v>
      </c>
      <c r="E484" s="665" t="s">
        <v>2739</v>
      </c>
      <c r="F484" s="668"/>
      <c r="G484" s="668"/>
      <c r="H484" s="668"/>
      <c r="I484" s="668"/>
      <c r="J484" s="668"/>
      <c r="K484" s="668"/>
      <c r="L484" s="668"/>
      <c r="M484" s="668"/>
      <c r="N484" s="668">
        <v>39.500000000000007</v>
      </c>
      <c r="O484" s="668">
        <v>83961.2</v>
      </c>
      <c r="P484" s="681"/>
      <c r="Q484" s="669">
        <v>2125.5999999999995</v>
      </c>
    </row>
    <row r="485" spans="1:17" ht="14.4" customHeight="1" x14ac:dyDescent="0.3">
      <c r="A485" s="664" t="s">
        <v>544</v>
      </c>
      <c r="B485" s="665" t="s">
        <v>8234</v>
      </c>
      <c r="C485" s="665" t="s">
        <v>7772</v>
      </c>
      <c r="D485" s="665" t="s">
        <v>7960</v>
      </c>
      <c r="E485" s="665" t="s">
        <v>1971</v>
      </c>
      <c r="F485" s="668">
        <v>2.27</v>
      </c>
      <c r="G485" s="668">
        <v>14957.57</v>
      </c>
      <c r="H485" s="668">
        <v>1</v>
      </c>
      <c r="I485" s="668">
        <v>6589.2378854625549</v>
      </c>
      <c r="J485" s="668"/>
      <c r="K485" s="668"/>
      <c r="L485" s="668"/>
      <c r="M485" s="668"/>
      <c r="N485" s="668"/>
      <c r="O485" s="668"/>
      <c r="P485" s="681"/>
      <c r="Q485" s="669"/>
    </row>
    <row r="486" spans="1:17" ht="14.4" customHeight="1" x14ac:dyDescent="0.3">
      <c r="A486" s="664" t="s">
        <v>544</v>
      </c>
      <c r="B486" s="665" t="s">
        <v>8234</v>
      </c>
      <c r="C486" s="665" t="s">
        <v>7772</v>
      </c>
      <c r="D486" s="665" t="s">
        <v>7961</v>
      </c>
      <c r="E486" s="665" t="s">
        <v>2035</v>
      </c>
      <c r="F486" s="668">
        <v>1</v>
      </c>
      <c r="G486" s="668">
        <v>2455.7399999999998</v>
      </c>
      <c r="H486" s="668">
        <v>1</v>
      </c>
      <c r="I486" s="668">
        <v>2455.7399999999998</v>
      </c>
      <c r="J486" s="668">
        <v>81.11</v>
      </c>
      <c r="K486" s="668">
        <v>190524.69</v>
      </c>
      <c r="L486" s="668">
        <v>77.583412739133635</v>
      </c>
      <c r="M486" s="668">
        <v>2348.9667118727652</v>
      </c>
      <c r="N486" s="668">
        <v>70.03</v>
      </c>
      <c r="O486" s="668">
        <v>141481.65</v>
      </c>
      <c r="P486" s="681">
        <v>57.612634073639718</v>
      </c>
      <c r="Q486" s="669">
        <v>2020.3005854633727</v>
      </c>
    </row>
    <row r="487" spans="1:17" ht="14.4" customHeight="1" x14ac:dyDescent="0.3">
      <c r="A487" s="664" t="s">
        <v>544</v>
      </c>
      <c r="B487" s="665" t="s">
        <v>8234</v>
      </c>
      <c r="C487" s="665" t="s">
        <v>7772</v>
      </c>
      <c r="D487" s="665" t="s">
        <v>7962</v>
      </c>
      <c r="E487" s="665" t="s">
        <v>1971</v>
      </c>
      <c r="F487" s="668">
        <v>0.49</v>
      </c>
      <c r="G487" s="668">
        <v>161.43</v>
      </c>
      <c r="H487" s="668">
        <v>1</v>
      </c>
      <c r="I487" s="668">
        <v>329.44897959183675</v>
      </c>
      <c r="J487" s="668">
        <v>26.830000000000002</v>
      </c>
      <c r="K487" s="668">
        <v>8454.91</v>
      </c>
      <c r="L487" s="668">
        <v>52.375085176237377</v>
      </c>
      <c r="M487" s="668">
        <v>315.12896011926944</v>
      </c>
      <c r="N487" s="668">
        <v>22.23</v>
      </c>
      <c r="O487" s="668">
        <v>7005.29</v>
      </c>
      <c r="P487" s="681">
        <v>43.395217741435914</v>
      </c>
      <c r="Q487" s="669">
        <v>315.12775528565004</v>
      </c>
    </row>
    <row r="488" spans="1:17" ht="14.4" customHeight="1" x14ac:dyDescent="0.3">
      <c r="A488" s="664" t="s">
        <v>544</v>
      </c>
      <c r="B488" s="665" t="s">
        <v>8234</v>
      </c>
      <c r="C488" s="665" t="s">
        <v>7772</v>
      </c>
      <c r="D488" s="665" t="s">
        <v>7963</v>
      </c>
      <c r="E488" s="665" t="s">
        <v>1971</v>
      </c>
      <c r="F488" s="668">
        <v>10</v>
      </c>
      <c r="G488" s="668">
        <v>16473.2</v>
      </c>
      <c r="H488" s="668">
        <v>1</v>
      </c>
      <c r="I488" s="668">
        <v>1647.3200000000002</v>
      </c>
      <c r="J488" s="668">
        <v>16.09</v>
      </c>
      <c r="K488" s="668">
        <v>25352.29</v>
      </c>
      <c r="L488" s="668">
        <v>1.539002136804021</v>
      </c>
      <c r="M488" s="668">
        <v>1575.6550652579242</v>
      </c>
      <c r="N488" s="668">
        <v>13</v>
      </c>
      <c r="O488" s="668">
        <v>20483.579999999998</v>
      </c>
      <c r="P488" s="681">
        <v>1.2434487531262899</v>
      </c>
      <c r="Q488" s="669">
        <v>1575.6599999999999</v>
      </c>
    </row>
    <row r="489" spans="1:17" ht="14.4" customHeight="1" x14ac:dyDescent="0.3">
      <c r="A489" s="664" t="s">
        <v>544</v>
      </c>
      <c r="B489" s="665" t="s">
        <v>8234</v>
      </c>
      <c r="C489" s="665" t="s">
        <v>7772</v>
      </c>
      <c r="D489" s="665" t="s">
        <v>7964</v>
      </c>
      <c r="E489" s="665" t="s">
        <v>7871</v>
      </c>
      <c r="F489" s="668">
        <v>1.56</v>
      </c>
      <c r="G489" s="668">
        <v>6781.15</v>
      </c>
      <c r="H489" s="668">
        <v>1</v>
      </c>
      <c r="I489" s="668">
        <v>4346.8910256410254</v>
      </c>
      <c r="J489" s="668">
        <v>3.81</v>
      </c>
      <c r="K489" s="668">
        <v>14319.37</v>
      </c>
      <c r="L489" s="668">
        <v>2.1116433053390651</v>
      </c>
      <c r="M489" s="668">
        <v>3758.3648293963256</v>
      </c>
      <c r="N489" s="668"/>
      <c r="O489" s="668"/>
      <c r="P489" s="681"/>
      <c r="Q489" s="669"/>
    </row>
    <row r="490" spans="1:17" ht="14.4" customHeight="1" x14ac:dyDescent="0.3">
      <c r="A490" s="664" t="s">
        <v>544</v>
      </c>
      <c r="B490" s="665" t="s">
        <v>8234</v>
      </c>
      <c r="C490" s="665" t="s">
        <v>7772</v>
      </c>
      <c r="D490" s="665" t="s">
        <v>7965</v>
      </c>
      <c r="E490" s="665" t="s">
        <v>4533</v>
      </c>
      <c r="F490" s="668">
        <v>49.179999999999993</v>
      </c>
      <c r="G490" s="668">
        <v>46999.22</v>
      </c>
      <c r="H490" s="668">
        <v>1</v>
      </c>
      <c r="I490" s="668">
        <v>955.6571777145183</v>
      </c>
      <c r="J490" s="668">
        <v>65.3</v>
      </c>
      <c r="K490" s="668">
        <v>20065.260000000002</v>
      </c>
      <c r="L490" s="668">
        <v>0.42692751071187995</v>
      </c>
      <c r="M490" s="668">
        <v>307.27810107197553</v>
      </c>
      <c r="N490" s="668">
        <v>76.760000000000005</v>
      </c>
      <c r="O490" s="668">
        <v>23586.530000000002</v>
      </c>
      <c r="P490" s="681">
        <v>0.5018493923941717</v>
      </c>
      <c r="Q490" s="669">
        <v>307.2763157894737</v>
      </c>
    </row>
    <row r="491" spans="1:17" ht="14.4" customHeight="1" x14ac:dyDescent="0.3">
      <c r="A491" s="664" t="s">
        <v>544</v>
      </c>
      <c r="B491" s="665" t="s">
        <v>8234</v>
      </c>
      <c r="C491" s="665" t="s">
        <v>7772</v>
      </c>
      <c r="D491" s="665" t="s">
        <v>7966</v>
      </c>
      <c r="E491" s="665" t="s">
        <v>4533</v>
      </c>
      <c r="F491" s="668">
        <v>22.21</v>
      </c>
      <c r="G491" s="668">
        <v>53062.990000000005</v>
      </c>
      <c r="H491" s="668">
        <v>1</v>
      </c>
      <c r="I491" s="668">
        <v>2389.1485817199459</v>
      </c>
      <c r="J491" s="668">
        <v>42.16</v>
      </c>
      <c r="K491" s="668">
        <v>32387.11</v>
      </c>
      <c r="L491" s="668">
        <v>0.61035214939829052</v>
      </c>
      <c r="M491" s="668">
        <v>768.1952087286528</v>
      </c>
      <c r="N491" s="668">
        <v>101.26999999999998</v>
      </c>
      <c r="O491" s="668">
        <v>77795.450000000012</v>
      </c>
      <c r="P491" s="681">
        <v>1.4660962376978757</v>
      </c>
      <c r="Q491" s="669">
        <v>768.19838056680192</v>
      </c>
    </row>
    <row r="492" spans="1:17" ht="14.4" customHeight="1" x14ac:dyDescent="0.3">
      <c r="A492" s="664" t="s">
        <v>544</v>
      </c>
      <c r="B492" s="665" t="s">
        <v>8234</v>
      </c>
      <c r="C492" s="665" t="s">
        <v>7772</v>
      </c>
      <c r="D492" s="665" t="s">
        <v>7967</v>
      </c>
      <c r="E492" s="665" t="s">
        <v>4240</v>
      </c>
      <c r="F492" s="668"/>
      <c r="G492" s="668"/>
      <c r="H492" s="668"/>
      <c r="I492" s="668"/>
      <c r="J492" s="668"/>
      <c r="K492" s="668"/>
      <c r="L492" s="668"/>
      <c r="M492" s="668"/>
      <c r="N492" s="668">
        <v>8</v>
      </c>
      <c r="O492" s="668">
        <v>656560.96</v>
      </c>
      <c r="P492" s="681"/>
      <c r="Q492" s="669">
        <v>82070.12</v>
      </c>
    </row>
    <row r="493" spans="1:17" ht="14.4" customHeight="1" x14ac:dyDescent="0.3">
      <c r="A493" s="664" t="s">
        <v>544</v>
      </c>
      <c r="B493" s="665" t="s">
        <v>8234</v>
      </c>
      <c r="C493" s="665" t="s">
        <v>7772</v>
      </c>
      <c r="D493" s="665" t="s">
        <v>7967</v>
      </c>
      <c r="E493" s="665" t="s">
        <v>8111</v>
      </c>
      <c r="F493" s="668"/>
      <c r="G493" s="668"/>
      <c r="H493" s="668"/>
      <c r="I493" s="668"/>
      <c r="J493" s="668"/>
      <c r="K493" s="668"/>
      <c r="L493" s="668"/>
      <c r="M493" s="668"/>
      <c r="N493" s="668">
        <v>0</v>
      </c>
      <c r="O493" s="668">
        <v>0</v>
      </c>
      <c r="P493" s="681"/>
      <c r="Q493" s="669"/>
    </row>
    <row r="494" spans="1:17" ht="14.4" customHeight="1" x14ac:dyDescent="0.3">
      <c r="A494" s="664" t="s">
        <v>544</v>
      </c>
      <c r="B494" s="665" t="s">
        <v>8234</v>
      </c>
      <c r="C494" s="665" t="s">
        <v>7772</v>
      </c>
      <c r="D494" s="665" t="s">
        <v>7968</v>
      </c>
      <c r="E494" s="665" t="s">
        <v>1992</v>
      </c>
      <c r="F494" s="668">
        <v>114.01</v>
      </c>
      <c r="G494" s="668">
        <v>64195.759999999995</v>
      </c>
      <c r="H494" s="668">
        <v>1</v>
      </c>
      <c r="I494" s="668">
        <v>563.07130953425133</v>
      </c>
      <c r="J494" s="668">
        <v>847.3900000000001</v>
      </c>
      <c r="K494" s="668">
        <v>456415.7</v>
      </c>
      <c r="L494" s="668">
        <v>7.1097483696742598</v>
      </c>
      <c r="M494" s="668">
        <v>538.6135073578871</v>
      </c>
      <c r="N494" s="668">
        <v>793.70999999999992</v>
      </c>
      <c r="O494" s="668">
        <v>259151.70999999996</v>
      </c>
      <c r="P494" s="681">
        <v>4.0368976081909453</v>
      </c>
      <c r="Q494" s="669">
        <v>326.50679719292941</v>
      </c>
    </row>
    <row r="495" spans="1:17" ht="14.4" customHeight="1" x14ac:dyDescent="0.3">
      <c r="A495" s="664" t="s">
        <v>544</v>
      </c>
      <c r="B495" s="665" t="s">
        <v>8234</v>
      </c>
      <c r="C495" s="665" t="s">
        <v>7772</v>
      </c>
      <c r="D495" s="665" t="s">
        <v>7969</v>
      </c>
      <c r="E495" s="665" t="s">
        <v>1992</v>
      </c>
      <c r="F495" s="668"/>
      <c r="G495" s="668"/>
      <c r="H495" s="668"/>
      <c r="I495" s="668"/>
      <c r="J495" s="668"/>
      <c r="K495" s="668"/>
      <c r="L495" s="668"/>
      <c r="M495" s="668"/>
      <c r="N495" s="668">
        <v>67.079999999999984</v>
      </c>
      <c r="O495" s="668">
        <v>4380.34</v>
      </c>
      <c r="P495" s="681"/>
      <c r="Q495" s="669">
        <v>65.300238521168765</v>
      </c>
    </row>
    <row r="496" spans="1:17" ht="14.4" customHeight="1" x14ac:dyDescent="0.3">
      <c r="A496" s="664" t="s">
        <v>544</v>
      </c>
      <c r="B496" s="665" t="s">
        <v>8234</v>
      </c>
      <c r="C496" s="665" t="s">
        <v>7772</v>
      </c>
      <c r="D496" s="665" t="s">
        <v>7970</v>
      </c>
      <c r="E496" s="665" t="s">
        <v>8093</v>
      </c>
      <c r="F496" s="668"/>
      <c r="G496" s="668"/>
      <c r="H496" s="668"/>
      <c r="I496" s="668"/>
      <c r="J496" s="668"/>
      <c r="K496" s="668"/>
      <c r="L496" s="668"/>
      <c r="M496" s="668"/>
      <c r="N496" s="668">
        <v>0</v>
      </c>
      <c r="O496" s="668">
        <v>0</v>
      </c>
      <c r="P496" s="681"/>
      <c r="Q496" s="669"/>
    </row>
    <row r="497" spans="1:17" ht="14.4" customHeight="1" x14ac:dyDescent="0.3">
      <c r="A497" s="664" t="s">
        <v>544</v>
      </c>
      <c r="B497" s="665" t="s">
        <v>8234</v>
      </c>
      <c r="C497" s="665" t="s">
        <v>7772</v>
      </c>
      <c r="D497" s="665" t="s">
        <v>7970</v>
      </c>
      <c r="E497" s="665" t="s">
        <v>7971</v>
      </c>
      <c r="F497" s="668"/>
      <c r="G497" s="668"/>
      <c r="H497" s="668"/>
      <c r="I497" s="668"/>
      <c r="J497" s="668"/>
      <c r="K497" s="668"/>
      <c r="L497" s="668"/>
      <c r="M497" s="668"/>
      <c r="N497" s="668">
        <v>1</v>
      </c>
      <c r="O497" s="668">
        <v>44809.55</v>
      </c>
      <c r="P497" s="681"/>
      <c r="Q497" s="669">
        <v>44809.55</v>
      </c>
    </row>
    <row r="498" spans="1:17" ht="14.4" customHeight="1" x14ac:dyDescent="0.3">
      <c r="A498" s="664" t="s">
        <v>544</v>
      </c>
      <c r="B498" s="665" t="s">
        <v>8234</v>
      </c>
      <c r="C498" s="665" t="s">
        <v>7772</v>
      </c>
      <c r="D498" s="665" t="s">
        <v>7974</v>
      </c>
      <c r="E498" s="665" t="s">
        <v>1992</v>
      </c>
      <c r="F498" s="668"/>
      <c r="G498" s="668"/>
      <c r="H498" s="668"/>
      <c r="I498" s="668"/>
      <c r="J498" s="668"/>
      <c r="K498" s="668"/>
      <c r="L498" s="668"/>
      <c r="M498" s="668"/>
      <c r="N498" s="668">
        <v>0.1</v>
      </c>
      <c r="O498" s="668">
        <v>2.69</v>
      </c>
      <c r="P498" s="681"/>
      <c r="Q498" s="669">
        <v>26.9</v>
      </c>
    </row>
    <row r="499" spans="1:17" ht="14.4" customHeight="1" x14ac:dyDescent="0.3">
      <c r="A499" s="664" t="s">
        <v>544</v>
      </c>
      <c r="B499" s="665" t="s">
        <v>8234</v>
      </c>
      <c r="C499" s="665" t="s">
        <v>7772</v>
      </c>
      <c r="D499" s="665" t="s">
        <v>7975</v>
      </c>
      <c r="E499" s="665" t="s">
        <v>1992</v>
      </c>
      <c r="F499" s="668"/>
      <c r="G499" s="668"/>
      <c r="H499" s="668"/>
      <c r="I499" s="668"/>
      <c r="J499" s="668"/>
      <c r="K499" s="668"/>
      <c r="L499" s="668"/>
      <c r="M499" s="668"/>
      <c r="N499" s="668">
        <v>49.720000000000006</v>
      </c>
      <c r="O499" s="668">
        <v>1623.1100000000004</v>
      </c>
      <c r="P499" s="681"/>
      <c r="Q499" s="669">
        <v>32.645012067578442</v>
      </c>
    </row>
    <row r="500" spans="1:17" ht="14.4" customHeight="1" x14ac:dyDescent="0.3">
      <c r="A500" s="664" t="s">
        <v>544</v>
      </c>
      <c r="B500" s="665" t="s">
        <v>8234</v>
      </c>
      <c r="C500" s="665" t="s">
        <v>7772</v>
      </c>
      <c r="D500" s="665" t="s">
        <v>7978</v>
      </c>
      <c r="E500" s="665" t="s">
        <v>2035</v>
      </c>
      <c r="F500" s="668">
        <v>1.7999999999999998</v>
      </c>
      <c r="G500" s="668">
        <v>1326.0900000000001</v>
      </c>
      <c r="H500" s="668">
        <v>1</v>
      </c>
      <c r="I500" s="668">
        <v>736.71666666666681</v>
      </c>
      <c r="J500" s="668">
        <v>37.86</v>
      </c>
      <c r="K500" s="668">
        <v>26679.37</v>
      </c>
      <c r="L500" s="668">
        <v>20.118823005979984</v>
      </c>
      <c r="M500" s="668">
        <v>704.68489170628629</v>
      </c>
      <c r="N500" s="668">
        <v>35.43</v>
      </c>
      <c r="O500" s="668">
        <v>13527.68</v>
      </c>
      <c r="P500" s="681">
        <v>10.201177898935969</v>
      </c>
      <c r="Q500" s="669">
        <v>381.81428168219026</v>
      </c>
    </row>
    <row r="501" spans="1:17" ht="14.4" customHeight="1" x14ac:dyDescent="0.3">
      <c r="A501" s="664" t="s">
        <v>544</v>
      </c>
      <c r="B501" s="665" t="s">
        <v>8234</v>
      </c>
      <c r="C501" s="665" t="s">
        <v>7772</v>
      </c>
      <c r="D501" s="665" t="s">
        <v>7979</v>
      </c>
      <c r="E501" s="665" t="s">
        <v>4246</v>
      </c>
      <c r="F501" s="668"/>
      <c r="G501" s="668"/>
      <c r="H501" s="668"/>
      <c r="I501" s="668"/>
      <c r="J501" s="668">
        <v>15.32</v>
      </c>
      <c r="K501" s="668">
        <v>134508.53</v>
      </c>
      <c r="L501" s="668"/>
      <c r="M501" s="668">
        <v>8779.9301566579634</v>
      </c>
      <c r="N501" s="668"/>
      <c r="O501" s="668"/>
      <c r="P501" s="681"/>
      <c r="Q501" s="669"/>
    </row>
    <row r="502" spans="1:17" ht="14.4" customHeight="1" x14ac:dyDescent="0.3">
      <c r="A502" s="664" t="s">
        <v>544</v>
      </c>
      <c r="B502" s="665" t="s">
        <v>8234</v>
      </c>
      <c r="C502" s="665" t="s">
        <v>7772</v>
      </c>
      <c r="D502" s="665" t="s">
        <v>7979</v>
      </c>
      <c r="E502" s="665" t="s">
        <v>8112</v>
      </c>
      <c r="F502" s="668"/>
      <c r="G502" s="668"/>
      <c r="H502" s="668"/>
      <c r="I502" s="668"/>
      <c r="J502" s="668">
        <v>0</v>
      </c>
      <c r="K502" s="668">
        <v>0</v>
      </c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544</v>
      </c>
      <c r="B503" s="665" t="s">
        <v>8234</v>
      </c>
      <c r="C503" s="665" t="s">
        <v>7772</v>
      </c>
      <c r="D503" s="665" t="s">
        <v>7980</v>
      </c>
      <c r="E503" s="665" t="s">
        <v>2035</v>
      </c>
      <c r="F503" s="668">
        <v>1</v>
      </c>
      <c r="G503" s="668">
        <v>3683.61</v>
      </c>
      <c r="H503" s="668">
        <v>1</v>
      </c>
      <c r="I503" s="668">
        <v>3683.61</v>
      </c>
      <c r="J503" s="668">
        <v>26.93</v>
      </c>
      <c r="K503" s="668">
        <v>94886.43</v>
      </c>
      <c r="L503" s="668">
        <v>25.759086874017605</v>
      </c>
      <c r="M503" s="668">
        <v>3523.4470850352764</v>
      </c>
      <c r="N503" s="668"/>
      <c r="O503" s="668"/>
      <c r="P503" s="681"/>
      <c r="Q503" s="669"/>
    </row>
    <row r="504" spans="1:17" ht="14.4" customHeight="1" x14ac:dyDescent="0.3">
      <c r="A504" s="664" t="s">
        <v>544</v>
      </c>
      <c r="B504" s="665" t="s">
        <v>8234</v>
      </c>
      <c r="C504" s="665" t="s">
        <v>7772</v>
      </c>
      <c r="D504" s="665" t="s">
        <v>7981</v>
      </c>
      <c r="E504" s="665" t="s">
        <v>3624</v>
      </c>
      <c r="F504" s="668"/>
      <c r="G504" s="668"/>
      <c r="H504" s="668"/>
      <c r="I504" s="668"/>
      <c r="J504" s="668"/>
      <c r="K504" s="668"/>
      <c r="L504" s="668"/>
      <c r="M504" s="668"/>
      <c r="N504" s="668">
        <v>4.76</v>
      </c>
      <c r="O504" s="668">
        <v>6278</v>
      </c>
      <c r="P504" s="681"/>
      <c r="Q504" s="669">
        <v>1318.90756302521</v>
      </c>
    </row>
    <row r="505" spans="1:17" ht="14.4" customHeight="1" x14ac:dyDescent="0.3">
      <c r="A505" s="664" t="s">
        <v>544</v>
      </c>
      <c r="B505" s="665" t="s">
        <v>8234</v>
      </c>
      <c r="C505" s="665" t="s">
        <v>7772</v>
      </c>
      <c r="D505" s="665" t="s">
        <v>7983</v>
      </c>
      <c r="E505" s="665" t="s">
        <v>2185</v>
      </c>
      <c r="F505" s="668"/>
      <c r="G505" s="668"/>
      <c r="H505" s="668"/>
      <c r="I505" s="668"/>
      <c r="J505" s="668">
        <v>1</v>
      </c>
      <c r="K505" s="668">
        <v>978.86</v>
      </c>
      <c r="L505" s="668"/>
      <c r="M505" s="668">
        <v>978.86</v>
      </c>
      <c r="N505" s="668">
        <v>22.67</v>
      </c>
      <c r="O505" s="668">
        <v>12587.39</v>
      </c>
      <c r="P505" s="681"/>
      <c r="Q505" s="669">
        <v>555.24437582708424</v>
      </c>
    </row>
    <row r="506" spans="1:17" ht="14.4" customHeight="1" x14ac:dyDescent="0.3">
      <c r="A506" s="664" t="s">
        <v>544</v>
      </c>
      <c r="B506" s="665" t="s">
        <v>8234</v>
      </c>
      <c r="C506" s="665" t="s">
        <v>7772</v>
      </c>
      <c r="D506" s="665" t="s">
        <v>7985</v>
      </c>
      <c r="E506" s="665" t="s">
        <v>2188</v>
      </c>
      <c r="F506" s="668"/>
      <c r="G506" s="668"/>
      <c r="H506" s="668"/>
      <c r="I506" s="668"/>
      <c r="J506" s="668">
        <v>1</v>
      </c>
      <c r="K506" s="668">
        <v>3915.43</v>
      </c>
      <c r="L506" s="668"/>
      <c r="M506" s="668">
        <v>3915.43</v>
      </c>
      <c r="N506" s="668">
        <v>13.75</v>
      </c>
      <c r="O506" s="668">
        <v>32387.309999999998</v>
      </c>
      <c r="P506" s="681"/>
      <c r="Q506" s="669">
        <v>2355.4407272727271</v>
      </c>
    </row>
    <row r="507" spans="1:17" ht="14.4" customHeight="1" x14ac:dyDescent="0.3">
      <c r="A507" s="664" t="s">
        <v>544</v>
      </c>
      <c r="B507" s="665" t="s">
        <v>8234</v>
      </c>
      <c r="C507" s="665" t="s">
        <v>7772</v>
      </c>
      <c r="D507" s="665" t="s">
        <v>7989</v>
      </c>
      <c r="E507" s="665" t="s">
        <v>2058</v>
      </c>
      <c r="F507" s="668"/>
      <c r="G507" s="668"/>
      <c r="H507" s="668"/>
      <c r="I507" s="668"/>
      <c r="J507" s="668">
        <v>100.36000000000001</v>
      </c>
      <c r="K507" s="668">
        <v>60156.609999999993</v>
      </c>
      <c r="L507" s="668"/>
      <c r="M507" s="668">
        <v>599.40823037066548</v>
      </c>
      <c r="N507" s="668">
        <v>436.23999999999995</v>
      </c>
      <c r="O507" s="668">
        <v>234934.44</v>
      </c>
      <c r="P507" s="681"/>
      <c r="Q507" s="669">
        <v>538.54401247019996</v>
      </c>
    </row>
    <row r="508" spans="1:17" ht="14.4" customHeight="1" x14ac:dyDescent="0.3">
      <c r="A508" s="664" t="s">
        <v>544</v>
      </c>
      <c r="B508" s="665" t="s">
        <v>8234</v>
      </c>
      <c r="C508" s="665" t="s">
        <v>7772</v>
      </c>
      <c r="D508" s="665" t="s">
        <v>7991</v>
      </c>
      <c r="E508" s="665" t="s">
        <v>4246</v>
      </c>
      <c r="F508" s="668"/>
      <c r="G508" s="668"/>
      <c r="H508" s="668"/>
      <c r="I508" s="668"/>
      <c r="J508" s="668">
        <v>2</v>
      </c>
      <c r="K508" s="668">
        <v>35119.74</v>
      </c>
      <c r="L508" s="668"/>
      <c r="M508" s="668">
        <v>17559.87</v>
      </c>
      <c r="N508" s="668"/>
      <c r="O508" s="668"/>
      <c r="P508" s="681"/>
      <c r="Q508" s="669"/>
    </row>
    <row r="509" spans="1:17" ht="14.4" customHeight="1" x14ac:dyDescent="0.3">
      <c r="A509" s="664" t="s">
        <v>544</v>
      </c>
      <c r="B509" s="665" t="s">
        <v>8234</v>
      </c>
      <c r="C509" s="665" t="s">
        <v>7772</v>
      </c>
      <c r="D509" s="665" t="s">
        <v>7991</v>
      </c>
      <c r="E509" s="665" t="s">
        <v>8112</v>
      </c>
      <c r="F509" s="668"/>
      <c r="G509" s="668"/>
      <c r="H509" s="668"/>
      <c r="I509" s="668"/>
      <c r="J509" s="668">
        <v>0</v>
      </c>
      <c r="K509" s="668">
        <v>0</v>
      </c>
      <c r="L509" s="668"/>
      <c r="M509" s="668"/>
      <c r="N509" s="668"/>
      <c r="O509" s="668"/>
      <c r="P509" s="681"/>
      <c r="Q509" s="669"/>
    </row>
    <row r="510" spans="1:17" ht="14.4" customHeight="1" x14ac:dyDescent="0.3">
      <c r="A510" s="664" t="s">
        <v>544</v>
      </c>
      <c r="B510" s="665" t="s">
        <v>8234</v>
      </c>
      <c r="C510" s="665" t="s">
        <v>7772</v>
      </c>
      <c r="D510" s="665" t="s">
        <v>8002</v>
      </c>
      <c r="E510" s="665" t="s">
        <v>1720</v>
      </c>
      <c r="F510" s="668"/>
      <c r="G510" s="668"/>
      <c r="H510" s="668"/>
      <c r="I510" s="668"/>
      <c r="J510" s="668"/>
      <c r="K510" s="668"/>
      <c r="L510" s="668"/>
      <c r="M510" s="668"/>
      <c r="N510" s="668">
        <v>39.869999999999997</v>
      </c>
      <c r="O510" s="668">
        <v>25487.309999999998</v>
      </c>
      <c r="P510" s="681"/>
      <c r="Q510" s="669">
        <v>639.26034612490594</v>
      </c>
    </row>
    <row r="511" spans="1:17" ht="14.4" customHeight="1" x14ac:dyDescent="0.3">
      <c r="A511" s="664" t="s">
        <v>544</v>
      </c>
      <c r="B511" s="665" t="s">
        <v>8234</v>
      </c>
      <c r="C511" s="665" t="s">
        <v>7772</v>
      </c>
      <c r="D511" s="665" t="s">
        <v>8285</v>
      </c>
      <c r="E511" s="665" t="s">
        <v>3520</v>
      </c>
      <c r="F511" s="668"/>
      <c r="G511" s="668"/>
      <c r="H511" s="668"/>
      <c r="I511" s="668"/>
      <c r="J511" s="668"/>
      <c r="K511" s="668"/>
      <c r="L511" s="668"/>
      <c r="M511" s="668"/>
      <c r="N511" s="668">
        <v>1</v>
      </c>
      <c r="O511" s="668">
        <v>4765.55</v>
      </c>
      <c r="P511" s="681"/>
      <c r="Q511" s="669">
        <v>4765.55</v>
      </c>
    </row>
    <row r="512" spans="1:17" ht="14.4" customHeight="1" x14ac:dyDescent="0.3">
      <c r="A512" s="664" t="s">
        <v>544</v>
      </c>
      <c r="B512" s="665" t="s">
        <v>8234</v>
      </c>
      <c r="C512" s="665" t="s">
        <v>7772</v>
      </c>
      <c r="D512" s="665" t="s">
        <v>8286</v>
      </c>
      <c r="E512" s="665" t="s">
        <v>2783</v>
      </c>
      <c r="F512" s="668"/>
      <c r="G512" s="668"/>
      <c r="H512" s="668"/>
      <c r="I512" s="668"/>
      <c r="J512" s="668"/>
      <c r="K512" s="668"/>
      <c r="L512" s="668"/>
      <c r="M512" s="668"/>
      <c r="N512" s="668">
        <v>2.7</v>
      </c>
      <c r="O512" s="668">
        <v>8812.08</v>
      </c>
      <c r="P512" s="681"/>
      <c r="Q512" s="669">
        <v>3263.7333333333331</v>
      </c>
    </row>
    <row r="513" spans="1:17" ht="14.4" customHeight="1" x14ac:dyDescent="0.3">
      <c r="A513" s="664" t="s">
        <v>544</v>
      </c>
      <c r="B513" s="665" t="s">
        <v>8234</v>
      </c>
      <c r="C513" s="665" t="s">
        <v>7772</v>
      </c>
      <c r="D513" s="665" t="s">
        <v>8287</v>
      </c>
      <c r="E513" s="665" t="s">
        <v>3954</v>
      </c>
      <c r="F513" s="668"/>
      <c r="G513" s="668"/>
      <c r="H513" s="668"/>
      <c r="I513" s="668"/>
      <c r="J513" s="668"/>
      <c r="K513" s="668"/>
      <c r="L513" s="668"/>
      <c r="M513" s="668"/>
      <c r="N513" s="668">
        <v>1.4</v>
      </c>
      <c r="O513" s="668">
        <v>2475.06</v>
      </c>
      <c r="P513" s="681"/>
      <c r="Q513" s="669">
        <v>1767.9</v>
      </c>
    </row>
    <row r="514" spans="1:17" ht="14.4" customHeight="1" x14ac:dyDescent="0.3">
      <c r="A514" s="664" t="s">
        <v>544</v>
      </c>
      <c r="B514" s="665" t="s">
        <v>8234</v>
      </c>
      <c r="C514" s="665" t="s">
        <v>7772</v>
      </c>
      <c r="D514" s="665" t="s">
        <v>8288</v>
      </c>
      <c r="E514" s="665" t="s">
        <v>8289</v>
      </c>
      <c r="F514" s="668"/>
      <c r="G514" s="668"/>
      <c r="H514" s="668"/>
      <c r="I514" s="668"/>
      <c r="J514" s="668"/>
      <c r="K514" s="668"/>
      <c r="L514" s="668"/>
      <c r="M514" s="668"/>
      <c r="N514" s="668">
        <v>3</v>
      </c>
      <c r="O514" s="668">
        <v>19036.71</v>
      </c>
      <c r="P514" s="681"/>
      <c r="Q514" s="669">
        <v>6345.57</v>
      </c>
    </row>
    <row r="515" spans="1:17" ht="14.4" customHeight="1" x14ac:dyDescent="0.3">
      <c r="A515" s="664" t="s">
        <v>544</v>
      </c>
      <c r="B515" s="665" t="s">
        <v>8234</v>
      </c>
      <c r="C515" s="665" t="s">
        <v>7772</v>
      </c>
      <c r="D515" s="665" t="s">
        <v>8290</v>
      </c>
      <c r="E515" s="665"/>
      <c r="F515" s="668">
        <v>32.94</v>
      </c>
      <c r="G515" s="668">
        <v>596.84999999999991</v>
      </c>
      <c r="H515" s="668">
        <v>1</v>
      </c>
      <c r="I515" s="668">
        <v>18.119307832422585</v>
      </c>
      <c r="J515" s="668">
        <v>0.37</v>
      </c>
      <c r="K515" s="668">
        <v>6.41</v>
      </c>
      <c r="L515" s="668">
        <v>1.0739716846778925E-2</v>
      </c>
      <c r="M515" s="668">
        <v>17.324324324324326</v>
      </c>
      <c r="N515" s="668"/>
      <c r="O515" s="668"/>
      <c r="P515" s="681"/>
      <c r="Q515" s="669"/>
    </row>
    <row r="516" spans="1:17" ht="14.4" customHeight="1" x14ac:dyDescent="0.3">
      <c r="A516" s="664" t="s">
        <v>544</v>
      </c>
      <c r="B516" s="665" t="s">
        <v>8234</v>
      </c>
      <c r="C516" s="665" t="s">
        <v>7772</v>
      </c>
      <c r="D516" s="665" t="s">
        <v>8291</v>
      </c>
      <c r="E516" s="665" t="s">
        <v>8292</v>
      </c>
      <c r="F516" s="668"/>
      <c r="G516" s="668"/>
      <c r="H516" s="668"/>
      <c r="I516" s="668"/>
      <c r="J516" s="668">
        <v>15.59</v>
      </c>
      <c r="K516" s="668">
        <v>9344.82</v>
      </c>
      <c r="L516" s="668"/>
      <c r="M516" s="668">
        <v>599.41116100064141</v>
      </c>
      <c r="N516" s="668"/>
      <c r="O516" s="668"/>
      <c r="P516" s="681"/>
      <c r="Q516" s="669"/>
    </row>
    <row r="517" spans="1:17" ht="14.4" customHeight="1" x14ac:dyDescent="0.3">
      <c r="A517" s="664" t="s">
        <v>544</v>
      </c>
      <c r="B517" s="665" t="s">
        <v>8234</v>
      </c>
      <c r="C517" s="665" t="s">
        <v>7772</v>
      </c>
      <c r="D517" s="665" t="s">
        <v>8023</v>
      </c>
      <c r="E517" s="665" t="s">
        <v>8024</v>
      </c>
      <c r="F517" s="668"/>
      <c r="G517" s="668"/>
      <c r="H517" s="668"/>
      <c r="I517" s="668"/>
      <c r="J517" s="668">
        <v>63.75</v>
      </c>
      <c r="K517" s="668">
        <v>48972.66</v>
      </c>
      <c r="L517" s="668"/>
      <c r="M517" s="668">
        <v>768.19858823529421</v>
      </c>
      <c r="N517" s="668"/>
      <c r="O517" s="668"/>
      <c r="P517" s="681"/>
      <c r="Q517" s="669"/>
    </row>
    <row r="518" spans="1:17" ht="14.4" customHeight="1" x14ac:dyDescent="0.3">
      <c r="A518" s="664" t="s">
        <v>544</v>
      </c>
      <c r="B518" s="665" t="s">
        <v>8234</v>
      </c>
      <c r="C518" s="665" t="s">
        <v>8026</v>
      </c>
      <c r="D518" s="665" t="s">
        <v>8027</v>
      </c>
      <c r="E518" s="665"/>
      <c r="F518" s="668">
        <v>2</v>
      </c>
      <c r="G518" s="668">
        <v>2431.6999999999998</v>
      </c>
      <c r="H518" s="668">
        <v>1</v>
      </c>
      <c r="I518" s="668">
        <v>1215.8499999999999</v>
      </c>
      <c r="J518" s="668">
        <v>1</v>
      </c>
      <c r="K518" s="668">
        <v>1215.8499999999999</v>
      </c>
      <c r="L518" s="668">
        <v>0.5</v>
      </c>
      <c r="M518" s="668">
        <v>1215.8499999999999</v>
      </c>
      <c r="N518" s="668"/>
      <c r="O518" s="668"/>
      <c r="P518" s="681"/>
      <c r="Q518" s="669"/>
    </row>
    <row r="519" spans="1:17" ht="14.4" customHeight="1" x14ac:dyDescent="0.3">
      <c r="A519" s="664" t="s">
        <v>544</v>
      </c>
      <c r="B519" s="665" t="s">
        <v>8234</v>
      </c>
      <c r="C519" s="665" t="s">
        <v>8026</v>
      </c>
      <c r="D519" s="665" t="s">
        <v>8029</v>
      </c>
      <c r="E519" s="665" t="s">
        <v>8030</v>
      </c>
      <c r="F519" s="668">
        <v>78</v>
      </c>
      <c r="G519" s="668">
        <v>145515.24000000002</v>
      </c>
      <c r="H519" s="668">
        <v>1</v>
      </c>
      <c r="I519" s="668">
        <v>1865.5800000000002</v>
      </c>
      <c r="J519" s="668">
        <v>64</v>
      </c>
      <c r="K519" s="668">
        <v>119397.12</v>
      </c>
      <c r="L519" s="668">
        <v>0.82051282051282037</v>
      </c>
      <c r="M519" s="668">
        <v>1865.58</v>
      </c>
      <c r="N519" s="668">
        <v>62</v>
      </c>
      <c r="O519" s="668">
        <v>124403.62</v>
      </c>
      <c r="P519" s="681">
        <v>0.85491815152832085</v>
      </c>
      <c r="Q519" s="669">
        <v>2006.51</v>
      </c>
    </row>
    <row r="520" spans="1:17" ht="14.4" customHeight="1" x14ac:dyDescent="0.3">
      <c r="A520" s="664" t="s">
        <v>544</v>
      </c>
      <c r="B520" s="665" t="s">
        <v>8234</v>
      </c>
      <c r="C520" s="665" t="s">
        <v>8026</v>
      </c>
      <c r="D520" s="665" t="s">
        <v>8029</v>
      </c>
      <c r="E520" s="665"/>
      <c r="F520" s="668">
        <v>685</v>
      </c>
      <c r="G520" s="668">
        <v>1277922.3</v>
      </c>
      <c r="H520" s="668">
        <v>1</v>
      </c>
      <c r="I520" s="668">
        <v>1865.5800000000002</v>
      </c>
      <c r="J520" s="668">
        <v>709</v>
      </c>
      <c r="K520" s="668">
        <v>1322696.2199999997</v>
      </c>
      <c r="L520" s="668">
        <v>1.0350364963503647</v>
      </c>
      <c r="M520" s="668">
        <v>1865.5799999999997</v>
      </c>
      <c r="N520" s="668">
        <v>685</v>
      </c>
      <c r="O520" s="668">
        <v>1374072.47</v>
      </c>
      <c r="P520" s="681">
        <v>1.0752394492215998</v>
      </c>
      <c r="Q520" s="669">
        <v>2005.945211678832</v>
      </c>
    </row>
    <row r="521" spans="1:17" ht="14.4" customHeight="1" x14ac:dyDescent="0.3">
      <c r="A521" s="664" t="s">
        <v>544</v>
      </c>
      <c r="B521" s="665" t="s">
        <v>8234</v>
      </c>
      <c r="C521" s="665" t="s">
        <v>8026</v>
      </c>
      <c r="D521" s="665" t="s">
        <v>8293</v>
      </c>
      <c r="E521" s="665" t="s">
        <v>8294</v>
      </c>
      <c r="F521" s="668">
        <v>2</v>
      </c>
      <c r="G521" s="668">
        <v>5457.42</v>
      </c>
      <c r="H521" s="668">
        <v>1</v>
      </c>
      <c r="I521" s="668">
        <v>2728.71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544</v>
      </c>
      <c r="B522" s="665" t="s">
        <v>8234</v>
      </c>
      <c r="C522" s="665" t="s">
        <v>8026</v>
      </c>
      <c r="D522" s="665" t="s">
        <v>8293</v>
      </c>
      <c r="E522" s="665"/>
      <c r="F522" s="668">
        <v>2</v>
      </c>
      <c r="G522" s="668">
        <v>5457.42</v>
      </c>
      <c r="H522" s="668">
        <v>1</v>
      </c>
      <c r="I522" s="668">
        <v>2728.71</v>
      </c>
      <c r="J522" s="668">
        <v>3</v>
      </c>
      <c r="K522" s="668">
        <v>7918.3099999999995</v>
      </c>
      <c r="L522" s="668">
        <v>1.4509255289129295</v>
      </c>
      <c r="M522" s="668">
        <v>2639.4366666666665</v>
      </c>
      <c r="N522" s="668"/>
      <c r="O522" s="668"/>
      <c r="P522" s="681"/>
      <c r="Q522" s="669"/>
    </row>
    <row r="523" spans="1:17" ht="14.4" customHeight="1" x14ac:dyDescent="0.3">
      <c r="A523" s="664" t="s">
        <v>544</v>
      </c>
      <c r="B523" s="665" t="s">
        <v>8234</v>
      </c>
      <c r="C523" s="665" t="s">
        <v>8026</v>
      </c>
      <c r="D523" s="665" t="s">
        <v>8295</v>
      </c>
      <c r="E523" s="665"/>
      <c r="F523" s="668"/>
      <c r="G523" s="668"/>
      <c r="H523" s="668"/>
      <c r="I523" s="668"/>
      <c r="J523" s="668">
        <v>1</v>
      </c>
      <c r="K523" s="668">
        <v>1614.05</v>
      </c>
      <c r="L523" s="668"/>
      <c r="M523" s="668">
        <v>1614.05</v>
      </c>
      <c r="N523" s="668"/>
      <c r="O523" s="668"/>
      <c r="P523" s="681"/>
      <c r="Q523" s="669"/>
    </row>
    <row r="524" spans="1:17" ht="14.4" customHeight="1" x14ac:dyDescent="0.3">
      <c r="A524" s="664" t="s">
        <v>544</v>
      </c>
      <c r="B524" s="665" t="s">
        <v>8234</v>
      </c>
      <c r="C524" s="665" t="s">
        <v>8026</v>
      </c>
      <c r="D524" s="665" t="s">
        <v>8031</v>
      </c>
      <c r="E524" s="665"/>
      <c r="F524" s="668">
        <v>1</v>
      </c>
      <c r="G524" s="668">
        <v>1865.58</v>
      </c>
      <c r="H524" s="668">
        <v>1</v>
      </c>
      <c r="I524" s="668">
        <v>1865.58</v>
      </c>
      <c r="J524" s="668">
        <v>2</v>
      </c>
      <c r="K524" s="668">
        <v>3731.16</v>
      </c>
      <c r="L524" s="668">
        <v>2</v>
      </c>
      <c r="M524" s="668">
        <v>1865.58</v>
      </c>
      <c r="N524" s="668"/>
      <c r="O524" s="668"/>
      <c r="P524" s="681"/>
      <c r="Q524" s="669"/>
    </row>
    <row r="525" spans="1:17" ht="14.4" customHeight="1" x14ac:dyDescent="0.3">
      <c r="A525" s="664" t="s">
        <v>544</v>
      </c>
      <c r="B525" s="665" t="s">
        <v>8234</v>
      </c>
      <c r="C525" s="665" t="s">
        <v>8026</v>
      </c>
      <c r="D525" s="665" t="s">
        <v>8296</v>
      </c>
      <c r="E525" s="665" t="s">
        <v>8297</v>
      </c>
      <c r="F525" s="668"/>
      <c r="G525" s="668"/>
      <c r="H525" s="668"/>
      <c r="I525" s="668"/>
      <c r="J525" s="668">
        <v>1</v>
      </c>
      <c r="K525" s="668">
        <v>8191.63</v>
      </c>
      <c r="L525" s="668"/>
      <c r="M525" s="668">
        <v>8191.63</v>
      </c>
      <c r="N525" s="668"/>
      <c r="O525" s="668"/>
      <c r="P525" s="681"/>
      <c r="Q525" s="669"/>
    </row>
    <row r="526" spans="1:17" ht="14.4" customHeight="1" x14ac:dyDescent="0.3">
      <c r="A526" s="664" t="s">
        <v>544</v>
      </c>
      <c r="B526" s="665" t="s">
        <v>8234</v>
      </c>
      <c r="C526" s="665" t="s">
        <v>8026</v>
      </c>
      <c r="D526" s="665" t="s">
        <v>8298</v>
      </c>
      <c r="E526" s="665"/>
      <c r="F526" s="668">
        <v>3</v>
      </c>
      <c r="G526" s="668">
        <v>24223.08</v>
      </c>
      <c r="H526" s="668">
        <v>1</v>
      </c>
      <c r="I526" s="668">
        <v>8074.3600000000006</v>
      </c>
      <c r="J526" s="668">
        <v>2</v>
      </c>
      <c r="K526" s="668">
        <v>16148.72</v>
      </c>
      <c r="L526" s="668">
        <v>0.66666666666666663</v>
      </c>
      <c r="M526" s="668">
        <v>8074.36</v>
      </c>
      <c r="N526" s="668">
        <v>5</v>
      </c>
      <c r="O526" s="668">
        <v>41435.969999999994</v>
      </c>
      <c r="P526" s="681">
        <v>1.7105987347604017</v>
      </c>
      <c r="Q526" s="669">
        <v>8287.1939999999995</v>
      </c>
    </row>
    <row r="527" spans="1:17" ht="14.4" customHeight="1" x14ac:dyDescent="0.3">
      <c r="A527" s="664" t="s">
        <v>544</v>
      </c>
      <c r="B527" s="665" t="s">
        <v>8234</v>
      </c>
      <c r="C527" s="665" t="s">
        <v>8026</v>
      </c>
      <c r="D527" s="665" t="s">
        <v>8299</v>
      </c>
      <c r="E527" s="665" t="s">
        <v>8300</v>
      </c>
      <c r="F527" s="668">
        <v>2</v>
      </c>
      <c r="G527" s="668">
        <v>19372.2</v>
      </c>
      <c r="H527" s="668">
        <v>1</v>
      </c>
      <c r="I527" s="668">
        <v>9686.1</v>
      </c>
      <c r="J527" s="668">
        <v>1</v>
      </c>
      <c r="K527" s="668">
        <v>9686.1</v>
      </c>
      <c r="L527" s="668">
        <v>0.5</v>
      </c>
      <c r="M527" s="668">
        <v>9686.1</v>
      </c>
      <c r="N527" s="668"/>
      <c r="O527" s="668"/>
      <c r="P527" s="681"/>
      <c r="Q527" s="669"/>
    </row>
    <row r="528" spans="1:17" ht="14.4" customHeight="1" x14ac:dyDescent="0.3">
      <c r="A528" s="664" t="s">
        <v>544</v>
      </c>
      <c r="B528" s="665" t="s">
        <v>8234</v>
      </c>
      <c r="C528" s="665" t="s">
        <v>8026</v>
      </c>
      <c r="D528" s="665" t="s">
        <v>8299</v>
      </c>
      <c r="E528" s="665"/>
      <c r="F528" s="668">
        <v>15</v>
      </c>
      <c r="G528" s="668">
        <v>145291.5</v>
      </c>
      <c r="H528" s="668">
        <v>1</v>
      </c>
      <c r="I528" s="668">
        <v>9686.1</v>
      </c>
      <c r="J528" s="668">
        <v>15</v>
      </c>
      <c r="K528" s="668">
        <v>145291.50000000003</v>
      </c>
      <c r="L528" s="668">
        <v>1.0000000000000002</v>
      </c>
      <c r="M528" s="668">
        <v>9686.1000000000022</v>
      </c>
      <c r="N528" s="668">
        <v>12</v>
      </c>
      <c r="O528" s="668">
        <v>118929.44</v>
      </c>
      <c r="P528" s="681">
        <v>0.81855745174356387</v>
      </c>
      <c r="Q528" s="669">
        <v>9910.7866666666669</v>
      </c>
    </row>
    <row r="529" spans="1:17" ht="14.4" customHeight="1" x14ac:dyDescent="0.3">
      <c r="A529" s="664" t="s">
        <v>544</v>
      </c>
      <c r="B529" s="665" t="s">
        <v>8234</v>
      </c>
      <c r="C529" s="665" t="s">
        <v>8026</v>
      </c>
      <c r="D529" s="665" t="s">
        <v>8301</v>
      </c>
      <c r="E529" s="665"/>
      <c r="F529" s="668">
        <v>15</v>
      </c>
      <c r="G529" s="668">
        <v>13883.55</v>
      </c>
      <c r="H529" s="668">
        <v>1</v>
      </c>
      <c r="I529" s="668">
        <v>925.56999999999994</v>
      </c>
      <c r="J529" s="668">
        <v>19</v>
      </c>
      <c r="K529" s="668">
        <v>17585.830000000002</v>
      </c>
      <c r="L529" s="668">
        <v>1.2666666666666668</v>
      </c>
      <c r="M529" s="668">
        <v>925.57</v>
      </c>
      <c r="N529" s="668">
        <v>19</v>
      </c>
      <c r="O529" s="668">
        <v>20196.64</v>
      </c>
      <c r="P529" s="681">
        <v>1.4547172733198641</v>
      </c>
      <c r="Q529" s="669">
        <v>1062.9810526315789</v>
      </c>
    </row>
    <row r="530" spans="1:17" ht="14.4" customHeight="1" x14ac:dyDescent="0.3">
      <c r="A530" s="664" t="s">
        <v>544</v>
      </c>
      <c r="B530" s="665" t="s">
        <v>8234</v>
      </c>
      <c r="C530" s="665" t="s">
        <v>8026</v>
      </c>
      <c r="D530" s="665" t="s">
        <v>8301</v>
      </c>
      <c r="E530" s="665" t="s">
        <v>8302</v>
      </c>
      <c r="F530" s="668"/>
      <c r="G530" s="668"/>
      <c r="H530" s="668"/>
      <c r="I530" s="668"/>
      <c r="J530" s="668">
        <v>1</v>
      </c>
      <c r="K530" s="668">
        <v>925.57</v>
      </c>
      <c r="L530" s="668"/>
      <c r="M530" s="668">
        <v>925.57</v>
      </c>
      <c r="N530" s="668">
        <v>11</v>
      </c>
      <c r="O530" s="668">
        <v>11693.33</v>
      </c>
      <c r="P530" s="681"/>
      <c r="Q530" s="669">
        <v>1063.03</v>
      </c>
    </row>
    <row r="531" spans="1:17" ht="14.4" customHeight="1" x14ac:dyDescent="0.3">
      <c r="A531" s="664" t="s">
        <v>544</v>
      </c>
      <c r="B531" s="665" t="s">
        <v>8234</v>
      </c>
      <c r="C531" s="665" t="s">
        <v>8032</v>
      </c>
      <c r="D531" s="665" t="s">
        <v>8303</v>
      </c>
      <c r="E531" s="665" t="s">
        <v>8304</v>
      </c>
      <c r="F531" s="668"/>
      <c r="G531" s="668"/>
      <c r="H531" s="668"/>
      <c r="I531" s="668"/>
      <c r="J531" s="668">
        <v>1</v>
      </c>
      <c r="K531" s="668">
        <v>5083.3599999999997</v>
      </c>
      <c r="L531" s="668"/>
      <c r="M531" s="668">
        <v>5083.3599999999997</v>
      </c>
      <c r="N531" s="668"/>
      <c r="O531" s="668"/>
      <c r="P531" s="681"/>
      <c r="Q531" s="669"/>
    </row>
    <row r="532" spans="1:17" ht="14.4" customHeight="1" x14ac:dyDescent="0.3">
      <c r="A532" s="664" t="s">
        <v>544</v>
      </c>
      <c r="B532" s="665" t="s">
        <v>8234</v>
      </c>
      <c r="C532" s="665" t="s">
        <v>8032</v>
      </c>
      <c r="D532" s="665" t="s">
        <v>8305</v>
      </c>
      <c r="E532" s="665" t="s">
        <v>8306</v>
      </c>
      <c r="F532" s="668"/>
      <c r="G532" s="668"/>
      <c r="H532" s="668"/>
      <c r="I532" s="668"/>
      <c r="J532" s="668">
        <v>1</v>
      </c>
      <c r="K532" s="668">
        <v>6570.55</v>
      </c>
      <c r="L532" s="668"/>
      <c r="M532" s="668">
        <v>6570.55</v>
      </c>
      <c r="N532" s="668"/>
      <c r="O532" s="668"/>
      <c r="P532" s="681"/>
      <c r="Q532" s="669"/>
    </row>
    <row r="533" spans="1:17" ht="14.4" customHeight="1" x14ac:dyDescent="0.3">
      <c r="A533" s="664" t="s">
        <v>544</v>
      </c>
      <c r="B533" s="665" t="s">
        <v>8234</v>
      </c>
      <c r="C533" s="665" t="s">
        <v>8032</v>
      </c>
      <c r="D533" s="665" t="s">
        <v>8307</v>
      </c>
      <c r="E533" s="665" t="s">
        <v>8308</v>
      </c>
      <c r="F533" s="668">
        <v>1</v>
      </c>
      <c r="G533" s="668">
        <v>2625.11</v>
      </c>
      <c r="H533" s="668">
        <v>1</v>
      </c>
      <c r="I533" s="668">
        <v>2625.11</v>
      </c>
      <c r="J533" s="668"/>
      <c r="K533" s="668"/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544</v>
      </c>
      <c r="B534" s="665" t="s">
        <v>8234</v>
      </c>
      <c r="C534" s="665" t="s">
        <v>8045</v>
      </c>
      <c r="D534" s="665" t="s">
        <v>8309</v>
      </c>
      <c r="E534" s="665" t="s">
        <v>8310</v>
      </c>
      <c r="F534" s="668">
        <v>12421</v>
      </c>
      <c r="G534" s="668">
        <v>12396035</v>
      </c>
      <c r="H534" s="668">
        <v>1</v>
      </c>
      <c r="I534" s="668">
        <v>997.99009741566704</v>
      </c>
      <c r="J534" s="668">
        <v>11709</v>
      </c>
      <c r="K534" s="668">
        <v>11682418</v>
      </c>
      <c r="L534" s="668">
        <v>0.94243183405016195</v>
      </c>
      <c r="M534" s="668">
        <v>997.72978051071823</v>
      </c>
      <c r="N534" s="668">
        <v>11334</v>
      </c>
      <c r="O534" s="668">
        <v>11400757</v>
      </c>
      <c r="P534" s="681">
        <v>0.91970997177726588</v>
      </c>
      <c r="Q534" s="669">
        <v>1005.8899770601729</v>
      </c>
    </row>
    <row r="535" spans="1:17" ht="14.4" customHeight="1" x14ac:dyDescent="0.3">
      <c r="A535" s="664" t="s">
        <v>544</v>
      </c>
      <c r="B535" s="665" t="s">
        <v>8234</v>
      </c>
      <c r="C535" s="665" t="s">
        <v>8045</v>
      </c>
      <c r="D535" s="665" t="s">
        <v>8046</v>
      </c>
      <c r="E535" s="665" t="s">
        <v>8047</v>
      </c>
      <c r="F535" s="668">
        <v>69</v>
      </c>
      <c r="G535" s="668">
        <v>19203</v>
      </c>
      <c r="H535" s="668">
        <v>1</v>
      </c>
      <c r="I535" s="668">
        <v>278.30434782608694</v>
      </c>
      <c r="J535" s="668">
        <v>43</v>
      </c>
      <c r="K535" s="668">
        <v>12039</v>
      </c>
      <c r="L535" s="668">
        <v>0.62693329167317602</v>
      </c>
      <c r="M535" s="668">
        <v>279.97674418604652</v>
      </c>
      <c r="N535" s="668">
        <v>41</v>
      </c>
      <c r="O535" s="668">
        <v>12221</v>
      </c>
      <c r="P535" s="681">
        <v>0.63641097745143993</v>
      </c>
      <c r="Q535" s="669">
        <v>298.07317073170731</v>
      </c>
    </row>
    <row r="536" spans="1:17" ht="14.4" customHeight="1" x14ac:dyDescent="0.3">
      <c r="A536" s="664" t="s">
        <v>544</v>
      </c>
      <c r="B536" s="665" t="s">
        <v>8234</v>
      </c>
      <c r="C536" s="665" t="s">
        <v>8045</v>
      </c>
      <c r="D536" s="665" t="s">
        <v>8052</v>
      </c>
      <c r="E536" s="665" t="s">
        <v>8053</v>
      </c>
      <c r="F536" s="668">
        <v>517</v>
      </c>
      <c r="G536" s="668">
        <v>96857</v>
      </c>
      <c r="H536" s="668">
        <v>1</v>
      </c>
      <c r="I536" s="668">
        <v>187.34429400386847</v>
      </c>
      <c r="J536" s="668">
        <v>532</v>
      </c>
      <c r="K536" s="668">
        <v>100542</v>
      </c>
      <c r="L536" s="668">
        <v>1.0380457788285824</v>
      </c>
      <c r="M536" s="668">
        <v>188.98872180451127</v>
      </c>
      <c r="N536" s="668">
        <v>510</v>
      </c>
      <c r="O536" s="668">
        <v>99438</v>
      </c>
      <c r="P536" s="681">
        <v>1.0266475319285131</v>
      </c>
      <c r="Q536" s="669">
        <v>194.97647058823529</v>
      </c>
    </row>
    <row r="537" spans="1:17" ht="14.4" customHeight="1" x14ac:dyDescent="0.3">
      <c r="A537" s="664" t="s">
        <v>544</v>
      </c>
      <c r="B537" s="665" t="s">
        <v>8234</v>
      </c>
      <c r="C537" s="665" t="s">
        <v>8045</v>
      </c>
      <c r="D537" s="665" t="s">
        <v>8311</v>
      </c>
      <c r="E537" s="665" t="s">
        <v>8312</v>
      </c>
      <c r="F537" s="668">
        <v>0</v>
      </c>
      <c r="G537" s="668">
        <v>0</v>
      </c>
      <c r="H537" s="668"/>
      <c r="I537" s="668"/>
      <c r="J537" s="668">
        <v>0</v>
      </c>
      <c r="K537" s="668">
        <v>0</v>
      </c>
      <c r="L537" s="668"/>
      <c r="M537" s="668"/>
      <c r="N537" s="668">
        <v>0</v>
      </c>
      <c r="O537" s="668">
        <v>0</v>
      </c>
      <c r="P537" s="681"/>
      <c r="Q537" s="669"/>
    </row>
    <row r="538" spans="1:17" ht="14.4" customHeight="1" x14ac:dyDescent="0.3">
      <c r="A538" s="664" t="s">
        <v>544</v>
      </c>
      <c r="B538" s="665" t="s">
        <v>8234</v>
      </c>
      <c r="C538" s="665" t="s">
        <v>8045</v>
      </c>
      <c r="D538" s="665" t="s">
        <v>8313</v>
      </c>
      <c r="E538" s="665" t="s">
        <v>8314</v>
      </c>
      <c r="F538" s="668">
        <v>12777</v>
      </c>
      <c r="G538" s="668">
        <v>0</v>
      </c>
      <c r="H538" s="668"/>
      <c r="I538" s="668">
        <v>0</v>
      </c>
      <c r="J538" s="668">
        <v>12299</v>
      </c>
      <c r="K538" s="668">
        <v>0</v>
      </c>
      <c r="L538" s="668"/>
      <c r="M538" s="668">
        <v>0</v>
      </c>
      <c r="N538" s="668">
        <v>11006</v>
      </c>
      <c r="O538" s="668">
        <v>0</v>
      </c>
      <c r="P538" s="681"/>
      <c r="Q538" s="669">
        <v>0</v>
      </c>
    </row>
    <row r="539" spans="1:17" ht="14.4" customHeight="1" x14ac:dyDescent="0.3">
      <c r="A539" s="664" t="s">
        <v>544</v>
      </c>
      <c r="B539" s="665" t="s">
        <v>8234</v>
      </c>
      <c r="C539" s="665" t="s">
        <v>8045</v>
      </c>
      <c r="D539" s="665" t="s">
        <v>8066</v>
      </c>
      <c r="E539" s="665" t="s">
        <v>8067</v>
      </c>
      <c r="F539" s="668">
        <v>175</v>
      </c>
      <c r="G539" s="668">
        <v>0</v>
      </c>
      <c r="H539" s="668"/>
      <c r="I539" s="668">
        <v>0</v>
      </c>
      <c r="J539" s="668">
        <v>109</v>
      </c>
      <c r="K539" s="668">
        <v>0</v>
      </c>
      <c r="L539" s="668"/>
      <c r="M539" s="668">
        <v>0</v>
      </c>
      <c r="N539" s="668">
        <v>101</v>
      </c>
      <c r="O539" s="668">
        <v>0</v>
      </c>
      <c r="P539" s="681"/>
      <c r="Q539" s="669">
        <v>0</v>
      </c>
    </row>
    <row r="540" spans="1:17" ht="14.4" customHeight="1" x14ac:dyDescent="0.3">
      <c r="A540" s="664" t="s">
        <v>544</v>
      </c>
      <c r="B540" s="665" t="s">
        <v>8234</v>
      </c>
      <c r="C540" s="665" t="s">
        <v>8045</v>
      </c>
      <c r="D540" s="665" t="s">
        <v>8068</v>
      </c>
      <c r="E540" s="665" t="s">
        <v>8069</v>
      </c>
      <c r="F540" s="668">
        <v>11816</v>
      </c>
      <c r="G540" s="668">
        <v>1237469</v>
      </c>
      <c r="H540" s="668">
        <v>1</v>
      </c>
      <c r="I540" s="668">
        <v>104.72824983073798</v>
      </c>
      <c r="J540" s="668">
        <v>9717</v>
      </c>
      <c r="K540" s="668">
        <v>1029979</v>
      </c>
      <c r="L540" s="668">
        <v>0.83232711284080652</v>
      </c>
      <c r="M540" s="668">
        <v>105.99763301430482</v>
      </c>
      <c r="N540" s="668">
        <v>9016</v>
      </c>
      <c r="O540" s="668">
        <v>991668</v>
      </c>
      <c r="P540" s="681">
        <v>0.80136795345984424</v>
      </c>
      <c r="Q540" s="669">
        <v>109.98979591836735</v>
      </c>
    </row>
    <row r="541" spans="1:17" ht="14.4" customHeight="1" x14ac:dyDescent="0.3">
      <c r="A541" s="664" t="s">
        <v>544</v>
      </c>
      <c r="B541" s="665" t="s">
        <v>8234</v>
      </c>
      <c r="C541" s="665" t="s">
        <v>8045</v>
      </c>
      <c r="D541" s="665" t="s">
        <v>8150</v>
      </c>
      <c r="E541" s="665" t="s">
        <v>8151</v>
      </c>
      <c r="F541" s="668">
        <v>412</v>
      </c>
      <c r="G541" s="668">
        <v>135516</v>
      </c>
      <c r="H541" s="668">
        <v>1</v>
      </c>
      <c r="I541" s="668">
        <v>328.92233009708735</v>
      </c>
      <c r="J541" s="668">
        <v>360</v>
      </c>
      <c r="K541" s="668">
        <v>119158</v>
      </c>
      <c r="L541" s="668">
        <v>0.8792910062280469</v>
      </c>
      <c r="M541" s="668">
        <v>330.99444444444447</v>
      </c>
      <c r="N541" s="668">
        <v>384</v>
      </c>
      <c r="O541" s="668">
        <v>135890</v>
      </c>
      <c r="P541" s="681">
        <v>1.0027598217184686</v>
      </c>
      <c r="Q541" s="669">
        <v>353.88020833333331</v>
      </c>
    </row>
    <row r="542" spans="1:17" ht="14.4" customHeight="1" x14ac:dyDescent="0.3">
      <c r="A542" s="664" t="s">
        <v>544</v>
      </c>
      <c r="B542" s="665" t="s">
        <v>8234</v>
      </c>
      <c r="C542" s="665" t="s">
        <v>8045</v>
      </c>
      <c r="D542" s="665" t="s">
        <v>8152</v>
      </c>
      <c r="E542" s="665" t="s">
        <v>8153</v>
      </c>
      <c r="F542" s="668">
        <v>171</v>
      </c>
      <c r="G542" s="668">
        <v>111003</v>
      </c>
      <c r="H542" s="668">
        <v>1</v>
      </c>
      <c r="I542" s="668">
        <v>649.14035087719299</v>
      </c>
      <c r="J542" s="668">
        <v>151</v>
      </c>
      <c r="K542" s="668">
        <v>98597</v>
      </c>
      <c r="L542" s="668">
        <v>0.88823725484896809</v>
      </c>
      <c r="M542" s="668">
        <v>652.9602649006622</v>
      </c>
      <c r="N542" s="668">
        <v>152</v>
      </c>
      <c r="O542" s="668">
        <v>106456</v>
      </c>
      <c r="P542" s="681">
        <v>0.95903714314027544</v>
      </c>
      <c r="Q542" s="669">
        <v>700.36842105263156</v>
      </c>
    </row>
    <row r="543" spans="1:17" ht="14.4" customHeight="1" x14ac:dyDescent="0.3">
      <c r="A543" s="664" t="s">
        <v>544</v>
      </c>
      <c r="B543" s="665" t="s">
        <v>8234</v>
      </c>
      <c r="C543" s="665" t="s">
        <v>8045</v>
      </c>
      <c r="D543" s="665" t="s">
        <v>8080</v>
      </c>
      <c r="E543" s="665" t="s">
        <v>8081</v>
      </c>
      <c r="F543" s="668">
        <v>0</v>
      </c>
      <c r="G543" s="668">
        <v>0</v>
      </c>
      <c r="H543" s="668"/>
      <c r="I543" s="668"/>
      <c r="J543" s="668"/>
      <c r="K543" s="668"/>
      <c r="L543" s="668"/>
      <c r="M543" s="668"/>
      <c r="N543" s="668">
        <v>31</v>
      </c>
      <c r="O543" s="668">
        <v>0</v>
      </c>
      <c r="P543" s="681"/>
      <c r="Q543" s="669">
        <v>0</v>
      </c>
    </row>
    <row r="544" spans="1:17" ht="14.4" customHeight="1" x14ac:dyDescent="0.3">
      <c r="A544" s="664" t="s">
        <v>544</v>
      </c>
      <c r="B544" s="665" t="s">
        <v>8234</v>
      </c>
      <c r="C544" s="665" t="s">
        <v>8045</v>
      </c>
      <c r="D544" s="665" t="s">
        <v>8082</v>
      </c>
      <c r="E544" s="665" t="s">
        <v>8083</v>
      </c>
      <c r="F544" s="668">
        <v>3713</v>
      </c>
      <c r="G544" s="668">
        <v>1222512</v>
      </c>
      <c r="H544" s="668">
        <v>1</v>
      </c>
      <c r="I544" s="668">
        <v>329.25181793697817</v>
      </c>
      <c r="J544" s="668">
        <v>3446</v>
      </c>
      <c r="K544" s="668">
        <v>1140615</v>
      </c>
      <c r="L544" s="668">
        <v>0.93300924653500339</v>
      </c>
      <c r="M544" s="668">
        <v>330.99680789320951</v>
      </c>
      <c r="N544" s="668">
        <v>3210</v>
      </c>
      <c r="O544" s="668">
        <v>1136248</v>
      </c>
      <c r="P544" s="681">
        <v>0.92943709346002334</v>
      </c>
      <c r="Q544" s="669">
        <v>353.97133956386295</v>
      </c>
    </row>
    <row r="545" spans="1:17" ht="14.4" customHeight="1" x14ac:dyDescent="0.3">
      <c r="A545" s="664" t="s">
        <v>544</v>
      </c>
      <c r="B545" s="665" t="s">
        <v>8234</v>
      </c>
      <c r="C545" s="665" t="s">
        <v>8045</v>
      </c>
      <c r="D545" s="665" t="s">
        <v>8086</v>
      </c>
      <c r="E545" s="665" t="s">
        <v>8087</v>
      </c>
      <c r="F545" s="668">
        <v>399</v>
      </c>
      <c r="G545" s="668">
        <v>258975</v>
      </c>
      <c r="H545" s="668">
        <v>1</v>
      </c>
      <c r="I545" s="668">
        <v>649.06015037593988</v>
      </c>
      <c r="J545" s="668">
        <v>376</v>
      </c>
      <c r="K545" s="668">
        <v>245526</v>
      </c>
      <c r="L545" s="668">
        <v>0.94806834636547932</v>
      </c>
      <c r="M545" s="668">
        <v>652.99468085106378</v>
      </c>
      <c r="N545" s="668">
        <v>335</v>
      </c>
      <c r="O545" s="668">
        <v>234691</v>
      </c>
      <c r="P545" s="681">
        <v>0.90623033111304185</v>
      </c>
      <c r="Q545" s="669">
        <v>700.5701492537313</v>
      </c>
    </row>
    <row r="546" spans="1:17" ht="14.4" customHeight="1" x14ac:dyDescent="0.3">
      <c r="A546" s="664" t="s">
        <v>544</v>
      </c>
      <c r="B546" s="665" t="s">
        <v>8234</v>
      </c>
      <c r="C546" s="665" t="s">
        <v>8045</v>
      </c>
      <c r="D546" s="665" t="s">
        <v>8315</v>
      </c>
      <c r="E546" s="665" t="s">
        <v>8316</v>
      </c>
      <c r="F546" s="668">
        <v>704</v>
      </c>
      <c r="G546" s="668">
        <v>0</v>
      </c>
      <c r="H546" s="668"/>
      <c r="I546" s="668">
        <v>0</v>
      </c>
      <c r="J546" s="668">
        <v>470</v>
      </c>
      <c r="K546" s="668">
        <v>0</v>
      </c>
      <c r="L546" s="668"/>
      <c r="M546" s="668">
        <v>0</v>
      </c>
      <c r="N546" s="668">
        <v>329</v>
      </c>
      <c r="O546" s="668">
        <v>0</v>
      </c>
      <c r="P546" s="681"/>
      <c r="Q546" s="669">
        <v>0</v>
      </c>
    </row>
    <row r="547" spans="1:17" ht="14.4" customHeight="1" x14ac:dyDescent="0.3">
      <c r="A547" s="664" t="s">
        <v>544</v>
      </c>
      <c r="B547" s="665" t="s">
        <v>8234</v>
      </c>
      <c r="C547" s="665" t="s">
        <v>8045</v>
      </c>
      <c r="D547" s="665" t="s">
        <v>8317</v>
      </c>
      <c r="E547" s="665" t="s">
        <v>8318</v>
      </c>
      <c r="F547" s="668">
        <v>4771</v>
      </c>
      <c r="G547" s="668">
        <v>2327526</v>
      </c>
      <c r="H547" s="668">
        <v>1</v>
      </c>
      <c r="I547" s="668">
        <v>487.84866904212953</v>
      </c>
      <c r="J547" s="668">
        <v>3817</v>
      </c>
      <c r="K547" s="668">
        <v>1885562</v>
      </c>
      <c r="L547" s="668">
        <v>0.8101142586591944</v>
      </c>
      <c r="M547" s="668">
        <v>493.99056850930049</v>
      </c>
      <c r="N547" s="668">
        <v>3501</v>
      </c>
      <c r="O547" s="668">
        <v>1795842</v>
      </c>
      <c r="P547" s="681">
        <v>0.77156689119691901</v>
      </c>
      <c r="Q547" s="669">
        <v>512.95115681233938</v>
      </c>
    </row>
    <row r="548" spans="1:17" ht="14.4" customHeight="1" x14ac:dyDescent="0.3">
      <c r="A548" s="664" t="s">
        <v>544</v>
      </c>
      <c r="B548" s="665" t="s">
        <v>8319</v>
      </c>
      <c r="C548" s="665" t="s">
        <v>8045</v>
      </c>
      <c r="D548" s="665" t="s">
        <v>8320</v>
      </c>
      <c r="E548" s="665" t="s">
        <v>8321</v>
      </c>
      <c r="F548" s="668"/>
      <c r="G548" s="668"/>
      <c r="H548" s="668"/>
      <c r="I548" s="668"/>
      <c r="J548" s="668">
        <v>1</v>
      </c>
      <c r="K548" s="668">
        <v>2698</v>
      </c>
      <c r="L548" s="668"/>
      <c r="M548" s="668">
        <v>2698</v>
      </c>
      <c r="N548" s="668"/>
      <c r="O548" s="668"/>
      <c r="P548" s="681"/>
      <c r="Q548" s="669"/>
    </row>
    <row r="549" spans="1:17" ht="14.4" customHeight="1" x14ac:dyDescent="0.3">
      <c r="A549" s="664" t="s">
        <v>544</v>
      </c>
      <c r="B549" s="665" t="s">
        <v>8319</v>
      </c>
      <c r="C549" s="665" t="s">
        <v>8045</v>
      </c>
      <c r="D549" s="665" t="s">
        <v>8322</v>
      </c>
      <c r="E549" s="665" t="s">
        <v>8323</v>
      </c>
      <c r="F549" s="668"/>
      <c r="G549" s="668"/>
      <c r="H549" s="668"/>
      <c r="I549" s="668"/>
      <c r="J549" s="668">
        <v>1</v>
      </c>
      <c r="K549" s="668">
        <v>5989</v>
      </c>
      <c r="L549" s="668"/>
      <c r="M549" s="668">
        <v>5989</v>
      </c>
      <c r="N549" s="668"/>
      <c r="O549" s="668"/>
      <c r="P549" s="681"/>
      <c r="Q549" s="669"/>
    </row>
    <row r="550" spans="1:17" ht="14.4" customHeight="1" x14ac:dyDescent="0.3">
      <c r="A550" s="664" t="s">
        <v>544</v>
      </c>
      <c r="B550" s="665" t="s">
        <v>8319</v>
      </c>
      <c r="C550" s="665" t="s">
        <v>8045</v>
      </c>
      <c r="D550" s="665" t="s">
        <v>8324</v>
      </c>
      <c r="E550" s="665" t="s">
        <v>8325</v>
      </c>
      <c r="F550" s="668"/>
      <c r="G550" s="668"/>
      <c r="H550" s="668"/>
      <c r="I550" s="668"/>
      <c r="J550" s="668">
        <v>1</v>
      </c>
      <c r="K550" s="668">
        <v>5148</v>
      </c>
      <c r="L550" s="668"/>
      <c r="M550" s="668">
        <v>5148</v>
      </c>
      <c r="N550" s="668"/>
      <c r="O550" s="668"/>
      <c r="P550" s="681"/>
      <c r="Q550" s="669"/>
    </row>
    <row r="551" spans="1:17" ht="14.4" customHeight="1" x14ac:dyDescent="0.3">
      <c r="A551" s="664" t="s">
        <v>544</v>
      </c>
      <c r="B551" s="665" t="s">
        <v>8326</v>
      </c>
      <c r="C551" s="665" t="s">
        <v>8045</v>
      </c>
      <c r="D551" s="665" t="s">
        <v>8327</v>
      </c>
      <c r="E551" s="665" t="s">
        <v>8328</v>
      </c>
      <c r="F551" s="668">
        <v>1</v>
      </c>
      <c r="G551" s="668">
        <v>0</v>
      </c>
      <c r="H551" s="668"/>
      <c r="I551" s="668">
        <v>0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544</v>
      </c>
      <c r="B552" s="665" t="s">
        <v>8326</v>
      </c>
      <c r="C552" s="665" t="s">
        <v>8045</v>
      </c>
      <c r="D552" s="665" t="s">
        <v>8329</v>
      </c>
      <c r="E552" s="665" t="s">
        <v>8330</v>
      </c>
      <c r="F552" s="668">
        <v>1</v>
      </c>
      <c r="G552" s="668">
        <v>0</v>
      </c>
      <c r="H552" s="668"/>
      <c r="I552" s="668">
        <v>0</v>
      </c>
      <c r="J552" s="668"/>
      <c r="K552" s="668"/>
      <c r="L552" s="668"/>
      <c r="M552" s="668"/>
      <c r="N552" s="668"/>
      <c r="O552" s="668"/>
      <c r="P552" s="681"/>
      <c r="Q552" s="669"/>
    </row>
    <row r="553" spans="1:17" ht="14.4" customHeight="1" x14ac:dyDescent="0.3">
      <c r="A553" s="664" t="s">
        <v>544</v>
      </c>
      <c r="B553" s="665" t="s">
        <v>8326</v>
      </c>
      <c r="C553" s="665" t="s">
        <v>8045</v>
      </c>
      <c r="D553" s="665" t="s">
        <v>8331</v>
      </c>
      <c r="E553" s="665" t="s">
        <v>8332</v>
      </c>
      <c r="F553" s="668">
        <v>1</v>
      </c>
      <c r="G553" s="668">
        <v>4674</v>
      </c>
      <c r="H553" s="668">
        <v>1</v>
      </c>
      <c r="I553" s="668">
        <v>4674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544</v>
      </c>
      <c r="B554" s="665" t="s">
        <v>8333</v>
      </c>
      <c r="C554" s="665" t="s">
        <v>8045</v>
      </c>
      <c r="D554" s="665" t="s">
        <v>8334</v>
      </c>
      <c r="E554" s="665" t="s">
        <v>8335</v>
      </c>
      <c r="F554" s="668">
        <v>1</v>
      </c>
      <c r="G554" s="668">
        <v>1166</v>
      </c>
      <c r="H554" s="668">
        <v>1</v>
      </c>
      <c r="I554" s="668">
        <v>1166</v>
      </c>
      <c r="J554" s="668"/>
      <c r="K554" s="668"/>
      <c r="L554" s="668"/>
      <c r="M554" s="668"/>
      <c r="N554" s="668"/>
      <c r="O554" s="668"/>
      <c r="P554" s="681"/>
      <c r="Q554" s="669"/>
    </row>
    <row r="555" spans="1:17" ht="14.4" customHeight="1" x14ac:dyDescent="0.3">
      <c r="A555" s="664" t="s">
        <v>544</v>
      </c>
      <c r="B555" s="665" t="s">
        <v>8333</v>
      </c>
      <c r="C555" s="665" t="s">
        <v>8045</v>
      </c>
      <c r="D555" s="665" t="s">
        <v>8336</v>
      </c>
      <c r="E555" s="665" t="s">
        <v>8337</v>
      </c>
      <c r="F555" s="668">
        <v>1</v>
      </c>
      <c r="G555" s="668">
        <v>246</v>
      </c>
      <c r="H555" s="668">
        <v>1</v>
      </c>
      <c r="I555" s="668">
        <v>246</v>
      </c>
      <c r="J555" s="668"/>
      <c r="K555" s="668"/>
      <c r="L555" s="668"/>
      <c r="M555" s="668"/>
      <c r="N555" s="668"/>
      <c r="O555" s="668"/>
      <c r="P555" s="681"/>
      <c r="Q555" s="669"/>
    </row>
    <row r="556" spans="1:17" ht="14.4" customHeight="1" x14ac:dyDescent="0.3">
      <c r="A556" s="664" t="s">
        <v>8338</v>
      </c>
      <c r="B556" s="665" t="s">
        <v>7771</v>
      </c>
      <c r="C556" s="665" t="s">
        <v>7772</v>
      </c>
      <c r="D556" s="665" t="s">
        <v>7811</v>
      </c>
      <c r="E556" s="665" t="s">
        <v>8096</v>
      </c>
      <c r="F556" s="668"/>
      <c r="G556" s="668"/>
      <c r="H556" s="668"/>
      <c r="I556" s="668"/>
      <c r="J556" s="668"/>
      <c r="K556" s="668"/>
      <c r="L556" s="668"/>
      <c r="M556" s="668"/>
      <c r="N556" s="668">
        <v>0</v>
      </c>
      <c r="O556" s="668">
        <v>0</v>
      </c>
      <c r="P556" s="681"/>
      <c r="Q556" s="669"/>
    </row>
    <row r="557" spans="1:17" ht="14.4" customHeight="1" x14ac:dyDescent="0.3">
      <c r="A557" s="664" t="s">
        <v>8338</v>
      </c>
      <c r="B557" s="665" t="s">
        <v>7771</v>
      </c>
      <c r="C557" s="665" t="s">
        <v>7772</v>
      </c>
      <c r="D557" s="665" t="s">
        <v>7811</v>
      </c>
      <c r="E557" s="665" t="s">
        <v>4173</v>
      </c>
      <c r="F557" s="668"/>
      <c r="G557" s="668"/>
      <c r="H557" s="668"/>
      <c r="I557" s="668"/>
      <c r="J557" s="668"/>
      <c r="K557" s="668"/>
      <c r="L557" s="668"/>
      <c r="M557" s="668"/>
      <c r="N557" s="668">
        <v>1</v>
      </c>
      <c r="O557" s="668">
        <v>169572.58</v>
      </c>
      <c r="P557" s="681"/>
      <c r="Q557" s="669">
        <v>169572.58</v>
      </c>
    </row>
    <row r="558" spans="1:17" ht="14.4" customHeight="1" x14ac:dyDescent="0.3">
      <c r="A558" s="664" t="s">
        <v>8338</v>
      </c>
      <c r="B558" s="665" t="s">
        <v>7771</v>
      </c>
      <c r="C558" s="665" t="s">
        <v>8045</v>
      </c>
      <c r="D558" s="665" t="s">
        <v>8060</v>
      </c>
      <c r="E558" s="665" t="s">
        <v>8061</v>
      </c>
      <c r="F558" s="668"/>
      <c r="G558" s="668"/>
      <c r="H558" s="668"/>
      <c r="I558" s="668"/>
      <c r="J558" s="668"/>
      <c r="K558" s="668"/>
      <c r="L558" s="668"/>
      <c r="M558" s="668"/>
      <c r="N558" s="668">
        <v>1</v>
      </c>
      <c r="O558" s="668">
        <v>177</v>
      </c>
      <c r="P558" s="681"/>
      <c r="Q558" s="669">
        <v>177</v>
      </c>
    </row>
    <row r="559" spans="1:17" ht="14.4" customHeight="1" x14ac:dyDescent="0.3">
      <c r="A559" s="664" t="s">
        <v>8338</v>
      </c>
      <c r="B559" s="665" t="s">
        <v>7771</v>
      </c>
      <c r="C559" s="665" t="s">
        <v>8045</v>
      </c>
      <c r="D559" s="665" t="s">
        <v>8066</v>
      </c>
      <c r="E559" s="665" t="s">
        <v>8067</v>
      </c>
      <c r="F559" s="668"/>
      <c r="G559" s="668"/>
      <c r="H559" s="668"/>
      <c r="I559" s="668"/>
      <c r="J559" s="668"/>
      <c r="K559" s="668"/>
      <c r="L559" s="668"/>
      <c r="M559" s="668"/>
      <c r="N559" s="668">
        <v>1</v>
      </c>
      <c r="O559" s="668">
        <v>0</v>
      </c>
      <c r="P559" s="681"/>
      <c r="Q559" s="669">
        <v>0</v>
      </c>
    </row>
    <row r="560" spans="1:17" ht="14.4" customHeight="1" x14ac:dyDescent="0.3">
      <c r="A560" s="664" t="s">
        <v>8338</v>
      </c>
      <c r="B560" s="665" t="s">
        <v>8116</v>
      </c>
      <c r="C560" s="665" t="s">
        <v>8045</v>
      </c>
      <c r="D560" s="665" t="s">
        <v>8054</v>
      </c>
      <c r="E560" s="665" t="s">
        <v>8055</v>
      </c>
      <c r="F560" s="668">
        <v>2</v>
      </c>
      <c r="G560" s="668">
        <v>68</v>
      </c>
      <c r="H560" s="668">
        <v>1</v>
      </c>
      <c r="I560" s="668">
        <v>34</v>
      </c>
      <c r="J560" s="668"/>
      <c r="K560" s="668"/>
      <c r="L560" s="668"/>
      <c r="M560" s="668"/>
      <c r="N560" s="668"/>
      <c r="O560" s="668"/>
      <c r="P560" s="681"/>
      <c r="Q560" s="669"/>
    </row>
    <row r="561" spans="1:17" ht="14.4" customHeight="1" x14ac:dyDescent="0.3">
      <c r="A561" s="664" t="s">
        <v>8338</v>
      </c>
      <c r="B561" s="665" t="s">
        <v>8116</v>
      </c>
      <c r="C561" s="665" t="s">
        <v>8045</v>
      </c>
      <c r="D561" s="665" t="s">
        <v>8062</v>
      </c>
      <c r="E561" s="665" t="s">
        <v>8063</v>
      </c>
      <c r="F561" s="668"/>
      <c r="G561" s="668"/>
      <c r="H561" s="668"/>
      <c r="I561" s="668"/>
      <c r="J561" s="668">
        <v>1</v>
      </c>
      <c r="K561" s="668">
        <v>165</v>
      </c>
      <c r="L561" s="668"/>
      <c r="M561" s="668">
        <v>165</v>
      </c>
      <c r="N561" s="668"/>
      <c r="O561" s="668"/>
      <c r="P561" s="681"/>
      <c r="Q561" s="669"/>
    </row>
    <row r="562" spans="1:17" ht="14.4" customHeight="1" x14ac:dyDescent="0.3">
      <c r="A562" s="664" t="s">
        <v>8339</v>
      </c>
      <c r="B562" s="665" t="s">
        <v>7771</v>
      </c>
      <c r="C562" s="665" t="s">
        <v>7772</v>
      </c>
      <c r="D562" s="665" t="s">
        <v>7814</v>
      </c>
      <c r="E562" s="665" t="s">
        <v>8099</v>
      </c>
      <c r="F562" s="668"/>
      <c r="G562" s="668"/>
      <c r="H562" s="668"/>
      <c r="I562" s="668"/>
      <c r="J562" s="668">
        <v>0</v>
      </c>
      <c r="K562" s="668">
        <v>0</v>
      </c>
      <c r="L562" s="668"/>
      <c r="M562" s="668"/>
      <c r="N562" s="668"/>
      <c r="O562" s="668"/>
      <c r="P562" s="681"/>
      <c r="Q562" s="669"/>
    </row>
    <row r="563" spans="1:17" ht="14.4" customHeight="1" x14ac:dyDescent="0.3">
      <c r="A563" s="664" t="s">
        <v>8339</v>
      </c>
      <c r="B563" s="665" t="s">
        <v>7771</v>
      </c>
      <c r="C563" s="665" t="s">
        <v>7772</v>
      </c>
      <c r="D563" s="665" t="s">
        <v>7814</v>
      </c>
      <c r="E563" s="665" t="s">
        <v>4213</v>
      </c>
      <c r="F563" s="668"/>
      <c r="G563" s="668"/>
      <c r="H563" s="668"/>
      <c r="I563" s="668"/>
      <c r="J563" s="668">
        <v>5</v>
      </c>
      <c r="K563" s="668">
        <v>29396.85</v>
      </c>
      <c r="L563" s="668"/>
      <c r="M563" s="668">
        <v>5879.37</v>
      </c>
      <c r="N563" s="668"/>
      <c r="O563" s="668"/>
      <c r="P563" s="681"/>
      <c r="Q563" s="669"/>
    </row>
    <row r="564" spans="1:17" ht="14.4" customHeight="1" x14ac:dyDescent="0.3">
      <c r="A564" s="664" t="s">
        <v>8339</v>
      </c>
      <c r="B564" s="665" t="s">
        <v>7771</v>
      </c>
      <c r="C564" s="665" t="s">
        <v>8045</v>
      </c>
      <c r="D564" s="665" t="s">
        <v>8060</v>
      </c>
      <c r="E564" s="665" t="s">
        <v>8061</v>
      </c>
      <c r="F564" s="668"/>
      <c r="G564" s="668"/>
      <c r="H564" s="668"/>
      <c r="I564" s="668"/>
      <c r="J564" s="668">
        <v>2</v>
      </c>
      <c r="K564" s="668">
        <v>330</v>
      </c>
      <c r="L564" s="668"/>
      <c r="M564" s="668">
        <v>165</v>
      </c>
      <c r="N564" s="668"/>
      <c r="O564" s="668"/>
      <c r="P564" s="681"/>
      <c r="Q564" s="669"/>
    </row>
    <row r="565" spans="1:17" ht="14.4" customHeight="1" x14ac:dyDescent="0.3">
      <c r="A565" s="664" t="s">
        <v>8339</v>
      </c>
      <c r="B565" s="665" t="s">
        <v>7771</v>
      </c>
      <c r="C565" s="665" t="s">
        <v>8045</v>
      </c>
      <c r="D565" s="665" t="s">
        <v>8066</v>
      </c>
      <c r="E565" s="665" t="s">
        <v>8067</v>
      </c>
      <c r="F565" s="668"/>
      <c r="G565" s="668"/>
      <c r="H565" s="668"/>
      <c r="I565" s="668"/>
      <c r="J565" s="668">
        <v>2</v>
      </c>
      <c r="K565" s="668">
        <v>0</v>
      </c>
      <c r="L565" s="668"/>
      <c r="M565" s="668">
        <v>0</v>
      </c>
      <c r="N565" s="668"/>
      <c r="O565" s="668"/>
      <c r="P565" s="681"/>
      <c r="Q565" s="669"/>
    </row>
    <row r="566" spans="1:17" ht="14.4" customHeight="1" x14ac:dyDescent="0.3">
      <c r="A566" s="664" t="s">
        <v>8339</v>
      </c>
      <c r="B566" s="665" t="s">
        <v>7771</v>
      </c>
      <c r="C566" s="665" t="s">
        <v>8045</v>
      </c>
      <c r="D566" s="665" t="s">
        <v>8068</v>
      </c>
      <c r="E566" s="665" t="s">
        <v>8069</v>
      </c>
      <c r="F566" s="668"/>
      <c r="G566" s="668"/>
      <c r="H566" s="668"/>
      <c r="I566" s="668"/>
      <c r="J566" s="668">
        <v>1</v>
      </c>
      <c r="K566" s="668">
        <v>106</v>
      </c>
      <c r="L566" s="668"/>
      <c r="M566" s="668">
        <v>106</v>
      </c>
      <c r="N566" s="668"/>
      <c r="O566" s="668"/>
      <c r="P566" s="681"/>
      <c r="Q566" s="669"/>
    </row>
    <row r="567" spans="1:17" ht="14.4" customHeight="1" x14ac:dyDescent="0.3">
      <c r="A567" s="664" t="s">
        <v>8339</v>
      </c>
      <c r="B567" s="665" t="s">
        <v>7771</v>
      </c>
      <c r="C567" s="665" t="s">
        <v>8045</v>
      </c>
      <c r="D567" s="665" t="s">
        <v>8082</v>
      </c>
      <c r="E567" s="665" t="s">
        <v>8083</v>
      </c>
      <c r="F567" s="668"/>
      <c r="G567" s="668"/>
      <c r="H567" s="668"/>
      <c r="I567" s="668"/>
      <c r="J567" s="668"/>
      <c r="K567" s="668"/>
      <c r="L567" s="668"/>
      <c r="M567" s="668"/>
      <c r="N567" s="668">
        <v>1</v>
      </c>
      <c r="O567" s="668">
        <v>354</v>
      </c>
      <c r="P567" s="681"/>
      <c r="Q567" s="669">
        <v>354</v>
      </c>
    </row>
    <row r="568" spans="1:17" ht="14.4" customHeight="1" x14ac:dyDescent="0.3">
      <c r="A568" s="664" t="s">
        <v>8339</v>
      </c>
      <c r="B568" s="665" t="s">
        <v>7771</v>
      </c>
      <c r="C568" s="665" t="s">
        <v>8045</v>
      </c>
      <c r="D568" s="665" t="s">
        <v>8090</v>
      </c>
      <c r="E568" s="665" t="s">
        <v>8091</v>
      </c>
      <c r="F568" s="668">
        <v>1</v>
      </c>
      <c r="G568" s="668">
        <v>114</v>
      </c>
      <c r="H568" s="668">
        <v>1</v>
      </c>
      <c r="I568" s="668">
        <v>114</v>
      </c>
      <c r="J568" s="668"/>
      <c r="K568" s="668"/>
      <c r="L568" s="668"/>
      <c r="M568" s="668"/>
      <c r="N568" s="668"/>
      <c r="O568" s="668"/>
      <c r="P568" s="681"/>
      <c r="Q568" s="669"/>
    </row>
    <row r="569" spans="1:17" ht="14.4" customHeight="1" x14ac:dyDescent="0.3">
      <c r="A569" s="664" t="s">
        <v>8339</v>
      </c>
      <c r="B569" s="665" t="s">
        <v>8116</v>
      </c>
      <c r="C569" s="665" t="s">
        <v>7772</v>
      </c>
      <c r="D569" s="665" t="s">
        <v>7894</v>
      </c>
      <c r="E569" s="665"/>
      <c r="F569" s="668">
        <v>0.4</v>
      </c>
      <c r="G569" s="668">
        <v>346.36</v>
      </c>
      <c r="H569" s="668">
        <v>1</v>
      </c>
      <c r="I569" s="668">
        <v>865.9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8339</v>
      </c>
      <c r="B570" s="665" t="s">
        <v>8116</v>
      </c>
      <c r="C570" s="665" t="s">
        <v>8032</v>
      </c>
      <c r="D570" s="665" t="s">
        <v>8125</v>
      </c>
      <c r="E570" s="665" t="s">
        <v>8126</v>
      </c>
      <c r="F570" s="668">
        <v>2</v>
      </c>
      <c r="G570" s="668">
        <v>4022.8</v>
      </c>
      <c r="H570" s="668">
        <v>1</v>
      </c>
      <c r="I570" s="668">
        <v>2011.4</v>
      </c>
      <c r="J570" s="668">
        <v>2</v>
      </c>
      <c r="K570" s="668">
        <v>4022.8</v>
      </c>
      <c r="L570" s="668">
        <v>1</v>
      </c>
      <c r="M570" s="668">
        <v>2011.4</v>
      </c>
      <c r="N570" s="668"/>
      <c r="O570" s="668"/>
      <c r="P570" s="681"/>
      <c r="Q570" s="669"/>
    </row>
    <row r="571" spans="1:17" ht="14.4" customHeight="1" x14ac:dyDescent="0.3">
      <c r="A571" s="664" t="s">
        <v>8339</v>
      </c>
      <c r="B571" s="665" t="s">
        <v>8116</v>
      </c>
      <c r="C571" s="665" t="s">
        <v>8032</v>
      </c>
      <c r="D571" s="665" t="s">
        <v>8174</v>
      </c>
      <c r="E571" s="665" t="s">
        <v>8175</v>
      </c>
      <c r="F571" s="668"/>
      <c r="G571" s="668"/>
      <c r="H571" s="668"/>
      <c r="I571" s="668"/>
      <c r="J571" s="668"/>
      <c r="K571" s="668"/>
      <c r="L571" s="668"/>
      <c r="M571" s="668"/>
      <c r="N571" s="668">
        <v>1</v>
      </c>
      <c r="O571" s="668">
        <v>2012.57</v>
      </c>
      <c r="P571" s="681"/>
      <c r="Q571" s="669">
        <v>2012.57</v>
      </c>
    </row>
    <row r="572" spans="1:17" ht="14.4" customHeight="1" x14ac:dyDescent="0.3">
      <c r="A572" s="664" t="s">
        <v>8339</v>
      </c>
      <c r="B572" s="665" t="s">
        <v>8116</v>
      </c>
      <c r="C572" s="665" t="s">
        <v>8045</v>
      </c>
      <c r="D572" s="665" t="s">
        <v>8054</v>
      </c>
      <c r="E572" s="665" t="s">
        <v>8055</v>
      </c>
      <c r="F572" s="668">
        <v>6</v>
      </c>
      <c r="G572" s="668">
        <v>208</v>
      </c>
      <c r="H572" s="668">
        <v>1</v>
      </c>
      <c r="I572" s="668">
        <v>34.666666666666664</v>
      </c>
      <c r="J572" s="668">
        <v>4</v>
      </c>
      <c r="K572" s="668">
        <v>140</v>
      </c>
      <c r="L572" s="668">
        <v>0.67307692307692313</v>
      </c>
      <c r="M572" s="668">
        <v>35</v>
      </c>
      <c r="N572" s="668">
        <v>3</v>
      </c>
      <c r="O572" s="668">
        <v>111</v>
      </c>
      <c r="P572" s="681">
        <v>0.53365384615384615</v>
      </c>
      <c r="Q572" s="669">
        <v>37</v>
      </c>
    </row>
    <row r="573" spans="1:17" ht="14.4" customHeight="1" x14ac:dyDescent="0.3">
      <c r="A573" s="664" t="s">
        <v>8339</v>
      </c>
      <c r="B573" s="665" t="s">
        <v>8116</v>
      </c>
      <c r="C573" s="665" t="s">
        <v>8045</v>
      </c>
      <c r="D573" s="665" t="s">
        <v>8062</v>
      </c>
      <c r="E573" s="665" t="s">
        <v>8063</v>
      </c>
      <c r="F573" s="668">
        <v>2</v>
      </c>
      <c r="G573" s="668">
        <v>326</v>
      </c>
      <c r="H573" s="668">
        <v>1</v>
      </c>
      <c r="I573" s="668">
        <v>163</v>
      </c>
      <c r="J573" s="668"/>
      <c r="K573" s="668"/>
      <c r="L573" s="668"/>
      <c r="M573" s="668"/>
      <c r="N573" s="668">
        <v>2</v>
      </c>
      <c r="O573" s="668">
        <v>354</v>
      </c>
      <c r="P573" s="681">
        <v>1.0858895705521472</v>
      </c>
      <c r="Q573" s="669">
        <v>177</v>
      </c>
    </row>
    <row r="574" spans="1:17" ht="14.4" customHeight="1" x14ac:dyDescent="0.3">
      <c r="A574" s="664" t="s">
        <v>8339</v>
      </c>
      <c r="B574" s="665" t="s">
        <v>8116</v>
      </c>
      <c r="C574" s="665" t="s">
        <v>8045</v>
      </c>
      <c r="D574" s="665" t="s">
        <v>8134</v>
      </c>
      <c r="E574" s="665" t="s">
        <v>8135</v>
      </c>
      <c r="F574" s="668">
        <v>1</v>
      </c>
      <c r="G574" s="668">
        <v>707</v>
      </c>
      <c r="H574" s="668">
        <v>1</v>
      </c>
      <c r="I574" s="668">
        <v>707</v>
      </c>
      <c r="J574" s="668"/>
      <c r="K574" s="668"/>
      <c r="L574" s="668"/>
      <c r="M574" s="668"/>
      <c r="N574" s="668">
        <v>1</v>
      </c>
      <c r="O574" s="668">
        <v>715</v>
      </c>
      <c r="P574" s="681">
        <v>1.0113154172560113</v>
      </c>
      <c r="Q574" s="669">
        <v>715</v>
      </c>
    </row>
    <row r="575" spans="1:17" ht="14.4" customHeight="1" x14ac:dyDescent="0.3">
      <c r="A575" s="664" t="s">
        <v>8339</v>
      </c>
      <c r="B575" s="665" t="s">
        <v>8116</v>
      </c>
      <c r="C575" s="665" t="s">
        <v>8045</v>
      </c>
      <c r="D575" s="665" t="s">
        <v>8142</v>
      </c>
      <c r="E575" s="665" t="s">
        <v>8143</v>
      </c>
      <c r="F575" s="668"/>
      <c r="G575" s="668"/>
      <c r="H575" s="668"/>
      <c r="I575" s="668"/>
      <c r="J575" s="668"/>
      <c r="K575" s="668"/>
      <c r="L575" s="668"/>
      <c r="M575" s="668"/>
      <c r="N575" s="668">
        <v>1</v>
      </c>
      <c r="O575" s="668">
        <v>129</v>
      </c>
      <c r="P575" s="681"/>
      <c r="Q575" s="669">
        <v>129</v>
      </c>
    </row>
    <row r="576" spans="1:17" ht="14.4" customHeight="1" x14ac:dyDescent="0.3">
      <c r="A576" s="664" t="s">
        <v>8339</v>
      </c>
      <c r="B576" s="665" t="s">
        <v>8116</v>
      </c>
      <c r="C576" s="665" t="s">
        <v>8045</v>
      </c>
      <c r="D576" s="665" t="s">
        <v>8144</v>
      </c>
      <c r="E576" s="665" t="s">
        <v>8145</v>
      </c>
      <c r="F576" s="668">
        <v>2</v>
      </c>
      <c r="G576" s="668">
        <v>1359</v>
      </c>
      <c r="H576" s="668">
        <v>1</v>
      </c>
      <c r="I576" s="668">
        <v>679.5</v>
      </c>
      <c r="J576" s="668">
        <v>2</v>
      </c>
      <c r="K576" s="668">
        <v>1380</v>
      </c>
      <c r="L576" s="668">
        <v>1.0154525386313467</v>
      </c>
      <c r="M576" s="668">
        <v>690</v>
      </c>
      <c r="N576" s="668">
        <v>1</v>
      </c>
      <c r="O576" s="668">
        <v>720</v>
      </c>
      <c r="P576" s="681">
        <v>0.5298013245033113</v>
      </c>
      <c r="Q576" s="669">
        <v>720</v>
      </c>
    </row>
    <row r="577" spans="1:17" ht="14.4" customHeight="1" x14ac:dyDescent="0.3">
      <c r="A577" s="664" t="s">
        <v>8339</v>
      </c>
      <c r="B577" s="665" t="s">
        <v>8116</v>
      </c>
      <c r="C577" s="665" t="s">
        <v>8045</v>
      </c>
      <c r="D577" s="665" t="s">
        <v>8146</v>
      </c>
      <c r="E577" s="665" t="s">
        <v>8147</v>
      </c>
      <c r="F577" s="668">
        <v>50</v>
      </c>
      <c r="G577" s="668">
        <v>43420</v>
      </c>
      <c r="H577" s="668">
        <v>1</v>
      </c>
      <c r="I577" s="668">
        <v>868.4</v>
      </c>
      <c r="J577" s="668"/>
      <c r="K577" s="668"/>
      <c r="L577" s="668"/>
      <c r="M577" s="668"/>
      <c r="N577" s="668">
        <v>110</v>
      </c>
      <c r="O577" s="668">
        <v>96690</v>
      </c>
      <c r="P577" s="681">
        <v>2.2268539843390145</v>
      </c>
      <c r="Q577" s="669">
        <v>879</v>
      </c>
    </row>
    <row r="578" spans="1:17" ht="14.4" customHeight="1" x14ac:dyDescent="0.3">
      <c r="A578" s="664" t="s">
        <v>8339</v>
      </c>
      <c r="B578" s="665" t="s">
        <v>8116</v>
      </c>
      <c r="C578" s="665" t="s">
        <v>8045</v>
      </c>
      <c r="D578" s="665" t="s">
        <v>8068</v>
      </c>
      <c r="E578" s="665" t="s">
        <v>8069</v>
      </c>
      <c r="F578" s="668">
        <v>2</v>
      </c>
      <c r="G578" s="668">
        <v>208</v>
      </c>
      <c r="H578" s="668">
        <v>1</v>
      </c>
      <c r="I578" s="668">
        <v>104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8339</v>
      </c>
      <c r="B579" s="665" t="s">
        <v>8116</v>
      </c>
      <c r="C579" s="665" t="s">
        <v>8045</v>
      </c>
      <c r="D579" s="665" t="s">
        <v>8070</v>
      </c>
      <c r="E579" s="665" t="s">
        <v>8071</v>
      </c>
      <c r="F579" s="668"/>
      <c r="G579" s="668"/>
      <c r="H579" s="668"/>
      <c r="I579" s="668"/>
      <c r="J579" s="668">
        <v>1</v>
      </c>
      <c r="K579" s="668">
        <v>0</v>
      </c>
      <c r="L579" s="668"/>
      <c r="M579" s="668">
        <v>0</v>
      </c>
      <c r="N579" s="668"/>
      <c r="O579" s="668"/>
      <c r="P579" s="681"/>
      <c r="Q579" s="669"/>
    </row>
    <row r="580" spans="1:17" ht="14.4" customHeight="1" x14ac:dyDescent="0.3">
      <c r="A580" s="664" t="s">
        <v>8339</v>
      </c>
      <c r="B580" s="665" t="s">
        <v>8116</v>
      </c>
      <c r="C580" s="665" t="s">
        <v>8045</v>
      </c>
      <c r="D580" s="665" t="s">
        <v>8150</v>
      </c>
      <c r="E580" s="665" t="s">
        <v>8151</v>
      </c>
      <c r="F580" s="668">
        <v>5</v>
      </c>
      <c r="G580" s="668">
        <v>1644</v>
      </c>
      <c r="H580" s="668">
        <v>1</v>
      </c>
      <c r="I580" s="668">
        <v>328.8</v>
      </c>
      <c r="J580" s="668">
        <v>1</v>
      </c>
      <c r="K580" s="668">
        <v>331</v>
      </c>
      <c r="L580" s="668">
        <v>0.201338199513382</v>
      </c>
      <c r="M580" s="668">
        <v>331</v>
      </c>
      <c r="N580" s="668"/>
      <c r="O580" s="668"/>
      <c r="P580" s="681"/>
      <c r="Q580" s="669"/>
    </row>
    <row r="581" spans="1:17" ht="14.4" customHeight="1" x14ac:dyDescent="0.3">
      <c r="A581" s="664" t="s">
        <v>8339</v>
      </c>
      <c r="B581" s="665" t="s">
        <v>8116</v>
      </c>
      <c r="C581" s="665" t="s">
        <v>8045</v>
      </c>
      <c r="D581" s="665" t="s">
        <v>8154</v>
      </c>
      <c r="E581" s="665" t="s">
        <v>8155</v>
      </c>
      <c r="F581" s="668">
        <v>1</v>
      </c>
      <c r="G581" s="668">
        <v>501</v>
      </c>
      <c r="H581" s="668">
        <v>1</v>
      </c>
      <c r="I581" s="668">
        <v>501</v>
      </c>
      <c r="J581" s="668">
        <v>1</v>
      </c>
      <c r="K581" s="668">
        <v>503</v>
      </c>
      <c r="L581" s="668">
        <v>1.003992015968064</v>
      </c>
      <c r="M581" s="668">
        <v>503</v>
      </c>
      <c r="N581" s="668"/>
      <c r="O581" s="668"/>
      <c r="P581" s="681"/>
      <c r="Q581" s="669"/>
    </row>
    <row r="582" spans="1:17" ht="14.4" customHeight="1" x14ac:dyDescent="0.3">
      <c r="A582" s="664" t="s">
        <v>8339</v>
      </c>
      <c r="B582" s="665" t="s">
        <v>8116</v>
      </c>
      <c r="C582" s="665" t="s">
        <v>8045</v>
      </c>
      <c r="D582" s="665" t="s">
        <v>8090</v>
      </c>
      <c r="E582" s="665" t="s">
        <v>8091</v>
      </c>
      <c r="F582" s="668">
        <v>6</v>
      </c>
      <c r="G582" s="668">
        <v>684</v>
      </c>
      <c r="H582" s="668">
        <v>1</v>
      </c>
      <c r="I582" s="668">
        <v>114</v>
      </c>
      <c r="J582" s="668">
        <v>8</v>
      </c>
      <c r="K582" s="668">
        <v>912</v>
      </c>
      <c r="L582" s="668">
        <v>1.3333333333333333</v>
      </c>
      <c r="M582" s="668">
        <v>114</v>
      </c>
      <c r="N582" s="668">
        <v>19</v>
      </c>
      <c r="O582" s="668">
        <v>2318</v>
      </c>
      <c r="P582" s="681">
        <v>3.3888888888888888</v>
      </c>
      <c r="Q582" s="669">
        <v>122</v>
      </c>
    </row>
    <row r="583" spans="1:17" ht="14.4" customHeight="1" x14ac:dyDescent="0.3">
      <c r="A583" s="664" t="s">
        <v>8339</v>
      </c>
      <c r="B583" s="665" t="s">
        <v>8116</v>
      </c>
      <c r="C583" s="665" t="s">
        <v>8045</v>
      </c>
      <c r="D583" s="665" t="s">
        <v>8156</v>
      </c>
      <c r="E583" s="665" t="s">
        <v>8157</v>
      </c>
      <c r="F583" s="668"/>
      <c r="G583" s="668"/>
      <c r="H583" s="668"/>
      <c r="I583" s="668"/>
      <c r="J583" s="668"/>
      <c r="K583" s="668"/>
      <c r="L583" s="668"/>
      <c r="M583" s="668"/>
      <c r="N583" s="668">
        <v>1</v>
      </c>
      <c r="O583" s="668">
        <v>3829</v>
      </c>
      <c r="P583" s="681"/>
      <c r="Q583" s="669">
        <v>3829</v>
      </c>
    </row>
    <row r="584" spans="1:17" ht="14.4" customHeight="1" x14ac:dyDescent="0.3">
      <c r="A584" s="664" t="s">
        <v>8339</v>
      </c>
      <c r="B584" s="665" t="s">
        <v>8116</v>
      </c>
      <c r="C584" s="665" t="s">
        <v>8045</v>
      </c>
      <c r="D584" s="665" t="s">
        <v>8158</v>
      </c>
      <c r="E584" s="665" t="s">
        <v>8159</v>
      </c>
      <c r="F584" s="668">
        <v>4</v>
      </c>
      <c r="G584" s="668">
        <v>7564</v>
      </c>
      <c r="H584" s="668">
        <v>1</v>
      </c>
      <c r="I584" s="668">
        <v>1891</v>
      </c>
      <c r="J584" s="668">
        <v>2</v>
      </c>
      <c r="K584" s="668">
        <v>3792</v>
      </c>
      <c r="L584" s="668">
        <v>0.50132205182443157</v>
      </c>
      <c r="M584" s="668">
        <v>1896</v>
      </c>
      <c r="N584" s="668">
        <v>6</v>
      </c>
      <c r="O584" s="668">
        <v>11664</v>
      </c>
      <c r="P584" s="681">
        <v>1.5420412480169223</v>
      </c>
      <c r="Q584" s="669">
        <v>1944</v>
      </c>
    </row>
    <row r="585" spans="1:17" ht="14.4" customHeight="1" x14ac:dyDescent="0.3">
      <c r="A585" s="664" t="s">
        <v>8340</v>
      </c>
      <c r="B585" s="665" t="s">
        <v>7771</v>
      </c>
      <c r="C585" s="665" t="s">
        <v>8045</v>
      </c>
      <c r="D585" s="665" t="s">
        <v>8054</v>
      </c>
      <c r="E585" s="665" t="s">
        <v>8055</v>
      </c>
      <c r="F585" s="668"/>
      <c r="G585" s="668"/>
      <c r="H585" s="668"/>
      <c r="I585" s="668"/>
      <c r="J585" s="668">
        <v>1</v>
      </c>
      <c r="K585" s="668">
        <v>35</v>
      </c>
      <c r="L585" s="668"/>
      <c r="M585" s="668">
        <v>35</v>
      </c>
      <c r="N585" s="668"/>
      <c r="O585" s="668"/>
      <c r="P585" s="681"/>
      <c r="Q585" s="669"/>
    </row>
    <row r="586" spans="1:17" ht="14.4" customHeight="1" x14ac:dyDescent="0.3">
      <c r="A586" s="664" t="s">
        <v>8340</v>
      </c>
      <c r="B586" s="665" t="s">
        <v>7771</v>
      </c>
      <c r="C586" s="665" t="s">
        <v>8045</v>
      </c>
      <c r="D586" s="665" t="s">
        <v>8060</v>
      </c>
      <c r="E586" s="665" t="s">
        <v>8061</v>
      </c>
      <c r="F586" s="668">
        <v>2</v>
      </c>
      <c r="G586" s="668">
        <v>326</v>
      </c>
      <c r="H586" s="668">
        <v>1</v>
      </c>
      <c r="I586" s="668">
        <v>163</v>
      </c>
      <c r="J586" s="668">
        <v>1</v>
      </c>
      <c r="K586" s="668">
        <v>165</v>
      </c>
      <c r="L586" s="668">
        <v>0.50613496932515334</v>
      </c>
      <c r="M586" s="668">
        <v>165</v>
      </c>
      <c r="N586" s="668">
        <v>2</v>
      </c>
      <c r="O586" s="668">
        <v>354</v>
      </c>
      <c r="P586" s="681">
        <v>1.0858895705521472</v>
      </c>
      <c r="Q586" s="669">
        <v>177</v>
      </c>
    </row>
    <row r="587" spans="1:17" ht="14.4" customHeight="1" x14ac:dyDescent="0.3">
      <c r="A587" s="664" t="s">
        <v>8340</v>
      </c>
      <c r="B587" s="665" t="s">
        <v>7771</v>
      </c>
      <c r="C587" s="665" t="s">
        <v>8045</v>
      </c>
      <c r="D587" s="665" t="s">
        <v>8068</v>
      </c>
      <c r="E587" s="665" t="s">
        <v>8069</v>
      </c>
      <c r="F587" s="668"/>
      <c r="G587" s="668"/>
      <c r="H587" s="668"/>
      <c r="I587" s="668"/>
      <c r="J587" s="668">
        <v>1</v>
      </c>
      <c r="K587" s="668">
        <v>106</v>
      </c>
      <c r="L587" s="668"/>
      <c r="M587" s="668">
        <v>106</v>
      </c>
      <c r="N587" s="668"/>
      <c r="O587" s="668"/>
      <c r="P587" s="681"/>
      <c r="Q587" s="669"/>
    </row>
    <row r="588" spans="1:17" ht="14.4" customHeight="1" x14ac:dyDescent="0.3">
      <c r="A588" s="664" t="s">
        <v>8340</v>
      </c>
      <c r="B588" s="665" t="s">
        <v>7771</v>
      </c>
      <c r="C588" s="665" t="s">
        <v>8045</v>
      </c>
      <c r="D588" s="665" t="s">
        <v>8082</v>
      </c>
      <c r="E588" s="665" t="s">
        <v>8083</v>
      </c>
      <c r="F588" s="668"/>
      <c r="G588" s="668"/>
      <c r="H588" s="668"/>
      <c r="I588" s="668"/>
      <c r="J588" s="668">
        <v>1</v>
      </c>
      <c r="K588" s="668">
        <v>331</v>
      </c>
      <c r="L588" s="668"/>
      <c r="M588" s="668">
        <v>331</v>
      </c>
      <c r="N588" s="668"/>
      <c r="O588" s="668"/>
      <c r="P588" s="681"/>
      <c r="Q588" s="669"/>
    </row>
    <row r="589" spans="1:17" ht="14.4" customHeight="1" x14ac:dyDescent="0.3">
      <c r="A589" s="664" t="s">
        <v>8340</v>
      </c>
      <c r="B589" s="665" t="s">
        <v>8116</v>
      </c>
      <c r="C589" s="665" t="s">
        <v>8032</v>
      </c>
      <c r="D589" s="665" t="s">
        <v>8170</v>
      </c>
      <c r="E589" s="665" t="s">
        <v>8171</v>
      </c>
      <c r="F589" s="668"/>
      <c r="G589" s="668"/>
      <c r="H589" s="668"/>
      <c r="I589" s="668"/>
      <c r="J589" s="668">
        <v>1</v>
      </c>
      <c r="K589" s="668">
        <v>710.6</v>
      </c>
      <c r="L589" s="668"/>
      <c r="M589" s="668">
        <v>710.6</v>
      </c>
      <c r="N589" s="668"/>
      <c r="O589" s="668"/>
      <c r="P589" s="681"/>
      <c r="Q589" s="669"/>
    </row>
    <row r="590" spans="1:17" ht="14.4" customHeight="1" x14ac:dyDescent="0.3">
      <c r="A590" s="664" t="s">
        <v>8340</v>
      </c>
      <c r="B590" s="665" t="s">
        <v>8116</v>
      </c>
      <c r="C590" s="665" t="s">
        <v>8045</v>
      </c>
      <c r="D590" s="665" t="s">
        <v>8144</v>
      </c>
      <c r="E590" s="665" t="s">
        <v>8145</v>
      </c>
      <c r="F590" s="668"/>
      <c r="G590" s="668"/>
      <c r="H590" s="668"/>
      <c r="I590" s="668"/>
      <c r="J590" s="668">
        <v>1</v>
      </c>
      <c r="K590" s="668">
        <v>690</v>
      </c>
      <c r="L590" s="668"/>
      <c r="M590" s="668">
        <v>690</v>
      </c>
      <c r="N590" s="668"/>
      <c r="O590" s="668"/>
      <c r="P590" s="681"/>
      <c r="Q590" s="669"/>
    </row>
    <row r="591" spans="1:17" ht="14.4" customHeight="1" x14ac:dyDescent="0.3">
      <c r="A591" s="664" t="s">
        <v>8340</v>
      </c>
      <c r="B591" s="665" t="s">
        <v>8116</v>
      </c>
      <c r="C591" s="665" t="s">
        <v>8045</v>
      </c>
      <c r="D591" s="665" t="s">
        <v>8150</v>
      </c>
      <c r="E591" s="665" t="s">
        <v>8151</v>
      </c>
      <c r="F591" s="668"/>
      <c r="G591" s="668"/>
      <c r="H591" s="668"/>
      <c r="I591" s="668"/>
      <c r="J591" s="668">
        <v>1</v>
      </c>
      <c r="K591" s="668">
        <v>331</v>
      </c>
      <c r="L591" s="668"/>
      <c r="M591" s="668">
        <v>331</v>
      </c>
      <c r="N591" s="668"/>
      <c r="O591" s="668"/>
      <c r="P591" s="681"/>
      <c r="Q591" s="669"/>
    </row>
    <row r="592" spans="1:17" ht="14.4" customHeight="1" x14ac:dyDescent="0.3">
      <c r="A592" s="664" t="s">
        <v>8340</v>
      </c>
      <c r="B592" s="665" t="s">
        <v>8116</v>
      </c>
      <c r="C592" s="665" t="s">
        <v>8045</v>
      </c>
      <c r="D592" s="665" t="s">
        <v>8090</v>
      </c>
      <c r="E592" s="665" t="s">
        <v>8091</v>
      </c>
      <c r="F592" s="668">
        <v>1</v>
      </c>
      <c r="G592" s="668">
        <v>114</v>
      </c>
      <c r="H592" s="668">
        <v>1</v>
      </c>
      <c r="I592" s="668">
        <v>114</v>
      </c>
      <c r="J592" s="668"/>
      <c r="K592" s="668"/>
      <c r="L592" s="668"/>
      <c r="M592" s="668"/>
      <c r="N592" s="668"/>
      <c r="O592" s="668"/>
      <c r="P592" s="681"/>
      <c r="Q592" s="669"/>
    </row>
    <row r="593" spans="1:17" ht="14.4" customHeight="1" x14ac:dyDescent="0.3">
      <c r="A593" s="664" t="s">
        <v>8340</v>
      </c>
      <c r="B593" s="665" t="s">
        <v>8116</v>
      </c>
      <c r="C593" s="665" t="s">
        <v>8045</v>
      </c>
      <c r="D593" s="665" t="s">
        <v>8158</v>
      </c>
      <c r="E593" s="665" t="s">
        <v>8159</v>
      </c>
      <c r="F593" s="668"/>
      <c r="G593" s="668"/>
      <c r="H593" s="668"/>
      <c r="I593" s="668"/>
      <c r="J593" s="668">
        <v>1</v>
      </c>
      <c r="K593" s="668">
        <v>1896</v>
      </c>
      <c r="L593" s="668"/>
      <c r="M593" s="668">
        <v>1896</v>
      </c>
      <c r="N593" s="668"/>
      <c r="O593" s="668"/>
      <c r="P593" s="681"/>
      <c r="Q593" s="669"/>
    </row>
    <row r="594" spans="1:17" ht="14.4" customHeight="1" x14ac:dyDescent="0.3">
      <c r="A594" s="664" t="s">
        <v>8341</v>
      </c>
      <c r="B594" s="665" t="s">
        <v>7771</v>
      </c>
      <c r="C594" s="665" t="s">
        <v>8045</v>
      </c>
      <c r="D594" s="665" t="s">
        <v>8054</v>
      </c>
      <c r="E594" s="665" t="s">
        <v>8055</v>
      </c>
      <c r="F594" s="668">
        <v>1</v>
      </c>
      <c r="G594" s="668">
        <v>34</v>
      </c>
      <c r="H594" s="668">
        <v>1</v>
      </c>
      <c r="I594" s="668">
        <v>34</v>
      </c>
      <c r="J594" s="668">
        <v>2</v>
      </c>
      <c r="K594" s="668">
        <v>70</v>
      </c>
      <c r="L594" s="668">
        <v>2.0588235294117645</v>
      </c>
      <c r="M594" s="668">
        <v>35</v>
      </c>
      <c r="N594" s="668">
        <v>2</v>
      </c>
      <c r="O594" s="668">
        <v>74</v>
      </c>
      <c r="P594" s="681">
        <v>2.1764705882352939</v>
      </c>
      <c r="Q594" s="669">
        <v>37</v>
      </c>
    </row>
    <row r="595" spans="1:17" ht="14.4" customHeight="1" x14ac:dyDescent="0.3">
      <c r="A595" s="664" t="s">
        <v>8341</v>
      </c>
      <c r="B595" s="665" t="s">
        <v>7771</v>
      </c>
      <c r="C595" s="665" t="s">
        <v>8045</v>
      </c>
      <c r="D595" s="665" t="s">
        <v>8060</v>
      </c>
      <c r="E595" s="665" t="s">
        <v>8061</v>
      </c>
      <c r="F595" s="668"/>
      <c r="G595" s="668"/>
      <c r="H595" s="668"/>
      <c r="I595" s="668"/>
      <c r="J595" s="668">
        <v>1</v>
      </c>
      <c r="K595" s="668">
        <v>165</v>
      </c>
      <c r="L595" s="668"/>
      <c r="M595" s="668">
        <v>165</v>
      </c>
      <c r="N595" s="668">
        <v>1</v>
      </c>
      <c r="O595" s="668">
        <v>177</v>
      </c>
      <c r="P595" s="681"/>
      <c r="Q595" s="669">
        <v>177</v>
      </c>
    </row>
    <row r="596" spans="1:17" ht="14.4" customHeight="1" x14ac:dyDescent="0.3">
      <c r="A596" s="664" t="s">
        <v>8341</v>
      </c>
      <c r="B596" s="665" t="s">
        <v>7771</v>
      </c>
      <c r="C596" s="665" t="s">
        <v>8045</v>
      </c>
      <c r="D596" s="665" t="s">
        <v>8086</v>
      </c>
      <c r="E596" s="665" t="s">
        <v>8087</v>
      </c>
      <c r="F596" s="668">
        <v>2</v>
      </c>
      <c r="G596" s="668">
        <v>1296</v>
      </c>
      <c r="H596" s="668">
        <v>1</v>
      </c>
      <c r="I596" s="668">
        <v>648</v>
      </c>
      <c r="J596" s="668">
        <v>1</v>
      </c>
      <c r="K596" s="668">
        <v>653</v>
      </c>
      <c r="L596" s="668">
        <v>0.50385802469135799</v>
      </c>
      <c r="M596" s="668">
        <v>653</v>
      </c>
      <c r="N596" s="668">
        <v>1</v>
      </c>
      <c r="O596" s="668">
        <v>701</v>
      </c>
      <c r="P596" s="681">
        <v>0.54089506172839508</v>
      </c>
      <c r="Q596" s="669">
        <v>701</v>
      </c>
    </row>
    <row r="597" spans="1:17" ht="14.4" customHeight="1" x14ac:dyDescent="0.3">
      <c r="A597" s="664" t="s">
        <v>8341</v>
      </c>
      <c r="B597" s="665" t="s">
        <v>7771</v>
      </c>
      <c r="C597" s="665" t="s">
        <v>8045</v>
      </c>
      <c r="D597" s="665" t="s">
        <v>8090</v>
      </c>
      <c r="E597" s="665" t="s">
        <v>8091</v>
      </c>
      <c r="F597" s="668">
        <v>1</v>
      </c>
      <c r="G597" s="668">
        <v>112</v>
      </c>
      <c r="H597" s="668">
        <v>1</v>
      </c>
      <c r="I597" s="668">
        <v>112</v>
      </c>
      <c r="J597" s="668"/>
      <c r="K597" s="668"/>
      <c r="L597" s="668"/>
      <c r="M597" s="668"/>
      <c r="N597" s="668"/>
      <c r="O597" s="668"/>
      <c r="P597" s="681"/>
      <c r="Q597" s="669"/>
    </row>
    <row r="598" spans="1:17" ht="14.4" customHeight="1" x14ac:dyDescent="0.3">
      <c r="A598" s="664" t="s">
        <v>8341</v>
      </c>
      <c r="B598" s="665" t="s">
        <v>8116</v>
      </c>
      <c r="C598" s="665" t="s">
        <v>8045</v>
      </c>
      <c r="D598" s="665" t="s">
        <v>8054</v>
      </c>
      <c r="E598" s="665" t="s">
        <v>8055</v>
      </c>
      <c r="F598" s="668">
        <v>1</v>
      </c>
      <c r="G598" s="668">
        <v>35</v>
      </c>
      <c r="H598" s="668">
        <v>1</v>
      </c>
      <c r="I598" s="668">
        <v>35</v>
      </c>
      <c r="J598" s="668">
        <v>2</v>
      </c>
      <c r="K598" s="668">
        <v>70</v>
      </c>
      <c r="L598" s="668">
        <v>2</v>
      </c>
      <c r="M598" s="668">
        <v>35</v>
      </c>
      <c r="N598" s="668">
        <v>3</v>
      </c>
      <c r="O598" s="668">
        <v>111</v>
      </c>
      <c r="P598" s="681">
        <v>3.1714285714285713</v>
      </c>
      <c r="Q598" s="669">
        <v>37</v>
      </c>
    </row>
    <row r="599" spans="1:17" ht="14.4" customHeight="1" x14ac:dyDescent="0.3">
      <c r="A599" s="664" t="s">
        <v>8341</v>
      </c>
      <c r="B599" s="665" t="s">
        <v>8116</v>
      </c>
      <c r="C599" s="665" t="s">
        <v>8045</v>
      </c>
      <c r="D599" s="665" t="s">
        <v>8062</v>
      </c>
      <c r="E599" s="665" t="s">
        <v>8063</v>
      </c>
      <c r="F599" s="668">
        <v>2</v>
      </c>
      <c r="G599" s="668">
        <v>328</v>
      </c>
      <c r="H599" s="668">
        <v>1</v>
      </c>
      <c r="I599" s="668">
        <v>164</v>
      </c>
      <c r="J599" s="668">
        <v>1</v>
      </c>
      <c r="K599" s="668">
        <v>165</v>
      </c>
      <c r="L599" s="668">
        <v>0.50304878048780488</v>
      </c>
      <c r="M599" s="668">
        <v>165</v>
      </c>
      <c r="N599" s="668">
        <v>2</v>
      </c>
      <c r="O599" s="668">
        <v>354</v>
      </c>
      <c r="P599" s="681">
        <v>1.0792682926829269</v>
      </c>
      <c r="Q599" s="669">
        <v>177</v>
      </c>
    </row>
    <row r="600" spans="1:17" ht="14.4" customHeight="1" x14ac:dyDescent="0.3">
      <c r="A600" s="664" t="s">
        <v>8341</v>
      </c>
      <c r="B600" s="665" t="s">
        <v>8116</v>
      </c>
      <c r="C600" s="665" t="s">
        <v>8045</v>
      </c>
      <c r="D600" s="665" t="s">
        <v>8150</v>
      </c>
      <c r="E600" s="665" t="s">
        <v>8151</v>
      </c>
      <c r="F600" s="668"/>
      <c r="G600" s="668"/>
      <c r="H600" s="668"/>
      <c r="I600" s="668"/>
      <c r="J600" s="668"/>
      <c r="K600" s="668"/>
      <c r="L600" s="668"/>
      <c r="M600" s="668"/>
      <c r="N600" s="668">
        <v>1</v>
      </c>
      <c r="O600" s="668">
        <v>354</v>
      </c>
      <c r="P600" s="681"/>
      <c r="Q600" s="669">
        <v>354</v>
      </c>
    </row>
    <row r="601" spans="1:17" ht="14.4" customHeight="1" x14ac:dyDescent="0.3">
      <c r="A601" s="664" t="s">
        <v>8342</v>
      </c>
      <c r="B601" s="665" t="s">
        <v>7771</v>
      </c>
      <c r="C601" s="665" t="s">
        <v>8045</v>
      </c>
      <c r="D601" s="665" t="s">
        <v>8060</v>
      </c>
      <c r="E601" s="665" t="s">
        <v>8061</v>
      </c>
      <c r="F601" s="668"/>
      <c r="G601" s="668"/>
      <c r="H601" s="668"/>
      <c r="I601" s="668"/>
      <c r="J601" s="668">
        <v>1</v>
      </c>
      <c r="K601" s="668">
        <v>165</v>
      </c>
      <c r="L601" s="668"/>
      <c r="M601" s="668">
        <v>165</v>
      </c>
      <c r="N601" s="668"/>
      <c r="O601" s="668"/>
      <c r="P601" s="681"/>
      <c r="Q601" s="669"/>
    </row>
    <row r="602" spans="1:17" ht="14.4" customHeight="1" x14ac:dyDescent="0.3">
      <c r="A602" s="664" t="s">
        <v>8342</v>
      </c>
      <c r="B602" s="665" t="s">
        <v>7771</v>
      </c>
      <c r="C602" s="665" t="s">
        <v>8045</v>
      </c>
      <c r="D602" s="665" t="s">
        <v>8090</v>
      </c>
      <c r="E602" s="665" t="s">
        <v>8091</v>
      </c>
      <c r="F602" s="668">
        <v>1</v>
      </c>
      <c r="G602" s="668">
        <v>114</v>
      </c>
      <c r="H602" s="668">
        <v>1</v>
      </c>
      <c r="I602" s="668">
        <v>114</v>
      </c>
      <c r="J602" s="668"/>
      <c r="K602" s="668"/>
      <c r="L602" s="668"/>
      <c r="M602" s="668"/>
      <c r="N602" s="668"/>
      <c r="O602" s="668"/>
      <c r="P602" s="681"/>
      <c r="Q602" s="669"/>
    </row>
    <row r="603" spans="1:17" ht="14.4" customHeight="1" x14ac:dyDescent="0.3">
      <c r="A603" s="664" t="s">
        <v>8342</v>
      </c>
      <c r="B603" s="665" t="s">
        <v>8116</v>
      </c>
      <c r="C603" s="665" t="s">
        <v>8045</v>
      </c>
      <c r="D603" s="665" t="s">
        <v>8054</v>
      </c>
      <c r="E603" s="665" t="s">
        <v>8055</v>
      </c>
      <c r="F603" s="668">
        <v>4</v>
      </c>
      <c r="G603" s="668">
        <v>140</v>
      </c>
      <c r="H603" s="668">
        <v>1</v>
      </c>
      <c r="I603" s="668">
        <v>35</v>
      </c>
      <c r="J603" s="668"/>
      <c r="K603" s="668"/>
      <c r="L603" s="668"/>
      <c r="M603" s="668"/>
      <c r="N603" s="668"/>
      <c r="O603" s="668"/>
      <c r="P603" s="681"/>
      <c r="Q603" s="669"/>
    </row>
    <row r="604" spans="1:17" ht="14.4" customHeight="1" x14ac:dyDescent="0.3">
      <c r="A604" s="664" t="s">
        <v>8342</v>
      </c>
      <c r="B604" s="665" t="s">
        <v>8116</v>
      </c>
      <c r="C604" s="665" t="s">
        <v>8045</v>
      </c>
      <c r="D604" s="665" t="s">
        <v>8062</v>
      </c>
      <c r="E604" s="665" t="s">
        <v>8063</v>
      </c>
      <c r="F604" s="668"/>
      <c r="G604" s="668"/>
      <c r="H604" s="668"/>
      <c r="I604" s="668"/>
      <c r="J604" s="668"/>
      <c r="K604" s="668"/>
      <c r="L604" s="668"/>
      <c r="M604" s="668"/>
      <c r="N604" s="668">
        <v>1</v>
      </c>
      <c r="O604" s="668">
        <v>177</v>
      </c>
      <c r="P604" s="681"/>
      <c r="Q604" s="669">
        <v>177</v>
      </c>
    </row>
    <row r="605" spans="1:17" ht="14.4" customHeight="1" x14ac:dyDescent="0.3">
      <c r="A605" s="664" t="s">
        <v>8342</v>
      </c>
      <c r="B605" s="665" t="s">
        <v>8116</v>
      </c>
      <c r="C605" s="665" t="s">
        <v>8045</v>
      </c>
      <c r="D605" s="665" t="s">
        <v>8162</v>
      </c>
      <c r="E605" s="665" t="s">
        <v>8163</v>
      </c>
      <c r="F605" s="668"/>
      <c r="G605" s="668"/>
      <c r="H605" s="668"/>
      <c r="I605" s="668"/>
      <c r="J605" s="668"/>
      <c r="K605" s="668"/>
      <c r="L605" s="668"/>
      <c r="M605" s="668"/>
      <c r="N605" s="668">
        <v>1</v>
      </c>
      <c r="O605" s="668">
        <v>300</v>
      </c>
      <c r="P605" s="681"/>
      <c r="Q605" s="669">
        <v>300</v>
      </c>
    </row>
    <row r="606" spans="1:17" ht="14.4" customHeight="1" x14ac:dyDescent="0.3">
      <c r="A606" s="664" t="s">
        <v>8342</v>
      </c>
      <c r="B606" s="665" t="s">
        <v>8116</v>
      </c>
      <c r="C606" s="665" t="s">
        <v>8045</v>
      </c>
      <c r="D606" s="665" t="s">
        <v>8164</v>
      </c>
      <c r="E606" s="665" t="s">
        <v>8165</v>
      </c>
      <c r="F606" s="668"/>
      <c r="G606" s="668"/>
      <c r="H606" s="668"/>
      <c r="I606" s="668"/>
      <c r="J606" s="668"/>
      <c r="K606" s="668"/>
      <c r="L606" s="668"/>
      <c r="M606" s="668"/>
      <c r="N606" s="668">
        <v>3</v>
      </c>
      <c r="O606" s="668">
        <v>480</v>
      </c>
      <c r="P606" s="681"/>
      <c r="Q606" s="669">
        <v>160</v>
      </c>
    </row>
    <row r="607" spans="1:17" ht="14.4" customHeight="1" x14ac:dyDescent="0.3">
      <c r="A607" s="664" t="s">
        <v>8343</v>
      </c>
      <c r="B607" s="665" t="s">
        <v>7771</v>
      </c>
      <c r="C607" s="665" t="s">
        <v>8045</v>
      </c>
      <c r="D607" s="665" t="s">
        <v>8054</v>
      </c>
      <c r="E607" s="665" t="s">
        <v>8055</v>
      </c>
      <c r="F607" s="668"/>
      <c r="G607" s="668"/>
      <c r="H607" s="668"/>
      <c r="I607" s="668"/>
      <c r="J607" s="668">
        <v>1</v>
      </c>
      <c r="K607" s="668">
        <v>35</v>
      </c>
      <c r="L607" s="668"/>
      <c r="M607" s="668">
        <v>35</v>
      </c>
      <c r="N607" s="668"/>
      <c r="O607" s="668"/>
      <c r="P607" s="681"/>
      <c r="Q607" s="669"/>
    </row>
    <row r="608" spans="1:17" ht="14.4" customHeight="1" x14ac:dyDescent="0.3">
      <c r="A608" s="664" t="s">
        <v>8343</v>
      </c>
      <c r="B608" s="665" t="s">
        <v>7771</v>
      </c>
      <c r="C608" s="665" t="s">
        <v>8045</v>
      </c>
      <c r="D608" s="665" t="s">
        <v>8086</v>
      </c>
      <c r="E608" s="665" t="s">
        <v>8087</v>
      </c>
      <c r="F608" s="668"/>
      <c r="G608" s="668"/>
      <c r="H608" s="668"/>
      <c r="I608" s="668"/>
      <c r="J608" s="668">
        <v>1</v>
      </c>
      <c r="K608" s="668">
        <v>653</v>
      </c>
      <c r="L608" s="668"/>
      <c r="M608" s="668">
        <v>653</v>
      </c>
      <c r="N608" s="668">
        <v>1</v>
      </c>
      <c r="O608" s="668">
        <v>701</v>
      </c>
      <c r="P608" s="681"/>
      <c r="Q608" s="669">
        <v>701</v>
      </c>
    </row>
    <row r="609" spans="1:17" ht="14.4" customHeight="1" x14ac:dyDescent="0.3">
      <c r="A609" s="664" t="s">
        <v>8343</v>
      </c>
      <c r="B609" s="665" t="s">
        <v>7771</v>
      </c>
      <c r="C609" s="665" t="s">
        <v>8045</v>
      </c>
      <c r="D609" s="665" t="s">
        <v>8090</v>
      </c>
      <c r="E609" s="665" t="s">
        <v>8091</v>
      </c>
      <c r="F609" s="668"/>
      <c r="G609" s="668"/>
      <c r="H609" s="668"/>
      <c r="I609" s="668"/>
      <c r="J609" s="668"/>
      <c r="K609" s="668"/>
      <c r="L609" s="668"/>
      <c r="M609" s="668"/>
      <c r="N609" s="668">
        <v>2</v>
      </c>
      <c r="O609" s="668">
        <v>244</v>
      </c>
      <c r="P609" s="681"/>
      <c r="Q609" s="669">
        <v>122</v>
      </c>
    </row>
    <row r="610" spans="1:17" ht="14.4" customHeight="1" x14ac:dyDescent="0.3">
      <c r="A610" s="664" t="s">
        <v>8343</v>
      </c>
      <c r="B610" s="665" t="s">
        <v>8116</v>
      </c>
      <c r="C610" s="665" t="s">
        <v>8032</v>
      </c>
      <c r="D610" s="665" t="s">
        <v>8170</v>
      </c>
      <c r="E610" s="665" t="s">
        <v>8171</v>
      </c>
      <c r="F610" s="668">
        <v>1</v>
      </c>
      <c r="G610" s="668">
        <v>710.6</v>
      </c>
      <c r="H610" s="668">
        <v>1</v>
      </c>
      <c r="I610" s="668">
        <v>710.6</v>
      </c>
      <c r="J610" s="668">
        <v>2</v>
      </c>
      <c r="K610" s="668">
        <v>1421.2</v>
      </c>
      <c r="L610" s="668">
        <v>2</v>
      </c>
      <c r="M610" s="668">
        <v>710.6</v>
      </c>
      <c r="N610" s="668"/>
      <c r="O610" s="668"/>
      <c r="P610" s="681"/>
      <c r="Q610" s="669"/>
    </row>
    <row r="611" spans="1:17" ht="14.4" customHeight="1" x14ac:dyDescent="0.3">
      <c r="A611" s="664" t="s">
        <v>8343</v>
      </c>
      <c r="B611" s="665" t="s">
        <v>8116</v>
      </c>
      <c r="C611" s="665" t="s">
        <v>8032</v>
      </c>
      <c r="D611" s="665" t="s">
        <v>8125</v>
      </c>
      <c r="E611" s="665" t="s">
        <v>8126</v>
      </c>
      <c r="F611" s="668">
        <v>3</v>
      </c>
      <c r="G611" s="668">
        <v>6034.2000000000007</v>
      </c>
      <c r="H611" s="668">
        <v>1</v>
      </c>
      <c r="I611" s="668">
        <v>2011.4000000000003</v>
      </c>
      <c r="J611" s="668"/>
      <c r="K611" s="668"/>
      <c r="L611" s="668"/>
      <c r="M611" s="668"/>
      <c r="N611" s="668"/>
      <c r="O611" s="668"/>
      <c r="P611" s="681"/>
      <c r="Q611" s="669"/>
    </row>
    <row r="612" spans="1:17" ht="14.4" customHeight="1" x14ac:dyDescent="0.3">
      <c r="A612" s="664" t="s">
        <v>8343</v>
      </c>
      <c r="B612" s="665" t="s">
        <v>8116</v>
      </c>
      <c r="C612" s="665" t="s">
        <v>8032</v>
      </c>
      <c r="D612" s="665" t="s">
        <v>8172</v>
      </c>
      <c r="E612" s="665" t="s">
        <v>8173</v>
      </c>
      <c r="F612" s="668"/>
      <c r="G612" s="668"/>
      <c r="H612" s="668"/>
      <c r="I612" s="668"/>
      <c r="J612" s="668"/>
      <c r="K612" s="668"/>
      <c r="L612" s="668"/>
      <c r="M612" s="668"/>
      <c r="N612" s="668">
        <v>3</v>
      </c>
      <c r="O612" s="668">
        <v>3065.31</v>
      </c>
      <c r="P612" s="681"/>
      <c r="Q612" s="669">
        <v>1021.77</v>
      </c>
    </row>
    <row r="613" spans="1:17" ht="14.4" customHeight="1" x14ac:dyDescent="0.3">
      <c r="A613" s="664" t="s">
        <v>8343</v>
      </c>
      <c r="B613" s="665" t="s">
        <v>8116</v>
      </c>
      <c r="C613" s="665" t="s">
        <v>8032</v>
      </c>
      <c r="D613" s="665" t="s">
        <v>8174</v>
      </c>
      <c r="E613" s="665" t="s">
        <v>8175</v>
      </c>
      <c r="F613" s="668"/>
      <c r="G613" s="668"/>
      <c r="H613" s="668"/>
      <c r="I613" s="668"/>
      <c r="J613" s="668">
        <v>1</v>
      </c>
      <c r="K613" s="668">
        <v>2012.57</v>
      </c>
      <c r="L613" s="668"/>
      <c r="M613" s="668">
        <v>2012.57</v>
      </c>
      <c r="N613" s="668">
        <v>1</v>
      </c>
      <c r="O613" s="668">
        <v>2012.57</v>
      </c>
      <c r="P613" s="681"/>
      <c r="Q613" s="669">
        <v>2012.57</v>
      </c>
    </row>
    <row r="614" spans="1:17" ht="14.4" customHeight="1" x14ac:dyDescent="0.3">
      <c r="A614" s="664" t="s">
        <v>8343</v>
      </c>
      <c r="B614" s="665" t="s">
        <v>8116</v>
      </c>
      <c r="C614" s="665" t="s">
        <v>8045</v>
      </c>
      <c r="D614" s="665" t="s">
        <v>8054</v>
      </c>
      <c r="E614" s="665" t="s">
        <v>8055</v>
      </c>
      <c r="F614" s="668">
        <v>2</v>
      </c>
      <c r="G614" s="668">
        <v>69</v>
      </c>
      <c r="H614" s="668">
        <v>1</v>
      </c>
      <c r="I614" s="668">
        <v>34.5</v>
      </c>
      <c r="J614" s="668">
        <v>6</v>
      </c>
      <c r="K614" s="668">
        <v>210</v>
      </c>
      <c r="L614" s="668">
        <v>3.0434782608695654</v>
      </c>
      <c r="M614" s="668">
        <v>35</v>
      </c>
      <c r="N614" s="668">
        <v>6</v>
      </c>
      <c r="O614" s="668">
        <v>222</v>
      </c>
      <c r="P614" s="681">
        <v>3.2173913043478262</v>
      </c>
      <c r="Q614" s="669">
        <v>37</v>
      </c>
    </row>
    <row r="615" spans="1:17" ht="14.4" customHeight="1" x14ac:dyDescent="0.3">
      <c r="A615" s="664" t="s">
        <v>8343</v>
      </c>
      <c r="B615" s="665" t="s">
        <v>8116</v>
      </c>
      <c r="C615" s="665" t="s">
        <v>8045</v>
      </c>
      <c r="D615" s="665" t="s">
        <v>8062</v>
      </c>
      <c r="E615" s="665" t="s">
        <v>8063</v>
      </c>
      <c r="F615" s="668">
        <v>3</v>
      </c>
      <c r="G615" s="668">
        <v>491</v>
      </c>
      <c r="H615" s="668">
        <v>1</v>
      </c>
      <c r="I615" s="668">
        <v>163.66666666666666</v>
      </c>
      <c r="J615" s="668">
        <v>7</v>
      </c>
      <c r="K615" s="668">
        <v>1155</v>
      </c>
      <c r="L615" s="668">
        <v>2.3523421588594706</v>
      </c>
      <c r="M615" s="668">
        <v>165</v>
      </c>
      <c r="N615" s="668">
        <v>16</v>
      </c>
      <c r="O615" s="668">
        <v>2832</v>
      </c>
      <c r="P615" s="681">
        <v>5.7678207739307537</v>
      </c>
      <c r="Q615" s="669">
        <v>177</v>
      </c>
    </row>
    <row r="616" spans="1:17" ht="14.4" customHeight="1" x14ac:dyDescent="0.3">
      <c r="A616" s="664" t="s">
        <v>8343</v>
      </c>
      <c r="B616" s="665" t="s">
        <v>8116</v>
      </c>
      <c r="C616" s="665" t="s">
        <v>8045</v>
      </c>
      <c r="D616" s="665" t="s">
        <v>8132</v>
      </c>
      <c r="E616" s="665" t="s">
        <v>8133</v>
      </c>
      <c r="F616" s="668">
        <v>3</v>
      </c>
      <c r="G616" s="668">
        <v>3564</v>
      </c>
      <c r="H616" s="668">
        <v>1</v>
      </c>
      <c r="I616" s="668">
        <v>1188</v>
      </c>
      <c r="J616" s="668">
        <v>3</v>
      </c>
      <c r="K616" s="668">
        <v>3582</v>
      </c>
      <c r="L616" s="668">
        <v>1.005050505050505</v>
      </c>
      <c r="M616" s="668">
        <v>1194</v>
      </c>
      <c r="N616" s="668">
        <v>4</v>
      </c>
      <c r="O616" s="668">
        <v>4968</v>
      </c>
      <c r="P616" s="681">
        <v>1.393939393939394</v>
      </c>
      <c r="Q616" s="669">
        <v>1242</v>
      </c>
    </row>
    <row r="617" spans="1:17" ht="14.4" customHeight="1" x14ac:dyDescent="0.3">
      <c r="A617" s="664" t="s">
        <v>8343</v>
      </c>
      <c r="B617" s="665" t="s">
        <v>8116</v>
      </c>
      <c r="C617" s="665" t="s">
        <v>8045</v>
      </c>
      <c r="D617" s="665" t="s">
        <v>8134</v>
      </c>
      <c r="E617" s="665" t="s">
        <v>8135</v>
      </c>
      <c r="F617" s="668">
        <v>144</v>
      </c>
      <c r="G617" s="668">
        <v>101678</v>
      </c>
      <c r="H617" s="668">
        <v>1</v>
      </c>
      <c r="I617" s="668">
        <v>706.09722222222217</v>
      </c>
      <c r="J617" s="668">
        <v>123</v>
      </c>
      <c r="K617" s="668">
        <v>86961</v>
      </c>
      <c r="L617" s="668">
        <v>0.85525875804008733</v>
      </c>
      <c r="M617" s="668">
        <v>707</v>
      </c>
      <c r="N617" s="668">
        <v>127</v>
      </c>
      <c r="O617" s="668">
        <v>90805</v>
      </c>
      <c r="P617" s="681">
        <v>0.89306437970849151</v>
      </c>
      <c r="Q617" s="669">
        <v>715</v>
      </c>
    </row>
    <row r="618" spans="1:17" ht="14.4" customHeight="1" x14ac:dyDescent="0.3">
      <c r="A618" s="664" t="s">
        <v>8343</v>
      </c>
      <c r="B618" s="665" t="s">
        <v>8116</v>
      </c>
      <c r="C618" s="665" t="s">
        <v>8045</v>
      </c>
      <c r="D618" s="665" t="s">
        <v>8142</v>
      </c>
      <c r="E618" s="665" t="s">
        <v>8143</v>
      </c>
      <c r="F618" s="668">
        <v>13</v>
      </c>
      <c r="G618" s="668">
        <v>1614</v>
      </c>
      <c r="H618" s="668">
        <v>1</v>
      </c>
      <c r="I618" s="668">
        <v>124.15384615384616</v>
      </c>
      <c r="J618" s="668"/>
      <c r="K618" s="668"/>
      <c r="L618" s="668"/>
      <c r="M618" s="668"/>
      <c r="N618" s="668">
        <v>4</v>
      </c>
      <c r="O618" s="668">
        <v>516</v>
      </c>
      <c r="P618" s="681">
        <v>0.31970260223048325</v>
      </c>
      <c r="Q618" s="669">
        <v>129</v>
      </c>
    </row>
    <row r="619" spans="1:17" ht="14.4" customHeight="1" x14ac:dyDescent="0.3">
      <c r="A619" s="664" t="s">
        <v>8343</v>
      </c>
      <c r="B619" s="665" t="s">
        <v>8116</v>
      </c>
      <c r="C619" s="665" t="s">
        <v>8045</v>
      </c>
      <c r="D619" s="665" t="s">
        <v>8144</v>
      </c>
      <c r="E619" s="665" t="s">
        <v>8145</v>
      </c>
      <c r="F619" s="668">
        <v>4</v>
      </c>
      <c r="G619" s="668">
        <v>2718</v>
      </c>
      <c r="H619" s="668">
        <v>1</v>
      </c>
      <c r="I619" s="668">
        <v>679.5</v>
      </c>
      <c r="J619" s="668">
        <v>3</v>
      </c>
      <c r="K619" s="668">
        <v>2070</v>
      </c>
      <c r="L619" s="668">
        <v>0.76158940397350994</v>
      </c>
      <c r="M619" s="668">
        <v>690</v>
      </c>
      <c r="N619" s="668">
        <v>4</v>
      </c>
      <c r="O619" s="668">
        <v>2880</v>
      </c>
      <c r="P619" s="681">
        <v>1.0596026490066226</v>
      </c>
      <c r="Q619" s="669">
        <v>720</v>
      </c>
    </row>
    <row r="620" spans="1:17" ht="14.4" customHeight="1" x14ac:dyDescent="0.3">
      <c r="A620" s="664" t="s">
        <v>8343</v>
      </c>
      <c r="B620" s="665" t="s">
        <v>8116</v>
      </c>
      <c r="C620" s="665" t="s">
        <v>8045</v>
      </c>
      <c r="D620" s="665" t="s">
        <v>8146</v>
      </c>
      <c r="E620" s="665" t="s">
        <v>8147</v>
      </c>
      <c r="F620" s="668">
        <v>10</v>
      </c>
      <c r="G620" s="668">
        <v>8680</v>
      </c>
      <c r="H620" s="668">
        <v>1</v>
      </c>
      <c r="I620" s="668">
        <v>868</v>
      </c>
      <c r="J620" s="668"/>
      <c r="K620" s="668"/>
      <c r="L620" s="668"/>
      <c r="M620" s="668"/>
      <c r="N620" s="668"/>
      <c r="O620" s="668"/>
      <c r="P620" s="681"/>
      <c r="Q620" s="669"/>
    </row>
    <row r="621" spans="1:17" ht="14.4" customHeight="1" x14ac:dyDescent="0.3">
      <c r="A621" s="664" t="s">
        <v>8343</v>
      </c>
      <c r="B621" s="665" t="s">
        <v>8116</v>
      </c>
      <c r="C621" s="665" t="s">
        <v>8045</v>
      </c>
      <c r="D621" s="665" t="s">
        <v>8070</v>
      </c>
      <c r="E621" s="665" t="s">
        <v>8071</v>
      </c>
      <c r="F621" s="668"/>
      <c r="G621" s="668"/>
      <c r="H621" s="668"/>
      <c r="I621" s="668"/>
      <c r="J621" s="668">
        <v>2</v>
      </c>
      <c r="K621" s="668">
        <v>33.33</v>
      </c>
      <c r="L621" s="668"/>
      <c r="M621" s="668">
        <v>16.664999999999999</v>
      </c>
      <c r="N621" s="668">
        <v>1</v>
      </c>
      <c r="O621" s="668">
        <v>33.33</v>
      </c>
      <c r="P621" s="681"/>
      <c r="Q621" s="669">
        <v>33.33</v>
      </c>
    </row>
    <row r="622" spans="1:17" ht="14.4" customHeight="1" x14ac:dyDescent="0.3">
      <c r="A622" s="664" t="s">
        <v>8343</v>
      </c>
      <c r="B622" s="665" t="s">
        <v>8116</v>
      </c>
      <c r="C622" s="665" t="s">
        <v>8045</v>
      </c>
      <c r="D622" s="665" t="s">
        <v>8150</v>
      </c>
      <c r="E622" s="665" t="s">
        <v>8151</v>
      </c>
      <c r="F622" s="668">
        <v>3</v>
      </c>
      <c r="G622" s="668">
        <v>984</v>
      </c>
      <c r="H622" s="668">
        <v>1</v>
      </c>
      <c r="I622" s="668">
        <v>328</v>
      </c>
      <c r="J622" s="668">
        <v>5</v>
      </c>
      <c r="K622" s="668">
        <v>1655</v>
      </c>
      <c r="L622" s="668">
        <v>1.681910569105691</v>
      </c>
      <c r="M622" s="668">
        <v>331</v>
      </c>
      <c r="N622" s="668">
        <v>2</v>
      </c>
      <c r="O622" s="668">
        <v>708</v>
      </c>
      <c r="P622" s="681">
        <v>0.71951219512195119</v>
      </c>
      <c r="Q622" s="669">
        <v>354</v>
      </c>
    </row>
    <row r="623" spans="1:17" ht="14.4" customHeight="1" x14ac:dyDescent="0.3">
      <c r="A623" s="664" t="s">
        <v>8343</v>
      </c>
      <c r="B623" s="665" t="s">
        <v>8116</v>
      </c>
      <c r="C623" s="665" t="s">
        <v>8045</v>
      </c>
      <c r="D623" s="665" t="s">
        <v>8154</v>
      </c>
      <c r="E623" s="665" t="s">
        <v>8155</v>
      </c>
      <c r="F623" s="668">
        <v>1</v>
      </c>
      <c r="G623" s="668">
        <v>501</v>
      </c>
      <c r="H623" s="668">
        <v>1</v>
      </c>
      <c r="I623" s="668">
        <v>501</v>
      </c>
      <c r="J623" s="668">
        <v>13</v>
      </c>
      <c r="K623" s="668">
        <v>6539</v>
      </c>
      <c r="L623" s="668">
        <v>13.05189620758483</v>
      </c>
      <c r="M623" s="668">
        <v>503</v>
      </c>
      <c r="N623" s="668">
        <v>15</v>
      </c>
      <c r="O623" s="668">
        <v>8070</v>
      </c>
      <c r="P623" s="681">
        <v>16.107784431137723</v>
      </c>
      <c r="Q623" s="669">
        <v>538</v>
      </c>
    </row>
    <row r="624" spans="1:17" ht="14.4" customHeight="1" x14ac:dyDescent="0.3">
      <c r="A624" s="664" t="s">
        <v>8343</v>
      </c>
      <c r="B624" s="665" t="s">
        <v>8116</v>
      </c>
      <c r="C624" s="665" t="s">
        <v>8045</v>
      </c>
      <c r="D624" s="665" t="s">
        <v>8090</v>
      </c>
      <c r="E624" s="665" t="s">
        <v>8091</v>
      </c>
      <c r="F624" s="668"/>
      <c r="G624" s="668"/>
      <c r="H624" s="668"/>
      <c r="I624" s="668"/>
      <c r="J624" s="668">
        <v>10</v>
      </c>
      <c r="K624" s="668">
        <v>1140</v>
      </c>
      <c r="L624" s="668"/>
      <c r="M624" s="668">
        <v>114</v>
      </c>
      <c r="N624" s="668">
        <v>16</v>
      </c>
      <c r="O624" s="668">
        <v>1952</v>
      </c>
      <c r="P624" s="681"/>
      <c r="Q624" s="669">
        <v>122</v>
      </c>
    </row>
    <row r="625" spans="1:17" ht="14.4" customHeight="1" x14ac:dyDescent="0.3">
      <c r="A625" s="664" t="s">
        <v>8343</v>
      </c>
      <c r="B625" s="665" t="s">
        <v>8116</v>
      </c>
      <c r="C625" s="665" t="s">
        <v>8045</v>
      </c>
      <c r="D625" s="665" t="s">
        <v>8156</v>
      </c>
      <c r="E625" s="665" t="s">
        <v>8157</v>
      </c>
      <c r="F625" s="668"/>
      <c r="G625" s="668"/>
      <c r="H625" s="668"/>
      <c r="I625" s="668"/>
      <c r="J625" s="668"/>
      <c r="K625" s="668"/>
      <c r="L625" s="668"/>
      <c r="M625" s="668"/>
      <c r="N625" s="668">
        <v>1</v>
      </c>
      <c r="O625" s="668">
        <v>3829</v>
      </c>
      <c r="P625" s="681"/>
      <c r="Q625" s="669">
        <v>3829</v>
      </c>
    </row>
    <row r="626" spans="1:17" ht="14.4" customHeight="1" x14ac:dyDescent="0.3">
      <c r="A626" s="664" t="s">
        <v>8343</v>
      </c>
      <c r="B626" s="665" t="s">
        <v>8116</v>
      </c>
      <c r="C626" s="665" t="s">
        <v>8045</v>
      </c>
      <c r="D626" s="665" t="s">
        <v>8158</v>
      </c>
      <c r="E626" s="665" t="s">
        <v>8159</v>
      </c>
      <c r="F626" s="668">
        <v>12</v>
      </c>
      <c r="G626" s="668">
        <v>22674</v>
      </c>
      <c r="H626" s="668">
        <v>1</v>
      </c>
      <c r="I626" s="668">
        <v>1889.5</v>
      </c>
      <c r="J626" s="668">
        <v>18</v>
      </c>
      <c r="K626" s="668">
        <v>34128</v>
      </c>
      <c r="L626" s="668">
        <v>1.5051600952632971</v>
      </c>
      <c r="M626" s="668">
        <v>1896</v>
      </c>
      <c r="N626" s="668">
        <v>23</v>
      </c>
      <c r="O626" s="668">
        <v>44712</v>
      </c>
      <c r="P626" s="681">
        <v>1.9719502513892564</v>
      </c>
      <c r="Q626" s="669">
        <v>1944</v>
      </c>
    </row>
    <row r="627" spans="1:17" ht="14.4" customHeight="1" x14ac:dyDescent="0.3">
      <c r="A627" s="664" t="s">
        <v>8343</v>
      </c>
      <c r="B627" s="665" t="s">
        <v>8116</v>
      </c>
      <c r="C627" s="665" t="s">
        <v>8045</v>
      </c>
      <c r="D627" s="665" t="s">
        <v>8162</v>
      </c>
      <c r="E627" s="665" t="s">
        <v>8163</v>
      </c>
      <c r="F627" s="668"/>
      <c r="G627" s="668"/>
      <c r="H627" s="668"/>
      <c r="I627" s="668"/>
      <c r="J627" s="668"/>
      <c r="K627" s="668"/>
      <c r="L627" s="668"/>
      <c r="M627" s="668"/>
      <c r="N627" s="668">
        <v>1</v>
      </c>
      <c r="O627" s="668">
        <v>300</v>
      </c>
      <c r="P627" s="681"/>
      <c r="Q627" s="669">
        <v>300</v>
      </c>
    </row>
    <row r="628" spans="1:17" ht="14.4" customHeight="1" x14ac:dyDescent="0.3">
      <c r="A628" s="664" t="s">
        <v>8344</v>
      </c>
      <c r="B628" s="665" t="s">
        <v>7771</v>
      </c>
      <c r="C628" s="665" t="s">
        <v>8045</v>
      </c>
      <c r="D628" s="665" t="s">
        <v>8090</v>
      </c>
      <c r="E628" s="665" t="s">
        <v>8091</v>
      </c>
      <c r="F628" s="668">
        <v>1</v>
      </c>
      <c r="G628" s="668">
        <v>114</v>
      </c>
      <c r="H628" s="668">
        <v>1</v>
      </c>
      <c r="I628" s="668">
        <v>114</v>
      </c>
      <c r="J628" s="668">
        <v>1</v>
      </c>
      <c r="K628" s="668">
        <v>114</v>
      </c>
      <c r="L628" s="668">
        <v>1</v>
      </c>
      <c r="M628" s="668">
        <v>114</v>
      </c>
      <c r="N628" s="668"/>
      <c r="O628" s="668"/>
      <c r="P628" s="681"/>
      <c r="Q628" s="669"/>
    </row>
    <row r="629" spans="1:17" ht="14.4" customHeight="1" x14ac:dyDescent="0.3">
      <c r="A629" s="664" t="s">
        <v>8345</v>
      </c>
      <c r="B629" s="665" t="s">
        <v>7771</v>
      </c>
      <c r="C629" s="665" t="s">
        <v>7772</v>
      </c>
      <c r="D629" s="665" t="s">
        <v>7822</v>
      </c>
      <c r="E629" s="665" t="s">
        <v>1703</v>
      </c>
      <c r="F629" s="668"/>
      <c r="G629" s="668"/>
      <c r="H629" s="668"/>
      <c r="I629" s="668"/>
      <c r="J629" s="668"/>
      <c r="K629" s="668"/>
      <c r="L629" s="668"/>
      <c r="M629" s="668"/>
      <c r="N629" s="668">
        <v>2.88</v>
      </c>
      <c r="O629" s="668">
        <v>304.67</v>
      </c>
      <c r="P629" s="681"/>
      <c r="Q629" s="669">
        <v>105.78819444444446</v>
      </c>
    </row>
    <row r="630" spans="1:17" ht="14.4" customHeight="1" x14ac:dyDescent="0.3">
      <c r="A630" s="664" t="s">
        <v>8345</v>
      </c>
      <c r="B630" s="665" t="s">
        <v>7771</v>
      </c>
      <c r="C630" s="665" t="s">
        <v>7772</v>
      </c>
      <c r="D630" s="665" t="s">
        <v>7862</v>
      </c>
      <c r="E630" s="665" t="s">
        <v>7863</v>
      </c>
      <c r="F630" s="668"/>
      <c r="G630" s="668"/>
      <c r="H630" s="668"/>
      <c r="I630" s="668"/>
      <c r="J630" s="668"/>
      <c r="K630" s="668"/>
      <c r="L630" s="668"/>
      <c r="M630" s="668"/>
      <c r="N630" s="668">
        <v>1.85</v>
      </c>
      <c r="O630" s="668">
        <v>1324</v>
      </c>
      <c r="P630" s="681"/>
      <c r="Q630" s="669">
        <v>715.67567567567562</v>
      </c>
    </row>
    <row r="631" spans="1:17" ht="14.4" customHeight="1" x14ac:dyDescent="0.3">
      <c r="A631" s="664" t="s">
        <v>8345</v>
      </c>
      <c r="B631" s="665" t="s">
        <v>7771</v>
      </c>
      <c r="C631" s="665" t="s">
        <v>7772</v>
      </c>
      <c r="D631" s="665" t="s">
        <v>7864</v>
      </c>
      <c r="E631" s="665" t="s">
        <v>7863</v>
      </c>
      <c r="F631" s="668"/>
      <c r="G631" s="668"/>
      <c r="H631" s="668"/>
      <c r="I631" s="668"/>
      <c r="J631" s="668"/>
      <c r="K631" s="668"/>
      <c r="L631" s="668"/>
      <c r="M631" s="668"/>
      <c r="N631" s="668">
        <v>16.619999999999997</v>
      </c>
      <c r="O631" s="668">
        <v>23789.03</v>
      </c>
      <c r="P631" s="681"/>
      <c r="Q631" s="669">
        <v>1431.3495788206981</v>
      </c>
    </row>
    <row r="632" spans="1:17" ht="14.4" customHeight="1" x14ac:dyDescent="0.3">
      <c r="A632" s="664" t="s">
        <v>8345</v>
      </c>
      <c r="B632" s="665" t="s">
        <v>7771</v>
      </c>
      <c r="C632" s="665" t="s">
        <v>7772</v>
      </c>
      <c r="D632" s="665" t="s">
        <v>7989</v>
      </c>
      <c r="E632" s="665" t="s">
        <v>2058</v>
      </c>
      <c r="F632" s="668"/>
      <c r="G632" s="668"/>
      <c r="H632" s="668"/>
      <c r="I632" s="668"/>
      <c r="J632" s="668"/>
      <c r="K632" s="668"/>
      <c r="L632" s="668"/>
      <c r="M632" s="668"/>
      <c r="N632" s="668">
        <v>2.2000000000000002</v>
      </c>
      <c r="O632" s="668">
        <v>1184.8</v>
      </c>
      <c r="P632" s="681"/>
      <c r="Q632" s="669">
        <v>538.5454545454545</v>
      </c>
    </row>
    <row r="633" spans="1:17" ht="14.4" customHeight="1" x14ac:dyDescent="0.3">
      <c r="A633" s="664" t="s">
        <v>8345</v>
      </c>
      <c r="B633" s="665" t="s">
        <v>7771</v>
      </c>
      <c r="C633" s="665" t="s">
        <v>8045</v>
      </c>
      <c r="D633" s="665" t="s">
        <v>8054</v>
      </c>
      <c r="E633" s="665" t="s">
        <v>8055</v>
      </c>
      <c r="F633" s="668">
        <v>1</v>
      </c>
      <c r="G633" s="668">
        <v>35</v>
      </c>
      <c r="H633" s="668">
        <v>1</v>
      </c>
      <c r="I633" s="668">
        <v>35</v>
      </c>
      <c r="J633" s="668">
        <v>1</v>
      </c>
      <c r="K633" s="668">
        <v>35</v>
      </c>
      <c r="L633" s="668">
        <v>1</v>
      </c>
      <c r="M633" s="668">
        <v>35</v>
      </c>
      <c r="N633" s="668">
        <v>3</v>
      </c>
      <c r="O633" s="668">
        <v>111</v>
      </c>
      <c r="P633" s="681">
        <v>3.1714285714285713</v>
      </c>
      <c r="Q633" s="669">
        <v>37</v>
      </c>
    </row>
    <row r="634" spans="1:17" ht="14.4" customHeight="1" x14ac:dyDescent="0.3">
      <c r="A634" s="664" t="s">
        <v>8345</v>
      </c>
      <c r="B634" s="665" t="s">
        <v>7771</v>
      </c>
      <c r="C634" s="665" t="s">
        <v>8045</v>
      </c>
      <c r="D634" s="665" t="s">
        <v>8060</v>
      </c>
      <c r="E634" s="665" t="s">
        <v>8061</v>
      </c>
      <c r="F634" s="668"/>
      <c r="G634" s="668"/>
      <c r="H634" s="668"/>
      <c r="I634" s="668"/>
      <c r="J634" s="668"/>
      <c r="K634" s="668"/>
      <c r="L634" s="668"/>
      <c r="M634" s="668"/>
      <c r="N634" s="668">
        <v>1</v>
      </c>
      <c r="O634" s="668">
        <v>177</v>
      </c>
      <c r="P634" s="681"/>
      <c r="Q634" s="669">
        <v>177</v>
      </c>
    </row>
    <row r="635" spans="1:17" ht="14.4" customHeight="1" x14ac:dyDescent="0.3">
      <c r="A635" s="664" t="s">
        <v>8345</v>
      </c>
      <c r="B635" s="665" t="s">
        <v>7771</v>
      </c>
      <c r="C635" s="665" t="s">
        <v>8045</v>
      </c>
      <c r="D635" s="665" t="s">
        <v>8068</v>
      </c>
      <c r="E635" s="665" t="s">
        <v>8069</v>
      </c>
      <c r="F635" s="668"/>
      <c r="G635" s="668"/>
      <c r="H635" s="668"/>
      <c r="I635" s="668"/>
      <c r="J635" s="668"/>
      <c r="K635" s="668"/>
      <c r="L635" s="668"/>
      <c r="M635" s="668"/>
      <c r="N635" s="668">
        <v>3</v>
      </c>
      <c r="O635" s="668">
        <v>330</v>
      </c>
      <c r="P635" s="681"/>
      <c r="Q635" s="669">
        <v>110</v>
      </c>
    </row>
    <row r="636" spans="1:17" ht="14.4" customHeight="1" x14ac:dyDescent="0.3">
      <c r="A636" s="664" t="s">
        <v>8345</v>
      </c>
      <c r="B636" s="665" t="s">
        <v>7771</v>
      </c>
      <c r="C636" s="665" t="s">
        <v>8045</v>
      </c>
      <c r="D636" s="665" t="s">
        <v>8070</v>
      </c>
      <c r="E636" s="665" t="s">
        <v>8071</v>
      </c>
      <c r="F636" s="668">
        <v>1</v>
      </c>
      <c r="G636" s="668">
        <v>0</v>
      </c>
      <c r="H636" s="668"/>
      <c r="I636" s="668">
        <v>0</v>
      </c>
      <c r="J636" s="668"/>
      <c r="K636" s="668"/>
      <c r="L636" s="668"/>
      <c r="M636" s="668"/>
      <c r="N636" s="668"/>
      <c r="O636" s="668"/>
      <c r="P636" s="681"/>
      <c r="Q636" s="669"/>
    </row>
    <row r="637" spans="1:17" ht="14.4" customHeight="1" x14ac:dyDescent="0.3">
      <c r="A637" s="664" t="s">
        <v>8345</v>
      </c>
      <c r="B637" s="665" t="s">
        <v>7771</v>
      </c>
      <c r="C637" s="665" t="s">
        <v>8045</v>
      </c>
      <c r="D637" s="665" t="s">
        <v>8082</v>
      </c>
      <c r="E637" s="665" t="s">
        <v>8083</v>
      </c>
      <c r="F637" s="668"/>
      <c r="G637" s="668"/>
      <c r="H637" s="668"/>
      <c r="I637" s="668"/>
      <c r="J637" s="668">
        <v>1</v>
      </c>
      <c r="K637" s="668">
        <v>331</v>
      </c>
      <c r="L637" s="668"/>
      <c r="M637" s="668">
        <v>331</v>
      </c>
      <c r="N637" s="668"/>
      <c r="O637" s="668"/>
      <c r="P637" s="681"/>
      <c r="Q637" s="669"/>
    </row>
    <row r="638" spans="1:17" ht="14.4" customHeight="1" x14ac:dyDescent="0.3">
      <c r="A638" s="664" t="s">
        <v>8345</v>
      </c>
      <c r="B638" s="665" t="s">
        <v>7771</v>
      </c>
      <c r="C638" s="665" t="s">
        <v>8045</v>
      </c>
      <c r="D638" s="665" t="s">
        <v>8086</v>
      </c>
      <c r="E638" s="665" t="s">
        <v>8087</v>
      </c>
      <c r="F638" s="668">
        <v>1</v>
      </c>
      <c r="G638" s="668">
        <v>645</v>
      </c>
      <c r="H638" s="668">
        <v>1</v>
      </c>
      <c r="I638" s="668">
        <v>645</v>
      </c>
      <c r="J638" s="668"/>
      <c r="K638" s="668"/>
      <c r="L638" s="668"/>
      <c r="M638" s="668"/>
      <c r="N638" s="668"/>
      <c r="O638" s="668"/>
      <c r="P638" s="681"/>
      <c r="Q638" s="669"/>
    </row>
    <row r="639" spans="1:17" ht="14.4" customHeight="1" x14ac:dyDescent="0.3">
      <c r="A639" s="664" t="s">
        <v>8345</v>
      </c>
      <c r="B639" s="665" t="s">
        <v>7771</v>
      </c>
      <c r="C639" s="665" t="s">
        <v>8045</v>
      </c>
      <c r="D639" s="665" t="s">
        <v>8090</v>
      </c>
      <c r="E639" s="665" t="s">
        <v>8091</v>
      </c>
      <c r="F639" s="668">
        <v>1</v>
      </c>
      <c r="G639" s="668">
        <v>114</v>
      </c>
      <c r="H639" s="668">
        <v>1</v>
      </c>
      <c r="I639" s="668">
        <v>114</v>
      </c>
      <c r="J639" s="668">
        <v>1</v>
      </c>
      <c r="K639" s="668">
        <v>114</v>
      </c>
      <c r="L639" s="668">
        <v>1</v>
      </c>
      <c r="M639" s="668">
        <v>114</v>
      </c>
      <c r="N639" s="668"/>
      <c r="O639" s="668"/>
      <c r="P639" s="681"/>
      <c r="Q639" s="669"/>
    </row>
    <row r="640" spans="1:17" ht="14.4" customHeight="1" x14ac:dyDescent="0.3">
      <c r="A640" s="664" t="s">
        <v>8345</v>
      </c>
      <c r="B640" s="665" t="s">
        <v>8116</v>
      </c>
      <c r="C640" s="665" t="s">
        <v>7772</v>
      </c>
      <c r="D640" s="665" t="s">
        <v>7864</v>
      </c>
      <c r="E640" s="665" t="s">
        <v>7863</v>
      </c>
      <c r="F640" s="668"/>
      <c r="G640" s="668"/>
      <c r="H640" s="668"/>
      <c r="I640" s="668"/>
      <c r="J640" s="668"/>
      <c r="K640" s="668"/>
      <c r="L640" s="668"/>
      <c r="M640" s="668"/>
      <c r="N640" s="668">
        <v>9.77</v>
      </c>
      <c r="O640" s="668">
        <v>13984.28</v>
      </c>
      <c r="P640" s="681"/>
      <c r="Q640" s="669">
        <v>1431.3490276356194</v>
      </c>
    </row>
    <row r="641" spans="1:17" ht="14.4" customHeight="1" x14ac:dyDescent="0.3">
      <c r="A641" s="664" t="s">
        <v>8345</v>
      </c>
      <c r="B641" s="665" t="s">
        <v>8116</v>
      </c>
      <c r="C641" s="665" t="s">
        <v>7772</v>
      </c>
      <c r="D641" s="665" t="s">
        <v>7989</v>
      </c>
      <c r="E641" s="665" t="s">
        <v>2058</v>
      </c>
      <c r="F641" s="668"/>
      <c r="G641" s="668"/>
      <c r="H641" s="668"/>
      <c r="I641" s="668"/>
      <c r="J641" s="668"/>
      <c r="K641" s="668"/>
      <c r="L641" s="668"/>
      <c r="M641" s="668"/>
      <c r="N641" s="668">
        <v>1.23</v>
      </c>
      <c r="O641" s="668">
        <v>662.41</v>
      </c>
      <c r="P641" s="681"/>
      <c r="Q641" s="669">
        <v>538.54471544715443</v>
      </c>
    </row>
    <row r="642" spans="1:17" ht="14.4" customHeight="1" x14ac:dyDescent="0.3">
      <c r="A642" s="664" t="s">
        <v>8345</v>
      </c>
      <c r="B642" s="665" t="s">
        <v>8116</v>
      </c>
      <c r="C642" s="665" t="s">
        <v>8045</v>
      </c>
      <c r="D642" s="665" t="s">
        <v>8054</v>
      </c>
      <c r="E642" s="665" t="s">
        <v>8055</v>
      </c>
      <c r="F642" s="668">
        <v>2</v>
      </c>
      <c r="G642" s="668">
        <v>70</v>
      </c>
      <c r="H642" s="668">
        <v>1</v>
      </c>
      <c r="I642" s="668">
        <v>35</v>
      </c>
      <c r="J642" s="668"/>
      <c r="K642" s="668"/>
      <c r="L642" s="668"/>
      <c r="M642" s="668"/>
      <c r="N642" s="668">
        <v>2</v>
      </c>
      <c r="O642" s="668">
        <v>74</v>
      </c>
      <c r="P642" s="681">
        <v>1.0571428571428572</v>
      </c>
      <c r="Q642" s="669">
        <v>37</v>
      </c>
    </row>
    <row r="643" spans="1:17" ht="14.4" customHeight="1" x14ac:dyDescent="0.3">
      <c r="A643" s="664" t="s">
        <v>8345</v>
      </c>
      <c r="B643" s="665" t="s">
        <v>8116</v>
      </c>
      <c r="C643" s="665" t="s">
        <v>8045</v>
      </c>
      <c r="D643" s="665" t="s">
        <v>8134</v>
      </c>
      <c r="E643" s="665" t="s">
        <v>8135</v>
      </c>
      <c r="F643" s="668"/>
      <c r="G643" s="668"/>
      <c r="H643" s="668"/>
      <c r="I643" s="668"/>
      <c r="J643" s="668"/>
      <c r="K643" s="668"/>
      <c r="L643" s="668"/>
      <c r="M643" s="668"/>
      <c r="N643" s="668">
        <v>4</v>
      </c>
      <c r="O643" s="668">
        <v>2860</v>
      </c>
      <c r="P643" s="681"/>
      <c r="Q643" s="669">
        <v>715</v>
      </c>
    </row>
    <row r="644" spans="1:17" ht="14.4" customHeight="1" thickBot="1" x14ac:dyDescent="0.35">
      <c r="A644" s="670" t="s">
        <v>8345</v>
      </c>
      <c r="B644" s="671" t="s">
        <v>8116</v>
      </c>
      <c r="C644" s="671" t="s">
        <v>8045</v>
      </c>
      <c r="D644" s="671" t="s">
        <v>8068</v>
      </c>
      <c r="E644" s="671" t="s">
        <v>8069</v>
      </c>
      <c r="F644" s="674"/>
      <c r="G644" s="674"/>
      <c r="H644" s="674"/>
      <c r="I644" s="674"/>
      <c r="J644" s="674"/>
      <c r="K644" s="674"/>
      <c r="L644" s="674"/>
      <c r="M644" s="674"/>
      <c r="N644" s="674">
        <v>2</v>
      </c>
      <c r="O644" s="674">
        <v>220</v>
      </c>
      <c r="P644" s="682"/>
      <c r="Q644" s="675">
        <v>110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1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2" t="s">
        <v>70</v>
      </c>
      <c r="B3" s="556" t="s">
        <v>71</v>
      </c>
      <c r="C3" s="557"/>
      <c r="D3" s="557"/>
      <c r="E3" s="558"/>
      <c r="F3" s="556" t="s">
        <v>263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83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888.46799999999996</v>
      </c>
      <c r="C5" s="114">
        <v>842.70699999999999</v>
      </c>
      <c r="D5" s="114">
        <v>778.74900000000002</v>
      </c>
      <c r="E5" s="131">
        <v>0.92410410735878545</v>
      </c>
      <c r="F5" s="132">
        <v>1114</v>
      </c>
      <c r="G5" s="114">
        <v>1059</v>
      </c>
      <c r="H5" s="114">
        <v>1006</v>
      </c>
      <c r="I5" s="133">
        <v>0.94995278564683661</v>
      </c>
      <c r="J5" s="123"/>
      <c r="K5" s="123"/>
      <c r="L5" s="7">
        <f>D5-B5</f>
        <v>-109.71899999999994</v>
      </c>
      <c r="M5" s="8">
        <f>H5-F5</f>
        <v>-108</v>
      </c>
    </row>
    <row r="6" spans="1:13" ht="14.4" hidden="1" customHeight="1" outlineLevel="1" x14ac:dyDescent="0.3">
      <c r="A6" s="119" t="s">
        <v>169</v>
      </c>
      <c r="B6" s="122">
        <v>133.441</v>
      </c>
      <c r="C6" s="113">
        <v>170.863</v>
      </c>
      <c r="D6" s="113">
        <v>173.49299999999999</v>
      </c>
      <c r="E6" s="134">
        <v>1.0153924489210653</v>
      </c>
      <c r="F6" s="135">
        <v>204</v>
      </c>
      <c r="G6" s="113">
        <v>246</v>
      </c>
      <c r="H6" s="113">
        <v>228</v>
      </c>
      <c r="I6" s="136">
        <v>0.92682926829268297</v>
      </c>
      <c r="J6" s="123"/>
      <c r="K6" s="123"/>
      <c r="L6" s="5">
        <f t="shared" ref="L6:L11" si="0">D6-B6</f>
        <v>40.051999999999992</v>
      </c>
      <c r="M6" s="6">
        <f t="shared" ref="M6:M13" si="1">H6-F6</f>
        <v>24</v>
      </c>
    </row>
    <row r="7" spans="1:13" ht="14.4" hidden="1" customHeight="1" outlineLevel="1" x14ac:dyDescent="0.3">
      <c r="A7" s="119" t="s">
        <v>170</v>
      </c>
      <c r="B7" s="122">
        <v>409.15300000000002</v>
      </c>
      <c r="C7" s="113">
        <v>327.15199999999999</v>
      </c>
      <c r="D7" s="113">
        <v>297.79300000000001</v>
      </c>
      <c r="E7" s="134">
        <v>0.9102588399276178</v>
      </c>
      <c r="F7" s="135">
        <v>578</v>
      </c>
      <c r="G7" s="113">
        <v>482</v>
      </c>
      <c r="H7" s="113">
        <v>398</v>
      </c>
      <c r="I7" s="136">
        <v>0.82572614107883813</v>
      </c>
      <c r="J7" s="123"/>
      <c r="K7" s="123"/>
      <c r="L7" s="5">
        <f t="shared" si="0"/>
        <v>-111.36000000000001</v>
      </c>
      <c r="M7" s="6">
        <f t="shared" si="1"/>
        <v>-180</v>
      </c>
    </row>
    <row r="8" spans="1:13" ht="14.4" hidden="1" customHeight="1" outlineLevel="1" x14ac:dyDescent="0.3">
      <c r="A8" s="119" t="s">
        <v>171</v>
      </c>
      <c r="B8" s="122">
        <v>101.149</v>
      </c>
      <c r="C8" s="113">
        <v>83.757000000000005</v>
      </c>
      <c r="D8" s="113">
        <v>60.021999999999998</v>
      </c>
      <c r="E8" s="134">
        <v>0.71662070035937286</v>
      </c>
      <c r="F8" s="135">
        <v>125</v>
      </c>
      <c r="G8" s="113">
        <v>132</v>
      </c>
      <c r="H8" s="113">
        <v>84</v>
      </c>
      <c r="I8" s="136">
        <v>0.63636363636363635</v>
      </c>
      <c r="J8" s="123"/>
      <c r="K8" s="123"/>
      <c r="L8" s="5">
        <f t="shared" si="0"/>
        <v>-41.127000000000002</v>
      </c>
      <c r="M8" s="6">
        <f t="shared" si="1"/>
        <v>-41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546</v>
      </c>
      <c r="F9" s="135">
        <v>0</v>
      </c>
      <c r="G9" s="113">
        <v>0</v>
      </c>
      <c r="H9" s="113">
        <v>0</v>
      </c>
      <c r="I9" s="136" t="s">
        <v>546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212.53</v>
      </c>
      <c r="C10" s="113">
        <v>151.40700000000001</v>
      </c>
      <c r="D10" s="113">
        <v>179.14</v>
      </c>
      <c r="E10" s="134">
        <v>1.1831685457079262</v>
      </c>
      <c r="F10" s="135">
        <v>289</v>
      </c>
      <c r="G10" s="113">
        <v>209</v>
      </c>
      <c r="H10" s="113">
        <v>253</v>
      </c>
      <c r="I10" s="136">
        <v>1.2105263157894737</v>
      </c>
      <c r="J10" s="123"/>
      <c r="K10" s="123"/>
      <c r="L10" s="5">
        <f t="shared" si="0"/>
        <v>-33.390000000000015</v>
      </c>
      <c r="M10" s="6">
        <f t="shared" si="1"/>
        <v>-36</v>
      </c>
    </row>
    <row r="11" spans="1:13" ht="14.4" hidden="1" customHeight="1" outlineLevel="1" x14ac:dyDescent="0.3">
      <c r="A11" s="119" t="s">
        <v>174</v>
      </c>
      <c r="B11" s="122">
        <v>28.268999999999998</v>
      </c>
      <c r="C11" s="113">
        <v>28.462</v>
      </c>
      <c r="D11" s="113">
        <v>37.567999999999998</v>
      </c>
      <c r="E11" s="134">
        <v>1.3199353523996908</v>
      </c>
      <c r="F11" s="135">
        <v>32</v>
      </c>
      <c r="G11" s="113">
        <v>38</v>
      </c>
      <c r="H11" s="113">
        <v>46</v>
      </c>
      <c r="I11" s="136">
        <v>1.2105263157894737</v>
      </c>
      <c r="J11" s="123"/>
      <c r="K11" s="123"/>
      <c r="L11" s="5">
        <f t="shared" si="0"/>
        <v>9.2989999999999995</v>
      </c>
      <c r="M11" s="6">
        <f t="shared" si="1"/>
        <v>14</v>
      </c>
    </row>
    <row r="12" spans="1:13" ht="14.4" hidden="1" customHeight="1" outlineLevel="1" thickBot="1" x14ac:dyDescent="0.35">
      <c r="A12" s="244" t="s">
        <v>211</v>
      </c>
      <c r="B12" s="245">
        <v>12.866</v>
      </c>
      <c r="C12" s="246">
        <v>2.4329999999999998</v>
      </c>
      <c r="D12" s="246">
        <v>15.151999999999999</v>
      </c>
      <c r="E12" s="247">
        <v>6.227702424989725</v>
      </c>
      <c r="F12" s="248">
        <v>18</v>
      </c>
      <c r="G12" s="246">
        <v>3</v>
      </c>
      <c r="H12" s="246">
        <v>9</v>
      </c>
      <c r="I12" s="249">
        <v>3</v>
      </c>
      <c r="J12" s="123"/>
      <c r="K12" s="123"/>
      <c r="L12" s="250">
        <f>D12-B12</f>
        <v>2.2859999999999996</v>
      </c>
      <c r="M12" s="251">
        <f>H12-F12</f>
        <v>-9</v>
      </c>
    </row>
    <row r="13" spans="1:13" ht="14.4" customHeight="1" collapsed="1" thickBot="1" x14ac:dyDescent="0.35">
      <c r="A13" s="120" t="s">
        <v>3</v>
      </c>
      <c r="B13" s="115">
        <f>SUM(B5:B12)</f>
        <v>1785.8759999999997</v>
      </c>
      <c r="C13" s="116">
        <f>SUM(C5:C12)</f>
        <v>1606.7809999999999</v>
      </c>
      <c r="D13" s="116">
        <f>SUM(D5:D12)</f>
        <v>1541.9169999999997</v>
      </c>
      <c r="E13" s="137">
        <f>IF(OR(D13=0,B13=0),0,D13/B13)</f>
        <v>0.86339533091883192</v>
      </c>
      <c r="F13" s="138">
        <f>SUM(F5:F12)</f>
        <v>2360</v>
      </c>
      <c r="G13" s="116">
        <f>SUM(G5:G12)</f>
        <v>2169</v>
      </c>
      <c r="H13" s="116">
        <f>SUM(H5:H12)</f>
        <v>2024</v>
      </c>
      <c r="I13" s="139">
        <f>IF(OR(H13=0,F13=0),0,H13/F13)</f>
        <v>0.85762711864406782</v>
      </c>
      <c r="J13" s="123"/>
      <c r="K13" s="123"/>
      <c r="L13" s="129">
        <f>D13-B13</f>
        <v>-243.95900000000006</v>
      </c>
      <c r="M13" s="140">
        <f t="shared" si="1"/>
        <v>-336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90" t="s">
        <v>207</v>
      </c>
      <c r="B16" s="592" t="s">
        <v>71</v>
      </c>
      <c r="C16" s="593"/>
      <c r="D16" s="593"/>
      <c r="E16" s="594"/>
      <c r="F16" s="592" t="s">
        <v>263</v>
      </c>
      <c r="G16" s="593"/>
      <c r="H16" s="593"/>
      <c r="I16" s="594"/>
      <c r="J16" s="575" t="s">
        <v>179</v>
      </c>
      <c r="K16" s="576"/>
      <c r="L16" s="158"/>
      <c r="M16" s="158"/>
    </row>
    <row r="17" spans="1:13" ht="14.4" customHeight="1" thickBot="1" x14ac:dyDescent="0.35">
      <c r="A17" s="591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7" t="s">
        <v>180</v>
      </c>
      <c r="K17" s="57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884.98900000000003</v>
      </c>
      <c r="C18" s="114">
        <v>842.70699999999999</v>
      </c>
      <c r="D18" s="114">
        <v>778.74900000000002</v>
      </c>
      <c r="E18" s="131">
        <v>0.92410410735878545</v>
      </c>
      <c r="F18" s="121">
        <v>1113</v>
      </c>
      <c r="G18" s="114">
        <v>1059</v>
      </c>
      <c r="H18" s="114">
        <v>1006</v>
      </c>
      <c r="I18" s="133">
        <v>0.94995278564683661</v>
      </c>
      <c r="J18" s="579">
        <v>0.91871999999999998</v>
      </c>
      <c r="K18" s="580"/>
      <c r="L18" s="147">
        <f>D18-B18</f>
        <v>-106.24000000000001</v>
      </c>
      <c r="M18" s="148">
        <f>H18-F18</f>
        <v>-107</v>
      </c>
    </row>
    <row r="19" spans="1:13" ht="14.4" hidden="1" customHeight="1" outlineLevel="1" x14ac:dyDescent="0.3">
      <c r="A19" s="119" t="s">
        <v>169</v>
      </c>
      <c r="B19" s="122">
        <v>133.441</v>
      </c>
      <c r="C19" s="113">
        <v>170.863</v>
      </c>
      <c r="D19" s="113">
        <v>173.49299999999999</v>
      </c>
      <c r="E19" s="134">
        <v>1.0153924489210653</v>
      </c>
      <c r="F19" s="122">
        <v>204</v>
      </c>
      <c r="G19" s="113">
        <v>246</v>
      </c>
      <c r="H19" s="113">
        <v>228</v>
      </c>
      <c r="I19" s="136">
        <v>0.92682926829268297</v>
      </c>
      <c r="J19" s="579">
        <v>0.99456</v>
      </c>
      <c r="K19" s="580"/>
      <c r="L19" s="149">
        <f t="shared" ref="L19:L26" si="2">D19-B19</f>
        <v>40.051999999999992</v>
      </c>
      <c r="M19" s="150">
        <f t="shared" ref="M19:M26" si="3">H19-F19</f>
        <v>24</v>
      </c>
    </row>
    <row r="20" spans="1:13" ht="14.4" hidden="1" customHeight="1" outlineLevel="1" x14ac:dyDescent="0.3">
      <c r="A20" s="119" t="s">
        <v>170</v>
      </c>
      <c r="B20" s="122">
        <v>409.15300000000002</v>
      </c>
      <c r="C20" s="113">
        <v>327.15199999999999</v>
      </c>
      <c r="D20" s="113">
        <v>297.79300000000001</v>
      </c>
      <c r="E20" s="134">
        <v>0.9102588399276178</v>
      </c>
      <c r="F20" s="122">
        <v>578</v>
      </c>
      <c r="G20" s="113">
        <v>482</v>
      </c>
      <c r="H20" s="113">
        <v>398</v>
      </c>
      <c r="I20" s="136">
        <v>0.82572614107883813</v>
      </c>
      <c r="J20" s="579">
        <v>0.96671999999999991</v>
      </c>
      <c r="K20" s="580"/>
      <c r="L20" s="149">
        <f t="shared" si="2"/>
        <v>-111.36000000000001</v>
      </c>
      <c r="M20" s="150">
        <f t="shared" si="3"/>
        <v>-180</v>
      </c>
    </row>
    <row r="21" spans="1:13" ht="14.4" hidden="1" customHeight="1" outlineLevel="1" x14ac:dyDescent="0.3">
      <c r="A21" s="119" t="s">
        <v>171</v>
      </c>
      <c r="B21" s="122">
        <v>101.149</v>
      </c>
      <c r="C21" s="113">
        <v>83.757000000000005</v>
      </c>
      <c r="D21" s="113">
        <v>60.021999999999998</v>
      </c>
      <c r="E21" s="134">
        <v>0.71662070035937286</v>
      </c>
      <c r="F21" s="122">
        <v>125</v>
      </c>
      <c r="G21" s="113">
        <v>132</v>
      </c>
      <c r="H21" s="113">
        <v>84</v>
      </c>
      <c r="I21" s="136">
        <v>0.63636363636363635</v>
      </c>
      <c r="J21" s="579">
        <v>1.11744</v>
      </c>
      <c r="K21" s="580"/>
      <c r="L21" s="149">
        <f t="shared" si="2"/>
        <v>-41.127000000000002</v>
      </c>
      <c r="M21" s="150">
        <f t="shared" si="3"/>
        <v>-41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546</v>
      </c>
      <c r="F22" s="122">
        <v>0</v>
      </c>
      <c r="G22" s="113">
        <v>0</v>
      </c>
      <c r="H22" s="113">
        <v>0</v>
      </c>
      <c r="I22" s="136" t="s">
        <v>546</v>
      </c>
      <c r="J22" s="579">
        <v>0.96</v>
      </c>
      <c r="K22" s="580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212.53</v>
      </c>
      <c r="C23" s="113">
        <v>151.40700000000001</v>
      </c>
      <c r="D23" s="113">
        <v>179.14</v>
      </c>
      <c r="E23" s="134">
        <v>1.1831685457079262</v>
      </c>
      <c r="F23" s="122">
        <v>289</v>
      </c>
      <c r="G23" s="113">
        <v>209</v>
      </c>
      <c r="H23" s="113">
        <v>253</v>
      </c>
      <c r="I23" s="136">
        <v>1.2105263157894737</v>
      </c>
      <c r="J23" s="579">
        <v>0.98495999999999995</v>
      </c>
      <c r="K23" s="580"/>
      <c r="L23" s="149">
        <f t="shared" si="2"/>
        <v>-33.390000000000015</v>
      </c>
      <c r="M23" s="150">
        <f t="shared" si="3"/>
        <v>-36</v>
      </c>
    </row>
    <row r="24" spans="1:13" ht="14.4" hidden="1" customHeight="1" outlineLevel="1" x14ac:dyDescent="0.3">
      <c r="A24" s="119" t="s">
        <v>174</v>
      </c>
      <c r="B24" s="122">
        <v>28.268999999999998</v>
      </c>
      <c r="C24" s="113">
        <v>28.462</v>
      </c>
      <c r="D24" s="113">
        <v>37.567999999999998</v>
      </c>
      <c r="E24" s="134">
        <v>1.3199353523996908</v>
      </c>
      <c r="F24" s="122">
        <v>32</v>
      </c>
      <c r="G24" s="113">
        <v>38</v>
      </c>
      <c r="H24" s="113">
        <v>46</v>
      </c>
      <c r="I24" s="136">
        <v>1.2105263157894737</v>
      </c>
      <c r="J24" s="579">
        <v>1.0147199999999998</v>
      </c>
      <c r="K24" s="580"/>
      <c r="L24" s="149">
        <f t="shared" si="2"/>
        <v>9.2989999999999995</v>
      </c>
      <c r="M24" s="150">
        <f t="shared" si="3"/>
        <v>14</v>
      </c>
    </row>
    <row r="25" spans="1:13" ht="14.4" hidden="1" customHeight="1" outlineLevel="1" thickBot="1" x14ac:dyDescent="0.35">
      <c r="A25" s="244" t="s">
        <v>211</v>
      </c>
      <c r="B25" s="245">
        <v>12.866</v>
      </c>
      <c r="C25" s="246">
        <v>2.4329999999999998</v>
      </c>
      <c r="D25" s="246">
        <v>15.151999999999999</v>
      </c>
      <c r="E25" s="247">
        <v>6.227702424989725</v>
      </c>
      <c r="F25" s="245">
        <v>18</v>
      </c>
      <c r="G25" s="246">
        <v>3</v>
      </c>
      <c r="H25" s="246">
        <v>9</v>
      </c>
      <c r="I25" s="249">
        <v>3</v>
      </c>
      <c r="J25" s="364"/>
      <c r="K25" s="365"/>
      <c r="L25" s="252">
        <f>D25-B25</f>
        <v>2.2859999999999996</v>
      </c>
      <c r="M25" s="253">
        <f>H25-F25</f>
        <v>-9</v>
      </c>
    </row>
    <row r="26" spans="1:13" ht="14.4" customHeight="1" collapsed="1" thickBot="1" x14ac:dyDescent="0.35">
      <c r="A26" s="151" t="s">
        <v>3</v>
      </c>
      <c r="B26" s="152">
        <f>SUM(B18:B25)</f>
        <v>1782.3969999999999</v>
      </c>
      <c r="C26" s="153">
        <f>SUM(C18:C25)</f>
        <v>1606.7809999999999</v>
      </c>
      <c r="D26" s="153">
        <f>SUM(D18:D25)</f>
        <v>1541.9169999999997</v>
      </c>
      <c r="E26" s="154">
        <f>IF(OR(D26=0,B26=0),0,D26/B26)</f>
        <v>0.86508056286001367</v>
      </c>
      <c r="F26" s="152">
        <f>SUM(F18:F25)</f>
        <v>2359</v>
      </c>
      <c r="G26" s="153">
        <f>SUM(G18:G25)</f>
        <v>2169</v>
      </c>
      <c r="H26" s="153">
        <f>SUM(H18:H25)</f>
        <v>2024</v>
      </c>
      <c r="I26" s="155">
        <f>IF(OR(H26=0,F26=0),0,H26/F26)</f>
        <v>0.85799067401441287</v>
      </c>
      <c r="J26" s="123"/>
      <c r="K26" s="123"/>
      <c r="L26" s="145">
        <f t="shared" si="2"/>
        <v>-240.48000000000025</v>
      </c>
      <c r="M26" s="156">
        <f t="shared" si="3"/>
        <v>-335</v>
      </c>
    </row>
    <row r="27" spans="1:13" ht="14.4" customHeight="1" x14ac:dyDescent="0.3">
      <c r="A27" s="157"/>
      <c r="B27" s="584" t="s">
        <v>209</v>
      </c>
      <c r="C27" s="595"/>
      <c r="D27" s="595"/>
      <c r="E27" s="595"/>
      <c r="F27" s="584" t="s">
        <v>210</v>
      </c>
      <c r="G27" s="595"/>
      <c r="H27" s="595"/>
      <c r="I27" s="59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5" t="s">
        <v>208</v>
      </c>
      <c r="B29" s="587" t="s">
        <v>71</v>
      </c>
      <c r="C29" s="588"/>
      <c r="D29" s="588"/>
      <c r="E29" s="589"/>
      <c r="F29" s="588" t="s">
        <v>263</v>
      </c>
      <c r="G29" s="588"/>
      <c r="H29" s="588"/>
      <c r="I29" s="589"/>
      <c r="J29" s="158"/>
      <c r="K29" s="158"/>
      <c r="L29" s="158"/>
      <c r="M29" s="159"/>
    </row>
    <row r="30" spans="1:13" ht="14.4" customHeight="1" thickBot="1" x14ac:dyDescent="0.35">
      <c r="A30" s="586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3.4790000000000001</v>
      </c>
      <c r="C31" s="114">
        <v>0</v>
      </c>
      <c r="D31" s="114">
        <v>0</v>
      </c>
      <c r="E31" s="131" t="s">
        <v>546</v>
      </c>
      <c r="F31" s="132">
        <v>1</v>
      </c>
      <c r="G31" s="114">
        <v>0</v>
      </c>
      <c r="H31" s="114">
        <v>0</v>
      </c>
      <c r="I31" s="133" t="s">
        <v>546</v>
      </c>
      <c r="J31" s="158"/>
      <c r="K31" s="158"/>
      <c r="L31" s="147">
        <f t="shared" ref="L31:L39" si="4">D31-B31</f>
        <v>-3.4790000000000001</v>
      </c>
      <c r="M31" s="148">
        <f t="shared" ref="M31:M39" si="5">H31-F31</f>
        <v>-1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546</v>
      </c>
      <c r="F32" s="135">
        <v>0</v>
      </c>
      <c r="G32" s="113">
        <v>0</v>
      </c>
      <c r="H32" s="113">
        <v>0</v>
      </c>
      <c r="I32" s="136" t="s">
        <v>546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546</v>
      </c>
      <c r="F33" s="135">
        <v>0</v>
      </c>
      <c r="G33" s="113">
        <v>0</v>
      </c>
      <c r="H33" s="113">
        <v>0</v>
      </c>
      <c r="I33" s="136" t="s">
        <v>546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546</v>
      </c>
      <c r="F34" s="135">
        <v>0</v>
      </c>
      <c r="G34" s="113">
        <v>0</v>
      </c>
      <c r="H34" s="113">
        <v>0</v>
      </c>
      <c r="I34" s="136" t="s">
        <v>546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546</v>
      </c>
      <c r="F35" s="135">
        <v>0</v>
      </c>
      <c r="G35" s="113">
        <v>0</v>
      </c>
      <c r="H35" s="113">
        <v>0</v>
      </c>
      <c r="I35" s="136" t="s">
        <v>546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546</v>
      </c>
      <c r="F36" s="135">
        <v>0</v>
      </c>
      <c r="G36" s="113">
        <v>0</v>
      </c>
      <c r="H36" s="113">
        <v>0</v>
      </c>
      <c r="I36" s="136" t="s">
        <v>546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546</v>
      </c>
      <c r="F37" s="135">
        <v>0</v>
      </c>
      <c r="G37" s="113">
        <v>0</v>
      </c>
      <c r="H37" s="113">
        <v>0</v>
      </c>
      <c r="I37" s="136" t="s">
        <v>546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546</v>
      </c>
      <c r="F38" s="248">
        <v>0</v>
      </c>
      <c r="G38" s="246">
        <v>0</v>
      </c>
      <c r="H38" s="246">
        <v>0</v>
      </c>
      <c r="I38" s="249" t="s">
        <v>546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3.4790000000000001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1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-3.4790000000000001</v>
      </c>
      <c r="M39" s="170">
        <f t="shared" si="5"/>
        <v>-1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264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311</v>
      </c>
    </row>
    <row r="43" spans="1:13" ht="14.4" customHeight="1" x14ac:dyDescent="0.25">
      <c r="A43" s="451" t="s">
        <v>312</v>
      </c>
    </row>
    <row r="44" spans="1:13" ht="14.4" customHeight="1" x14ac:dyDescent="0.25">
      <c r="A44" s="450" t="s">
        <v>313</v>
      </c>
    </row>
    <row r="45" spans="1:13" ht="14.4" customHeight="1" x14ac:dyDescent="0.25">
      <c r="A45" s="451" t="s">
        <v>314</v>
      </c>
    </row>
    <row r="46" spans="1:13" ht="14.4" customHeight="1" x14ac:dyDescent="0.3">
      <c r="A46" s="243" t="s">
        <v>281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795</v>
      </c>
      <c r="C33" s="203">
        <v>860</v>
      </c>
      <c r="D33" s="84">
        <f>IF(C33="","",C33-B33)</f>
        <v>65</v>
      </c>
      <c r="E33" s="85">
        <f>IF(C33="","",C33/B33)</f>
        <v>1.0817610062893082</v>
      </c>
      <c r="F33" s="86">
        <v>254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2083</v>
      </c>
      <c r="C34" s="204">
        <v>2241</v>
      </c>
      <c r="D34" s="87">
        <f t="shared" ref="D34:D45" si="0">IF(C34="","",C34-B34)</f>
        <v>158</v>
      </c>
      <c r="E34" s="88">
        <f t="shared" ref="E34:E45" si="1">IF(C34="","",C34/B34)</f>
        <v>1.0758521363418148</v>
      </c>
      <c r="F34" s="89">
        <v>653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3381</v>
      </c>
      <c r="C35" s="204">
        <v>3704</v>
      </c>
      <c r="D35" s="87">
        <f t="shared" si="0"/>
        <v>323</v>
      </c>
      <c r="E35" s="88">
        <f t="shared" si="1"/>
        <v>1.0955338657202012</v>
      </c>
      <c r="F35" s="89">
        <v>1119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4695</v>
      </c>
      <c r="C36" s="204">
        <v>5162</v>
      </c>
      <c r="D36" s="87">
        <f t="shared" si="0"/>
        <v>467</v>
      </c>
      <c r="E36" s="88">
        <f t="shared" si="1"/>
        <v>1.0994675186368477</v>
      </c>
      <c r="F36" s="89">
        <v>1620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5974</v>
      </c>
      <c r="C37" s="204">
        <v>6524</v>
      </c>
      <c r="D37" s="87">
        <f t="shared" si="0"/>
        <v>550</v>
      </c>
      <c r="E37" s="88">
        <f t="shared" si="1"/>
        <v>1.0920656176765986</v>
      </c>
      <c r="F37" s="89">
        <v>2027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7218</v>
      </c>
      <c r="C38" s="204">
        <v>7916</v>
      </c>
      <c r="D38" s="87">
        <f t="shared" si="0"/>
        <v>698</v>
      </c>
      <c r="E38" s="88">
        <f t="shared" si="1"/>
        <v>1.0967026877251316</v>
      </c>
      <c r="F38" s="89">
        <v>2491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8511</v>
      </c>
      <c r="C39" s="204">
        <v>9119</v>
      </c>
      <c r="D39" s="87">
        <f t="shared" si="0"/>
        <v>608</v>
      </c>
      <c r="E39" s="88">
        <f t="shared" si="1"/>
        <v>1.0714369639290331</v>
      </c>
      <c r="F39" s="89">
        <v>2756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10073</v>
      </c>
      <c r="C40" s="204">
        <v>10970</v>
      </c>
      <c r="D40" s="87">
        <f t="shared" si="0"/>
        <v>897</v>
      </c>
      <c r="E40" s="88">
        <f t="shared" si="1"/>
        <v>1.0890499354710612</v>
      </c>
      <c r="F40" s="89">
        <v>3407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11303</v>
      </c>
      <c r="C41" s="204">
        <v>12458</v>
      </c>
      <c r="D41" s="87">
        <f t="shared" si="0"/>
        <v>1155</v>
      </c>
      <c r="E41" s="88">
        <f t="shared" si="1"/>
        <v>1.1021852605502964</v>
      </c>
      <c r="F41" s="89">
        <v>3975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12603</v>
      </c>
      <c r="C42" s="204">
        <v>13851</v>
      </c>
      <c r="D42" s="87">
        <f t="shared" si="0"/>
        <v>1248</v>
      </c>
      <c r="E42" s="88">
        <f t="shared" si="1"/>
        <v>1.099024041894787</v>
      </c>
      <c r="F42" s="89">
        <v>4353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8538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8347</v>
      </c>
      <c r="B5" s="859"/>
      <c r="C5" s="860"/>
      <c r="D5" s="861"/>
      <c r="E5" s="862">
        <v>1</v>
      </c>
      <c r="F5" s="863">
        <v>7.82</v>
      </c>
      <c r="G5" s="864">
        <v>56</v>
      </c>
      <c r="H5" s="865"/>
      <c r="I5" s="866"/>
      <c r="J5" s="867"/>
      <c r="K5" s="868">
        <v>3.29</v>
      </c>
      <c r="L5" s="865">
        <v>3</v>
      </c>
      <c r="M5" s="865">
        <v>30</v>
      </c>
      <c r="N5" s="869">
        <v>10</v>
      </c>
      <c r="O5" s="865" t="s">
        <v>8348</v>
      </c>
      <c r="P5" s="870" t="s">
        <v>8349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8350</v>
      </c>
      <c r="B6" s="838">
        <v>3</v>
      </c>
      <c r="C6" s="839">
        <v>1.82</v>
      </c>
      <c r="D6" s="840">
        <v>3.7</v>
      </c>
      <c r="E6" s="843">
        <v>5</v>
      </c>
      <c r="F6" s="823">
        <v>3.26</v>
      </c>
      <c r="G6" s="824">
        <v>6</v>
      </c>
      <c r="H6" s="819">
        <v>13</v>
      </c>
      <c r="I6" s="820">
        <v>7.87</v>
      </c>
      <c r="J6" s="829">
        <v>8.1999999999999993</v>
      </c>
      <c r="K6" s="825">
        <v>0.61</v>
      </c>
      <c r="L6" s="822">
        <v>2</v>
      </c>
      <c r="M6" s="822">
        <v>18</v>
      </c>
      <c r="N6" s="826">
        <v>6</v>
      </c>
      <c r="O6" s="822" t="s">
        <v>8348</v>
      </c>
      <c r="P6" s="841" t="s">
        <v>8351</v>
      </c>
      <c r="Q6" s="827">
        <f t="shared" ref="Q6:R69" si="0">H6-B6</f>
        <v>10</v>
      </c>
      <c r="R6" s="827">
        <f t="shared" si="0"/>
        <v>6.05</v>
      </c>
      <c r="S6" s="838">
        <f t="shared" ref="S6:S69" si="1">IF(H6=0,"",H6*N6)</f>
        <v>78</v>
      </c>
      <c r="T6" s="838">
        <f t="shared" ref="T6:T69" si="2">IF(H6=0,"",H6*J6)</f>
        <v>106.6</v>
      </c>
      <c r="U6" s="838">
        <f t="shared" ref="U6:U69" si="3">IF(H6=0,"",T6-S6)</f>
        <v>28.599999999999994</v>
      </c>
      <c r="V6" s="842">
        <f t="shared" ref="V6:V69" si="4">IF(H6=0,"",T6/S6)</f>
        <v>1.3666666666666667</v>
      </c>
      <c r="W6" s="828">
        <v>43</v>
      </c>
    </row>
    <row r="7" spans="1:23" ht="14.4" customHeight="1" x14ac:dyDescent="0.3">
      <c r="A7" s="890" t="s">
        <v>8352</v>
      </c>
      <c r="B7" s="874">
        <v>4</v>
      </c>
      <c r="C7" s="875">
        <v>3.13</v>
      </c>
      <c r="D7" s="844">
        <v>12.5</v>
      </c>
      <c r="E7" s="876">
        <v>5</v>
      </c>
      <c r="F7" s="877">
        <v>3.24</v>
      </c>
      <c r="G7" s="830">
        <v>5.4</v>
      </c>
      <c r="H7" s="878"/>
      <c r="I7" s="879"/>
      <c r="J7" s="831"/>
      <c r="K7" s="880">
        <v>0.74</v>
      </c>
      <c r="L7" s="881">
        <v>3</v>
      </c>
      <c r="M7" s="881">
        <v>24</v>
      </c>
      <c r="N7" s="882">
        <v>8</v>
      </c>
      <c r="O7" s="881" t="s">
        <v>8348</v>
      </c>
      <c r="P7" s="883" t="s">
        <v>8351</v>
      </c>
      <c r="Q7" s="884">
        <f t="shared" si="0"/>
        <v>-4</v>
      </c>
      <c r="R7" s="884">
        <f t="shared" si="0"/>
        <v>-3.13</v>
      </c>
      <c r="S7" s="874" t="str">
        <f t="shared" si="1"/>
        <v/>
      </c>
      <c r="T7" s="874" t="str">
        <f t="shared" si="2"/>
        <v/>
      </c>
      <c r="U7" s="874" t="str">
        <f t="shared" si="3"/>
        <v/>
      </c>
      <c r="V7" s="885" t="str">
        <f t="shared" si="4"/>
        <v/>
      </c>
      <c r="W7" s="832"/>
    </row>
    <row r="8" spans="1:23" ht="14.4" customHeight="1" x14ac:dyDescent="0.3">
      <c r="A8" s="890" t="s">
        <v>8353</v>
      </c>
      <c r="B8" s="874">
        <v>2</v>
      </c>
      <c r="C8" s="875">
        <v>1.69</v>
      </c>
      <c r="D8" s="844">
        <v>6.5</v>
      </c>
      <c r="E8" s="876">
        <v>2</v>
      </c>
      <c r="F8" s="877">
        <v>2.17</v>
      </c>
      <c r="G8" s="830">
        <v>7.5</v>
      </c>
      <c r="H8" s="878">
        <v>1</v>
      </c>
      <c r="I8" s="879">
        <v>2.66</v>
      </c>
      <c r="J8" s="833">
        <v>56</v>
      </c>
      <c r="K8" s="880">
        <v>1.1000000000000001</v>
      </c>
      <c r="L8" s="881">
        <v>4</v>
      </c>
      <c r="M8" s="881">
        <v>33</v>
      </c>
      <c r="N8" s="882">
        <v>11</v>
      </c>
      <c r="O8" s="881" t="s">
        <v>8348</v>
      </c>
      <c r="P8" s="883" t="s">
        <v>8351</v>
      </c>
      <c r="Q8" s="884">
        <f t="shared" si="0"/>
        <v>-1</v>
      </c>
      <c r="R8" s="884">
        <f t="shared" si="0"/>
        <v>0.9700000000000002</v>
      </c>
      <c r="S8" s="874">
        <f t="shared" si="1"/>
        <v>11</v>
      </c>
      <c r="T8" s="874">
        <f t="shared" si="2"/>
        <v>56</v>
      </c>
      <c r="U8" s="874">
        <f t="shared" si="3"/>
        <v>45</v>
      </c>
      <c r="V8" s="885">
        <f t="shared" si="4"/>
        <v>5.0909090909090908</v>
      </c>
      <c r="W8" s="832">
        <v>45</v>
      </c>
    </row>
    <row r="9" spans="1:23" ht="14.4" customHeight="1" x14ac:dyDescent="0.3">
      <c r="A9" s="889" t="s">
        <v>8354</v>
      </c>
      <c r="B9" s="834">
        <v>1</v>
      </c>
      <c r="C9" s="835">
        <v>0.98</v>
      </c>
      <c r="D9" s="836">
        <v>7</v>
      </c>
      <c r="E9" s="843"/>
      <c r="F9" s="823"/>
      <c r="G9" s="824"/>
      <c r="H9" s="822"/>
      <c r="I9" s="823"/>
      <c r="J9" s="824"/>
      <c r="K9" s="825">
        <v>0.98</v>
      </c>
      <c r="L9" s="822">
        <v>2</v>
      </c>
      <c r="M9" s="822">
        <v>21</v>
      </c>
      <c r="N9" s="826">
        <v>7</v>
      </c>
      <c r="O9" s="822" t="s">
        <v>8348</v>
      </c>
      <c r="P9" s="841" t="s">
        <v>8355</v>
      </c>
      <c r="Q9" s="827">
        <f t="shared" si="0"/>
        <v>-1</v>
      </c>
      <c r="R9" s="827">
        <f t="shared" si="0"/>
        <v>-0.98</v>
      </c>
      <c r="S9" s="838" t="str">
        <f t="shared" si="1"/>
        <v/>
      </c>
      <c r="T9" s="838" t="str">
        <f t="shared" si="2"/>
        <v/>
      </c>
      <c r="U9" s="838" t="str">
        <f t="shared" si="3"/>
        <v/>
      </c>
      <c r="V9" s="842" t="str">
        <f t="shared" si="4"/>
        <v/>
      </c>
      <c r="W9" s="828"/>
    </row>
    <row r="10" spans="1:23" ht="14.4" customHeight="1" x14ac:dyDescent="0.3">
      <c r="A10" s="889" t="s">
        <v>8356</v>
      </c>
      <c r="B10" s="834">
        <v>1</v>
      </c>
      <c r="C10" s="835">
        <v>0.36</v>
      </c>
      <c r="D10" s="836">
        <v>3</v>
      </c>
      <c r="E10" s="843"/>
      <c r="F10" s="823"/>
      <c r="G10" s="824"/>
      <c r="H10" s="822"/>
      <c r="I10" s="823"/>
      <c r="J10" s="824"/>
      <c r="K10" s="825">
        <v>0.34</v>
      </c>
      <c r="L10" s="822">
        <v>1</v>
      </c>
      <c r="M10" s="822">
        <v>12</v>
      </c>
      <c r="N10" s="826">
        <v>4</v>
      </c>
      <c r="O10" s="822" t="s">
        <v>8348</v>
      </c>
      <c r="P10" s="841" t="s">
        <v>8357</v>
      </c>
      <c r="Q10" s="827">
        <f t="shared" si="0"/>
        <v>-1</v>
      </c>
      <c r="R10" s="827">
        <f t="shared" si="0"/>
        <v>-0.36</v>
      </c>
      <c r="S10" s="838" t="str">
        <f t="shared" si="1"/>
        <v/>
      </c>
      <c r="T10" s="838" t="str">
        <f t="shared" si="2"/>
        <v/>
      </c>
      <c r="U10" s="838" t="str">
        <f t="shared" si="3"/>
        <v/>
      </c>
      <c r="V10" s="842" t="str">
        <f t="shared" si="4"/>
        <v/>
      </c>
      <c r="W10" s="828"/>
    </row>
    <row r="11" spans="1:23" ht="14.4" customHeight="1" x14ac:dyDescent="0.3">
      <c r="A11" s="890" t="s">
        <v>8358</v>
      </c>
      <c r="B11" s="886"/>
      <c r="C11" s="887"/>
      <c r="D11" s="837"/>
      <c r="E11" s="876"/>
      <c r="F11" s="877"/>
      <c r="G11" s="830"/>
      <c r="H11" s="881">
        <v>1</v>
      </c>
      <c r="I11" s="877">
        <v>0.41</v>
      </c>
      <c r="J11" s="833">
        <v>8</v>
      </c>
      <c r="K11" s="880">
        <v>0.41</v>
      </c>
      <c r="L11" s="881">
        <v>1</v>
      </c>
      <c r="M11" s="881">
        <v>12</v>
      </c>
      <c r="N11" s="882">
        <v>4</v>
      </c>
      <c r="O11" s="881" t="s">
        <v>8348</v>
      </c>
      <c r="P11" s="883" t="s">
        <v>8359</v>
      </c>
      <c r="Q11" s="884">
        <f t="shared" si="0"/>
        <v>1</v>
      </c>
      <c r="R11" s="884">
        <f t="shared" si="0"/>
        <v>0.41</v>
      </c>
      <c r="S11" s="874">
        <f t="shared" si="1"/>
        <v>4</v>
      </c>
      <c r="T11" s="874">
        <f t="shared" si="2"/>
        <v>8</v>
      </c>
      <c r="U11" s="874">
        <f t="shared" si="3"/>
        <v>4</v>
      </c>
      <c r="V11" s="885">
        <f t="shared" si="4"/>
        <v>2</v>
      </c>
      <c r="W11" s="832">
        <v>4</v>
      </c>
    </row>
    <row r="12" spans="1:23" ht="14.4" customHeight="1" x14ac:dyDescent="0.3">
      <c r="A12" s="890" t="s">
        <v>8360</v>
      </c>
      <c r="B12" s="886">
        <v>2</v>
      </c>
      <c r="C12" s="887">
        <v>1.29</v>
      </c>
      <c r="D12" s="837">
        <v>2</v>
      </c>
      <c r="E12" s="876"/>
      <c r="F12" s="877"/>
      <c r="G12" s="830"/>
      <c r="H12" s="881"/>
      <c r="I12" s="877"/>
      <c r="J12" s="830"/>
      <c r="K12" s="880">
        <v>0.64</v>
      </c>
      <c r="L12" s="881">
        <v>2</v>
      </c>
      <c r="M12" s="881">
        <v>18</v>
      </c>
      <c r="N12" s="882">
        <v>6</v>
      </c>
      <c r="O12" s="881" t="s">
        <v>8348</v>
      </c>
      <c r="P12" s="883" t="s">
        <v>8361</v>
      </c>
      <c r="Q12" s="884">
        <f t="shared" si="0"/>
        <v>-2</v>
      </c>
      <c r="R12" s="884">
        <f t="shared" si="0"/>
        <v>-1.29</v>
      </c>
      <c r="S12" s="874" t="str">
        <f t="shared" si="1"/>
        <v/>
      </c>
      <c r="T12" s="874" t="str">
        <f t="shared" si="2"/>
        <v/>
      </c>
      <c r="U12" s="874" t="str">
        <f t="shared" si="3"/>
        <v/>
      </c>
      <c r="V12" s="885" t="str">
        <f t="shared" si="4"/>
        <v/>
      </c>
      <c r="W12" s="832"/>
    </row>
    <row r="13" spans="1:23" ht="14.4" customHeight="1" x14ac:dyDescent="0.3">
      <c r="A13" s="889" t="s">
        <v>8362</v>
      </c>
      <c r="B13" s="838">
        <v>5</v>
      </c>
      <c r="C13" s="839">
        <v>2.2599999999999998</v>
      </c>
      <c r="D13" s="840">
        <v>5.4</v>
      </c>
      <c r="E13" s="843">
        <v>6</v>
      </c>
      <c r="F13" s="823">
        <v>2.95</v>
      </c>
      <c r="G13" s="824">
        <v>8.1999999999999993</v>
      </c>
      <c r="H13" s="819">
        <v>14</v>
      </c>
      <c r="I13" s="820">
        <v>6.33</v>
      </c>
      <c r="J13" s="821">
        <v>4.9000000000000004</v>
      </c>
      <c r="K13" s="825">
        <v>0.45</v>
      </c>
      <c r="L13" s="822">
        <v>2</v>
      </c>
      <c r="M13" s="822">
        <v>15</v>
      </c>
      <c r="N13" s="826">
        <v>5</v>
      </c>
      <c r="O13" s="822" t="s">
        <v>8348</v>
      </c>
      <c r="P13" s="841" t="s">
        <v>8363</v>
      </c>
      <c r="Q13" s="827">
        <f t="shared" si="0"/>
        <v>9</v>
      </c>
      <c r="R13" s="827">
        <f t="shared" si="0"/>
        <v>4.07</v>
      </c>
      <c r="S13" s="838">
        <f t="shared" si="1"/>
        <v>70</v>
      </c>
      <c r="T13" s="838">
        <f t="shared" si="2"/>
        <v>68.600000000000009</v>
      </c>
      <c r="U13" s="838">
        <f t="shared" si="3"/>
        <v>-1.3999999999999915</v>
      </c>
      <c r="V13" s="842">
        <f t="shared" si="4"/>
        <v>0.98000000000000009</v>
      </c>
      <c r="W13" s="828">
        <v>15</v>
      </c>
    </row>
    <row r="14" spans="1:23" ht="14.4" customHeight="1" x14ac:dyDescent="0.3">
      <c r="A14" s="890" t="s">
        <v>8364</v>
      </c>
      <c r="B14" s="874">
        <v>9</v>
      </c>
      <c r="C14" s="875">
        <v>4.6500000000000004</v>
      </c>
      <c r="D14" s="844">
        <v>8.4</v>
      </c>
      <c r="E14" s="876">
        <v>5</v>
      </c>
      <c r="F14" s="877">
        <v>2.57</v>
      </c>
      <c r="G14" s="830">
        <v>5.8</v>
      </c>
      <c r="H14" s="878">
        <v>8</v>
      </c>
      <c r="I14" s="879">
        <v>4.2300000000000004</v>
      </c>
      <c r="J14" s="831">
        <v>5.8</v>
      </c>
      <c r="K14" s="880">
        <v>0.51</v>
      </c>
      <c r="L14" s="881">
        <v>2</v>
      </c>
      <c r="M14" s="881">
        <v>18</v>
      </c>
      <c r="N14" s="882">
        <v>6</v>
      </c>
      <c r="O14" s="881" t="s">
        <v>8348</v>
      </c>
      <c r="P14" s="883" t="s">
        <v>8365</v>
      </c>
      <c r="Q14" s="884">
        <f t="shared" si="0"/>
        <v>-1</v>
      </c>
      <c r="R14" s="884">
        <f t="shared" si="0"/>
        <v>-0.41999999999999993</v>
      </c>
      <c r="S14" s="874">
        <f t="shared" si="1"/>
        <v>48</v>
      </c>
      <c r="T14" s="874">
        <f t="shared" si="2"/>
        <v>46.4</v>
      </c>
      <c r="U14" s="874">
        <f t="shared" si="3"/>
        <v>-1.6000000000000014</v>
      </c>
      <c r="V14" s="885">
        <f t="shared" si="4"/>
        <v>0.96666666666666667</v>
      </c>
      <c r="W14" s="832">
        <v>8</v>
      </c>
    </row>
    <row r="15" spans="1:23" ht="14.4" customHeight="1" x14ac:dyDescent="0.3">
      <c r="A15" s="890" t="s">
        <v>8366</v>
      </c>
      <c r="B15" s="874">
        <v>9</v>
      </c>
      <c r="C15" s="875">
        <v>6.94</v>
      </c>
      <c r="D15" s="844">
        <v>4.8</v>
      </c>
      <c r="E15" s="876">
        <v>6</v>
      </c>
      <c r="F15" s="877">
        <v>4.37</v>
      </c>
      <c r="G15" s="830">
        <v>2.5</v>
      </c>
      <c r="H15" s="878">
        <v>11</v>
      </c>
      <c r="I15" s="879">
        <v>8.74</v>
      </c>
      <c r="J15" s="831">
        <v>6</v>
      </c>
      <c r="K15" s="880">
        <v>0.86</v>
      </c>
      <c r="L15" s="881">
        <v>3</v>
      </c>
      <c r="M15" s="881">
        <v>27</v>
      </c>
      <c r="N15" s="882">
        <v>9</v>
      </c>
      <c r="O15" s="881" t="s">
        <v>8348</v>
      </c>
      <c r="P15" s="883" t="s">
        <v>8367</v>
      </c>
      <c r="Q15" s="884">
        <f t="shared" si="0"/>
        <v>2</v>
      </c>
      <c r="R15" s="884">
        <f t="shared" si="0"/>
        <v>1.7999999999999998</v>
      </c>
      <c r="S15" s="874">
        <f t="shared" si="1"/>
        <v>99</v>
      </c>
      <c r="T15" s="874">
        <f t="shared" si="2"/>
        <v>66</v>
      </c>
      <c r="U15" s="874">
        <f t="shared" si="3"/>
        <v>-33</v>
      </c>
      <c r="V15" s="885">
        <f t="shared" si="4"/>
        <v>0.66666666666666663</v>
      </c>
      <c r="W15" s="832">
        <v>21</v>
      </c>
    </row>
    <row r="16" spans="1:23" ht="14.4" customHeight="1" x14ac:dyDescent="0.3">
      <c r="A16" s="889" t="s">
        <v>8368</v>
      </c>
      <c r="B16" s="838"/>
      <c r="C16" s="839"/>
      <c r="D16" s="840"/>
      <c r="E16" s="819">
        <v>1</v>
      </c>
      <c r="F16" s="820">
        <v>1.49</v>
      </c>
      <c r="G16" s="821">
        <v>2</v>
      </c>
      <c r="H16" s="822"/>
      <c r="I16" s="823"/>
      <c r="J16" s="824"/>
      <c r="K16" s="825">
        <v>1.49</v>
      </c>
      <c r="L16" s="822">
        <v>2</v>
      </c>
      <c r="M16" s="822">
        <v>18</v>
      </c>
      <c r="N16" s="826">
        <v>6</v>
      </c>
      <c r="O16" s="822" t="s">
        <v>8348</v>
      </c>
      <c r="P16" s="841" t="s">
        <v>8369</v>
      </c>
      <c r="Q16" s="827">
        <f t="shared" si="0"/>
        <v>0</v>
      </c>
      <c r="R16" s="827">
        <f t="shared" si="0"/>
        <v>0</v>
      </c>
      <c r="S16" s="838" t="str">
        <f t="shared" si="1"/>
        <v/>
      </c>
      <c r="T16" s="838" t="str">
        <f t="shared" si="2"/>
        <v/>
      </c>
      <c r="U16" s="838" t="str">
        <f t="shared" si="3"/>
        <v/>
      </c>
      <c r="V16" s="842" t="str">
        <f t="shared" si="4"/>
        <v/>
      </c>
      <c r="W16" s="828"/>
    </row>
    <row r="17" spans="1:23" ht="14.4" customHeight="1" x14ac:dyDescent="0.3">
      <c r="A17" s="889" t="s">
        <v>8370</v>
      </c>
      <c r="B17" s="834">
        <v>1</v>
      </c>
      <c r="C17" s="835">
        <v>1.21</v>
      </c>
      <c r="D17" s="836">
        <v>18</v>
      </c>
      <c r="E17" s="843"/>
      <c r="F17" s="823"/>
      <c r="G17" s="824"/>
      <c r="H17" s="822"/>
      <c r="I17" s="823"/>
      <c r="J17" s="824"/>
      <c r="K17" s="825">
        <v>1.21</v>
      </c>
      <c r="L17" s="822">
        <v>3</v>
      </c>
      <c r="M17" s="822">
        <v>27</v>
      </c>
      <c r="N17" s="826">
        <v>9</v>
      </c>
      <c r="O17" s="822" t="s">
        <v>8348</v>
      </c>
      <c r="P17" s="841" t="s">
        <v>8371</v>
      </c>
      <c r="Q17" s="827">
        <f t="shared" si="0"/>
        <v>-1</v>
      </c>
      <c r="R17" s="827">
        <f t="shared" si="0"/>
        <v>-1.21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8372</v>
      </c>
      <c r="B18" s="834">
        <v>1</v>
      </c>
      <c r="C18" s="835">
        <v>0.73</v>
      </c>
      <c r="D18" s="836">
        <v>5</v>
      </c>
      <c r="E18" s="843"/>
      <c r="F18" s="823"/>
      <c r="G18" s="824"/>
      <c r="H18" s="822"/>
      <c r="I18" s="823"/>
      <c r="J18" s="824"/>
      <c r="K18" s="825">
        <v>0.73</v>
      </c>
      <c r="L18" s="822">
        <v>3</v>
      </c>
      <c r="M18" s="822">
        <v>24</v>
      </c>
      <c r="N18" s="826">
        <v>8</v>
      </c>
      <c r="O18" s="822" t="s">
        <v>8348</v>
      </c>
      <c r="P18" s="841" t="s">
        <v>8373</v>
      </c>
      <c r="Q18" s="827">
        <f t="shared" si="0"/>
        <v>-1</v>
      </c>
      <c r="R18" s="827">
        <f t="shared" si="0"/>
        <v>-0.73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90" t="s">
        <v>8374</v>
      </c>
      <c r="B19" s="886">
        <v>1</v>
      </c>
      <c r="C19" s="887">
        <v>0.83</v>
      </c>
      <c r="D19" s="837">
        <v>9</v>
      </c>
      <c r="E19" s="876"/>
      <c r="F19" s="877"/>
      <c r="G19" s="830"/>
      <c r="H19" s="881"/>
      <c r="I19" s="877"/>
      <c r="J19" s="830"/>
      <c r="K19" s="880">
        <v>0.83</v>
      </c>
      <c r="L19" s="881">
        <v>3</v>
      </c>
      <c r="M19" s="881">
        <v>27</v>
      </c>
      <c r="N19" s="882">
        <v>9</v>
      </c>
      <c r="O19" s="881" t="s">
        <v>8348</v>
      </c>
      <c r="P19" s="883" t="s">
        <v>8375</v>
      </c>
      <c r="Q19" s="884">
        <f t="shared" si="0"/>
        <v>-1</v>
      </c>
      <c r="R19" s="884">
        <f t="shared" si="0"/>
        <v>-0.83</v>
      </c>
      <c r="S19" s="874" t="str">
        <f t="shared" si="1"/>
        <v/>
      </c>
      <c r="T19" s="874" t="str">
        <f t="shared" si="2"/>
        <v/>
      </c>
      <c r="U19" s="874" t="str">
        <f t="shared" si="3"/>
        <v/>
      </c>
      <c r="V19" s="885" t="str">
        <f t="shared" si="4"/>
        <v/>
      </c>
      <c r="W19" s="832"/>
    </row>
    <row r="20" spans="1:23" ht="14.4" customHeight="1" x14ac:dyDescent="0.3">
      <c r="A20" s="890" t="s">
        <v>8376</v>
      </c>
      <c r="B20" s="886">
        <v>1</v>
      </c>
      <c r="C20" s="887">
        <v>1</v>
      </c>
      <c r="D20" s="837">
        <v>8</v>
      </c>
      <c r="E20" s="876">
        <v>1</v>
      </c>
      <c r="F20" s="877">
        <v>1</v>
      </c>
      <c r="G20" s="830">
        <v>3</v>
      </c>
      <c r="H20" s="881"/>
      <c r="I20" s="877"/>
      <c r="J20" s="830"/>
      <c r="K20" s="880">
        <v>1</v>
      </c>
      <c r="L20" s="881">
        <v>3</v>
      </c>
      <c r="M20" s="881">
        <v>30</v>
      </c>
      <c r="N20" s="882">
        <v>10</v>
      </c>
      <c r="O20" s="881" t="s">
        <v>8348</v>
      </c>
      <c r="P20" s="883" t="s">
        <v>8377</v>
      </c>
      <c r="Q20" s="884">
        <f t="shared" si="0"/>
        <v>-1</v>
      </c>
      <c r="R20" s="884">
        <f t="shared" si="0"/>
        <v>-1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85" t="str">
        <f t="shared" si="4"/>
        <v/>
      </c>
      <c r="W20" s="832"/>
    </row>
    <row r="21" spans="1:23" ht="14.4" customHeight="1" x14ac:dyDescent="0.3">
      <c r="A21" s="889" t="s">
        <v>8378</v>
      </c>
      <c r="B21" s="838">
        <v>2</v>
      </c>
      <c r="C21" s="839">
        <v>0.98</v>
      </c>
      <c r="D21" s="840">
        <v>5</v>
      </c>
      <c r="E21" s="843">
        <v>1</v>
      </c>
      <c r="F21" s="823">
        <v>0.49</v>
      </c>
      <c r="G21" s="824">
        <v>3</v>
      </c>
      <c r="H21" s="819">
        <v>4</v>
      </c>
      <c r="I21" s="820">
        <v>2.33</v>
      </c>
      <c r="J21" s="829">
        <v>7.5</v>
      </c>
      <c r="K21" s="825">
        <v>0.49</v>
      </c>
      <c r="L21" s="822">
        <v>2</v>
      </c>
      <c r="M21" s="822">
        <v>18</v>
      </c>
      <c r="N21" s="826">
        <v>6</v>
      </c>
      <c r="O21" s="822" t="s">
        <v>8348</v>
      </c>
      <c r="P21" s="841" t="s">
        <v>8379</v>
      </c>
      <c r="Q21" s="827">
        <f t="shared" si="0"/>
        <v>2</v>
      </c>
      <c r="R21" s="827">
        <f t="shared" si="0"/>
        <v>1.35</v>
      </c>
      <c r="S21" s="838">
        <f t="shared" si="1"/>
        <v>24</v>
      </c>
      <c r="T21" s="838">
        <f t="shared" si="2"/>
        <v>30</v>
      </c>
      <c r="U21" s="838">
        <f t="shared" si="3"/>
        <v>6</v>
      </c>
      <c r="V21" s="842">
        <f t="shared" si="4"/>
        <v>1.25</v>
      </c>
      <c r="W21" s="828">
        <v>17</v>
      </c>
    </row>
    <row r="22" spans="1:23" ht="14.4" customHeight="1" x14ac:dyDescent="0.3">
      <c r="A22" s="890" t="s">
        <v>8380</v>
      </c>
      <c r="B22" s="874">
        <v>5</v>
      </c>
      <c r="C22" s="875">
        <v>3.57</v>
      </c>
      <c r="D22" s="844">
        <v>5.4</v>
      </c>
      <c r="E22" s="876">
        <v>2</v>
      </c>
      <c r="F22" s="877">
        <v>1.28</v>
      </c>
      <c r="G22" s="830">
        <v>15.5</v>
      </c>
      <c r="H22" s="878">
        <v>4</v>
      </c>
      <c r="I22" s="879">
        <v>2.4700000000000002</v>
      </c>
      <c r="J22" s="831">
        <v>5.3</v>
      </c>
      <c r="K22" s="880">
        <v>0.62</v>
      </c>
      <c r="L22" s="881">
        <v>2</v>
      </c>
      <c r="M22" s="881">
        <v>21</v>
      </c>
      <c r="N22" s="882">
        <v>7</v>
      </c>
      <c r="O22" s="881" t="s">
        <v>8348</v>
      </c>
      <c r="P22" s="883" t="s">
        <v>8381</v>
      </c>
      <c r="Q22" s="884">
        <f t="shared" si="0"/>
        <v>-1</v>
      </c>
      <c r="R22" s="884">
        <f t="shared" si="0"/>
        <v>-1.0999999999999996</v>
      </c>
      <c r="S22" s="874">
        <f t="shared" si="1"/>
        <v>28</v>
      </c>
      <c r="T22" s="874">
        <f t="shared" si="2"/>
        <v>21.2</v>
      </c>
      <c r="U22" s="874">
        <f t="shared" si="3"/>
        <v>-6.8000000000000007</v>
      </c>
      <c r="V22" s="885">
        <f t="shared" si="4"/>
        <v>0.75714285714285712</v>
      </c>
      <c r="W22" s="832"/>
    </row>
    <row r="23" spans="1:23" ht="14.4" customHeight="1" x14ac:dyDescent="0.3">
      <c r="A23" s="890" t="s">
        <v>8382</v>
      </c>
      <c r="B23" s="874">
        <v>3</v>
      </c>
      <c r="C23" s="875">
        <v>3.27</v>
      </c>
      <c r="D23" s="844">
        <v>20</v>
      </c>
      <c r="E23" s="876">
        <v>2</v>
      </c>
      <c r="F23" s="877">
        <v>1.7</v>
      </c>
      <c r="G23" s="830">
        <v>19</v>
      </c>
      <c r="H23" s="878">
        <v>2</v>
      </c>
      <c r="I23" s="879">
        <v>1.73</v>
      </c>
      <c r="J23" s="831">
        <v>4</v>
      </c>
      <c r="K23" s="880">
        <v>0.84</v>
      </c>
      <c r="L23" s="881">
        <v>3</v>
      </c>
      <c r="M23" s="881">
        <v>30</v>
      </c>
      <c r="N23" s="882">
        <v>10</v>
      </c>
      <c r="O23" s="881" t="s">
        <v>8348</v>
      </c>
      <c r="P23" s="883" t="s">
        <v>8383</v>
      </c>
      <c r="Q23" s="884">
        <f t="shared" si="0"/>
        <v>-1</v>
      </c>
      <c r="R23" s="884">
        <f t="shared" si="0"/>
        <v>-1.54</v>
      </c>
      <c r="S23" s="874">
        <f t="shared" si="1"/>
        <v>20</v>
      </c>
      <c r="T23" s="874">
        <f t="shared" si="2"/>
        <v>8</v>
      </c>
      <c r="U23" s="874">
        <f t="shared" si="3"/>
        <v>-12</v>
      </c>
      <c r="V23" s="885">
        <f t="shared" si="4"/>
        <v>0.4</v>
      </c>
      <c r="W23" s="832"/>
    </row>
    <row r="24" spans="1:23" ht="14.4" customHeight="1" x14ac:dyDescent="0.3">
      <c r="A24" s="889" t="s">
        <v>8384</v>
      </c>
      <c r="B24" s="834">
        <v>3</v>
      </c>
      <c r="C24" s="835">
        <v>2.6</v>
      </c>
      <c r="D24" s="836">
        <v>7.3</v>
      </c>
      <c r="E24" s="843"/>
      <c r="F24" s="823"/>
      <c r="G24" s="824"/>
      <c r="H24" s="822"/>
      <c r="I24" s="823"/>
      <c r="J24" s="824"/>
      <c r="K24" s="825">
        <v>0.87</v>
      </c>
      <c r="L24" s="822">
        <v>3</v>
      </c>
      <c r="M24" s="822">
        <v>27</v>
      </c>
      <c r="N24" s="826">
        <v>9</v>
      </c>
      <c r="O24" s="822" t="s">
        <v>8348</v>
      </c>
      <c r="P24" s="841" t="s">
        <v>8385</v>
      </c>
      <c r="Q24" s="827">
        <f t="shared" si="0"/>
        <v>-3</v>
      </c>
      <c r="R24" s="827">
        <f t="shared" si="0"/>
        <v>-2.6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90" t="s">
        <v>8386</v>
      </c>
      <c r="B25" s="886">
        <v>1</v>
      </c>
      <c r="C25" s="887">
        <v>1.3</v>
      </c>
      <c r="D25" s="837">
        <v>11</v>
      </c>
      <c r="E25" s="876">
        <v>1</v>
      </c>
      <c r="F25" s="877">
        <v>1.3</v>
      </c>
      <c r="G25" s="830">
        <v>10</v>
      </c>
      <c r="H25" s="881"/>
      <c r="I25" s="877"/>
      <c r="J25" s="830"/>
      <c r="K25" s="880">
        <v>1.3</v>
      </c>
      <c r="L25" s="881">
        <v>4</v>
      </c>
      <c r="M25" s="881">
        <v>33</v>
      </c>
      <c r="N25" s="882">
        <v>11</v>
      </c>
      <c r="O25" s="881" t="s">
        <v>8348</v>
      </c>
      <c r="P25" s="883" t="s">
        <v>8387</v>
      </c>
      <c r="Q25" s="884">
        <f t="shared" si="0"/>
        <v>-1</v>
      </c>
      <c r="R25" s="884">
        <f t="shared" si="0"/>
        <v>-1.3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85" t="str">
        <f t="shared" si="4"/>
        <v/>
      </c>
      <c r="W25" s="832"/>
    </row>
    <row r="26" spans="1:23" ht="14.4" customHeight="1" x14ac:dyDescent="0.3">
      <c r="A26" s="889" t="s">
        <v>8388</v>
      </c>
      <c r="B26" s="838"/>
      <c r="C26" s="839"/>
      <c r="D26" s="840"/>
      <c r="E26" s="819">
        <v>1</v>
      </c>
      <c r="F26" s="820">
        <v>0.43</v>
      </c>
      <c r="G26" s="821">
        <v>7</v>
      </c>
      <c r="H26" s="822"/>
      <c r="I26" s="823"/>
      <c r="J26" s="824"/>
      <c r="K26" s="825">
        <v>0.43</v>
      </c>
      <c r="L26" s="822">
        <v>2</v>
      </c>
      <c r="M26" s="822">
        <v>21</v>
      </c>
      <c r="N26" s="826">
        <v>7</v>
      </c>
      <c r="O26" s="822" t="s">
        <v>8348</v>
      </c>
      <c r="P26" s="841" t="s">
        <v>8389</v>
      </c>
      <c r="Q26" s="827">
        <f t="shared" si="0"/>
        <v>0</v>
      </c>
      <c r="R26" s="827">
        <f t="shared" si="0"/>
        <v>0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2" t="str">
        <f t="shared" si="4"/>
        <v/>
      </c>
      <c r="W26" s="828"/>
    </row>
    <row r="27" spans="1:23" ht="14.4" customHeight="1" x14ac:dyDescent="0.3">
      <c r="A27" s="889" t="s">
        <v>8390</v>
      </c>
      <c r="B27" s="834">
        <v>1</v>
      </c>
      <c r="C27" s="835">
        <v>3.29</v>
      </c>
      <c r="D27" s="836">
        <v>10</v>
      </c>
      <c r="E27" s="843"/>
      <c r="F27" s="823"/>
      <c r="G27" s="824"/>
      <c r="H27" s="822"/>
      <c r="I27" s="823"/>
      <c r="J27" s="824"/>
      <c r="K27" s="825">
        <v>3.29</v>
      </c>
      <c r="L27" s="822">
        <v>4</v>
      </c>
      <c r="M27" s="822">
        <v>36</v>
      </c>
      <c r="N27" s="826">
        <v>12</v>
      </c>
      <c r="O27" s="822" t="s">
        <v>8348</v>
      </c>
      <c r="P27" s="841" t="s">
        <v>8391</v>
      </c>
      <c r="Q27" s="827">
        <f t="shared" si="0"/>
        <v>-1</v>
      </c>
      <c r="R27" s="827">
        <f t="shared" si="0"/>
        <v>-3.29</v>
      </c>
      <c r="S27" s="838" t="str">
        <f t="shared" si="1"/>
        <v/>
      </c>
      <c r="T27" s="838" t="str">
        <f t="shared" si="2"/>
        <v/>
      </c>
      <c r="U27" s="838" t="str">
        <f t="shared" si="3"/>
        <v/>
      </c>
      <c r="V27" s="842" t="str">
        <f t="shared" si="4"/>
        <v/>
      </c>
      <c r="W27" s="828"/>
    </row>
    <row r="28" spans="1:23" ht="14.4" customHeight="1" x14ac:dyDescent="0.3">
      <c r="A28" s="889" t="s">
        <v>8392</v>
      </c>
      <c r="B28" s="838"/>
      <c r="C28" s="839"/>
      <c r="D28" s="840"/>
      <c r="E28" s="843"/>
      <c r="F28" s="823"/>
      <c r="G28" s="824"/>
      <c r="H28" s="819">
        <v>1</v>
      </c>
      <c r="I28" s="820">
        <v>3.61</v>
      </c>
      <c r="J28" s="829">
        <v>37</v>
      </c>
      <c r="K28" s="825">
        <v>3.01</v>
      </c>
      <c r="L28" s="822">
        <v>4</v>
      </c>
      <c r="M28" s="822">
        <v>33</v>
      </c>
      <c r="N28" s="826">
        <v>11</v>
      </c>
      <c r="O28" s="822" t="s">
        <v>8348</v>
      </c>
      <c r="P28" s="841" t="s">
        <v>8393</v>
      </c>
      <c r="Q28" s="827">
        <f t="shared" si="0"/>
        <v>1</v>
      </c>
      <c r="R28" s="827">
        <f t="shared" si="0"/>
        <v>3.61</v>
      </c>
      <c r="S28" s="838">
        <f t="shared" si="1"/>
        <v>11</v>
      </c>
      <c r="T28" s="838">
        <f t="shared" si="2"/>
        <v>37</v>
      </c>
      <c r="U28" s="838">
        <f t="shared" si="3"/>
        <v>26</v>
      </c>
      <c r="V28" s="842">
        <f t="shared" si="4"/>
        <v>3.3636363636363638</v>
      </c>
      <c r="W28" s="828">
        <v>26</v>
      </c>
    </row>
    <row r="29" spans="1:23" ht="14.4" customHeight="1" x14ac:dyDescent="0.3">
      <c r="A29" s="890" t="s">
        <v>8394</v>
      </c>
      <c r="B29" s="874"/>
      <c r="C29" s="875"/>
      <c r="D29" s="844"/>
      <c r="E29" s="876">
        <v>1</v>
      </c>
      <c r="F29" s="877">
        <v>4.6500000000000004</v>
      </c>
      <c r="G29" s="830">
        <v>20</v>
      </c>
      <c r="H29" s="878"/>
      <c r="I29" s="879"/>
      <c r="J29" s="831"/>
      <c r="K29" s="880">
        <v>4.6500000000000004</v>
      </c>
      <c r="L29" s="881">
        <v>5</v>
      </c>
      <c r="M29" s="881">
        <v>45</v>
      </c>
      <c r="N29" s="882">
        <v>15</v>
      </c>
      <c r="O29" s="881" t="s">
        <v>8348</v>
      </c>
      <c r="P29" s="883" t="s">
        <v>8395</v>
      </c>
      <c r="Q29" s="884">
        <f t="shared" si="0"/>
        <v>0</v>
      </c>
      <c r="R29" s="884">
        <f t="shared" si="0"/>
        <v>0</v>
      </c>
      <c r="S29" s="874" t="str">
        <f t="shared" si="1"/>
        <v/>
      </c>
      <c r="T29" s="874" t="str">
        <f t="shared" si="2"/>
        <v/>
      </c>
      <c r="U29" s="874" t="str">
        <f t="shared" si="3"/>
        <v/>
      </c>
      <c r="V29" s="885" t="str">
        <f t="shared" si="4"/>
        <v/>
      </c>
      <c r="W29" s="832"/>
    </row>
    <row r="30" spans="1:23" ht="14.4" customHeight="1" x14ac:dyDescent="0.3">
      <c r="A30" s="889" t="s">
        <v>8396</v>
      </c>
      <c r="B30" s="838">
        <v>1</v>
      </c>
      <c r="C30" s="839">
        <v>1.05</v>
      </c>
      <c r="D30" s="840">
        <v>16</v>
      </c>
      <c r="E30" s="843"/>
      <c r="F30" s="823"/>
      <c r="G30" s="824"/>
      <c r="H30" s="819"/>
      <c r="I30" s="820"/>
      <c r="J30" s="821"/>
      <c r="K30" s="825">
        <v>1</v>
      </c>
      <c r="L30" s="822">
        <v>2</v>
      </c>
      <c r="M30" s="822">
        <v>18</v>
      </c>
      <c r="N30" s="826">
        <v>6</v>
      </c>
      <c r="O30" s="822" t="s">
        <v>8348</v>
      </c>
      <c r="P30" s="841" t="s">
        <v>8397</v>
      </c>
      <c r="Q30" s="827">
        <f t="shared" si="0"/>
        <v>-1</v>
      </c>
      <c r="R30" s="827">
        <f t="shared" si="0"/>
        <v>-1.05</v>
      </c>
      <c r="S30" s="838" t="str">
        <f t="shared" si="1"/>
        <v/>
      </c>
      <c r="T30" s="838" t="str">
        <f t="shared" si="2"/>
        <v/>
      </c>
      <c r="U30" s="838" t="str">
        <f t="shared" si="3"/>
        <v/>
      </c>
      <c r="V30" s="842" t="str">
        <f t="shared" si="4"/>
        <v/>
      </c>
      <c r="W30" s="828"/>
    </row>
    <row r="31" spans="1:23" ht="14.4" customHeight="1" x14ac:dyDescent="0.3">
      <c r="A31" s="890" t="s">
        <v>8398</v>
      </c>
      <c r="B31" s="874">
        <v>3</v>
      </c>
      <c r="C31" s="875">
        <v>5.53</v>
      </c>
      <c r="D31" s="844">
        <v>12.7</v>
      </c>
      <c r="E31" s="876">
        <v>2</v>
      </c>
      <c r="F31" s="877">
        <v>3.74</v>
      </c>
      <c r="G31" s="830">
        <v>16.5</v>
      </c>
      <c r="H31" s="878">
        <v>3</v>
      </c>
      <c r="I31" s="879">
        <v>7.44</v>
      </c>
      <c r="J31" s="831">
        <v>7.7</v>
      </c>
      <c r="K31" s="880">
        <v>1.72</v>
      </c>
      <c r="L31" s="881">
        <v>3</v>
      </c>
      <c r="M31" s="881">
        <v>27</v>
      </c>
      <c r="N31" s="882">
        <v>9</v>
      </c>
      <c r="O31" s="881" t="s">
        <v>8348</v>
      </c>
      <c r="P31" s="883" t="s">
        <v>8397</v>
      </c>
      <c r="Q31" s="884">
        <f t="shared" si="0"/>
        <v>0</v>
      </c>
      <c r="R31" s="884">
        <f t="shared" si="0"/>
        <v>1.9100000000000001</v>
      </c>
      <c r="S31" s="874">
        <f t="shared" si="1"/>
        <v>27</v>
      </c>
      <c r="T31" s="874">
        <f t="shared" si="2"/>
        <v>23.1</v>
      </c>
      <c r="U31" s="874">
        <f t="shared" si="3"/>
        <v>-3.8999999999999986</v>
      </c>
      <c r="V31" s="885">
        <f t="shared" si="4"/>
        <v>0.85555555555555562</v>
      </c>
      <c r="W31" s="832">
        <v>8</v>
      </c>
    </row>
    <row r="32" spans="1:23" ht="14.4" customHeight="1" x14ac:dyDescent="0.3">
      <c r="A32" s="890" t="s">
        <v>8399</v>
      </c>
      <c r="B32" s="874"/>
      <c r="C32" s="875"/>
      <c r="D32" s="844"/>
      <c r="E32" s="876">
        <v>1</v>
      </c>
      <c r="F32" s="877">
        <v>3.2</v>
      </c>
      <c r="G32" s="830">
        <v>9</v>
      </c>
      <c r="H32" s="878">
        <v>1</v>
      </c>
      <c r="I32" s="879">
        <v>3.18</v>
      </c>
      <c r="J32" s="833">
        <v>29</v>
      </c>
      <c r="K32" s="880">
        <v>3.18</v>
      </c>
      <c r="L32" s="881">
        <v>4</v>
      </c>
      <c r="M32" s="881">
        <v>39</v>
      </c>
      <c r="N32" s="882">
        <v>13</v>
      </c>
      <c r="O32" s="881" t="s">
        <v>8348</v>
      </c>
      <c r="P32" s="883" t="s">
        <v>8397</v>
      </c>
      <c r="Q32" s="884">
        <f t="shared" si="0"/>
        <v>1</v>
      </c>
      <c r="R32" s="884">
        <f t="shared" si="0"/>
        <v>3.18</v>
      </c>
      <c r="S32" s="874">
        <f t="shared" si="1"/>
        <v>13</v>
      </c>
      <c r="T32" s="874">
        <f t="shared" si="2"/>
        <v>29</v>
      </c>
      <c r="U32" s="874">
        <f t="shared" si="3"/>
        <v>16</v>
      </c>
      <c r="V32" s="885">
        <f t="shared" si="4"/>
        <v>2.2307692307692308</v>
      </c>
      <c r="W32" s="832">
        <v>16</v>
      </c>
    </row>
    <row r="33" spans="1:23" ht="14.4" customHeight="1" x14ac:dyDescent="0.3">
      <c r="A33" s="889" t="s">
        <v>8400</v>
      </c>
      <c r="B33" s="834">
        <v>58</v>
      </c>
      <c r="C33" s="835">
        <v>26.09</v>
      </c>
      <c r="D33" s="836">
        <v>4.3</v>
      </c>
      <c r="E33" s="843">
        <v>37</v>
      </c>
      <c r="F33" s="823">
        <v>17.7</v>
      </c>
      <c r="G33" s="824">
        <v>5.4</v>
      </c>
      <c r="H33" s="822">
        <v>55</v>
      </c>
      <c r="I33" s="823">
        <v>26.59</v>
      </c>
      <c r="J33" s="829">
        <v>5.7</v>
      </c>
      <c r="K33" s="825">
        <v>0.42</v>
      </c>
      <c r="L33" s="822">
        <v>2</v>
      </c>
      <c r="M33" s="822">
        <v>15</v>
      </c>
      <c r="N33" s="826">
        <v>5</v>
      </c>
      <c r="O33" s="822" t="s">
        <v>8348</v>
      </c>
      <c r="P33" s="841" t="s">
        <v>8401</v>
      </c>
      <c r="Q33" s="827">
        <f t="shared" si="0"/>
        <v>-3</v>
      </c>
      <c r="R33" s="827">
        <f t="shared" si="0"/>
        <v>0.5</v>
      </c>
      <c r="S33" s="838">
        <f t="shared" si="1"/>
        <v>275</v>
      </c>
      <c r="T33" s="838">
        <f t="shared" si="2"/>
        <v>313.5</v>
      </c>
      <c r="U33" s="838">
        <f t="shared" si="3"/>
        <v>38.5</v>
      </c>
      <c r="V33" s="842">
        <f t="shared" si="4"/>
        <v>1.1399999999999999</v>
      </c>
      <c r="W33" s="828">
        <v>130</v>
      </c>
    </row>
    <row r="34" spans="1:23" ht="14.4" customHeight="1" x14ac:dyDescent="0.3">
      <c r="A34" s="890" t="s">
        <v>8402</v>
      </c>
      <c r="B34" s="886">
        <v>54</v>
      </c>
      <c r="C34" s="887">
        <v>31.27</v>
      </c>
      <c r="D34" s="837">
        <v>5.6</v>
      </c>
      <c r="E34" s="876">
        <v>84</v>
      </c>
      <c r="F34" s="877">
        <v>48.06</v>
      </c>
      <c r="G34" s="830">
        <v>5.9</v>
      </c>
      <c r="H34" s="881">
        <v>69</v>
      </c>
      <c r="I34" s="877">
        <v>39.270000000000003</v>
      </c>
      <c r="J34" s="833">
        <v>6.3</v>
      </c>
      <c r="K34" s="880">
        <v>0.55000000000000004</v>
      </c>
      <c r="L34" s="881">
        <v>2</v>
      </c>
      <c r="M34" s="881">
        <v>18</v>
      </c>
      <c r="N34" s="882">
        <v>6</v>
      </c>
      <c r="O34" s="881" t="s">
        <v>8348</v>
      </c>
      <c r="P34" s="883" t="s">
        <v>8403</v>
      </c>
      <c r="Q34" s="884">
        <f t="shared" si="0"/>
        <v>15</v>
      </c>
      <c r="R34" s="884">
        <f t="shared" si="0"/>
        <v>8.0000000000000036</v>
      </c>
      <c r="S34" s="874">
        <f t="shared" si="1"/>
        <v>414</v>
      </c>
      <c r="T34" s="874">
        <f t="shared" si="2"/>
        <v>434.7</v>
      </c>
      <c r="U34" s="874">
        <f t="shared" si="3"/>
        <v>20.699999999999989</v>
      </c>
      <c r="V34" s="885">
        <f t="shared" si="4"/>
        <v>1.05</v>
      </c>
      <c r="W34" s="832">
        <v>141</v>
      </c>
    </row>
    <row r="35" spans="1:23" ht="14.4" customHeight="1" x14ac:dyDescent="0.3">
      <c r="A35" s="890" t="s">
        <v>8404</v>
      </c>
      <c r="B35" s="886">
        <v>83</v>
      </c>
      <c r="C35" s="887">
        <v>54.63</v>
      </c>
      <c r="D35" s="837">
        <v>4.3</v>
      </c>
      <c r="E35" s="876">
        <v>60</v>
      </c>
      <c r="F35" s="877">
        <v>44.27</v>
      </c>
      <c r="G35" s="830">
        <v>7.5</v>
      </c>
      <c r="H35" s="881">
        <v>52</v>
      </c>
      <c r="I35" s="877">
        <v>42.48</v>
      </c>
      <c r="J35" s="830">
        <v>8.3000000000000007</v>
      </c>
      <c r="K35" s="880">
        <v>0.76</v>
      </c>
      <c r="L35" s="881">
        <v>3</v>
      </c>
      <c r="M35" s="881">
        <v>27</v>
      </c>
      <c r="N35" s="882">
        <v>9</v>
      </c>
      <c r="O35" s="881" t="s">
        <v>8348</v>
      </c>
      <c r="P35" s="883" t="s">
        <v>8405</v>
      </c>
      <c r="Q35" s="884">
        <f t="shared" si="0"/>
        <v>-31</v>
      </c>
      <c r="R35" s="884">
        <f t="shared" si="0"/>
        <v>-12.150000000000006</v>
      </c>
      <c r="S35" s="874">
        <f t="shared" si="1"/>
        <v>468</v>
      </c>
      <c r="T35" s="874">
        <f t="shared" si="2"/>
        <v>431.6</v>
      </c>
      <c r="U35" s="874">
        <f t="shared" si="3"/>
        <v>-36.399999999999977</v>
      </c>
      <c r="V35" s="885">
        <f t="shared" si="4"/>
        <v>0.92222222222222228</v>
      </c>
      <c r="W35" s="832">
        <v>126</v>
      </c>
    </row>
    <row r="36" spans="1:23" ht="14.4" customHeight="1" x14ac:dyDescent="0.3">
      <c r="A36" s="889" t="s">
        <v>8406</v>
      </c>
      <c r="B36" s="838">
        <v>1</v>
      </c>
      <c r="C36" s="839">
        <v>0.54</v>
      </c>
      <c r="D36" s="840">
        <v>4</v>
      </c>
      <c r="E36" s="819"/>
      <c r="F36" s="820"/>
      <c r="G36" s="821"/>
      <c r="H36" s="822"/>
      <c r="I36" s="823"/>
      <c r="J36" s="824"/>
      <c r="K36" s="825">
        <v>0.31</v>
      </c>
      <c r="L36" s="822">
        <v>1</v>
      </c>
      <c r="M36" s="822">
        <v>12</v>
      </c>
      <c r="N36" s="826">
        <v>4</v>
      </c>
      <c r="O36" s="822" t="s">
        <v>8348</v>
      </c>
      <c r="P36" s="841" t="s">
        <v>8407</v>
      </c>
      <c r="Q36" s="827">
        <f t="shared" si="0"/>
        <v>-1</v>
      </c>
      <c r="R36" s="827">
        <f t="shared" si="0"/>
        <v>-0.54</v>
      </c>
      <c r="S36" s="838" t="str">
        <f t="shared" si="1"/>
        <v/>
      </c>
      <c r="T36" s="838" t="str">
        <f t="shared" si="2"/>
        <v/>
      </c>
      <c r="U36" s="838" t="str">
        <f t="shared" si="3"/>
        <v/>
      </c>
      <c r="V36" s="842" t="str">
        <f t="shared" si="4"/>
        <v/>
      </c>
      <c r="W36" s="828"/>
    </row>
    <row r="37" spans="1:23" ht="14.4" customHeight="1" x14ac:dyDescent="0.3">
      <c r="A37" s="890" t="s">
        <v>8408</v>
      </c>
      <c r="B37" s="874"/>
      <c r="C37" s="875"/>
      <c r="D37" s="844"/>
      <c r="E37" s="878">
        <v>1</v>
      </c>
      <c r="F37" s="879">
        <v>1.1399999999999999</v>
      </c>
      <c r="G37" s="831">
        <v>8</v>
      </c>
      <c r="H37" s="881"/>
      <c r="I37" s="877"/>
      <c r="J37" s="830"/>
      <c r="K37" s="880">
        <v>0.46</v>
      </c>
      <c r="L37" s="881">
        <v>2</v>
      </c>
      <c r="M37" s="881">
        <v>15</v>
      </c>
      <c r="N37" s="882">
        <v>5</v>
      </c>
      <c r="O37" s="881" t="s">
        <v>8348</v>
      </c>
      <c r="P37" s="883" t="s">
        <v>8409</v>
      </c>
      <c r="Q37" s="884">
        <f t="shared" si="0"/>
        <v>0</v>
      </c>
      <c r="R37" s="884">
        <f t="shared" si="0"/>
        <v>0</v>
      </c>
      <c r="S37" s="874" t="str">
        <f t="shared" si="1"/>
        <v/>
      </c>
      <c r="T37" s="874" t="str">
        <f t="shared" si="2"/>
        <v/>
      </c>
      <c r="U37" s="874" t="str">
        <f t="shared" si="3"/>
        <v/>
      </c>
      <c r="V37" s="885" t="str">
        <f t="shared" si="4"/>
        <v/>
      </c>
      <c r="W37" s="832"/>
    </row>
    <row r="38" spans="1:23" ht="14.4" customHeight="1" x14ac:dyDescent="0.3">
      <c r="A38" s="889" t="s">
        <v>8410</v>
      </c>
      <c r="B38" s="834">
        <v>2</v>
      </c>
      <c r="C38" s="835">
        <v>3.2</v>
      </c>
      <c r="D38" s="836">
        <v>6</v>
      </c>
      <c r="E38" s="843"/>
      <c r="F38" s="823"/>
      <c r="G38" s="824"/>
      <c r="H38" s="822">
        <v>6</v>
      </c>
      <c r="I38" s="823">
        <v>9.61</v>
      </c>
      <c r="J38" s="824">
        <v>4.2</v>
      </c>
      <c r="K38" s="825">
        <v>1.6</v>
      </c>
      <c r="L38" s="822">
        <v>3</v>
      </c>
      <c r="M38" s="822">
        <v>24</v>
      </c>
      <c r="N38" s="826">
        <v>8</v>
      </c>
      <c r="O38" s="822" t="s">
        <v>8348</v>
      </c>
      <c r="P38" s="841" t="s">
        <v>8411</v>
      </c>
      <c r="Q38" s="827">
        <f t="shared" si="0"/>
        <v>4</v>
      </c>
      <c r="R38" s="827">
        <f t="shared" si="0"/>
        <v>6.4099999999999993</v>
      </c>
      <c r="S38" s="838">
        <f t="shared" si="1"/>
        <v>48</v>
      </c>
      <c r="T38" s="838">
        <f t="shared" si="2"/>
        <v>25.200000000000003</v>
      </c>
      <c r="U38" s="838">
        <f t="shared" si="3"/>
        <v>-22.799999999999997</v>
      </c>
      <c r="V38" s="842">
        <f t="shared" si="4"/>
        <v>0.52500000000000002</v>
      </c>
      <c r="W38" s="828"/>
    </row>
    <row r="39" spans="1:23" ht="14.4" customHeight="1" x14ac:dyDescent="0.3">
      <c r="A39" s="890" t="s">
        <v>8412</v>
      </c>
      <c r="B39" s="886">
        <v>6</v>
      </c>
      <c r="C39" s="887">
        <v>12.46</v>
      </c>
      <c r="D39" s="837">
        <v>13</v>
      </c>
      <c r="E39" s="876">
        <v>5</v>
      </c>
      <c r="F39" s="877">
        <v>10.38</v>
      </c>
      <c r="G39" s="830">
        <v>10.199999999999999</v>
      </c>
      <c r="H39" s="881">
        <v>4</v>
      </c>
      <c r="I39" s="877">
        <v>8.31</v>
      </c>
      <c r="J39" s="833">
        <v>13.5</v>
      </c>
      <c r="K39" s="880">
        <v>2.08</v>
      </c>
      <c r="L39" s="881">
        <v>4</v>
      </c>
      <c r="M39" s="881">
        <v>39</v>
      </c>
      <c r="N39" s="882">
        <v>13</v>
      </c>
      <c r="O39" s="881" t="s">
        <v>8348</v>
      </c>
      <c r="P39" s="883" t="s">
        <v>8411</v>
      </c>
      <c r="Q39" s="884">
        <f t="shared" si="0"/>
        <v>-2</v>
      </c>
      <c r="R39" s="884">
        <f t="shared" si="0"/>
        <v>-4.1500000000000004</v>
      </c>
      <c r="S39" s="874">
        <f t="shared" si="1"/>
        <v>52</v>
      </c>
      <c r="T39" s="874">
        <f t="shared" si="2"/>
        <v>54</v>
      </c>
      <c r="U39" s="874">
        <f t="shared" si="3"/>
        <v>2</v>
      </c>
      <c r="V39" s="885">
        <f t="shared" si="4"/>
        <v>1.0384615384615385</v>
      </c>
      <c r="W39" s="832">
        <v>8</v>
      </c>
    </row>
    <row r="40" spans="1:23" ht="14.4" customHeight="1" x14ac:dyDescent="0.3">
      <c r="A40" s="890" t="s">
        <v>8413</v>
      </c>
      <c r="B40" s="886">
        <v>4</v>
      </c>
      <c r="C40" s="887">
        <v>14.62</v>
      </c>
      <c r="D40" s="837">
        <v>10.8</v>
      </c>
      <c r="E40" s="876">
        <v>3</v>
      </c>
      <c r="F40" s="877">
        <v>11.32</v>
      </c>
      <c r="G40" s="830">
        <v>22.3</v>
      </c>
      <c r="H40" s="881"/>
      <c r="I40" s="877"/>
      <c r="J40" s="830"/>
      <c r="K40" s="880">
        <v>3.77</v>
      </c>
      <c r="L40" s="881">
        <v>6</v>
      </c>
      <c r="M40" s="881">
        <v>54</v>
      </c>
      <c r="N40" s="882">
        <v>18</v>
      </c>
      <c r="O40" s="881" t="s">
        <v>8348</v>
      </c>
      <c r="P40" s="883" t="s">
        <v>8411</v>
      </c>
      <c r="Q40" s="884">
        <f t="shared" si="0"/>
        <v>-4</v>
      </c>
      <c r="R40" s="884">
        <f t="shared" si="0"/>
        <v>-14.62</v>
      </c>
      <c r="S40" s="874" t="str">
        <f t="shared" si="1"/>
        <v/>
      </c>
      <c r="T40" s="874" t="str">
        <f t="shared" si="2"/>
        <v/>
      </c>
      <c r="U40" s="874" t="str">
        <f t="shared" si="3"/>
        <v/>
      </c>
      <c r="V40" s="885" t="str">
        <f t="shared" si="4"/>
        <v/>
      </c>
      <c r="W40" s="832"/>
    </row>
    <row r="41" spans="1:23" ht="14.4" customHeight="1" x14ac:dyDescent="0.3">
      <c r="A41" s="889" t="s">
        <v>8414</v>
      </c>
      <c r="B41" s="834">
        <v>15</v>
      </c>
      <c r="C41" s="835">
        <v>7.28</v>
      </c>
      <c r="D41" s="836">
        <v>4.8</v>
      </c>
      <c r="E41" s="843">
        <v>9</v>
      </c>
      <c r="F41" s="823">
        <v>4.68</v>
      </c>
      <c r="G41" s="824">
        <v>6.4</v>
      </c>
      <c r="H41" s="822">
        <v>15</v>
      </c>
      <c r="I41" s="823">
        <v>7.47</v>
      </c>
      <c r="J41" s="824">
        <v>5.4</v>
      </c>
      <c r="K41" s="825">
        <v>0.47</v>
      </c>
      <c r="L41" s="822">
        <v>2</v>
      </c>
      <c r="M41" s="822">
        <v>18</v>
      </c>
      <c r="N41" s="826">
        <v>6</v>
      </c>
      <c r="O41" s="822" t="s">
        <v>8348</v>
      </c>
      <c r="P41" s="841" t="s">
        <v>8415</v>
      </c>
      <c r="Q41" s="827">
        <f t="shared" si="0"/>
        <v>0</v>
      </c>
      <c r="R41" s="827">
        <f t="shared" si="0"/>
        <v>0.1899999999999995</v>
      </c>
      <c r="S41" s="838">
        <f t="shared" si="1"/>
        <v>90</v>
      </c>
      <c r="T41" s="838">
        <f t="shared" si="2"/>
        <v>81</v>
      </c>
      <c r="U41" s="838">
        <f t="shared" si="3"/>
        <v>-9</v>
      </c>
      <c r="V41" s="842">
        <f t="shared" si="4"/>
        <v>0.9</v>
      </c>
      <c r="W41" s="828">
        <v>23</v>
      </c>
    </row>
    <row r="42" spans="1:23" ht="14.4" customHeight="1" x14ac:dyDescent="0.3">
      <c r="A42" s="890" t="s">
        <v>8416</v>
      </c>
      <c r="B42" s="886">
        <v>48</v>
      </c>
      <c r="C42" s="887">
        <v>30.52</v>
      </c>
      <c r="D42" s="837">
        <v>6</v>
      </c>
      <c r="E42" s="876">
        <v>22</v>
      </c>
      <c r="F42" s="877">
        <v>13.87</v>
      </c>
      <c r="G42" s="830">
        <v>4.5999999999999996</v>
      </c>
      <c r="H42" s="881">
        <v>15</v>
      </c>
      <c r="I42" s="877">
        <v>9.31</v>
      </c>
      <c r="J42" s="830">
        <v>6.8</v>
      </c>
      <c r="K42" s="880">
        <v>0.61</v>
      </c>
      <c r="L42" s="881">
        <v>2</v>
      </c>
      <c r="M42" s="881">
        <v>21</v>
      </c>
      <c r="N42" s="882">
        <v>7</v>
      </c>
      <c r="O42" s="881" t="s">
        <v>8348</v>
      </c>
      <c r="P42" s="883" t="s">
        <v>8415</v>
      </c>
      <c r="Q42" s="884">
        <f t="shared" si="0"/>
        <v>-33</v>
      </c>
      <c r="R42" s="884">
        <f t="shared" si="0"/>
        <v>-21.21</v>
      </c>
      <c r="S42" s="874">
        <f t="shared" si="1"/>
        <v>105</v>
      </c>
      <c r="T42" s="874">
        <f t="shared" si="2"/>
        <v>102</v>
      </c>
      <c r="U42" s="874">
        <f t="shared" si="3"/>
        <v>-3</v>
      </c>
      <c r="V42" s="885">
        <f t="shared" si="4"/>
        <v>0.97142857142857142</v>
      </c>
      <c r="W42" s="832">
        <v>23</v>
      </c>
    </row>
    <row r="43" spans="1:23" ht="14.4" customHeight="1" x14ac:dyDescent="0.3">
      <c r="A43" s="890" t="s">
        <v>8417</v>
      </c>
      <c r="B43" s="886">
        <v>21</v>
      </c>
      <c r="C43" s="887">
        <v>16.05</v>
      </c>
      <c r="D43" s="837">
        <v>6.7</v>
      </c>
      <c r="E43" s="876">
        <v>14</v>
      </c>
      <c r="F43" s="877">
        <v>10.53</v>
      </c>
      <c r="G43" s="830">
        <v>5.4</v>
      </c>
      <c r="H43" s="881">
        <v>11</v>
      </c>
      <c r="I43" s="877">
        <v>8.5399999999999991</v>
      </c>
      <c r="J43" s="830">
        <v>5.8</v>
      </c>
      <c r="K43" s="880">
        <v>0.82</v>
      </c>
      <c r="L43" s="881">
        <v>3</v>
      </c>
      <c r="M43" s="881">
        <v>27</v>
      </c>
      <c r="N43" s="882">
        <v>9</v>
      </c>
      <c r="O43" s="881" t="s">
        <v>8348</v>
      </c>
      <c r="P43" s="883" t="s">
        <v>8415</v>
      </c>
      <c r="Q43" s="884">
        <f t="shared" si="0"/>
        <v>-10</v>
      </c>
      <c r="R43" s="884">
        <f t="shared" si="0"/>
        <v>-7.5100000000000016</v>
      </c>
      <c r="S43" s="874">
        <f t="shared" si="1"/>
        <v>99</v>
      </c>
      <c r="T43" s="874">
        <f t="shared" si="2"/>
        <v>63.8</v>
      </c>
      <c r="U43" s="874">
        <f t="shared" si="3"/>
        <v>-35.200000000000003</v>
      </c>
      <c r="V43" s="885">
        <f t="shared" si="4"/>
        <v>0.64444444444444438</v>
      </c>
      <c r="W43" s="832">
        <v>11</v>
      </c>
    </row>
    <row r="44" spans="1:23" ht="14.4" customHeight="1" x14ac:dyDescent="0.3">
      <c r="A44" s="889" t="s">
        <v>8418</v>
      </c>
      <c r="B44" s="838">
        <v>1</v>
      </c>
      <c r="C44" s="839">
        <v>0.44</v>
      </c>
      <c r="D44" s="840">
        <v>3</v>
      </c>
      <c r="E44" s="843"/>
      <c r="F44" s="823"/>
      <c r="G44" s="824"/>
      <c r="H44" s="819">
        <v>1</v>
      </c>
      <c r="I44" s="820">
        <v>0.44</v>
      </c>
      <c r="J44" s="821">
        <v>3</v>
      </c>
      <c r="K44" s="825">
        <v>0.44</v>
      </c>
      <c r="L44" s="822">
        <v>2</v>
      </c>
      <c r="M44" s="822">
        <v>18</v>
      </c>
      <c r="N44" s="826">
        <v>6</v>
      </c>
      <c r="O44" s="822" t="s">
        <v>8348</v>
      </c>
      <c r="P44" s="841" t="s">
        <v>8419</v>
      </c>
      <c r="Q44" s="827">
        <f t="shared" si="0"/>
        <v>0</v>
      </c>
      <c r="R44" s="827">
        <f t="shared" si="0"/>
        <v>0</v>
      </c>
      <c r="S44" s="838">
        <f t="shared" si="1"/>
        <v>6</v>
      </c>
      <c r="T44" s="838">
        <f t="shared" si="2"/>
        <v>3</v>
      </c>
      <c r="U44" s="838">
        <f t="shared" si="3"/>
        <v>-3</v>
      </c>
      <c r="V44" s="842">
        <f t="shared" si="4"/>
        <v>0.5</v>
      </c>
      <c r="W44" s="828"/>
    </row>
    <row r="45" spans="1:23" ht="14.4" customHeight="1" x14ac:dyDescent="0.3">
      <c r="A45" s="889" t="s">
        <v>8420</v>
      </c>
      <c r="B45" s="838"/>
      <c r="C45" s="839"/>
      <c r="D45" s="840"/>
      <c r="E45" s="843"/>
      <c r="F45" s="823"/>
      <c r="G45" s="824"/>
      <c r="H45" s="819">
        <v>1</v>
      </c>
      <c r="I45" s="820">
        <v>6.53</v>
      </c>
      <c r="J45" s="829">
        <v>35</v>
      </c>
      <c r="K45" s="825">
        <v>4.99</v>
      </c>
      <c r="L45" s="822">
        <v>3</v>
      </c>
      <c r="M45" s="822">
        <v>27</v>
      </c>
      <c r="N45" s="826">
        <v>9</v>
      </c>
      <c r="O45" s="822" t="s">
        <v>8348</v>
      </c>
      <c r="P45" s="841" t="s">
        <v>8421</v>
      </c>
      <c r="Q45" s="827">
        <f t="shared" si="0"/>
        <v>1</v>
      </c>
      <c r="R45" s="827">
        <f t="shared" si="0"/>
        <v>6.53</v>
      </c>
      <c r="S45" s="838">
        <f t="shared" si="1"/>
        <v>9</v>
      </c>
      <c r="T45" s="838">
        <f t="shared" si="2"/>
        <v>35</v>
      </c>
      <c r="U45" s="838">
        <f t="shared" si="3"/>
        <v>26</v>
      </c>
      <c r="V45" s="842">
        <f t="shared" si="4"/>
        <v>3.8888888888888888</v>
      </c>
      <c r="W45" s="828">
        <v>26</v>
      </c>
    </row>
    <row r="46" spans="1:23" ht="14.4" customHeight="1" x14ac:dyDescent="0.3">
      <c r="A46" s="890" t="s">
        <v>8422</v>
      </c>
      <c r="B46" s="874">
        <v>1</v>
      </c>
      <c r="C46" s="875">
        <v>5.62</v>
      </c>
      <c r="D46" s="844">
        <v>29</v>
      </c>
      <c r="E46" s="876"/>
      <c r="F46" s="877"/>
      <c r="G46" s="830"/>
      <c r="H46" s="878"/>
      <c r="I46" s="879"/>
      <c r="J46" s="831"/>
      <c r="K46" s="880">
        <v>5.18</v>
      </c>
      <c r="L46" s="881">
        <v>3</v>
      </c>
      <c r="M46" s="881">
        <v>27</v>
      </c>
      <c r="N46" s="882">
        <v>9</v>
      </c>
      <c r="O46" s="881" t="s">
        <v>8348</v>
      </c>
      <c r="P46" s="883" t="s">
        <v>8423</v>
      </c>
      <c r="Q46" s="884">
        <f t="shared" si="0"/>
        <v>-1</v>
      </c>
      <c r="R46" s="884">
        <f t="shared" si="0"/>
        <v>-5.62</v>
      </c>
      <c r="S46" s="874" t="str">
        <f t="shared" si="1"/>
        <v/>
      </c>
      <c r="T46" s="874" t="str">
        <f t="shared" si="2"/>
        <v/>
      </c>
      <c r="U46" s="874" t="str">
        <f t="shared" si="3"/>
        <v/>
      </c>
      <c r="V46" s="885" t="str">
        <f t="shared" si="4"/>
        <v/>
      </c>
      <c r="W46" s="832"/>
    </row>
    <row r="47" spans="1:23" ht="14.4" customHeight="1" x14ac:dyDescent="0.3">
      <c r="A47" s="889" t="s">
        <v>8424</v>
      </c>
      <c r="B47" s="834">
        <v>1</v>
      </c>
      <c r="C47" s="835">
        <v>3.48</v>
      </c>
      <c r="D47" s="836">
        <v>43</v>
      </c>
      <c r="E47" s="843"/>
      <c r="F47" s="823"/>
      <c r="G47" s="824"/>
      <c r="H47" s="822"/>
      <c r="I47" s="823"/>
      <c r="J47" s="824"/>
      <c r="K47" s="825">
        <v>3.11</v>
      </c>
      <c r="L47" s="822">
        <v>4</v>
      </c>
      <c r="M47" s="822">
        <v>39</v>
      </c>
      <c r="N47" s="826">
        <v>13</v>
      </c>
      <c r="O47" s="822" t="s">
        <v>8045</v>
      </c>
      <c r="P47" s="841" t="s">
        <v>8425</v>
      </c>
      <c r="Q47" s="827">
        <f t="shared" si="0"/>
        <v>-1</v>
      </c>
      <c r="R47" s="827">
        <f t="shared" si="0"/>
        <v>-3.48</v>
      </c>
      <c r="S47" s="838" t="str">
        <f t="shared" si="1"/>
        <v/>
      </c>
      <c r="T47" s="838" t="str">
        <f t="shared" si="2"/>
        <v/>
      </c>
      <c r="U47" s="838" t="str">
        <f t="shared" si="3"/>
        <v/>
      </c>
      <c r="V47" s="842" t="str">
        <f t="shared" si="4"/>
        <v/>
      </c>
      <c r="W47" s="828"/>
    </row>
    <row r="48" spans="1:23" ht="14.4" customHeight="1" x14ac:dyDescent="0.3">
      <c r="A48" s="889" t="s">
        <v>8426</v>
      </c>
      <c r="B48" s="834">
        <v>1</v>
      </c>
      <c r="C48" s="835">
        <v>1.68</v>
      </c>
      <c r="D48" s="836">
        <v>19</v>
      </c>
      <c r="E48" s="843"/>
      <c r="F48" s="823"/>
      <c r="G48" s="824"/>
      <c r="H48" s="822"/>
      <c r="I48" s="823"/>
      <c r="J48" s="824"/>
      <c r="K48" s="825">
        <v>1.68</v>
      </c>
      <c r="L48" s="822">
        <v>3</v>
      </c>
      <c r="M48" s="822">
        <v>24</v>
      </c>
      <c r="N48" s="826">
        <v>8</v>
      </c>
      <c r="O48" s="822" t="s">
        <v>8348</v>
      </c>
      <c r="P48" s="841" t="s">
        <v>8427</v>
      </c>
      <c r="Q48" s="827">
        <f t="shared" si="0"/>
        <v>-1</v>
      </c>
      <c r="R48" s="827">
        <f t="shared" si="0"/>
        <v>-1.68</v>
      </c>
      <c r="S48" s="838" t="str">
        <f t="shared" si="1"/>
        <v/>
      </c>
      <c r="T48" s="838" t="str">
        <f t="shared" si="2"/>
        <v/>
      </c>
      <c r="U48" s="838" t="str">
        <f t="shared" si="3"/>
        <v/>
      </c>
      <c r="V48" s="842" t="str">
        <f t="shared" si="4"/>
        <v/>
      </c>
      <c r="W48" s="828"/>
    </row>
    <row r="49" spans="1:23" ht="14.4" customHeight="1" x14ac:dyDescent="0.3">
      <c r="A49" s="889" t="s">
        <v>8428</v>
      </c>
      <c r="B49" s="834">
        <v>8</v>
      </c>
      <c r="C49" s="835">
        <v>5.91</v>
      </c>
      <c r="D49" s="836">
        <v>9.1</v>
      </c>
      <c r="E49" s="843">
        <v>1</v>
      </c>
      <c r="F49" s="823">
        <v>0.56999999999999995</v>
      </c>
      <c r="G49" s="824">
        <v>4</v>
      </c>
      <c r="H49" s="822">
        <v>4</v>
      </c>
      <c r="I49" s="823">
        <v>2.3199999999999998</v>
      </c>
      <c r="J49" s="829">
        <v>8.5</v>
      </c>
      <c r="K49" s="825">
        <v>0.56999999999999995</v>
      </c>
      <c r="L49" s="822">
        <v>2</v>
      </c>
      <c r="M49" s="822">
        <v>21</v>
      </c>
      <c r="N49" s="826">
        <v>7</v>
      </c>
      <c r="O49" s="822" t="s">
        <v>8348</v>
      </c>
      <c r="P49" s="841" t="s">
        <v>8429</v>
      </c>
      <c r="Q49" s="827">
        <f t="shared" si="0"/>
        <v>-4</v>
      </c>
      <c r="R49" s="827">
        <f t="shared" si="0"/>
        <v>-3.5900000000000003</v>
      </c>
      <c r="S49" s="838">
        <f t="shared" si="1"/>
        <v>28</v>
      </c>
      <c r="T49" s="838">
        <f t="shared" si="2"/>
        <v>34</v>
      </c>
      <c r="U49" s="838">
        <f t="shared" si="3"/>
        <v>6</v>
      </c>
      <c r="V49" s="842">
        <f t="shared" si="4"/>
        <v>1.2142857142857142</v>
      </c>
      <c r="W49" s="828">
        <v>12</v>
      </c>
    </row>
    <row r="50" spans="1:23" ht="14.4" customHeight="1" x14ac:dyDescent="0.3">
      <c r="A50" s="890" t="s">
        <v>8430</v>
      </c>
      <c r="B50" s="886">
        <v>13</v>
      </c>
      <c r="C50" s="887">
        <v>8.25</v>
      </c>
      <c r="D50" s="837">
        <v>7.5</v>
      </c>
      <c r="E50" s="876">
        <v>4</v>
      </c>
      <c r="F50" s="877">
        <v>2.4700000000000002</v>
      </c>
      <c r="G50" s="830">
        <v>4</v>
      </c>
      <c r="H50" s="881">
        <v>5</v>
      </c>
      <c r="I50" s="877">
        <v>3.44</v>
      </c>
      <c r="J50" s="833">
        <v>8.8000000000000007</v>
      </c>
      <c r="K50" s="880">
        <v>0.67</v>
      </c>
      <c r="L50" s="881">
        <v>3</v>
      </c>
      <c r="M50" s="881">
        <v>24</v>
      </c>
      <c r="N50" s="882">
        <v>8</v>
      </c>
      <c r="O50" s="881" t="s">
        <v>8348</v>
      </c>
      <c r="P50" s="883" t="s">
        <v>8429</v>
      </c>
      <c r="Q50" s="884">
        <f t="shared" si="0"/>
        <v>-8</v>
      </c>
      <c r="R50" s="884">
        <f t="shared" si="0"/>
        <v>-4.8100000000000005</v>
      </c>
      <c r="S50" s="874">
        <f t="shared" si="1"/>
        <v>40</v>
      </c>
      <c r="T50" s="874">
        <f t="shared" si="2"/>
        <v>44</v>
      </c>
      <c r="U50" s="874">
        <f t="shared" si="3"/>
        <v>4</v>
      </c>
      <c r="V50" s="885">
        <f t="shared" si="4"/>
        <v>1.1000000000000001</v>
      </c>
      <c r="W50" s="832">
        <v>18</v>
      </c>
    </row>
    <row r="51" spans="1:23" ht="14.4" customHeight="1" x14ac:dyDescent="0.3">
      <c r="A51" s="890" t="s">
        <v>8431</v>
      </c>
      <c r="B51" s="886">
        <v>12</v>
      </c>
      <c r="C51" s="887">
        <v>10.79</v>
      </c>
      <c r="D51" s="837">
        <v>5.5</v>
      </c>
      <c r="E51" s="876">
        <v>3</v>
      </c>
      <c r="F51" s="877">
        <v>3.06</v>
      </c>
      <c r="G51" s="830">
        <v>8.6999999999999993</v>
      </c>
      <c r="H51" s="881">
        <v>2</v>
      </c>
      <c r="I51" s="877">
        <v>2.04</v>
      </c>
      <c r="J51" s="830">
        <v>3.5</v>
      </c>
      <c r="K51" s="880">
        <v>1.02</v>
      </c>
      <c r="L51" s="881">
        <v>3</v>
      </c>
      <c r="M51" s="881">
        <v>30</v>
      </c>
      <c r="N51" s="882">
        <v>10</v>
      </c>
      <c r="O51" s="881" t="s">
        <v>8348</v>
      </c>
      <c r="P51" s="883" t="s">
        <v>8429</v>
      </c>
      <c r="Q51" s="884">
        <f t="shared" si="0"/>
        <v>-10</v>
      </c>
      <c r="R51" s="884">
        <f t="shared" si="0"/>
        <v>-8.75</v>
      </c>
      <c r="S51" s="874">
        <f t="shared" si="1"/>
        <v>20</v>
      </c>
      <c r="T51" s="874">
        <f t="shared" si="2"/>
        <v>7</v>
      </c>
      <c r="U51" s="874">
        <f t="shared" si="3"/>
        <v>-13</v>
      </c>
      <c r="V51" s="885">
        <f t="shared" si="4"/>
        <v>0.35</v>
      </c>
      <c r="W51" s="832"/>
    </row>
    <row r="52" spans="1:23" ht="14.4" customHeight="1" x14ac:dyDescent="0.3">
      <c r="A52" s="889" t="s">
        <v>8432</v>
      </c>
      <c r="B52" s="834">
        <v>6</v>
      </c>
      <c r="C52" s="835">
        <v>2.71</v>
      </c>
      <c r="D52" s="836">
        <v>3.7</v>
      </c>
      <c r="E52" s="843">
        <v>2</v>
      </c>
      <c r="F52" s="823">
        <v>1.08</v>
      </c>
      <c r="G52" s="824">
        <v>4.5</v>
      </c>
      <c r="H52" s="822">
        <v>1</v>
      </c>
      <c r="I52" s="823">
        <v>0.36</v>
      </c>
      <c r="J52" s="824">
        <v>2</v>
      </c>
      <c r="K52" s="825">
        <v>0.54</v>
      </c>
      <c r="L52" s="822">
        <v>3</v>
      </c>
      <c r="M52" s="822">
        <v>27</v>
      </c>
      <c r="N52" s="826">
        <v>9</v>
      </c>
      <c r="O52" s="822" t="s">
        <v>8348</v>
      </c>
      <c r="P52" s="841" t="s">
        <v>8433</v>
      </c>
      <c r="Q52" s="827">
        <f t="shared" si="0"/>
        <v>-5</v>
      </c>
      <c r="R52" s="827">
        <f t="shared" si="0"/>
        <v>-2.35</v>
      </c>
      <c r="S52" s="838">
        <f t="shared" si="1"/>
        <v>9</v>
      </c>
      <c r="T52" s="838">
        <f t="shared" si="2"/>
        <v>2</v>
      </c>
      <c r="U52" s="838">
        <f t="shared" si="3"/>
        <v>-7</v>
      </c>
      <c r="V52" s="842">
        <f t="shared" si="4"/>
        <v>0.22222222222222221</v>
      </c>
      <c r="W52" s="828"/>
    </row>
    <row r="53" spans="1:23" ht="14.4" customHeight="1" x14ac:dyDescent="0.3">
      <c r="A53" s="890" t="s">
        <v>8434</v>
      </c>
      <c r="B53" s="886">
        <v>8</v>
      </c>
      <c r="C53" s="887">
        <v>4.6100000000000003</v>
      </c>
      <c r="D53" s="837">
        <v>6.4</v>
      </c>
      <c r="E53" s="876">
        <v>11</v>
      </c>
      <c r="F53" s="877">
        <v>7.25</v>
      </c>
      <c r="G53" s="830">
        <v>9</v>
      </c>
      <c r="H53" s="881">
        <v>5</v>
      </c>
      <c r="I53" s="877">
        <v>2.88</v>
      </c>
      <c r="J53" s="830">
        <v>6</v>
      </c>
      <c r="K53" s="880">
        <v>0.6</v>
      </c>
      <c r="L53" s="881">
        <v>3</v>
      </c>
      <c r="M53" s="881">
        <v>30</v>
      </c>
      <c r="N53" s="882">
        <v>10</v>
      </c>
      <c r="O53" s="881" t="s">
        <v>8348</v>
      </c>
      <c r="P53" s="883" t="s">
        <v>8435</v>
      </c>
      <c r="Q53" s="884">
        <f t="shared" si="0"/>
        <v>-3</v>
      </c>
      <c r="R53" s="884">
        <f t="shared" si="0"/>
        <v>-1.7300000000000004</v>
      </c>
      <c r="S53" s="874">
        <f t="shared" si="1"/>
        <v>50</v>
      </c>
      <c r="T53" s="874">
        <f t="shared" si="2"/>
        <v>30</v>
      </c>
      <c r="U53" s="874">
        <f t="shared" si="3"/>
        <v>-20</v>
      </c>
      <c r="V53" s="885">
        <f t="shared" si="4"/>
        <v>0.6</v>
      </c>
      <c r="W53" s="832">
        <v>7</v>
      </c>
    </row>
    <row r="54" spans="1:23" ht="14.4" customHeight="1" x14ac:dyDescent="0.3">
      <c r="A54" s="890" t="s">
        <v>8436</v>
      </c>
      <c r="B54" s="886">
        <v>2</v>
      </c>
      <c r="C54" s="887">
        <v>2.71</v>
      </c>
      <c r="D54" s="837">
        <v>28.5</v>
      </c>
      <c r="E54" s="876">
        <v>1</v>
      </c>
      <c r="F54" s="877">
        <v>0.69</v>
      </c>
      <c r="G54" s="830">
        <v>3</v>
      </c>
      <c r="H54" s="881">
        <v>4</v>
      </c>
      <c r="I54" s="877">
        <v>3.42</v>
      </c>
      <c r="J54" s="830">
        <v>11.3</v>
      </c>
      <c r="K54" s="880">
        <v>0.86</v>
      </c>
      <c r="L54" s="881">
        <v>4</v>
      </c>
      <c r="M54" s="881">
        <v>36</v>
      </c>
      <c r="N54" s="882">
        <v>12</v>
      </c>
      <c r="O54" s="881" t="s">
        <v>8348</v>
      </c>
      <c r="P54" s="883" t="s">
        <v>8437</v>
      </c>
      <c r="Q54" s="884">
        <f t="shared" si="0"/>
        <v>2</v>
      </c>
      <c r="R54" s="884">
        <f t="shared" si="0"/>
        <v>0.71</v>
      </c>
      <c r="S54" s="874">
        <f t="shared" si="1"/>
        <v>48</v>
      </c>
      <c r="T54" s="874">
        <f t="shared" si="2"/>
        <v>45.2</v>
      </c>
      <c r="U54" s="874">
        <f t="shared" si="3"/>
        <v>-2.7999999999999972</v>
      </c>
      <c r="V54" s="885">
        <f t="shared" si="4"/>
        <v>0.94166666666666676</v>
      </c>
      <c r="W54" s="832">
        <v>21</v>
      </c>
    </row>
    <row r="55" spans="1:23" ht="14.4" customHeight="1" x14ac:dyDescent="0.3">
      <c r="A55" s="889" t="s">
        <v>8438</v>
      </c>
      <c r="B55" s="838">
        <v>6</v>
      </c>
      <c r="C55" s="839">
        <v>1.99</v>
      </c>
      <c r="D55" s="840">
        <v>3.3</v>
      </c>
      <c r="E55" s="843">
        <v>14</v>
      </c>
      <c r="F55" s="823">
        <v>4.6900000000000004</v>
      </c>
      <c r="G55" s="824">
        <v>4</v>
      </c>
      <c r="H55" s="819">
        <v>9</v>
      </c>
      <c r="I55" s="820">
        <v>3.88</v>
      </c>
      <c r="J55" s="829">
        <v>8</v>
      </c>
      <c r="K55" s="825">
        <v>0.33</v>
      </c>
      <c r="L55" s="822">
        <v>1</v>
      </c>
      <c r="M55" s="822">
        <v>12</v>
      </c>
      <c r="N55" s="826">
        <v>4</v>
      </c>
      <c r="O55" s="822" t="s">
        <v>8348</v>
      </c>
      <c r="P55" s="841" t="s">
        <v>8439</v>
      </c>
      <c r="Q55" s="827">
        <f t="shared" si="0"/>
        <v>3</v>
      </c>
      <c r="R55" s="827">
        <f t="shared" si="0"/>
        <v>1.89</v>
      </c>
      <c r="S55" s="838">
        <f t="shared" si="1"/>
        <v>36</v>
      </c>
      <c r="T55" s="838">
        <f t="shared" si="2"/>
        <v>72</v>
      </c>
      <c r="U55" s="838">
        <f t="shared" si="3"/>
        <v>36</v>
      </c>
      <c r="V55" s="842">
        <f t="shared" si="4"/>
        <v>2</v>
      </c>
      <c r="W55" s="828">
        <v>39</v>
      </c>
    </row>
    <row r="56" spans="1:23" ht="14.4" customHeight="1" x14ac:dyDescent="0.3">
      <c r="A56" s="890" t="s">
        <v>8440</v>
      </c>
      <c r="B56" s="874">
        <v>14</v>
      </c>
      <c r="C56" s="875">
        <v>8.49</v>
      </c>
      <c r="D56" s="844">
        <v>8.6</v>
      </c>
      <c r="E56" s="876">
        <v>19</v>
      </c>
      <c r="F56" s="877">
        <v>10.83</v>
      </c>
      <c r="G56" s="830">
        <v>8.6</v>
      </c>
      <c r="H56" s="878">
        <v>32</v>
      </c>
      <c r="I56" s="879">
        <v>17.89</v>
      </c>
      <c r="J56" s="833">
        <v>7.2</v>
      </c>
      <c r="K56" s="880">
        <v>0.48</v>
      </c>
      <c r="L56" s="881">
        <v>2</v>
      </c>
      <c r="M56" s="881">
        <v>18</v>
      </c>
      <c r="N56" s="882">
        <v>6</v>
      </c>
      <c r="O56" s="881" t="s">
        <v>8348</v>
      </c>
      <c r="P56" s="883" t="s">
        <v>8441</v>
      </c>
      <c r="Q56" s="884">
        <f t="shared" si="0"/>
        <v>18</v>
      </c>
      <c r="R56" s="884">
        <f t="shared" si="0"/>
        <v>9.4</v>
      </c>
      <c r="S56" s="874">
        <f t="shared" si="1"/>
        <v>192</v>
      </c>
      <c r="T56" s="874">
        <f t="shared" si="2"/>
        <v>230.4</v>
      </c>
      <c r="U56" s="874">
        <f t="shared" si="3"/>
        <v>38.400000000000006</v>
      </c>
      <c r="V56" s="885">
        <f t="shared" si="4"/>
        <v>1.2</v>
      </c>
      <c r="W56" s="832">
        <v>90</v>
      </c>
    </row>
    <row r="57" spans="1:23" ht="14.4" customHeight="1" x14ac:dyDescent="0.3">
      <c r="A57" s="890" t="s">
        <v>8442</v>
      </c>
      <c r="B57" s="874">
        <v>21</v>
      </c>
      <c r="C57" s="875">
        <v>14.71</v>
      </c>
      <c r="D57" s="844">
        <v>7.2</v>
      </c>
      <c r="E57" s="876">
        <v>23</v>
      </c>
      <c r="F57" s="877">
        <v>14.34</v>
      </c>
      <c r="G57" s="830">
        <v>5.7</v>
      </c>
      <c r="H57" s="878">
        <v>18</v>
      </c>
      <c r="I57" s="879">
        <v>11.41</v>
      </c>
      <c r="J57" s="831">
        <v>3.7</v>
      </c>
      <c r="K57" s="880">
        <v>0.6</v>
      </c>
      <c r="L57" s="881">
        <v>2</v>
      </c>
      <c r="M57" s="881">
        <v>21</v>
      </c>
      <c r="N57" s="882">
        <v>7</v>
      </c>
      <c r="O57" s="881" t="s">
        <v>8348</v>
      </c>
      <c r="P57" s="883" t="s">
        <v>8443</v>
      </c>
      <c r="Q57" s="884">
        <f t="shared" si="0"/>
        <v>-3</v>
      </c>
      <c r="R57" s="884">
        <f t="shared" si="0"/>
        <v>-3.3000000000000007</v>
      </c>
      <c r="S57" s="874">
        <f t="shared" si="1"/>
        <v>126</v>
      </c>
      <c r="T57" s="874">
        <f t="shared" si="2"/>
        <v>66.600000000000009</v>
      </c>
      <c r="U57" s="874">
        <f t="shared" si="3"/>
        <v>-59.399999999999991</v>
      </c>
      <c r="V57" s="885">
        <f t="shared" si="4"/>
        <v>0.52857142857142869</v>
      </c>
      <c r="W57" s="832">
        <v>6</v>
      </c>
    </row>
    <row r="58" spans="1:23" ht="14.4" customHeight="1" x14ac:dyDescent="0.3">
      <c r="A58" s="889" t="s">
        <v>8444</v>
      </c>
      <c r="B58" s="838"/>
      <c r="C58" s="839"/>
      <c r="D58" s="840"/>
      <c r="E58" s="819">
        <v>1</v>
      </c>
      <c r="F58" s="820">
        <v>0.37</v>
      </c>
      <c r="G58" s="821">
        <v>15</v>
      </c>
      <c r="H58" s="822">
        <v>1</v>
      </c>
      <c r="I58" s="823">
        <v>0.42</v>
      </c>
      <c r="J58" s="829">
        <v>17</v>
      </c>
      <c r="K58" s="825">
        <v>0.34</v>
      </c>
      <c r="L58" s="822">
        <v>2</v>
      </c>
      <c r="M58" s="822">
        <v>15</v>
      </c>
      <c r="N58" s="826">
        <v>5</v>
      </c>
      <c r="O58" s="822" t="s">
        <v>8348</v>
      </c>
      <c r="P58" s="841" t="s">
        <v>8445</v>
      </c>
      <c r="Q58" s="827">
        <f t="shared" si="0"/>
        <v>1</v>
      </c>
      <c r="R58" s="827">
        <f t="shared" si="0"/>
        <v>0.42</v>
      </c>
      <c r="S58" s="838">
        <f t="shared" si="1"/>
        <v>5</v>
      </c>
      <c r="T58" s="838">
        <f t="shared" si="2"/>
        <v>17</v>
      </c>
      <c r="U58" s="838">
        <f t="shared" si="3"/>
        <v>12</v>
      </c>
      <c r="V58" s="842">
        <f t="shared" si="4"/>
        <v>3.4</v>
      </c>
      <c r="W58" s="828">
        <v>12</v>
      </c>
    </row>
    <row r="59" spans="1:23" ht="14.4" customHeight="1" x14ac:dyDescent="0.3">
      <c r="A59" s="890" t="s">
        <v>8446</v>
      </c>
      <c r="B59" s="874"/>
      <c r="C59" s="875"/>
      <c r="D59" s="844"/>
      <c r="E59" s="878">
        <v>2</v>
      </c>
      <c r="F59" s="879">
        <v>0.96</v>
      </c>
      <c r="G59" s="831">
        <v>11</v>
      </c>
      <c r="H59" s="881"/>
      <c r="I59" s="877"/>
      <c r="J59" s="830"/>
      <c r="K59" s="880">
        <v>0.48</v>
      </c>
      <c r="L59" s="881">
        <v>3</v>
      </c>
      <c r="M59" s="881">
        <v>24</v>
      </c>
      <c r="N59" s="882">
        <v>8</v>
      </c>
      <c r="O59" s="881" t="s">
        <v>8348</v>
      </c>
      <c r="P59" s="883" t="s">
        <v>8447</v>
      </c>
      <c r="Q59" s="884">
        <f t="shared" si="0"/>
        <v>0</v>
      </c>
      <c r="R59" s="884">
        <f t="shared" si="0"/>
        <v>0</v>
      </c>
      <c r="S59" s="874" t="str">
        <f t="shared" si="1"/>
        <v/>
      </c>
      <c r="T59" s="874" t="str">
        <f t="shared" si="2"/>
        <v/>
      </c>
      <c r="U59" s="874" t="str">
        <f t="shared" si="3"/>
        <v/>
      </c>
      <c r="V59" s="885" t="str">
        <f t="shared" si="4"/>
        <v/>
      </c>
      <c r="W59" s="832"/>
    </row>
    <row r="60" spans="1:23" ht="14.4" customHeight="1" x14ac:dyDescent="0.3">
      <c r="A60" s="890" t="s">
        <v>8448</v>
      </c>
      <c r="B60" s="874"/>
      <c r="C60" s="875"/>
      <c r="D60" s="844"/>
      <c r="E60" s="878"/>
      <c r="F60" s="879"/>
      <c r="G60" s="831"/>
      <c r="H60" s="881">
        <v>1</v>
      </c>
      <c r="I60" s="877">
        <v>0.7</v>
      </c>
      <c r="J60" s="830">
        <v>3</v>
      </c>
      <c r="K60" s="880">
        <v>0.53</v>
      </c>
      <c r="L60" s="881">
        <v>3</v>
      </c>
      <c r="M60" s="881">
        <v>24</v>
      </c>
      <c r="N60" s="882">
        <v>8</v>
      </c>
      <c r="O60" s="881" t="s">
        <v>8348</v>
      </c>
      <c r="P60" s="883" t="s">
        <v>8449</v>
      </c>
      <c r="Q60" s="884">
        <f t="shared" si="0"/>
        <v>1</v>
      </c>
      <c r="R60" s="884">
        <f t="shared" si="0"/>
        <v>0.7</v>
      </c>
      <c r="S60" s="874">
        <f t="shared" si="1"/>
        <v>8</v>
      </c>
      <c r="T60" s="874">
        <f t="shared" si="2"/>
        <v>3</v>
      </c>
      <c r="U60" s="874">
        <f t="shared" si="3"/>
        <v>-5</v>
      </c>
      <c r="V60" s="885">
        <f t="shared" si="4"/>
        <v>0.375</v>
      </c>
      <c r="W60" s="832"/>
    </row>
    <row r="61" spans="1:23" ht="14.4" customHeight="1" x14ac:dyDescent="0.3">
      <c r="A61" s="889" t="s">
        <v>8450</v>
      </c>
      <c r="B61" s="838">
        <v>1</v>
      </c>
      <c r="C61" s="839">
        <v>0.32</v>
      </c>
      <c r="D61" s="840">
        <v>3</v>
      </c>
      <c r="E61" s="843"/>
      <c r="F61" s="823"/>
      <c r="G61" s="824"/>
      <c r="H61" s="819"/>
      <c r="I61" s="820"/>
      <c r="J61" s="821"/>
      <c r="K61" s="825">
        <v>0.32</v>
      </c>
      <c r="L61" s="822">
        <v>2</v>
      </c>
      <c r="M61" s="822">
        <v>18</v>
      </c>
      <c r="N61" s="826">
        <v>6</v>
      </c>
      <c r="O61" s="822" t="s">
        <v>8348</v>
      </c>
      <c r="P61" s="841" t="s">
        <v>8451</v>
      </c>
      <c r="Q61" s="827">
        <f t="shared" si="0"/>
        <v>-1</v>
      </c>
      <c r="R61" s="827">
        <f t="shared" si="0"/>
        <v>-0.32</v>
      </c>
      <c r="S61" s="838" t="str">
        <f t="shared" si="1"/>
        <v/>
      </c>
      <c r="T61" s="838" t="str">
        <f t="shared" si="2"/>
        <v/>
      </c>
      <c r="U61" s="838" t="str">
        <f t="shared" si="3"/>
        <v/>
      </c>
      <c r="V61" s="842" t="str">
        <f t="shared" si="4"/>
        <v/>
      </c>
      <c r="W61" s="828"/>
    </row>
    <row r="62" spans="1:23" ht="14.4" customHeight="1" x14ac:dyDescent="0.3">
      <c r="A62" s="890" t="s">
        <v>8452</v>
      </c>
      <c r="B62" s="874">
        <v>2</v>
      </c>
      <c r="C62" s="875">
        <v>0.96</v>
      </c>
      <c r="D62" s="844">
        <v>3</v>
      </c>
      <c r="E62" s="876">
        <v>2</v>
      </c>
      <c r="F62" s="877">
        <v>0.98</v>
      </c>
      <c r="G62" s="830">
        <v>8.5</v>
      </c>
      <c r="H62" s="878">
        <v>3</v>
      </c>
      <c r="I62" s="879">
        <v>1.44</v>
      </c>
      <c r="J62" s="833">
        <v>8.3000000000000007</v>
      </c>
      <c r="K62" s="880">
        <v>0.48</v>
      </c>
      <c r="L62" s="881">
        <v>2</v>
      </c>
      <c r="M62" s="881">
        <v>21</v>
      </c>
      <c r="N62" s="882">
        <v>7</v>
      </c>
      <c r="O62" s="881" t="s">
        <v>8348</v>
      </c>
      <c r="P62" s="883" t="s">
        <v>8453</v>
      </c>
      <c r="Q62" s="884">
        <f t="shared" si="0"/>
        <v>1</v>
      </c>
      <c r="R62" s="884">
        <f t="shared" si="0"/>
        <v>0.48</v>
      </c>
      <c r="S62" s="874">
        <f t="shared" si="1"/>
        <v>21</v>
      </c>
      <c r="T62" s="874">
        <f t="shared" si="2"/>
        <v>24.900000000000002</v>
      </c>
      <c r="U62" s="874">
        <f t="shared" si="3"/>
        <v>3.9000000000000021</v>
      </c>
      <c r="V62" s="885">
        <f t="shared" si="4"/>
        <v>1.1857142857142857</v>
      </c>
      <c r="W62" s="832">
        <v>10</v>
      </c>
    </row>
    <row r="63" spans="1:23" ht="14.4" customHeight="1" x14ac:dyDescent="0.3">
      <c r="A63" s="889" t="s">
        <v>8454</v>
      </c>
      <c r="B63" s="834">
        <v>1</v>
      </c>
      <c r="C63" s="835">
        <v>2.75</v>
      </c>
      <c r="D63" s="836">
        <v>3</v>
      </c>
      <c r="E63" s="843"/>
      <c r="F63" s="823"/>
      <c r="G63" s="824"/>
      <c r="H63" s="822"/>
      <c r="I63" s="823"/>
      <c r="J63" s="824"/>
      <c r="K63" s="825">
        <v>2.96</v>
      </c>
      <c r="L63" s="822">
        <v>4</v>
      </c>
      <c r="M63" s="822">
        <v>33</v>
      </c>
      <c r="N63" s="826">
        <v>11</v>
      </c>
      <c r="O63" s="822" t="s">
        <v>8348</v>
      </c>
      <c r="P63" s="841" t="s">
        <v>8455</v>
      </c>
      <c r="Q63" s="827">
        <f t="shared" si="0"/>
        <v>-1</v>
      </c>
      <c r="R63" s="827">
        <f t="shared" si="0"/>
        <v>-2.75</v>
      </c>
      <c r="S63" s="838" t="str">
        <f t="shared" si="1"/>
        <v/>
      </c>
      <c r="T63" s="838" t="str">
        <f t="shared" si="2"/>
        <v/>
      </c>
      <c r="U63" s="838" t="str">
        <f t="shared" si="3"/>
        <v/>
      </c>
      <c r="V63" s="842" t="str">
        <f t="shared" si="4"/>
        <v/>
      </c>
      <c r="W63" s="828"/>
    </row>
    <row r="64" spans="1:23" ht="14.4" customHeight="1" x14ac:dyDescent="0.3">
      <c r="A64" s="890" t="s">
        <v>8456</v>
      </c>
      <c r="B64" s="886">
        <v>1</v>
      </c>
      <c r="C64" s="887">
        <v>4.59</v>
      </c>
      <c r="D64" s="837">
        <v>6</v>
      </c>
      <c r="E64" s="876"/>
      <c r="F64" s="877"/>
      <c r="G64" s="830"/>
      <c r="H64" s="881"/>
      <c r="I64" s="877"/>
      <c r="J64" s="830"/>
      <c r="K64" s="880">
        <v>4.59</v>
      </c>
      <c r="L64" s="881">
        <v>5</v>
      </c>
      <c r="M64" s="881">
        <v>45</v>
      </c>
      <c r="N64" s="882">
        <v>15</v>
      </c>
      <c r="O64" s="881" t="s">
        <v>8348</v>
      </c>
      <c r="P64" s="883" t="s">
        <v>8457</v>
      </c>
      <c r="Q64" s="884">
        <f t="shared" si="0"/>
        <v>-1</v>
      </c>
      <c r="R64" s="884">
        <f t="shared" si="0"/>
        <v>-4.59</v>
      </c>
      <c r="S64" s="874" t="str">
        <f t="shared" si="1"/>
        <v/>
      </c>
      <c r="T64" s="874" t="str">
        <f t="shared" si="2"/>
        <v/>
      </c>
      <c r="U64" s="874" t="str">
        <f t="shared" si="3"/>
        <v/>
      </c>
      <c r="V64" s="885" t="str">
        <f t="shared" si="4"/>
        <v/>
      </c>
      <c r="W64" s="832"/>
    </row>
    <row r="65" spans="1:23" ht="14.4" customHeight="1" x14ac:dyDescent="0.3">
      <c r="A65" s="889" t="s">
        <v>8458</v>
      </c>
      <c r="B65" s="838"/>
      <c r="C65" s="839"/>
      <c r="D65" s="840"/>
      <c r="E65" s="843"/>
      <c r="F65" s="823"/>
      <c r="G65" s="824"/>
      <c r="H65" s="819">
        <v>1</v>
      </c>
      <c r="I65" s="820">
        <v>1.91</v>
      </c>
      <c r="J65" s="821">
        <v>5</v>
      </c>
      <c r="K65" s="825">
        <v>1.91</v>
      </c>
      <c r="L65" s="822">
        <v>3</v>
      </c>
      <c r="M65" s="822">
        <v>30</v>
      </c>
      <c r="N65" s="826">
        <v>10</v>
      </c>
      <c r="O65" s="822" t="s">
        <v>8348</v>
      </c>
      <c r="P65" s="841" t="s">
        <v>8459</v>
      </c>
      <c r="Q65" s="827">
        <f t="shared" si="0"/>
        <v>1</v>
      </c>
      <c r="R65" s="827">
        <f t="shared" si="0"/>
        <v>1.91</v>
      </c>
      <c r="S65" s="838">
        <f t="shared" si="1"/>
        <v>10</v>
      </c>
      <c r="T65" s="838">
        <f t="shared" si="2"/>
        <v>5</v>
      </c>
      <c r="U65" s="838">
        <f t="shared" si="3"/>
        <v>-5</v>
      </c>
      <c r="V65" s="842">
        <f t="shared" si="4"/>
        <v>0.5</v>
      </c>
      <c r="W65" s="828"/>
    </row>
    <row r="66" spans="1:23" ht="14.4" customHeight="1" x14ac:dyDescent="0.3">
      <c r="A66" s="889" t="s">
        <v>8460</v>
      </c>
      <c r="B66" s="838"/>
      <c r="C66" s="839"/>
      <c r="D66" s="840"/>
      <c r="E66" s="819">
        <v>1</v>
      </c>
      <c r="F66" s="820">
        <v>1.2</v>
      </c>
      <c r="G66" s="821">
        <v>9</v>
      </c>
      <c r="H66" s="822">
        <v>1</v>
      </c>
      <c r="I66" s="823">
        <v>4.3099999999999996</v>
      </c>
      <c r="J66" s="829">
        <v>49</v>
      </c>
      <c r="K66" s="825">
        <v>1.2</v>
      </c>
      <c r="L66" s="822">
        <v>2</v>
      </c>
      <c r="M66" s="822">
        <v>18</v>
      </c>
      <c r="N66" s="826">
        <v>6</v>
      </c>
      <c r="O66" s="822" t="s">
        <v>8348</v>
      </c>
      <c r="P66" s="841" t="s">
        <v>8461</v>
      </c>
      <c r="Q66" s="827">
        <f t="shared" si="0"/>
        <v>1</v>
      </c>
      <c r="R66" s="827">
        <f t="shared" si="0"/>
        <v>4.3099999999999996</v>
      </c>
      <c r="S66" s="838">
        <f t="shared" si="1"/>
        <v>6</v>
      </c>
      <c r="T66" s="838">
        <f t="shared" si="2"/>
        <v>49</v>
      </c>
      <c r="U66" s="838">
        <f t="shared" si="3"/>
        <v>43</v>
      </c>
      <c r="V66" s="842">
        <f t="shared" si="4"/>
        <v>8.1666666666666661</v>
      </c>
      <c r="W66" s="828">
        <v>43</v>
      </c>
    </row>
    <row r="67" spans="1:23" ht="14.4" customHeight="1" x14ac:dyDescent="0.3">
      <c r="A67" s="890" t="s">
        <v>8462</v>
      </c>
      <c r="B67" s="874"/>
      <c r="C67" s="875"/>
      <c r="D67" s="844"/>
      <c r="E67" s="878">
        <v>1</v>
      </c>
      <c r="F67" s="879">
        <v>1.88</v>
      </c>
      <c r="G67" s="831">
        <v>6</v>
      </c>
      <c r="H67" s="881"/>
      <c r="I67" s="877"/>
      <c r="J67" s="830"/>
      <c r="K67" s="880">
        <v>1.88</v>
      </c>
      <c r="L67" s="881">
        <v>4</v>
      </c>
      <c r="M67" s="881">
        <v>33</v>
      </c>
      <c r="N67" s="882">
        <v>11</v>
      </c>
      <c r="O67" s="881" t="s">
        <v>8348</v>
      </c>
      <c r="P67" s="883" t="s">
        <v>8461</v>
      </c>
      <c r="Q67" s="884">
        <f t="shared" si="0"/>
        <v>0</v>
      </c>
      <c r="R67" s="884">
        <f t="shared" si="0"/>
        <v>0</v>
      </c>
      <c r="S67" s="874" t="str">
        <f t="shared" si="1"/>
        <v/>
      </c>
      <c r="T67" s="874" t="str">
        <f t="shared" si="2"/>
        <v/>
      </c>
      <c r="U67" s="874" t="str">
        <f t="shared" si="3"/>
        <v/>
      </c>
      <c r="V67" s="885" t="str">
        <f t="shared" si="4"/>
        <v/>
      </c>
      <c r="W67" s="832"/>
    </row>
    <row r="68" spans="1:23" ht="14.4" customHeight="1" x14ac:dyDescent="0.3">
      <c r="A68" s="889" t="s">
        <v>8463</v>
      </c>
      <c r="B68" s="838">
        <v>10</v>
      </c>
      <c r="C68" s="839">
        <v>4.6100000000000003</v>
      </c>
      <c r="D68" s="840">
        <v>5.4</v>
      </c>
      <c r="E68" s="819">
        <v>6</v>
      </c>
      <c r="F68" s="820">
        <v>2.76</v>
      </c>
      <c r="G68" s="821">
        <v>2.7</v>
      </c>
      <c r="H68" s="822">
        <v>11</v>
      </c>
      <c r="I68" s="823">
        <v>5.16</v>
      </c>
      <c r="J68" s="829">
        <v>7.8</v>
      </c>
      <c r="K68" s="825">
        <v>0.46</v>
      </c>
      <c r="L68" s="822">
        <v>2</v>
      </c>
      <c r="M68" s="822">
        <v>18</v>
      </c>
      <c r="N68" s="826">
        <v>6</v>
      </c>
      <c r="O68" s="822" t="s">
        <v>8348</v>
      </c>
      <c r="P68" s="841" t="s">
        <v>8464</v>
      </c>
      <c r="Q68" s="827">
        <f t="shared" si="0"/>
        <v>1</v>
      </c>
      <c r="R68" s="827">
        <f t="shared" si="0"/>
        <v>0.54999999999999982</v>
      </c>
      <c r="S68" s="838">
        <f t="shared" si="1"/>
        <v>66</v>
      </c>
      <c r="T68" s="838">
        <f t="shared" si="2"/>
        <v>85.8</v>
      </c>
      <c r="U68" s="838">
        <f t="shared" si="3"/>
        <v>19.799999999999997</v>
      </c>
      <c r="V68" s="842">
        <f t="shared" si="4"/>
        <v>1.3</v>
      </c>
      <c r="W68" s="828">
        <v>31</v>
      </c>
    </row>
    <row r="69" spans="1:23" ht="14.4" customHeight="1" x14ac:dyDescent="0.3">
      <c r="A69" s="890" t="s">
        <v>8465</v>
      </c>
      <c r="B69" s="874">
        <v>20</v>
      </c>
      <c r="C69" s="875">
        <v>12.3</v>
      </c>
      <c r="D69" s="844">
        <v>5.5</v>
      </c>
      <c r="E69" s="878">
        <v>30</v>
      </c>
      <c r="F69" s="879">
        <v>19.29</v>
      </c>
      <c r="G69" s="831">
        <v>7.7</v>
      </c>
      <c r="H69" s="881">
        <v>21</v>
      </c>
      <c r="I69" s="877">
        <v>13.89</v>
      </c>
      <c r="J69" s="833">
        <v>9.3000000000000007</v>
      </c>
      <c r="K69" s="880">
        <v>0.65</v>
      </c>
      <c r="L69" s="881">
        <v>3</v>
      </c>
      <c r="M69" s="881">
        <v>24</v>
      </c>
      <c r="N69" s="882">
        <v>8</v>
      </c>
      <c r="O69" s="881" t="s">
        <v>8348</v>
      </c>
      <c r="P69" s="883" t="s">
        <v>8464</v>
      </c>
      <c r="Q69" s="884">
        <f t="shared" si="0"/>
        <v>1</v>
      </c>
      <c r="R69" s="884">
        <f t="shared" si="0"/>
        <v>1.5899999999999999</v>
      </c>
      <c r="S69" s="874">
        <f t="shared" si="1"/>
        <v>168</v>
      </c>
      <c r="T69" s="874">
        <f t="shared" si="2"/>
        <v>195.3</v>
      </c>
      <c r="U69" s="874">
        <f t="shared" si="3"/>
        <v>27.300000000000011</v>
      </c>
      <c r="V69" s="885">
        <f t="shared" si="4"/>
        <v>1.1625000000000001</v>
      </c>
      <c r="W69" s="832">
        <v>76</v>
      </c>
    </row>
    <row r="70" spans="1:23" ht="14.4" customHeight="1" x14ac:dyDescent="0.3">
      <c r="A70" s="890" t="s">
        <v>8466</v>
      </c>
      <c r="B70" s="874">
        <v>19</v>
      </c>
      <c r="C70" s="875">
        <v>17.05</v>
      </c>
      <c r="D70" s="844">
        <v>4.4000000000000004</v>
      </c>
      <c r="E70" s="878">
        <v>32</v>
      </c>
      <c r="F70" s="879">
        <v>30.99</v>
      </c>
      <c r="G70" s="831">
        <v>6.5</v>
      </c>
      <c r="H70" s="881">
        <v>13</v>
      </c>
      <c r="I70" s="877">
        <v>10.92</v>
      </c>
      <c r="J70" s="830">
        <v>6.3</v>
      </c>
      <c r="K70" s="880">
        <v>1</v>
      </c>
      <c r="L70" s="881">
        <v>3</v>
      </c>
      <c r="M70" s="881">
        <v>30</v>
      </c>
      <c r="N70" s="882">
        <v>10</v>
      </c>
      <c r="O70" s="881" t="s">
        <v>8348</v>
      </c>
      <c r="P70" s="883" t="s">
        <v>8464</v>
      </c>
      <c r="Q70" s="884">
        <f t="shared" ref="Q70:R110" si="5">H70-B70</f>
        <v>-6</v>
      </c>
      <c r="R70" s="884">
        <f t="shared" si="5"/>
        <v>-6.1300000000000008</v>
      </c>
      <c r="S70" s="874">
        <f t="shared" ref="S70:S110" si="6">IF(H70=0,"",H70*N70)</f>
        <v>130</v>
      </c>
      <c r="T70" s="874">
        <f t="shared" ref="T70:T110" si="7">IF(H70=0,"",H70*J70)</f>
        <v>81.899999999999991</v>
      </c>
      <c r="U70" s="874">
        <f t="shared" ref="U70:U110" si="8">IF(H70=0,"",T70-S70)</f>
        <v>-48.100000000000009</v>
      </c>
      <c r="V70" s="885">
        <f t="shared" ref="V70:V110" si="9">IF(H70=0,"",T70/S70)</f>
        <v>0.62999999999999989</v>
      </c>
      <c r="W70" s="832">
        <v>19</v>
      </c>
    </row>
    <row r="71" spans="1:23" ht="14.4" customHeight="1" x14ac:dyDescent="0.3">
      <c r="A71" s="889" t="s">
        <v>8467</v>
      </c>
      <c r="B71" s="838">
        <v>6</v>
      </c>
      <c r="C71" s="839">
        <v>1.9</v>
      </c>
      <c r="D71" s="840">
        <v>3.2</v>
      </c>
      <c r="E71" s="843">
        <v>7</v>
      </c>
      <c r="F71" s="823">
        <v>2.57</v>
      </c>
      <c r="G71" s="824">
        <v>2.2999999999999998</v>
      </c>
      <c r="H71" s="819">
        <v>6</v>
      </c>
      <c r="I71" s="820">
        <v>2.25</v>
      </c>
      <c r="J71" s="829">
        <v>4.5</v>
      </c>
      <c r="K71" s="825">
        <v>0.32</v>
      </c>
      <c r="L71" s="822">
        <v>1</v>
      </c>
      <c r="M71" s="822">
        <v>9</v>
      </c>
      <c r="N71" s="826">
        <v>3</v>
      </c>
      <c r="O71" s="822" t="s">
        <v>8348</v>
      </c>
      <c r="P71" s="841" t="s">
        <v>8468</v>
      </c>
      <c r="Q71" s="827">
        <f t="shared" si="5"/>
        <v>0</v>
      </c>
      <c r="R71" s="827">
        <f t="shared" si="5"/>
        <v>0.35000000000000009</v>
      </c>
      <c r="S71" s="838">
        <f t="shared" si="6"/>
        <v>18</v>
      </c>
      <c r="T71" s="838">
        <f t="shared" si="7"/>
        <v>27</v>
      </c>
      <c r="U71" s="838">
        <f t="shared" si="8"/>
        <v>9</v>
      </c>
      <c r="V71" s="842">
        <f t="shared" si="9"/>
        <v>1.5</v>
      </c>
      <c r="W71" s="828">
        <v>10</v>
      </c>
    </row>
    <row r="72" spans="1:23" ht="14.4" customHeight="1" x14ac:dyDescent="0.3">
      <c r="A72" s="890" t="s">
        <v>8469</v>
      </c>
      <c r="B72" s="874">
        <v>7</v>
      </c>
      <c r="C72" s="875">
        <v>4.08</v>
      </c>
      <c r="D72" s="844">
        <v>4.4000000000000004</v>
      </c>
      <c r="E72" s="876">
        <v>10</v>
      </c>
      <c r="F72" s="877">
        <v>5.37</v>
      </c>
      <c r="G72" s="830">
        <v>7.1</v>
      </c>
      <c r="H72" s="878">
        <v>11</v>
      </c>
      <c r="I72" s="879">
        <v>6.04</v>
      </c>
      <c r="J72" s="833">
        <v>8.5</v>
      </c>
      <c r="K72" s="880">
        <v>0.53</v>
      </c>
      <c r="L72" s="881">
        <v>2</v>
      </c>
      <c r="M72" s="881">
        <v>18</v>
      </c>
      <c r="N72" s="882">
        <v>6</v>
      </c>
      <c r="O72" s="881" t="s">
        <v>8348</v>
      </c>
      <c r="P72" s="883" t="s">
        <v>8470</v>
      </c>
      <c r="Q72" s="884">
        <f t="shared" si="5"/>
        <v>4</v>
      </c>
      <c r="R72" s="884">
        <f t="shared" si="5"/>
        <v>1.96</v>
      </c>
      <c r="S72" s="874">
        <f t="shared" si="6"/>
        <v>66</v>
      </c>
      <c r="T72" s="874">
        <f t="shared" si="7"/>
        <v>93.5</v>
      </c>
      <c r="U72" s="874">
        <f t="shared" si="8"/>
        <v>27.5</v>
      </c>
      <c r="V72" s="885">
        <f t="shared" si="9"/>
        <v>1.4166666666666667</v>
      </c>
      <c r="W72" s="832">
        <v>39</v>
      </c>
    </row>
    <row r="73" spans="1:23" ht="14.4" customHeight="1" x14ac:dyDescent="0.3">
      <c r="A73" s="890" t="s">
        <v>8471</v>
      </c>
      <c r="B73" s="874">
        <v>14</v>
      </c>
      <c r="C73" s="875">
        <v>8.9700000000000006</v>
      </c>
      <c r="D73" s="844">
        <v>5.0999999999999996</v>
      </c>
      <c r="E73" s="876">
        <v>16</v>
      </c>
      <c r="F73" s="877">
        <v>11.54</v>
      </c>
      <c r="G73" s="830">
        <v>6.4</v>
      </c>
      <c r="H73" s="878">
        <v>21</v>
      </c>
      <c r="I73" s="879">
        <v>13.69</v>
      </c>
      <c r="J73" s="831">
        <v>6.2</v>
      </c>
      <c r="K73" s="880">
        <v>0.69</v>
      </c>
      <c r="L73" s="881">
        <v>3</v>
      </c>
      <c r="M73" s="881">
        <v>24</v>
      </c>
      <c r="N73" s="882">
        <v>8</v>
      </c>
      <c r="O73" s="881" t="s">
        <v>8348</v>
      </c>
      <c r="P73" s="883" t="s">
        <v>8472</v>
      </c>
      <c r="Q73" s="884">
        <f t="shared" si="5"/>
        <v>7</v>
      </c>
      <c r="R73" s="884">
        <f t="shared" si="5"/>
        <v>4.7199999999999989</v>
      </c>
      <c r="S73" s="874">
        <f t="shared" si="6"/>
        <v>168</v>
      </c>
      <c r="T73" s="874">
        <f t="shared" si="7"/>
        <v>130.20000000000002</v>
      </c>
      <c r="U73" s="874">
        <f t="shared" si="8"/>
        <v>-37.799999999999983</v>
      </c>
      <c r="V73" s="885">
        <f t="shared" si="9"/>
        <v>0.77500000000000013</v>
      </c>
      <c r="W73" s="832">
        <v>24</v>
      </c>
    </row>
    <row r="74" spans="1:23" ht="14.4" customHeight="1" x14ac:dyDescent="0.3">
      <c r="A74" s="889" t="s">
        <v>8473</v>
      </c>
      <c r="B74" s="838">
        <v>1</v>
      </c>
      <c r="C74" s="839">
        <v>1.28</v>
      </c>
      <c r="D74" s="840">
        <v>19</v>
      </c>
      <c r="E74" s="843"/>
      <c r="F74" s="823"/>
      <c r="G74" s="824"/>
      <c r="H74" s="819">
        <v>2</v>
      </c>
      <c r="I74" s="820">
        <v>4.0999999999999996</v>
      </c>
      <c r="J74" s="829">
        <v>21.5</v>
      </c>
      <c r="K74" s="825">
        <v>1.18</v>
      </c>
      <c r="L74" s="822">
        <v>2</v>
      </c>
      <c r="M74" s="822">
        <v>18</v>
      </c>
      <c r="N74" s="826">
        <v>6</v>
      </c>
      <c r="O74" s="822" t="s">
        <v>8348</v>
      </c>
      <c r="P74" s="841" t="s">
        <v>8474</v>
      </c>
      <c r="Q74" s="827">
        <f t="shared" si="5"/>
        <v>1</v>
      </c>
      <c r="R74" s="827">
        <f t="shared" si="5"/>
        <v>2.8199999999999994</v>
      </c>
      <c r="S74" s="838">
        <f t="shared" si="6"/>
        <v>12</v>
      </c>
      <c r="T74" s="838">
        <f t="shared" si="7"/>
        <v>43</v>
      </c>
      <c r="U74" s="838">
        <f t="shared" si="8"/>
        <v>31</v>
      </c>
      <c r="V74" s="842">
        <f t="shared" si="9"/>
        <v>3.5833333333333335</v>
      </c>
      <c r="W74" s="828">
        <v>31</v>
      </c>
    </row>
    <row r="75" spans="1:23" ht="14.4" customHeight="1" x14ac:dyDescent="0.3">
      <c r="A75" s="890" t="s">
        <v>8475</v>
      </c>
      <c r="B75" s="874"/>
      <c r="C75" s="875"/>
      <c r="D75" s="844"/>
      <c r="E75" s="876">
        <v>1</v>
      </c>
      <c r="F75" s="877">
        <v>1.69</v>
      </c>
      <c r="G75" s="830">
        <v>10</v>
      </c>
      <c r="H75" s="878"/>
      <c r="I75" s="879"/>
      <c r="J75" s="831"/>
      <c r="K75" s="880">
        <v>1.69</v>
      </c>
      <c r="L75" s="881">
        <v>3</v>
      </c>
      <c r="M75" s="881">
        <v>27</v>
      </c>
      <c r="N75" s="882">
        <v>9</v>
      </c>
      <c r="O75" s="881" t="s">
        <v>8348</v>
      </c>
      <c r="P75" s="883" t="s">
        <v>8474</v>
      </c>
      <c r="Q75" s="884">
        <f t="shared" si="5"/>
        <v>0</v>
      </c>
      <c r="R75" s="884">
        <f t="shared" si="5"/>
        <v>0</v>
      </c>
      <c r="S75" s="874" t="str">
        <f t="shared" si="6"/>
        <v/>
      </c>
      <c r="T75" s="874" t="str">
        <f t="shared" si="7"/>
        <v/>
      </c>
      <c r="U75" s="874" t="str">
        <f t="shared" si="8"/>
        <v/>
      </c>
      <c r="V75" s="885" t="str">
        <f t="shared" si="9"/>
        <v/>
      </c>
      <c r="W75" s="832"/>
    </row>
    <row r="76" spans="1:23" ht="14.4" customHeight="1" x14ac:dyDescent="0.3">
      <c r="A76" s="889" t="s">
        <v>8476</v>
      </c>
      <c r="B76" s="838">
        <v>7</v>
      </c>
      <c r="C76" s="839">
        <v>2.52</v>
      </c>
      <c r="D76" s="840">
        <v>5.0999999999999996</v>
      </c>
      <c r="E76" s="819">
        <v>8</v>
      </c>
      <c r="F76" s="820">
        <v>3.1</v>
      </c>
      <c r="G76" s="821">
        <v>3.3</v>
      </c>
      <c r="H76" s="822">
        <v>14</v>
      </c>
      <c r="I76" s="823">
        <v>5.92</v>
      </c>
      <c r="J76" s="829">
        <v>6.8</v>
      </c>
      <c r="K76" s="825">
        <v>0.34</v>
      </c>
      <c r="L76" s="822">
        <v>1</v>
      </c>
      <c r="M76" s="822">
        <v>12</v>
      </c>
      <c r="N76" s="826">
        <v>4</v>
      </c>
      <c r="O76" s="822" t="s">
        <v>8348</v>
      </c>
      <c r="P76" s="841" t="s">
        <v>8477</v>
      </c>
      <c r="Q76" s="827">
        <f t="shared" si="5"/>
        <v>7</v>
      </c>
      <c r="R76" s="827">
        <f t="shared" si="5"/>
        <v>3.4</v>
      </c>
      <c r="S76" s="838">
        <f t="shared" si="6"/>
        <v>56</v>
      </c>
      <c r="T76" s="838">
        <f t="shared" si="7"/>
        <v>95.2</v>
      </c>
      <c r="U76" s="838">
        <f t="shared" si="8"/>
        <v>39.200000000000003</v>
      </c>
      <c r="V76" s="842">
        <f t="shared" si="9"/>
        <v>1.7</v>
      </c>
      <c r="W76" s="828">
        <v>51</v>
      </c>
    </row>
    <row r="77" spans="1:23" ht="14.4" customHeight="1" x14ac:dyDescent="0.3">
      <c r="A77" s="890" t="s">
        <v>8478</v>
      </c>
      <c r="B77" s="874">
        <v>17</v>
      </c>
      <c r="C77" s="875">
        <v>8.75</v>
      </c>
      <c r="D77" s="844">
        <v>6.6</v>
      </c>
      <c r="E77" s="878">
        <v>22</v>
      </c>
      <c r="F77" s="879">
        <v>10.039999999999999</v>
      </c>
      <c r="G77" s="831">
        <v>5.6</v>
      </c>
      <c r="H77" s="881">
        <v>17</v>
      </c>
      <c r="I77" s="877">
        <v>7.77</v>
      </c>
      <c r="J77" s="833">
        <v>5.5</v>
      </c>
      <c r="K77" s="880">
        <v>0.46</v>
      </c>
      <c r="L77" s="881">
        <v>2</v>
      </c>
      <c r="M77" s="881">
        <v>15</v>
      </c>
      <c r="N77" s="882">
        <v>5</v>
      </c>
      <c r="O77" s="881" t="s">
        <v>8348</v>
      </c>
      <c r="P77" s="883" t="s">
        <v>8479</v>
      </c>
      <c r="Q77" s="884">
        <f t="shared" si="5"/>
        <v>0</v>
      </c>
      <c r="R77" s="884">
        <f t="shared" si="5"/>
        <v>-0.98000000000000043</v>
      </c>
      <c r="S77" s="874">
        <f t="shared" si="6"/>
        <v>85</v>
      </c>
      <c r="T77" s="874">
        <f t="shared" si="7"/>
        <v>93.5</v>
      </c>
      <c r="U77" s="874">
        <f t="shared" si="8"/>
        <v>8.5</v>
      </c>
      <c r="V77" s="885">
        <f t="shared" si="9"/>
        <v>1.1000000000000001</v>
      </c>
      <c r="W77" s="832">
        <v>26</v>
      </c>
    </row>
    <row r="78" spans="1:23" ht="14.4" customHeight="1" x14ac:dyDescent="0.3">
      <c r="A78" s="890" t="s">
        <v>8480</v>
      </c>
      <c r="B78" s="874">
        <v>15</v>
      </c>
      <c r="C78" s="875">
        <v>8.7799999999999994</v>
      </c>
      <c r="D78" s="844">
        <v>4.5</v>
      </c>
      <c r="E78" s="878">
        <v>25</v>
      </c>
      <c r="F78" s="879">
        <v>15.63</v>
      </c>
      <c r="G78" s="831">
        <v>5.6</v>
      </c>
      <c r="H78" s="881">
        <v>17</v>
      </c>
      <c r="I78" s="877">
        <v>9.81</v>
      </c>
      <c r="J78" s="830">
        <v>5.2</v>
      </c>
      <c r="K78" s="880">
        <v>0.59</v>
      </c>
      <c r="L78" s="881">
        <v>2</v>
      </c>
      <c r="M78" s="881">
        <v>18</v>
      </c>
      <c r="N78" s="882">
        <v>6</v>
      </c>
      <c r="O78" s="881" t="s">
        <v>8348</v>
      </c>
      <c r="P78" s="883" t="s">
        <v>8481</v>
      </c>
      <c r="Q78" s="884">
        <f t="shared" si="5"/>
        <v>2</v>
      </c>
      <c r="R78" s="884">
        <f t="shared" si="5"/>
        <v>1.0300000000000011</v>
      </c>
      <c r="S78" s="874">
        <f t="shared" si="6"/>
        <v>102</v>
      </c>
      <c r="T78" s="874">
        <f t="shared" si="7"/>
        <v>88.4</v>
      </c>
      <c r="U78" s="874">
        <f t="shared" si="8"/>
        <v>-13.599999999999994</v>
      </c>
      <c r="V78" s="885">
        <f t="shared" si="9"/>
        <v>0.8666666666666667</v>
      </c>
      <c r="W78" s="832">
        <v>30</v>
      </c>
    </row>
    <row r="79" spans="1:23" ht="14.4" customHeight="1" x14ac:dyDescent="0.3">
      <c r="A79" s="889" t="s">
        <v>8482</v>
      </c>
      <c r="B79" s="834">
        <v>1</v>
      </c>
      <c r="C79" s="835">
        <v>0.51</v>
      </c>
      <c r="D79" s="836">
        <v>7</v>
      </c>
      <c r="E79" s="843"/>
      <c r="F79" s="823"/>
      <c r="G79" s="824"/>
      <c r="H79" s="822">
        <v>1</v>
      </c>
      <c r="I79" s="823">
        <v>0.51</v>
      </c>
      <c r="J79" s="824">
        <v>2</v>
      </c>
      <c r="K79" s="825">
        <v>0.51</v>
      </c>
      <c r="L79" s="822">
        <v>2</v>
      </c>
      <c r="M79" s="822">
        <v>15</v>
      </c>
      <c r="N79" s="826">
        <v>5</v>
      </c>
      <c r="O79" s="822" t="s">
        <v>8348</v>
      </c>
      <c r="P79" s="841" t="s">
        <v>8483</v>
      </c>
      <c r="Q79" s="827">
        <f t="shared" si="5"/>
        <v>0</v>
      </c>
      <c r="R79" s="827">
        <f t="shared" si="5"/>
        <v>0</v>
      </c>
      <c r="S79" s="838">
        <f t="shared" si="6"/>
        <v>5</v>
      </c>
      <c r="T79" s="838">
        <f t="shared" si="7"/>
        <v>2</v>
      </c>
      <c r="U79" s="838">
        <f t="shared" si="8"/>
        <v>-3</v>
      </c>
      <c r="V79" s="842">
        <f t="shared" si="9"/>
        <v>0.4</v>
      </c>
      <c r="W79" s="828"/>
    </row>
    <row r="80" spans="1:23" ht="14.4" customHeight="1" x14ac:dyDescent="0.3">
      <c r="A80" s="890" t="s">
        <v>8484</v>
      </c>
      <c r="B80" s="886">
        <v>2</v>
      </c>
      <c r="C80" s="887">
        <v>1.66</v>
      </c>
      <c r="D80" s="837">
        <v>7.5</v>
      </c>
      <c r="E80" s="876"/>
      <c r="F80" s="877"/>
      <c r="G80" s="830"/>
      <c r="H80" s="881"/>
      <c r="I80" s="877"/>
      <c r="J80" s="830"/>
      <c r="K80" s="880">
        <v>0.83</v>
      </c>
      <c r="L80" s="881">
        <v>2</v>
      </c>
      <c r="M80" s="881">
        <v>21</v>
      </c>
      <c r="N80" s="882">
        <v>7</v>
      </c>
      <c r="O80" s="881" t="s">
        <v>8348</v>
      </c>
      <c r="P80" s="883" t="s">
        <v>8485</v>
      </c>
      <c r="Q80" s="884">
        <f t="shared" si="5"/>
        <v>-2</v>
      </c>
      <c r="R80" s="884">
        <f t="shared" si="5"/>
        <v>-1.66</v>
      </c>
      <c r="S80" s="874" t="str">
        <f t="shared" si="6"/>
        <v/>
      </c>
      <c r="T80" s="874" t="str">
        <f t="shared" si="7"/>
        <v/>
      </c>
      <c r="U80" s="874" t="str">
        <f t="shared" si="8"/>
        <v/>
      </c>
      <c r="V80" s="885" t="str">
        <f t="shared" si="9"/>
        <v/>
      </c>
      <c r="W80" s="832"/>
    </row>
    <row r="81" spans="1:23" ht="14.4" customHeight="1" x14ac:dyDescent="0.3">
      <c r="A81" s="890" t="s">
        <v>8486</v>
      </c>
      <c r="B81" s="886">
        <v>1</v>
      </c>
      <c r="C81" s="887">
        <v>1.39</v>
      </c>
      <c r="D81" s="837">
        <v>5</v>
      </c>
      <c r="E81" s="876"/>
      <c r="F81" s="877"/>
      <c r="G81" s="830"/>
      <c r="H81" s="881"/>
      <c r="I81" s="877"/>
      <c r="J81" s="830"/>
      <c r="K81" s="880">
        <v>1.39</v>
      </c>
      <c r="L81" s="881">
        <v>3</v>
      </c>
      <c r="M81" s="881">
        <v>27</v>
      </c>
      <c r="N81" s="882">
        <v>9</v>
      </c>
      <c r="O81" s="881" t="s">
        <v>8348</v>
      </c>
      <c r="P81" s="883" t="s">
        <v>8487</v>
      </c>
      <c r="Q81" s="884">
        <f t="shared" si="5"/>
        <v>-1</v>
      </c>
      <c r="R81" s="884">
        <f t="shared" si="5"/>
        <v>-1.39</v>
      </c>
      <c r="S81" s="874" t="str">
        <f t="shared" si="6"/>
        <v/>
      </c>
      <c r="T81" s="874" t="str">
        <f t="shared" si="7"/>
        <v/>
      </c>
      <c r="U81" s="874" t="str">
        <f t="shared" si="8"/>
        <v/>
      </c>
      <c r="V81" s="885" t="str">
        <f t="shared" si="9"/>
        <v/>
      </c>
      <c r="W81" s="832"/>
    </row>
    <row r="82" spans="1:23" ht="14.4" customHeight="1" x14ac:dyDescent="0.3">
      <c r="A82" s="889" t="s">
        <v>8488</v>
      </c>
      <c r="B82" s="834">
        <v>1</v>
      </c>
      <c r="C82" s="835">
        <v>1.24</v>
      </c>
      <c r="D82" s="836">
        <v>5</v>
      </c>
      <c r="E82" s="843"/>
      <c r="F82" s="823"/>
      <c r="G82" s="824"/>
      <c r="H82" s="822"/>
      <c r="I82" s="823"/>
      <c r="J82" s="824"/>
      <c r="K82" s="825">
        <v>1.24</v>
      </c>
      <c r="L82" s="822">
        <v>3</v>
      </c>
      <c r="M82" s="822">
        <v>30</v>
      </c>
      <c r="N82" s="826">
        <v>10</v>
      </c>
      <c r="O82" s="822" t="s">
        <v>8348</v>
      </c>
      <c r="P82" s="841" t="s">
        <v>8489</v>
      </c>
      <c r="Q82" s="827">
        <f t="shared" si="5"/>
        <v>-1</v>
      </c>
      <c r="R82" s="827">
        <f t="shared" si="5"/>
        <v>-1.24</v>
      </c>
      <c r="S82" s="838" t="str">
        <f t="shared" si="6"/>
        <v/>
      </c>
      <c r="T82" s="838" t="str">
        <f t="shared" si="7"/>
        <v/>
      </c>
      <c r="U82" s="838" t="str">
        <f t="shared" si="8"/>
        <v/>
      </c>
      <c r="V82" s="842" t="str">
        <f t="shared" si="9"/>
        <v/>
      </c>
      <c r="W82" s="828"/>
    </row>
    <row r="83" spans="1:23" ht="14.4" customHeight="1" x14ac:dyDescent="0.3">
      <c r="A83" s="889" t="s">
        <v>8490</v>
      </c>
      <c r="B83" s="838"/>
      <c r="C83" s="839"/>
      <c r="D83" s="840"/>
      <c r="E83" s="819">
        <v>1</v>
      </c>
      <c r="F83" s="820">
        <v>0.72</v>
      </c>
      <c r="G83" s="821">
        <v>7</v>
      </c>
      <c r="H83" s="822"/>
      <c r="I83" s="823"/>
      <c r="J83" s="824"/>
      <c r="K83" s="825">
        <v>0.72</v>
      </c>
      <c r="L83" s="822">
        <v>2</v>
      </c>
      <c r="M83" s="822">
        <v>21</v>
      </c>
      <c r="N83" s="826">
        <v>7</v>
      </c>
      <c r="O83" s="822" t="s">
        <v>8348</v>
      </c>
      <c r="P83" s="841" t="s">
        <v>8491</v>
      </c>
      <c r="Q83" s="827">
        <f t="shared" si="5"/>
        <v>0</v>
      </c>
      <c r="R83" s="827">
        <f t="shared" si="5"/>
        <v>0</v>
      </c>
      <c r="S83" s="838" t="str">
        <f t="shared" si="6"/>
        <v/>
      </c>
      <c r="T83" s="838" t="str">
        <f t="shared" si="7"/>
        <v/>
      </c>
      <c r="U83" s="838" t="str">
        <f t="shared" si="8"/>
        <v/>
      </c>
      <c r="V83" s="842" t="str">
        <f t="shared" si="9"/>
        <v/>
      </c>
      <c r="W83" s="828"/>
    </row>
    <row r="84" spans="1:23" ht="14.4" customHeight="1" x14ac:dyDescent="0.3">
      <c r="A84" s="889" t="s">
        <v>8492</v>
      </c>
      <c r="B84" s="838">
        <v>1</v>
      </c>
      <c r="C84" s="839">
        <v>3.21</v>
      </c>
      <c r="D84" s="840">
        <v>24</v>
      </c>
      <c r="E84" s="819">
        <v>2</v>
      </c>
      <c r="F84" s="820">
        <v>6.43</v>
      </c>
      <c r="G84" s="821">
        <v>23</v>
      </c>
      <c r="H84" s="822"/>
      <c r="I84" s="823"/>
      <c r="J84" s="824"/>
      <c r="K84" s="825">
        <v>3.04</v>
      </c>
      <c r="L84" s="822">
        <v>4</v>
      </c>
      <c r="M84" s="822">
        <v>36</v>
      </c>
      <c r="N84" s="826">
        <v>12</v>
      </c>
      <c r="O84" s="822" t="s">
        <v>8348</v>
      </c>
      <c r="P84" s="841" t="s">
        <v>8493</v>
      </c>
      <c r="Q84" s="827">
        <f t="shared" si="5"/>
        <v>-1</v>
      </c>
      <c r="R84" s="827">
        <f t="shared" si="5"/>
        <v>-3.21</v>
      </c>
      <c r="S84" s="838" t="str">
        <f t="shared" si="6"/>
        <v/>
      </c>
      <c r="T84" s="838" t="str">
        <f t="shared" si="7"/>
        <v/>
      </c>
      <c r="U84" s="838" t="str">
        <f t="shared" si="8"/>
        <v/>
      </c>
      <c r="V84" s="842" t="str">
        <f t="shared" si="9"/>
        <v/>
      </c>
      <c r="W84" s="828"/>
    </row>
    <row r="85" spans="1:23" ht="14.4" customHeight="1" x14ac:dyDescent="0.3">
      <c r="A85" s="890" t="s">
        <v>8494</v>
      </c>
      <c r="B85" s="874">
        <v>1</v>
      </c>
      <c r="C85" s="875">
        <v>4.82</v>
      </c>
      <c r="D85" s="844">
        <v>36</v>
      </c>
      <c r="E85" s="878"/>
      <c r="F85" s="879"/>
      <c r="G85" s="831"/>
      <c r="H85" s="881">
        <v>1</v>
      </c>
      <c r="I85" s="877">
        <v>4.82</v>
      </c>
      <c r="J85" s="833">
        <v>53</v>
      </c>
      <c r="K85" s="880">
        <v>4.82</v>
      </c>
      <c r="L85" s="881">
        <v>6</v>
      </c>
      <c r="M85" s="881">
        <v>57</v>
      </c>
      <c r="N85" s="882">
        <v>19</v>
      </c>
      <c r="O85" s="881" t="s">
        <v>8348</v>
      </c>
      <c r="P85" s="883" t="s">
        <v>8493</v>
      </c>
      <c r="Q85" s="884">
        <f t="shared" si="5"/>
        <v>0</v>
      </c>
      <c r="R85" s="884">
        <f t="shared" si="5"/>
        <v>0</v>
      </c>
      <c r="S85" s="874">
        <f t="shared" si="6"/>
        <v>19</v>
      </c>
      <c r="T85" s="874">
        <f t="shared" si="7"/>
        <v>53</v>
      </c>
      <c r="U85" s="874">
        <f t="shared" si="8"/>
        <v>34</v>
      </c>
      <c r="V85" s="885">
        <f t="shared" si="9"/>
        <v>2.7894736842105261</v>
      </c>
      <c r="W85" s="832">
        <v>34</v>
      </c>
    </row>
    <row r="86" spans="1:23" ht="14.4" customHeight="1" x14ac:dyDescent="0.3">
      <c r="A86" s="890" t="s">
        <v>8495</v>
      </c>
      <c r="B86" s="874"/>
      <c r="C86" s="875"/>
      <c r="D86" s="844"/>
      <c r="E86" s="878">
        <v>1</v>
      </c>
      <c r="F86" s="879">
        <v>8.11</v>
      </c>
      <c r="G86" s="831">
        <v>56</v>
      </c>
      <c r="H86" s="881"/>
      <c r="I86" s="877"/>
      <c r="J86" s="830"/>
      <c r="K86" s="880">
        <v>8.11</v>
      </c>
      <c r="L86" s="881">
        <v>7</v>
      </c>
      <c r="M86" s="881">
        <v>63</v>
      </c>
      <c r="N86" s="882">
        <v>21</v>
      </c>
      <c r="O86" s="881" t="s">
        <v>8348</v>
      </c>
      <c r="P86" s="883" t="s">
        <v>8493</v>
      </c>
      <c r="Q86" s="884">
        <f t="shared" si="5"/>
        <v>0</v>
      </c>
      <c r="R86" s="884">
        <f t="shared" si="5"/>
        <v>0</v>
      </c>
      <c r="S86" s="874" t="str">
        <f t="shared" si="6"/>
        <v/>
      </c>
      <c r="T86" s="874" t="str">
        <f t="shared" si="7"/>
        <v/>
      </c>
      <c r="U86" s="874" t="str">
        <f t="shared" si="8"/>
        <v/>
      </c>
      <c r="V86" s="885" t="str">
        <f t="shared" si="9"/>
        <v/>
      </c>
      <c r="W86" s="832"/>
    </row>
    <row r="87" spans="1:23" ht="14.4" customHeight="1" x14ac:dyDescent="0.3">
      <c r="A87" s="889" t="s">
        <v>8496</v>
      </c>
      <c r="B87" s="838">
        <v>5</v>
      </c>
      <c r="C87" s="839">
        <v>11.95</v>
      </c>
      <c r="D87" s="840">
        <v>18</v>
      </c>
      <c r="E87" s="843">
        <v>8</v>
      </c>
      <c r="F87" s="823">
        <v>11.7</v>
      </c>
      <c r="G87" s="824">
        <v>6.9</v>
      </c>
      <c r="H87" s="819">
        <v>10</v>
      </c>
      <c r="I87" s="820">
        <v>25.65</v>
      </c>
      <c r="J87" s="829">
        <v>18.2</v>
      </c>
      <c r="K87" s="825">
        <v>1.03</v>
      </c>
      <c r="L87" s="822">
        <v>2</v>
      </c>
      <c r="M87" s="822">
        <v>18</v>
      </c>
      <c r="N87" s="826">
        <v>6</v>
      </c>
      <c r="O87" s="822" t="s">
        <v>8348</v>
      </c>
      <c r="P87" s="841" t="s">
        <v>8493</v>
      </c>
      <c r="Q87" s="827">
        <f t="shared" si="5"/>
        <v>5</v>
      </c>
      <c r="R87" s="827">
        <f t="shared" si="5"/>
        <v>13.7</v>
      </c>
      <c r="S87" s="838">
        <f t="shared" si="6"/>
        <v>60</v>
      </c>
      <c r="T87" s="838">
        <f t="shared" si="7"/>
        <v>182</v>
      </c>
      <c r="U87" s="838">
        <f t="shared" si="8"/>
        <v>122</v>
      </c>
      <c r="V87" s="842">
        <f t="shared" si="9"/>
        <v>3.0333333333333332</v>
      </c>
      <c r="W87" s="828">
        <v>126</v>
      </c>
    </row>
    <row r="88" spans="1:23" ht="14.4" customHeight="1" x14ac:dyDescent="0.3">
      <c r="A88" s="890" t="s">
        <v>8497</v>
      </c>
      <c r="B88" s="874">
        <v>1</v>
      </c>
      <c r="C88" s="875">
        <v>2.12</v>
      </c>
      <c r="D88" s="844">
        <v>3</v>
      </c>
      <c r="E88" s="876">
        <v>1</v>
      </c>
      <c r="F88" s="877">
        <v>3.85</v>
      </c>
      <c r="G88" s="830">
        <v>53</v>
      </c>
      <c r="H88" s="878">
        <v>1</v>
      </c>
      <c r="I88" s="879">
        <v>7.7</v>
      </c>
      <c r="J88" s="833">
        <v>66</v>
      </c>
      <c r="K88" s="880">
        <v>1.73</v>
      </c>
      <c r="L88" s="881">
        <v>3</v>
      </c>
      <c r="M88" s="881">
        <v>30</v>
      </c>
      <c r="N88" s="882">
        <v>10</v>
      </c>
      <c r="O88" s="881" t="s">
        <v>8348</v>
      </c>
      <c r="P88" s="883" t="s">
        <v>8493</v>
      </c>
      <c r="Q88" s="884">
        <f t="shared" si="5"/>
        <v>0</v>
      </c>
      <c r="R88" s="884">
        <f t="shared" si="5"/>
        <v>5.58</v>
      </c>
      <c r="S88" s="874">
        <f t="shared" si="6"/>
        <v>10</v>
      </c>
      <c r="T88" s="874">
        <f t="shared" si="7"/>
        <v>66</v>
      </c>
      <c r="U88" s="874">
        <f t="shared" si="8"/>
        <v>56</v>
      </c>
      <c r="V88" s="885">
        <f t="shared" si="9"/>
        <v>6.6</v>
      </c>
      <c r="W88" s="832">
        <v>56</v>
      </c>
    </row>
    <row r="89" spans="1:23" ht="14.4" customHeight="1" x14ac:dyDescent="0.3">
      <c r="A89" s="890" t="s">
        <v>8498</v>
      </c>
      <c r="B89" s="874">
        <v>2</v>
      </c>
      <c r="C89" s="875">
        <v>6.38</v>
      </c>
      <c r="D89" s="844">
        <v>6</v>
      </c>
      <c r="E89" s="876">
        <v>1</v>
      </c>
      <c r="F89" s="877">
        <v>2.71</v>
      </c>
      <c r="G89" s="830">
        <v>4</v>
      </c>
      <c r="H89" s="878">
        <v>2</v>
      </c>
      <c r="I89" s="879">
        <v>7.35</v>
      </c>
      <c r="J89" s="833">
        <v>34.5</v>
      </c>
      <c r="K89" s="880">
        <v>3.67</v>
      </c>
      <c r="L89" s="881">
        <v>6</v>
      </c>
      <c r="M89" s="881">
        <v>51</v>
      </c>
      <c r="N89" s="882">
        <v>17</v>
      </c>
      <c r="O89" s="881" t="s">
        <v>8348</v>
      </c>
      <c r="P89" s="883" t="s">
        <v>8493</v>
      </c>
      <c r="Q89" s="884">
        <f t="shared" si="5"/>
        <v>0</v>
      </c>
      <c r="R89" s="884">
        <f t="shared" si="5"/>
        <v>0.96999999999999975</v>
      </c>
      <c r="S89" s="874">
        <f t="shared" si="6"/>
        <v>34</v>
      </c>
      <c r="T89" s="874">
        <f t="shared" si="7"/>
        <v>69</v>
      </c>
      <c r="U89" s="874">
        <f t="shared" si="8"/>
        <v>35</v>
      </c>
      <c r="V89" s="885">
        <f t="shared" si="9"/>
        <v>2.0294117647058822</v>
      </c>
      <c r="W89" s="832">
        <v>35</v>
      </c>
    </row>
    <row r="90" spans="1:23" ht="14.4" customHeight="1" x14ac:dyDescent="0.3">
      <c r="A90" s="889" t="s">
        <v>8499</v>
      </c>
      <c r="B90" s="834">
        <v>1</v>
      </c>
      <c r="C90" s="835">
        <v>0.76</v>
      </c>
      <c r="D90" s="836">
        <v>2</v>
      </c>
      <c r="E90" s="843"/>
      <c r="F90" s="823"/>
      <c r="G90" s="824"/>
      <c r="H90" s="822"/>
      <c r="I90" s="823"/>
      <c r="J90" s="824"/>
      <c r="K90" s="825">
        <v>0.76</v>
      </c>
      <c r="L90" s="822">
        <v>2</v>
      </c>
      <c r="M90" s="822">
        <v>18</v>
      </c>
      <c r="N90" s="826">
        <v>6</v>
      </c>
      <c r="O90" s="822" t="s">
        <v>8348</v>
      </c>
      <c r="P90" s="841" t="s">
        <v>8500</v>
      </c>
      <c r="Q90" s="827">
        <f t="shared" si="5"/>
        <v>-1</v>
      </c>
      <c r="R90" s="827">
        <f t="shared" si="5"/>
        <v>-0.76</v>
      </c>
      <c r="S90" s="838" t="str">
        <f t="shared" si="6"/>
        <v/>
      </c>
      <c r="T90" s="838" t="str">
        <f t="shared" si="7"/>
        <v/>
      </c>
      <c r="U90" s="838" t="str">
        <f t="shared" si="8"/>
        <v/>
      </c>
      <c r="V90" s="842" t="str">
        <f t="shared" si="9"/>
        <v/>
      </c>
      <c r="W90" s="828"/>
    </row>
    <row r="91" spans="1:23" ht="14.4" customHeight="1" x14ac:dyDescent="0.3">
      <c r="A91" s="889" t="s">
        <v>8501</v>
      </c>
      <c r="B91" s="834">
        <v>141</v>
      </c>
      <c r="C91" s="835">
        <v>220.35</v>
      </c>
      <c r="D91" s="836">
        <v>19.7</v>
      </c>
      <c r="E91" s="843">
        <v>112</v>
      </c>
      <c r="F91" s="823">
        <v>173.32</v>
      </c>
      <c r="G91" s="824">
        <v>18.399999999999999</v>
      </c>
      <c r="H91" s="822">
        <v>150</v>
      </c>
      <c r="I91" s="823">
        <v>228.73</v>
      </c>
      <c r="J91" s="829">
        <v>15</v>
      </c>
      <c r="K91" s="825">
        <v>1.52</v>
      </c>
      <c r="L91" s="822">
        <v>4</v>
      </c>
      <c r="M91" s="822">
        <v>39</v>
      </c>
      <c r="N91" s="826">
        <v>13</v>
      </c>
      <c r="O91" s="822" t="s">
        <v>8348</v>
      </c>
      <c r="P91" s="841" t="s">
        <v>8502</v>
      </c>
      <c r="Q91" s="827">
        <f t="shared" si="5"/>
        <v>9</v>
      </c>
      <c r="R91" s="827">
        <f t="shared" si="5"/>
        <v>8.3799999999999955</v>
      </c>
      <c r="S91" s="838">
        <f t="shared" si="6"/>
        <v>1950</v>
      </c>
      <c r="T91" s="838">
        <f t="shared" si="7"/>
        <v>2250</v>
      </c>
      <c r="U91" s="838">
        <f t="shared" si="8"/>
        <v>300</v>
      </c>
      <c r="V91" s="842">
        <f t="shared" si="9"/>
        <v>1.1538461538461537</v>
      </c>
      <c r="W91" s="828">
        <v>702</v>
      </c>
    </row>
    <row r="92" spans="1:23" ht="14.4" customHeight="1" x14ac:dyDescent="0.3">
      <c r="A92" s="890" t="s">
        <v>8503</v>
      </c>
      <c r="B92" s="886">
        <v>136</v>
      </c>
      <c r="C92" s="887">
        <v>303.51</v>
      </c>
      <c r="D92" s="837">
        <v>20.8</v>
      </c>
      <c r="E92" s="876">
        <v>129</v>
      </c>
      <c r="F92" s="877">
        <v>283.56</v>
      </c>
      <c r="G92" s="830">
        <v>20.6</v>
      </c>
      <c r="H92" s="881">
        <v>92</v>
      </c>
      <c r="I92" s="877">
        <v>205.21</v>
      </c>
      <c r="J92" s="833">
        <v>20</v>
      </c>
      <c r="K92" s="880">
        <v>2.2599999999999998</v>
      </c>
      <c r="L92" s="881">
        <v>6</v>
      </c>
      <c r="M92" s="881">
        <v>51</v>
      </c>
      <c r="N92" s="882">
        <v>17</v>
      </c>
      <c r="O92" s="881" t="s">
        <v>8348</v>
      </c>
      <c r="P92" s="883" t="s">
        <v>8504</v>
      </c>
      <c r="Q92" s="884">
        <f t="shared" si="5"/>
        <v>-44</v>
      </c>
      <c r="R92" s="884">
        <f t="shared" si="5"/>
        <v>-98.299999999999983</v>
      </c>
      <c r="S92" s="874">
        <f t="shared" si="6"/>
        <v>1564</v>
      </c>
      <c r="T92" s="874">
        <f t="shared" si="7"/>
        <v>1840</v>
      </c>
      <c r="U92" s="874">
        <f t="shared" si="8"/>
        <v>276</v>
      </c>
      <c r="V92" s="885">
        <f t="shared" si="9"/>
        <v>1.1764705882352942</v>
      </c>
      <c r="W92" s="832">
        <v>630</v>
      </c>
    </row>
    <row r="93" spans="1:23" ht="14.4" customHeight="1" x14ac:dyDescent="0.3">
      <c r="A93" s="890" t="s">
        <v>8505</v>
      </c>
      <c r="B93" s="886">
        <v>23</v>
      </c>
      <c r="C93" s="887">
        <v>50.05</v>
      </c>
      <c r="D93" s="837">
        <v>24.5</v>
      </c>
      <c r="E93" s="876">
        <v>22</v>
      </c>
      <c r="F93" s="877">
        <v>48.83</v>
      </c>
      <c r="G93" s="830">
        <v>25.3</v>
      </c>
      <c r="H93" s="881">
        <v>22</v>
      </c>
      <c r="I93" s="877">
        <v>51.38</v>
      </c>
      <c r="J93" s="830">
        <v>17.8</v>
      </c>
      <c r="K93" s="880">
        <v>2.4</v>
      </c>
      <c r="L93" s="881">
        <v>6</v>
      </c>
      <c r="M93" s="881">
        <v>57</v>
      </c>
      <c r="N93" s="882">
        <v>19</v>
      </c>
      <c r="O93" s="881" t="s">
        <v>8348</v>
      </c>
      <c r="P93" s="883" t="s">
        <v>8506</v>
      </c>
      <c r="Q93" s="884">
        <f t="shared" si="5"/>
        <v>-1</v>
      </c>
      <c r="R93" s="884">
        <f t="shared" si="5"/>
        <v>1.3300000000000054</v>
      </c>
      <c r="S93" s="874">
        <f t="shared" si="6"/>
        <v>418</v>
      </c>
      <c r="T93" s="874">
        <f t="shared" si="7"/>
        <v>391.6</v>
      </c>
      <c r="U93" s="874">
        <f t="shared" si="8"/>
        <v>-26.399999999999977</v>
      </c>
      <c r="V93" s="885">
        <f t="shared" si="9"/>
        <v>0.93684210526315792</v>
      </c>
      <c r="W93" s="832">
        <v>78</v>
      </c>
    </row>
    <row r="94" spans="1:23" ht="14.4" customHeight="1" x14ac:dyDescent="0.3">
      <c r="A94" s="889" t="s">
        <v>8507</v>
      </c>
      <c r="B94" s="834">
        <v>1290</v>
      </c>
      <c r="C94" s="835">
        <v>634.61</v>
      </c>
      <c r="D94" s="836">
        <v>4</v>
      </c>
      <c r="E94" s="843">
        <v>1240</v>
      </c>
      <c r="F94" s="823">
        <v>607.32000000000005</v>
      </c>
      <c r="G94" s="824">
        <v>3.9</v>
      </c>
      <c r="H94" s="822">
        <v>1141</v>
      </c>
      <c r="I94" s="823">
        <v>578.33000000000004</v>
      </c>
      <c r="J94" s="829">
        <v>4.0999999999999996</v>
      </c>
      <c r="K94" s="825">
        <v>0.49</v>
      </c>
      <c r="L94" s="822">
        <v>1</v>
      </c>
      <c r="M94" s="822">
        <v>12</v>
      </c>
      <c r="N94" s="826">
        <v>4</v>
      </c>
      <c r="O94" s="822" t="s">
        <v>8348</v>
      </c>
      <c r="P94" s="841" t="s">
        <v>8508</v>
      </c>
      <c r="Q94" s="827">
        <f t="shared" si="5"/>
        <v>-149</v>
      </c>
      <c r="R94" s="827">
        <f t="shared" si="5"/>
        <v>-56.279999999999973</v>
      </c>
      <c r="S94" s="838">
        <f t="shared" si="6"/>
        <v>4564</v>
      </c>
      <c r="T94" s="838">
        <f t="shared" si="7"/>
        <v>4678.0999999999995</v>
      </c>
      <c r="U94" s="838">
        <f t="shared" si="8"/>
        <v>114.09999999999945</v>
      </c>
      <c r="V94" s="842">
        <f t="shared" si="9"/>
        <v>1.0249999999999999</v>
      </c>
      <c r="W94" s="828">
        <v>1030</v>
      </c>
    </row>
    <row r="95" spans="1:23" ht="14.4" customHeight="1" x14ac:dyDescent="0.3">
      <c r="A95" s="890" t="s">
        <v>8509</v>
      </c>
      <c r="B95" s="886">
        <v>47</v>
      </c>
      <c r="C95" s="887">
        <v>26.37</v>
      </c>
      <c r="D95" s="837">
        <v>5</v>
      </c>
      <c r="E95" s="876">
        <v>46</v>
      </c>
      <c r="F95" s="877">
        <v>26.35</v>
      </c>
      <c r="G95" s="830">
        <v>5.9</v>
      </c>
      <c r="H95" s="881">
        <v>24</v>
      </c>
      <c r="I95" s="877">
        <v>13.69</v>
      </c>
      <c r="J95" s="833">
        <v>4.4000000000000004</v>
      </c>
      <c r="K95" s="880">
        <v>0.55000000000000004</v>
      </c>
      <c r="L95" s="881">
        <v>1</v>
      </c>
      <c r="M95" s="881">
        <v>12</v>
      </c>
      <c r="N95" s="882">
        <v>4</v>
      </c>
      <c r="O95" s="881" t="s">
        <v>8348</v>
      </c>
      <c r="P95" s="883" t="s">
        <v>8510</v>
      </c>
      <c r="Q95" s="884">
        <f t="shared" si="5"/>
        <v>-23</v>
      </c>
      <c r="R95" s="884">
        <f t="shared" si="5"/>
        <v>-12.680000000000001</v>
      </c>
      <c r="S95" s="874">
        <f t="shared" si="6"/>
        <v>96</v>
      </c>
      <c r="T95" s="874">
        <f t="shared" si="7"/>
        <v>105.60000000000001</v>
      </c>
      <c r="U95" s="874">
        <f t="shared" si="8"/>
        <v>9.6000000000000085</v>
      </c>
      <c r="V95" s="885">
        <f t="shared" si="9"/>
        <v>1.1000000000000001</v>
      </c>
      <c r="W95" s="832">
        <v>37</v>
      </c>
    </row>
    <row r="96" spans="1:23" ht="14.4" customHeight="1" x14ac:dyDescent="0.3">
      <c r="A96" s="890" t="s">
        <v>8511</v>
      </c>
      <c r="B96" s="886">
        <v>73</v>
      </c>
      <c r="C96" s="887">
        <v>53.24</v>
      </c>
      <c r="D96" s="837">
        <v>6.8</v>
      </c>
      <c r="E96" s="876">
        <v>64</v>
      </c>
      <c r="F96" s="877">
        <v>44.7</v>
      </c>
      <c r="G96" s="830">
        <v>6.9</v>
      </c>
      <c r="H96" s="881">
        <v>49</v>
      </c>
      <c r="I96" s="877">
        <v>49.39</v>
      </c>
      <c r="J96" s="833">
        <v>10.7</v>
      </c>
      <c r="K96" s="880">
        <v>0.69</v>
      </c>
      <c r="L96" s="881">
        <v>2</v>
      </c>
      <c r="M96" s="881">
        <v>15</v>
      </c>
      <c r="N96" s="882">
        <v>5</v>
      </c>
      <c r="O96" s="881" t="s">
        <v>8348</v>
      </c>
      <c r="P96" s="883" t="s">
        <v>8512</v>
      </c>
      <c r="Q96" s="884">
        <f t="shared" si="5"/>
        <v>-24</v>
      </c>
      <c r="R96" s="884">
        <f t="shared" si="5"/>
        <v>-3.8500000000000014</v>
      </c>
      <c r="S96" s="874">
        <f t="shared" si="6"/>
        <v>245</v>
      </c>
      <c r="T96" s="874">
        <f t="shared" si="7"/>
        <v>524.29999999999995</v>
      </c>
      <c r="U96" s="874">
        <f t="shared" si="8"/>
        <v>279.29999999999995</v>
      </c>
      <c r="V96" s="885">
        <f t="shared" si="9"/>
        <v>2.1399999999999997</v>
      </c>
      <c r="W96" s="832">
        <v>316</v>
      </c>
    </row>
    <row r="97" spans="1:23" ht="14.4" customHeight="1" x14ac:dyDescent="0.3">
      <c r="A97" s="889" t="s">
        <v>8513</v>
      </c>
      <c r="B97" s="838">
        <v>4</v>
      </c>
      <c r="C97" s="839">
        <v>1.75</v>
      </c>
      <c r="D97" s="840">
        <v>2.5</v>
      </c>
      <c r="E97" s="819">
        <v>5</v>
      </c>
      <c r="F97" s="820">
        <v>2.98</v>
      </c>
      <c r="G97" s="821">
        <v>8.4</v>
      </c>
      <c r="H97" s="822">
        <v>5</v>
      </c>
      <c r="I97" s="823">
        <v>2.8</v>
      </c>
      <c r="J97" s="829">
        <v>6.6</v>
      </c>
      <c r="K97" s="825">
        <v>0.54</v>
      </c>
      <c r="L97" s="822">
        <v>2</v>
      </c>
      <c r="M97" s="822">
        <v>15</v>
      </c>
      <c r="N97" s="826">
        <v>5</v>
      </c>
      <c r="O97" s="822" t="s">
        <v>8348</v>
      </c>
      <c r="P97" s="841" t="s">
        <v>8514</v>
      </c>
      <c r="Q97" s="827">
        <f t="shared" si="5"/>
        <v>1</v>
      </c>
      <c r="R97" s="827">
        <f t="shared" si="5"/>
        <v>1.0499999999999998</v>
      </c>
      <c r="S97" s="838">
        <f t="shared" si="6"/>
        <v>25</v>
      </c>
      <c r="T97" s="838">
        <f t="shared" si="7"/>
        <v>33</v>
      </c>
      <c r="U97" s="838">
        <f t="shared" si="8"/>
        <v>8</v>
      </c>
      <c r="V97" s="842">
        <f t="shared" si="9"/>
        <v>1.32</v>
      </c>
      <c r="W97" s="828">
        <v>12</v>
      </c>
    </row>
    <row r="98" spans="1:23" ht="14.4" customHeight="1" x14ac:dyDescent="0.3">
      <c r="A98" s="890" t="s">
        <v>8515</v>
      </c>
      <c r="B98" s="874">
        <v>3</v>
      </c>
      <c r="C98" s="875">
        <v>3.55</v>
      </c>
      <c r="D98" s="844">
        <v>13</v>
      </c>
      <c r="E98" s="878">
        <v>3</v>
      </c>
      <c r="F98" s="879">
        <v>1.99</v>
      </c>
      <c r="G98" s="831">
        <v>2.2999999999999998</v>
      </c>
      <c r="H98" s="881">
        <v>2</v>
      </c>
      <c r="I98" s="877">
        <v>1.52</v>
      </c>
      <c r="J98" s="833">
        <v>8.5</v>
      </c>
      <c r="K98" s="880">
        <v>0.66</v>
      </c>
      <c r="L98" s="881">
        <v>2</v>
      </c>
      <c r="M98" s="881">
        <v>21</v>
      </c>
      <c r="N98" s="882">
        <v>7</v>
      </c>
      <c r="O98" s="881" t="s">
        <v>8348</v>
      </c>
      <c r="P98" s="883" t="s">
        <v>8514</v>
      </c>
      <c r="Q98" s="884">
        <f t="shared" si="5"/>
        <v>-1</v>
      </c>
      <c r="R98" s="884">
        <f t="shared" si="5"/>
        <v>-2.0299999999999998</v>
      </c>
      <c r="S98" s="874">
        <f t="shared" si="6"/>
        <v>14</v>
      </c>
      <c r="T98" s="874">
        <f t="shared" si="7"/>
        <v>17</v>
      </c>
      <c r="U98" s="874">
        <f t="shared" si="8"/>
        <v>3</v>
      </c>
      <c r="V98" s="885">
        <f t="shared" si="9"/>
        <v>1.2142857142857142</v>
      </c>
      <c r="W98" s="832">
        <v>8</v>
      </c>
    </row>
    <row r="99" spans="1:23" ht="14.4" customHeight="1" x14ac:dyDescent="0.3">
      <c r="A99" s="890" t="s">
        <v>8516</v>
      </c>
      <c r="B99" s="874">
        <v>4</v>
      </c>
      <c r="C99" s="875">
        <v>4.0599999999999996</v>
      </c>
      <c r="D99" s="844">
        <v>8</v>
      </c>
      <c r="E99" s="878">
        <v>7</v>
      </c>
      <c r="F99" s="879">
        <v>5.92</v>
      </c>
      <c r="G99" s="831">
        <v>5.0999999999999996</v>
      </c>
      <c r="H99" s="881">
        <v>5</v>
      </c>
      <c r="I99" s="877">
        <v>4.3899999999999997</v>
      </c>
      <c r="J99" s="830">
        <v>2.8</v>
      </c>
      <c r="K99" s="880">
        <v>1.05</v>
      </c>
      <c r="L99" s="881">
        <v>3</v>
      </c>
      <c r="M99" s="881">
        <v>27</v>
      </c>
      <c r="N99" s="882">
        <v>9</v>
      </c>
      <c r="O99" s="881" t="s">
        <v>8348</v>
      </c>
      <c r="P99" s="883" t="s">
        <v>8514</v>
      </c>
      <c r="Q99" s="884">
        <f t="shared" si="5"/>
        <v>1</v>
      </c>
      <c r="R99" s="884">
        <f t="shared" si="5"/>
        <v>0.33000000000000007</v>
      </c>
      <c r="S99" s="874">
        <f t="shared" si="6"/>
        <v>45</v>
      </c>
      <c r="T99" s="874">
        <f t="shared" si="7"/>
        <v>14</v>
      </c>
      <c r="U99" s="874">
        <f t="shared" si="8"/>
        <v>-31</v>
      </c>
      <c r="V99" s="885">
        <f t="shared" si="9"/>
        <v>0.31111111111111112</v>
      </c>
      <c r="W99" s="832"/>
    </row>
    <row r="100" spans="1:23" ht="14.4" customHeight="1" x14ac:dyDescent="0.3">
      <c r="A100" s="889" t="s">
        <v>8517</v>
      </c>
      <c r="B100" s="838"/>
      <c r="C100" s="839"/>
      <c r="D100" s="840"/>
      <c r="E100" s="819">
        <v>1</v>
      </c>
      <c r="F100" s="820">
        <v>0.93</v>
      </c>
      <c r="G100" s="821">
        <v>7</v>
      </c>
      <c r="H100" s="822"/>
      <c r="I100" s="823"/>
      <c r="J100" s="824"/>
      <c r="K100" s="825">
        <v>0.93</v>
      </c>
      <c r="L100" s="822">
        <v>3</v>
      </c>
      <c r="M100" s="822">
        <v>27</v>
      </c>
      <c r="N100" s="826">
        <v>9</v>
      </c>
      <c r="O100" s="822" t="s">
        <v>8348</v>
      </c>
      <c r="P100" s="841" t="s">
        <v>8518</v>
      </c>
      <c r="Q100" s="827">
        <f t="shared" si="5"/>
        <v>0</v>
      </c>
      <c r="R100" s="827">
        <f t="shared" si="5"/>
        <v>0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2" t="str">
        <f t="shared" si="9"/>
        <v/>
      </c>
      <c r="W100" s="828"/>
    </row>
    <row r="101" spans="1:23" ht="14.4" customHeight="1" x14ac:dyDescent="0.3">
      <c r="A101" s="890" t="s">
        <v>8519</v>
      </c>
      <c r="B101" s="874"/>
      <c r="C101" s="875"/>
      <c r="D101" s="844"/>
      <c r="E101" s="878">
        <v>1</v>
      </c>
      <c r="F101" s="879">
        <v>1.1100000000000001</v>
      </c>
      <c r="G101" s="831">
        <v>16</v>
      </c>
      <c r="H101" s="881"/>
      <c r="I101" s="877"/>
      <c r="J101" s="830"/>
      <c r="K101" s="880">
        <v>1.1100000000000001</v>
      </c>
      <c r="L101" s="881">
        <v>4</v>
      </c>
      <c r="M101" s="881">
        <v>33</v>
      </c>
      <c r="N101" s="882">
        <v>11</v>
      </c>
      <c r="O101" s="881" t="s">
        <v>8348</v>
      </c>
      <c r="P101" s="883" t="s">
        <v>8520</v>
      </c>
      <c r="Q101" s="884">
        <f t="shared" si="5"/>
        <v>0</v>
      </c>
      <c r="R101" s="884">
        <f t="shared" si="5"/>
        <v>0</v>
      </c>
      <c r="S101" s="874" t="str">
        <f t="shared" si="6"/>
        <v/>
      </c>
      <c r="T101" s="874" t="str">
        <f t="shared" si="7"/>
        <v/>
      </c>
      <c r="U101" s="874" t="str">
        <f t="shared" si="8"/>
        <v/>
      </c>
      <c r="V101" s="885" t="str">
        <f t="shared" si="9"/>
        <v/>
      </c>
      <c r="W101" s="832"/>
    </row>
    <row r="102" spans="1:23" ht="14.4" customHeight="1" x14ac:dyDescent="0.3">
      <c r="A102" s="890" t="s">
        <v>8521</v>
      </c>
      <c r="B102" s="874"/>
      <c r="C102" s="875"/>
      <c r="D102" s="844"/>
      <c r="E102" s="878">
        <v>1</v>
      </c>
      <c r="F102" s="879">
        <v>2.02</v>
      </c>
      <c r="G102" s="831">
        <v>25</v>
      </c>
      <c r="H102" s="881"/>
      <c r="I102" s="877"/>
      <c r="J102" s="830"/>
      <c r="K102" s="880">
        <v>2.02</v>
      </c>
      <c r="L102" s="881">
        <v>4</v>
      </c>
      <c r="M102" s="881">
        <v>39</v>
      </c>
      <c r="N102" s="882">
        <v>13</v>
      </c>
      <c r="O102" s="881" t="s">
        <v>8348</v>
      </c>
      <c r="P102" s="883" t="s">
        <v>8522</v>
      </c>
      <c r="Q102" s="884">
        <f t="shared" si="5"/>
        <v>0</v>
      </c>
      <c r="R102" s="884">
        <f t="shared" si="5"/>
        <v>0</v>
      </c>
      <c r="S102" s="874" t="str">
        <f t="shared" si="6"/>
        <v/>
      </c>
      <c r="T102" s="874" t="str">
        <f t="shared" si="7"/>
        <v/>
      </c>
      <c r="U102" s="874" t="str">
        <f t="shared" si="8"/>
        <v/>
      </c>
      <c r="V102" s="885" t="str">
        <f t="shared" si="9"/>
        <v/>
      </c>
      <c r="W102" s="832"/>
    </row>
    <row r="103" spans="1:23" ht="14.4" customHeight="1" x14ac:dyDescent="0.3">
      <c r="A103" s="889" t="s">
        <v>8523</v>
      </c>
      <c r="B103" s="834">
        <v>1</v>
      </c>
      <c r="C103" s="835">
        <v>2.17</v>
      </c>
      <c r="D103" s="836">
        <v>10</v>
      </c>
      <c r="E103" s="843"/>
      <c r="F103" s="823"/>
      <c r="G103" s="824"/>
      <c r="H103" s="822"/>
      <c r="I103" s="823"/>
      <c r="J103" s="824"/>
      <c r="K103" s="825">
        <v>2.17</v>
      </c>
      <c r="L103" s="822">
        <v>4</v>
      </c>
      <c r="M103" s="822">
        <v>39</v>
      </c>
      <c r="N103" s="826">
        <v>13</v>
      </c>
      <c r="O103" s="822" t="s">
        <v>8348</v>
      </c>
      <c r="P103" s="841" t="s">
        <v>8524</v>
      </c>
      <c r="Q103" s="827">
        <f t="shared" si="5"/>
        <v>-1</v>
      </c>
      <c r="R103" s="827">
        <f t="shared" si="5"/>
        <v>-2.17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2" t="str">
        <f t="shared" si="9"/>
        <v/>
      </c>
      <c r="W103" s="828"/>
    </row>
    <row r="104" spans="1:23" ht="14.4" customHeight="1" x14ac:dyDescent="0.3">
      <c r="A104" s="889" t="s">
        <v>8525</v>
      </c>
      <c r="B104" s="834"/>
      <c r="C104" s="835"/>
      <c r="D104" s="836"/>
      <c r="E104" s="843">
        <v>1</v>
      </c>
      <c r="F104" s="823">
        <v>0.32</v>
      </c>
      <c r="G104" s="824">
        <v>2</v>
      </c>
      <c r="H104" s="822">
        <v>1</v>
      </c>
      <c r="I104" s="823">
        <v>0.28000000000000003</v>
      </c>
      <c r="J104" s="829">
        <v>6</v>
      </c>
      <c r="K104" s="825">
        <v>0.26</v>
      </c>
      <c r="L104" s="822">
        <v>1</v>
      </c>
      <c r="M104" s="822">
        <v>9</v>
      </c>
      <c r="N104" s="826">
        <v>3</v>
      </c>
      <c r="O104" s="822" t="s">
        <v>8348</v>
      </c>
      <c r="P104" s="841" t="s">
        <v>8526</v>
      </c>
      <c r="Q104" s="827">
        <f t="shared" si="5"/>
        <v>1</v>
      </c>
      <c r="R104" s="827">
        <f t="shared" si="5"/>
        <v>0.28000000000000003</v>
      </c>
      <c r="S104" s="838">
        <f t="shared" si="6"/>
        <v>3</v>
      </c>
      <c r="T104" s="838">
        <f t="shared" si="7"/>
        <v>6</v>
      </c>
      <c r="U104" s="838">
        <f t="shared" si="8"/>
        <v>3</v>
      </c>
      <c r="V104" s="842">
        <f t="shared" si="9"/>
        <v>2</v>
      </c>
      <c r="W104" s="828">
        <v>3</v>
      </c>
    </row>
    <row r="105" spans="1:23" ht="14.4" customHeight="1" x14ac:dyDescent="0.3">
      <c r="A105" s="890" t="s">
        <v>8527</v>
      </c>
      <c r="B105" s="886">
        <v>47</v>
      </c>
      <c r="C105" s="887">
        <v>34.869999999999997</v>
      </c>
      <c r="D105" s="837">
        <v>4.2</v>
      </c>
      <c r="E105" s="876"/>
      <c r="F105" s="877"/>
      <c r="G105" s="830"/>
      <c r="H105" s="881"/>
      <c r="I105" s="877"/>
      <c r="J105" s="830"/>
      <c r="K105" s="880">
        <v>0.85</v>
      </c>
      <c r="L105" s="881">
        <v>3</v>
      </c>
      <c r="M105" s="881">
        <v>24</v>
      </c>
      <c r="N105" s="882">
        <v>8</v>
      </c>
      <c r="O105" s="881" t="s">
        <v>8348</v>
      </c>
      <c r="P105" s="883" t="s">
        <v>8528</v>
      </c>
      <c r="Q105" s="884">
        <f t="shared" si="5"/>
        <v>-47</v>
      </c>
      <c r="R105" s="884">
        <f t="shared" si="5"/>
        <v>-34.869999999999997</v>
      </c>
      <c r="S105" s="874" t="str">
        <f t="shared" si="6"/>
        <v/>
      </c>
      <c r="T105" s="874" t="str">
        <f t="shared" si="7"/>
        <v/>
      </c>
      <c r="U105" s="874" t="str">
        <f t="shared" si="8"/>
        <v/>
      </c>
      <c r="V105" s="885" t="str">
        <f t="shared" si="9"/>
        <v/>
      </c>
      <c r="W105" s="832"/>
    </row>
    <row r="106" spans="1:23" ht="14.4" customHeight="1" x14ac:dyDescent="0.3">
      <c r="A106" s="889" t="s">
        <v>8529</v>
      </c>
      <c r="B106" s="834"/>
      <c r="C106" s="835"/>
      <c r="D106" s="836"/>
      <c r="E106" s="843">
        <v>1</v>
      </c>
      <c r="F106" s="823">
        <v>1</v>
      </c>
      <c r="G106" s="824">
        <v>3</v>
      </c>
      <c r="H106" s="822"/>
      <c r="I106" s="823"/>
      <c r="J106" s="824"/>
      <c r="K106" s="825">
        <v>1</v>
      </c>
      <c r="L106" s="822">
        <v>2</v>
      </c>
      <c r="M106" s="822">
        <v>18</v>
      </c>
      <c r="N106" s="826">
        <v>6</v>
      </c>
      <c r="O106" s="822" t="s">
        <v>8348</v>
      </c>
      <c r="P106" s="841" t="s">
        <v>8530</v>
      </c>
      <c r="Q106" s="827">
        <f t="shared" si="5"/>
        <v>0</v>
      </c>
      <c r="R106" s="827">
        <f t="shared" si="5"/>
        <v>0</v>
      </c>
      <c r="S106" s="838" t="str">
        <f t="shared" si="6"/>
        <v/>
      </c>
      <c r="T106" s="838" t="str">
        <f t="shared" si="7"/>
        <v/>
      </c>
      <c r="U106" s="838" t="str">
        <f t="shared" si="8"/>
        <v/>
      </c>
      <c r="V106" s="842" t="str">
        <f t="shared" si="9"/>
        <v/>
      </c>
      <c r="W106" s="828"/>
    </row>
    <row r="107" spans="1:23" ht="14.4" customHeight="1" x14ac:dyDescent="0.3">
      <c r="A107" s="890" t="s">
        <v>8531</v>
      </c>
      <c r="B107" s="886">
        <v>6</v>
      </c>
      <c r="C107" s="887">
        <v>14.57</v>
      </c>
      <c r="D107" s="837">
        <v>11</v>
      </c>
      <c r="E107" s="876">
        <v>1</v>
      </c>
      <c r="F107" s="877">
        <v>2.2599999999999998</v>
      </c>
      <c r="G107" s="830">
        <v>20</v>
      </c>
      <c r="H107" s="881">
        <v>2</v>
      </c>
      <c r="I107" s="877">
        <v>3.53</v>
      </c>
      <c r="J107" s="830">
        <v>3</v>
      </c>
      <c r="K107" s="880">
        <v>2.2599999999999998</v>
      </c>
      <c r="L107" s="881">
        <v>4</v>
      </c>
      <c r="M107" s="881">
        <v>39</v>
      </c>
      <c r="N107" s="882">
        <v>13</v>
      </c>
      <c r="O107" s="881" t="s">
        <v>8348</v>
      </c>
      <c r="P107" s="883" t="s">
        <v>8532</v>
      </c>
      <c r="Q107" s="884">
        <f t="shared" si="5"/>
        <v>-4</v>
      </c>
      <c r="R107" s="884">
        <f t="shared" si="5"/>
        <v>-11.040000000000001</v>
      </c>
      <c r="S107" s="874">
        <f t="shared" si="6"/>
        <v>26</v>
      </c>
      <c r="T107" s="874">
        <f t="shared" si="7"/>
        <v>6</v>
      </c>
      <c r="U107" s="874">
        <f t="shared" si="8"/>
        <v>-20</v>
      </c>
      <c r="V107" s="885">
        <f t="shared" si="9"/>
        <v>0.23076923076923078</v>
      </c>
      <c r="W107" s="832"/>
    </row>
    <row r="108" spans="1:23" ht="14.4" customHeight="1" x14ac:dyDescent="0.3">
      <c r="A108" s="890" t="s">
        <v>8533</v>
      </c>
      <c r="B108" s="886">
        <v>1</v>
      </c>
      <c r="C108" s="887">
        <v>4.42</v>
      </c>
      <c r="D108" s="837">
        <v>8</v>
      </c>
      <c r="E108" s="876">
        <v>1</v>
      </c>
      <c r="F108" s="877">
        <v>9.8000000000000007</v>
      </c>
      <c r="G108" s="830">
        <v>24</v>
      </c>
      <c r="H108" s="881">
        <v>2</v>
      </c>
      <c r="I108" s="877">
        <v>8.84</v>
      </c>
      <c r="J108" s="830">
        <v>11</v>
      </c>
      <c r="K108" s="880">
        <v>4.42</v>
      </c>
      <c r="L108" s="881">
        <v>6</v>
      </c>
      <c r="M108" s="881">
        <v>57</v>
      </c>
      <c r="N108" s="882">
        <v>19</v>
      </c>
      <c r="O108" s="881" t="s">
        <v>8348</v>
      </c>
      <c r="P108" s="883" t="s">
        <v>8534</v>
      </c>
      <c r="Q108" s="884">
        <f t="shared" si="5"/>
        <v>1</v>
      </c>
      <c r="R108" s="884">
        <f t="shared" si="5"/>
        <v>4.42</v>
      </c>
      <c r="S108" s="874">
        <f t="shared" si="6"/>
        <v>38</v>
      </c>
      <c r="T108" s="874">
        <f t="shared" si="7"/>
        <v>22</v>
      </c>
      <c r="U108" s="874">
        <f t="shared" si="8"/>
        <v>-16</v>
      </c>
      <c r="V108" s="885">
        <f t="shared" si="9"/>
        <v>0.57894736842105265</v>
      </c>
      <c r="W108" s="832"/>
    </row>
    <row r="109" spans="1:23" ht="14.4" customHeight="1" x14ac:dyDescent="0.3">
      <c r="A109" s="889" t="s">
        <v>8535</v>
      </c>
      <c r="B109" s="838">
        <v>1</v>
      </c>
      <c r="C109" s="839">
        <v>1.1100000000000001</v>
      </c>
      <c r="D109" s="840">
        <v>2</v>
      </c>
      <c r="E109" s="843"/>
      <c r="F109" s="823"/>
      <c r="G109" s="824"/>
      <c r="H109" s="819"/>
      <c r="I109" s="820"/>
      <c r="J109" s="821"/>
      <c r="K109" s="825">
        <v>0.68</v>
      </c>
      <c r="L109" s="822">
        <v>2</v>
      </c>
      <c r="M109" s="822">
        <v>15</v>
      </c>
      <c r="N109" s="826">
        <v>5</v>
      </c>
      <c r="O109" s="822" t="s">
        <v>8348</v>
      </c>
      <c r="P109" s="841" t="s">
        <v>8536</v>
      </c>
      <c r="Q109" s="827">
        <f t="shared" si="5"/>
        <v>-1</v>
      </c>
      <c r="R109" s="827">
        <f t="shared" si="5"/>
        <v>-1.1100000000000001</v>
      </c>
      <c r="S109" s="838" t="str">
        <f t="shared" si="6"/>
        <v/>
      </c>
      <c r="T109" s="838" t="str">
        <f t="shared" si="7"/>
        <v/>
      </c>
      <c r="U109" s="838" t="str">
        <f t="shared" si="8"/>
        <v/>
      </c>
      <c r="V109" s="842" t="str">
        <f t="shared" si="9"/>
        <v/>
      </c>
      <c r="W109" s="828"/>
    </row>
    <row r="110" spans="1:23" ht="14.4" customHeight="1" thickBot="1" x14ac:dyDescent="0.35">
      <c r="A110" s="891" t="s">
        <v>8537</v>
      </c>
      <c r="B110" s="892">
        <v>1</v>
      </c>
      <c r="C110" s="893">
        <v>1.9</v>
      </c>
      <c r="D110" s="894">
        <v>3</v>
      </c>
      <c r="E110" s="895"/>
      <c r="F110" s="896"/>
      <c r="G110" s="897"/>
      <c r="H110" s="898">
        <v>2</v>
      </c>
      <c r="I110" s="899">
        <v>2.34</v>
      </c>
      <c r="J110" s="900">
        <v>2</v>
      </c>
      <c r="K110" s="901">
        <v>1.1499999999999999</v>
      </c>
      <c r="L110" s="902">
        <v>3</v>
      </c>
      <c r="M110" s="902">
        <v>27</v>
      </c>
      <c r="N110" s="903">
        <v>9</v>
      </c>
      <c r="O110" s="902" t="s">
        <v>8348</v>
      </c>
      <c r="P110" s="904" t="s">
        <v>8536</v>
      </c>
      <c r="Q110" s="905">
        <f t="shared" si="5"/>
        <v>1</v>
      </c>
      <c r="R110" s="905">
        <f t="shared" si="5"/>
        <v>0.43999999999999995</v>
      </c>
      <c r="S110" s="892">
        <f t="shared" si="6"/>
        <v>18</v>
      </c>
      <c r="T110" s="892">
        <f t="shared" si="7"/>
        <v>4</v>
      </c>
      <c r="U110" s="892">
        <f t="shared" si="8"/>
        <v>-14</v>
      </c>
      <c r="V110" s="906">
        <f t="shared" si="9"/>
        <v>0.22222222222222221</v>
      </c>
      <c r="W110" s="90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1:Q1048576">
    <cfRule type="cellIs" dxfId="12" priority="9" stopIfTrue="1" operator="lessThan">
      <formula>0</formula>
    </cfRule>
  </conditionalFormatting>
  <conditionalFormatting sqref="U111:U1048576">
    <cfRule type="cellIs" dxfId="11" priority="8" stopIfTrue="1" operator="greaterThan">
      <formula>0</formula>
    </cfRule>
  </conditionalFormatting>
  <conditionalFormatting sqref="V111:V1048576">
    <cfRule type="cellIs" dxfId="10" priority="7" stopIfTrue="1" operator="greaterThan">
      <formula>1</formula>
    </cfRule>
  </conditionalFormatting>
  <conditionalFormatting sqref="V111:V1048576">
    <cfRule type="cellIs" dxfId="9" priority="4" stopIfTrue="1" operator="greaterThan">
      <formula>1</formula>
    </cfRule>
  </conditionalFormatting>
  <conditionalFormatting sqref="U111:U1048576">
    <cfRule type="cellIs" dxfId="8" priority="5" stopIfTrue="1" operator="greaterThan">
      <formula>0</formula>
    </cfRule>
  </conditionalFormatting>
  <conditionalFormatting sqref="Q111:Q1048576">
    <cfRule type="cellIs" dxfId="7" priority="6" stopIfTrue="1" operator="lessThan">
      <formula>0</formula>
    </cfRule>
  </conditionalFormatting>
  <conditionalFormatting sqref="V5:V110">
    <cfRule type="cellIs" dxfId="6" priority="1" stopIfTrue="1" operator="greaterThan">
      <formula>1</formula>
    </cfRule>
  </conditionalFormatting>
  <conditionalFormatting sqref="U5:U110">
    <cfRule type="cellIs" dxfId="5" priority="2" stopIfTrue="1" operator="greaterThan">
      <formula>0</formula>
    </cfRule>
  </conditionalFormatting>
  <conditionalFormatting sqref="Q5:Q1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316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7149798</v>
      </c>
      <c r="C3" s="351">
        <f t="shared" ref="C3:L3" si="0">SUBTOTAL(9,C6:C1048576)</f>
        <v>11</v>
      </c>
      <c r="D3" s="351">
        <f t="shared" si="0"/>
        <v>6002015</v>
      </c>
      <c r="E3" s="351">
        <f t="shared" si="0"/>
        <v>22.013927170695293</v>
      </c>
      <c r="F3" s="351">
        <f t="shared" si="0"/>
        <v>5692386</v>
      </c>
      <c r="G3" s="354">
        <f>IF(B3&lt;&gt;0,F3/B3,"")</f>
        <v>0.79616039502095026</v>
      </c>
      <c r="H3" s="350">
        <f t="shared" si="0"/>
        <v>1369830.7800000003</v>
      </c>
      <c r="I3" s="351">
        <f t="shared" si="0"/>
        <v>3</v>
      </c>
      <c r="J3" s="351">
        <f t="shared" si="0"/>
        <v>1262450.8400000001</v>
      </c>
      <c r="K3" s="351">
        <f t="shared" si="0"/>
        <v>2.0167467860577268</v>
      </c>
      <c r="L3" s="351">
        <f t="shared" si="0"/>
        <v>1175812.6700000002</v>
      </c>
      <c r="M3" s="352">
        <f>IF(H3&lt;&gt;0,L3/H3,"")</f>
        <v>0.85836344690692379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8197</v>
      </c>
      <c r="B6" s="797">
        <v>38937</v>
      </c>
      <c r="C6" s="740">
        <v>1</v>
      </c>
      <c r="D6" s="797">
        <v>12281</v>
      </c>
      <c r="E6" s="740">
        <v>0.31540693941495235</v>
      </c>
      <c r="F6" s="797">
        <v>24597</v>
      </c>
      <c r="G6" s="745">
        <v>0.63171276677710142</v>
      </c>
      <c r="H6" s="797">
        <v>2184.3200000000002</v>
      </c>
      <c r="I6" s="740">
        <v>1</v>
      </c>
      <c r="J6" s="797">
        <v>442.7</v>
      </c>
      <c r="K6" s="740">
        <v>0.20267176970407264</v>
      </c>
      <c r="L6" s="797"/>
      <c r="M6" s="235"/>
    </row>
    <row r="7" spans="1:13" ht="14.4" customHeight="1" x14ac:dyDescent="0.3">
      <c r="A7" s="691" t="s">
        <v>8200</v>
      </c>
      <c r="B7" s="800">
        <v>27830</v>
      </c>
      <c r="C7" s="665">
        <v>1</v>
      </c>
      <c r="D7" s="800">
        <v>26688</v>
      </c>
      <c r="E7" s="665">
        <v>0.95896514552641032</v>
      </c>
      <c r="F7" s="800">
        <v>20942</v>
      </c>
      <c r="G7" s="681">
        <v>0.75249730506647505</v>
      </c>
      <c r="H7" s="800"/>
      <c r="I7" s="665"/>
      <c r="J7" s="800"/>
      <c r="K7" s="665"/>
      <c r="L7" s="800"/>
      <c r="M7" s="704"/>
    </row>
    <row r="8" spans="1:13" ht="14.4" customHeight="1" x14ac:dyDescent="0.3">
      <c r="A8" s="691" t="s">
        <v>4745</v>
      </c>
      <c r="B8" s="800"/>
      <c r="C8" s="665"/>
      <c r="D8" s="800">
        <v>10454</v>
      </c>
      <c r="E8" s="665"/>
      <c r="F8" s="800"/>
      <c r="G8" s="681"/>
      <c r="H8" s="800"/>
      <c r="I8" s="665"/>
      <c r="J8" s="800"/>
      <c r="K8" s="665"/>
      <c r="L8" s="800"/>
      <c r="M8" s="704"/>
    </row>
    <row r="9" spans="1:13" ht="14.4" customHeight="1" x14ac:dyDescent="0.3">
      <c r="A9" s="691" t="s">
        <v>8204</v>
      </c>
      <c r="B9" s="800">
        <v>513194</v>
      </c>
      <c r="C9" s="665">
        <v>1</v>
      </c>
      <c r="D9" s="800">
        <v>462545</v>
      </c>
      <c r="E9" s="665">
        <v>0.90130632860088</v>
      </c>
      <c r="F9" s="800">
        <v>294050</v>
      </c>
      <c r="G9" s="681">
        <v>0.57298019852141691</v>
      </c>
      <c r="H9" s="800">
        <v>494598.44000000006</v>
      </c>
      <c r="I9" s="665">
        <v>1</v>
      </c>
      <c r="J9" s="800">
        <v>420518.87</v>
      </c>
      <c r="K9" s="665">
        <v>0.85022279892350638</v>
      </c>
      <c r="L9" s="800">
        <v>188218.43999999994</v>
      </c>
      <c r="M9" s="704">
        <v>0.38054798555369468</v>
      </c>
    </row>
    <row r="10" spans="1:13" ht="14.4" customHeight="1" x14ac:dyDescent="0.3">
      <c r="A10" s="691" t="s">
        <v>8539</v>
      </c>
      <c r="B10" s="800"/>
      <c r="C10" s="665"/>
      <c r="D10" s="800">
        <v>2536</v>
      </c>
      <c r="E10" s="665"/>
      <c r="F10" s="800">
        <v>5599</v>
      </c>
      <c r="G10" s="681"/>
      <c r="H10" s="800"/>
      <c r="I10" s="665"/>
      <c r="J10" s="800"/>
      <c r="K10" s="665"/>
      <c r="L10" s="800"/>
      <c r="M10" s="704"/>
    </row>
    <row r="11" spans="1:13" ht="14.4" customHeight="1" x14ac:dyDescent="0.3">
      <c r="A11" s="691" t="s">
        <v>8209</v>
      </c>
      <c r="B11" s="800">
        <v>870781</v>
      </c>
      <c r="C11" s="665">
        <v>1</v>
      </c>
      <c r="D11" s="800">
        <v>708788</v>
      </c>
      <c r="E11" s="665">
        <v>0.81396815043047566</v>
      </c>
      <c r="F11" s="800">
        <v>508752</v>
      </c>
      <c r="G11" s="681">
        <v>0.58424793375142547</v>
      </c>
      <c r="H11" s="800"/>
      <c r="I11" s="665"/>
      <c r="J11" s="800"/>
      <c r="K11" s="665"/>
      <c r="L11" s="800"/>
      <c r="M11" s="704"/>
    </row>
    <row r="12" spans="1:13" ht="14.4" customHeight="1" x14ac:dyDescent="0.3">
      <c r="A12" s="691" t="s">
        <v>8540</v>
      </c>
      <c r="B12" s="800">
        <v>2437540</v>
      </c>
      <c r="C12" s="665">
        <v>1</v>
      </c>
      <c r="D12" s="800">
        <v>2194936</v>
      </c>
      <c r="E12" s="665">
        <v>0.90047178712964715</v>
      </c>
      <c r="F12" s="800">
        <v>2199477</v>
      </c>
      <c r="G12" s="681">
        <v>0.90233473091723626</v>
      </c>
      <c r="H12" s="800"/>
      <c r="I12" s="665"/>
      <c r="J12" s="800"/>
      <c r="K12" s="665"/>
      <c r="L12" s="800"/>
      <c r="M12" s="704"/>
    </row>
    <row r="13" spans="1:13" ht="14.4" customHeight="1" x14ac:dyDescent="0.3">
      <c r="A13" s="691" t="s">
        <v>8541</v>
      </c>
      <c r="B13" s="800">
        <v>2050805</v>
      </c>
      <c r="C13" s="665">
        <v>1</v>
      </c>
      <c r="D13" s="800">
        <v>1696715</v>
      </c>
      <c r="E13" s="665">
        <v>0.82734097098456461</v>
      </c>
      <c r="F13" s="800">
        <v>1547684</v>
      </c>
      <c r="G13" s="681">
        <v>0.75467145828101645</v>
      </c>
      <c r="H13" s="800">
        <v>873048.02000000014</v>
      </c>
      <c r="I13" s="665">
        <v>1</v>
      </c>
      <c r="J13" s="800">
        <v>841489.27</v>
      </c>
      <c r="K13" s="665">
        <v>0.9638522174301476</v>
      </c>
      <c r="L13" s="800">
        <v>987594.23000000021</v>
      </c>
      <c r="M13" s="704">
        <v>1.1312026456459978</v>
      </c>
    </row>
    <row r="14" spans="1:13" ht="14.4" customHeight="1" x14ac:dyDescent="0.3">
      <c r="A14" s="691" t="s">
        <v>8542</v>
      </c>
      <c r="B14" s="800">
        <v>430625</v>
      </c>
      <c r="C14" s="665">
        <v>1</v>
      </c>
      <c r="D14" s="800">
        <v>326345</v>
      </c>
      <c r="E14" s="665">
        <v>0.7578403483309144</v>
      </c>
      <c r="F14" s="800">
        <v>371928</v>
      </c>
      <c r="G14" s="681">
        <v>0.86369346879535558</v>
      </c>
      <c r="H14" s="800"/>
      <c r="I14" s="665"/>
      <c r="J14" s="800"/>
      <c r="K14" s="665"/>
      <c r="L14" s="800"/>
      <c r="M14" s="704"/>
    </row>
    <row r="15" spans="1:13" ht="14.4" customHeight="1" x14ac:dyDescent="0.3">
      <c r="A15" s="691" t="s">
        <v>8543</v>
      </c>
      <c r="B15" s="800">
        <v>246280</v>
      </c>
      <c r="C15" s="665">
        <v>1</v>
      </c>
      <c r="D15" s="800">
        <v>240584</v>
      </c>
      <c r="E15" s="665">
        <v>0.97687185317524772</v>
      </c>
      <c r="F15" s="800">
        <v>275274</v>
      </c>
      <c r="G15" s="681">
        <v>1.1177277895078772</v>
      </c>
      <c r="H15" s="800"/>
      <c r="I15" s="665"/>
      <c r="J15" s="800"/>
      <c r="K15" s="665"/>
      <c r="L15" s="800"/>
      <c r="M15" s="704"/>
    </row>
    <row r="16" spans="1:13" ht="14.4" customHeight="1" x14ac:dyDescent="0.3">
      <c r="A16" s="691" t="s">
        <v>8544</v>
      </c>
      <c r="B16" s="800">
        <v>161898</v>
      </c>
      <c r="C16" s="665">
        <v>1</v>
      </c>
      <c r="D16" s="800">
        <v>180314</v>
      </c>
      <c r="E16" s="665">
        <v>1.1137506331146771</v>
      </c>
      <c r="F16" s="800">
        <v>272960</v>
      </c>
      <c r="G16" s="681">
        <v>1.6859998270516003</v>
      </c>
      <c r="H16" s="800"/>
      <c r="I16" s="665"/>
      <c r="J16" s="800"/>
      <c r="K16" s="665"/>
      <c r="L16" s="800"/>
      <c r="M16" s="704"/>
    </row>
    <row r="17" spans="1:13" ht="14.4" customHeight="1" x14ac:dyDescent="0.3">
      <c r="A17" s="691" t="s">
        <v>8545</v>
      </c>
      <c r="B17" s="800">
        <v>663</v>
      </c>
      <c r="C17" s="665">
        <v>1</v>
      </c>
      <c r="D17" s="800">
        <v>9346</v>
      </c>
      <c r="E17" s="665">
        <v>14.096530920060331</v>
      </c>
      <c r="F17" s="800">
        <v>14552</v>
      </c>
      <c r="G17" s="681">
        <v>21.948717948717949</v>
      </c>
      <c r="H17" s="800"/>
      <c r="I17" s="665"/>
      <c r="J17" s="800"/>
      <c r="K17" s="665"/>
      <c r="L17" s="800"/>
      <c r="M17" s="704"/>
    </row>
    <row r="18" spans="1:13" ht="14.4" customHeight="1" thickBot="1" x14ac:dyDescent="0.35">
      <c r="A18" s="799" t="s">
        <v>8546</v>
      </c>
      <c r="B18" s="798">
        <v>371245</v>
      </c>
      <c r="C18" s="671">
        <v>1</v>
      </c>
      <c r="D18" s="798">
        <v>130483</v>
      </c>
      <c r="E18" s="671">
        <v>0.35147409392719092</v>
      </c>
      <c r="F18" s="798">
        <v>156571</v>
      </c>
      <c r="G18" s="682">
        <v>0.42174574741747362</v>
      </c>
      <c r="H18" s="798"/>
      <c r="I18" s="671"/>
      <c r="J18" s="798"/>
      <c r="K18" s="671"/>
      <c r="L18" s="798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316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176242.83904000014</v>
      </c>
      <c r="C5" s="33">
        <v>197347.67241</v>
      </c>
      <c r="D5" s="12"/>
      <c r="E5" s="230">
        <v>216013.19431999998</v>
      </c>
      <c r="F5" s="32">
        <v>201962.43480840122</v>
      </c>
      <c r="G5" s="229">
        <f>E5-F5</f>
        <v>14050.759511598764</v>
      </c>
      <c r="H5" s="235">
        <f>IF(F5&lt;0.00000001,"",E5/F5)</f>
        <v>1.0695711532935741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1525.2718399999999</v>
      </c>
      <c r="C6" s="35">
        <v>1623.0407299999999</v>
      </c>
      <c r="D6" s="12"/>
      <c r="E6" s="231">
        <v>2043.0454099999999</v>
      </c>
      <c r="F6" s="34">
        <v>1865.149988734704</v>
      </c>
      <c r="G6" s="232">
        <f>E6-F6</f>
        <v>177.89542126529591</v>
      </c>
      <c r="H6" s="236">
        <f>IF(F6&lt;0.00000001,"",E6/F6)</f>
        <v>1.0953786142346535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42737.465890000014</v>
      </c>
      <c r="C7" s="35">
        <v>45881.253810000002</v>
      </c>
      <c r="D7" s="12"/>
      <c r="E7" s="231">
        <v>48872.333900000005</v>
      </c>
      <c r="F7" s="34">
        <v>41806.670440951428</v>
      </c>
      <c r="G7" s="232">
        <f>E7-F7</f>
        <v>7065.6634590485774</v>
      </c>
      <c r="H7" s="236">
        <f>IF(F7&lt;0.00000001,"",E7/F7)</f>
        <v>1.169008040691216</v>
      </c>
    </row>
    <row r="8" spans="1:8" ht="14.4" customHeight="1" thickBot="1" x14ac:dyDescent="0.35">
      <c r="A8" s="1" t="s">
        <v>97</v>
      </c>
      <c r="B8" s="15">
        <v>36655.371390000044</v>
      </c>
      <c r="C8" s="37">
        <v>34004.992449999998</v>
      </c>
      <c r="D8" s="12"/>
      <c r="E8" s="233">
        <v>39680.219250000046</v>
      </c>
      <c r="F8" s="36">
        <v>30681.522034043312</v>
      </c>
      <c r="G8" s="234">
        <f>E8-F8</f>
        <v>8998.697215956734</v>
      </c>
      <c r="H8" s="237">
        <f>IF(F8&lt;0.00000001,"",E8/F8)</f>
        <v>1.2932937031602294</v>
      </c>
    </row>
    <row r="9" spans="1:8" ht="14.4" customHeight="1" thickBot="1" x14ac:dyDescent="0.35">
      <c r="A9" s="2" t="s">
        <v>98</v>
      </c>
      <c r="B9" s="3">
        <v>257160.9481600002</v>
      </c>
      <c r="C9" s="39">
        <v>278856.95939999999</v>
      </c>
      <c r="D9" s="12"/>
      <c r="E9" s="3">
        <v>306608.79288000002</v>
      </c>
      <c r="F9" s="38">
        <v>276315.77727213065</v>
      </c>
      <c r="G9" s="38">
        <f>E9-F9</f>
        <v>30293.015607869369</v>
      </c>
      <c r="H9" s="238">
        <f>IF(F9&lt;0.00000001,"",E9/F9)</f>
        <v>1.1096318708505566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88108.362999999998</v>
      </c>
      <c r="C11" s="33">
        <f>IF(ISERROR(VLOOKUP("Celkem:",'ZV Vykáz.-A'!A:F,4,0)),0,VLOOKUP("Celkem:",'ZV Vykáz.-A'!A:F,4,0)/1000)</f>
        <v>92434.806119999936</v>
      </c>
      <c r="D11" s="12"/>
      <c r="E11" s="230">
        <f>IF(ISERROR(VLOOKUP("Celkem:",'ZV Vykáz.-A'!A:F,6,0)),0,VLOOKUP("Celkem:",'ZV Vykáz.-A'!A:F,6,0)/1000)</f>
        <v>104992.59913999995</v>
      </c>
      <c r="F11" s="32">
        <f>B11</f>
        <v>88108.362999999998</v>
      </c>
      <c r="G11" s="229">
        <f>E11-F11</f>
        <v>16884.23613999995</v>
      </c>
      <c r="H11" s="235">
        <f>IF(F11&lt;0.00000001,"",E11/F11)</f>
        <v>1.1916303465994476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53576.279999999992</v>
      </c>
      <c r="C12" s="37">
        <f>IF(ISERROR(VLOOKUP("Celkem",CaseMix!A:D,3,0)),0,VLOOKUP("Celkem",CaseMix!A:D,3,0)*30)</f>
        <v>48203.43</v>
      </c>
      <c r="D12" s="12"/>
      <c r="E12" s="233">
        <f>IF(ISERROR(VLOOKUP("Celkem",CaseMix!A:D,4,0)),0,VLOOKUP("Celkem",CaseMix!A:D,4,0)*30)</f>
        <v>46257.509999999987</v>
      </c>
      <c r="F12" s="36">
        <f>B12</f>
        <v>53576.279999999992</v>
      </c>
      <c r="G12" s="234">
        <f>E12-F12</f>
        <v>-7318.7700000000041</v>
      </c>
      <c r="H12" s="237">
        <f>IF(F12&lt;0.00000001,"",E12/F12)</f>
        <v>0.86339533091883192</v>
      </c>
    </row>
    <row r="13" spans="1:8" ht="14.4" customHeight="1" thickBot="1" x14ac:dyDescent="0.35">
      <c r="A13" s="4" t="s">
        <v>101</v>
      </c>
      <c r="B13" s="9">
        <f>SUM(B11:B12)</f>
        <v>141684.64299999998</v>
      </c>
      <c r="C13" s="41">
        <f>SUM(C11:C12)</f>
        <v>140638.23611999993</v>
      </c>
      <c r="D13" s="12"/>
      <c r="E13" s="9">
        <f>SUM(E11:E12)</f>
        <v>151250.10913999993</v>
      </c>
      <c r="F13" s="40">
        <f>SUM(F11:F12)</f>
        <v>141684.64299999998</v>
      </c>
      <c r="G13" s="40">
        <f>E13-F13</f>
        <v>9565.4661399999459</v>
      </c>
      <c r="H13" s="239">
        <f>IF(F13&lt;0.00000001,"",E13/F13)</f>
        <v>1.0675123706949663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0.55095707187954035</v>
      </c>
      <c r="C15" s="43">
        <f>IF(C9=0,"",C13/C9)</f>
        <v>0.50433826870451037</v>
      </c>
      <c r="D15" s="12"/>
      <c r="E15" s="10">
        <f>IF(E9=0,"",E13/E9)</f>
        <v>0.49329997264362835</v>
      </c>
      <c r="F15" s="42">
        <f>IF(F9=0,"",F13/F9)</f>
        <v>0.51276349254737386</v>
      </c>
      <c r="G15" s="42">
        <f>IF(ISERROR(F15-E15),"",E15-F15)</f>
        <v>-1.9463519903745508E-2</v>
      </c>
      <c r="H15" s="240">
        <f>IF(ISERROR(F15-E15),"",IF(F15&lt;0.00000001,"",E15/F15))</f>
        <v>0.9620419156460378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243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242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276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315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4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9339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316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73131.249999999985</v>
      </c>
      <c r="G3" s="215">
        <f t="shared" si="0"/>
        <v>8519628.7799999993</v>
      </c>
      <c r="H3" s="216"/>
      <c r="I3" s="216"/>
      <c r="J3" s="211">
        <f t="shared" si="0"/>
        <v>75989.17</v>
      </c>
      <c r="K3" s="215">
        <f t="shared" si="0"/>
        <v>7264465.8399999989</v>
      </c>
      <c r="L3" s="216"/>
      <c r="M3" s="216"/>
      <c r="N3" s="211">
        <f t="shared" si="0"/>
        <v>60236.300000000017</v>
      </c>
      <c r="O3" s="215">
        <f t="shared" si="0"/>
        <v>6868198.6699999999</v>
      </c>
      <c r="P3" s="181">
        <f>IF(G3=0,"",O3/G3)</f>
        <v>0.80616172926726981</v>
      </c>
      <c r="Q3" s="213">
        <f>IF(N3=0,"",O3/N3)</f>
        <v>114.02092542204615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8222</v>
      </c>
      <c r="B6" s="740" t="s">
        <v>3210</v>
      </c>
      <c r="C6" s="740" t="s">
        <v>7772</v>
      </c>
      <c r="D6" s="740" t="s">
        <v>8255</v>
      </c>
      <c r="E6" s="740" t="s">
        <v>4161</v>
      </c>
      <c r="F6" s="229">
        <v>0.4</v>
      </c>
      <c r="G6" s="229">
        <v>2184.3200000000002</v>
      </c>
      <c r="H6" s="229">
        <v>1</v>
      </c>
      <c r="I6" s="229">
        <v>5460.8</v>
      </c>
      <c r="J6" s="229">
        <v>0.1</v>
      </c>
      <c r="K6" s="229">
        <v>442.7</v>
      </c>
      <c r="L6" s="229">
        <v>0.20267176970407264</v>
      </c>
      <c r="M6" s="229">
        <v>4427</v>
      </c>
      <c r="N6" s="229"/>
      <c r="O6" s="229"/>
      <c r="P6" s="745"/>
      <c r="Q6" s="753"/>
    </row>
    <row r="7" spans="1:17" ht="14.4" customHeight="1" x14ac:dyDescent="0.3">
      <c r="A7" s="664" t="s">
        <v>8222</v>
      </c>
      <c r="B7" s="665" t="s">
        <v>3210</v>
      </c>
      <c r="C7" s="665" t="s">
        <v>8045</v>
      </c>
      <c r="D7" s="665" t="s">
        <v>8547</v>
      </c>
      <c r="E7" s="665" t="s">
        <v>8548</v>
      </c>
      <c r="F7" s="668">
        <v>4</v>
      </c>
      <c r="G7" s="668">
        <v>4476</v>
      </c>
      <c r="H7" s="668">
        <v>1</v>
      </c>
      <c r="I7" s="668">
        <v>1119</v>
      </c>
      <c r="J7" s="668">
        <v>1</v>
      </c>
      <c r="K7" s="668">
        <v>1121</v>
      </c>
      <c r="L7" s="668">
        <v>0.25044682752457553</v>
      </c>
      <c r="M7" s="668">
        <v>1121</v>
      </c>
      <c r="N7" s="668"/>
      <c r="O7" s="668"/>
      <c r="P7" s="681"/>
      <c r="Q7" s="669"/>
    </row>
    <row r="8" spans="1:17" ht="14.4" customHeight="1" x14ac:dyDescent="0.3">
      <c r="A8" s="664" t="s">
        <v>8222</v>
      </c>
      <c r="B8" s="665" t="s">
        <v>3210</v>
      </c>
      <c r="C8" s="665" t="s">
        <v>8045</v>
      </c>
      <c r="D8" s="665" t="s">
        <v>8549</v>
      </c>
      <c r="E8" s="665" t="s">
        <v>8550</v>
      </c>
      <c r="F8" s="668">
        <v>2</v>
      </c>
      <c r="G8" s="668">
        <v>516</v>
      </c>
      <c r="H8" s="668">
        <v>1</v>
      </c>
      <c r="I8" s="668">
        <v>258</v>
      </c>
      <c r="J8" s="668"/>
      <c r="K8" s="668"/>
      <c r="L8" s="668"/>
      <c r="M8" s="668"/>
      <c r="N8" s="668">
        <v>1</v>
      </c>
      <c r="O8" s="668">
        <v>265</v>
      </c>
      <c r="P8" s="681">
        <v>0.51356589147286824</v>
      </c>
      <c r="Q8" s="669">
        <v>265</v>
      </c>
    </row>
    <row r="9" spans="1:17" ht="14.4" customHeight="1" x14ac:dyDescent="0.3">
      <c r="A9" s="664" t="s">
        <v>8222</v>
      </c>
      <c r="B9" s="665" t="s">
        <v>3210</v>
      </c>
      <c r="C9" s="665" t="s">
        <v>8045</v>
      </c>
      <c r="D9" s="665" t="s">
        <v>8551</v>
      </c>
      <c r="E9" s="665" t="s">
        <v>8552</v>
      </c>
      <c r="F9" s="668">
        <v>6</v>
      </c>
      <c r="G9" s="668">
        <v>33468</v>
      </c>
      <c r="H9" s="668">
        <v>1</v>
      </c>
      <c r="I9" s="668">
        <v>5578</v>
      </c>
      <c r="J9" s="668">
        <v>2</v>
      </c>
      <c r="K9" s="668">
        <v>11160</v>
      </c>
      <c r="L9" s="668">
        <v>0.33345285048404444</v>
      </c>
      <c r="M9" s="668">
        <v>5580</v>
      </c>
      <c r="N9" s="668">
        <v>4</v>
      </c>
      <c r="O9" s="668">
        <v>22388</v>
      </c>
      <c r="P9" s="681">
        <v>0.66893749253017809</v>
      </c>
      <c r="Q9" s="669">
        <v>5597</v>
      </c>
    </row>
    <row r="10" spans="1:17" ht="14.4" customHeight="1" x14ac:dyDescent="0.3">
      <c r="A10" s="664" t="s">
        <v>8222</v>
      </c>
      <c r="B10" s="665" t="s">
        <v>3210</v>
      </c>
      <c r="C10" s="665" t="s">
        <v>8045</v>
      </c>
      <c r="D10" s="665" t="s">
        <v>8553</v>
      </c>
      <c r="E10" s="665" t="s">
        <v>8554</v>
      </c>
      <c r="F10" s="668">
        <v>1</v>
      </c>
      <c r="G10" s="668">
        <v>477</v>
      </c>
      <c r="H10" s="668">
        <v>1</v>
      </c>
      <c r="I10" s="668">
        <v>477</v>
      </c>
      <c r="J10" s="668"/>
      <c r="K10" s="668"/>
      <c r="L10" s="668"/>
      <c r="M10" s="668"/>
      <c r="N10" s="668">
        <v>4</v>
      </c>
      <c r="O10" s="668">
        <v>1944</v>
      </c>
      <c r="P10" s="681">
        <v>4.0754716981132075</v>
      </c>
      <c r="Q10" s="669">
        <v>486</v>
      </c>
    </row>
    <row r="11" spans="1:17" ht="14.4" customHeight="1" x14ac:dyDescent="0.3">
      <c r="A11" s="664" t="s">
        <v>8225</v>
      </c>
      <c r="B11" s="665" t="s">
        <v>8555</v>
      </c>
      <c r="C11" s="665" t="s">
        <v>8045</v>
      </c>
      <c r="D11" s="665" t="s">
        <v>8556</v>
      </c>
      <c r="E11" s="665" t="s">
        <v>8557</v>
      </c>
      <c r="F11" s="668"/>
      <c r="G11" s="668"/>
      <c r="H11" s="668"/>
      <c r="I11" s="668"/>
      <c r="J11" s="668"/>
      <c r="K11" s="668"/>
      <c r="L11" s="668"/>
      <c r="M11" s="668"/>
      <c r="N11" s="668">
        <v>2</v>
      </c>
      <c r="O11" s="668">
        <v>234</v>
      </c>
      <c r="P11" s="681"/>
      <c r="Q11" s="669">
        <v>117</v>
      </c>
    </row>
    <row r="12" spans="1:17" ht="14.4" customHeight="1" x14ac:dyDescent="0.3">
      <c r="A12" s="664" t="s">
        <v>8225</v>
      </c>
      <c r="B12" s="665" t="s">
        <v>8555</v>
      </c>
      <c r="C12" s="665" t="s">
        <v>8045</v>
      </c>
      <c r="D12" s="665" t="s">
        <v>8558</v>
      </c>
      <c r="E12" s="665" t="s">
        <v>8559</v>
      </c>
      <c r="F12" s="668">
        <v>12</v>
      </c>
      <c r="G12" s="668">
        <v>1536</v>
      </c>
      <c r="H12" s="668">
        <v>1</v>
      </c>
      <c r="I12" s="668">
        <v>128</v>
      </c>
      <c r="J12" s="668">
        <v>11</v>
      </c>
      <c r="K12" s="668">
        <v>1430</v>
      </c>
      <c r="L12" s="668">
        <v>0.93098958333333337</v>
      </c>
      <c r="M12" s="668">
        <v>130</v>
      </c>
      <c r="N12" s="668">
        <v>6</v>
      </c>
      <c r="O12" s="668">
        <v>816</v>
      </c>
      <c r="P12" s="681">
        <v>0.53125</v>
      </c>
      <c r="Q12" s="669">
        <v>136</v>
      </c>
    </row>
    <row r="13" spans="1:17" ht="14.4" customHeight="1" x14ac:dyDescent="0.3">
      <c r="A13" s="664" t="s">
        <v>8225</v>
      </c>
      <c r="B13" s="665" t="s">
        <v>8555</v>
      </c>
      <c r="C13" s="665" t="s">
        <v>8045</v>
      </c>
      <c r="D13" s="665" t="s">
        <v>8560</v>
      </c>
      <c r="E13" s="665" t="s">
        <v>8561</v>
      </c>
      <c r="F13" s="668">
        <v>12</v>
      </c>
      <c r="G13" s="668">
        <v>8016</v>
      </c>
      <c r="H13" s="668">
        <v>1</v>
      </c>
      <c r="I13" s="668">
        <v>668</v>
      </c>
      <c r="J13" s="668">
        <v>11</v>
      </c>
      <c r="K13" s="668">
        <v>7436</v>
      </c>
      <c r="L13" s="668">
        <v>0.92764471057884235</v>
      </c>
      <c r="M13" s="668">
        <v>676</v>
      </c>
      <c r="N13" s="668">
        <v>6</v>
      </c>
      <c r="O13" s="668">
        <v>4224</v>
      </c>
      <c r="P13" s="681">
        <v>0.52694610778443118</v>
      </c>
      <c r="Q13" s="669">
        <v>704</v>
      </c>
    </row>
    <row r="14" spans="1:17" ht="14.4" customHeight="1" x14ac:dyDescent="0.3">
      <c r="A14" s="664" t="s">
        <v>8225</v>
      </c>
      <c r="B14" s="665" t="s">
        <v>8555</v>
      </c>
      <c r="C14" s="665" t="s">
        <v>8045</v>
      </c>
      <c r="D14" s="665" t="s">
        <v>8562</v>
      </c>
      <c r="E14" s="665" t="s">
        <v>8563</v>
      </c>
      <c r="F14" s="668">
        <v>13</v>
      </c>
      <c r="G14" s="668">
        <v>4271</v>
      </c>
      <c r="H14" s="668">
        <v>1</v>
      </c>
      <c r="I14" s="668">
        <v>328.53846153846155</v>
      </c>
      <c r="J14" s="668">
        <v>1</v>
      </c>
      <c r="K14" s="668">
        <v>330</v>
      </c>
      <c r="L14" s="668">
        <v>7.7265277452587211E-2</v>
      </c>
      <c r="M14" s="668">
        <v>330</v>
      </c>
      <c r="N14" s="668"/>
      <c r="O14" s="668"/>
      <c r="P14" s="681"/>
      <c r="Q14" s="669"/>
    </row>
    <row r="15" spans="1:17" ht="14.4" customHeight="1" x14ac:dyDescent="0.3">
      <c r="A15" s="664" t="s">
        <v>8225</v>
      </c>
      <c r="B15" s="665" t="s">
        <v>8555</v>
      </c>
      <c r="C15" s="665" t="s">
        <v>8045</v>
      </c>
      <c r="D15" s="665" t="s">
        <v>8564</v>
      </c>
      <c r="E15" s="665" t="s">
        <v>8565</v>
      </c>
      <c r="F15" s="668">
        <v>18</v>
      </c>
      <c r="G15" s="668">
        <v>8278</v>
      </c>
      <c r="H15" s="668">
        <v>1</v>
      </c>
      <c r="I15" s="668">
        <v>459.88888888888891</v>
      </c>
      <c r="J15" s="668">
        <v>26</v>
      </c>
      <c r="K15" s="668">
        <v>12038</v>
      </c>
      <c r="L15" s="668">
        <v>1.4542159942014981</v>
      </c>
      <c r="M15" s="668">
        <v>463</v>
      </c>
      <c r="N15" s="668">
        <v>20</v>
      </c>
      <c r="O15" s="668">
        <v>9900</v>
      </c>
      <c r="P15" s="681">
        <v>1.1959410485624546</v>
      </c>
      <c r="Q15" s="669">
        <v>495</v>
      </c>
    </row>
    <row r="16" spans="1:17" ht="14.4" customHeight="1" x14ac:dyDescent="0.3">
      <c r="A16" s="664" t="s">
        <v>8225</v>
      </c>
      <c r="B16" s="665" t="s">
        <v>8555</v>
      </c>
      <c r="C16" s="665" t="s">
        <v>8045</v>
      </c>
      <c r="D16" s="665" t="s">
        <v>8566</v>
      </c>
      <c r="E16" s="665" t="s">
        <v>8567</v>
      </c>
      <c r="F16" s="668">
        <v>24</v>
      </c>
      <c r="G16" s="668">
        <v>1920</v>
      </c>
      <c r="H16" s="668">
        <v>1</v>
      </c>
      <c r="I16" s="668">
        <v>80</v>
      </c>
      <c r="J16" s="668">
        <v>32</v>
      </c>
      <c r="K16" s="668">
        <v>2592</v>
      </c>
      <c r="L16" s="668">
        <v>1.35</v>
      </c>
      <c r="M16" s="668">
        <v>81</v>
      </c>
      <c r="N16" s="668">
        <v>16</v>
      </c>
      <c r="O16" s="668">
        <v>1360</v>
      </c>
      <c r="P16" s="681">
        <v>0.70833333333333337</v>
      </c>
      <c r="Q16" s="669">
        <v>85</v>
      </c>
    </row>
    <row r="17" spans="1:17" ht="14.4" customHeight="1" x14ac:dyDescent="0.3">
      <c r="A17" s="664" t="s">
        <v>8225</v>
      </c>
      <c r="B17" s="665" t="s">
        <v>8555</v>
      </c>
      <c r="C17" s="665" t="s">
        <v>8045</v>
      </c>
      <c r="D17" s="665" t="s">
        <v>8568</v>
      </c>
      <c r="E17" s="665" t="s">
        <v>8569</v>
      </c>
      <c r="F17" s="668">
        <v>5</v>
      </c>
      <c r="G17" s="668">
        <v>825</v>
      </c>
      <c r="H17" s="668">
        <v>1</v>
      </c>
      <c r="I17" s="668">
        <v>165</v>
      </c>
      <c r="J17" s="668">
        <v>7</v>
      </c>
      <c r="K17" s="668">
        <v>1162</v>
      </c>
      <c r="L17" s="668">
        <v>1.4084848484848485</v>
      </c>
      <c r="M17" s="668">
        <v>166</v>
      </c>
      <c r="N17" s="668">
        <v>8</v>
      </c>
      <c r="O17" s="668">
        <v>1424</v>
      </c>
      <c r="P17" s="681">
        <v>1.7260606060606061</v>
      </c>
      <c r="Q17" s="669">
        <v>178</v>
      </c>
    </row>
    <row r="18" spans="1:17" ht="14.4" customHeight="1" x14ac:dyDescent="0.3">
      <c r="A18" s="664" t="s">
        <v>8225</v>
      </c>
      <c r="B18" s="665" t="s">
        <v>8555</v>
      </c>
      <c r="C18" s="665" t="s">
        <v>8045</v>
      </c>
      <c r="D18" s="665" t="s">
        <v>8570</v>
      </c>
      <c r="E18" s="665" t="s">
        <v>8571</v>
      </c>
      <c r="F18" s="668">
        <v>7</v>
      </c>
      <c r="G18" s="668">
        <v>1179</v>
      </c>
      <c r="H18" s="668">
        <v>1</v>
      </c>
      <c r="I18" s="668">
        <v>168.42857142857142</v>
      </c>
      <c r="J18" s="668">
        <v>10</v>
      </c>
      <c r="K18" s="668">
        <v>1700</v>
      </c>
      <c r="L18" s="668">
        <v>1.4418999151823579</v>
      </c>
      <c r="M18" s="668">
        <v>170</v>
      </c>
      <c r="N18" s="668">
        <v>5</v>
      </c>
      <c r="O18" s="668">
        <v>880</v>
      </c>
      <c r="P18" s="681">
        <v>0.74639525021204411</v>
      </c>
      <c r="Q18" s="669">
        <v>176</v>
      </c>
    </row>
    <row r="19" spans="1:17" ht="14.4" customHeight="1" x14ac:dyDescent="0.3">
      <c r="A19" s="664" t="s">
        <v>8225</v>
      </c>
      <c r="B19" s="665" t="s">
        <v>8555</v>
      </c>
      <c r="C19" s="665" t="s">
        <v>8045</v>
      </c>
      <c r="D19" s="665" t="s">
        <v>8572</v>
      </c>
      <c r="E19" s="665" t="s">
        <v>8573</v>
      </c>
      <c r="F19" s="668">
        <v>6</v>
      </c>
      <c r="G19" s="668">
        <v>1476</v>
      </c>
      <c r="H19" s="668">
        <v>1</v>
      </c>
      <c r="I19" s="668">
        <v>246</v>
      </c>
      <c r="J19" s="668"/>
      <c r="K19" s="668"/>
      <c r="L19" s="668"/>
      <c r="M19" s="668"/>
      <c r="N19" s="668">
        <v>8</v>
      </c>
      <c r="O19" s="668">
        <v>2104</v>
      </c>
      <c r="P19" s="681">
        <v>1.4254742547425474</v>
      </c>
      <c r="Q19" s="669">
        <v>263</v>
      </c>
    </row>
    <row r="20" spans="1:17" ht="14.4" customHeight="1" x14ac:dyDescent="0.3">
      <c r="A20" s="664" t="s">
        <v>8225</v>
      </c>
      <c r="B20" s="665" t="s">
        <v>3210</v>
      </c>
      <c r="C20" s="665" t="s">
        <v>8045</v>
      </c>
      <c r="D20" s="665" t="s">
        <v>8562</v>
      </c>
      <c r="E20" s="665" t="s">
        <v>8563</v>
      </c>
      <c r="F20" s="668">
        <v>1</v>
      </c>
      <c r="G20" s="668">
        <v>329</v>
      </c>
      <c r="H20" s="668">
        <v>1</v>
      </c>
      <c r="I20" s="668">
        <v>329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544</v>
      </c>
      <c r="B21" s="665" t="s">
        <v>8231</v>
      </c>
      <c r="C21" s="665" t="s">
        <v>8045</v>
      </c>
      <c r="D21" s="665" t="s">
        <v>8232</v>
      </c>
      <c r="E21" s="665" t="s">
        <v>8233</v>
      </c>
      <c r="F21" s="668"/>
      <c r="G21" s="668"/>
      <c r="H21" s="668"/>
      <c r="I21" s="668"/>
      <c r="J21" s="668">
        <v>1</v>
      </c>
      <c r="K21" s="668">
        <v>10454</v>
      </c>
      <c r="L21" s="668"/>
      <c r="M21" s="668">
        <v>10454</v>
      </c>
      <c r="N21" s="668"/>
      <c r="O21" s="668"/>
      <c r="P21" s="681"/>
      <c r="Q21" s="669"/>
    </row>
    <row r="22" spans="1:17" ht="14.4" customHeight="1" x14ac:dyDescent="0.3">
      <c r="A22" s="664" t="s">
        <v>8338</v>
      </c>
      <c r="B22" s="665" t="s">
        <v>3102</v>
      </c>
      <c r="C22" s="665" t="s">
        <v>7772</v>
      </c>
      <c r="D22" s="665" t="s">
        <v>8574</v>
      </c>
      <c r="E22" s="665" t="s">
        <v>8575</v>
      </c>
      <c r="F22" s="668">
        <v>3.2</v>
      </c>
      <c r="G22" s="668">
        <v>6329.6999999999989</v>
      </c>
      <c r="H22" s="668">
        <v>1</v>
      </c>
      <c r="I22" s="668">
        <v>1978.0312499999995</v>
      </c>
      <c r="J22" s="668">
        <v>1</v>
      </c>
      <c r="K22" s="668">
        <v>1902.67</v>
      </c>
      <c r="L22" s="668">
        <v>0.30059402499328569</v>
      </c>
      <c r="M22" s="668">
        <v>1902.67</v>
      </c>
      <c r="N22" s="668"/>
      <c r="O22" s="668"/>
      <c r="P22" s="681"/>
      <c r="Q22" s="669"/>
    </row>
    <row r="23" spans="1:17" ht="14.4" customHeight="1" x14ac:dyDescent="0.3">
      <c r="A23" s="664" t="s">
        <v>8338</v>
      </c>
      <c r="B23" s="665" t="s">
        <v>3102</v>
      </c>
      <c r="C23" s="665" t="s">
        <v>7772</v>
      </c>
      <c r="D23" s="665" t="s">
        <v>8576</v>
      </c>
      <c r="E23" s="665" t="s">
        <v>4161</v>
      </c>
      <c r="F23" s="668"/>
      <c r="G23" s="668"/>
      <c r="H23" s="668"/>
      <c r="I23" s="668"/>
      <c r="J23" s="668">
        <v>0.04</v>
      </c>
      <c r="K23" s="668">
        <v>354.16</v>
      </c>
      <c r="L23" s="668"/>
      <c r="M23" s="668">
        <v>8854</v>
      </c>
      <c r="N23" s="668"/>
      <c r="O23" s="668"/>
      <c r="P23" s="681"/>
      <c r="Q23" s="669"/>
    </row>
    <row r="24" spans="1:17" ht="14.4" customHeight="1" x14ac:dyDescent="0.3">
      <c r="A24" s="664" t="s">
        <v>8338</v>
      </c>
      <c r="B24" s="665" t="s">
        <v>3102</v>
      </c>
      <c r="C24" s="665" t="s">
        <v>7772</v>
      </c>
      <c r="D24" s="665" t="s">
        <v>8577</v>
      </c>
      <c r="E24" s="665"/>
      <c r="F24" s="668">
        <v>0.2</v>
      </c>
      <c r="G24" s="668">
        <v>218.43</v>
      </c>
      <c r="H24" s="668">
        <v>1</v>
      </c>
      <c r="I24" s="668">
        <v>1092.1499999999999</v>
      </c>
      <c r="J24" s="668"/>
      <c r="K24" s="668"/>
      <c r="L24" s="668"/>
      <c r="M24" s="668"/>
      <c r="N24" s="668"/>
      <c r="O24" s="668"/>
      <c r="P24" s="681"/>
      <c r="Q24" s="669"/>
    </row>
    <row r="25" spans="1:17" ht="14.4" customHeight="1" x14ac:dyDescent="0.3">
      <c r="A25" s="664" t="s">
        <v>8338</v>
      </c>
      <c r="B25" s="665" t="s">
        <v>3102</v>
      </c>
      <c r="C25" s="665" t="s">
        <v>7772</v>
      </c>
      <c r="D25" s="665" t="s">
        <v>8578</v>
      </c>
      <c r="E25" s="665" t="s">
        <v>4161</v>
      </c>
      <c r="F25" s="668">
        <v>8.15</v>
      </c>
      <c r="G25" s="668">
        <v>17802.160000000003</v>
      </c>
      <c r="H25" s="668">
        <v>1</v>
      </c>
      <c r="I25" s="668">
        <v>2184.3141104294482</v>
      </c>
      <c r="J25" s="668">
        <v>7.6</v>
      </c>
      <c r="K25" s="668">
        <v>13458.079999999998</v>
      </c>
      <c r="L25" s="668">
        <v>0.75598017319246624</v>
      </c>
      <c r="M25" s="668">
        <v>1770.7999999999997</v>
      </c>
      <c r="N25" s="668">
        <v>6.75</v>
      </c>
      <c r="O25" s="668">
        <v>12032.51</v>
      </c>
      <c r="P25" s="681">
        <v>0.67590168833444919</v>
      </c>
      <c r="Q25" s="669">
        <v>1782.5940740740741</v>
      </c>
    </row>
    <row r="26" spans="1:17" ht="14.4" customHeight="1" x14ac:dyDescent="0.3">
      <c r="A26" s="664" t="s">
        <v>8338</v>
      </c>
      <c r="B26" s="665" t="s">
        <v>3102</v>
      </c>
      <c r="C26" s="665" t="s">
        <v>7772</v>
      </c>
      <c r="D26" s="665" t="s">
        <v>8579</v>
      </c>
      <c r="E26" s="665" t="s">
        <v>8580</v>
      </c>
      <c r="F26" s="668">
        <v>0.3</v>
      </c>
      <c r="G26" s="668">
        <v>283.44</v>
      </c>
      <c r="H26" s="668">
        <v>1</v>
      </c>
      <c r="I26" s="668">
        <v>944.80000000000007</v>
      </c>
      <c r="J26" s="668">
        <v>0.4</v>
      </c>
      <c r="K26" s="668">
        <v>361.52</v>
      </c>
      <c r="L26" s="668">
        <v>1.2754727631950324</v>
      </c>
      <c r="M26" s="668">
        <v>903.8</v>
      </c>
      <c r="N26" s="668">
        <v>0.3</v>
      </c>
      <c r="O26" s="668">
        <v>271.14</v>
      </c>
      <c r="P26" s="681">
        <v>0.95660457239627428</v>
      </c>
      <c r="Q26" s="669">
        <v>903.8</v>
      </c>
    </row>
    <row r="27" spans="1:17" ht="14.4" customHeight="1" x14ac:dyDescent="0.3">
      <c r="A27" s="664" t="s">
        <v>8338</v>
      </c>
      <c r="B27" s="665" t="s">
        <v>3102</v>
      </c>
      <c r="C27" s="665" t="s">
        <v>8026</v>
      </c>
      <c r="D27" s="665" t="s">
        <v>8581</v>
      </c>
      <c r="E27" s="665" t="s">
        <v>8582</v>
      </c>
      <c r="F27" s="668">
        <v>180</v>
      </c>
      <c r="G27" s="668">
        <v>957.6</v>
      </c>
      <c r="H27" s="668">
        <v>1</v>
      </c>
      <c r="I27" s="668">
        <v>5.32</v>
      </c>
      <c r="J27" s="668">
        <v>180</v>
      </c>
      <c r="K27" s="668">
        <v>957.6</v>
      </c>
      <c r="L27" s="668">
        <v>1</v>
      </c>
      <c r="M27" s="668">
        <v>5.32</v>
      </c>
      <c r="N27" s="668"/>
      <c r="O27" s="668"/>
      <c r="P27" s="681"/>
      <c r="Q27" s="669"/>
    </row>
    <row r="28" spans="1:17" ht="14.4" customHeight="1" x14ac:dyDescent="0.3">
      <c r="A28" s="664" t="s">
        <v>8338</v>
      </c>
      <c r="B28" s="665" t="s">
        <v>3102</v>
      </c>
      <c r="C28" s="665" t="s">
        <v>8026</v>
      </c>
      <c r="D28" s="665" t="s">
        <v>8581</v>
      </c>
      <c r="E28" s="665"/>
      <c r="F28" s="668">
        <v>2495</v>
      </c>
      <c r="G28" s="668">
        <v>12724.5</v>
      </c>
      <c r="H28" s="668">
        <v>1</v>
      </c>
      <c r="I28" s="668">
        <v>5.0999999999999996</v>
      </c>
      <c r="J28" s="668">
        <v>1020</v>
      </c>
      <c r="K28" s="668">
        <v>5426.4</v>
      </c>
      <c r="L28" s="668">
        <v>0.42645290581162321</v>
      </c>
      <c r="M28" s="668">
        <v>5.3199999999999994</v>
      </c>
      <c r="N28" s="668">
        <v>660</v>
      </c>
      <c r="O28" s="668">
        <v>3465</v>
      </c>
      <c r="P28" s="681">
        <v>0.27230932453141576</v>
      </c>
      <c r="Q28" s="669">
        <v>5.25</v>
      </c>
    </row>
    <row r="29" spans="1:17" ht="14.4" customHeight="1" x14ac:dyDescent="0.3">
      <c r="A29" s="664" t="s">
        <v>8338</v>
      </c>
      <c r="B29" s="665" t="s">
        <v>3102</v>
      </c>
      <c r="C29" s="665" t="s">
        <v>8026</v>
      </c>
      <c r="D29" s="665" t="s">
        <v>8583</v>
      </c>
      <c r="E29" s="665" t="s">
        <v>8584</v>
      </c>
      <c r="F29" s="668">
        <v>280</v>
      </c>
      <c r="G29" s="668">
        <v>2233.1999999999998</v>
      </c>
      <c r="H29" s="668">
        <v>1</v>
      </c>
      <c r="I29" s="668">
        <v>7.9757142857142851</v>
      </c>
      <c r="J29" s="668">
        <v>1020</v>
      </c>
      <c r="K29" s="668">
        <v>8211</v>
      </c>
      <c r="L29" s="668">
        <v>3.6767866738312738</v>
      </c>
      <c r="M29" s="668">
        <v>8.0500000000000007</v>
      </c>
      <c r="N29" s="668">
        <v>280</v>
      </c>
      <c r="O29" s="668">
        <v>2539.6</v>
      </c>
      <c r="P29" s="681">
        <v>1.1372022210281212</v>
      </c>
      <c r="Q29" s="669">
        <v>9.07</v>
      </c>
    </row>
    <row r="30" spans="1:17" ht="14.4" customHeight="1" x14ac:dyDescent="0.3">
      <c r="A30" s="664" t="s">
        <v>8338</v>
      </c>
      <c r="B30" s="665" t="s">
        <v>3102</v>
      </c>
      <c r="C30" s="665" t="s">
        <v>8026</v>
      </c>
      <c r="D30" s="665" t="s">
        <v>8583</v>
      </c>
      <c r="E30" s="665"/>
      <c r="F30" s="668">
        <v>3295</v>
      </c>
      <c r="G30" s="668">
        <v>25997.55</v>
      </c>
      <c r="H30" s="668">
        <v>1</v>
      </c>
      <c r="I30" s="668">
        <v>7.89</v>
      </c>
      <c r="J30" s="668">
        <v>5150</v>
      </c>
      <c r="K30" s="668">
        <v>41457.5</v>
      </c>
      <c r="L30" s="668">
        <v>1.5946694977026681</v>
      </c>
      <c r="M30" s="668">
        <v>8.0500000000000007</v>
      </c>
      <c r="N30" s="668">
        <v>1350</v>
      </c>
      <c r="O30" s="668">
        <v>12353</v>
      </c>
      <c r="P30" s="681">
        <v>0.47516015932270544</v>
      </c>
      <c r="Q30" s="669">
        <v>9.1503703703703696</v>
      </c>
    </row>
    <row r="31" spans="1:17" ht="14.4" customHeight="1" x14ac:dyDescent="0.3">
      <c r="A31" s="664" t="s">
        <v>8338</v>
      </c>
      <c r="B31" s="665" t="s">
        <v>3102</v>
      </c>
      <c r="C31" s="665" t="s">
        <v>8026</v>
      </c>
      <c r="D31" s="665" t="s">
        <v>8585</v>
      </c>
      <c r="E31" s="665"/>
      <c r="F31" s="668">
        <v>140</v>
      </c>
      <c r="G31" s="668">
        <v>1318.8</v>
      </c>
      <c r="H31" s="668">
        <v>1</v>
      </c>
      <c r="I31" s="668">
        <v>9.42</v>
      </c>
      <c r="J31" s="668">
        <v>260</v>
      </c>
      <c r="K31" s="668">
        <v>2462.1999999999998</v>
      </c>
      <c r="L31" s="668">
        <v>1.8670003033060356</v>
      </c>
      <c r="M31" s="668">
        <v>9.4699999999999989</v>
      </c>
      <c r="N31" s="668">
        <v>120</v>
      </c>
      <c r="O31" s="668">
        <v>1228.8</v>
      </c>
      <c r="P31" s="681">
        <v>0.93175614194722478</v>
      </c>
      <c r="Q31" s="669">
        <v>10.24</v>
      </c>
    </row>
    <row r="32" spans="1:17" ht="14.4" customHeight="1" x14ac:dyDescent="0.3">
      <c r="A32" s="664" t="s">
        <v>8338</v>
      </c>
      <c r="B32" s="665" t="s">
        <v>3102</v>
      </c>
      <c r="C32" s="665" t="s">
        <v>8026</v>
      </c>
      <c r="D32" s="665" t="s">
        <v>8586</v>
      </c>
      <c r="E32" s="665"/>
      <c r="F32" s="668"/>
      <c r="G32" s="668"/>
      <c r="H32" s="668"/>
      <c r="I32" s="668"/>
      <c r="J32" s="668">
        <v>520</v>
      </c>
      <c r="K32" s="668">
        <v>10368.799999999999</v>
      </c>
      <c r="L32" s="668"/>
      <c r="M32" s="668">
        <v>19.939999999999998</v>
      </c>
      <c r="N32" s="668"/>
      <c r="O32" s="668"/>
      <c r="P32" s="681"/>
      <c r="Q32" s="669"/>
    </row>
    <row r="33" spans="1:17" ht="14.4" customHeight="1" x14ac:dyDescent="0.3">
      <c r="A33" s="664" t="s">
        <v>8338</v>
      </c>
      <c r="B33" s="665" t="s">
        <v>3102</v>
      </c>
      <c r="C33" s="665" t="s">
        <v>8026</v>
      </c>
      <c r="D33" s="665" t="s">
        <v>8587</v>
      </c>
      <c r="E33" s="665" t="s">
        <v>8588</v>
      </c>
      <c r="F33" s="668"/>
      <c r="G33" s="668"/>
      <c r="H33" s="668"/>
      <c r="I33" s="668"/>
      <c r="J33" s="668">
        <v>1</v>
      </c>
      <c r="K33" s="668">
        <v>2193.58</v>
      </c>
      <c r="L33" s="668"/>
      <c r="M33" s="668">
        <v>2193.58</v>
      </c>
      <c r="N33" s="668"/>
      <c r="O33" s="668"/>
      <c r="P33" s="681"/>
      <c r="Q33" s="669"/>
    </row>
    <row r="34" spans="1:17" ht="14.4" customHeight="1" x14ac:dyDescent="0.3">
      <c r="A34" s="664" t="s">
        <v>8338</v>
      </c>
      <c r="B34" s="665" t="s">
        <v>3102</v>
      </c>
      <c r="C34" s="665" t="s">
        <v>8026</v>
      </c>
      <c r="D34" s="665" t="s">
        <v>8587</v>
      </c>
      <c r="E34" s="665"/>
      <c r="F34" s="668">
        <v>6</v>
      </c>
      <c r="G34" s="668">
        <v>13161.48</v>
      </c>
      <c r="H34" s="668">
        <v>1</v>
      </c>
      <c r="I34" s="668">
        <v>2193.58</v>
      </c>
      <c r="J34" s="668">
        <v>4</v>
      </c>
      <c r="K34" s="668">
        <v>8774.32</v>
      </c>
      <c r="L34" s="668">
        <v>0.66666666666666663</v>
      </c>
      <c r="M34" s="668">
        <v>2193.58</v>
      </c>
      <c r="N34" s="668">
        <v>3</v>
      </c>
      <c r="O34" s="668">
        <v>6491.2199999999993</v>
      </c>
      <c r="P34" s="681">
        <v>0.49319833331813745</v>
      </c>
      <c r="Q34" s="669">
        <v>2163.7399999999998</v>
      </c>
    </row>
    <row r="35" spans="1:17" ht="14.4" customHeight="1" x14ac:dyDescent="0.3">
      <c r="A35" s="664" t="s">
        <v>8338</v>
      </c>
      <c r="B35" s="665" t="s">
        <v>3102</v>
      </c>
      <c r="C35" s="665" t="s">
        <v>8026</v>
      </c>
      <c r="D35" s="665" t="s">
        <v>8589</v>
      </c>
      <c r="E35" s="665" t="s">
        <v>8590</v>
      </c>
      <c r="F35" s="668"/>
      <c r="G35" s="668"/>
      <c r="H35" s="668"/>
      <c r="I35" s="668"/>
      <c r="J35" s="668">
        <v>654</v>
      </c>
      <c r="K35" s="668">
        <v>2236.6799999999998</v>
      </c>
      <c r="L35" s="668"/>
      <c r="M35" s="668">
        <v>3.42</v>
      </c>
      <c r="N35" s="668">
        <v>786</v>
      </c>
      <c r="O35" s="668">
        <v>3183.3</v>
      </c>
      <c r="P35" s="681"/>
      <c r="Q35" s="669">
        <v>4.05</v>
      </c>
    </row>
    <row r="36" spans="1:17" ht="14.4" customHeight="1" x14ac:dyDescent="0.3">
      <c r="A36" s="664" t="s">
        <v>8338</v>
      </c>
      <c r="B36" s="665" t="s">
        <v>3102</v>
      </c>
      <c r="C36" s="665" t="s">
        <v>8026</v>
      </c>
      <c r="D36" s="665" t="s">
        <v>8589</v>
      </c>
      <c r="E36" s="665"/>
      <c r="F36" s="668">
        <v>12137</v>
      </c>
      <c r="G36" s="668">
        <v>39566.620000000003</v>
      </c>
      <c r="H36" s="668">
        <v>1</v>
      </c>
      <c r="I36" s="668">
        <v>3.2600000000000002</v>
      </c>
      <c r="J36" s="668">
        <v>16100</v>
      </c>
      <c r="K36" s="668">
        <v>55061.999999999993</v>
      </c>
      <c r="L36" s="668">
        <v>1.3916275891142582</v>
      </c>
      <c r="M36" s="668">
        <v>3.4199999999999995</v>
      </c>
      <c r="N36" s="668">
        <v>6902</v>
      </c>
      <c r="O36" s="668">
        <v>28666.77</v>
      </c>
      <c r="P36" s="681">
        <v>0.72451905166526731</v>
      </c>
      <c r="Q36" s="669">
        <v>4.1534004636337292</v>
      </c>
    </row>
    <row r="37" spans="1:17" ht="14.4" customHeight="1" x14ac:dyDescent="0.3">
      <c r="A37" s="664" t="s">
        <v>8338</v>
      </c>
      <c r="B37" s="665" t="s">
        <v>3102</v>
      </c>
      <c r="C37" s="665" t="s">
        <v>8026</v>
      </c>
      <c r="D37" s="665" t="s">
        <v>8591</v>
      </c>
      <c r="E37" s="665" t="s">
        <v>8592</v>
      </c>
      <c r="F37" s="668"/>
      <c r="G37" s="668"/>
      <c r="H37" s="668"/>
      <c r="I37" s="668"/>
      <c r="J37" s="668">
        <v>835</v>
      </c>
      <c r="K37" s="668">
        <v>28014.25</v>
      </c>
      <c r="L37" s="668"/>
      <c r="M37" s="668">
        <v>33.549999999999997</v>
      </c>
      <c r="N37" s="668">
        <v>487</v>
      </c>
      <c r="O37" s="668">
        <v>16080.74</v>
      </c>
      <c r="P37" s="681"/>
      <c r="Q37" s="669">
        <v>33.019999999999996</v>
      </c>
    </row>
    <row r="38" spans="1:17" ht="14.4" customHeight="1" x14ac:dyDescent="0.3">
      <c r="A38" s="664" t="s">
        <v>8338</v>
      </c>
      <c r="B38" s="665" t="s">
        <v>3102</v>
      </c>
      <c r="C38" s="665" t="s">
        <v>8026</v>
      </c>
      <c r="D38" s="665" t="s">
        <v>8591</v>
      </c>
      <c r="E38" s="665"/>
      <c r="F38" s="668">
        <v>9930</v>
      </c>
      <c r="G38" s="668">
        <v>330669</v>
      </c>
      <c r="H38" s="668">
        <v>1</v>
      </c>
      <c r="I38" s="668">
        <v>33.299999999999997</v>
      </c>
      <c r="J38" s="668">
        <v>6729</v>
      </c>
      <c r="K38" s="668">
        <v>225757.95</v>
      </c>
      <c r="L38" s="668">
        <v>0.68273091822940768</v>
      </c>
      <c r="M38" s="668">
        <v>33.550000000000004</v>
      </c>
      <c r="N38" s="668">
        <v>3087</v>
      </c>
      <c r="O38" s="668">
        <v>101906.36000000002</v>
      </c>
      <c r="P38" s="681">
        <v>0.30818238177754798</v>
      </c>
      <c r="Q38" s="669">
        <v>33.011454486556531</v>
      </c>
    </row>
    <row r="39" spans="1:17" ht="14.4" customHeight="1" x14ac:dyDescent="0.3">
      <c r="A39" s="664" t="s">
        <v>8338</v>
      </c>
      <c r="B39" s="665" t="s">
        <v>3102</v>
      </c>
      <c r="C39" s="665" t="s">
        <v>8026</v>
      </c>
      <c r="D39" s="665" t="s">
        <v>8593</v>
      </c>
      <c r="E39" s="665"/>
      <c r="F39" s="668"/>
      <c r="G39" s="668"/>
      <c r="H39" s="668"/>
      <c r="I39" s="668"/>
      <c r="J39" s="668">
        <v>100</v>
      </c>
      <c r="K39" s="668">
        <v>2024</v>
      </c>
      <c r="L39" s="668"/>
      <c r="M39" s="668">
        <v>20.239999999999998</v>
      </c>
      <c r="N39" s="668"/>
      <c r="O39" s="668"/>
      <c r="P39" s="681"/>
      <c r="Q39" s="669"/>
    </row>
    <row r="40" spans="1:17" ht="14.4" customHeight="1" x14ac:dyDescent="0.3">
      <c r="A40" s="664" t="s">
        <v>8338</v>
      </c>
      <c r="B40" s="665" t="s">
        <v>3102</v>
      </c>
      <c r="C40" s="665" t="s">
        <v>8026</v>
      </c>
      <c r="D40" s="665" t="s">
        <v>8594</v>
      </c>
      <c r="E40" s="665"/>
      <c r="F40" s="668">
        <v>406</v>
      </c>
      <c r="G40" s="668">
        <v>23880.92</v>
      </c>
      <c r="H40" s="668">
        <v>1</v>
      </c>
      <c r="I40" s="668">
        <v>58.819999999999993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8338</v>
      </c>
      <c r="B41" s="665" t="s">
        <v>3102</v>
      </c>
      <c r="C41" s="665" t="s">
        <v>8032</v>
      </c>
      <c r="D41" s="665" t="s">
        <v>8595</v>
      </c>
      <c r="E41" s="665" t="s">
        <v>8596</v>
      </c>
      <c r="F41" s="668">
        <v>20</v>
      </c>
      <c r="G41" s="668">
        <v>17686.400000000001</v>
      </c>
      <c r="H41" s="668">
        <v>1</v>
      </c>
      <c r="I41" s="668">
        <v>884.32</v>
      </c>
      <c r="J41" s="668">
        <v>13</v>
      </c>
      <c r="K41" s="668">
        <v>11496.16</v>
      </c>
      <c r="L41" s="668">
        <v>0.64999999999999991</v>
      </c>
      <c r="M41" s="668">
        <v>884.31999999999994</v>
      </c>
      <c r="N41" s="668"/>
      <c r="O41" s="668"/>
      <c r="P41" s="681"/>
      <c r="Q41" s="669"/>
    </row>
    <row r="42" spans="1:17" ht="14.4" customHeight="1" x14ac:dyDescent="0.3">
      <c r="A42" s="664" t="s">
        <v>8338</v>
      </c>
      <c r="B42" s="665" t="s">
        <v>3102</v>
      </c>
      <c r="C42" s="665" t="s">
        <v>8032</v>
      </c>
      <c r="D42" s="665" t="s">
        <v>8595</v>
      </c>
      <c r="E42" s="665" t="s">
        <v>8597</v>
      </c>
      <c r="F42" s="668">
        <v>2</v>
      </c>
      <c r="G42" s="668">
        <v>1768.64</v>
      </c>
      <c r="H42" s="668">
        <v>1</v>
      </c>
      <c r="I42" s="668">
        <v>884.32</v>
      </c>
      <c r="J42" s="668"/>
      <c r="K42" s="668"/>
      <c r="L42" s="668"/>
      <c r="M42" s="668"/>
      <c r="N42" s="668"/>
      <c r="O42" s="668"/>
      <c r="P42" s="681"/>
      <c r="Q42" s="669"/>
    </row>
    <row r="43" spans="1:17" ht="14.4" customHeight="1" x14ac:dyDescent="0.3">
      <c r="A43" s="664" t="s">
        <v>8338</v>
      </c>
      <c r="B43" s="665" t="s">
        <v>3102</v>
      </c>
      <c r="C43" s="665" t="s">
        <v>8045</v>
      </c>
      <c r="D43" s="665" t="s">
        <v>8598</v>
      </c>
      <c r="E43" s="665" t="s">
        <v>8599</v>
      </c>
      <c r="F43" s="668">
        <v>26</v>
      </c>
      <c r="G43" s="668">
        <v>47918</v>
      </c>
      <c r="H43" s="668">
        <v>1</v>
      </c>
      <c r="I43" s="668">
        <v>1843</v>
      </c>
      <c r="J43" s="668">
        <v>44</v>
      </c>
      <c r="K43" s="668">
        <v>81356</v>
      </c>
      <c r="L43" s="668">
        <v>1.6978171042197088</v>
      </c>
      <c r="M43" s="668">
        <v>1849</v>
      </c>
      <c r="N43" s="668">
        <v>12</v>
      </c>
      <c r="O43" s="668">
        <v>22944</v>
      </c>
      <c r="P43" s="681">
        <v>0.47881798071705833</v>
      </c>
      <c r="Q43" s="669">
        <v>1912</v>
      </c>
    </row>
    <row r="44" spans="1:17" ht="14.4" customHeight="1" x14ac:dyDescent="0.3">
      <c r="A44" s="664" t="s">
        <v>8338</v>
      </c>
      <c r="B44" s="665" t="s">
        <v>3102</v>
      </c>
      <c r="C44" s="665" t="s">
        <v>8045</v>
      </c>
      <c r="D44" s="665" t="s">
        <v>8600</v>
      </c>
      <c r="E44" s="665" t="s">
        <v>8601</v>
      </c>
      <c r="F44" s="668">
        <v>6</v>
      </c>
      <c r="G44" s="668">
        <v>3942</v>
      </c>
      <c r="H44" s="668">
        <v>1</v>
      </c>
      <c r="I44" s="668">
        <v>657</v>
      </c>
      <c r="J44" s="668">
        <v>5</v>
      </c>
      <c r="K44" s="668">
        <v>3290</v>
      </c>
      <c r="L44" s="668">
        <v>0.83460172501268393</v>
      </c>
      <c r="M44" s="668">
        <v>658</v>
      </c>
      <c r="N44" s="668">
        <v>3</v>
      </c>
      <c r="O44" s="668">
        <v>2043</v>
      </c>
      <c r="P44" s="681">
        <v>0.5182648401826484</v>
      </c>
      <c r="Q44" s="669">
        <v>681</v>
      </c>
    </row>
    <row r="45" spans="1:17" ht="14.4" customHeight="1" x14ac:dyDescent="0.3">
      <c r="A45" s="664" t="s">
        <v>8338</v>
      </c>
      <c r="B45" s="665" t="s">
        <v>3102</v>
      </c>
      <c r="C45" s="665" t="s">
        <v>8045</v>
      </c>
      <c r="D45" s="665" t="s">
        <v>8602</v>
      </c>
      <c r="E45" s="665" t="s">
        <v>8603</v>
      </c>
      <c r="F45" s="668"/>
      <c r="G45" s="668"/>
      <c r="H45" s="668"/>
      <c r="I45" s="668"/>
      <c r="J45" s="668">
        <v>1</v>
      </c>
      <c r="K45" s="668">
        <v>689</v>
      </c>
      <c r="L45" s="668"/>
      <c r="M45" s="668">
        <v>689</v>
      </c>
      <c r="N45" s="668"/>
      <c r="O45" s="668"/>
      <c r="P45" s="681"/>
      <c r="Q45" s="669"/>
    </row>
    <row r="46" spans="1:17" ht="14.4" customHeight="1" x14ac:dyDescent="0.3">
      <c r="A46" s="664" t="s">
        <v>8338</v>
      </c>
      <c r="B46" s="665" t="s">
        <v>3102</v>
      </c>
      <c r="C46" s="665" t="s">
        <v>8045</v>
      </c>
      <c r="D46" s="665" t="s">
        <v>8604</v>
      </c>
      <c r="E46" s="665" t="s">
        <v>8605</v>
      </c>
      <c r="F46" s="668">
        <v>41</v>
      </c>
      <c r="G46" s="668">
        <v>72028</v>
      </c>
      <c r="H46" s="668">
        <v>1</v>
      </c>
      <c r="I46" s="668">
        <v>1756.780487804878</v>
      </c>
      <c r="J46" s="668">
        <v>46</v>
      </c>
      <c r="K46" s="668">
        <v>81052</v>
      </c>
      <c r="L46" s="668">
        <v>1.1252846115399566</v>
      </c>
      <c r="M46" s="668">
        <v>1762</v>
      </c>
      <c r="N46" s="668">
        <v>19</v>
      </c>
      <c r="O46" s="668">
        <v>34675</v>
      </c>
      <c r="P46" s="681">
        <v>0.48141000721941468</v>
      </c>
      <c r="Q46" s="669">
        <v>1825</v>
      </c>
    </row>
    <row r="47" spans="1:17" ht="14.4" customHeight="1" x14ac:dyDescent="0.3">
      <c r="A47" s="664" t="s">
        <v>8338</v>
      </c>
      <c r="B47" s="665" t="s">
        <v>3102</v>
      </c>
      <c r="C47" s="665" t="s">
        <v>8045</v>
      </c>
      <c r="D47" s="665" t="s">
        <v>8606</v>
      </c>
      <c r="E47" s="665" t="s">
        <v>8607</v>
      </c>
      <c r="F47" s="668">
        <v>25</v>
      </c>
      <c r="G47" s="668">
        <v>358296</v>
      </c>
      <c r="H47" s="668">
        <v>1</v>
      </c>
      <c r="I47" s="668">
        <v>14331.84</v>
      </c>
      <c r="J47" s="668">
        <v>18</v>
      </c>
      <c r="K47" s="668">
        <v>258120</v>
      </c>
      <c r="L47" s="668">
        <v>0.72040994038448658</v>
      </c>
      <c r="M47" s="668">
        <v>14340</v>
      </c>
      <c r="N47" s="668">
        <v>15</v>
      </c>
      <c r="O47" s="668">
        <v>217590</v>
      </c>
      <c r="P47" s="681">
        <v>0.60729117824368684</v>
      </c>
      <c r="Q47" s="669">
        <v>14506</v>
      </c>
    </row>
    <row r="48" spans="1:17" ht="14.4" customHeight="1" x14ac:dyDescent="0.3">
      <c r="A48" s="664" t="s">
        <v>8338</v>
      </c>
      <c r="B48" s="665" t="s">
        <v>3102</v>
      </c>
      <c r="C48" s="665" t="s">
        <v>8045</v>
      </c>
      <c r="D48" s="665" t="s">
        <v>8608</v>
      </c>
      <c r="E48" s="665" t="s">
        <v>8609</v>
      </c>
      <c r="F48" s="668">
        <v>18</v>
      </c>
      <c r="G48" s="668">
        <v>23190</v>
      </c>
      <c r="H48" s="668">
        <v>1</v>
      </c>
      <c r="I48" s="668">
        <v>1288.3333333333333</v>
      </c>
      <c r="J48" s="668">
        <v>25</v>
      </c>
      <c r="K48" s="668">
        <v>32350</v>
      </c>
      <c r="L48" s="668">
        <v>1.394997843898232</v>
      </c>
      <c r="M48" s="668">
        <v>1294</v>
      </c>
      <c r="N48" s="668">
        <v>11</v>
      </c>
      <c r="O48" s="668">
        <v>14762</v>
      </c>
      <c r="P48" s="681">
        <v>0.63656748598533852</v>
      </c>
      <c r="Q48" s="669">
        <v>1342</v>
      </c>
    </row>
    <row r="49" spans="1:17" ht="14.4" customHeight="1" x14ac:dyDescent="0.3">
      <c r="A49" s="664" t="s">
        <v>8338</v>
      </c>
      <c r="B49" s="665" t="s">
        <v>3102</v>
      </c>
      <c r="C49" s="665" t="s">
        <v>8045</v>
      </c>
      <c r="D49" s="665" t="s">
        <v>8610</v>
      </c>
      <c r="E49" s="665" t="s">
        <v>8611</v>
      </c>
      <c r="F49" s="668">
        <v>16</v>
      </c>
      <c r="G49" s="668">
        <v>7820</v>
      </c>
      <c r="H49" s="668">
        <v>1</v>
      </c>
      <c r="I49" s="668">
        <v>488.75</v>
      </c>
      <c r="J49" s="668">
        <v>7</v>
      </c>
      <c r="K49" s="668">
        <v>3430</v>
      </c>
      <c r="L49" s="668">
        <v>0.43861892583120204</v>
      </c>
      <c r="M49" s="668">
        <v>490</v>
      </c>
      <c r="N49" s="668">
        <v>4</v>
      </c>
      <c r="O49" s="668">
        <v>2036</v>
      </c>
      <c r="P49" s="681">
        <v>0.26035805626598463</v>
      </c>
      <c r="Q49" s="669">
        <v>509</v>
      </c>
    </row>
    <row r="50" spans="1:17" ht="14.4" customHeight="1" x14ac:dyDescent="0.3">
      <c r="A50" s="664" t="s">
        <v>8338</v>
      </c>
      <c r="B50" s="665" t="s">
        <v>3102</v>
      </c>
      <c r="C50" s="665" t="s">
        <v>8045</v>
      </c>
      <c r="D50" s="665" t="s">
        <v>8612</v>
      </c>
      <c r="E50" s="665" t="s">
        <v>8613</v>
      </c>
      <c r="F50" s="668"/>
      <c r="G50" s="668"/>
      <c r="H50" s="668"/>
      <c r="I50" s="668"/>
      <c r="J50" s="668">
        <v>1</v>
      </c>
      <c r="K50" s="668">
        <v>2258</v>
      </c>
      <c r="L50" s="668"/>
      <c r="M50" s="668">
        <v>2258</v>
      </c>
      <c r="N50" s="668"/>
      <c r="O50" s="668"/>
      <c r="P50" s="681"/>
      <c r="Q50" s="669"/>
    </row>
    <row r="51" spans="1:17" ht="14.4" customHeight="1" x14ac:dyDescent="0.3">
      <c r="A51" s="664" t="s">
        <v>8614</v>
      </c>
      <c r="B51" s="665" t="s">
        <v>8615</v>
      </c>
      <c r="C51" s="665" t="s">
        <v>8045</v>
      </c>
      <c r="D51" s="665" t="s">
        <v>8616</v>
      </c>
      <c r="E51" s="665" t="s">
        <v>8617</v>
      </c>
      <c r="F51" s="668"/>
      <c r="G51" s="668"/>
      <c r="H51" s="668"/>
      <c r="I51" s="668"/>
      <c r="J51" s="668">
        <v>2</v>
      </c>
      <c r="K51" s="668">
        <v>2536</v>
      </c>
      <c r="L51" s="668"/>
      <c r="M51" s="668">
        <v>1268</v>
      </c>
      <c r="N51" s="668"/>
      <c r="O51" s="668"/>
      <c r="P51" s="681"/>
      <c r="Q51" s="669"/>
    </row>
    <row r="52" spans="1:17" ht="14.4" customHeight="1" x14ac:dyDescent="0.3">
      <c r="A52" s="664" t="s">
        <v>8614</v>
      </c>
      <c r="B52" s="665" t="s">
        <v>8615</v>
      </c>
      <c r="C52" s="665" t="s">
        <v>8045</v>
      </c>
      <c r="D52" s="665" t="s">
        <v>8618</v>
      </c>
      <c r="E52" s="665" t="s">
        <v>8619</v>
      </c>
      <c r="F52" s="668"/>
      <c r="G52" s="668"/>
      <c r="H52" s="668"/>
      <c r="I52" s="668"/>
      <c r="J52" s="668"/>
      <c r="K52" s="668"/>
      <c r="L52" s="668"/>
      <c r="M52" s="668"/>
      <c r="N52" s="668">
        <v>1</v>
      </c>
      <c r="O52" s="668">
        <v>1011</v>
      </c>
      <c r="P52" s="681"/>
      <c r="Q52" s="669">
        <v>1011</v>
      </c>
    </row>
    <row r="53" spans="1:17" ht="14.4" customHeight="1" x14ac:dyDescent="0.3">
      <c r="A53" s="664" t="s">
        <v>8614</v>
      </c>
      <c r="B53" s="665" t="s">
        <v>8615</v>
      </c>
      <c r="C53" s="665" t="s">
        <v>8045</v>
      </c>
      <c r="D53" s="665" t="s">
        <v>8620</v>
      </c>
      <c r="E53" s="665" t="s">
        <v>8621</v>
      </c>
      <c r="F53" s="668"/>
      <c r="G53" s="668"/>
      <c r="H53" s="668"/>
      <c r="I53" s="668"/>
      <c r="J53" s="668"/>
      <c r="K53" s="668"/>
      <c r="L53" s="668"/>
      <c r="M53" s="668"/>
      <c r="N53" s="668">
        <v>2</v>
      </c>
      <c r="O53" s="668">
        <v>4588</v>
      </c>
      <c r="P53" s="681"/>
      <c r="Q53" s="669">
        <v>2294</v>
      </c>
    </row>
    <row r="54" spans="1:17" ht="14.4" customHeight="1" x14ac:dyDescent="0.3">
      <c r="A54" s="664" t="s">
        <v>8343</v>
      </c>
      <c r="B54" s="665" t="s">
        <v>8231</v>
      </c>
      <c r="C54" s="665" t="s">
        <v>8045</v>
      </c>
      <c r="D54" s="665" t="s">
        <v>8232</v>
      </c>
      <c r="E54" s="665" t="s">
        <v>8233</v>
      </c>
      <c r="F54" s="668"/>
      <c r="G54" s="668"/>
      <c r="H54" s="668"/>
      <c r="I54" s="668"/>
      <c r="J54" s="668">
        <v>2</v>
      </c>
      <c r="K54" s="668">
        <v>20908</v>
      </c>
      <c r="L54" s="668"/>
      <c r="M54" s="668">
        <v>10454</v>
      </c>
      <c r="N54" s="668"/>
      <c r="O54" s="668"/>
      <c r="P54" s="681"/>
      <c r="Q54" s="669"/>
    </row>
    <row r="55" spans="1:17" ht="14.4" customHeight="1" x14ac:dyDescent="0.3">
      <c r="A55" s="664" t="s">
        <v>8343</v>
      </c>
      <c r="B55" s="665" t="s">
        <v>8231</v>
      </c>
      <c r="C55" s="665" t="s">
        <v>8045</v>
      </c>
      <c r="D55" s="665" t="s">
        <v>8622</v>
      </c>
      <c r="E55" s="665" t="s">
        <v>8623</v>
      </c>
      <c r="F55" s="668"/>
      <c r="G55" s="668"/>
      <c r="H55" s="668"/>
      <c r="I55" s="668"/>
      <c r="J55" s="668">
        <v>1</v>
      </c>
      <c r="K55" s="668">
        <v>47</v>
      </c>
      <c r="L55" s="668"/>
      <c r="M55" s="668">
        <v>47</v>
      </c>
      <c r="N55" s="668"/>
      <c r="O55" s="668"/>
      <c r="P55" s="681"/>
      <c r="Q55" s="669"/>
    </row>
    <row r="56" spans="1:17" ht="14.4" customHeight="1" x14ac:dyDescent="0.3">
      <c r="A56" s="664" t="s">
        <v>8343</v>
      </c>
      <c r="B56" s="665" t="s">
        <v>8615</v>
      </c>
      <c r="C56" s="665" t="s">
        <v>8045</v>
      </c>
      <c r="D56" s="665" t="s">
        <v>8616</v>
      </c>
      <c r="E56" s="665" t="s">
        <v>8617</v>
      </c>
      <c r="F56" s="668"/>
      <c r="G56" s="668"/>
      <c r="H56" s="668"/>
      <c r="I56" s="668"/>
      <c r="J56" s="668">
        <v>2</v>
      </c>
      <c r="K56" s="668">
        <v>2536</v>
      </c>
      <c r="L56" s="668"/>
      <c r="M56" s="668">
        <v>1268</v>
      </c>
      <c r="N56" s="668"/>
      <c r="O56" s="668"/>
      <c r="P56" s="681"/>
      <c r="Q56" s="669"/>
    </row>
    <row r="57" spans="1:17" ht="14.4" customHeight="1" x14ac:dyDescent="0.3">
      <c r="A57" s="664" t="s">
        <v>8343</v>
      </c>
      <c r="B57" s="665" t="s">
        <v>8615</v>
      </c>
      <c r="C57" s="665" t="s">
        <v>8045</v>
      </c>
      <c r="D57" s="665" t="s">
        <v>8618</v>
      </c>
      <c r="E57" s="665" t="s">
        <v>8619</v>
      </c>
      <c r="F57" s="668"/>
      <c r="G57" s="668"/>
      <c r="H57" s="668"/>
      <c r="I57" s="668"/>
      <c r="J57" s="668">
        <v>4</v>
      </c>
      <c r="K57" s="668">
        <v>4032</v>
      </c>
      <c r="L57" s="668"/>
      <c r="M57" s="668">
        <v>1008</v>
      </c>
      <c r="N57" s="668"/>
      <c r="O57" s="668"/>
      <c r="P57" s="681"/>
      <c r="Q57" s="669"/>
    </row>
    <row r="58" spans="1:17" ht="14.4" customHeight="1" x14ac:dyDescent="0.3">
      <c r="A58" s="664" t="s">
        <v>8343</v>
      </c>
      <c r="B58" s="665" t="s">
        <v>8615</v>
      </c>
      <c r="C58" s="665" t="s">
        <v>8045</v>
      </c>
      <c r="D58" s="665" t="s">
        <v>8620</v>
      </c>
      <c r="E58" s="665" t="s">
        <v>8621</v>
      </c>
      <c r="F58" s="668"/>
      <c r="G58" s="668"/>
      <c r="H58" s="668"/>
      <c r="I58" s="668"/>
      <c r="J58" s="668">
        <v>6</v>
      </c>
      <c r="K58" s="668">
        <v>13584</v>
      </c>
      <c r="L58" s="668"/>
      <c r="M58" s="668">
        <v>2264</v>
      </c>
      <c r="N58" s="668"/>
      <c r="O58" s="668"/>
      <c r="P58" s="681"/>
      <c r="Q58" s="669"/>
    </row>
    <row r="59" spans="1:17" ht="14.4" customHeight="1" x14ac:dyDescent="0.3">
      <c r="A59" s="664" t="s">
        <v>8343</v>
      </c>
      <c r="B59" s="665" t="s">
        <v>8615</v>
      </c>
      <c r="C59" s="665" t="s">
        <v>8045</v>
      </c>
      <c r="D59" s="665" t="s">
        <v>8624</v>
      </c>
      <c r="E59" s="665" t="s">
        <v>8625</v>
      </c>
      <c r="F59" s="668"/>
      <c r="G59" s="668"/>
      <c r="H59" s="668"/>
      <c r="I59" s="668"/>
      <c r="J59" s="668">
        <v>2</v>
      </c>
      <c r="K59" s="668">
        <v>742</v>
      </c>
      <c r="L59" s="668"/>
      <c r="M59" s="668">
        <v>371</v>
      </c>
      <c r="N59" s="668"/>
      <c r="O59" s="668"/>
      <c r="P59" s="681"/>
      <c r="Q59" s="669"/>
    </row>
    <row r="60" spans="1:17" ht="14.4" customHeight="1" x14ac:dyDescent="0.3">
      <c r="A60" s="664" t="s">
        <v>8343</v>
      </c>
      <c r="B60" s="665" t="s">
        <v>8626</v>
      </c>
      <c r="C60" s="665" t="s">
        <v>8045</v>
      </c>
      <c r="D60" s="665" t="s">
        <v>8627</v>
      </c>
      <c r="E60" s="665" t="s">
        <v>8628</v>
      </c>
      <c r="F60" s="668">
        <v>1</v>
      </c>
      <c r="G60" s="668">
        <v>217</v>
      </c>
      <c r="H60" s="668">
        <v>1</v>
      </c>
      <c r="I60" s="668">
        <v>217</v>
      </c>
      <c r="J60" s="668"/>
      <c r="K60" s="668"/>
      <c r="L60" s="668"/>
      <c r="M60" s="668"/>
      <c r="N60" s="668"/>
      <c r="O60" s="668"/>
      <c r="P60" s="681"/>
      <c r="Q60" s="669"/>
    </row>
    <row r="61" spans="1:17" ht="14.4" customHeight="1" x14ac:dyDescent="0.3">
      <c r="A61" s="664" t="s">
        <v>8343</v>
      </c>
      <c r="B61" s="665" t="s">
        <v>8626</v>
      </c>
      <c r="C61" s="665" t="s">
        <v>8045</v>
      </c>
      <c r="D61" s="665" t="s">
        <v>8629</v>
      </c>
      <c r="E61" s="665" t="s">
        <v>8630</v>
      </c>
      <c r="F61" s="668">
        <v>1</v>
      </c>
      <c r="G61" s="668">
        <v>497</v>
      </c>
      <c r="H61" s="668">
        <v>1</v>
      </c>
      <c r="I61" s="668">
        <v>497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8343</v>
      </c>
      <c r="B62" s="665" t="s">
        <v>8626</v>
      </c>
      <c r="C62" s="665" t="s">
        <v>8045</v>
      </c>
      <c r="D62" s="665" t="s">
        <v>8631</v>
      </c>
      <c r="E62" s="665" t="s">
        <v>8632</v>
      </c>
      <c r="F62" s="668">
        <v>22</v>
      </c>
      <c r="G62" s="668">
        <v>7719</v>
      </c>
      <c r="H62" s="668">
        <v>1</v>
      </c>
      <c r="I62" s="668">
        <v>350.86363636363637</v>
      </c>
      <c r="J62" s="668">
        <v>24</v>
      </c>
      <c r="K62" s="668">
        <v>8424</v>
      </c>
      <c r="L62" s="668">
        <v>1.0913330742324134</v>
      </c>
      <c r="M62" s="668">
        <v>351</v>
      </c>
      <c r="N62" s="668">
        <v>16</v>
      </c>
      <c r="O62" s="668">
        <v>5664</v>
      </c>
      <c r="P62" s="681">
        <v>0.73377380489700739</v>
      </c>
      <c r="Q62" s="669">
        <v>354</v>
      </c>
    </row>
    <row r="63" spans="1:17" ht="14.4" customHeight="1" x14ac:dyDescent="0.3">
      <c r="A63" s="664" t="s">
        <v>8343</v>
      </c>
      <c r="B63" s="665" t="s">
        <v>8626</v>
      </c>
      <c r="C63" s="665" t="s">
        <v>8045</v>
      </c>
      <c r="D63" s="665" t="s">
        <v>8633</v>
      </c>
      <c r="E63" s="665" t="s">
        <v>8634</v>
      </c>
      <c r="F63" s="668">
        <v>4090</v>
      </c>
      <c r="G63" s="668">
        <v>265850</v>
      </c>
      <c r="H63" s="668">
        <v>1</v>
      </c>
      <c r="I63" s="668">
        <v>65</v>
      </c>
      <c r="J63" s="668">
        <v>3831</v>
      </c>
      <c r="K63" s="668">
        <v>249015</v>
      </c>
      <c r="L63" s="668">
        <v>0.9366748166259169</v>
      </c>
      <c r="M63" s="668">
        <v>65</v>
      </c>
      <c r="N63" s="668">
        <v>3521</v>
      </c>
      <c r="O63" s="668">
        <v>228865</v>
      </c>
      <c r="P63" s="681">
        <v>0.86088019559902196</v>
      </c>
      <c r="Q63" s="669">
        <v>65</v>
      </c>
    </row>
    <row r="64" spans="1:17" ht="14.4" customHeight="1" x14ac:dyDescent="0.3">
      <c r="A64" s="664" t="s">
        <v>8343</v>
      </c>
      <c r="B64" s="665" t="s">
        <v>8626</v>
      </c>
      <c r="C64" s="665" t="s">
        <v>8045</v>
      </c>
      <c r="D64" s="665" t="s">
        <v>8635</v>
      </c>
      <c r="E64" s="665" t="s">
        <v>8636</v>
      </c>
      <c r="F64" s="668">
        <v>91</v>
      </c>
      <c r="G64" s="668">
        <v>2164</v>
      </c>
      <c r="H64" s="668">
        <v>1</v>
      </c>
      <c r="I64" s="668">
        <v>23.780219780219781</v>
      </c>
      <c r="J64" s="668">
        <v>76</v>
      </c>
      <c r="K64" s="668">
        <v>1824</v>
      </c>
      <c r="L64" s="668">
        <v>0.84288354898336415</v>
      </c>
      <c r="M64" s="668">
        <v>24</v>
      </c>
      <c r="N64" s="668">
        <v>55</v>
      </c>
      <c r="O64" s="668">
        <v>1320</v>
      </c>
      <c r="P64" s="681">
        <v>0.60998151571164505</v>
      </c>
      <c r="Q64" s="669">
        <v>24</v>
      </c>
    </row>
    <row r="65" spans="1:17" ht="14.4" customHeight="1" x14ac:dyDescent="0.3">
      <c r="A65" s="664" t="s">
        <v>8343</v>
      </c>
      <c r="B65" s="665" t="s">
        <v>8626</v>
      </c>
      <c r="C65" s="665" t="s">
        <v>8045</v>
      </c>
      <c r="D65" s="665" t="s">
        <v>8637</v>
      </c>
      <c r="E65" s="665" t="s">
        <v>8638</v>
      </c>
      <c r="F65" s="668">
        <v>57</v>
      </c>
      <c r="G65" s="668">
        <v>3078</v>
      </c>
      <c r="H65" s="668">
        <v>1</v>
      </c>
      <c r="I65" s="668">
        <v>54</v>
      </c>
      <c r="J65" s="668">
        <v>24</v>
      </c>
      <c r="K65" s="668">
        <v>1296</v>
      </c>
      <c r="L65" s="668">
        <v>0.42105263157894735</v>
      </c>
      <c r="M65" s="668">
        <v>54</v>
      </c>
      <c r="N65" s="668">
        <v>25</v>
      </c>
      <c r="O65" s="668">
        <v>1375</v>
      </c>
      <c r="P65" s="681">
        <v>0.44671864847303444</v>
      </c>
      <c r="Q65" s="669">
        <v>55</v>
      </c>
    </row>
    <row r="66" spans="1:17" ht="14.4" customHeight="1" x14ac:dyDescent="0.3">
      <c r="A66" s="664" t="s">
        <v>8343</v>
      </c>
      <c r="B66" s="665" t="s">
        <v>8626</v>
      </c>
      <c r="C66" s="665" t="s">
        <v>8045</v>
      </c>
      <c r="D66" s="665" t="s">
        <v>8639</v>
      </c>
      <c r="E66" s="665" t="s">
        <v>8640</v>
      </c>
      <c r="F66" s="668">
        <v>1196</v>
      </c>
      <c r="G66" s="668">
        <v>92092</v>
      </c>
      <c r="H66" s="668">
        <v>1</v>
      </c>
      <c r="I66" s="668">
        <v>77</v>
      </c>
      <c r="J66" s="668">
        <v>1128</v>
      </c>
      <c r="K66" s="668">
        <v>86856</v>
      </c>
      <c r="L66" s="668">
        <v>0.94314381270903014</v>
      </c>
      <c r="M66" s="668">
        <v>77</v>
      </c>
      <c r="N66" s="668">
        <v>1078</v>
      </c>
      <c r="O66" s="668">
        <v>83006</v>
      </c>
      <c r="P66" s="681">
        <v>0.90133779264214042</v>
      </c>
      <c r="Q66" s="669">
        <v>77</v>
      </c>
    </row>
    <row r="67" spans="1:17" ht="14.4" customHeight="1" x14ac:dyDescent="0.3">
      <c r="A67" s="664" t="s">
        <v>8343</v>
      </c>
      <c r="B67" s="665" t="s">
        <v>8626</v>
      </c>
      <c r="C67" s="665" t="s">
        <v>8045</v>
      </c>
      <c r="D67" s="665" t="s">
        <v>8641</v>
      </c>
      <c r="E67" s="665" t="s">
        <v>8642</v>
      </c>
      <c r="F67" s="668">
        <v>942</v>
      </c>
      <c r="G67" s="668">
        <v>21412</v>
      </c>
      <c r="H67" s="668">
        <v>1</v>
      </c>
      <c r="I67" s="668">
        <v>22.730360934182592</v>
      </c>
      <c r="J67" s="668">
        <v>531</v>
      </c>
      <c r="K67" s="668">
        <v>12213</v>
      </c>
      <c r="L67" s="668">
        <v>0.57038109471324494</v>
      </c>
      <c r="M67" s="668">
        <v>23</v>
      </c>
      <c r="N67" s="668">
        <v>418</v>
      </c>
      <c r="O67" s="668">
        <v>10032</v>
      </c>
      <c r="P67" s="681">
        <v>0.46852232393050625</v>
      </c>
      <c r="Q67" s="669">
        <v>24</v>
      </c>
    </row>
    <row r="68" spans="1:17" ht="14.4" customHeight="1" x14ac:dyDescent="0.3">
      <c r="A68" s="664" t="s">
        <v>8343</v>
      </c>
      <c r="B68" s="665" t="s">
        <v>8626</v>
      </c>
      <c r="C68" s="665" t="s">
        <v>8045</v>
      </c>
      <c r="D68" s="665" t="s">
        <v>8643</v>
      </c>
      <c r="E68" s="665" t="s">
        <v>8644</v>
      </c>
      <c r="F68" s="668">
        <v>3</v>
      </c>
      <c r="G68" s="668">
        <v>1884</v>
      </c>
      <c r="H68" s="668">
        <v>1</v>
      </c>
      <c r="I68" s="668">
        <v>628</v>
      </c>
      <c r="J68" s="668">
        <v>3</v>
      </c>
      <c r="K68" s="668">
        <v>1884</v>
      </c>
      <c r="L68" s="668">
        <v>1</v>
      </c>
      <c r="M68" s="668">
        <v>628</v>
      </c>
      <c r="N68" s="668">
        <v>4</v>
      </c>
      <c r="O68" s="668">
        <v>2524</v>
      </c>
      <c r="P68" s="681">
        <v>1.3397027600849256</v>
      </c>
      <c r="Q68" s="669">
        <v>631</v>
      </c>
    </row>
    <row r="69" spans="1:17" ht="14.4" customHeight="1" x14ac:dyDescent="0.3">
      <c r="A69" s="664" t="s">
        <v>8343</v>
      </c>
      <c r="B69" s="665" t="s">
        <v>8626</v>
      </c>
      <c r="C69" s="665" t="s">
        <v>8045</v>
      </c>
      <c r="D69" s="665" t="s">
        <v>8645</v>
      </c>
      <c r="E69" s="665" t="s">
        <v>8646</v>
      </c>
      <c r="F69" s="668">
        <v>906</v>
      </c>
      <c r="G69" s="668">
        <v>59796</v>
      </c>
      <c r="H69" s="668">
        <v>1</v>
      </c>
      <c r="I69" s="668">
        <v>66</v>
      </c>
      <c r="J69" s="668">
        <v>430</v>
      </c>
      <c r="K69" s="668">
        <v>28380</v>
      </c>
      <c r="L69" s="668">
        <v>0.47461368653421632</v>
      </c>
      <c r="M69" s="668">
        <v>66</v>
      </c>
      <c r="N69" s="668">
        <v>502</v>
      </c>
      <c r="O69" s="668">
        <v>33132</v>
      </c>
      <c r="P69" s="681">
        <v>0.55408388520971308</v>
      </c>
      <c r="Q69" s="669">
        <v>66</v>
      </c>
    </row>
    <row r="70" spans="1:17" ht="14.4" customHeight="1" x14ac:dyDescent="0.3">
      <c r="A70" s="664" t="s">
        <v>8343</v>
      </c>
      <c r="B70" s="665" t="s">
        <v>8626</v>
      </c>
      <c r="C70" s="665" t="s">
        <v>8045</v>
      </c>
      <c r="D70" s="665" t="s">
        <v>8647</v>
      </c>
      <c r="E70" s="665" t="s">
        <v>8648</v>
      </c>
      <c r="F70" s="668"/>
      <c r="G70" s="668"/>
      <c r="H70" s="668"/>
      <c r="I70" s="668"/>
      <c r="J70" s="668">
        <v>1</v>
      </c>
      <c r="K70" s="668">
        <v>100</v>
      </c>
      <c r="L70" s="668"/>
      <c r="M70" s="668">
        <v>100</v>
      </c>
      <c r="N70" s="668"/>
      <c r="O70" s="668"/>
      <c r="P70" s="681"/>
      <c r="Q70" s="669"/>
    </row>
    <row r="71" spans="1:17" ht="14.4" customHeight="1" x14ac:dyDescent="0.3">
      <c r="A71" s="664" t="s">
        <v>8343</v>
      </c>
      <c r="B71" s="665" t="s">
        <v>8626</v>
      </c>
      <c r="C71" s="665" t="s">
        <v>8045</v>
      </c>
      <c r="D71" s="665" t="s">
        <v>8649</v>
      </c>
      <c r="E71" s="665" t="s">
        <v>8650</v>
      </c>
      <c r="F71" s="668">
        <v>30</v>
      </c>
      <c r="G71" s="668">
        <v>10440</v>
      </c>
      <c r="H71" s="668">
        <v>1</v>
      </c>
      <c r="I71" s="668">
        <v>348</v>
      </c>
      <c r="J71" s="668">
        <v>34</v>
      </c>
      <c r="K71" s="668">
        <v>11866</v>
      </c>
      <c r="L71" s="668">
        <v>1.1365900383141763</v>
      </c>
      <c r="M71" s="668">
        <v>349</v>
      </c>
      <c r="N71" s="668">
        <v>22</v>
      </c>
      <c r="O71" s="668">
        <v>7700</v>
      </c>
      <c r="P71" s="681">
        <v>0.73754789272030652</v>
      </c>
      <c r="Q71" s="669">
        <v>350</v>
      </c>
    </row>
    <row r="72" spans="1:17" ht="14.4" customHeight="1" x14ac:dyDescent="0.3">
      <c r="A72" s="664" t="s">
        <v>8343</v>
      </c>
      <c r="B72" s="665" t="s">
        <v>8626</v>
      </c>
      <c r="C72" s="665" t="s">
        <v>8045</v>
      </c>
      <c r="D72" s="665" t="s">
        <v>8651</v>
      </c>
      <c r="E72" s="665" t="s">
        <v>8652</v>
      </c>
      <c r="F72" s="668">
        <v>847</v>
      </c>
      <c r="G72" s="668">
        <v>20328</v>
      </c>
      <c r="H72" s="668">
        <v>1</v>
      </c>
      <c r="I72" s="668">
        <v>24</v>
      </c>
      <c r="J72" s="668">
        <v>442</v>
      </c>
      <c r="K72" s="668">
        <v>10608</v>
      </c>
      <c r="L72" s="668">
        <v>0.52184179456906732</v>
      </c>
      <c r="M72" s="668">
        <v>24</v>
      </c>
      <c r="N72" s="668">
        <v>349</v>
      </c>
      <c r="O72" s="668">
        <v>8725</v>
      </c>
      <c r="P72" s="681">
        <v>0.42921094057457693</v>
      </c>
      <c r="Q72" s="669">
        <v>25</v>
      </c>
    </row>
    <row r="73" spans="1:17" ht="14.4" customHeight="1" x14ac:dyDescent="0.3">
      <c r="A73" s="664" t="s">
        <v>8343</v>
      </c>
      <c r="B73" s="665" t="s">
        <v>8626</v>
      </c>
      <c r="C73" s="665" t="s">
        <v>8045</v>
      </c>
      <c r="D73" s="665" t="s">
        <v>8653</v>
      </c>
      <c r="E73" s="665" t="s">
        <v>8654</v>
      </c>
      <c r="F73" s="668">
        <v>502</v>
      </c>
      <c r="G73" s="668">
        <v>90360</v>
      </c>
      <c r="H73" s="668">
        <v>1</v>
      </c>
      <c r="I73" s="668">
        <v>180</v>
      </c>
      <c r="J73" s="668">
        <v>286</v>
      </c>
      <c r="K73" s="668">
        <v>51480</v>
      </c>
      <c r="L73" s="668">
        <v>0.56972111553784865</v>
      </c>
      <c r="M73" s="668">
        <v>180</v>
      </c>
      <c r="N73" s="668">
        <v>97</v>
      </c>
      <c r="O73" s="668">
        <v>17557</v>
      </c>
      <c r="P73" s="681">
        <v>0.19430057547587429</v>
      </c>
      <c r="Q73" s="669">
        <v>181</v>
      </c>
    </row>
    <row r="74" spans="1:17" ht="14.4" customHeight="1" x14ac:dyDescent="0.3">
      <c r="A74" s="664" t="s">
        <v>8343</v>
      </c>
      <c r="B74" s="665" t="s">
        <v>8626</v>
      </c>
      <c r="C74" s="665" t="s">
        <v>8045</v>
      </c>
      <c r="D74" s="665" t="s">
        <v>8655</v>
      </c>
      <c r="E74" s="665" t="s">
        <v>8656</v>
      </c>
      <c r="F74" s="668">
        <v>692</v>
      </c>
      <c r="G74" s="668">
        <v>175076</v>
      </c>
      <c r="H74" s="668">
        <v>1</v>
      </c>
      <c r="I74" s="668">
        <v>253</v>
      </c>
      <c r="J74" s="668">
        <v>542</v>
      </c>
      <c r="K74" s="668">
        <v>137126</v>
      </c>
      <c r="L74" s="668">
        <v>0.7832369942196532</v>
      </c>
      <c r="M74" s="668">
        <v>253</v>
      </c>
      <c r="N74" s="668">
        <v>329</v>
      </c>
      <c r="O74" s="668">
        <v>83566</v>
      </c>
      <c r="P74" s="681">
        <v>0.47731270990883962</v>
      </c>
      <c r="Q74" s="669">
        <v>254</v>
      </c>
    </row>
    <row r="75" spans="1:17" ht="14.4" customHeight="1" x14ac:dyDescent="0.3">
      <c r="A75" s="664" t="s">
        <v>8343</v>
      </c>
      <c r="B75" s="665" t="s">
        <v>8626</v>
      </c>
      <c r="C75" s="665" t="s">
        <v>8045</v>
      </c>
      <c r="D75" s="665" t="s">
        <v>8657</v>
      </c>
      <c r="E75" s="665" t="s">
        <v>8658</v>
      </c>
      <c r="F75" s="668">
        <v>539</v>
      </c>
      <c r="G75" s="668">
        <v>116424</v>
      </c>
      <c r="H75" s="668">
        <v>1</v>
      </c>
      <c r="I75" s="668">
        <v>216</v>
      </c>
      <c r="J75" s="668">
        <v>296</v>
      </c>
      <c r="K75" s="668">
        <v>63936</v>
      </c>
      <c r="L75" s="668">
        <v>0.54916512059369205</v>
      </c>
      <c r="M75" s="668">
        <v>216</v>
      </c>
      <c r="N75" s="668">
        <v>105</v>
      </c>
      <c r="O75" s="668">
        <v>22785</v>
      </c>
      <c r="P75" s="681">
        <v>0.19570707070707072</v>
      </c>
      <c r="Q75" s="669">
        <v>217</v>
      </c>
    </row>
    <row r="76" spans="1:17" ht="14.4" customHeight="1" x14ac:dyDescent="0.3">
      <c r="A76" s="664" t="s">
        <v>8343</v>
      </c>
      <c r="B76" s="665" t="s">
        <v>8626</v>
      </c>
      <c r="C76" s="665" t="s">
        <v>8045</v>
      </c>
      <c r="D76" s="665" t="s">
        <v>8659</v>
      </c>
      <c r="E76" s="665" t="s">
        <v>8660</v>
      </c>
      <c r="F76" s="668">
        <v>1</v>
      </c>
      <c r="G76" s="668">
        <v>36</v>
      </c>
      <c r="H76" s="668">
        <v>1</v>
      </c>
      <c r="I76" s="668">
        <v>36</v>
      </c>
      <c r="J76" s="668">
        <v>11</v>
      </c>
      <c r="K76" s="668">
        <v>396</v>
      </c>
      <c r="L76" s="668">
        <v>11</v>
      </c>
      <c r="M76" s="668">
        <v>36</v>
      </c>
      <c r="N76" s="668">
        <v>9</v>
      </c>
      <c r="O76" s="668">
        <v>333</v>
      </c>
      <c r="P76" s="681">
        <v>9.25</v>
      </c>
      <c r="Q76" s="669">
        <v>37</v>
      </c>
    </row>
    <row r="77" spans="1:17" ht="14.4" customHeight="1" x14ac:dyDescent="0.3">
      <c r="A77" s="664" t="s">
        <v>8343</v>
      </c>
      <c r="B77" s="665" t="s">
        <v>8626</v>
      </c>
      <c r="C77" s="665" t="s">
        <v>8045</v>
      </c>
      <c r="D77" s="665" t="s">
        <v>8661</v>
      </c>
      <c r="E77" s="665" t="s">
        <v>8662</v>
      </c>
      <c r="F77" s="668">
        <v>49</v>
      </c>
      <c r="G77" s="668">
        <v>2450</v>
      </c>
      <c r="H77" s="668">
        <v>1</v>
      </c>
      <c r="I77" s="668">
        <v>50</v>
      </c>
      <c r="J77" s="668">
        <v>21</v>
      </c>
      <c r="K77" s="668">
        <v>1050</v>
      </c>
      <c r="L77" s="668">
        <v>0.42857142857142855</v>
      </c>
      <c r="M77" s="668">
        <v>50</v>
      </c>
      <c r="N77" s="668">
        <v>20</v>
      </c>
      <c r="O77" s="668">
        <v>1000</v>
      </c>
      <c r="P77" s="681">
        <v>0.40816326530612246</v>
      </c>
      <c r="Q77" s="669">
        <v>50</v>
      </c>
    </row>
    <row r="78" spans="1:17" ht="14.4" customHeight="1" x14ac:dyDescent="0.3">
      <c r="A78" s="664" t="s">
        <v>8343</v>
      </c>
      <c r="B78" s="665" t="s">
        <v>8626</v>
      </c>
      <c r="C78" s="665" t="s">
        <v>8045</v>
      </c>
      <c r="D78" s="665" t="s">
        <v>8663</v>
      </c>
      <c r="E78" s="665" t="s">
        <v>8664</v>
      </c>
      <c r="F78" s="668">
        <v>2</v>
      </c>
      <c r="G78" s="668">
        <v>958</v>
      </c>
      <c r="H78" s="668">
        <v>1</v>
      </c>
      <c r="I78" s="668">
        <v>479</v>
      </c>
      <c r="J78" s="668">
        <v>1</v>
      </c>
      <c r="K78" s="668">
        <v>485</v>
      </c>
      <c r="L78" s="668">
        <v>0.50626304801670141</v>
      </c>
      <c r="M78" s="668">
        <v>485</v>
      </c>
      <c r="N78" s="668">
        <v>1</v>
      </c>
      <c r="O78" s="668">
        <v>516</v>
      </c>
      <c r="P78" s="681">
        <v>0.5386221294363257</v>
      </c>
      <c r="Q78" s="669">
        <v>516</v>
      </c>
    </row>
    <row r="79" spans="1:17" ht="14.4" customHeight="1" x14ac:dyDescent="0.3">
      <c r="A79" s="664" t="s">
        <v>8343</v>
      </c>
      <c r="B79" s="665" t="s">
        <v>8626</v>
      </c>
      <c r="C79" s="665" t="s">
        <v>8045</v>
      </c>
      <c r="D79" s="665" t="s">
        <v>8665</v>
      </c>
      <c r="E79" s="665" t="s">
        <v>8666</v>
      </c>
      <c r="F79" s="668"/>
      <c r="G79" s="668"/>
      <c r="H79" s="668"/>
      <c r="I79" s="668"/>
      <c r="J79" s="668"/>
      <c r="K79" s="668"/>
      <c r="L79" s="668"/>
      <c r="M79" s="668"/>
      <c r="N79" s="668">
        <v>1</v>
      </c>
      <c r="O79" s="668">
        <v>652</v>
      </c>
      <c r="P79" s="681"/>
      <c r="Q79" s="669">
        <v>652</v>
      </c>
    </row>
    <row r="80" spans="1:17" ht="14.4" customHeight="1" x14ac:dyDescent="0.3">
      <c r="A80" s="664" t="s">
        <v>8667</v>
      </c>
      <c r="B80" s="665" t="s">
        <v>8668</v>
      </c>
      <c r="C80" s="665" t="s">
        <v>8045</v>
      </c>
      <c r="D80" s="665" t="s">
        <v>8669</v>
      </c>
      <c r="E80" s="665" t="s">
        <v>8670</v>
      </c>
      <c r="F80" s="668">
        <v>486</v>
      </c>
      <c r="G80" s="668">
        <v>13122</v>
      </c>
      <c r="H80" s="668">
        <v>1</v>
      </c>
      <c r="I80" s="668">
        <v>27</v>
      </c>
      <c r="J80" s="668">
        <v>869</v>
      </c>
      <c r="K80" s="668">
        <v>23463</v>
      </c>
      <c r="L80" s="668">
        <v>1.7880658436213992</v>
      </c>
      <c r="M80" s="668">
        <v>27</v>
      </c>
      <c r="N80" s="668">
        <v>925</v>
      </c>
      <c r="O80" s="668">
        <v>24975</v>
      </c>
      <c r="P80" s="681">
        <v>1.9032921810699588</v>
      </c>
      <c r="Q80" s="669">
        <v>27</v>
      </c>
    </row>
    <row r="81" spans="1:17" ht="14.4" customHeight="1" x14ac:dyDescent="0.3">
      <c r="A81" s="664" t="s">
        <v>8667</v>
      </c>
      <c r="B81" s="665" t="s">
        <v>8668</v>
      </c>
      <c r="C81" s="665" t="s">
        <v>8045</v>
      </c>
      <c r="D81" s="665" t="s">
        <v>8671</v>
      </c>
      <c r="E81" s="665" t="s">
        <v>8672</v>
      </c>
      <c r="F81" s="668">
        <v>39</v>
      </c>
      <c r="G81" s="668">
        <v>2106</v>
      </c>
      <c r="H81" s="668">
        <v>1</v>
      </c>
      <c r="I81" s="668">
        <v>54</v>
      </c>
      <c r="J81" s="668">
        <v>55</v>
      </c>
      <c r="K81" s="668">
        <v>2970</v>
      </c>
      <c r="L81" s="668">
        <v>1.4102564102564104</v>
      </c>
      <c r="M81" s="668">
        <v>54</v>
      </c>
      <c r="N81" s="668">
        <v>65</v>
      </c>
      <c r="O81" s="668">
        <v>3510</v>
      </c>
      <c r="P81" s="681">
        <v>1.6666666666666667</v>
      </c>
      <c r="Q81" s="669">
        <v>54</v>
      </c>
    </row>
    <row r="82" spans="1:17" ht="14.4" customHeight="1" x14ac:dyDescent="0.3">
      <c r="A82" s="664" t="s">
        <v>8667</v>
      </c>
      <c r="B82" s="665" t="s">
        <v>8668</v>
      </c>
      <c r="C82" s="665" t="s">
        <v>8045</v>
      </c>
      <c r="D82" s="665" t="s">
        <v>8673</v>
      </c>
      <c r="E82" s="665" t="s">
        <v>8674</v>
      </c>
      <c r="F82" s="668">
        <v>483</v>
      </c>
      <c r="G82" s="668">
        <v>11592</v>
      </c>
      <c r="H82" s="668">
        <v>1</v>
      </c>
      <c r="I82" s="668">
        <v>24</v>
      </c>
      <c r="J82" s="668">
        <v>857</v>
      </c>
      <c r="K82" s="668">
        <v>20568</v>
      </c>
      <c r="L82" s="668">
        <v>1.7743271221532091</v>
      </c>
      <c r="M82" s="668">
        <v>24</v>
      </c>
      <c r="N82" s="668">
        <v>916</v>
      </c>
      <c r="O82" s="668">
        <v>21984</v>
      </c>
      <c r="P82" s="681">
        <v>1.8964803312629399</v>
      </c>
      <c r="Q82" s="669">
        <v>24</v>
      </c>
    </row>
    <row r="83" spans="1:17" ht="14.4" customHeight="1" x14ac:dyDescent="0.3">
      <c r="A83" s="664" t="s">
        <v>8667</v>
      </c>
      <c r="B83" s="665" t="s">
        <v>8668</v>
      </c>
      <c r="C83" s="665" t="s">
        <v>8045</v>
      </c>
      <c r="D83" s="665" t="s">
        <v>8675</v>
      </c>
      <c r="E83" s="665" t="s">
        <v>8676</v>
      </c>
      <c r="F83" s="668">
        <v>521</v>
      </c>
      <c r="G83" s="668">
        <v>14067</v>
      </c>
      <c r="H83" s="668">
        <v>1</v>
      </c>
      <c r="I83" s="668">
        <v>27</v>
      </c>
      <c r="J83" s="668">
        <v>922</v>
      </c>
      <c r="K83" s="668">
        <v>24894</v>
      </c>
      <c r="L83" s="668">
        <v>1.7696737044145874</v>
      </c>
      <c r="M83" s="668">
        <v>27</v>
      </c>
      <c r="N83" s="668">
        <v>967</v>
      </c>
      <c r="O83" s="668">
        <v>26109</v>
      </c>
      <c r="P83" s="681">
        <v>1.8560460652591171</v>
      </c>
      <c r="Q83" s="669">
        <v>27</v>
      </c>
    </row>
    <row r="84" spans="1:17" ht="14.4" customHeight="1" x14ac:dyDescent="0.3">
      <c r="A84" s="664" t="s">
        <v>8667</v>
      </c>
      <c r="B84" s="665" t="s">
        <v>8668</v>
      </c>
      <c r="C84" s="665" t="s">
        <v>8045</v>
      </c>
      <c r="D84" s="665" t="s">
        <v>8677</v>
      </c>
      <c r="E84" s="665" t="s">
        <v>8678</v>
      </c>
      <c r="F84" s="668">
        <v>4</v>
      </c>
      <c r="G84" s="668">
        <v>227</v>
      </c>
      <c r="H84" s="668">
        <v>1</v>
      </c>
      <c r="I84" s="668">
        <v>56.75</v>
      </c>
      <c r="J84" s="668">
        <v>3</v>
      </c>
      <c r="K84" s="668">
        <v>171</v>
      </c>
      <c r="L84" s="668">
        <v>0.75330396475770922</v>
      </c>
      <c r="M84" s="668">
        <v>57</v>
      </c>
      <c r="N84" s="668">
        <v>4</v>
      </c>
      <c r="O84" s="668">
        <v>228</v>
      </c>
      <c r="P84" s="681">
        <v>1.0044052863436124</v>
      </c>
      <c r="Q84" s="669">
        <v>57</v>
      </c>
    </row>
    <row r="85" spans="1:17" ht="14.4" customHeight="1" x14ac:dyDescent="0.3">
      <c r="A85" s="664" t="s">
        <v>8667</v>
      </c>
      <c r="B85" s="665" t="s">
        <v>8668</v>
      </c>
      <c r="C85" s="665" t="s">
        <v>8045</v>
      </c>
      <c r="D85" s="665" t="s">
        <v>8679</v>
      </c>
      <c r="E85" s="665" t="s">
        <v>8680</v>
      </c>
      <c r="F85" s="668">
        <v>474</v>
      </c>
      <c r="G85" s="668">
        <v>12798</v>
      </c>
      <c r="H85" s="668">
        <v>1</v>
      </c>
      <c r="I85" s="668">
        <v>27</v>
      </c>
      <c r="J85" s="668">
        <v>843</v>
      </c>
      <c r="K85" s="668">
        <v>22761</v>
      </c>
      <c r="L85" s="668">
        <v>1.7784810126582278</v>
      </c>
      <c r="M85" s="668">
        <v>27</v>
      </c>
      <c r="N85" s="668">
        <v>905</v>
      </c>
      <c r="O85" s="668">
        <v>24435</v>
      </c>
      <c r="P85" s="681">
        <v>1.909282700421941</v>
      </c>
      <c r="Q85" s="669">
        <v>27</v>
      </c>
    </row>
    <row r="86" spans="1:17" ht="14.4" customHeight="1" x14ac:dyDescent="0.3">
      <c r="A86" s="664" t="s">
        <v>8667</v>
      </c>
      <c r="B86" s="665" t="s">
        <v>8668</v>
      </c>
      <c r="C86" s="665" t="s">
        <v>8045</v>
      </c>
      <c r="D86" s="665" t="s">
        <v>8681</v>
      </c>
      <c r="E86" s="665" t="s">
        <v>8682</v>
      </c>
      <c r="F86" s="668">
        <v>544</v>
      </c>
      <c r="G86" s="668">
        <v>11968</v>
      </c>
      <c r="H86" s="668">
        <v>1</v>
      </c>
      <c r="I86" s="668">
        <v>22</v>
      </c>
      <c r="J86" s="668">
        <v>942</v>
      </c>
      <c r="K86" s="668">
        <v>20724</v>
      </c>
      <c r="L86" s="668">
        <v>1.7316176470588236</v>
      </c>
      <c r="M86" s="668">
        <v>22</v>
      </c>
      <c r="N86" s="668">
        <v>1004</v>
      </c>
      <c r="O86" s="668">
        <v>22088</v>
      </c>
      <c r="P86" s="681">
        <v>1.8455882352941178</v>
      </c>
      <c r="Q86" s="669">
        <v>22</v>
      </c>
    </row>
    <row r="87" spans="1:17" ht="14.4" customHeight="1" x14ac:dyDescent="0.3">
      <c r="A87" s="664" t="s">
        <v>8667</v>
      </c>
      <c r="B87" s="665" t="s">
        <v>8668</v>
      </c>
      <c r="C87" s="665" t="s">
        <v>8045</v>
      </c>
      <c r="D87" s="665" t="s">
        <v>8683</v>
      </c>
      <c r="E87" s="665" t="s">
        <v>8684</v>
      </c>
      <c r="F87" s="668">
        <v>4</v>
      </c>
      <c r="G87" s="668">
        <v>272</v>
      </c>
      <c r="H87" s="668">
        <v>1</v>
      </c>
      <c r="I87" s="668">
        <v>68</v>
      </c>
      <c r="J87" s="668">
        <v>6</v>
      </c>
      <c r="K87" s="668">
        <v>408</v>
      </c>
      <c r="L87" s="668">
        <v>1.5</v>
      </c>
      <c r="M87" s="668">
        <v>68</v>
      </c>
      <c r="N87" s="668">
        <v>11</v>
      </c>
      <c r="O87" s="668">
        <v>748</v>
      </c>
      <c r="P87" s="681">
        <v>2.75</v>
      </c>
      <c r="Q87" s="669">
        <v>68</v>
      </c>
    </row>
    <row r="88" spans="1:17" ht="14.4" customHeight="1" x14ac:dyDescent="0.3">
      <c r="A88" s="664" t="s">
        <v>8667</v>
      </c>
      <c r="B88" s="665" t="s">
        <v>8668</v>
      </c>
      <c r="C88" s="665" t="s">
        <v>8045</v>
      </c>
      <c r="D88" s="665" t="s">
        <v>8685</v>
      </c>
      <c r="E88" s="665" t="s">
        <v>8686</v>
      </c>
      <c r="F88" s="668">
        <v>2</v>
      </c>
      <c r="G88" s="668">
        <v>124</v>
      </c>
      <c r="H88" s="668">
        <v>1</v>
      </c>
      <c r="I88" s="668">
        <v>62</v>
      </c>
      <c r="J88" s="668">
        <v>1</v>
      </c>
      <c r="K88" s="668">
        <v>62</v>
      </c>
      <c r="L88" s="668">
        <v>0.5</v>
      </c>
      <c r="M88" s="668">
        <v>62</v>
      </c>
      <c r="N88" s="668"/>
      <c r="O88" s="668"/>
      <c r="P88" s="681"/>
      <c r="Q88" s="669"/>
    </row>
    <row r="89" spans="1:17" ht="14.4" customHeight="1" x14ac:dyDescent="0.3">
      <c r="A89" s="664" t="s">
        <v>8667</v>
      </c>
      <c r="B89" s="665" t="s">
        <v>8668</v>
      </c>
      <c r="C89" s="665" t="s">
        <v>8045</v>
      </c>
      <c r="D89" s="665" t="s">
        <v>8687</v>
      </c>
      <c r="E89" s="665" t="s">
        <v>8688</v>
      </c>
      <c r="F89" s="668">
        <v>15</v>
      </c>
      <c r="G89" s="668">
        <v>928</v>
      </c>
      <c r="H89" s="668">
        <v>1</v>
      </c>
      <c r="I89" s="668">
        <v>61.866666666666667</v>
      </c>
      <c r="J89" s="668">
        <v>22</v>
      </c>
      <c r="K89" s="668">
        <v>1364</v>
      </c>
      <c r="L89" s="668">
        <v>1.4698275862068966</v>
      </c>
      <c r="M89" s="668">
        <v>62</v>
      </c>
      <c r="N89" s="668">
        <v>25</v>
      </c>
      <c r="O89" s="668">
        <v>1550</v>
      </c>
      <c r="P89" s="681">
        <v>1.6702586206896552</v>
      </c>
      <c r="Q89" s="669">
        <v>62</v>
      </c>
    </row>
    <row r="90" spans="1:17" ht="14.4" customHeight="1" x14ac:dyDescent="0.3">
      <c r="A90" s="664" t="s">
        <v>8667</v>
      </c>
      <c r="B90" s="665" t="s">
        <v>8668</v>
      </c>
      <c r="C90" s="665" t="s">
        <v>8045</v>
      </c>
      <c r="D90" s="665" t="s">
        <v>8689</v>
      </c>
      <c r="E90" s="665" t="s">
        <v>8690</v>
      </c>
      <c r="F90" s="668">
        <v>7</v>
      </c>
      <c r="G90" s="668">
        <v>2758</v>
      </c>
      <c r="H90" s="668">
        <v>1</v>
      </c>
      <c r="I90" s="668">
        <v>394</v>
      </c>
      <c r="J90" s="668">
        <v>4</v>
      </c>
      <c r="K90" s="668">
        <v>1576</v>
      </c>
      <c r="L90" s="668">
        <v>0.5714285714285714</v>
      </c>
      <c r="M90" s="668">
        <v>394</v>
      </c>
      <c r="N90" s="668">
        <v>3</v>
      </c>
      <c r="O90" s="668">
        <v>1182</v>
      </c>
      <c r="P90" s="681">
        <v>0.42857142857142855</v>
      </c>
      <c r="Q90" s="669">
        <v>394</v>
      </c>
    </row>
    <row r="91" spans="1:17" ht="14.4" customHeight="1" x14ac:dyDescent="0.3">
      <c r="A91" s="664" t="s">
        <v>8667</v>
      </c>
      <c r="B91" s="665" t="s">
        <v>8668</v>
      </c>
      <c r="C91" s="665" t="s">
        <v>8045</v>
      </c>
      <c r="D91" s="665" t="s">
        <v>8691</v>
      </c>
      <c r="E91" s="665" t="s">
        <v>8692</v>
      </c>
      <c r="F91" s="668">
        <v>1</v>
      </c>
      <c r="G91" s="668">
        <v>81</v>
      </c>
      <c r="H91" s="668">
        <v>1</v>
      </c>
      <c r="I91" s="668">
        <v>81</v>
      </c>
      <c r="J91" s="668"/>
      <c r="K91" s="668"/>
      <c r="L91" s="668"/>
      <c r="M91" s="668"/>
      <c r="N91" s="668"/>
      <c r="O91" s="668"/>
      <c r="P91" s="681"/>
      <c r="Q91" s="669"/>
    </row>
    <row r="92" spans="1:17" ht="14.4" customHeight="1" x14ac:dyDescent="0.3">
      <c r="A92" s="664" t="s">
        <v>8667</v>
      </c>
      <c r="B92" s="665" t="s">
        <v>8668</v>
      </c>
      <c r="C92" s="665" t="s">
        <v>8045</v>
      </c>
      <c r="D92" s="665" t="s">
        <v>8693</v>
      </c>
      <c r="E92" s="665" t="s">
        <v>8694</v>
      </c>
      <c r="F92" s="668">
        <v>48</v>
      </c>
      <c r="G92" s="668">
        <v>47376</v>
      </c>
      <c r="H92" s="668">
        <v>1</v>
      </c>
      <c r="I92" s="668">
        <v>987</v>
      </c>
      <c r="J92" s="668">
        <v>35</v>
      </c>
      <c r="K92" s="668">
        <v>34545</v>
      </c>
      <c r="L92" s="668">
        <v>0.72916666666666663</v>
      </c>
      <c r="M92" s="668">
        <v>987</v>
      </c>
      <c r="N92" s="668">
        <v>40</v>
      </c>
      <c r="O92" s="668">
        <v>39520</v>
      </c>
      <c r="P92" s="681">
        <v>0.83417764268828098</v>
      </c>
      <c r="Q92" s="669">
        <v>988</v>
      </c>
    </row>
    <row r="93" spans="1:17" ht="14.4" customHeight="1" x14ac:dyDescent="0.3">
      <c r="A93" s="664" t="s">
        <v>8667</v>
      </c>
      <c r="B93" s="665" t="s">
        <v>8668</v>
      </c>
      <c r="C93" s="665" t="s">
        <v>8045</v>
      </c>
      <c r="D93" s="665" t="s">
        <v>8695</v>
      </c>
      <c r="E93" s="665" t="s">
        <v>8696</v>
      </c>
      <c r="F93" s="668"/>
      <c r="G93" s="668"/>
      <c r="H93" s="668"/>
      <c r="I93" s="668"/>
      <c r="J93" s="668"/>
      <c r="K93" s="668"/>
      <c r="L93" s="668"/>
      <c r="M93" s="668"/>
      <c r="N93" s="668">
        <v>1</v>
      </c>
      <c r="O93" s="668">
        <v>191</v>
      </c>
      <c r="P93" s="681"/>
      <c r="Q93" s="669">
        <v>191</v>
      </c>
    </row>
    <row r="94" spans="1:17" ht="14.4" customHeight="1" x14ac:dyDescent="0.3">
      <c r="A94" s="664" t="s">
        <v>8667</v>
      </c>
      <c r="B94" s="665" t="s">
        <v>8668</v>
      </c>
      <c r="C94" s="665" t="s">
        <v>8045</v>
      </c>
      <c r="D94" s="665" t="s">
        <v>8697</v>
      </c>
      <c r="E94" s="665" t="s">
        <v>8698</v>
      </c>
      <c r="F94" s="668"/>
      <c r="G94" s="668"/>
      <c r="H94" s="668"/>
      <c r="I94" s="668"/>
      <c r="J94" s="668">
        <v>1</v>
      </c>
      <c r="K94" s="668">
        <v>82</v>
      </c>
      <c r="L94" s="668"/>
      <c r="M94" s="668">
        <v>82</v>
      </c>
      <c r="N94" s="668">
        <v>2</v>
      </c>
      <c r="O94" s="668">
        <v>164</v>
      </c>
      <c r="P94" s="681"/>
      <c r="Q94" s="669">
        <v>82</v>
      </c>
    </row>
    <row r="95" spans="1:17" ht="14.4" customHeight="1" x14ac:dyDescent="0.3">
      <c r="A95" s="664" t="s">
        <v>8667</v>
      </c>
      <c r="B95" s="665" t="s">
        <v>8668</v>
      </c>
      <c r="C95" s="665" t="s">
        <v>8045</v>
      </c>
      <c r="D95" s="665" t="s">
        <v>8699</v>
      </c>
      <c r="E95" s="665" t="s">
        <v>8700</v>
      </c>
      <c r="F95" s="668">
        <v>3</v>
      </c>
      <c r="G95" s="668">
        <v>189</v>
      </c>
      <c r="H95" s="668">
        <v>1</v>
      </c>
      <c r="I95" s="668">
        <v>63</v>
      </c>
      <c r="J95" s="668">
        <v>4</v>
      </c>
      <c r="K95" s="668">
        <v>252</v>
      </c>
      <c r="L95" s="668">
        <v>1.3333333333333333</v>
      </c>
      <c r="M95" s="668">
        <v>63</v>
      </c>
      <c r="N95" s="668">
        <v>5</v>
      </c>
      <c r="O95" s="668">
        <v>315</v>
      </c>
      <c r="P95" s="681">
        <v>1.6666666666666667</v>
      </c>
      <c r="Q95" s="669">
        <v>63</v>
      </c>
    </row>
    <row r="96" spans="1:17" ht="14.4" customHeight="1" x14ac:dyDescent="0.3">
      <c r="A96" s="664" t="s">
        <v>8667</v>
      </c>
      <c r="B96" s="665" t="s">
        <v>8668</v>
      </c>
      <c r="C96" s="665" t="s">
        <v>8045</v>
      </c>
      <c r="D96" s="665" t="s">
        <v>8701</v>
      </c>
      <c r="E96" s="665" t="s">
        <v>8702</v>
      </c>
      <c r="F96" s="668">
        <v>36</v>
      </c>
      <c r="G96" s="668">
        <v>612</v>
      </c>
      <c r="H96" s="668">
        <v>1</v>
      </c>
      <c r="I96" s="668">
        <v>17</v>
      </c>
      <c r="J96" s="668">
        <v>22</v>
      </c>
      <c r="K96" s="668">
        <v>374</v>
      </c>
      <c r="L96" s="668">
        <v>0.61111111111111116</v>
      </c>
      <c r="M96" s="668">
        <v>17</v>
      </c>
      <c r="N96" s="668">
        <v>14</v>
      </c>
      <c r="O96" s="668">
        <v>238</v>
      </c>
      <c r="P96" s="681">
        <v>0.3888888888888889</v>
      </c>
      <c r="Q96" s="669">
        <v>17</v>
      </c>
    </row>
    <row r="97" spans="1:17" ht="14.4" customHeight="1" x14ac:dyDescent="0.3">
      <c r="A97" s="664" t="s">
        <v>8667</v>
      </c>
      <c r="B97" s="665" t="s">
        <v>8668</v>
      </c>
      <c r="C97" s="665" t="s">
        <v>8045</v>
      </c>
      <c r="D97" s="665" t="s">
        <v>8703</v>
      </c>
      <c r="E97" s="665" t="s">
        <v>8704</v>
      </c>
      <c r="F97" s="668"/>
      <c r="G97" s="668"/>
      <c r="H97" s="668"/>
      <c r="I97" s="668"/>
      <c r="J97" s="668">
        <v>1</v>
      </c>
      <c r="K97" s="668">
        <v>64</v>
      </c>
      <c r="L97" s="668"/>
      <c r="M97" s="668">
        <v>64</v>
      </c>
      <c r="N97" s="668">
        <v>11</v>
      </c>
      <c r="O97" s="668">
        <v>704</v>
      </c>
      <c r="P97" s="681"/>
      <c r="Q97" s="669">
        <v>64</v>
      </c>
    </row>
    <row r="98" spans="1:17" ht="14.4" customHeight="1" x14ac:dyDescent="0.3">
      <c r="A98" s="664" t="s">
        <v>8667</v>
      </c>
      <c r="B98" s="665" t="s">
        <v>8668</v>
      </c>
      <c r="C98" s="665" t="s">
        <v>8045</v>
      </c>
      <c r="D98" s="665" t="s">
        <v>8705</v>
      </c>
      <c r="E98" s="665" t="s">
        <v>8706</v>
      </c>
      <c r="F98" s="668">
        <v>6</v>
      </c>
      <c r="G98" s="668">
        <v>282</v>
      </c>
      <c r="H98" s="668">
        <v>1</v>
      </c>
      <c r="I98" s="668">
        <v>47</v>
      </c>
      <c r="J98" s="668">
        <v>15</v>
      </c>
      <c r="K98" s="668">
        <v>705</v>
      </c>
      <c r="L98" s="668">
        <v>2.5</v>
      </c>
      <c r="M98" s="668">
        <v>47</v>
      </c>
      <c r="N98" s="668">
        <v>7</v>
      </c>
      <c r="O98" s="668">
        <v>329</v>
      </c>
      <c r="P98" s="681">
        <v>1.1666666666666667</v>
      </c>
      <c r="Q98" s="669">
        <v>47</v>
      </c>
    </row>
    <row r="99" spans="1:17" ht="14.4" customHeight="1" x14ac:dyDescent="0.3">
      <c r="A99" s="664" t="s">
        <v>8667</v>
      </c>
      <c r="B99" s="665" t="s">
        <v>8668</v>
      </c>
      <c r="C99" s="665" t="s">
        <v>8045</v>
      </c>
      <c r="D99" s="665" t="s">
        <v>8707</v>
      </c>
      <c r="E99" s="665" t="s">
        <v>8708</v>
      </c>
      <c r="F99" s="668"/>
      <c r="G99" s="668"/>
      <c r="H99" s="668"/>
      <c r="I99" s="668"/>
      <c r="J99" s="668"/>
      <c r="K99" s="668"/>
      <c r="L99" s="668"/>
      <c r="M99" s="668"/>
      <c r="N99" s="668">
        <v>2</v>
      </c>
      <c r="O99" s="668">
        <v>106</v>
      </c>
      <c r="P99" s="681"/>
      <c r="Q99" s="669">
        <v>53</v>
      </c>
    </row>
    <row r="100" spans="1:17" ht="14.4" customHeight="1" x14ac:dyDescent="0.3">
      <c r="A100" s="664" t="s">
        <v>8667</v>
      </c>
      <c r="B100" s="665" t="s">
        <v>8668</v>
      </c>
      <c r="C100" s="665" t="s">
        <v>8045</v>
      </c>
      <c r="D100" s="665" t="s">
        <v>8709</v>
      </c>
      <c r="E100" s="665" t="s">
        <v>8710</v>
      </c>
      <c r="F100" s="668">
        <v>4</v>
      </c>
      <c r="G100" s="668">
        <v>240</v>
      </c>
      <c r="H100" s="668">
        <v>1</v>
      </c>
      <c r="I100" s="668">
        <v>60</v>
      </c>
      <c r="J100" s="668">
        <v>2</v>
      </c>
      <c r="K100" s="668">
        <v>120</v>
      </c>
      <c r="L100" s="668">
        <v>0.5</v>
      </c>
      <c r="M100" s="668">
        <v>60</v>
      </c>
      <c r="N100" s="668">
        <v>2</v>
      </c>
      <c r="O100" s="668">
        <v>120</v>
      </c>
      <c r="P100" s="681">
        <v>0.5</v>
      </c>
      <c r="Q100" s="669">
        <v>60</v>
      </c>
    </row>
    <row r="101" spans="1:17" ht="14.4" customHeight="1" x14ac:dyDescent="0.3">
      <c r="A101" s="664" t="s">
        <v>8667</v>
      </c>
      <c r="B101" s="665" t="s">
        <v>8668</v>
      </c>
      <c r="C101" s="665" t="s">
        <v>8045</v>
      </c>
      <c r="D101" s="665" t="s">
        <v>8711</v>
      </c>
      <c r="E101" s="665" t="s">
        <v>8712</v>
      </c>
      <c r="F101" s="668">
        <v>1</v>
      </c>
      <c r="G101" s="668">
        <v>97</v>
      </c>
      <c r="H101" s="668">
        <v>1</v>
      </c>
      <c r="I101" s="668">
        <v>97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8667</v>
      </c>
      <c r="B102" s="665" t="s">
        <v>8668</v>
      </c>
      <c r="C102" s="665" t="s">
        <v>8045</v>
      </c>
      <c r="D102" s="665" t="s">
        <v>8713</v>
      </c>
      <c r="E102" s="665" t="s">
        <v>8714</v>
      </c>
      <c r="F102" s="668">
        <v>1</v>
      </c>
      <c r="G102" s="668">
        <v>60</v>
      </c>
      <c r="H102" s="668">
        <v>1</v>
      </c>
      <c r="I102" s="668">
        <v>60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8667</v>
      </c>
      <c r="B103" s="665" t="s">
        <v>8668</v>
      </c>
      <c r="C103" s="665" t="s">
        <v>8045</v>
      </c>
      <c r="D103" s="665" t="s">
        <v>8715</v>
      </c>
      <c r="E103" s="665" t="s">
        <v>8716</v>
      </c>
      <c r="F103" s="668">
        <v>13</v>
      </c>
      <c r="G103" s="668">
        <v>247</v>
      </c>
      <c r="H103" s="668">
        <v>1</v>
      </c>
      <c r="I103" s="668">
        <v>19</v>
      </c>
      <c r="J103" s="668">
        <v>19</v>
      </c>
      <c r="K103" s="668">
        <v>361</v>
      </c>
      <c r="L103" s="668">
        <v>1.4615384615384615</v>
      </c>
      <c r="M103" s="668">
        <v>19</v>
      </c>
      <c r="N103" s="668">
        <v>19</v>
      </c>
      <c r="O103" s="668">
        <v>361</v>
      </c>
      <c r="P103" s="681">
        <v>1.4615384615384615</v>
      </c>
      <c r="Q103" s="669">
        <v>19</v>
      </c>
    </row>
    <row r="104" spans="1:17" ht="14.4" customHeight="1" x14ac:dyDescent="0.3">
      <c r="A104" s="664" t="s">
        <v>8667</v>
      </c>
      <c r="B104" s="665" t="s">
        <v>8668</v>
      </c>
      <c r="C104" s="665" t="s">
        <v>8045</v>
      </c>
      <c r="D104" s="665" t="s">
        <v>8717</v>
      </c>
      <c r="E104" s="665" t="s">
        <v>8718</v>
      </c>
      <c r="F104" s="668">
        <v>1</v>
      </c>
      <c r="G104" s="668">
        <v>1452</v>
      </c>
      <c r="H104" s="668">
        <v>1</v>
      </c>
      <c r="I104" s="668">
        <v>1452</v>
      </c>
      <c r="J104" s="668"/>
      <c r="K104" s="668"/>
      <c r="L104" s="668"/>
      <c r="M104" s="668"/>
      <c r="N104" s="668"/>
      <c r="O104" s="668"/>
      <c r="P104" s="681"/>
      <c r="Q104" s="669"/>
    </row>
    <row r="105" spans="1:17" ht="14.4" customHeight="1" x14ac:dyDescent="0.3">
      <c r="A105" s="664" t="s">
        <v>8667</v>
      </c>
      <c r="B105" s="665" t="s">
        <v>8668</v>
      </c>
      <c r="C105" s="665" t="s">
        <v>8045</v>
      </c>
      <c r="D105" s="665" t="s">
        <v>8719</v>
      </c>
      <c r="E105" s="665" t="s">
        <v>8720</v>
      </c>
      <c r="F105" s="668">
        <v>71</v>
      </c>
      <c r="G105" s="668">
        <v>27761</v>
      </c>
      <c r="H105" s="668">
        <v>1</v>
      </c>
      <c r="I105" s="668">
        <v>391</v>
      </c>
      <c r="J105" s="668">
        <v>28</v>
      </c>
      <c r="K105" s="668">
        <v>10948</v>
      </c>
      <c r="L105" s="668">
        <v>0.39436619718309857</v>
      </c>
      <c r="M105" s="668">
        <v>391</v>
      </c>
      <c r="N105" s="668">
        <v>11</v>
      </c>
      <c r="O105" s="668">
        <v>4312</v>
      </c>
      <c r="P105" s="681">
        <v>0.15532581679334317</v>
      </c>
      <c r="Q105" s="669">
        <v>392</v>
      </c>
    </row>
    <row r="106" spans="1:17" ht="14.4" customHeight="1" x14ac:dyDescent="0.3">
      <c r="A106" s="664" t="s">
        <v>8667</v>
      </c>
      <c r="B106" s="665" t="s">
        <v>8668</v>
      </c>
      <c r="C106" s="665" t="s">
        <v>8045</v>
      </c>
      <c r="D106" s="665" t="s">
        <v>8721</v>
      </c>
      <c r="E106" s="665" t="s">
        <v>8722</v>
      </c>
      <c r="F106" s="668">
        <v>19</v>
      </c>
      <c r="G106" s="668">
        <v>8777</v>
      </c>
      <c r="H106" s="668">
        <v>1</v>
      </c>
      <c r="I106" s="668">
        <v>461.94736842105266</v>
      </c>
      <c r="J106" s="668">
        <v>6</v>
      </c>
      <c r="K106" s="668">
        <v>2772</v>
      </c>
      <c r="L106" s="668">
        <v>0.31582545288823061</v>
      </c>
      <c r="M106" s="668">
        <v>462</v>
      </c>
      <c r="N106" s="668">
        <v>10</v>
      </c>
      <c r="O106" s="668">
        <v>4640</v>
      </c>
      <c r="P106" s="681">
        <v>0.52865443773498921</v>
      </c>
      <c r="Q106" s="669">
        <v>464</v>
      </c>
    </row>
    <row r="107" spans="1:17" ht="14.4" customHeight="1" x14ac:dyDescent="0.3">
      <c r="A107" s="664" t="s">
        <v>8667</v>
      </c>
      <c r="B107" s="665" t="s">
        <v>8668</v>
      </c>
      <c r="C107" s="665" t="s">
        <v>8045</v>
      </c>
      <c r="D107" s="665" t="s">
        <v>8723</v>
      </c>
      <c r="E107" s="665" t="s">
        <v>8724</v>
      </c>
      <c r="F107" s="668">
        <v>4</v>
      </c>
      <c r="G107" s="668">
        <v>1248</v>
      </c>
      <c r="H107" s="668">
        <v>1</v>
      </c>
      <c r="I107" s="668">
        <v>312</v>
      </c>
      <c r="J107" s="668">
        <v>7</v>
      </c>
      <c r="K107" s="668">
        <v>2184</v>
      </c>
      <c r="L107" s="668">
        <v>1.75</v>
      </c>
      <c r="M107" s="668">
        <v>312</v>
      </c>
      <c r="N107" s="668">
        <v>8</v>
      </c>
      <c r="O107" s="668">
        <v>2504</v>
      </c>
      <c r="P107" s="681">
        <v>2.0064102564102564</v>
      </c>
      <c r="Q107" s="669">
        <v>313</v>
      </c>
    </row>
    <row r="108" spans="1:17" ht="14.4" customHeight="1" x14ac:dyDescent="0.3">
      <c r="A108" s="664" t="s">
        <v>8667</v>
      </c>
      <c r="B108" s="665" t="s">
        <v>8668</v>
      </c>
      <c r="C108" s="665" t="s">
        <v>8045</v>
      </c>
      <c r="D108" s="665" t="s">
        <v>8725</v>
      </c>
      <c r="E108" s="665" t="s">
        <v>8726</v>
      </c>
      <c r="F108" s="668">
        <v>50</v>
      </c>
      <c r="G108" s="668">
        <v>42591</v>
      </c>
      <c r="H108" s="668">
        <v>1</v>
      </c>
      <c r="I108" s="668">
        <v>851.82</v>
      </c>
      <c r="J108" s="668">
        <v>34</v>
      </c>
      <c r="K108" s="668">
        <v>28968</v>
      </c>
      <c r="L108" s="668">
        <v>0.68014369232936533</v>
      </c>
      <c r="M108" s="668">
        <v>852</v>
      </c>
      <c r="N108" s="668">
        <v>35</v>
      </c>
      <c r="O108" s="668">
        <v>29855</v>
      </c>
      <c r="P108" s="681">
        <v>0.70096968843182828</v>
      </c>
      <c r="Q108" s="669">
        <v>853</v>
      </c>
    </row>
    <row r="109" spans="1:17" ht="14.4" customHeight="1" x14ac:dyDescent="0.3">
      <c r="A109" s="664" t="s">
        <v>8667</v>
      </c>
      <c r="B109" s="665" t="s">
        <v>8668</v>
      </c>
      <c r="C109" s="665" t="s">
        <v>8045</v>
      </c>
      <c r="D109" s="665" t="s">
        <v>8727</v>
      </c>
      <c r="E109" s="665" t="s">
        <v>8728</v>
      </c>
      <c r="F109" s="668"/>
      <c r="G109" s="668"/>
      <c r="H109" s="668"/>
      <c r="I109" s="668"/>
      <c r="J109" s="668">
        <v>1</v>
      </c>
      <c r="K109" s="668">
        <v>186</v>
      </c>
      <c r="L109" s="668"/>
      <c r="M109" s="668">
        <v>186</v>
      </c>
      <c r="N109" s="668">
        <v>25</v>
      </c>
      <c r="O109" s="668">
        <v>4675</v>
      </c>
      <c r="P109" s="681"/>
      <c r="Q109" s="669">
        <v>187</v>
      </c>
    </row>
    <row r="110" spans="1:17" ht="14.4" customHeight="1" x14ac:dyDescent="0.3">
      <c r="A110" s="664" t="s">
        <v>8667</v>
      </c>
      <c r="B110" s="665" t="s">
        <v>8668</v>
      </c>
      <c r="C110" s="665" t="s">
        <v>8045</v>
      </c>
      <c r="D110" s="665" t="s">
        <v>8729</v>
      </c>
      <c r="E110" s="665" t="s">
        <v>8730</v>
      </c>
      <c r="F110" s="668"/>
      <c r="G110" s="668"/>
      <c r="H110" s="668"/>
      <c r="I110" s="668"/>
      <c r="J110" s="668"/>
      <c r="K110" s="668"/>
      <c r="L110" s="668"/>
      <c r="M110" s="668"/>
      <c r="N110" s="668">
        <v>2</v>
      </c>
      <c r="O110" s="668">
        <v>336</v>
      </c>
      <c r="P110" s="681"/>
      <c r="Q110" s="669">
        <v>168</v>
      </c>
    </row>
    <row r="111" spans="1:17" ht="14.4" customHeight="1" x14ac:dyDescent="0.3">
      <c r="A111" s="664" t="s">
        <v>8667</v>
      </c>
      <c r="B111" s="665" t="s">
        <v>8668</v>
      </c>
      <c r="C111" s="665" t="s">
        <v>8045</v>
      </c>
      <c r="D111" s="665" t="s">
        <v>8731</v>
      </c>
      <c r="E111" s="665" t="s">
        <v>8732</v>
      </c>
      <c r="F111" s="668">
        <v>6</v>
      </c>
      <c r="G111" s="668">
        <v>992</v>
      </c>
      <c r="H111" s="668">
        <v>1</v>
      </c>
      <c r="I111" s="668">
        <v>165.33333333333334</v>
      </c>
      <c r="J111" s="668">
        <v>15</v>
      </c>
      <c r="K111" s="668">
        <v>2490</v>
      </c>
      <c r="L111" s="668">
        <v>2.5100806451612905</v>
      </c>
      <c r="M111" s="668">
        <v>166</v>
      </c>
      <c r="N111" s="668">
        <v>8</v>
      </c>
      <c r="O111" s="668">
        <v>1336</v>
      </c>
      <c r="P111" s="681">
        <v>1.346774193548387</v>
      </c>
      <c r="Q111" s="669">
        <v>167</v>
      </c>
    </row>
    <row r="112" spans="1:17" ht="14.4" customHeight="1" x14ac:dyDescent="0.3">
      <c r="A112" s="664" t="s">
        <v>8667</v>
      </c>
      <c r="B112" s="665" t="s">
        <v>8668</v>
      </c>
      <c r="C112" s="665" t="s">
        <v>8045</v>
      </c>
      <c r="D112" s="665" t="s">
        <v>8733</v>
      </c>
      <c r="E112" s="665" t="s">
        <v>8734</v>
      </c>
      <c r="F112" s="668">
        <v>1</v>
      </c>
      <c r="G112" s="668">
        <v>236</v>
      </c>
      <c r="H112" s="668">
        <v>1</v>
      </c>
      <c r="I112" s="668">
        <v>236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8667</v>
      </c>
      <c r="B113" s="665" t="s">
        <v>8668</v>
      </c>
      <c r="C113" s="665" t="s">
        <v>8045</v>
      </c>
      <c r="D113" s="665" t="s">
        <v>8735</v>
      </c>
      <c r="E113" s="665" t="s">
        <v>8736</v>
      </c>
      <c r="F113" s="668"/>
      <c r="G113" s="668"/>
      <c r="H113" s="668"/>
      <c r="I113" s="668"/>
      <c r="J113" s="668"/>
      <c r="K113" s="668"/>
      <c r="L113" s="668"/>
      <c r="M113" s="668"/>
      <c r="N113" s="668">
        <v>2</v>
      </c>
      <c r="O113" s="668">
        <v>348</v>
      </c>
      <c r="P113" s="681"/>
      <c r="Q113" s="669">
        <v>174</v>
      </c>
    </row>
    <row r="114" spans="1:17" ht="14.4" customHeight="1" x14ac:dyDescent="0.3">
      <c r="A114" s="664" t="s">
        <v>8667</v>
      </c>
      <c r="B114" s="665" t="s">
        <v>8668</v>
      </c>
      <c r="C114" s="665" t="s">
        <v>8045</v>
      </c>
      <c r="D114" s="665" t="s">
        <v>8737</v>
      </c>
      <c r="E114" s="665" t="s">
        <v>8738</v>
      </c>
      <c r="F114" s="668"/>
      <c r="G114" s="668"/>
      <c r="H114" s="668"/>
      <c r="I114" s="668"/>
      <c r="J114" s="668">
        <v>1</v>
      </c>
      <c r="K114" s="668">
        <v>309</v>
      </c>
      <c r="L114" s="668"/>
      <c r="M114" s="668">
        <v>309</v>
      </c>
      <c r="N114" s="668">
        <v>2</v>
      </c>
      <c r="O114" s="668">
        <v>620</v>
      </c>
      <c r="P114" s="681"/>
      <c r="Q114" s="669">
        <v>310</v>
      </c>
    </row>
    <row r="115" spans="1:17" ht="14.4" customHeight="1" x14ac:dyDescent="0.3">
      <c r="A115" s="664" t="s">
        <v>8667</v>
      </c>
      <c r="B115" s="665" t="s">
        <v>8668</v>
      </c>
      <c r="C115" s="665" t="s">
        <v>8045</v>
      </c>
      <c r="D115" s="665" t="s">
        <v>8739</v>
      </c>
      <c r="E115" s="665" t="s">
        <v>8740</v>
      </c>
      <c r="F115" s="668">
        <v>1</v>
      </c>
      <c r="G115" s="668">
        <v>351</v>
      </c>
      <c r="H115" s="668">
        <v>1</v>
      </c>
      <c r="I115" s="668">
        <v>351</v>
      </c>
      <c r="J115" s="668"/>
      <c r="K115" s="668"/>
      <c r="L115" s="668"/>
      <c r="M115" s="668"/>
      <c r="N115" s="668">
        <v>1</v>
      </c>
      <c r="O115" s="668">
        <v>352</v>
      </c>
      <c r="P115" s="681">
        <v>1.0028490028490029</v>
      </c>
      <c r="Q115" s="669">
        <v>352</v>
      </c>
    </row>
    <row r="116" spans="1:17" ht="14.4" customHeight="1" x14ac:dyDescent="0.3">
      <c r="A116" s="664" t="s">
        <v>8667</v>
      </c>
      <c r="B116" s="665" t="s">
        <v>8668</v>
      </c>
      <c r="C116" s="665" t="s">
        <v>8045</v>
      </c>
      <c r="D116" s="665" t="s">
        <v>8741</v>
      </c>
      <c r="E116" s="665" t="s">
        <v>8742</v>
      </c>
      <c r="F116" s="668"/>
      <c r="G116" s="668"/>
      <c r="H116" s="668"/>
      <c r="I116" s="668"/>
      <c r="J116" s="668"/>
      <c r="K116" s="668"/>
      <c r="L116" s="668"/>
      <c r="M116" s="668"/>
      <c r="N116" s="668">
        <v>1</v>
      </c>
      <c r="O116" s="668">
        <v>352</v>
      </c>
      <c r="P116" s="681"/>
      <c r="Q116" s="669">
        <v>352</v>
      </c>
    </row>
    <row r="117" spans="1:17" ht="14.4" customHeight="1" x14ac:dyDescent="0.3">
      <c r="A117" s="664" t="s">
        <v>8667</v>
      </c>
      <c r="B117" s="665" t="s">
        <v>8668</v>
      </c>
      <c r="C117" s="665" t="s">
        <v>8045</v>
      </c>
      <c r="D117" s="665" t="s">
        <v>8743</v>
      </c>
      <c r="E117" s="665" t="s">
        <v>8744</v>
      </c>
      <c r="F117" s="668"/>
      <c r="G117" s="668"/>
      <c r="H117" s="668"/>
      <c r="I117" s="668"/>
      <c r="J117" s="668">
        <v>2</v>
      </c>
      <c r="K117" s="668">
        <v>2432</v>
      </c>
      <c r="L117" s="668"/>
      <c r="M117" s="668">
        <v>1216</v>
      </c>
      <c r="N117" s="668">
        <v>1</v>
      </c>
      <c r="O117" s="668">
        <v>1221</v>
      </c>
      <c r="P117" s="681"/>
      <c r="Q117" s="669">
        <v>1221</v>
      </c>
    </row>
    <row r="118" spans="1:17" ht="14.4" customHeight="1" x14ac:dyDescent="0.3">
      <c r="A118" s="664" t="s">
        <v>8667</v>
      </c>
      <c r="B118" s="665" t="s">
        <v>8668</v>
      </c>
      <c r="C118" s="665" t="s">
        <v>8045</v>
      </c>
      <c r="D118" s="665" t="s">
        <v>8745</v>
      </c>
      <c r="E118" s="665" t="s">
        <v>8746</v>
      </c>
      <c r="F118" s="668">
        <v>100</v>
      </c>
      <c r="G118" s="668">
        <v>78460</v>
      </c>
      <c r="H118" s="668">
        <v>1</v>
      </c>
      <c r="I118" s="668">
        <v>784.6</v>
      </c>
      <c r="J118" s="668">
        <v>158</v>
      </c>
      <c r="K118" s="668">
        <v>124188</v>
      </c>
      <c r="L118" s="668">
        <v>1.5828192709660973</v>
      </c>
      <c r="M118" s="668">
        <v>786</v>
      </c>
      <c r="N118" s="668">
        <v>122</v>
      </c>
      <c r="O118" s="668">
        <v>96014</v>
      </c>
      <c r="P118" s="681">
        <v>1.2237318378791742</v>
      </c>
      <c r="Q118" s="669">
        <v>787</v>
      </c>
    </row>
    <row r="119" spans="1:17" ht="14.4" customHeight="1" x14ac:dyDescent="0.3">
      <c r="A119" s="664" t="s">
        <v>8667</v>
      </c>
      <c r="B119" s="665" t="s">
        <v>8668</v>
      </c>
      <c r="C119" s="665" t="s">
        <v>8045</v>
      </c>
      <c r="D119" s="665" t="s">
        <v>8747</v>
      </c>
      <c r="E119" s="665" t="s">
        <v>8748</v>
      </c>
      <c r="F119" s="668">
        <v>9</v>
      </c>
      <c r="G119" s="668">
        <v>1674</v>
      </c>
      <c r="H119" s="668">
        <v>1</v>
      </c>
      <c r="I119" s="668">
        <v>186</v>
      </c>
      <c r="J119" s="668">
        <v>5</v>
      </c>
      <c r="K119" s="668">
        <v>940</v>
      </c>
      <c r="L119" s="668">
        <v>0.56152927120669061</v>
      </c>
      <c r="M119" s="668">
        <v>188</v>
      </c>
      <c r="N119" s="668">
        <v>18</v>
      </c>
      <c r="O119" s="668">
        <v>3402</v>
      </c>
      <c r="P119" s="681">
        <v>2.032258064516129</v>
      </c>
      <c r="Q119" s="669">
        <v>189</v>
      </c>
    </row>
    <row r="120" spans="1:17" ht="14.4" customHeight="1" x14ac:dyDescent="0.3">
      <c r="A120" s="664" t="s">
        <v>8667</v>
      </c>
      <c r="B120" s="665" t="s">
        <v>8668</v>
      </c>
      <c r="C120" s="665" t="s">
        <v>8045</v>
      </c>
      <c r="D120" s="665" t="s">
        <v>8749</v>
      </c>
      <c r="E120" s="665" t="s">
        <v>8750</v>
      </c>
      <c r="F120" s="668"/>
      <c r="G120" s="668"/>
      <c r="H120" s="668"/>
      <c r="I120" s="668"/>
      <c r="J120" s="668">
        <v>1</v>
      </c>
      <c r="K120" s="668">
        <v>178</v>
      </c>
      <c r="L120" s="668"/>
      <c r="M120" s="668">
        <v>178</v>
      </c>
      <c r="N120" s="668">
        <v>1</v>
      </c>
      <c r="O120" s="668">
        <v>179</v>
      </c>
      <c r="P120" s="681"/>
      <c r="Q120" s="669">
        <v>179</v>
      </c>
    </row>
    <row r="121" spans="1:17" ht="14.4" customHeight="1" x14ac:dyDescent="0.3">
      <c r="A121" s="664" t="s">
        <v>8667</v>
      </c>
      <c r="B121" s="665" t="s">
        <v>8668</v>
      </c>
      <c r="C121" s="665" t="s">
        <v>8045</v>
      </c>
      <c r="D121" s="665" t="s">
        <v>8751</v>
      </c>
      <c r="E121" s="665" t="s">
        <v>8752</v>
      </c>
      <c r="F121" s="668">
        <v>1</v>
      </c>
      <c r="G121" s="668">
        <v>362</v>
      </c>
      <c r="H121" s="668">
        <v>1</v>
      </c>
      <c r="I121" s="668">
        <v>362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8667</v>
      </c>
      <c r="B122" s="665" t="s">
        <v>8668</v>
      </c>
      <c r="C122" s="665" t="s">
        <v>8045</v>
      </c>
      <c r="D122" s="665" t="s">
        <v>8753</v>
      </c>
      <c r="E122" s="665" t="s">
        <v>8754</v>
      </c>
      <c r="F122" s="668">
        <v>11</v>
      </c>
      <c r="G122" s="668">
        <v>2503</v>
      </c>
      <c r="H122" s="668">
        <v>1</v>
      </c>
      <c r="I122" s="668">
        <v>227.54545454545453</v>
      </c>
      <c r="J122" s="668">
        <v>24</v>
      </c>
      <c r="K122" s="668">
        <v>5472</v>
      </c>
      <c r="L122" s="668">
        <v>2.1861765880942867</v>
      </c>
      <c r="M122" s="668">
        <v>228</v>
      </c>
      <c r="N122" s="668">
        <v>19</v>
      </c>
      <c r="O122" s="668">
        <v>4351</v>
      </c>
      <c r="P122" s="681">
        <v>1.7383140231721934</v>
      </c>
      <c r="Q122" s="669">
        <v>229</v>
      </c>
    </row>
    <row r="123" spans="1:17" ht="14.4" customHeight="1" x14ac:dyDescent="0.3">
      <c r="A123" s="664" t="s">
        <v>8667</v>
      </c>
      <c r="B123" s="665" t="s">
        <v>8668</v>
      </c>
      <c r="C123" s="665" t="s">
        <v>8045</v>
      </c>
      <c r="D123" s="665" t="s">
        <v>8755</v>
      </c>
      <c r="E123" s="665" t="s">
        <v>8756</v>
      </c>
      <c r="F123" s="668">
        <v>1</v>
      </c>
      <c r="G123" s="668">
        <v>157</v>
      </c>
      <c r="H123" s="668">
        <v>1</v>
      </c>
      <c r="I123" s="668">
        <v>157</v>
      </c>
      <c r="J123" s="668"/>
      <c r="K123" s="668"/>
      <c r="L123" s="668"/>
      <c r="M123" s="668"/>
      <c r="N123" s="668"/>
      <c r="O123" s="668"/>
      <c r="P123" s="681"/>
      <c r="Q123" s="669"/>
    </row>
    <row r="124" spans="1:17" ht="14.4" customHeight="1" x14ac:dyDescent="0.3">
      <c r="A124" s="664" t="s">
        <v>8667</v>
      </c>
      <c r="B124" s="665" t="s">
        <v>8668</v>
      </c>
      <c r="C124" s="665" t="s">
        <v>8045</v>
      </c>
      <c r="D124" s="665" t="s">
        <v>8757</v>
      </c>
      <c r="E124" s="665" t="s">
        <v>8758</v>
      </c>
      <c r="F124" s="668">
        <v>39</v>
      </c>
      <c r="G124" s="668">
        <v>17959</v>
      </c>
      <c r="H124" s="668">
        <v>1</v>
      </c>
      <c r="I124" s="668">
        <v>460.4871794871795</v>
      </c>
      <c r="J124" s="668">
        <v>35</v>
      </c>
      <c r="K124" s="668">
        <v>16135</v>
      </c>
      <c r="L124" s="668">
        <v>0.89843532490673195</v>
      </c>
      <c r="M124" s="668">
        <v>461</v>
      </c>
      <c r="N124" s="668">
        <v>37</v>
      </c>
      <c r="O124" s="668">
        <v>17094</v>
      </c>
      <c r="P124" s="681">
        <v>0.95183473467342283</v>
      </c>
      <c r="Q124" s="669">
        <v>462</v>
      </c>
    </row>
    <row r="125" spans="1:17" ht="14.4" customHeight="1" x14ac:dyDescent="0.3">
      <c r="A125" s="664" t="s">
        <v>8667</v>
      </c>
      <c r="B125" s="665" t="s">
        <v>8668</v>
      </c>
      <c r="C125" s="665" t="s">
        <v>8045</v>
      </c>
      <c r="D125" s="665" t="s">
        <v>8759</v>
      </c>
      <c r="E125" s="665" t="s">
        <v>8760</v>
      </c>
      <c r="F125" s="668">
        <v>3</v>
      </c>
      <c r="G125" s="668">
        <v>1681</v>
      </c>
      <c r="H125" s="668">
        <v>1</v>
      </c>
      <c r="I125" s="668">
        <v>560.33333333333337</v>
      </c>
      <c r="J125" s="668">
        <v>1</v>
      </c>
      <c r="K125" s="668">
        <v>561</v>
      </c>
      <c r="L125" s="668">
        <v>0.33372992266508034</v>
      </c>
      <c r="M125" s="668">
        <v>561</v>
      </c>
      <c r="N125" s="668">
        <v>11</v>
      </c>
      <c r="O125" s="668">
        <v>6182</v>
      </c>
      <c r="P125" s="681">
        <v>3.6775728732897086</v>
      </c>
      <c r="Q125" s="669">
        <v>562</v>
      </c>
    </row>
    <row r="126" spans="1:17" ht="14.4" customHeight="1" x14ac:dyDescent="0.3">
      <c r="A126" s="664" t="s">
        <v>8667</v>
      </c>
      <c r="B126" s="665" t="s">
        <v>8668</v>
      </c>
      <c r="C126" s="665" t="s">
        <v>8045</v>
      </c>
      <c r="D126" s="665" t="s">
        <v>8761</v>
      </c>
      <c r="E126" s="665" t="s">
        <v>8762</v>
      </c>
      <c r="F126" s="668"/>
      <c r="G126" s="668"/>
      <c r="H126" s="668"/>
      <c r="I126" s="668"/>
      <c r="J126" s="668"/>
      <c r="K126" s="668"/>
      <c r="L126" s="668"/>
      <c r="M126" s="668"/>
      <c r="N126" s="668">
        <v>1</v>
      </c>
      <c r="O126" s="668">
        <v>172</v>
      </c>
      <c r="P126" s="681"/>
      <c r="Q126" s="669">
        <v>172</v>
      </c>
    </row>
    <row r="127" spans="1:17" ht="14.4" customHeight="1" x14ac:dyDescent="0.3">
      <c r="A127" s="664" t="s">
        <v>8667</v>
      </c>
      <c r="B127" s="665" t="s">
        <v>8668</v>
      </c>
      <c r="C127" s="665" t="s">
        <v>8045</v>
      </c>
      <c r="D127" s="665" t="s">
        <v>8763</v>
      </c>
      <c r="E127" s="665" t="s">
        <v>8764</v>
      </c>
      <c r="F127" s="668">
        <v>1</v>
      </c>
      <c r="G127" s="668">
        <v>132</v>
      </c>
      <c r="H127" s="668">
        <v>1</v>
      </c>
      <c r="I127" s="668">
        <v>132</v>
      </c>
      <c r="J127" s="668">
        <v>2</v>
      </c>
      <c r="K127" s="668">
        <v>264</v>
      </c>
      <c r="L127" s="668">
        <v>2</v>
      </c>
      <c r="M127" s="668">
        <v>132</v>
      </c>
      <c r="N127" s="668"/>
      <c r="O127" s="668"/>
      <c r="P127" s="681"/>
      <c r="Q127" s="669"/>
    </row>
    <row r="128" spans="1:17" ht="14.4" customHeight="1" x14ac:dyDescent="0.3">
      <c r="A128" s="664" t="s">
        <v>8667</v>
      </c>
      <c r="B128" s="665" t="s">
        <v>8668</v>
      </c>
      <c r="C128" s="665" t="s">
        <v>8045</v>
      </c>
      <c r="D128" s="665" t="s">
        <v>8765</v>
      </c>
      <c r="E128" s="665" t="s">
        <v>8766</v>
      </c>
      <c r="F128" s="668">
        <v>5</v>
      </c>
      <c r="G128" s="668">
        <v>888</v>
      </c>
      <c r="H128" s="668">
        <v>1</v>
      </c>
      <c r="I128" s="668">
        <v>177.6</v>
      </c>
      <c r="J128" s="668">
        <v>1</v>
      </c>
      <c r="K128" s="668">
        <v>178</v>
      </c>
      <c r="L128" s="668">
        <v>0.20045045045045046</v>
      </c>
      <c r="M128" s="668">
        <v>178</v>
      </c>
      <c r="N128" s="668">
        <v>1</v>
      </c>
      <c r="O128" s="668">
        <v>179</v>
      </c>
      <c r="P128" s="681">
        <v>0.20157657657657657</v>
      </c>
      <c r="Q128" s="669">
        <v>179</v>
      </c>
    </row>
    <row r="129" spans="1:17" ht="14.4" customHeight="1" x14ac:dyDescent="0.3">
      <c r="A129" s="664" t="s">
        <v>8667</v>
      </c>
      <c r="B129" s="665" t="s">
        <v>8668</v>
      </c>
      <c r="C129" s="665" t="s">
        <v>8045</v>
      </c>
      <c r="D129" s="665" t="s">
        <v>8767</v>
      </c>
      <c r="E129" s="665" t="s">
        <v>8768</v>
      </c>
      <c r="F129" s="668">
        <v>1</v>
      </c>
      <c r="G129" s="668">
        <v>413</v>
      </c>
      <c r="H129" s="668">
        <v>1</v>
      </c>
      <c r="I129" s="668">
        <v>413</v>
      </c>
      <c r="J129" s="668">
        <v>1</v>
      </c>
      <c r="K129" s="668">
        <v>413</v>
      </c>
      <c r="L129" s="668">
        <v>1</v>
      </c>
      <c r="M129" s="668">
        <v>413</v>
      </c>
      <c r="N129" s="668">
        <v>1</v>
      </c>
      <c r="O129" s="668">
        <v>414</v>
      </c>
      <c r="P129" s="681">
        <v>1.0024213075060533</v>
      </c>
      <c r="Q129" s="669">
        <v>414</v>
      </c>
    </row>
    <row r="130" spans="1:17" ht="14.4" customHeight="1" x14ac:dyDescent="0.3">
      <c r="A130" s="664" t="s">
        <v>8667</v>
      </c>
      <c r="B130" s="665" t="s">
        <v>8668</v>
      </c>
      <c r="C130" s="665" t="s">
        <v>8045</v>
      </c>
      <c r="D130" s="665" t="s">
        <v>8769</v>
      </c>
      <c r="E130" s="665" t="s">
        <v>8770</v>
      </c>
      <c r="F130" s="668">
        <v>127</v>
      </c>
      <c r="G130" s="668">
        <v>119338</v>
      </c>
      <c r="H130" s="668">
        <v>1</v>
      </c>
      <c r="I130" s="668">
        <v>939.66929133858264</v>
      </c>
      <c r="J130" s="668">
        <v>121</v>
      </c>
      <c r="K130" s="668">
        <v>113740</v>
      </c>
      <c r="L130" s="668">
        <v>0.95309121989642864</v>
      </c>
      <c r="M130" s="668">
        <v>940</v>
      </c>
      <c r="N130" s="668">
        <v>139</v>
      </c>
      <c r="O130" s="668">
        <v>130799</v>
      </c>
      <c r="P130" s="681">
        <v>1.0960381437597413</v>
      </c>
      <c r="Q130" s="669">
        <v>941</v>
      </c>
    </row>
    <row r="131" spans="1:17" ht="14.4" customHeight="1" x14ac:dyDescent="0.3">
      <c r="A131" s="664" t="s">
        <v>8667</v>
      </c>
      <c r="B131" s="665" t="s">
        <v>8668</v>
      </c>
      <c r="C131" s="665" t="s">
        <v>8045</v>
      </c>
      <c r="D131" s="665" t="s">
        <v>8771</v>
      </c>
      <c r="E131" s="665" t="s">
        <v>8772</v>
      </c>
      <c r="F131" s="668">
        <v>3</v>
      </c>
      <c r="G131" s="668">
        <v>1184</v>
      </c>
      <c r="H131" s="668">
        <v>1</v>
      </c>
      <c r="I131" s="668">
        <v>394.66666666666669</v>
      </c>
      <c r="J131" s="668">
        <v>1</v>
      </c>
      <c r="K131" s="668">
        <v>395</v>
      </c>
      <c r="L131" s="668">
        <v>0.33361486486486486</v>
      </c>
      <c r="M131" s="668">
        <v>395</v>
      </c>
      <c r="N131" s="668">
        <v>1</v>
      </c>
      <c r="O131" s="668">
        <v>396</v>
      </c>
      <c r="P131" s="681">
        <v>0.33445945945945948</v>
      </c>
      <c r="Q131" s="669">
        <v>396</v>
      </c>
    </row>
    <row r="132" spans="1:17" ht="14.4" customHeight="1" x14ac:dyDescent="0.3">
      <c r="A132" s="664" t="s">
        <v>8667</v>
      </c>
      <c r="B132" s="665" t="s">
        <v>8668</v>
      </c>
      <c r="C132" s="665" t="s">
        <v>8045</v>
      </c>
      <c r="D132" s="665" t="s">
        <v>8773</v>
      </c>
      <c r="E132" s="665" t="s">
        <v>8774</v>
      </c>
      <c r="F132" s="668">
        <v>1</v>
      </c>
      <c r="G132" s="668">
        <v>309</v>
      </c>
      <c r="H132" s="668">
        <v>1</v>
      </c>
      <c r="I132" s="668">
        <v>309</v>
      </c>
      <c r="J132" s="668">
        <v>1</v>
      </c>
      <c r="K132" s="668">
        <v>310</v>
      </c>
      <c r="L132" s="668">
        <v>1.0032362459546926</v>
      </c>
      <c r="M132" s="668">
        <v>310</v>
      </c>
      <c r="N132" s="668"/>
      <c r="O132" s="668"/>
      <c r="P132" s="681"/>
      <c r="Q132" s="669"/>
    </row>
    <row r="133" spans="1:17" ht="14.4" customHeight="1" x14ac:dyDescent="0.3">
      <c r="A133" s="664" t="s">
        <v>8667</v>
      </c>
      <c r="B133" s="665" t="s">
        <v>8668</v>
      </c>
      <c r="C133" s="665" t="s">
        <v>8045</v>
      </c>
      <c r="D133" s="665" t="s">
        <v>8775</v>
      </c>
      <c r="E133" s="665" t="s">
        <v>8776</v>
      </c>
      <c r="F133" s="668">
        <v>2</v>
      </c>
      <c r="G133" s="668">
        <v>178</v>
      </c>
      <c r="H133" s="668">
        <v>1</v>
      </c>
      <c r="I133" s="668">
        <v>89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8667</v>
      </c>
      <c r="B134" s="665" t="s">
        <v>8668</v>
      </c>
      <c r="C134" s="665" t="s">
        <v>8045</v>
      </c>
      <c r="D134" s="665" t="s">
        <v>8777</v>
      </c>
      <c r="E134" s="665" t="s">
        <v>8778</v>
      </c>
      <c r="F134" s="668">
        <v>547</v>
      </c>
      <c r="G134" s="668">
        <v>16269</v>
      </c>
      <c r="H134" s="668">
        <v>1</v>
      </c>
      <c r="I134" s="668">
        <v>29.742230347349178</v>
      </c>
      <c r="J134" s="668">
        <v>948</v>
      </c>
      <c r="K134" s="668">
        <v>28440</v>
      </c>
      <c r="L134" s="668">
        <v>1.7481099022681172</v>
      </c>
      <c r="M134" s="668">
        <v>30</v>
      </c>
      <c r="N134" s="668">
        <v>1011</v>
      </c>
      <c r="O134" s="668">
        <v>30330</v>
      </c>
      <c r="P134" s="681">
        <v>1.8642817628618846</v>
      </c>
      <c r="Q134" s="669">
        <v>30</v>
      </c>
    </row>
    <row r="135" spans="1:17" ht="14.4" customHeight="1" x14ac:dyDescent="0.3">
      <c r="A135" s="664" t="s">
        <v>8667</v>
      </c>
      <c r="B135" s="665" t="s">
        <v>8668</v>
      </c>
      <c r="C135" s="665" t="s">
        <v>8045</v>
      </c>
      <c r="D135" s="665" t="s">
        <v>8779</v>
      </c>
      <c r="E135" s="665" t="s">
        <v>8780</v>
      </c>
      <c r="F135" s="668">
        <v>4</v>
      </c>
      <c r="G135" s="668">
        <v>200</v>
      </c>
      <c r="H135" s="668">
        <v>1</v>
      </c>
      <c r="I135" s="668">
        <v>50</v>
      </c>
      <c r="J135" s="668">
        <v>2</v>
      </c>
      <c r="K135" s="668">
        <v>100</v>
      </c>
      <c r="L135" s="668">
        <v>0.5</v>
      </c>
      <c r="M135" s="668">
        <v>50</v>
      </c>
      <c r="N135" s="668">
        <v>2</v>
      </c>
      <c r="O135" s="668">
        <v>100</v>
      </c>
      <c r="P135" s="681">
        <v>0.5</v>
      </c>
      <c r="Q135" s="669">
        <v>50</v>
      </c>
    </row>
    <row r="136" spans="1:17" ht="14.4" customHeight="1" x14ac:dyDescent="0.3">
      <c r="A136" s="664" t="s">
        <v>8667</v>
      </c>
      <c r="B136" s="665" t="s">
        <v>8668</v>
      </c>
      <c r="C136" s="665" t="s">
        <v>8045</v>
      </c>
      <c r="D136" s="665" t="s">
        <v>8781</v>
      </c>
      <c r="E136" s="665" t="s">
        <v>8782</v>
      </c>
      <c r="F136" s="668">
        <v>26</v>
      </c>
      <c r="G136" s="668">
        <v>312</v>
      </c>
      <c r="H136" s="668">
        <v>1</v>
      </c>
      <c r="I136" s="668">
        <v>12</v>
      </c>
      <c r="J136" s="668">
        <v>42</v>
      </c>
      <c r="K136" s="668">
        <v>504</v>
      </c>
      <c r="L136" s="668">
        <v>1.6153846153846154</v>
      </c>
      <c r="M136" s="668">
        <v>12</v>
      </c>
      <c r="N136" s="668">
        <v>51</v>
      </c>
      <c r="O136" s="668">
        <v>612</v>
      </c>
      <c r="P136" s="681">
        <v>1.9615384615384615</v>
      </c>
      <c r="Q136" s="669">
        <v>12</v>
      </c>
    </row>
    <row r="137" spans="1:17" ht="14.4" customHeight="1" x14ac:dyDescent="0.3">
      <c r="A137" s="664" t="s">
        <v>8667</v>
      </c>
      <c r="B137" s="665" t="s">
        <v>8668</v>
      </c>
      <c r="C137" s="665" t="s">
        <v>8045</v>
      </c>
      <c r="D137" s="665" t="s">
        <v>8783</v>
      </c>
      <c r="E137" s="665" t="s">
        <v>8784</v>
      </c>
      <c r="F137" s="668">
        <v>24</v>
      </c>
      <c r="G137" s="668">
        <v>4363</v>
      </c>
      <c r="H137" s="668">
        <v>1</v>
      </c>
      <c r="I137" s="668">
        <v>181.79166666666666</v>
      </c>
      <c r="J137" s="668">
        <v>43</v>
      </c>
      <c r="K137" s="668">
        <v>7826</v>
      </c>
      <c r="L137" s="668">
        <v>1.793719917487967</v>
      </c>
      <c r="M137" s="668">
        <v>182</v>
      </c>
      <c r="N137" s="668">
        <v>46</v>
      </c>
      <c r="O137" s="668">
        <v>8418</v>
      </c>
      <c r="P137" s="681">
        <v>1.9294063717625487</v>
      </c>
      <c r="Q137" s="669">
        <v>183</v>
      </c>
    </row>
    <row r="138" spans="1:17" ht="14.4" customHeight="1" x14ac:dyDescent="0.3">
      <c r="A138" s="664" t="s">
        <v>8667</v>
      </c>
      <c r="B138" s="665" t="s">
        <v>8668</v>
      </c>
      <c r="C138" s="665" t="s">
        <v>8045</v>
      </c>
      <c r="D138" s="665" t="s">
        <v>8785</v>
      </c>
      <c r="E138" s="665" t="s">
        <v>8786</v>
      </c>
      <c r="F138" s="668">
        <v>64</v>
      </c>
      <c r="G138" s="668">
        <v>4580</v>
      </c>
      <c r="H138" s="668">
        <v>1</v>
      </c>
      <c r="I138" s="668">
        <v>71.5625</v>
      </c>
      <c r="J138" s="668">
        <v>47</v>
      </c>
      <c r="K138" s="668">
        <v>3384</v>
      </c>
      <c r="L138" s="668">
        <v>0.73886462882096071</v>
      </c>
      <c r="M138" s="668">
        <v>72</v>
      </c>
      <c r="N138" s="668">
        <v>50</v>
      </c>
      <c r="O138" s="668">
        <v>3650</v>
      </c>
      <c r="P138" s="681">
        <v>0.79694323144104806</v>
      </c>
      <c r="Q138" s="669">
        <v>73</v>
      </c>
    </row>
    <row r="139" spans="1:17" ht="14.4" customHeight="1" x14ac:dyDescent="0.3">
      <c r="A139" s="664" t="s">
        <v>8667</v>
      </c>
      <c r="B139" s="665" t="s">
        <v>8668</v>
      </c>
      <c r="C139" s="665" t="s">
        <v>8045</v>
      </c>
      <c r="D139" s="665" t="s">
        <v>8787</v>
      </c>
      <c r="E139" s="665" t="s">
        <v>8788</v>
      </c>
      <c r="F139" s="668">
        <v>19</v>
      </c>
      <c r="G139" s="668">
        <v>3473</v>
      </c>
      <c r="H139" s="668">
        <v>1</v>
      </c>
      <c r="I139" s="668">
        <v>182.78947368421052</v>
      </c>
      <c r="J139" s="668">
        <v>32</v>
      </c>
      <c r="K139" s="668">
        <v>5856</v>
      </c>
      <c r="L139" s="668">
        <v>1.6861503023322775</v>
      </c>
      <c r="M139" s="668">
        <v>183</v>
      </c>
      <c r="N139" s="668">
        <v>34</v>
      </c>
      <c r="O139" s="668">
        <v>6256</v>
      </c>
      <c r="P139" s="681">
        <v>1.8013245033112584</v>
      </c>
      <c r="Q139" s="669">
        <v>184</v>
      </c>
    </row>
    <row r="140" spans="1:17" ht="14.4" customHeight="1" x14ac:dyDescent="0.3">
      <c r="A140" s="664" t="s">
        <v>8667</v>
      </c>
      <c r="B140" s="665" t="s">
        <v>8668</v>
      </c>
      <c r="C140" s="665" t="s">
        <v>8045</v>
      </c>
      <c r="D140" s="665" t="s">
        <v>8616</v>
      </c>
      <c r="E140" s="665" t="s">
        <v>8617</v>
      </c>
      <c r="F140" s="668"/>
      <c r="G140" s="668"/>
      <c r="H140" s="668"/>
      <c r="I140" s="668"/>
      <c r="J140" s="668">
        <v>6</v>
      </c>
      <c r="K140" s="668">
        <v>7608</v>
      </c>
      <c r="L140" s="668"/>
      <c r="M140" s="668">
        <v>1268</v>
      </c>
      <c r="N140" s="668">
        <v>4</v>
      </c>
      <c r="O140" s="668">
        <v>5132</v>
      </c>
      <c r="P140" s="681"/>
      <c r="Q140" s="669">
        <v>1283</v>
      </c>
    </row>
    <row r="141" spans="1:17" ht="14.4" customHeight="1" x14ac:dyDescent="0.3">
      <c r="A141" s="664" t="s">
        <v>8667</v>
      </c>
      <c r="B141" s="665" t="s">
        <v>8668</v>
      </c>
      <c r="C141" s="665" t="s">
        <v>8045</v>
      </c>
      <c r="D141" s="665" t="s">
        <v>8789</v>
      </c>
      <c r="E141" s="665" t="s">
        <v>8790</v>
      </c>
      <c r="F141" s="668">
        <v>3866</v>
      </c>
      <c r="G141" s="668">
        <v>571103</v>
      </c>
      <c r="H141" s="668">
        <v>1</v>
      </c>
      <c r="I141" s="668">
        <v>147.72452146921884</v>
      </c>
      <c r="J141" s="668">
        <v>3541</v>
      </c>
      <c r="K141" s="668">
        <v>524068</v>
      </c>
      <c r="L141" s="668">
        <v>0.91764182643060888</v>
      </c>
      <c r="M141" s="668">
        <v>148</v>
      </c>
      <c r="N141" s="668">
        <v>3720</v>
      </c>
      <c r="O141" s="668">
        <v>554280</v>
      </c>
      <c r="P141" s="681">
        <v>0.9705429668553659</v>
      </c>
      <c r="Q141" s="669">
        <v>149</v>
      </c>
    </row>
    <row r="142" spans="1:17" ht="14.4" customHeight="1" x14ac:dyDescent="0.3">
      <c r="A142" s="664" t="s">
        <v>8667</v>
      </c>
      <c r="B142" s="665" t="s">
        <v>8668</v>
      </c>
      <c r="C142" s="665" t="s">
        <v>8045</v>
      </c>
      <c r="D142" s="665" t="s">
        <v>8791</v>
      </c>
      <c r="E142" s="665" t="s">
        <v>8792</v>
      </c>
      <c r="F142" s="668">
        <v>555</v>
      </c>
      <c r="G142" s="668">
        <v>16506</v>
      </c>
      <c r="H142" s="668">
        <v>1</v>
      </c>
      <c r="I142" s="668">
        <v>29.74054054054054</v>
      </c>
      <c r="J142" s="668">
        <v>959</v>
      </c>
      <c r="K142" s="668">
        <v>28770</v>
      </c>
      <c r="L142" s="668">
        <v>1.7430025445292621</v>
      </c>
      <c r="M142" s="668">
        <v>30</v>
      </c>
      <c r="N142" s="668">
        <v>1024</v>
      </c>
      <c r="O142" s="668">
        <v>30720</v>
      </c>
      <c r="P142" s="681">
        <v>1.861141403126136</v>
      </c>
      <c r="Q142" s="669">
        <v>30</v>
      </c>
    </row>
    <row r="143" spans="1:17" ht="14.4" customHeight="1" x14ac:dyDescent="0.3">
      <c r="A143" s="664" t="s">
        <v>8667</v>
      </c>
      <c r="B143" s="665" t="s">
        <v>8668</v>
      </c>
      <c r="C143" s="665" t="s">
        <v>8045</v>
      </c>
      <c r="D143" s="665" t="s">
        <v>8793</v>
      </c>
      <c r="E143" s="665" t="s">
        <v>8794</v>
      </c>
      <c r="F143" s="668">
        <v>472</v>
      </c>
      <c r="G143" s="668">
        <v>14632</v>
      </c>
      <c r="H143" s="668">
        <v>1</v>
      </c>
      <c r="I143" s="668">
        <v>31</v>
      </c>
      <c r="J143" s="668">
        <v>851</v>
      </c>
      <c r="K143" s="668">
        <v>26381</v>
      </c>
      <c r="L143" s="668">
        <v>1.8029661016949152</v>
      </c>
      <c r="M143" s="668">
        <v>31</v>
      </c>
      <c r="N143" s="668">
        <v>911</v>
      </c>
      <c r="O143" s="668">
        <v>28241</v>
      </c>
      <c r="P143" s="681">
        <v>1.9300847457627119</v>
      </c>
      <c r="Q143" s="669">
        <v>31</v>
      </c>
    </row>
    <row r="144" spans="1:17" ht="14.4" customHeight="1" x14ac:dyDescent="0.3">
      <c r="A144" s="664" t="s">
        <v>8667</v>
      </c>
      <c r="B144" s="665" t="s">
        <v>8668</v>
      </c>
      <c r="C144" s="665" t="s">
        <v>8045</v>
      </c>
      <c r="D144" s="665" t="s">
        <v>8795</v>
      </c>
      <c r="E144" s="665" t="s">
        <v>8796</v>
      </c>
      <c r="F144" s="668">
        <v>487</v>
      </c>
      <c r="G144" s="668">
        <v>13149</v>
      </c>
      <c r="H144" s="668">
        <v>1</v>
      </c>
      <c r="I144" s="668">
        <v>27</v>
      </c>
      <c r="J144" s="668">
        <v>868</v>
      </c>
      <c r="K144" s="668">
        <v>23436</v>
      </c>
      <c r="L144" s="668">
        <v>1.7823408624229979</v>
      </c>
      <c r="M144" s="668">
        <v>27</v>
      </c>
      <c r="N144" s="668">
        <v>926</v>
      </c>
      <c r="O144" s="668">
        <v>25002</v>
      </c>
      <c r="P144" s="681">
        <v>1.9014373716632444</v>
      </c>
      <c r="Q144" s="669">
        <v>27</v>
      </c>
    </row>
    <row r="145" spans="1:17" ht="14.4" customHeight="1" x14ac:dyDescent="0.3">
      <c r="A145" s="664" t="s">
        <v>8667</v>
      </c>
      <c r="B145" s="665" t="s">
        <v>8668</v>
      </c>
      <c r="C145" s="665" t="s">
        <v>8045</v>
      </c>
      <c r="D145" s="665" t="s">
        <v>8797</v>
      </c>
      <c r="E145" s="665" t="s">
        <v>8798</v>
      </c>
      <c r="F145" s="668">
        <v>29</v>
      </c>
      <c r="G145" s="668">
        <v>7371</v>
      </c>
      <c r="H145" s="668">
        <v>1</v>
      </c>
      <c r="I145" s="668">
        <v>254.17241379310346</v>
      </c>
      <c r="J145" s="668">
        <v>24</v>
      </c>
      <c r="K145" s="668">
        <v>6120</v>
      </c>
      <c r="L145" s="668">
        <v>0.83028083028083033</v>
      </c>
      <c r="M145" s="668">
        <v>255</v>
      </c>
      <c r="N145" s="668">
        <v>21</v>
      </c>
      <c r="O145" s="668">
        <v>5376</v>
      </c>
      <c r="P145" s="681">
        <v>0.72934472934472938</v>
      </c>
      <c r="Q145" s="669">
        <v>256</v>
      </c>
    </row>
    <row r="146" spans="1:17" ht="14.4" customHeight="1" x14ac:dyDescent="0.3">
      <c r="A146" s="664" t="s">
        <v>8667</v>
      </c>
      <c r="B146" s="665" t="s">
        <v>8668</v>
      </c>
      <c r="C146" s="665" t="s">
        <v>8045</v>
      </c>
      <c r="D146" s="665" t="s">
        <v>8799</v>
      </c>
      <c r="E146" s="665" t="s">
        <v>8800</v>
      </c>
      <c r="F146" s="668"/>
      <c r="G146" s="668"/>
      <c r="H146" s="668"/>
      <c r="I146" s="668"/>
      <c r="J146" s="668"/>
      <c r="K146" s="668"/>
      <c r="L146" s="668"/>
      <c r="M146" s="668"/>
      <c r="N146" s="668">
        <v>1</v>
      </c>
      <c r="O146" s="668">
        <v>163</v>
      </c>
      <c r="P146" s="681"/>
      <c r="Q146" s="669">
        <v>163</v>
      </c>
    </row>
    <row r="147" spans="1:17" ht="14.4" customHeight="1" x14ac:dyDescent="0.3">
      <c r="A147" s="664" t="s">
        <v>8667</v>
      </c>
      <c r="B147" s="665" t="s">
        <v>8668</v>
      </c>
      <c r="C147" s="665" t="s">
        <v>8045</v>
      </c>
      <c r="D147" s="665" t="s">
        <v>8801</v>
      </c>
      <c r="E147" s="665" t="s">
        <v>8802</v>
      </c>
      <c r="F147" s="668">
        <v>3187</v>
      </c>
      <c r="G147" s="668">
        <v>70114</v>
      </c>
      <c r="H147" s="668">
        <v>1</v>
      </c>
      <c r="I147" s="668">
        <v>22</v>
      </c>
      <c r="J147" s="668">
        <v>2346</v>
      </c>
      <c r="K147" s="668">
        <v>51612</v>
      </c>
      <c r="L147" s="668">
        <v>0.73611546909319114</v>
      </c>
      <c r="M147" s="668">
        <v>22</v>
      </c>
      <c r="N147" s="668">
        <v>2541</v>
      </c>
      <c r="O147" s="668">
        <v>55902</v>
      </c>
      <c r="P147" s="681">
        <v>0.79730153749607779</v>
      </c>
      <c r="Q147" s="669">
        <v>22</v>
      </c>
    </row>
    <row r="148" spans="1:17" ht="14.4" customHeight="1" x14ac:dyDescent="0.3">
      <c r="A148" s="664" t="s">
        <v>8667</v>
      </c>
      <c r="B148" s="665" t="s">
        <v>8668</v>
      </c>
      <c r="C148" s="665" t="s">
        <v>8045</v>
      </c>
      <c r="D148" s="665" t="s">
        <v>8803</v>
      </c>
      <c r="E148" s="665" t="s">
        <v>8804</v>
      </c>
      <c r="F148" s="668">
        <v>523</v>
      </c>
      <c r="G148" s="668">
        <v>13075</v>
      </c>
      <c r="H148" s="668">
        <v>1</v>
      </c>
      <c r="I148" s="668">
        <v>25</v>
      </c>
      <c r="J148" s="668">
        <v>921</v>
      </c>
      <c r="K148" s="668">
        <v>23025</v>
      </c>
      <c r="L148" s="668">
        <v>1.7609942638623326</v>
      </c>
      <c r="M148" s="668">
        <v>25</v>
      </c>
      <c r="N148" s="668">
        <v>981</v>
      </c>
      <c r="O148" s="668">
        <v>24525</v>
      </c>
      <c r="P148" s="681">
        <v>1.875717017208413</v>
      </c>
      <c r="Q148" s="669">
        <v>25</v>
      </c>
    </row>
    <row r="149" spans="1:17" ht="14.4" customHeight="1" x14ac:dyDescent="0.3">
      <c r="A149" s="664" t="s">
        <v>8667</v>
      </c>
      <c r="B149" s="665" t="s">
        <v>8668</v>
      </c>
      <c r="C149" s="665" t="s">
        <v>8045</v>
      </c>
      <c r="D149" s="665" t="s">
        <v>8805</v>
      </c>
      <c r="E149" s="665" t="s">
        <v>8806</v>
      </c>
      <c r="F149" s="668">
        <v>411</v>
      </c>
      <c r="G149" s="668">
        <v>13563</v>
      </c>
      <c r="H149" s="668">
        <v>1</v>
      </c>
      <c r="I149" s="668">
        <v>33</v>
      </c>
      <c r="J149" s="668">
        <v>780</v>
      </c>
      <c r="K149" s="668">
        <v>25740</v>
      </c>
      <c r="L149" s="668">
        <v>1.8978102189781021</v>
      </c>
      <c r="M149" s="668">
        <v>33</v>
      </c>
      <c r="N149" s="668">
        <v>811</v>
      </c>
      <c r="O149" s="668">
        <v>26763</v>
      </c>
      <c r="P149" s="681">
        <v>1.97323600973236</v>
      </c>
      <c r="Q149" s="669">
        <v>33</v>
      </c>
    </row>
    <row r="150" spans="1:17" ht="14.4" customHeight="1" x14ac:dyDescent="0.3">
      <c r="A150" s="664" t="s">
        <v>8667</v>
      </c>
      <c r="B150" s="665" t="s">
        <v>8668</v>
      </c>
      <c r="C150" s="665" t="s">
        <v>8045</v>
      </c>
      <c r="D150" s="665" t="s">
        <v>8807</v>
      </c>
      <c r="E150" s="665" t="s">
        <v>8808</v>
      </c>
      <c r="F150" s="668">
        <v>1</v>
      </c>
      <c r="G150" s="668">
        <v>30</v>
      </c>
      <c r="H150" s="668">
        <v>1</v>
      </c>
      <c r="I150" s="668">
        <v>30</v>
      </c>
      <c r="J150" s="668">
        <v>3</v>
      </c>
      <c r="K150" s="668">
        <v>90</v>
      </c>
      <c r="L150" s="668">
        <v>3</v>
      </c>
      <c r="M150" s="668">
        <v>30</v>
      </c>
      <c r="N150" s="668">
        <v>6</v>
      </c>
      <c r="O150" s="668">
        <v>180</v>
      </c>
      <c r="P150" s="681">
        <v>6</v>
      </c>
      <c r="Q150" s="669">
        <v>30</v>
      </c>
    </row>
    <row r="151" spans="1:17" ht="14.4" customHeight="1" x14ac:dyDescent="0.3">
      <c r="A151" s="664" t="s">
        <v>8667</v>
      </c>
      <c r="B151" s="665" t="s">
        <v>8668</v>
      </c>
      <c r="C151" s="665" t="s">
        <v>8045</v>
      </c>
      <c r="D151" s="665" t="s">
        <v>8809</v>
      </c>
      <c r="E151" s="665" t="s">
        <v>8810</v>
      </c>
      <c r="F151" s="668">
        <v>2</v>
      </c>
      <c r="G151" s="668">
        <v>408</v>
      </c>
      <c r="H151" s="668">
        <v>1</v>
      </c>
      <c r="I151" s="668">
        <v>204</v>
      </c>
      <c r="J151" s="668">
        <v>1</v>
      </c>
      <c r="K151" s="668">
        <v>204</v>
      </c>
      <c r="L151" s="668">
        <v>0.5</v>
      </c>
      <c r="M151" s="668">
        <v>204</v>
      </c>
      <c r="N151" s="668">
        <v>1</v>
      </c>
      <c r="O151" s="668">
        <v>205</v>
      </c>
      <c r="P151" s="681">
        <v>0.50245098039215685</v>
      </c>
      <c r="Q151" s="669">
        <v>205</v>
      </c>
    </row>
    <row r="152" spans="1:17" ht="14.4" customHeight="1" x14ac:dyDescent="0.3">
      <c r="A152" s="664" t="s">
        <v>8667</v>
      </c>
      <c r="B152" s="665" t="s">
        <v>8668</v>
      </c>
      <c r="C152" s="665" t="s">
        <v>8045</v>
      </c>
      <c r="D152" s="665" t="s">
        <v>8811</v>
      </c>
      <c r="E152" s="665" t="s">
        <v>8812</v>
      </c>
      <c r="F152" s="668">
        <v>10</v>
      </c>
      <c r="G152" s="668">
        <v>260</v>
      </c>
      <c r="H152" s="668">
        <v>1</v>
      </c>
      <c r="I152" s="668">
        <v>26</v>
      </c>
      <c r="J152" s="668">
        <v>2</v>
      </c>
      <c r="K152" s="668">
        <v>52</v>
      </c>
      <c r="L152" s="668">
        <v>0.2</v>
      </c>
      <c r="M152" s="668">
        <v>26</v>
      </c>
      <c r="N152" s="668">
        <v>12</v>
      </c>
      <c r="O152" s="668">
        <v>312</v>
      </c>
      <c r="P152" s="681">
        <v>1.2</v>
      </c>
      <c r="Q152" s="669">
        <v>26</v>
      </c>
    </row>
    <row r="153" spans="1:17" ht="14.4" customHeight="1" x14ac:dyDescent="0.3">
      <c r="A153" s="664" t="s">
        <v>8667</v>
      </c>
      <c r="B153" s="665" t="s">
        <v>8668</v>
      </c>
      <c r="C153" s="665" t="s">
        <v>8045</v>
      </c>
      <c r="D153" s="665" t="s">
        <v>8813</v>
      </c>
      <c r="E153" s="665" t="s">
        <v>8814</v>
      </c>
      <c r="F153" s="668">
        <v>40</v>
      </c>
      <c r="G153" s="668">
        <v>3360</v>
      </c>
      <c r="H153" s="668">
        <v>1</v>
      </c>
      <c r="I153" s="668">
        <v>84</v>
      </c>
      <c r="J153" s="668">
        <v>56</v>
      </c>
      <c r="K153" s="668">
        <v>4704</v>
      </c>
      <c r="L153" s="668">
        <v>1.4</v>
      </c>
      <c r="M153" s="668">
        <v>84</v>
      </c>
      <c r="N153" s="668">
        <v>65</v>
      </c>
      <c r="O153" s="668">
        <v>5460</v>
      </c>
      <c r="P153" s="681">
        <v>1.625</v>
      </c>
      <c r="Q153" s="669">
        <v>84</v>
      </c>
    </row>
    <row r="154" spans="1:17" ht="14.4" customHeight="1" x14ac:dyDescent="0.3">
      <c r="A154" s="664" t="s">
        <v>8667</v>
      </c>
      <c r="B154" s="665" t="s">
        <v>8668</v>
      </c>
      <c r="C154" s="665" t="s">
        <v>8045</v>
      </c>
      <c r="D154" s="665" t="s">
        <v>8815</v>
      </c>
      <c r="E154" s="665" t="s">
        <v>8816</v>
      </c>
      <c r="F154" s="668">
        <v>29</v>
      </c>
      <c r="G154" s="668">
        <v>5070</v>
      </c>
      <c r="H154" s="668">
        <v>1</v>
      </c>
      <c r="I154" s="668">
        <v>174.82758620689654</v>
      </c>
      <c r="J154" s="668">
        <v>51</v>
      </c>
      <c r="K154" s="668">
        <v>8925</v>
      </c>
      <c r="L154" s="668">
        <v>1.7603550295857988</v>
      </c>
      <c r="M154" s="668">
        <v>175</v>
      </c>
      <c r="N154" s="668">
        <v>58</v>
      </c>
      <c r="O154" s="668">
        <v>10208</v>
      </c>
      <c r="P154" s="681">
        <v>2.0134122287968443</v>
      </c>
      <c r="Q154" s="669">
        <v>176</v>
      </c>
    </row>
    <row r="155" spans="1:17" ht="14.4" customHeight="1" x14ac:dyDescent="0.3">
      <c r="A155" s="664" t="s">
        <v>8667</v>
      </c>
      <c r="B155" s="665" t="s">
        <v>8668</v>
      </c>
      <c r="C155" s="665" t="s">
        <v>8045</v>
      </c>
      <c r="D155" s="665" t="s">
        <v>8817</v>
      </c>
      <c r="E155" s="665" t="s">
        <v>8818</v>
      </c>
      <c r="F155" s="668">
        <v>4</v>
      </c>
      <c r="G155" s="668">
        <v>1004</v>
      </c>
      <c r="H155" s="668">
        <v>1</v>
      </c>
      <c r="I155" s="668">
        <v>251</v>
      </c>
      <c r="J155" s="668">
        <v>4</v>
      </c>
      <c r="K155" s="668">
        <v>1008</v>
      </c>
      <c r="L155" s="668">
        <v>1.0039840637450199</v>
      </c>
      <c r="M155" s="668">
        <v>252</v>
      </c>
      <c r="N155" s="668">
        <v>10</v>
      </c>
      <c r="O155" s="668">
        <v>2530</v>
      </c>
      <c r="P155" s="681">
        <v>2.5199203187250996</v>
      </c>
      <c r="Q155" s="669">
        <v>253</v>
      </c>
    </row>
    <row r="156" spans="1:17" ht="14.4" customHeight="1" x14ac:dyDescent="0.3">
      <c r="A156" s="664" t="s">
        <v>8667</v>
      </c>
      <c r="B156" s="665" t="s">
        <v>8668</v>
      </c>
      <c r="C156" s="665" t="s">
        <v>8045</v>
      </c>
      <c r="D156" s="665" t="s">
        <v>8819</v>
      </c>
      <c r="E156" s="665" t="s">
        <v>8820</v>
      </c>
      <c r="F156" s="668">
        <v>3253</v>
      </c>
      <c r="G156" s="668">
        <v>48795</v>
      </c>
      <c r="H156" s="668">
        <v>1</v>
      </c>
      <c r="I156" s="668">
        <v>15</v>
      </c>
      <c r="J156" s="668">
        <v>2403</v>
      </c>
      <c r="K156" s="668">
        <v>36045</v>
      </c>
      <c r="L156" s="668">
        <v>0.73870273593605906</v>
      </c>
      <c r="M156" s="668">
        <v>15</v>
      </c>
      <c r="N156" s="668">
        <v>2550</v>
      </c>
      <c r="O156" s="668">
        <v>38250</v>
      </c>
      <c r="P156" s="681">
        <v>0.78389179219182292</v>
      </c>
      <c r="Q156" s="669">
        <v>15</v>
      </c>
    </row>
    <row r="157" spans="1:17" ht="14.4" customHeight="1" x14ac:dyDescent="0.3">
      <c r="A157" s="664" t="s">
        <v>8667</v>
      </c>
      <c r="B157" s="665" t="s">
        <v>8668</v>
      </c>
      <c r="C157" s="665" t="s">
        <v>8045</v>
      </c>
      <c r="D157" s="665" t="s">
        <v>8821</v>
      </c>
      <c r="E157" s="665" t="s">
        <v>8822</v>
      </c>
      <c r="F157" s="668">
        <v>417</v>
      </c>
      <c r="G157" s="668">
        <v>9591</v>
      </c>
      <c r="H157" s="668">
        <v>1</v>
      </c>
      <c r="I157" s="668">
        <v>23</v>
      </c>
      <c r="J157" s="668">
        <v>778</v>
      </c>
      <c r="K157" s="668">
        <v>17894</v>
      </c>
      <c r="L157" s="668">
        <v>1.8657074340527577</v>
      </c>
      <c r="M157" s="668">
        <v>23</v>
      </c>
      <c r="N157" s="668">
        <v>834</v>
      </c>
      <c r="O157" s="668">
        <v>19182</v>
      </c>
      <c r="P157" s="681">
        <v>2</v>
      </c>
      <c r="Q157" s="669">
        <v>23</v>
      </c>
    </row>
    <row r="158" spans="1:17" ht="14.4" customHeight="1" x14ac:dyDescent="0.3">
      <c r="A158" s="664" t="s">
        <v>8667</v>
      </c>
      <c r="B158" s="665" t="s">
        <v>8668</v>
      </c>
      <c r="C158" s="665" t="s">
        <v>8045</v>
      </c>
      <c r="D158" s="665" t="s">
        <v>8823</v>
      </c>
      <c r="E158" s="665" t="s">
        <v>8824</v>
      </c>
      <c r="F158" s="668">
        <v>1</v>
      </c>
      <c r="G158" s="668">
        <v>251</v>
      </c>
      <c r="H158" s="668">
        <v>1</v>
      </c>
      <c r="I158" s="668">
        <v>251</v>
      </c>
      <c r="J158" s="668">
        <v>4</v>
      </c>
      <c r="K158" s="668">
        <v>1004</v>
      </c>
      <c r="L158" s="668">
        <v>4</v>
      </c>
      <c r="M158" s="668">
        <v>251</v>
      </c>
      <c r="N158" s="668">
        <v>9</v>
      </c>
      <c r="O158" s="668">
        <v>2268</v>
      </c>
      <c r="P158" s="681">
        <v>9.0358565737051801</v>
      </c>
      <c r="Q158" s="669">
        <v>252</v>
      </c>
    </row>
    <row r="159" spans="1:17" ht="14.4" customHeight="1" x14ac:dyDescent="0.3">
      <c r="A159" s="664" t="s">
        <v>8667</v>
      </c>
      <c r="B159" s="665" t="s">
        <v>8668</v>
      </c>
      <c r="C159" s="665" t="s">
        <v>8045</v>
      </c>
      <c r="D159" s="665" t="s">
        <v>8825</v>
      </c>
      <c r="E159" s="665" t="s">
        <v>8826</v>
      </c>
      <c r="F159" s="668">
        <v>20</v>
      </c>
      <c r="G159" s="668">
        <v>740</v>
      </c>
      <c r="H159" s="668">
        <v>1</v>
      </c>
      <c r="I159" s="668">
        <v>37</v>
      </c>
      <c r="J159" s="668">
        <v>39</v>
      </c>
      <c r="K159" s="668">
        <v>1443</v>
      </c>
      <c r="L159" s="668">
        <v>1.95</v>
      </c>
      <c r="M159" s="668">
        <v>37</v>
      </c>
      <c r="N159" s="668">
        <v>34</v>
      </c>
      <c r="O159" s="668">
        <v>1258</v>
      </c>
      <c r="P159" s="681">
        <v>1.7</v>
      </c>
      <c r="Q159" s="669">
        <v>37</v>
      </c>
    </row>
    <row r="160" spans="1:17" ht="14.4" customHeight="1" x14ac:dyDescent="0.3">
      <c r="A160" s="664" t="s">
        <v>8667</v>
      </c>
      <c r="B160" s="665" t="s">
        <v>8668</v>
      </c>
      <c r="C160" s="665" t="s">
        <v>8045</v>
      </c>
      <c r="D160" s="665" t="s">
        <v>8827</v>
      </c>
      <c r="E160" s="665" t="s">
        <v>8828</v>
      </c>
      <c r="F160" s="668">
        <v>492</v>
      </c>
      <c r="G160" s="668">
        <v>11316</v>
      </c>
      <c r="H160" s="668">
        <v>1</v>
      </c>
      <c r="I160" s="668">
        <v>23</v>
      </c>
      <c r="J160" s="668">
        <v>864</v>
      </c>
      <c r="K160" s="668">
        <v>19872</v>
      </c>
      <c r="L160" s="668">
        <v>1.7560975609756098</v>
      </c>
      <c r="M160" s="668">
        <v>23</v>
      </c>
      <c r="N160" s="668">
        <v>936</v>
      </c>
      <c r="O160" s="668">
        <v>21528</v>
      </c>
      <c r="P160" s="681">
        <v>1.9024390243902438</v>
      </c>
      <c r="Q160" s="669">
        <v>23</v>
      </c>
    </row>
    <row r="161" spans="1:17" ht="14.4" customHeight="1" x14ac:dyDescent="0.3">
      <c r="A161" s="664" t="s">
        <v>8667</v>
      </c>
      <c r="B161" s="665" t="s">
        <v>8668</v>
      </c>
      <c r="C161" s="665" t="s">
        <v>8045</v>
      </c>
      <c r="D161" s="665" t="s">
        <v>8829</v>
      </c>
      <c r="E161" s="665" t="s">
        <v>8830</v>
      </c>
      <c r="F161" s="668"/>
      <c r="G161" s="668"/>
      <c r="H161" s="668"/>
      <c r="I161" s="668"/>
      <c r="J161" s="668"/>
      <c r="K161" s="668"/>
      <c r="L161" s="668"/>
      <c r="M161" s="668"/>
      <c r="N161" s="668">
        <v>2</v>
      </c>
      <c r="O161" s="668">
        <v>800</v>
      </c>
      <c r="P161" s="681"/>
      <c r="Q161" s="669">
        <v>400</v>
      </c>
    </row>
    <row r="162" spans="1:17" ht="14.4" customHeight="1" x14ac:dyDescent="0.3">
      <c r="A162" s="664" t="s">
        <v>8667</v>
      </c>
      <c r="B162" s="665" t="s">
        <v>8668</v>
      </c>
      <c r="C162" s="665" t="s">
        <v>8045</v>
      </c>
      <c r="D162" s="665" t="s">
        <v>8831</v>
      </c>
      <c r="E162" s="665" t="s">
        <v>8832</v>
      </c>
      <c r="F162" s="668"/>
      <c r="G162" s="668"/>
      <c r="H162" s="668"/>
      <c r="I162" s="668"/>
      <c r="J162" s="668"/>
      <c r="K162" s="668"/>
      <c r="L162" s="668"/>
      <c r="M162" s="668"/>
      <c r="N162" s="668">
        <v>2</v>
      </c>
      <c r="O162" s="668">
        <v>342</v>
      </c>
      <c r="P162" s="681"/>
      <c r="Q162" s="669">
        <v>171</v>
      </c>
    </row>
    <row r="163" spans="1:17" ht="14.4" customHeight="1" x14ac:dyDescent="0.3">
      <c r="A163" s="664" t="s">
        <v>8667</v>
      </c>
      <c r="B163" s="665" t="s">
        <v>8668</v>
      </c>
      <c r="C163" s="665" t="s">
        <v>8045</v>
      </c>
      <c r="D163" s="665" t="s">
        <v>8833</v>
      </c>
      <c r="E163" s="665" t="s">
        <v>8834</v>
      </c>
      <c r="F163" s="668"/>
      <c r="G163" s="668"/>
      <c r="H163" s="668"/>
      <c r="I163" s="668"/>
      <c r="J163" s="668">
        <v>1</v>
      </c>
      <c r="K163" s="668">
        <v>587</v>
      </c>
      <c r="L163" s="668"/>
      <c r="M163" s="668">
        <v>587</v>
      </c>
      <c r="N163" s="668">
        <v>1</v>
      </c>
      <c r="O163" s="668">
        <v>588</v>
      </c>
      <c r="P163" s="681"/>
      <c r="Q163" s="669">
        <v>588</v>
      </c>
    </row>
    <row r="164" spans="1:17" ht="14.4" customHeight="1" x14ac:dyDescent="0.3">
      <c r="A164" s="664" t="s">
        <v>8667</v>
      </c>
      <c r="B164" s="665" t="s">
        <v>8668</v>
      </c>
      <c r="C164" s="665" t="s">
        <v>8045</v>
      </c>
      <c r="D164" s="665" t="s">
        <v>8835</v>
      </c>
      <c r="E164" s="665" t="s">
        <v>8836</v>
      </c>
      <c r="F164" s="668"/>
      <c r="G164" s="668"/>
      <c r="H164" s="668"/>
      <c r="I164" s="668"/>
      <c r="J164" s="668"/>
      <c r="K164" s="668"/>
      <c r="L164" s="668"/>
      <c r="M164" s="668"/>
      <c r="N164" s="668">
        <v>1</v>
      </c>
      <c r="O164" s="668">
        <v>327</v>
      </c>
      <c r="P164" s="681"/>
      <c r="Q164" s="669">
        <v>327</v>
      </c>
    </row>
    <row r="165" spans="1:17" ht="14.4" customHeight="1" x14ac:dyDescent="0.3">
      <c r="A165" s="664" t="s">
        <v>8667</v>
      </c>
      <c r="B165" s="665" t="s">
        <v>8668</v>
      </c>
      <c r="C165" s="665" t="s">
        <v>8045</v>
      </c>
      <c r="D165" s="665" t="s">
        <v>8837</v>
      </c>
      <c r="E165" s="665" t="s">
        <v>8838</v>
      </c>
      <c r="F165" s="668">
        <v>698</v>
      </c>
      <c r="G165" s="668">
        <v>231038</v>
      </c>
      <c r="H165" s="668">
        <v>1</v>
      </c>
      <c r="I165" s="668">
        <v>331</v>
      </c>
      <c r="J165" s="668">
        <v>448</v>
      </c>
      <c r="K165" s="668">
        <v>148288</v>
      </c>
      <c r="L165" s="668">
        <v>0.6418338108882522</v>
      </c>
      <c r="M165" s="668">
        <v>331</v>
      </c>
      <c r="N165" s="668">
        <v>358</v>
      </c>
      <c r="O165" s="668">
        <v>118498</v>
      </c>
      <c r="P165" s="681">
        <v>0.5128939828080229</v>
      </c>
      <c r="Q165" s="669">
        <v>331</v>
      </c>
    </row>
    <row r="166" spans="1:17" ht="14.4" customHeight="1" x14ac:dyDescent="0.3">
      <c r="A166" s="664" t="s">
        <v>8667</v>
      </c>
      <c r="B166" s="665" t="s">
        <v>8668</v>
      </c>
      <c r="C166" s="665" t="s">
        <v>8045</v>
      </c>
      <c r="D166" s="665" t="s">
        <v>8839</v>
      </c>
      <c r="E166" s="665" t="s">
        <v>8840</v>
      </c>
      <c r="F166" s="668"/>
      <c r="G166" s="668"/>
      <c r="H166" s="668"/>
      <c r="I166" s="668"/>
      <c r="J166" s="668">
        <v>1</v>
      </c>
      <c r="K166" s="668">
        <v>277</v>
      </c>
      <c r="L166" s="668"/>
      <c r="M166" s="668">
        <v>277</v>
      </c>
      <c r="N166" s="668">
        <v>1</v>
      </c>
      <c r="O166" s="668">
        <v>277</v>
      </c>
      <c r="P166" s="681"/>
      <c r="Q166" s="669">
        <v>277</v>
      </c>
    </row>
    <row r="167" spans="1:17" ht="14.4" customHeight="1" x14ac:dyDescent="0.3">
      <c r="A167" s="664" t="s">
        <v>8667</v>
      </c>
      <c r="B167" s="665" t="s">
        <v>8668</v>
      </c>
      <c r="C167" s="665" t="s">
        <v>8045</v>
      </c>
      <c r="D167" s="665" t="s">
        <v>8841</v>
      </c>
      <c r="E167" s="665" t="s">
        <v>8842</v>
      </c>
      <c r="F167" s="668">
        <v>423</v>
      </c>
      <c r="G167" s="668">
        <v>12267</v>
      </c>
      <c r="H167" s="668">
        <v>1</v>
      </c>
      <c r="I167" s="668">
        <v>29</v>
      </c>
      <c r="J167" s="668">
        <v>786</v>
      </c>
      <c r="K167" s="668">
        <v>22794</v>
      </c>
      <c r="L167" s="668">
        <v>1.8581560283687943</v>
      </c>
      <c r="M167" s="668">
        <v>29</v>
      </c>
      <c r="N167" s="668">
        <v>839</v>
      </c>
      <c r="O167" s="668">
        <v>24331</v>
      </c>
      <c r="P167" s="681">
        <v>1.9834515366430261</v>
      </c>
      <c r="Q167" s="669">
        <v>29</v>
      </c>
    </row>
    <row r="168" spans="1:17" ht="14.4" customHeight="1" x14ac:dyDescent="0.3">
      <c r="A168" s="664" t="s">
        <v>8667</v>
      </c>
      <c r="B168" s="665" t="s">
        <v>8668</v>
      </c>
      <c r="C168" s="665" t="s">
        <v>8045</v>
      </c>
      <c r="D168" s="665" t="s">
        <v>8843</v>
      </c>
      <c r="E168" s="665" t="s">
        <v>8844</v>
      </c>
      <c r="F168" s="668">
        <v>4</v>
      </c>
      <c r="G168" s="668">
        <v>708</v>
      </c>
      <c r="H168" s="668">
        <v>1</v>
      </c>
      <c r="I168" s="668">
        <v>177</v>
      </c>
      <c r="J168" s="668">
        <v>88</v>
      </c>
      <c r="K168" s="668">
        <v>15576</v>
      </c>
      <c r="L168" s="668">
        <v>22</v>
      </c>
      <c r="M168" s="668">
        <v>177</v>
      </c>
      <c r="N168" s="668">
        <v>79</v>
      </c>
      <c r="O168" s="668">
        <v>14062</v>
      </c>
      <c r="P168" s="681">
        <v>19.861581920903955</v>
      </c>
      <c r="Q168" s="669">
        <v>178</v>
      </c>
    </row>
    <row r="169" spans="1:17" ht="14.4" customHeight="1" x14ac:dyDescent="0.3">
      <c r="A169" s="664" t="s">
        <v>8667</v>
      </c>
      <c r="B169" s="665" t="s">
        <v>8668</v>
      </c>
      <c r="C169" s="665" t="s">
        <v>8045</v>
      </c>
      <c r="D169" s="665" t="s">
        <v>8845</v>
      </c>
      <c r="E169" s="665" t="s">
        <v>8846</v>
      </c>
      <c r="F169" s="668"/>
      <c r="G169" s="668"/>
      <c r="H169" s="668"/>
      <c r="I169" s="668"/>
      <c r="J169" s="668"/>
      <c r="K169" s="668"/>
      <c r="L169" s="668"/>
      <c r="M169" s="668"/>
      <c r="N169" s="668">
        <v>2</v>
      </c>
      <c r="O169" s="668">
        <v>398</v>
      </c>
      <c r="P169" s="681"/>
      <c r="Q169" s="669">
        <v>199</v>
      </c>
    </row>
    <row r="170" spans="1:17" ht="14.4" customHeight="1" x14ac:dyDescent="0.3">
      <c r="A170" s="664" t="s">
        <v>8667</v>
      </c>
      <c r="B170" s="665" t="s">
        <v>8668</v>
      </c>
      <c r="C170" s="665" t="s">
        <v>8045</v>
      </c>
      <c r="D170" s="665" t="s">
        <v>8847</v>
      </c>
      <c r="E170" s="665" t="s">
        <v>8848</v>
      </c>
      <c r="F170" s="668">
        <v>24</v>
      </c>
      <c r="G170" s="668">
        <v>360</v>
      </c>
      <c r="H170" s="668">
        <v>1</v>
      </c>
      <c r="I170" s="668">
        <v>15</v>
      </c>
      <c r="J170" s="668">
        <v>15</v>
      </c>
      <c r="K170" s="668">
        <v>225</v>
      </c>
      <c r="L170" s="668">
        <v>0.625</v>
      </c>
      <c r="M170" s="668">
        <v>15</v>
      </c>
      <c r="N170" s="668">
        <v>23</v>
      </c>
      <c r="O170" s="668">
        <v>345</v>
      </c>
      <c r="P170" s="681">
        <v>0.95833333333333337</v>
      </c>
      <c r="Q170" s="669">
        <v>15</v>
      </c>
    </row>
    <row r="171" spans="1:17" ht="14.4" customHeight="1" x14ac:dyDescent="0.3">
      <c r="A171" s="664" t="s">
        <v>8667</v>
      </c>
      <c r="B171" s="665" t="s">
        <v>8668</v>
      </c>
      <c r="C171" s="665" t="s">
        <v>8045</v>
      </c>
      <c r="D171" s="665" t="s">
        <v>8849</v>
      </c>
      <c r="E171" s="665" t="s">
        <v>8850</v>
      </c>
      <c r="F171" s="668">
        <v>3186</v>
      </c>
      <c r="G171" s="668">
        <v>60534</v>
      </c>
      <c r="H171" s="668">
        <v>1</v>
      </c>
      <c r="I171" s="668">
        <v>19</v>
      </c>
      <c r="J171" s="668">
        <v>2290</v>
      </c>
      <c r="K171" s="668">
        <v>43510</v>
      </c>
      <c r="L171" s="668">
        <v>0.71876961707470177</v>
      </c>
      <c r="M171" s="668">
        <v>19</v>
      </c>
      <c r="N171" s="668">
        <v>2539</v>
      </c>
      <c r="O171" s="668">
        <v>48241</v>
      </c>
      <c r="P171" s="681">
        <v>0.79692404268675454</v>
      </c>
      <c r="Q171" s="669">
        <v>19</v>
      </c>
    </row>
    <row r="172" spans="1:17" ht="14.4" customHeight="1" x14ac:dyDescent="0.3">
      <c r="A172" s="664" t="s">
        <v>8667</v>
      </c>
      <c r="B172" s="665" t="s">
        <v>8668</v>
      </c>
      <c r="C172" s="665" t="s">
        <v>8045</v>
      </c>
      <c r="D172" s="665" t="s">
        <v>8851</v>
      </c>
      <c r="E172" s="665" t="s">
        <v>8852</v>
      </c>
      <c r="F172" s="668">
        <v>3727</v>
      </c>
      <c r="G172" s="668">
        <v>74540</v>
      </c>
      <c r="H172" s="668">
        <v>1</v>
      </c>
      <c r="I172" s="668">
        <v>20</v>
      </c>
      <c r="J172" s="668">
        <v>3367</v>
      </c>
      <c r="K172" s="668">
        <v>67340</v>
      </c>
      <c r="L172" s="668">
        <v>0.90340756640729813</v>
      </c>
      <c r="M172" s="668">
        <v>20</v>
      </c>
      <c r="N172" s="668">
        <v>3499</v>
      </c>
      <c r="O172" s="668">
        <v>69980</v>
      </c>
      <c r="P172" s="681">
        <v>0.93882479205795544</v>
      </c>
      <c r="Q172" s="669">
        <v>20</v>
      </c>
    </row>
    <row r="173" spans="1:17" ht="14.4" customHeight="1" x14ac:dyDescent="0.3">
      <c r="A173" s="664" t="s">
        <v>8667</v>
      </c>
      <c r="B173" s="665" t="s">
        <v>8668</v>
      </c>
      <c r="C173" s="665" t="s">
        <v>8045</v>
      </c>
      <c r="D173" s="665" t="s">
        <v>8853</v>
      </c>
      <c r="E173" s="665" t="s">
        <v>8854</v>
      </c>
      <c r="F173" s="668">
        <v>113</v>
      </c>
      <c r="G173" s="668">
        <v>20866</v>
      </c>
      <c r="H173" s="668">
        <v>1</v>
      </c>
      <c r="I173" s="668">
        <v>184.65486725663717</v>
      </c>
      <c r="J173" s="668">
        <v>66</v>
      </c>
      <c r="K173" s="668">
        <v>12210</v>
      </c>
      <c r="L173" s="668">
        <v>0.58516246525448101</v>
      </c>
      <c r="M173" s="668">
        <v>185</v>
      </c>
      <c r="N173" s="668">
        <v>53</v>
      </c>
      <c r="O173" s="668">
        <v>9858</v>
      </c>
      <c r="P173" s="681">
        <v>0.47244320904821241</v>
      </c>
      <c r="Q173" s="669">
        <v>186</v>
      </c>
    </row>
    <row r="174" spans="1:17" ht="14.4" customHeight="1" x14ac:dyDescent="0.3">
      <c r="A174" s="664" t="s">
        <v>8667</v>
      </c>
      <c r="B174" s="665" t="s">
        <v>8668</v>
      </c>
      <c r="C174" s="665" t="s">
        <v>8045</v>
      </c>
      <c r="D174" s="665" t="s">
        <v>8855</v>
      </c>
      <c r="E174" s="665" t="s">
        <v>8856</v>
      </c>
      <c r="F174" s="668">
        <v>8</v>
      </c>
      <c r="G174" s="668">
        <v>2132</v>
      </c>
      <c r="H174" s="668">
        <v>1</v>
      </c>
      <c r="I174" s="668">
        <v>266.5</v>
      </c>
      <c r="J174" s="668">
        <v>7</v>
      </c>
      <c r="K174" s="668">
        <v>1869</v>
      </c>
      <c r="L174" s="668">
        <v>0.87664165103189495</v>
      </c>
      <c r="M174" s="668">
        <v>267</v>
      </c>
      <c r="N174" s="668">
        <v>3</v>
      </c>
      <c r="O174" s="668">
        <v>804</v>
      </c>
      <c r="P174" s="681">
        <v>0.37711069418386489</v>
      </c>
      <c r="Q174" s="669">
        <v>268</v>
      </c>
    </row>
    <row r="175" spans="1:17" ht="14.4" customHeight="1" x14ac:dyDescent="0.3">
      <c r="A175" s="664" t="s">
        <v>8667</v>
      </c>
      <c r="B175" s="665" t="s">
        <v>8668</v>
      </c>
      <c r="C175" s="665" t="s">
        <v>8045</v>
      </c>
      <c r="D175" s="665" t="s">
        <v>8857</v>
      </c>
      <c r="E175" s="665" t="s">
        <v>8858</v>
      </c>
      <c r="F175" s="668"/>
      <c r="G175" s="668"/>
      <c r="H175" s="668"/>
      <c r="I175" s="668"/>
      <c r="J175" s="668">
        <v>1</v>
      </c>
      <c r="K175" s="668">
        <v>162</v>
      </c>
      <c r="L175" s="668"/>
      <c r="M175" s="668">
        <v>162</v>
      </c>
      <c r="N175" s="668"/>
      <c r="O175" s="668"/>
      <c r="P175" s="681"/>
      <c r="Q175" s="669"/>
    </row>
    <row r="176" spans="1:17" ht="14.4" customHeight="1" x14ac:dyDescent="0.3">
      <c r="A176" s="664" t="s">
        <v>8667</v>
      </c>
      <c r="B176" s="665" t="s">
        <v>8668</v>
      </c>
      <c r="C176" s="665" t="s">
        <v>8045</v>
      </c>
      <c r="D176" s="665" t="s">
        <v>8859</v>
      </c>
      <c r="E176" s="665" t="s">
        <v>8860</v>
      </c>
      <c r="F176" s="668"/>
      <c r="G176" s="668"/>
      <c r="H176" s="668"/>
      <c r="I176" s="668"/>
      <c r="J176" s="668"/>
      <c r="K176" s="668"/>
      <c r="L176" s="668"/>
      <c r="M176" s="668"/>
      <c r="N176" s="668">
        <v>2</v>
      </c>
      <c r="O176" s="668">
        <v>348</v>
      </c>
      <c r="P176" s="681"/>
      <c r="Q176" s="669">
        <v>174</v>
      </c>
    </row>
    <row r="177" spans="1:17" ht="14.4" customHeight="1" x14ac:dyDescent="0.3">
      <c r="A177" s="664" t="s">
        <v>8667</v>
      </c>
      <c r="B177" s="665" t="s">
        <v>8668</v>
      </c>
      <c r="C177" s="665" t="s">
        <v>8045</v>
      </c>
      <c r="D177" s="665" t="s">
        <v>8861</v>
      </c>
      <c r="E177" s="665" t="s">
        <v>8862</v>
      </c>
      <c r="F177" s="668">
        <v>26</v>
      </c>
      <c r="G177" s="668">
        <v>2184</v>
      </c>
      <c r="H177" s="668">
        <v>1</v>
      </c>
      <c r="I177" s="668">
        <v>84</v>
      </c>
      <c r="J177" s="668">
        <v>36</v>
      </c>
      <c r="K177" s="668">
        <v>3024</v>
      </c>
      <c r="L177" s="668">
        <v>1.3846153846153846</v>
      </c>
      <c r="M177" s="668">
        <v>84</v>
      </c>
      <c r="N177" s="668">
        <v>32</v>
      </c>
      <c r="O177" s="668">
        <v>2688</v>
      </c>
      <c r="P177" s="681">
        <v>1.2307692307692308</v>
      </c>
      <c r="Q177" s="669">
        <v>84</v>
      </c>
    </row>
    <row r="178" spans="1:17" ht="14.4" customHeight="1" x14ac:dyDescent="0.3">
      <c r="A178" s="664" t="s">
        <v>8667</v>
      </c>
      <c r="B178" s="665" t="s">
        <v>8668</v>
      </c>
      <c r="C178" s="665" t="s">
        <v>8045</v>
      </c>
      <c r="D178" s="665" t="s">
        <v>8863</v>
      </c>
      <c r="E178" s="665" t="s">
        <v>8864</v>
      </c>
      <c r="F178" s="668">
        <v>45</v>
      </c>
      <c r="G178" s="668">
        <v>29060</v>
      </c>
      <c r="H178" s="668">
        <v>1</v>
      </c>
      <c r="I178" s="668">
        <v>645.77777777777783</v>
      </c>
      <c r="J178" s="668">
        <v>56</v>
      </c>
      <c r="K178" s="668">
        <v>36232</v>
      </c>
      <c r="L178" s="668">
        <v>1.2467997247075018</v>
      </c>
      <c r="M178" s="668">
        <v>647</v>
      </c>
      <c r="N178" s="668">
        <v>37</v>
      </c>
      <c r="O178" s="668">
        <v>24161</v>
      </c>
      <c r="P178" s="681">
        <v>0.83141775636613902</v>
      </c>
      <c r="Q178" s="669">
        <v>653</v>
      </c>
    </row>
    <row r="179" spans="1:17" ht="14.4" customHeight="1" x14ac:dyDescent="0.3">
      <c r="A179" s="664" t="s">
        <v>8667</v>
      </c>
      <c r="B179" s="665" t="s">
        <v>8668</v>
      </c>
      <c r="C179" s="665" t="s">
        <v>8045</v>
      </c>
      <c r="D179" s="665" t="s">
        <v>8865</v>
      </c>
      <c r="E179" s="665" t="s">
        <v>8866</v>
      </c>
      <c r="F179" s="668">
        <v>5</v>
      </c>
      <c r="G179" s="668">
        <v>1317</v>
      </c>
      <c r="H179" s="668">
        <v>1</v>
      </c>
      <c r="I179" s="668">
        <v>263.39999999999998</v>
      </c>
      <c r="J179" s="668">
        <v>1</v>
      </c>
      <c r="K179" s="668">
        <v>264</v>
      </c>
      <c r="L179" s="668">
        <v>0.20045558086560364</v>
      </c>
      <c r="M179" s="668">
        <v>264</v>
      </c>
      <c r="N179" s="668"/>
      <c r="O179" s="668"/>
      <c r="P179" s="681"/>
      <c r="Q179" s="669"/>
    </row>
    <row r="180" spans="1:17" ht="14.4" customHeight="1" x14ac:dyDescent="0.3">
      <c r="A180" s="664" t="s">
        <v>8667</v>
      </c>
      <c r="B180" s="665" t="s">
        <v>8668</v>
      </c>
      <c r="C180" s="665" t="s">
        <v>8045</v>
      </c>
      <c r="D180" s="665" t="s">
        <v>8867</v>
      </c>
      <c r="E180" s="665" t="s">
        <v>8868</v>
      </c>
      <c r="F180" s="668">
        <v>1</v>
      </c>
      <c r="G180" s="668">
        <v>953</v>
      </c>
      <c r="H180" s="668">
        <v>1</v>
      </c>
      <c r="I180" s="668">
        <v>953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8667</v>
      </c>
      <c r="B181" s="665" t="s">
        <v>8668</v>
      </c>
      <c r="C181" s="665" t="s">
        <v>8045</v>
      </c>
      <c r="D181" s="665" t="s">
        <v>8869</v>
      </c>
      <c r="E181" s="665" t="s">
        <v>8870</v>
      </c>
      <c r="F181" s="668">
        <v>7</v>
      </c>
      <c r="G181" s="668">
        <v>546</v>
      </c>
      <c r="H181" s="668">
        <v>1</v>
      </c>
      <c r="I181" s="668">
        <v>78</v>
      </c>
      <c r="J181" s="668">
        <v>4</v>
      </c>
      <c r="K181" s="668">
        <v>312</v>
      </c>
      <c r="L181" s="668">
        <v>0.5714285714285714</v>
      </c>
      <c r="M181" s="668">
        <v>78</v>
      </c>
      <c r="N181" s="668">
        <v>15</v>
      </c>
      <c r="O181" s="668">
        <v>1170</v>
      </c>
      <c r="P181" s="681">
        <v>2.1428571428571428</v>
      </c>
      <c r="Q181" s="669">
        <v>78</v>
      </c>
    </row>
    <row r="182" spans="1:17" ht="14.4" customHeight="1" x14ac:dyDescent="0.3">
      <c r="A182" s="664" t="s">
        <v>8667</v>
      </c>
      <c r="B182" s="665" t="s">
        <v>8668</v>
      </c>
      <c r="C182" s="665" t="s">
        <v>8045</v>
      </c>
      <c r="D182" s="665" t="s">
        <v>8871</v>
      </c>
      <c r="E182" s="665" t="s">
        <v>8872</v>
      </c>
      <c r="F182" s="668">
        <v>1</v>
      </c>
      <c r="G182" s="668">
        <v>298</v>
      </c>
      <c r="H182" s="668">
        <v>1</v>
      </c>
      <c r="I182" s="668">
        <v>298</v>
      </c>
      <c r="J182" s="668">
        <v>1</v>
      </c>
      <c r="K182" s="668">
        <v>300</v>
      </c>
      <c r="L182" s="668">
        <v>1.0067114093959733</v>
      </c>
      <c r="M182" s="668">
        <v>300</v>
      </c>
      <c r="N182" s="668">
        <v>1</v>
      </c>
      <c r="O182" s="668">
        <v>301</v>
      </c>
      <c r="P182" s="681">
        <v>1.0100671140939597</v>
      </c>
      <c r="Q182" s="669">
        <v>301</v>
      </c>
    </row>
    <row r="183" spans="1:17" ht="14.4" customHeight="1" x14ac:dyDescent="0.3">
      <c r="A183" s="664" t="s">
        <v>8667</v>
      </c>
      <c r="B183" s="665" t="s">
        <v>8668</v>
      </c>
      <c r="C183" s="665" t="s">
        <v>8045</v>
      </c>
      <c r="D183" s="665" t="s">
        <v>8873</v>
      </c>
      <c r="E183" s="665" t="s">
        <v>8874</v>
      </c>
      <c r="F183" s="668">
        <v>5</v>
      </c>
      <c r="G183" s="668">
        <v>105</v>
      </c>
      <c r="H183" s="668">
        <v>1</v>
      </c>
      <c r="I183" s="668">
        <v>21</v>
      </c>
      <c r="J183" s="668">
        <v>5</v>
      </c>
      <c r="K183" s="668">
        <v>105</v>
      </c>
      <c r="L183" s="668">
        <v>1</v>
      </c>
      <c r="M183" s="668">
        <v>21</v>
      </c>
      <c r="N183" s="668">
        <v>8</v>
      </c>
      <c r="O183" s="668">
        <v>168</v>
      </c>
      <c r="P183" s="681">
        <v>1.6</v>
      </c>
      <c r="Q183" s="669">
        <v>21</v>
      </c>
    </row>
    <row r="184" spans="1:17" ht="14.4" customHeight="1" x14ac:dyDescent="0.3">
      <c r="A184" s="664" t="s">
        <v>8667</v>
      </c>
      <c r="B184" s="665" t="s">
        <v>8668</v>
      </c>
      <c r="C184" s="665" t="s">
        <v>8045</v>
      </c>
      <c r="D184" s="665" t="s">
        <v>8875</v>
      </c>
      <c r="E184" s="665" t="s">
        <v>8876</v>
      </c>
      <c r="F184" s="668">
        <v>413</v>
      </c>
      <c r="G184" s="668">
        <v>9086</v>
      </c>
      <c r="H184" s="668">
        <v>1</v>
      </c>
      <c r="I184" s="668">
        <v>22</v>
      </c>
      <c r="J184" s="668">
        <v>774</v>
      </c>
      <c r="K184" s="668">
        <v>17028</v>
      </c>
      <c r="L184" s="668">
        <v>1.87409200968523</v>
      </c>
      <c r="M184" s="668">
        <v>22</v>
      </c>
      <c r="N184" s="668">
        <v>827</v>
      </c>
      <c r="O184" s="668">
        <v>18194</v>
      </c>
      <c r="P184" s="681">
        <v>2.0024213075060531</v>
      </c>
      <c r="Q184" s="669">
        <v>22</v>
      </c>
    </row>
    <row r="185" spans="1:17" ht="14.4" customHeight="1" x14ac:dyDescent="0.3">
      <c r="A185" s="664" t="s">
        <v>8667</v>
      </c>
      <c r="B185" s="665" t="s">
        <v>8668</v>
      </c>
      <c r="C185" s="665" t="s">
        <v>8045</v>
      </c>
      <c r="D185" s="665" t="s">
        <v>8877</v>
      </c>
      <c r="E185" s="665" t="s">
        <v>8878</v>
      </c>
      <c r="F185" s="668"/>
      <c r="G185" s="668"/>
      <c r="H185" s="668"/>
      <c r="I185" s="668"/>
      <c r="J185" s="668">
        <v>1</v>
      </c>
      <c r="K185" s="668">
        <v>171</v>
      </c>
      <c r="L185" s="668"/>
      <c r="M185" s="668">
        <v>171</v>
      </c>
      <c r="N185" s="668">
        <v>1</v>
      </c>
      <c r="O185" s="668">
        <v>172</v>
      </c>
      <c r="P185" s="681"/>
      <c r="Q185" s="669">
        <v>172</v>
      </c>
    </row>
    <row r="186" spans="1:17" ht="14.4" customHeight="1" x14ac:dyDescent="0.3">
      <c r="A186" s="664" t="s">
        <v>8667</v>
      </c>
      <c r="B186" s="665" t="s">
        <v>8668</v>
      </c>
      <c r="C186" s="665" t="s">
        <v>8045</v>
      </c>
      <c r="D186" s="665" t="s">
        <v>8879</v>
      </c>
      <c r="E186" s="665" t="s">
        <v>8880</v>
      </c>
      <c r="F186" s="668">
        <v>1187</v>
      </c>
      <c r="G186" s="668">
        <v>587565</v>
      </c>
      <c r="H186" s="668">
        <v>1</v>
      </c>
      <c r="I186" s="668">
        <v>495</v>
      </c>
      <c r="J186" s="668">
        <v>665</v>
      </c>
      <c r="K186" s="668">
        <v>329175</v>
      </c>
      <c r="L186" s="668">
        <v>0.56023588879528219</v>
      </c>
      <c r="M186" s="668">
        <v>495</v>
      </c>
      <c r="N186" s="668">
        <v>487</v>
      </c>
      <c r="O186" s="668">
        <v>241065</v>
      </c>
      <c r="P186" s="681">
        <v>0.41027801179443979</v>
      </c>
      <c r="Q186" s="669">
        <v>495</v>
      </c>
    </row>
    <row r="187" spans="1:17" ht="14.4" customHeight="1" x14ac:dyDescent="0.3">
      <c r="A187" s="664" t="s">
        <v>8667</v>
      </c>
      <c r="B187" s="665" t="s">
        <v>8668</v>
      </c>
      <c r="C187" s="665" t="s">
        <v>8045</v>
      </c>
      <c r="D187" s="665" t="s">
        <v>8881</v>
      </c>
      <c r="E187" s="665" t="s">
        <v>8882</v>
      </c>
      <c r="F187" s="668"/>
      <c r="G187" s="668"/>
      <c r="H187" s="668"/>
      <c r="I187" s="668"/>
      <c r="J187" s="668">
        <v>7</v>
      </c>
      <c r="K187" s="668">
        <v>4004</v>
      </c>
      <c r="L187" s="668"/>
      <c r="M187" s="668">
        <v>572</v>
      </c>
      <c r="N187" s="668">
        <v>14</v>
      </c>
      <c r="O187" s="668">
        <v>8106</v>
      </c>
      <c r="P187" s="681"/>
      <c r="Q187" s="669">
        <v>579</v>
      </c>
    </row>
    <row r="188" spans="1:17" ht="14.4" customHeight="1" x14ac:dyDescent="0.3">
      <c r="A188" s="664" t="s">
        <v>8667</v>
      </c>
      <c r="B188" s="665" t="s">
        <v>8668</v>
      </c>
      <c r="C188" s="665" t="s">
        <v>8045</v>
      </c>
      <c r="D188" s="665" t="s">
        <v>8618</v>
      </c>
      <c r="E188" s="665" t="s">
        <v>8619</v>
      </c>
      <c r="F188" s="668"/>
      <c r="G188" s="668"/>
      <c r="H188" s="668"/>
      <c r="I188" s="668"/>
      <c r="J188" s="668">
        <v>7</v>
      </c>
      <c r="K188" s="668">
        <v>7056</v>
      </c>
      <c r="L188" s="668"/>
      <c r="M188" s="668">
        <v>1008</v>
      </c>
      <c r="N188" s="668">
        <v>14</v>
      </c>
      <c r="O188" s="668">
        <v>14154</v>
      </c>
      <c r="P188" s="681"/>
      <c r="Q188" s="669">
        <v>1011</v>
      </c>
    </row>
    <row r="189" spans="1:17" ht="14.4" customHeight="1" x14ac:dyDescent="0.3">
      <c r="A189" s="664" t="s">
        <v>8667</v>
      </c>
      <c r="B189" s="665" t="s">
        <v>8668</v>
      </c>
      <c r="C189" s="665" t="s">
        <v>8045</v>
      </c>
      <c r="D189" s="665" t="s">
        <v>8883</v>
      </c>
      <c r="E189" s="665" t="s">
        <v>8884</v>
      </c>
      <c r="F189" s="668">
        <v>2</v>
      </c>
      <c r="G189" s="668">
        <v>381</v>
      </c>
      <c r="H189" s="668">
        <v>1</v>
      </c>
      <c r="I189" s="668">
        <v>190.5</v>
      </c>
      <c r="J189" s="668">
        <v>1</v>
      </c>
      <c r="K189" s="668">
        <v>191</v>
      </c>
      <c r="L189" s="668">
        <v>0.50131233595800528</v>
      </c>
      <c r="M189" s="668">
        <v>191</v>
      </c>
      <c r="N189" s="668"/>
      <c r="O189" s="668"/>
      <c r="P189" s="681"/>
      <c r="Q189" s="669"/>
    </row>
    <row r="190" spans="1:17" ht="14.4" customHeight="1" x14ac:dyDescent="0.3">
      <c r="A190" s="664" t="s">
        <v>8667</v>
      </c>
      <c r="B190" s="665" t="s">
        <v>8668</v>
      </c>
      <c r="C190" s="665" t="s">
        <v>8045</v>
      </c>
      <c r="D190" s="665" t="s">
        <v>8885</v>
      </c>
      <c r="E190" s="665" t="s">
        <v>8886</v>
      </c>
      <c r="F190" s="668">
        <v>1</v>
      </c>
      <c r="G190" s="668">
        <v>166</v>
      </c>
      <c r="H190" s="668">
        <v>1</v>
      </c>
      <c r="I190" s="668">
        <v>166</v>
      </c>
      <c r="J190" s="668">
        <v>1</v>
      </c>
      <c r="K190" s="668">
        <v>167</v>
      </c>
      <c r="L190" s="668">
        <v>1.0060240963855422</v>
      </c>
      <c r="M190" s="668">
        <v>167</v>
      </c>
      <c r="N190" s="668">
        <v>13</v>
      </c>
      <c r="O190" s="668">
        <v>2184</v>
      </c>
      <c r="P190" s="681">
        <v>13.156626506024097</v>
      </c>
      <c r="Q190" s="669">
        <v>168</v>
      </c>
    </row>
    <row r="191" spans="1:17" ht="14.4" customHeight="1" x14ac:dyDescent="0.3">
      <c r="A191" s="664" t="s">
        <v>8667</v>
      </c>
      <c r="B191" s="665" t="s">
        <v>8668</v>
      </c>
      <c r="C191" s="665" t="s">
        <v>8045</v>
      </c>
      <c r="D191" s="665" t="s">
        <v>8887</v>
      </c>
      <c r="E191" s="665" t="s">
        <v>8888</v>
      </c>
      <c r="F191" s="668">
        <v>1</v>
      </c>
      <c r="G191" s="668">
        <v>1653</v>
      </c>
      <c r="H191" s="668">
        <v>1</v>
      </c>
      <c r="I191" s="668">
        <v>1653</v>
      </c>
      <c r="J191" s="668">
        <v>3</v>
      </c>
      <c r="K191" s="668">
        <v>4971</v>
      </c>
      <c r="L191" s="668">
        <v>3.0072595281306715</v>
      </c>
      <c r="M191" s="668">
        <v>1657</v>
      </c>
      <c r="N191" s="668">
        <v>1</v>
      </c>
      <c r="O191" s="668">
        <v>1688</v>
      </c>
      <c r="P191" s="681">
        <v>1.0211736237144586</v>
      </c>
      <c r="Q191" s="669">
        <v>1688</v>
      </c>
    </row>
    <row r="192" spans="1:17" ht="14.4" customHeight="1" x14ac:dyDescent="0.3">
      <c r="A192" s="664" t="s">
        <v>8667</v>
      </c>
      <c r="B192" s="665" t="s">
        <v>8668</v>
      </c>
      <c r="C192" s="665" t="s">
        <v>8045</v>
      </c>
      <c r="D192" s="665" t="s">
        <v>8889</v>
      </c>
      <c r="E192" s="665" t="s">
        <v>8890</v>
      </c>
      <c r="F192" s="668">
        <v>63</v>
      </c>
      <c r="G192" s="668">
        <v>16527</v>
      </c>
      <c r="H192" s="668">
        <v>1</v>
      </c>
      <c r="I192" s="668">
        <v>262.33333333333331</v>
      </c>
      <c r="J192" s="668">
        <v>52</v>
      </c>
      <c r="K192" s="668">
        <v>13728</v>
      </c>
      <c r="L192" s="668">
        <v>0.83064076964966416</v>
      </c>
      <c r="M192" s="668">
        <v>264</v>
      </c>
      <c r="N192" s="668">
        <v>68</v>
      </c>
      <c r="O192" s="668">
        <v>18020</v>
      </c>
      <c r="P192" s="681">
        <v>1.0903370242633266</v>
      </c>
      <c r="Q192" s="669">
        <v>265</v>
      </c>
    </row>
    <row r="193" spans="1:17" ht="14.4" customHeight="1" x14ac:dyDescent="0.3">
      <c r="A193" s="664" t="s">
        <v>8667</v>
      </c>
      <c r="B193" s="665" t="s">
        <v>8668</v>
      </c>
      <c r="C193" s="665" t="s">
        <v>8045</v>
      </c>
      <c r="D193" s="665" t="s">
        <v>8891</v>
      </c>
      <c r="E193" s="665" t="s">
        <v>8892</v>
      </c>
      <c r="F193" s="668">
        <v>3</v>
      </c>
      <c r="G193" s="668">
        <v>381</v>
      </c>
      <c r="H193" s="668">
        <v>1</v>
      </c>
      <c r="I193" s="668">
        <v>127</v>
      </c>
      <c r="J193" s="668">
        <v>1</v>
      </c>
      <c r="K193" s="668">
        <v>127</v>
      </c>
      <c r="L193" s="668">
        <v>0.33333333333333331</v>
      </c>
      <c r="M193" s="668">
        <v>127</v>
      </c>
      <c r="N193" s="668">
        <v>2</v>
      </c>
      <c r="O193" s="668">
        <v>254</v>
      </c>
      <c r="P193" s="681">
        <v>0.66666666666666663</v>
      </c>
      <c r="Q193" s="669">
        <v>127</v>
      </c>
    </row>
    <row r="194" spans="1:17" ht="14.4" customHeight="1" x14ac:dyDescent="0.3">
      <c r="A194" s="664" t="s">
        <v>8667</v>
      </c>
      <c r="B194" s="665" t="s">
        <v>8668</v>
      </c>
      <c r="C194" s="665" t="s">
        <v>8045</v>
      </c>
      <c r="D194" s="665" t="s">
        <v>8893</v>
      </c>
      <c r="E194" s="665" t="s">
        <v>8894</v>
      </c>
      <c r="F194" s="668"/>
      <c r="G194" s="668"/>
      <c r="H194" s="668"/>
      <c r="I194" s="668"/>
      <c r="J194" s="668"/>
      <c r="K194" s="668"/>
      <c r="L194" s="668"/>
      <c r="M194" s="668"/>
      <c r="N194" s="668">
        <v>1</v>
      </c>
      <c r="O194" s="668">
        <v>310</v>
      </c>
      <c r="P194" s="681"/>
      <c r="Q194" s="669">
        <v>310</v>
      </c>
    </row>
    <row r="195" spans="1:17" ht="14.4" customHeight="1" x14ac:dyDescent="0.3">
      <c r="A195" s="664" t="s">
        <v>8667</v>
      </c>
      <c r="B195" s="665" t="s">
        <v>8668</v>
      </c>
      <c r="C195" s="665" t="s">
        <v>8045</v>
      </c>
      <c r="D195" s="665" t="s">
        <v>8895</v>
      </c>
      <c r="E195" s="665" t="s">
        <v>8896</v>
      </c>
      <c r="F195" s="668">
        <v>15</v>
      </c>
      <c r="G195" s="668">
        <v>345</v>
      </c>
      <c r="H195" s="668">
        <v>1</v>
      </c>
      <c r="I195" s="668">
        <v>23</v>
      </c>
      <c r="J195" s="668">
        <v>13</v>
      </c>
      <c r="K195" s="668">
        <v>299</v>
      </c>
      <c r="L195" s="668">
        <v>0.8666666666666667</v>
      </c>
      <c r="M195" s="668">
        <v>23</v>
      </c>
      <c r="N195" s="668">
        <v>25</v>
      </c>
      <c r="O195" s="668">
        <v>575</v>
      </c>
      <c r="P195" s="681">
        <v>1.6666666666666667</v>
      </c>
      <c r="Q195" s="669">
        <v>23</v>
      </c>
    </row>
    <row r="196" spans="1:17" ht="14.4" customHeight="1" x14ac:dyDescent="0.3">
      <c r="A196" s="664" t="s">
        <v>8667</v>
      </c>
      <c r="B196" s="665" t="s">
        <v>8668</v>
      </c>
      <c r="C196" s="665" t="s">
        <v>8045</v>
      </c>
      <c r="D196" s="665" t="s">
        <v>5869</v>
      </c>
      <c r="E196" s="665" t="s">
        <v>8897</v>
      </c>
      <c r="F196" s="668">
        <v>1</v>
      </c>
      <c r="G196" s="668">
        <v>17</v>
      </c>
      <c r="H196" s="668">
        <v>1</v>
      </c>
      <c r="I196" s="668">
        <v>17</v>
      </c>
      <c r="J196" s="668"/>
      <c r="K196" s="668"/>
      <c r="L196" s="668"/>
      <c r="M196" s="668"/>
      <c r="N196" s="668"/>
      <c r="O196" s="668"/>
      <c r="P196" s="681"/>
      <c r="Q196" s="669"/>
    </row>
    <row r="197" spans="1:17" ht="14.4" customHeight="1" x14ac:dyDescent="0.3">
      <c r="A197" s="664" t="s">
        <v>8667</v>
      </c>
      <c r="B197" s="665" t="s">
        <v>8668</v>
      </c>
      <c r="C197" s="665" t="s">
        <v>8045</v>
      </c>
      <c r="D197" s="665" t="s">
        <v>8898</v>
      </c>
      <c r="E197" s="665" t="s">
        <v>8899</v>
      </c>
      <c r="F197" s="668"/>
      <c r="G197" s="668"/>
      <c r="H197" s="668"/>
      <c r="I197" s="668"/>
      <c r="J197" s="668"/>
      <c r="K197" s="668"/>
      <c r="L197" s="668"/>
      <c r="M197" s="668"/>
      <c r="N197" s="668">
        <v>2</v>
      </c>
      <c r="O197" s="668">
        <v>336</v>
      </c>
      <c r="P197" s="681"/>
      <c r="Q197" s="669">
        <v>168</v>
      </c>
    </row>
    <row r="198" spans="1:17" ht="14.4" customHeight="1" x14ac:dyDescent="0.3">
      <c r="A198" s="664" t="s">
        <v>8667</v>
      </c>
      <c r="B198" s="665" t="s">
        <v>8668</v>
      </c>
      <c r="C198" s="665" t="s">
        <v>8045</v>
      </c>
      <c r="D198" s="665" t="s">
        <v>8900</v>
      </c>
      <c r="E198" s="665" t="s">
        <v>8901</v>
      </c>
      <c r="F198" s="668"/>
      <c r="G198" s="668"/>
      <c r="H198" s="668"/>
      <c r="I198" s="668"/>
      <c r="J198" s="668">
        <v>2</v>
      </c>
      <c r="K198" s="668">
        <v>264</v>
      </c>
      <c r="L198" s="668"/>
      <c r="M198" s="668">
        <v>132</v>
      </c>
      <c r="N198" s="668">
        <v>1</v>
      </c>
      <c r="O198" s="668">
        <v>133</v>
      </c>
      <c r="P198" s="681"/>
      <c r="Q198" s="669">
        <v>133</v>
      </c>
    </row>
    <row r="199" spans="1:17" ht="14.4" customHeight="1" x14ac:dyDescent="0.3">
      <c r="A199" s="664" t="s">
        <v>8667</v>
      </c>
      <c r="B199" s="665" t="s">
        <v>8668</v>
      </c>
      <c r="C199" s="665" t="s">
        <v>8045</v>
      </c>
      <c r="D199" s="665" t="s">
        <v>8902</v>
      </c>
      <c r="E199" s="665" t="s">
        <v>8903</v>
      </c>
      <c r="F199" s="668">
        <v>121</v>
      </c>
      <c r="G199" s="668">
        <v>78627</v>
      </c>
      <c r="H199" s="668">
        <v>1</v>
      </c>
      <c r="I199" s="668">
        <v>649.80991735537191</v>
      </c>
      <c r="J199" s="668">
        <v>108</v>
      </c>
      <c r="K199" s="668">
        <v>70200</v>
      </c>
      <c r="L199" s="668">
        <v>0.89282307604258082</v>
      </c>
      <c r="M199" s="668">
        <v>650</v>
      </c>
      <c r="N199" s="668">
        <v>82</v>
      </c>
      <c r="O199" s="668">
        <v>53382</v>
      </c>
      <c r="P199" s="681">
        <v>0.67892708611545649</v>
      </c>
      <c r="Q199" s="669">
        <v>651</v>
      </c>
    </row>
    <row r="200" spans="1:17" ht="14.4" customHeight="1" x14ac:dyDescent="0.3">
      <c r="A200" s="664" t="s">
        <v>8667</v>
      </c>
      <c r="B200" s="665" t="s">
        <v>8668</v>
      </c>
      <c r="C200" s="665" t="s">
        <v>8045</v>
      </c>
      <c r="D200" s="665" t="s">
        <v>8904</v>
      </c>
      <c r="E200" s="665" t="s">
        <v>8905</v>
      </c>
      <c r="F200" s="668">
        <v>4</v>
      </c>
      <c r="G200" s="668">
        <v>1766</v>
      </c>
      <c r="H200" s="668">
        <v>1</v>
      </c>
      <c r="I200" s="668">
        <v>441.5</v>
      </c>
      <c r="J200" s="668">
        <v>4</v>
      </c>
      <c r="K200" s="668">
        <v>1768</v>
      </c>
      <c r="L200" s="668">
        <v>1.001132502831257</v>
      </c>
      <c r="M200" s="668">
        <v>442</v>
      </c>
      <c r="N200" s="668">
        <v>6</v>
      </c>
      <c r="O200" s="668">
        <v>2664</v>
      </c>
      <c r="P200" s="681">
        <v>1.5084937712344282</v>
      </c>
      <c r="Q200" s="669">
        <v>444</v>
      </c>
    </row>
    <row r="201" spans="1:17" ht="14.4" customHeight="1" x14ac:dyDescent="0.3">
      <c r="A201" s="664" t="s">
        <v>8667</v>
      </c>
      <c r="B201" s="665" t="s">
        <v>8668</v>
      </c>
      <c r="C201" s="665" t="s">
        <v>8045</v>
      </c>
      <c r="D201" s="665" t="s">
        <v>8906</v>
      </c>
      <c r="E201" s="665" t="s">
        <v>8907</v>
      </c>
      <c r="F201" s="668">
        <v>3</v>
      </c>
      <c r="G201" s="668">
        <v>876</v>
      </c>
      <c r="H201" s="668">
        <v>1</v>
      </c>
      <c r="I201" s="668">
        <v>292</v>
      </c>
      <c r="J201" s="668"/>
      <c r="K201" s="668"/>
      <c r="L201" s="668"/>
      <c r="M201" s="668"/>
      <c r="N201" s="668">
        <v>11</v>
      </c>
      <c r="O201" s="668">
        <v>3234</v>
      </c>
      <c r="P201" s="681">
        <v>3.6917808219178081</v>
      </c>
      <c r="Q201" s="669">
        <v>294</v>
      </c>
    </row>
    <row r="202" spans="1:17" ht="14.4" customHeight="1" x14ac:dyDescent="0.3">
      <c r="A202" s="664" t="s">
        <v>8667</v>
      </c>
      <c r="B202" s="665" t="s">
        <v>8668</v>
      </c>
      <c r="C202" s="665" t="s">
        <v>8045</v>
      </c>
      <c r="D202" s="665" t="s">
        <v>8624</v>
      </c>
      <c r="E202" s="665" t="s">
        <v>8625</v>
      </c>
      <c r="F202" s="668"/>
      <c r="G202" s="668"/>
      <c r="H202" s="668"/>
      <c r="I202" s="668"/>
      <c r="J202" s="668">
        <v>1</v>
      </c>
      <c r="K202" s="668">
        <v>371</v>
      </c>
      <c r="L202" s="668"/>
      <c r="M202" s="668">
        <v>371</v>
      </c>
      <c r="N202" s="668"/>
      <c r="O202" s="668"/>
      <c r="P202" s="681"/>
      <c r="Q202" s="669"/>
    </row>
    <row r="203" spans="1:17" ht="14.4" customHeight="1" x14ac:dyDescent="0.3">
      <c r="A203" s="664" t="s">
        <v>8667</v>
      </c>
      <c r="B203" s="665" t="s">
        <v>8668</v>
      </c>
      <c r="C203" s="665" t="s">
        <v>8045</v>
      </c>
      <c r="D203" s="665" t="s">
        <v>8908</v>
      </c>
      <c r="E203" s="665" t="s">
        <v>8909</v>
      </c>
      <c r="F203" s="668"/>
      <c r="G203" s="668"/>
      <c r="H203" s="668"/>
      <c r="I203" s="668"/>
      <c r="J203" s="668">
        <v>1</v>
      </c>
      <c r="K203" s="668">
        <v>45</v>
      </c>
      <c r="L203" s="668"/>
      <c r="M203" s="668">
        <v>45</v>
      </c>
      <c r="N203" s="668">
        <v>12</v>
      </c>
      <c r="O203" s="668">
        <v>540</v>
      </c>
      <c r="P203" s="681"/>
      <c r="Q203" s="669">
        <v>45</v>
      </c>
    </row>
    <row r="204" spans="1:17" ht="14.4" customHeight="1" x14ac:dyDescent="0.3">
      <c r="A204" s="664" t="s">
        <v>8667</v>
      </c>
      <c r="B204" s="665" t="s">
        <v>8668</v>
      </c>
      <c r="C204" s="665" t="s">
        <v>8045</v>
      </c>
      <c r="D204" s="665" t="s">
        <v>8910</v>
      </c>
      <c r="E204" s="665" t="s">
        <v>8911</v>
      </c>
      <c r="F204" s="668"/>
      <c r="G204" s="668"/>
      <c r="H204" s="668"/>
      <c r="I204" s="668"/>
      <c r="J204" s="668">
        <v>4</v>
      </c>
      <c r="K204" s="668">
        <v>4368</v>
      </c>
      <c r="L204" s="668"/>
      <c r="M204" s="668">
        <v>1092</v>
      </c>
      <c r="N204" s="668">
        <v>10</v>
      </c>
      <c r="O204" s="668">
        <v>11040</v>
      </c>
      <c r="P204" s="681"/>
      <c r="Q204" s="669">
        <v>1104</v>
      </c>
    </row>
    <row r="205" spans="1:17" ht="14.4" customHeight="1" x14ac:dyDescent="0.3">
      <c r="A205" s="664" t="s">
        <v>8667</v>
      </c>
      <c r="B205" s="665" t="s">
        <v>8668</v>
      </c>
      <c r="C205" s="665" t="s">
        <v>8045</v>
      </c>
      <c r="D205" s="665" t="s">
        <v>8912</v>
      </c>
      <c r="E205" s="665" t="s">
        <v>8913</v>
      </c>
      <c r="F205" s="668">
        <v>1</v>
      </c>
      <c r="G205" s="668">
        <v>46</v>
      </c>
      <c r="H205" s="668">
        <v>1</v>
      </c>
      <c r="I205" s="668">
        <v>46</v>
      </c>
      <c r="J205" s="668"/>
      <c r="K205" s="668"/>
      <c r="L205" s="668"/>
      <c r="M205" s="668"/>
      <c r="N205" s="668"/>
      <c r="O205" s="668"/>
      <c r="P205" s="681"/>
      <c r="Q205" s="669"/>
    </row>
    <row r="206" spans="1:17" ht="14.4" customHeight="1" x14ac:dyDescent="0.3">
      <c r="A206" s="664" t="s">
        <v>8667</v>
      </c>
      <c r="B206" s="665" t="s">
        <v>8668</v>
      </c>
      <c r="C206" s="665" t="s">
        <v>8045</v>
      </c>
      <c r="D206" s="665" t="s">
        <v>8914</v>
      </c>
      <c r="E206" s="665" t="s">
        <v>8915</v>
      </c>
      <c r="F206" s="668"/>
      <c r="G206" s="668"/>
      <c r="H206" s="668"/>
      <c r="I206" s="668"/>
      <c r="J206" s="668">
        <v>1</v>
      </c>
      <c r="K206" s="668">
        <v>309</v>
      </c>
      <c r="L206" s="668"/>
      <c r="M206" s="668">
        <v>309</v>
      </c>
      <c r="N206" s="668">
        <v>2</v>
      </c>
      <c r="O206" s="668">
        <v>620</v>
      </c>
      <c r="P206" s="681"/>
      <c r="Q206" s="669">
        <v>310</v>
      </c>
    </row>
    <row r="207" spans="1:17" ht="14.4" customHeight="1" x14ac:dyDescent="0.3">
      <c r="A207" s="664" t="s">
        <v>8667</v>
      </c>
      <c r="B207" s="665" t="s">
        <v>8668</v>
      </c>
      <c r="C207" s="665" t="s">
        <v>8045</v>
      </c>
      <c r="D207" s="665" t="s">
        <v>8916</v>
      </c>
      <c r="E207" s="665" t="s">
        <v>8917</v>
      </c>
      <c r="F207" s="668">
        <v>84</v>
      </c>
      <c r="G207" s="668">
        <v>44243</v>
      </c>
      <c r="H207" s="668">
        <v>1</v>
      </c>
      <c r="I207" s="668">
        <v>526.70238095238096</v>
      </c>
      <c r="J207" s="668">
        <v>112</v>
      </c>
      <c r="K207" s="668">
        <v>59024</v>
      </c>
      <c r="L207" s="668">
        <v>1.3340867481861538</v>
      </c>
      <c r="M207" s="668">
        <v>527</v>
      </c>
      <c r="N207" s="668">
        <v>63</v>
      </c>
      <c r="O207" s="668">
        <v>33264</v>
      </c>
      <c r="P207" s="681">
        <v>0.75184774992654202</v>
      </c>
      <c r="Q207" s="669">
        <v>528</v>
      </c>
    </row>
    <row r="208" spans="1:17" ht="14.4" customHeight="1" x14ac:dyDescent="0.3">
      <c r="A208" s="664" t="s">
        <v>8667</v>
      </c>
      <c r="B208" s="665" t="s">
        <v>8668</v>
      </c>
      <c r="C208" s="665" t="s">
        <v>8045</v>
      </c>
      <c r="D208" s="665" t="s">
        <v>8918</v>
      </c>
      <c r="E208" s="665" t="s">
        <v>8919</v>
      </c>
      <c r="F208" s="668"/>
      <c r="G208" s="668"/>
      <c r="H208" s="668"/>
      <c r="I208" s="668"/>
      <c r="J208" s="668">
        <v>2</v>
      </c>
      <c r="K208" s="668">
        <v>52</v>
      </c>
      <c r="L208" s="668"/>
      <c r="M208" s="668">
        <v>26</v>
      </c>
      <c r="N208" s="668"/>
      <c r="O208" s="668"/>
      <c r="P208" s="681"/>
      <c r="Q208" s="669"/>
    </row>
    <row r="209" spans="1:17" ht="14.4" customHeight="1" x14ac:dyDescent="0.3">
      <c r="A209" s="664" t="s">
        <v>8667</v>
      </c>
      <c r="B209" s="665" t="s">
        <v>8668</v>
      </c>
      <c r="C209" s="665" t="s">
        <v>8045</v>
      </c>
      <c r="D209" s="665" t="s">
        <v>8920</v>
      </c>
      <c r="E209" s="665" t="s">
        <v>8921</v>
      </c>
      <c r="F209" s="668">
        <v>1</v>
      </c>
      <c r="G209" s="668">
        <v>288</v>
      </c>
      <c r="H209" s="668">
        <v>1</v>
      </c>
      <c r="I209" s="668">
        <v>288</v>
      </c>
      <c r="J209" s="668">
        <v>3</v>
      </c>
      <c r="K209" s="668">
        <v>876</v>
      </c>
      <c r="L209" s="668">
        <v>3.0416666666666665</v>
      </c>
      <c r="M209" s="668">
        <v>292</v>
      </c>
      <c r="N209" s="668"/>
      <c r="O209" s="668"/>
      <c r="P209" s="681"/>
      <c r="Q209" s="669"/>
    </row>
    <row r="210" spans="1:17" ht="14.4" customHeight="1" x14ac:dyDescent="0.3">
      <c r="A210" s="664" t="s">
        <v>8667</v>
      </c>
      <c r="B210" s="665" t="s">
        <v>8668</v>
      </c>
      <c r="C210" s="665" t="s">
        <v>8045</v>
      </c>
      <c r="D210" s="665" t="s">
        <v>8922</v>
      </c>
      <c r="E210" s="665" t="s">
        <v>8923</v>
      </c>
      <c r="F210" s="668"/>
      <c r="G210" s="668"/>
      <c r="H210" s="668"/>
      <c r="I210" s="668"/>
      <c r="J210" s="668">
        <v>1</v>
      </c>
      <c r="K210" s="668">
        <v>354</v>
      </c>
      <c r="L210" s="668"/>
      <c r="M210" s="668">
        <v>354</v>
      </c>
      <c r="N210" s="668">
        <v>2</v>
      </c>
      <c r="O210" s="668">
        <v>710</v>
      </c>
      <c r="P210" s="681"/>
      <c r="Q210" s="669">
        <v>355</v>
      </c>
    </row>
    <row r="211" spans="1:17" ht="14.4" customHeight="1" x14ac:dyDescent="0.3">
      <c r="A211" s="664" t="s">
        <v>8667</v>
      </c>
      <c r="B211" s="665" t="s">
        <v>8668</v>
      </c>
      <c r="C211" s="665" t="s">
        <v>8045</v>
      </c>
      <c r="D211" s="665" t="s">
        <v>8924</v>
      </c>
      <c r="E211" s="665" t="s">
        <v>8925</v>
      </c>
      <c r="F211" s="668">
        <v>1</v>
      </c>
      <c r="G211" s="668">
        <v>527</v>
      </c>
      <c r="H211" s="668">
        <v>1</v>
      </c>
      <c r="I211" s="668">
        <v>527</v>
      </c>
      <c r="J211" s="668">
        <v>3</v>
      </c>
      <c r="K211" s="668">
        <v>1581</v>
      </c>
      <c r="L211" s="668">
        <v>3</v>
      </c>
      <c r="M211" s="668">
        <v>527</v>
      </c>
      <c r="N211" s="668"/>
      <c r="O211" s="668"/>
      <c r="P211" s="681"/>
      <c r="Q211" s="669"/>
    </row>
    <row r="212" spans="1:17" ht="14.4" customHeight="1" x14ac:dyDescent="0.3">
      <c r="A212" s="664" t="s">
        <v>8667</v>
      </c>
      <c r="B212" s="665" t="s">
        <v>8668</v>
      </c>
      <c r="C212" s="665" t="s">
        <v>8045</v>
      </c>
      <c r="D212" s="665" t="s">
        <v>8926</v>
      </c>
      <c r="E212" s="665" t="s">
        <v>8927</v>
      </c>
      <c r="F212" s="668"/>
      <c r="G212" s="668"/>
      <c r="H212" s="668"/>
      <c r="I212" s="668"/>
      <c r="J212" s="668">
        <v>1</v>
      </c>
      <c r="K212" s="668">
        <v>135</v>
      </c>
      <c r="L212" s="668"/>
      <c r="M212" s="668">
        <v>135</v>
      </c>
      <c r="N212" s="668"/>
      <c r="O212" s="668"/>
      <c r="P212" s="681"/>
      <c r="Q212" s="669"/>
    </row>
    <row r="213" spans="1:17" ht="14.4" customHeight="1" x14ac:dyDescent="0.3">
      <c r="A213" s="664" t="s">
        <v>8667</v>
      </c>
      <c r="B213" s="665" t="s">
        <v>8668</v>
      </c>
      <c r="C213" s="665" t="s">
        <v>8045</v>
      </c>
      <c r="D213" s="665" t="s">
        <v>8928</v>
      </c>
      <c r="E213" s="665" t="s">
        <v>8929</v>
      </c>
      <c r="F213" s="668"/>
      <c r="G213" s="668"/>
      <c r="H213" s="668"/>
      <c r="I213" s="668"/>
      <c r="J213" s="668"/>
      <c r="K213" s="668"/>
      <c r="L213" s="668"/>
      <c r="M213" s="668"/>
      <c r="N213" s="668">
        <v>1</v>
      </c>
      <c r="O213" s="668">
        <v>86</v>
      </c>
      <c r="P213" s="681"/>
      <c r="Q213" s="669">
        <v>86</v>
      </c>
    </row>
    <row r="214" spans="1:17" ht="14.4" customHeight="1" x14ac:dyDescent="0.3">
      <c r="A214" s="664" t="s">
        <v>8667</v>
      </c>
      <c r="B214" s="665" t="s">
        <v>8668</v>
      </c>
      <c r="C214" s="665" t="s">
        <v>8045</v>
      </c>
      <c r="D214" s="665" t="s">
        <v>8930</v>
      </c>
      <c r="E214" s="665" t="s">
        <v>8931</v>
      </c>
      <c r="F214" s="668">
        <v>2</v>
      </c>
      <c r="G214" s="668">
        <v>811</v>
      </c>
      <c r="H214" s="668">
        <v>1</v>
      </c>
      <c r="I214" s="668">
        <v>405.5</v>
      </c>
      <c r="J214" s="668">
        <v>3</v>
      </c>
      <c r="K214" s="668">
        <v>1218</v>
      </c>
      <c r="L214" s="668">
        <v>1.5018495684340321</v>
      </c>
      <c r="M214" s="668">
        <v>406</v>
      </c>
      <c r="N214" s="668">
        <v>3</v>
      </c>
      <c r="O214" s="668">
        <v>1221</v>
      </c>
      <c r="P214" s="681">
        <v>1.5055487053020962</v>
      </c>
      <c r="Q214" s="669">
        <v>407</v>
      </c>
    </row>
    <row r="215" spans="1:17" ht="14.4" customHeight="1" x14ac:dyDescent="0.3">
      <c r="A215" s="664" t="s">
        <v>8667</v>
      </c>
      <c r="B215" s="665" t="s">
        <v>8668</v>
      </c>
      <c r="C215" s="665" t="s">
        <v>8045</v>
      </c>
      <c r="D215" s="665" t="s">
        <v>8932</v>
      </c>
      <c r="E215" s="665" t="s">
        <v>8933</v>
      </c>
      <c r="F215" s="668"/>
      <c r="G215" s="668"/>
      <c r="H215" s="668"/>
      <c r="I215" s="668"/>
      <c r="J215" s="668"/>
      <c r="K215" s="668"/>
      <c r="L215" s="668"/>
      <c r="M215" s="668"/>
      <c r="N215" s="668">
        <v>1</v>
      </c>
      <c r="O215" s="668">
        <v>803</v>
      </c>
      <c r="P215" s="681"/>
      <c r="Q215" s="669">
        <v>803</v>
      </c>
    </row>
    <row r="216" spans="1:17" ht="14.4" customHeight="1" x14ac:dyDescent="0.3">
      <c r="A216" s="664" t="s">
        <v>8667</v>
      </c>
      <c r="B216" s="665" t="s">
        <v>8668</v>
      </c>
      <c r="C216" s="665" t="s">
        <v>8045</v>
      </c>
      <c r="D216" s="665" t="s">
        <v>8934</v>
      </c>
      <c r="E216" s="665" t="s">
        <v>8935</v>
      </c>
      <c r="F216" s="668"/>
      <c r="G216" s="668"/>
      <c r="H216" s="668"/>
      <c r="I216" s="668"/>
      <c r="J216" s="668">
        <v>1</v>
      </c>
      <c r="K216" s="668">
        <v>515</v>
      </c>
      <c r="L216" s="668"/>
      <c r="M216" s="668">
        <v>515</v>
      </c>
      <c r="N216" s="668"/>
      <c r="O216" s="668"/>
      <c r="P216" s="681"/>
      <c r="Q216" s="669"/>
    </row>
    <row r="217" spans="1:17" ht="14.4" customHeight="1" x14ac:dyDescent="0.3">
      <c r="A217" s="664" t="s">
        <v>8667</v>
      </c>
      <c r="B217" s="665" t="s">
        <v>8668</v>
      </c>
      <c r="C217" s="665" t="s">
        <v>8045</v>
      </c>
      <c r="D217" s="665" t="s">
        <v>8936</v>
      </c>
      <c r="E217" s="665" t="s">
        <v>8937</v>
      </c>
      <c r="F217" s="668"/>
      <c r="G217" s="668"/>
      <c r="H217" s="668"/>
      <c r="I217" s="668"/>
      <c r="J217" s="668">
        <v>1</v>
      </c>
      <c r="K217" s="668">
        <v>189</v>
      </c>
      <c r="L217" s="668"/>
      <c r="M217" s="668">
        <v>189</v>
      </c>
      <c r="N217" s="668">
        <v>4</v>
      </c>
      <c r="O217" s="668">
        <v>760</v>
      </c>
      <c r="P217" s="681"/>
      <c r="Q217" s="669">
        <v>190</v>
      </c>
    </row>
    <row r="218" spans="1:17" ht="14.4" customHeight="1" x14ac:dyDescent="0.3">
      <c r="A218" s="664" t="s">
        <v>8667</v>
      </c>
      <c r="B218" s="665" t="s">
        <v>8668</v>
      </c>
      <c r="C218" s="665" t="s">
        <v>8045</v>
      </c>
      <c r="D218" s="665" t="s">
        <v>8938</v>
      </c>
      <c r="E218" s="665" t="s">
        <v>8939</v>
      </c>
      <c r="F218" s="668"/>
      <c r="G218" s="668"/>
      <c r="H218" s="668"/>
      <c r="I218" s="668"/>
      <c r="J218" s="668"/>
      <c r="K218" s="668"/>
      <c r="L218" s="668"/>
      <c r="M218" s="668"/>
      <c r="N218" s="668">
        <v>1</v>
      </c>
      <c r="O218" s="668">
        <v>274</v>
      </c>
      <c r="P218" s="681"/>
      <c r="Q218" s="669">
        <v>274</v>
      </c>
    </row>
    <row r="219" spans="1:17" ht="14.4" customHeight="1" x14ac:dyDescent="0.3">
      <c r="A219" s="664" t="s">
        <v>8667</v>
      </c>
      <c r="B219" s="665" t="s">
        <v>8668</v>
      </c>
      <c r="C219" s="665" t="s">
        <v>8045</v>
      </c>
      <c r="D219" s="665" t="s">
        <v>8940</v>
      </c>
      <c r="E219" s="665" t="s">
        <v>8941</v>
      </c>
      <c r="F219" s="668"/>
      <c r="G219" s="668"/>
      <c r="H219" s="668"/>
      <c r="I219" s="668"/>
      <c r="J219" s="668"/>
      <c r="K219" s="668"/>
      <c r="L219" s="668"/>
      <c r="M219" s="668"/>
      <c r="N219" s="668">
        <v>10</v>
      </c>
      <c r="O219" s="668">
        <v>1330</v>
      </c>
      <c r="P219" s="681"/>
      <c r="Q219" s="669">
        <v>133</v>
      </c>
    </row>
    <row r="220" spans="1:17" ht="14.4" customHeight="1" x14ac:dyDescent="0.3">
      <c r="A220" s="664" t="s">
        <v>8667</v>
      </c>
      <c r="B220" s="665" t="s">
        <v>8668</v>
      </c>
      <c r="C220" s="665" t="s">
        <v>8045</v>
      </c>
      <c r="D220" s="665" t="s">
        <v>8942</v>
      </c>
      <c r="E220" s="665" t="s">
        <v>8943</v>
      </c>
      <c r="F220" s="668"/>
      <c r="G220" s="668"/>
      <c r="H220" s="668"/>
      <c r="I220" s="668"/>
      <c r="J220" s="668"/>
      <c r="K220" s="668"/>
      <c r="L220" s="668"/>
      <c r="M220" s="668"/>
      <c r="N220" s="668">
        <v>1949</v>
      </c>
      <c r="O220" s="668">
        <v>72113</v>
      </c>
      <c r="P220" s="681"/>
      <c r="Q220" s="669">
        <v>37</v>
      </c>
    </row>
    <row r="221" spans="1:17" ht="14.4" customHeight="1" x14ac:dyDescent="0.3">
      <c r="A221" s="664" t="s">
        <v>8667</v>
      </c>
      <c r="B221" s="665" t="s">
        <v>8668</v>
      </c>
      <c r="C221" s="665" t="s">
        <v>8045</v>
      </c>
      <c r="D221" s="665" t="s">
        <v>8944</v>
      </c>
      <c r="E221" s="665" t="s">
        <v>8945</v>
      </c>
      <c r="F221" s="668"/>
      <c r="G221" s="668"/>
      <c r="H221" s="668"/>
      <c r="I221" s="668"/>
      <c r="J221" s="668"/>
      <c r="K221" s="668"/>
      <c r="L221" s="668"/>
      <c r="M221" s="668"/>
      <c r="N221" s="668">
        <v>31</v>
      </c>
      <c r="O221" s="668">
        <v>7192</v>
      </c>
      <c r="P221" s="681"/>
      <c r="Q221" s="669">
        <v>232</v>
      </c>
    </row>
    <row r="222" spans="1:17" ht="14.4" customHeight="1" x14ac:dyDescent="0.3">
      <c r="A222" s="664" t="s">
        <v>8667</v>
      </c>
      <c r="B222" s="665" t="s">
        <v>8668</v>
      </c>
      <c r="C222" s="665" t="s">
        <v>8045</v>
      </c>
      <c r="D222" s="665" t="s">
        <v>8946</v>
      </c>
      <c r="E222" s="665" t="s">
        <v>8947</v>
      </c>
      <c r="F222" s="668"/>
      <c r="G222" s="668"/>
      <c r="H222" s="668"/>
      <c r="I222" s="668"/>
      <c r="J222" s="668"/>
      <c r="K222" s="668"/>
      <c r="L222" s="668"/>
      <c r="M222" s="668"/>
      <c r="N222" s="668">
        <v>1</v>
      </c>
      <c r="O222" s="668">
        <v>254</v>
      </c>
      <c r="P222" s="681"/>
      <c r="Q222" s="669">
        <v>254</v>
      </c>
    </row>
    <row r="223" spans="1:17" ht="14.4" customHeight="1" x14ac:dyDescent="0.3">
      <c r="A223" s="664" t="s">
        <v>8667</v>
      </c>
      <c r="B223" s="665" t="s">
        <v>8668</v>
      </c>
      <c r="C223" s="665" t="s">
        <v>8045</v>
      </c>
      <c r="D223" s="665" t="s">
        <v>8948</v>
      </c>
      <c r="E223" s="665" t="s">
        <v>8949</v>
      </c>
      <c r="F223" s="668"/>
      <c r="G223" s="668"/>
      <c r="H223" s="668"/>
      <c r="I223" s="668"/>
      <c r="J223" s="668"/>
      <c r="K223" s="668"/>
      <c r="L223" s="668"/>
      <c r="M223" s="668"/>
      <c r="N223" s="668">
        <v>1</v>
      </c>
      <c r="O223" s="668">
        <v>834</v>
      </c>
      <c r="P223" s="681"/>
      <c r="Q223" s="669">
        <v>834</v>
      </c>
    </row>
    <row r="224" spans="1:17" ht="14.4" customHeight="1" x14ac:dyDescent="0.3">
      <c r="A224" s="664" t="s">
        <v>8667</v>
      </c>
      <c r="B224" s="665" t="s">
        <v>8668</v>
      </c>
      <c r="C224" s="665" t="s">
        <v>8045</v>
      </c>
      <c r="D224" s="665" t="s">
        <v>8950</v>
      </c>
      <c r="E224" s="665" t="s">
        <v>8951</v>
      </c>
      <c r="F224" s="668"/>
      <c r="G224" s="668"/>
      <c r="H224" s="668"/>
      <c r="I224" s="668"/>
      <c r="J224" s="668"/>
      <c r="K224" s="668"/>
      <c r="L224" s="668"/>
      <c r="M224" s="668"/>
      <c r="N224" s="668">
        <v>9</v>
      </c>
      <c r="O224" s="668">
        <v>837</v>
      </c>
      <c r="P224" s="681"/>
      <c r="Q224" s="669">
        <v>93</v>
      </c>
    </row>
    <row r="225" spans="1:17" ht="14.4" customHeight="1" x14ac:dyDescent="0.3">
      <c r="A225" s="664" t="s">
        <v>8667</v>
      </c>
      <c r="B225" s="665" t="s">
        <v>8952</v>
      </c>
      <c r="C225" s="665" t="s">
        <v>8045</v>
      </c>
      <c r="D225" s="665" t="s">
        <v>8953</v>
      </c>
      <c r="E225" s="665" t="s">
        <v>8954</v>
      </c>
      <c r="F225" s="668"/>
      <c r="G225" s="668"/>
      <c r="H225" s="668"/>
      <c r="I225" s="668"/>
      <c r="J225" s="668">
        <v>1</v>
      </c>
      <c r="K225" s="668">
        <v>1037</v>
      </c>
      <c r="L225" s="668"/>
      <c r="M225" s="668">
        <v>1037</v>
      </c>
      <c r="N225" s="668">
        <v>0</v>
      </c>
      <c r="O225" s="668">
        <v>0</v>
      </c>
      <c r="P225" s="681"/>
      <c r="Q225" s="669"/>
    </row>
    <row r="226" spans="1:17" ht="14.4" customHeight="1" x14ac:dyDescent="0.3">
      <c r="A226" s="664" t="s">
        <v>8955</v>
      </c>
      <c r="B226" s="665" t="s">
        <v>3210</v>
      </c>
      <c r="C226" s="665" t="s">
        <v>7772</v>
      </c>
      <c r="D226" s="665" t="s">
        <v>8956</v>
      </c>
      <c r="E226" s="665" t="s">
        <v>8957</v>
      </c>
      <c r="F226" s="668"/>
      <c r="G226" s="668"/>
      <c r="H226" s="668"/>
      <c r="I226" s="668"/>
      <c r="J226" s="668"/>
      <c r="K226" s="668"/>
      <c r="L226" s="668"/>
      <c r="M226" s="668"/>
      <c r="N226" s="668">
        <v>1</v>
      </c>
      <c r="O226" s="668">
        <v>855.64</v>
      </c>
      <c r="P226" s="681"/>
      <c r="Q226" s="669">
        <v>855.64</v>
      </c>
    </row>
    <row r="227" spans="1:17" ht="14.4" customHeight="1" x14ac:dyDescent="0.3">
      <c r="A227" s="664" t="s">
        <v>8955</v>
      </c>
      <c r="B227" s="665" t="s">
        <v>3210</v>
      </c>
      <c r="C227" s="665" t="s">
        <v>7772</v>
      </c>
      <c r="D227" s="665" t="s">
        <v>8958</v>
      </c>
      <c r="E227" s="665" t="s">
        <v>8957</v>
      </c>
      <c r="F227" s="668">
        <v>3</v>
      </c>
      <c r="G227" s="668">
        <v>6000.79</v>
      </c>
      <c r="H227" s="668">
        <v>1</v>
      </c>
      <c r="I227" s="668">
        <v>2000.2633333333333</v>
      </c>
      <c r="J227" s="668">
        <v>4</v>
      </c>
      <c r="K227" s="668">
        <v>6845.0700000000006</v>
      </c>
      <c r="L227" s="668">
        <v>1.1406948085168787</v>
      </c>
      <c r="M227" s="668">
        <v>1711.2675000000002</v>
      </c>
      <c r="N227" s="668">
        <v>3.25</v>
      </c>
      <c r="O227" s="668">
        <v>5561.62</v>
      </c>
      <c r="P227" s="681">
        <v>0.92681463607291703</v>
      </c>
      <c r="Q227" s="669">
        <v>1711.2676923076922</v>
      </c>
    </row>
    <row r="228" spans="1:17" ht="14.4" customHeight="1" x14ac:dyDescent="0.3">
      <c r="A228" s="664" t="s">
        <v>8955</v>
      </c>
      <c r="B228" s="665" t="s">
        <v>3210</v>
      </c>
      <c r="C228" s="665" t="s">
        <v>7772</v>
      </c>
      <c r="D228" s="665" t="s">
        <v>8959</v>
      </c>
      <c r="E228" s="665" t="s">
        <v>8960</v>
      </c>
      <c r="F228" s="668">
        <v>1.34</v>
      </c>
      <c r="G228" s="668">
        <v>3579.74</v>
      </c>
      <c r="H228" s="668">
        <v>1</v>
      </c>
      <c r="I228" s="668">
        <v>2671.4477611940297</v>
      </c>
      <c r="J228" s="668">
        <v>0.67</v>
      </c>
      <c r="K228" s="668">
        <v>1712.05</v>
      </c>
      <c r="L228" s="668">
        <v>0.47826099102169434</v>
      </c>
      <c r="M228" s="668">
        <v>2555.2985074626863</v>
      </c>
      <c r="N228" s="668">
        <v>0.37</v>
      </c>
      <c r="O228" s="668">
        <v>1001.97</v>
      </c>
      <c r="P228" s="681">
        <v>0.27990021621682026</v>
      </c>
      <c r="Q228" s="669">
        <v>2708.0270270270271</v>
      </c>
    </row>
    <row r="229" spans="1:17" ht="14.4" customHeight="1" x14ac:dyDescent="0.3">
      <c r="A229" s="664" t="s">
        <v>8955</v>
      </c>
      <c r="B229" s="665" t="s">
        <v>3210</v>
      </c>
      <c r="C229" s="665" t="s">
        <v>7772</v>
      </c>
      <c r="D229" s="665" t="s">
        <v>8961</v>
      </c>
      <c r="E229" s="665" t="s">
        <v>8960</v>
      </c>
      <c r="F229" s="668">
        <v>1.5999999999999999</v>
      </c>
      <c r="G229" s="668">
        <v>10685.76</v>
      </c>
      <c r="H229" s="668">
        <v>1</v>
      </c>
      <c r="I229" s="668">
        <v>6678.6</v>
      </c>
      <c r="J229" s="668">
        <v>1.2</v>
      </c>
      <c r="K229" s="668">
        <v>7665.9</v>
      </c>
      <c r="L229" s="668">
        <v>0.71739398975833257</v>
      </c>
      <c r="M229" s="668">
        <v>6388.25</v>
      </c>
      <c r="N229" s="668">
        <v>1.4</v>
      </c>
      <c r="O229" s="668">
        <v>9478.14</v>
      </c>
      <c r="P229" s="681">
        <v>0.8869879166292336</v>
      </c>
      <c r="Q229" s="669">
        <v>6770.1</v>
      </c>
    </row>
    <row r="230" spans="1:17" ht="14.4" customHeight="1" x14ac:dyDescent="0.3">
      <c r="A230" s="664" t="s">
        <v>8955</v>
      </c>
      <c r="B230" s="665" t="s">
        <v>3210</v>
      </c>
      <c r="C230" s="665" t="s">
        <v>7772</v>
      </c>
      <c r="D230" s="665" t="s">
        <v>8962</v>
      </c>
      <c r="E230" s="665" t="s">
        <v>8963</v>
      </c>
      <c r="F230" s="668"/>
      <c r="G230" s="668"/>
      <c r="H230" s="668"/>
      <c r="I230" s="668"/>
      <c r="J230" s="668">
        <v>0.22999999999999998</v>
      </c>
      <c r="K230" s="668">
        <v>1112.3600000000001</v>
      </c>
      <c r="L230" s="668"/>
      <c r="M230" s="668">
        <v>4836.3478260869579</v>
      </c>
      <c r="N230" s="668">
        <v>0.58000000000000007</v>
      </c>
      <c r="O230" s="668">
        <v>2867.43</v>
      </c>
      <c r="P230" s="681"/>
      <c r="Q230" s="669">
        <v>4943.8448275862056</v>
      </c>
    </row>
    <row r="231" spans="1:17" ht="14.4" customHeight="1" x14ac:dyDescent="0.3">
      <c r="A231" s="664" t="s">
        <v>8955</v>
      </c>
      <c r="B231" s="665" t="s">
        <v>3210</v>
      </c>
      <c r="C231" s="665" t="s">
        <v>7772</v>
      </c>
      <c r="D231" s="665" t="s">
        <v>8964</v>
      </c>
      <c r="E231" s="665" t="s">
        <v>8575</v>
      </c>
      <c r="F231" s="668">
        <v>5.2</v>
      </c>
      <c r="G231" s="668">
        <v>5142.93</v>
      </c>
      <c r="H231" s="668">
        <v>1</v>
      </c>
      <c r="I231" s="668">
        <v>989.02499999999998</v>
      </c>
      <c r="J231" s="668">
        <v>8.6</v>
      </c>
      <c r="K231" s="668">
        <v>8181.4800000000005</v>
      </c>
      <c r="L231" s="668">
        <v>1.59082079670538</v>
      </c>
      <c r="M231" s="668">
        <v>951.33488372093029</v>
      </c>
      <c r="N231" s="668">
        <v>4.0999999999999996</v>
      </c>
      <c r="O231" s="668">
        <v>4093.04</v>
      </c>
      <c r="P231" s="681">
        <v>0.79585761423935375</v>
      </c>
      <c r="Q231" s="669">
        <v>998.30243902439031</v>
      </c>
    </row>
    <row r="232" spans="1:17" ht="14.4" customHeight="1" x14ac:dyDescent="0.3">
      <c r="A232" s="664" t="s">
        <v>8955</v>
      </c>
      <c r="B232" s="665" t="s">
        <v>3210</v>
      </c>
      <c r="C232" s="665" t="s">
        <v>7772</v>
      </c>
      <c r="D232" s="665" t="s">
        <v>8965</v>
      </c>
      <c r="E232" s="665" t="s">
        <v>8963</v>
      </c>
      <c r="F232" s="668">
        <v>3.5100000000000002</v>
      </c>
      <c r="G232" s="668">
        <v>36232.04</v>
      </c>
      <c r="H232" s="668">
        <v>1</v>
      </c>
      <c r="I232" s="668">
        <v>10322.518518518518</v>
      </c>
      <c r="J232" s="668">
        <v>3.6</v>
      </c>
      <c r="K232" s="668">
        <v>35595.919999999998</v>
      </c>
      <c r="L232" s="668">
        <v>0.98244316356462391</v>
      </c>
      <c r="M232" s="668">
        <v>9887.7555555555555</v>
      </c>
      <c r="N232" s="668">
        <v>2.98</v>
      </c>
      <c r="O232" s="668">
        <v>29465.63</v>
      </c>
      <c r="P232" s="681">
        <v>0.81324788778109103</v>
      </c>
      <c r="Q232" s="669">
        <v>9887.7953020134228</v>
      </c>
    </row>
    <row r="233" spans="1:17" ht="14.4" customHeight="1" x14ac:dyDescent="0.3">
      <c r="A233" s="664" t="s">
        <v>8955</v>
      </c>
      <c r="B233" s="665" t="s">
        <v>3210</v>
      </c>
      <c r="C233" s="665" t="s">
        <v>7772</v>
      </c>
      <c r="D233" s="665" t="s">
        <v>8966</v>
      </c>
      <c r="E233" s="665" t="s">
        <v>8967</v>
      </c>
      <c r="F233" s="668">
        <v>0.12</v>
      </c>
      <c r="G233" s="668">
        <v>637.28</v>
      </c>
      <c r="H233" s="668">
        <v>1</v>
      </c>
      <c r="I233" s="668">
        <v>5310.666666666667</v>
      </c>
      <c r="J233" s="668"/>
      <c r="K233" s="668"/>
      <c r="L233" s="668"/>
      <c r="M233" s="668"/>
      <c r="N233" s="668"/>
      <c r="O233" s="668"/>
      <c r="P233" s="681"/>
      <c r="Q233" s="669"/>
    </row>
    <row r="234" spans="1:17" ht="14.4" customHeight="1" x14ac:dyDescent="0.3">
      <c r="A234" s="664" t="s">
        <v>8955</v>
      </c>
      <c r="B234" s="665" t="s">
        <v>3210</v>
      </c>
      <c r="C234" s="665" t="s">
        <v>7772</v>
      </c>
      <c r="D234" s="665" t="s">
        <v>8968</v>
      </c>
      <c r="E234" s="665" t="s">
        <v>8963</v>
      </c>
      <c r="F234" s="668">
        <v>0.67</v>
      </c>
      <c r="G234" s="668">
        <v>3516.4900000000002</v>
      </c>
      <c r="H234" s="668">
        <v>1</v>
      </c>
      <c r="I234" s="668">
        <v>5248.4925373134329</v>
      </c>
      <c r="J234" s="668"/>
      <c r="K234" s="668"/>
      <c r="L234" s="668"/>
      <c r="M234" s="668"/>
      <c r="N234" s="668"/>
      <c r="O234" s="668"/>
      <c r="P234" s="681"/>
      <c r="Q234" s="669"/>
    </row>
    <row r="235" spans="1:17" ht="14.4" customHeight="1" x14ac:dyDescent="0.3">
      <c r="A235" s="664" t="s">
        <v>8955</v>
      </c>
      <c r="B235" s="665" t="s">
        <v>3210</v>
      </c>
      <c r="C235" s="665" t="s">
        <v>7772</v>
      </c>
      <c r="D235" s="665" t="s">
        <v>8969</v>
      </c>
      <c r="E235" s="665" t="s">
        <v>8970</v>
      </c>
      <c r="F235" s="668">
        <v>5</v>
      </c>
      <c r="G235" s="668">
        <v>2081.5</v>
      </c>
      <c r="H235" s="668">
        <v>1</v>
      </c>
      <c r="I235" s="668">
        <v>416.3</v>
      </c>
      <c r="J235" s="668">
        <v>10</v>
      </c>
      <c r="K235" s="668">
        <v>3982</v>
      </c>
      <c r="L235" s="668">
        <v>1.9130434782608696</v>
      </c>
      <c r="M235" s="668">
        <v>398.2</v>
      </c>
      <c r="N235" s="668">
        <v>4</v>
      </c>
      <c r="O235" s="668">
        <v>1592.8</v>
      </c>
      <c r="P235" s="681">
        <v>0.76521739130434785</v>
      </c>
      <c r="Q235" s="669">
        <v>398.2</v>
      </c>
    </row>
    <row r="236" spans="1:17" ht="14.4" customHeight="1" x14ac:dyDescent="0.3">
      <c r="A236" s="664" t="s">
        <v>8955</v>
      </c>
      <c r="B236" s="665" t="s">
        <v>3210</v>
      </c>
      <c r="C236" s="665" t="s">
        <v>7772</v>
      </c>
      <c r="D236" s="665" t="s">
        <v>8971</v>
      </c>
      <c r="E236" s="665" t="s">
        <v>8972</v>
      </c>
      <c r="F236" s="668">
        <v>16</v>
      </c>
      <c r="G236" s="668">
        <v>15603.52</v>
      </c>
      <c r="H236" s="668">
        <v>1</v>
      </c>
      <c r="I236" s="668">
        <v>975.22</v>
      </c>
      <c r="J236" s="668">
        <v>4.5</v>
      </c>
      <c r="K236" s="668">
        <v>4197.6899999999996</v>
      </c>
      <c r="L236" s="668">
        <v>0.26902198990996901</v>
      </c>
      <c r="M236" s="668">
        <v>932.81999999999994</v>
      </c>
      <c r="N236" s="668">
        <v>9</v>
      </c>
      <c r="O236" s="668">
        <v>8306.02</v>
      </c>
      <c r="P236" s="681">
        <v>0.53231706691823388</v>
      </c>
      <c r="Q236" s="669">
        <v>922.89111111111117</v>
      </c>
    </row>
    <row r="237" spans="1:17" ht="14.4" customHeight="1" x14ac:dyDescent="0.3">
      <c r="A237" s="664" t="s">
        <v>8955</v>
      </c>
      <c r="B237" s="665" t="s">
        <v>3210</v>
      </c>
      <c r="C237" s="665" t="s">
        <v>7772</v>
      </c>
      <c r="D237" s="665" t="s">
        <v>8255</v>
      </c>
      <c r="E237" s="665" t="s">
        <v>4161</v>
      </c>
      <c r="F237" s="668">
        <v>0.24000000000000002</v>
      </c>
      <c r="G237" s="668">
        <v>1310.5900000000001</v>
      </c>
      <c r="H237" s="668">
        <v>1</v>
      </c>
      <c r="I237" s="668">
        <v>5460.791666666667</v>
      </c>
      <c r="J237" s="668">
        <v>0.39999999999999997</v>
      </c>
      <c r="K237" s="668">
        <v>1770.8</v>
      </c>
      <c r="L237" s="668">
        <v>1.3511471932488419</v>
      </c>
      <c r="M237" s="668">
        <v>4427</v>
      </c>
      <c r="N237" s="668">
        <v>1.32</v>
      </c>
      <c r="O237" s="668">
        <v>5915.99</v>
      </c>
      <c r="P237" s="681">
        <v>4.5139898824193674</v>
      </c>
      <c r="Q237" s="669">
        <v>4481.810606060606</v>
      </c>
    </row>
    <row r="238" spans="1:17" ht="14.4" customHeight="1" x14ac:dyDescent="0.3">
      <c r="A238" s="664" t="s">
        <v>8955</v>
      </c>
      <c r="B238" s="665" t="s">
        <v>3210</v>
      </c>
      <c r="C238" s="665" t="s">
        <v>7772</v>
      </c>
      <c r="D238" s="665" t="s">
        <v>8576</v>
      </c>
      <c r="E238" s="665" t="s">
        <v>4161</v>
      </c>
      <c r="F238" s="668">
        <v>7.2500000000000009</v>
      </c>
      <c r="G238" s="668">
        <v>79126.78</v>
      </c>
      <c r="H238" s="668">
        <v>1</v>
      </c>
      <c r="I238" s="668">
        <v>10914.038620689653</v>
      </c>
      <c r="J238" s="668">
        <v>0.66000000000000014</v>
      </c>
      <c r="K238" s="668">
        <v>5843.6399999999994</v>
      </c>
      <c r="L238" s="668">
        <v>7.385160877265573E-2</v>
      </c>
      <c r="M238" s="668">
        <v>8853.9999999999964</v>
      </c>
      <c r="N238" s="668">
        <v>0.38</v>
      </c>
      <c r="O238" s="668">
        <v>3381.3999999999996</v>
      </c>
      <c r="P238" s="681">
        <v>4.2733951767025019E-2</v>
      </c>
      <c r="Q238" s="669">
        <v>8898.4210526315783</v>
      </c>
    </row>
    <row r="239" spans="1:17" ht="14.4" customHeight="1" x14ac:dyDescent="0.3">
      <c r="A239" s="664" t="s">
        <v>8955</v>
      </c>
      <c r="B239" s="665" t="s">
        <v>3210</v>
      </c>
      <c r="C239" s="665" t="s">
        <v>7772</v>
      </c>
      <c r="D239" s="665" t="s">
        <v>8973</v>
      </c>
      <c r="E239" s="665" t="s">
        <v>8974</v>
      </c>
      <c r="F239" s="668">
        <v>2.62</v>
      </c>
      <c r="G239" s="668">
        <v>5165.88</v>
      </c>
      <c r="H239" s="668">
        <v>1</v>
      </c>
      <c r="I239" s="668">
        <v>1971.709923664122</v>
      </c>
      <c r="J239" s="668">
        <v>3.2</v>
      </c>
      <c r="K239" s="668">
        <v>6237.7599999999993</v>
      </c>
      <c r="L239" s="668">
        <v>1.2074922375277783</v>
      </c>
      <c r="M239" s="668">
        <v>1949.2999999999997</v>
      </c>
      <c r="N239" s="668">
        <v>1.9000000000000001</v>
      </c>
      <c r="O239" s="668">
        <v>3703.67</v>
      </c>
      <c r="P239" s="681">
        <v>0.7169485160321184</v>
      </c>
      <c r="Q239" s="669">
        <v>1949.3</v>
      </c>
    </row>
    <row r="240" spans="1:17" ht="14.4" customHeight="1" x14ac:dyDescent="0.3">
      <c r="A240" s="664" t="s">
        <v>8955</v>
      </c>
      <c r="B240" s="665" t="s">
        <v>3210</v>
      </c>
      <c r="C240" s="665" t="s">
        <v>7772</v>
      </c>
      <c r="D240" s="665" t="s">
        <v>8578</v>
      </c>
      <c r="E240" s="665" t="s">
        <v>4161</v>
      </c>
      <c r="F240" s="668">
        <v>6.7</v>
      </c>
      <c r="G240" s="668">
        <v>14634.91</v>
      </c>
      <c r="H240" s="668">
        <v>1</v>
      </c>
      <c r="I240" s="668">
        <v>2184.3149253731344</v>
      </c>
      <c r="J240" s="668">
        <v>8.5499999999999989</v>
      </c>
      <c r="K240" s="668">
        <v>15140.340000000002</v>
      </c>
      <c r="L240" s="668">
        <v>1.0345359144675301</v>
      </c>
      <c r="M240" s="668">
        <v>1770.8000000000004</v>
      </c>
      <c r="N240" s="668">
        <v>9.5</v>
      </c>
      <c r="O240" s="668">
        <v>17080.650000000001</v>
      </c>
      <c r="P240" s="681">
        <v>1.1671168459525889</v>
      </c>
      <c r="Q240" s="669">
        <v>1797.9631578947369</v>
      </c>
    </row>
    <row r="241" spans="1:17" ht="14.4" customHeight="1" x14ac:dyDescent="0.3">
      <c r="A241" s="664" t="s">
        <v>8955</v>
      </c>
      <c r="B241" s="665" t="s">
        <v>3210</v>
      </c>
      <c r="C241" s="665" t="s">
        <v>7772</v>
      </c>
      <c r="D241" s="665" t="s">
        <v>8975</v>
      </c>
      <c r="E241" s="665" t="s">
        <v>8976</v>
      </c>
      <c r="F241" s="668">
        <v>2.8499999999999992</v>
      </c>
      <c r="G241" s="668">
        <v>1081.06</v>
      </c>
      <c r="H241" s="668">
        <v>1</v>
      </c>
      <c r="I241" s="668">
        <v>379.31929824561411</v>
      </c>
      <c r="J241" s="668">
        <v>1.53</v>
      </c>
      <c r="K241" s="668">
        <v>771.18999999999994</v>
      </c>
      <c r="L241" s="668">
        <v>0.71336466061088188</v>
      </c>
      <c r="M241" s="668">
        <v>504.04575163398687</v>
      </c>
      <c r="N241" s="668">
        <v>2.5099999999999998</v>
      </c>
      <c r="O241" s="668">
        <v>1299.1800000000003</v>
      </c>
      <c r="P241" s="681">
        <v>1.2017649344162213</v>
      </c>
      <c r="Q241" s="669">
        <v>517.60159362549814</v>
      </c>
    </row>
    <row r="242" spans="1:17" ht="14.4" customHeight="1" x14ac:dyDescent="0.3">
      <c r="A242" s="664" t="s">
        <v>8955</v>
      </c>
      <c r="B242" s="665" t="s">
        <v>3210</v>
      </c>
      <c r="C242" s="665" t="s">
        <v>7772</v>
      </c>
      <c r="D242" s="665" t="s">
        <v>8579</v>
      </c>
      <c r="E242" s="665" t="s">
        <v>8580</v>
      </c>
      <c r="F242" s="668">
        <v>1.9</v>
      </c>
      <c r="G242" s="668">
        <v>1795.1200000000001</v>
      </c>
      <c r="H242" s="668">
        <v>1</v>
      </c>
      <c r="I242" s="668">
        <v>944.80000000000007</v>
      </c>
      <c r="J242" s="668">
        <v>0.85000000000000009</v>
      </c>
      <c r="K242" s="668">
        <v>768.23</v>
      </c>
      <c r="L242" s="668">
        <v>0.42795467712464902</v>
      </c>
      <c r="M242" s="668">
        <v>903.8</v>
      </c>
      <c r="N242" s="668">
        <v>0.3</v>
      </c>
      <c r="O242" s="668">
        <v>271.14</v>
      </c>
      <c r="P242" s="681">
        <v>0.15104282722046436</v>
      </c>
      <c r="Q242" s="669">
        <v>903.8</v>
      </c>
    </row>
    <row r="243" spans="1:17" ht="14.4" customHeight="1" x14ac:dyDescent="0.3">
      <c r="A243" s="664" t="s">
        <v>8955</v>
      </c>
      <c r="B243" s="665" t="s">
        <v>3210</v>
      </c>
      <c r="C243" s="665" t="s">
        <v>7772</v>
      </c>
      <c r="D243" s="665" t="s">
        <v>8977</v>
      </c>
      <c r="E243" s="665" t="s">
        <v>4161</v>
      </c>
      <c r="F243" s="668"/>
      <c r="G243" s="668"/>
      <c r="H243" s="668"/>
      <c r="I243" s="668"/>
      <c r="J243" s="668">
        <v>1.04</v>
      </c>
      <c r="K243" s="668">
        <v>35486.939999999995</v>
      </c>
      <c r="L243" s="668"/>
      <c r="M243" s="668">
        <v>34122.057692307688</v>
      </c>
      <c r="N243" s="668">
        <v>0.66</v>
      </c>
      <c r="O243" s="668">
        <v>23441</v>
      </c>
      <c r="P243" s="681"/>
      <c r="Q243" s="669">
        <v>35516.666666666664</v>
      </c>
    </row>
    <row r="244" spans="1:17" ht="14.4" customHeight="1" x14ac:dyDescent="0.3">
      <c r="A244" s="664" t="s">
        <v>8955</v>
      </c>
      <c r="B244" s="665" t="s">
        <v>3210</v>
      </c>
      <c r="C244" s="665" t="s">
        <v>8032</v>
      </c>
      <c r="D244" s="665" t="s">
        <v>8978</v>
      </c>
      <c r="E244" s="665" t="s">
        <v>8979</v>
      </c>
      <c r="F244" s="668">
        <v>5</v>
      </c>
      <c r="G244" s="668">
        <v>2947.95</v>
      </c>
      <c r="H244" s="668">
        <v>1</v>
      </c>
      <c r="I244" s="668">
        <v>589.58999999999992</v>
      </c>
      <c r="J244" s="668">
        <v>2</v>
      </c>
      <c r="K244" s="668">
        <v>1179.18</v>
      </c>
      <c r="L244" s="668">
        <v>0.4</v>
      </c>
      <c r="M244" s="668">
        <v>589.59</v>
      </c>
      <c r="N244" s="668">
        <v>1</v>
      </c>
      <c r="O244" s="668">
        <v>589.59</v>
      </c>
      <c r="P244" s="681">
        <v>0.2</v>
      </c>
      <c r="Q244" s="669">
        <v>589.59</v>
      </c>
    </row>
    <row r="245" spans="1:17" ht="14.4" customHeight="1" x14ac:dyDescent="0.3">
      <c r="A245" s="664" t="s">
        <v>8955</v>
      </c>
      <c r="B245" s="665" t="s">
        <v>3210</v>
      </c>
      <c r="C245" s="665" t="s">
        <v>8032</v>
      </c>
      <c r="D245" s="665" t="s">
        <v>8980</v>
      </c>
      <c r="E245" s="665" t="s">
        <v>8981</v>
      </c>
      <c r="F245" s="668">
        <v>2</v>
      </c>
      <c r="G245" s="668">
        <v>2894.56</v>
      </c>
      <c r="H245" s="668">
        <v>1</v>
      </c>
      <c r="I245" s="668">
        <v>1447.28</v>
      </c>
      <c r="J245" s="668">
        <v>3</v>
      </c>
      <c r="K245" s="668">
        <v>4341.84</v>
      </c>
      <c r="L245" s="668">
        <v>1.5</v>
      </c>
      <c r="M245" s="668">
        <v>1447.28</v>
      </c>
      <c r="N245" s="668">
        <v>2</v>
      </c>
      <c r="O245" s="668">
        <v>2894.56</v>
      </c>
      <c r="P245" s="681">
        <v>1</v>
      </c>
      <c r="Q245" s="669">
        <v>1447.28</v>
      </c>
    </row>
    <row r="246" spans="1:17" ht="14.4" customHeight="1" x14ac:dyDescent="0.3">
      <c r="A246" s="664" t="s">
        <v>8955</v>
      </c>
      <c r="B246" s="665" t="s">
        <v>3210</v>
      </c>
      <c r="C246" s="665" t="s">
        <v>8032</v>
      </c>
      <c r="D246" s="665" t="s">
        <v>8982</v>
      </c>
      <c r="E246" s="665" t="s">
        <v>8983</v>
      </c>
      <c r="F246" s="668">
        <v>11</v>
      </c>
      <c r="G246" s="668">
        <v>10695.52</v>
      </c>
      <c r="H246" s="668">
        <v>1</v>
      </c>
      <c r="I246" s="668">
        <v>972.32</v>
      </c>
      <c r="J246" s="668">
        <v>11</v>
      </c>
      <c r="K246" s="668">
        <v>10695.52</v>
      </c>
      <c r="L246" s="668">
        <v>1</v>
      </c>
      <c r="M246" s="668">
        <v>972.32</v>
      </c>
      <c r="N246" s="668">
        <v>10</v>
      </c>
      <c r="O246" s="668">
        <v>9723.2000000000007</v>
      </c>
      <c r="P246" s="681">
        <v>0.90909090909090917</v>
      </c>
      <c r="Q246" s="669">
        <v>972.32</v>
      </c>
    </row>
    <row r="247" spans="1:17" ht="14.4" customHeight="1" x14ac:dyDescent="0.3">
      <c r="A247" s="664" t="s">
        <v>8955</v>
      </c>
      <c r="B247" s="665" t="s">
        <v>3210</v>
      </c>
      <c r="C247" s="665" t="s">
        <v>8032</v>
      </c>
      <c r="D247" s="665" t="s">
        <v>8984</v>
      </c>
      <c r="E247" s="665" t="s">
        <v>8983</v>
      </c>
      <c r="F247" s="668">
        <v>23</v>
      </c>
      <c r="G247" s="668">
        <v>39268.129999999997</v>
      </c>
      <c r="H247" s="668">
        <v>1</v>
      </c>
      <c r="I247" s="668">
        <v>1707.31</v>
      </c>
      <c r="J247" s="668">
        <v>20</v>
      </c>
      <c r="K247" s="668">
        <v>34146.199999999997</v>
      </c>
      <c r="L247" s="668">
        <v>0.86956521739130432</v>
      </c>
      <c r="M247" s="668">
        <v>1707.31</v>
      </c>
      <c r="N247" s="668">
        <v>27</v>
      </c>
      <c r="O247" s="668">
        <v>46097.369999999995</v>
      </c>
      <c r="P247" s="681">
        <v>1.1739130434782608</v>
      </c>
      <c r="Q247" s="669">
        <v>1707.3099999999997</v>
      </c>
    </row>
    <row r="248" spans="1:17" ht="14.4" customHeight="1" x14ac:dyDescent="0.3">
      <c r="A248" s="664" t="s">
        <v>8955</v>
      </c>
      <c r="B248" s="665" t="s">
        <v>3210</v>
      </c>
      <c r="C248" s="665" t="s">
        <v>8032</v>
      </c>
      <c r="D248" s="665" t="s">
        <v>8985</v>
      </c>
      <c r="E248" s="665" t="s">
        <v>8983</v>
      </c>
      <c r="F248" s="668">
        <v>4</v>
      </c>
      <c r="G248" s="668">
        <v>8265.2000000000007</v>
      </c>
      <c r="H248" s="668">
        <v>1</v>
      </c>
      <c r="I248" s="668">
        <v>2066.3000000000002</v>
      </c>
      <c r="J248" s="668">
        <v>2</v>
      </c>
      <c r="K248" s="668">
        <v>4132.6000000000004</v>
      </c>
      <c r="L248" s="668">
        <v>0.5</v>
      </c>
      <c r="M248" s="668">
        <v>2066.3000000000002</v>
      </c>
      <c r="N248" s="668">
        <v>1</v>
      </c>
      <c r="O248" s="668">
        <v>2066.3000000000002</v>
      </c>
      <c r="P248" s="681">
        <v>0.25</v>
      </c>
      <c r="Q248" s="669">
        <v>2066.3000000000002</v>
      </c>
    </row>
    <row r="249" spans="1:17" ht="14.4" customHeight="1" x14ac:dyDescent="0.3">
      <c r="A249" s="664" t="s">
        <v>8955</v>
      </c>
      <c r="B249" s="665" t="s">
        <v>3210</v>
      </c>
      <c r="C249" s="665" t="s">
        <v>8032</v>
      </c>
      <c r="D249" s="665" t="s">
        <v>8986</v>
      </c>
      <c r="E249" s="665" t="s">
        <v>8987</v>
      </c>
      <c r="F249" s="668"/>
      <c r="G249" s="668"/>
      <c r="H249" s="668"/>
      <c r="I249" s="668"/>
      <c r="J249" s="668">
        <v>3</v>
      </c>
      <c r="K249" s="668">
        <v>5796.27</v>
      </c>
      <c r="L249" s="668"/>
      <c r="M249" s="668">
        <v>1932.0900000000001</v>
      </c>
      <c r="N249" s="668">
        <v>1</v>
      </c>
      <c r="O249" s="668">
        <v>1932.09</v>
      </c>
      <c r="P249" s="681"/>
      <c r="Q249" s="669">
        <v>1932.09</v>
      </c>
    </row>
    <row r="250" spans="1:17" ht="14.4" customHeight="1" x14ac:dyDescent="0.3">
      <c r="A250" s="664" t="s">
        <v>8955</v>
      </c>
      <c r="B250" s="665" t="s">
        <v>3210</v>
      </c>
      <c r="C250" s="665" t="s">
        <v>8032</v>
      </c>
      <c r="D250" s="665" t="s">
        <v>8988</v>
      </c>
      <c r="E250" s="665" t="s">
        <v>8989</v>
      </c>
      <c r="F250" s="668">
        <v>4</v>
      </c>
      <c r="G250" s="668">
        <v>4111.04</v>
      </c>
      <c r="H250" s="668">
        <v>1</v>
      </c>
      <c r="I250" s="668">
        <v>1027.76</v>
      </c>
      <c r="J250" s="668">
        <v>1</v>
      </c>
      <c r="K250" s="668">
        <v>1027.76</v>
      </c>
      <c r="L250" s="668">
        <v>0.25</v>
      </c>
      <c r="M250" s="668">
        <v>1027.76</v>
      </c>
      <c r="N250" s="668">
        <v>9</v>
      </c>
      <c r="O250" s="668">
        <v>9249.84</v>
      </c>
      <c r="P250" s="681">
        <v>2.25</v>
      </c>
      <c r="Q250" s="669">
        <v>1027.76</v>
      </c>
    </row>
    <row r="251" spans="1:17" ht="14.4" customHeight="1" x14ac:dyDescent="0.3">
      <c r="A251" s="664" t="s">
        <v>8955</v>
      </c>
      <c r="B251" s="665" t="s">
        <v>3210</v>
      </c>
      <c r="C251" s="665" t="s">
        <v>8032</v>
      </c>
      <c r="D251" s="665" t="s">
        <v>8990</v>
      </c>
      <c r="E251" s="665" t="s">
        <v>8989</v>
      </c>
      <c r="F251" s="668">
        <v>7</v>
      </c>
      <c r="G251" s="668">
        <v>14992.95</v>
      </c>
      <c r="H251" s="668">
        <v>1</v>
      </c>
      <c r="I251" s="668">
        <v>2141.85</v>
      </c>
      <c r="J251" s="668">
        <v>9</v>
      </c>
      <c r="K251" s="668">
        <v>19276.649999999998</v>
      </c>
      <c r="L251" s="668">
        <v>1.2857142857142856</v>
      </c>
      <c r="M251" s="668">
        <v>2141.85</v>
      </c>
      <c r="N251" s="668">
        <v>5</v>
      </c>
      <c r="O251" s="668">
        <v>10709.25</v>
      </c>
      <c r="P251" s="681">
        <v>0.7142857142857143</v>
      </c>
      <c r="Q251" s="669">
        <v>2141.85</v>
      </c>
    </row>
    <row r="252" spans="1:17" ht="14.4" customHeight="1" x14ac:dyDescent="0.3">
      <c r="A252" s="664" t="s">
        <v>8955</v>
      </c>
      <c r="B252" s="665" t="s">
        <v>3210</v>
      </c>
      <c r="C252" s="665" t="s">
        <v>8032</v>
      </c>
      <c r="D252" s="665" t="s">
        <v>8991</v>
      </c>
      <c r="E252" s="665" t="s">
        <v>8992</v>
      </c>
      <c r="F252" s="668">
        <v>6</v>
      </c>
      <c r="G252" s="668">
        <v>18020.28</v>
      </c>
      <c r="H252" s="668">
        <v>1</v>
      </c>
      <c r="I252" s="668">
        <v>3003.3799999999997</v>
      </c>
      <c r="J252" s="668">
        <v>4</v>
      </c>
      <c r="K252" s="668">
        <v>12013.52</v>
      </c>
      <c r="L252" s="668">
        <v>0.66666666666666674</v>
      </c>
      <c r="M252" s="668">
        <v>3003.38</v>
      </c>
      <c r="N252" s="668">
        <v>8</v>
      </c>
      <c r="O252" s="668">
        <v>24027.040000000001</v>
      </c>
      <c r="P252" s="681">
        <v>1.3333333333333335</v>
      </c>
      <c r="Q252" s="669">
        <v>3003.38</v>
      </c>
    </row>
    <row r="253" spans="1:17" ht="14.4" customHeight="1" x14ac:dyDescent="0.3">
      <c r="A253" s="664" t="s">
        <v>8955</v>
      </c>
      <c r="B253" s="665" t="s">
        <v>3210</v>
      </c>
      <c r="C253" s="665" t="s">
        <v>8032</v>
      </c>
      <c r="D253" s="665" t="s">
        <v>8993</v>
      </c>
      <c r="E253" s="665" t="s">
        <v>8994</v>
      </c>
      <c r="F253" s="668"/>
      <c r="G253" s="668"/>
      <c r="H253" s="668"/>
      <c r="I253" s="668"/>
      <c r="J253" s="668"/>
      <c r="K253" s="668"/>
      <c r="L253" s="668"/>
      <c r="M253" s="668"/>
      <c r="N253" s="668">
        <v>2</v>
      </c>
      <c r="O253" s="668">
        <v>4473</v>
      </c>
      <c r="P253" s="681"/>
      <c r="Q253" s="669">
        <v>2236.5</v>
      </c>
    </row>
    <row r="254" spans="1:17" ht="14.4" customHeight="1" x14ac:dyDescent="0.3">
      <c r="A254" s="664" t="s">
        <v>8955</v>
      </c>
      <c r="B254" s="665" t="s">
        <v>3210</v>
      </c>
      <c r="C254" s="665" t="s">
        <v>8032</v>
      </c>
      <c r="D254" s="665" t="s">
        <v>8995</v>
      </c>
      <c r="E254" s="665" t="s">
        <v>8996</v>
      </c>
      <c r="F254" s="668">
        <v>2</v>
      </c>
      <c r="G254" s="668">
        <v>13781.56</v>
      </c>
      <c r="H254" s="668">
        <v>1</v>
      </c>
      <c r="I254" s="668">
        <v>6890.78</v>
      </c>
      <c r="J254" s="668"/>
      <c r="K254" s="668"/>
      <c r="L254" s="668"/>
      <c r="M254" s="668"/>
      <c r="N254" s="668">
        <v>1</v>
      </c>
      <c r="O254" s="668">
        <v>6890.78</v>
      </c>
      <c r="P254" s="681">
        <v>0.5</v>
      </c>
      <c r="Q254" s="669">
        <v>6890.78</v>
      </c>
    </row>
    <row r="255" spans="1:17" ht="14.4" customHeight="1" x14ac:dyDescent="0.3">
      <c r="A255" s="664" t="s">
        <v>8955</v>
      </c>
      <c r="B255" s="665" t="s">
        <v>3210</v>
      </c>
      <c r="C255" s="665" t="s">
        <v>8032</v>
      </c>
      <c r="D255" s="665" t="s">
        <v>8997</v>
      </c>
      <c r="E255" s="665" t="s">
        <v>8998</v>
      </c>
      <c r="F255" s="668">
        <v>1</v>
      </c>
      <c r="G255" s="668">
        <v>19196.8</v>
      </c>
      <c r="H255" s="668">
        <v>1</v>
      </c>
      <c r="I255" s="668">
        <v>19196.8</v>
      </c>
      <c r="J255" s="668"/>
      <c r="K255" s="668"/>
      <c r="L255" s="668"/>
      <c r="M255" s="668"/>
      <c r="N255" s="668">
        <v>2</v>
      </c>
      <c r="O255" s="668">
        <v>38393.599999999999</v>
      </c>
      <c r="P255" s="681">
        <v>2</v>
      </c>
      <c r="Q255" s="669">
        <v>19196.8</v>
      </c>
    </row>
    <row r="256" spans="1:17" ht="14.4" customHeight="1" x14ac:dyDescent="0.3">
      <c r="A256" s="664" t="s">
        <v>8955</v>
      </c>
      <c r="B256" s="665" t="s">
        <v>3210</v>
      </c>
      <c r="C256" s="665" t="s">
        <v>8032</v>
      </c>
      <c r="D256" s="665" t="s">
        <v>8999</v>
      </c>
      <c r="E256" s="665" t="s">
        <v>9000</v>
      </c>
      <c r="F256" s="668">
        <v>15</v>
      </c>
      <c r="G256" s="668">
        <v>62068.350000000006</v>
      </c>
      <c r="H256" s="668">
        <v>1</v>
      </c>
      <c r="I256" s="668">
        <v>4137.8900000000003</v>
      </c>
      <c r="J256" s="668">
        <v>16</v>
      </c>
      <c r="K256" s="668">
        <v>66206.240000000005</v>
      </c>
      <c r="L256" s="668">
        <v>1.0666666666666667</v>
      </c>
      <c r="M256" s="668">
        <v>4137.8900000000003</v>
      </c>
      <c r="N256" s="668">
        <v>15</v>
      </c>
      <c r="O256" s="668">
        <v>62068.350000000006</v>
      </c>
      <c r="P256" s="681">
        <v>1</v>
      </c>
      <c r="Q256" s="669">
        <v>4137.8900000000003</v>
      </c>
    </row>
    <row r="257" spans="1:17" ht="14.4" customHeight="1" x14ac:dyDescent="0.3">
      <c r="A257" s="664" t="s">
        <v>8955</v>
      </c>
      <c r="B257" s="665" t="s">
        <v>3210</v>
      </c>
      <c r="C257" s="665" t="s">
        <v>8032</v>
      </c>
      <c r="D257" s="665" t="s">
        <v>9001</v>
      </c>
      <c r="E257" s="665" t="s">
        <v>9002</v>
      </c>
      <c r="F257" s="668">
        <v>1</v>
      </c>
      <c r="G257" s="668">
        <v>1123.73</v>
      </c>
      <c r="H257" s="668">
        <v>1</v>
      </c>
      <c r="I257" s="668">
        <v>1123.73</v>
      </c>
      <c r="J257" s="668"/>
      <c r="K257" s="668"/>
      <c r="L257" s="668"/>
      <c r="M257" s="668"/>
      <c r="N257" s="668">
        <v>1</v>
      </c>
      <c r="O257" s="668">
        <v>1123.73</v>
      </c>
      <c r="P257" s="681">
        <v>1</v>
      </c>
      <c r="Q257" s="669">
        <v>1123.73</v>
      </c>
    </row>
    <row r="258" spans="1:17" ht="14.4" customHeight="1" x14ac:dyDescent="0.3">
      <c r="A258" s="664" t="s">
        <v>8955</v>
      </c>
      <c r="B258" s="665" t="s">
        <v>3210</v>
      </c>
      <c r="C258" s="665" t="s">
        <v>8032</v>
      </c>
      <c r="D258" s="665" t="s">
        <v>9003</v>
      </c>
      <c r="E258" s="665" t="s">
        <v>9004</v>
      </c>
      <c r="F258" s="668">
        <v>5</v>
      </c>
      <c r="G258" s="668">
        <v>85365.25</v>
      </c>
      <c r="H258" s="668">
        <v>1</v>
      </c>
      <c r="I258" s="668">
        <v>17073.05</v>
      </c>
      <c r="J258" s="668">
        <v>3</v>
      </c>
      <c r="K258" s="668">
        <v>51219.149999999994</v>
      </c>
      <c r="L258" s="668">
        <v>0.6</v>
      </c>
      <c r="M258" s="668">
        <v>17073.05</v>
      </c>
      <c r="N258" s="668"/>
      <c r="O258" s="668"/>
      <c r="P258" s="681"/>
      <c r="Q258" s="669"/>
    </row>
    <row r="259" spans="1:17" ht="14.4" customHeight="1" x14ac:dyDescent="0.3">
      <c r="A259" s="664" t="s">
        <v>8955</v>
      </c>
      <c r="B259" s="665" t="s">
        <v>3210</v>
      </c>
      <c r="C259" s="665" t="s">
        <v>8032</v>
      </c>
      <c r="D259" s="665" t="s">
        <v>9005</v>
      </c>
      <c r="E259" s="665" t="s">
        <v>9006</v>
      </c>
      <c r="F259" s="668">
        <v>5</v>
      </c>
      <c r="G259" s="668">
        <v>5014</v>
      </c>
      <c r="H259" s="668">
        <v>1</v>
      </c>
      <c r="I259" s="668">
        <v>1002.8</v>
      </c>
      <c r="J259" s="668">
        <v>9</v>
      </c>
      <c r="K259" s="668">
        <v>9025.2000000000007</v>
      </c>
      <c r="L259" s="668">
        <v>1.8</v>
      </c>
      <c r="M259" s="668">
        <v>1002.8000000000001</v>
      </c>
      <c r="N259" s="668">
        <v>12</v>
      </c>
      <c r="O259" s="668">
        <v>12033.6</v>
      </c>
      <c r="P259" s="681">
        <v>2.4</v>
      </c>
      <c r="Q259" s="669">
        <v>1002.8000000000001</v>
      </c>
    </row>
    <row r="260" spans="1:17" ht="14.4" customHeight="1" x14ac:dyDescent="0.3">
      <c r="A260" s="664" t="s">
        <v>8955</v>
      </c>
      <c r="B260" s="665" t="s">
        <v>3210</v>
      </c>
      <c r="C260" s="665" t="s">
        <v>8032</v>
      </c>
      <c r="D260" s="665" t="s">
        <v>9007</v>
      </c>
      <c r="E260" s="665" t="s">
        <v>9008</v>
      </c>
      <c r="F260" s="668">
        <v>4</v>
      </c>
      <c r="G260" s="668">
        <v>30600</v>
      </c>
      <c r="H260" s="668">
        <v>1</v>
      </c>
      <c r="I260" s="668">
        <v>7650</v>
      </c>
      <c r="J260" s="668">
        <v>3</v>
      </c>
      <c r="K260" s="668">
        <v>22950</v>
      </c>
      <c r="L260" s="668">
        <v>0.75</v>
      </c>
      <c r="M260" s="668">
        <v>7650</v>
      </c>
      <c r="N260" s="668">
        <v>5</v>
      </c>
      <c r="O260" s="668">
        <v>38250</v>
      </c>
      <c r="P260" s="681">
        <v>1.25</v>
      </c>
      <c r="Q260" s="669">
        <v>7650</v>
      </c>
    </row>
    <row r="261" spans="1:17" ht="14.4" customHeight="1" x14ac:dyDescent="0.3">
      <c r="A261" s="664" t="s">
        <v>8955</v>
      </c>
      <c r="B261" s="665" t="s">
        <v>3210</v>
      </c>
      <c r="C261" s="665" t="s">
        <v>8032</v>
      </c>
      <c r="D261" s="665" t="s">
        <v>9009</v>
      </c>
      <c r="E261" s="665" t="s">
        <v>9010</v>
      </c>
      <c r="F261" s="668">
        <v>6</v>
      </c>
      <c r="G261" s="668">
        <v>13025.819999999998</v>
      </c>
      <c r="H261" s="668">
        <v>1</v>
      </c>
      <c r="I261" s="668">
        <v>2170.9699999999998</v>
      </c>
      <c r="J261" s="668">
        <v>4</v>
      </c>
      <c r="K261" s="668">
        <v>8683.8799999999992</v>
      </c>
      <c r="L261" s="668">
        <v>0.66666666666666674</v>
      </c>
      <c r="M261" s="668">
        <v>2170.9699999999998</v>
      </c>
      <c r="N261" s="668">
        <v>6</v>
      </c>
      <c r="O261" s="668">
        <v>13025.82</v>
      </c>
      <c r="P261" s="681">
        <v>1.0000000000000002</v>
      </c>
      <c r="Q261" s="669">
        <v>2170.9699999999998</v>
      </c>
    </row>
    <row r="262" spans="1:17" ht="14.4" customHeight="1" x14ac:dyDescent="0.3">
      <c r="A262" s="664" t="s">
        <v>8955</v>
      </c>
      <c r="B262" s="665" t="s">
        <v>3210</v>
      </c>
      <c r="C262" s="665" t="s">
        <v>8032</v>
      </c>
      <c r="D262" s="665" t="s">
        <v>9011</v>
      </c>
      <c r="E262" s="665" t="s">
        <v>9012</v>
      </c>
      <c r="F262" s="668">
        <v>9</v>
      </c>
      <c r="G262" s="668">
        <v>47333.069999999992</v>
      </c>
      <c r="H262" s="668">
        <v>1</v>
      </c>
      <c r="I262" s="668">
        <v>5259.23</v>
      </c>
      <c r="J262" s="668">
        <v>10</v>
      </c>
      <c r="K262" s="668">
        <v>52592.3</v>
      </c>
      <c r="L262" s="668">
        <v>1.1111111111111114</v>
      </c>
      <c r="M262" s="668">
        <v>5259.2300000000005</v>
      </c>
      <c r="N262" s="668">
        <v>8</v>
      </c>
      <c r="O262" s="668">
        <v>42073.84</v>
      </c>
      <c r="P262" s="681">
        <v>0.88888888888888895</v>
      </c>
      <c r="Q262" s="669">
        <v>5259.23</v>
      </c>
    </row>
    <row r="263" spans="1:17" ht="14.4" customHeight="1" x14ac:dyDescent="0.3">
      <c r="A263" s="664" t="s">
        <v>8955</v>
      </c>
      <c r="B263" s="665" t="s">
        <v>3210</v>
      </c>
      <c r="C263" s="665" t="s">
        <v>8032</v>
      </c>
      <c r="D263" s="665" t="s">
        <v>9013</v>
      </c>
      <c r="E263" s="665" t="s">
        <v>9014</v>
      </c>
      <c r="F263" s="668"/>
      <c r="G263" s="668"/>
      <c r="H263" s="668"/>
      <c r="I263" s="668"/>
      <c r="J263" s="668"/>
      <c r="K263" s="668"/>
      <c r="L263" s="668"/>
      <c r="M263" s="668"/>
      <c r="N263" s="668">
        <v>2</v>
      </c>
      <c r="O263" s="668">
        <v>2994.88</v>
      </c>
      <c r="P263" s="681"/>
      <c r="Q263" s="669">
        <v>1497.44</v>
      </c>
    </row>
    <row r="264" spans="1:17" ht="14.4" customHeight="1" x14ac:dyDescent="0.3">
      <c r="A264" s="664" t="s">
        <v>8955</v>
      </c>
      <c r="B264" s="665" t="s">
        <v>3210</v>
      </c>
      <c r="C264" s="665" t="s">
        <v>8032</v>
      </c>
      <c r="D264" s="665" t="s">
        <v>9015</v>
      </c>
      <c r="E264" s="665" t="s">
        <v>9016</v>
      </c>
      <c r="F264" s="668"/>
      <c r="G264" s="668"/>
      <c r="H264" s="668"/>
      <c r="I264" s="668"/>
      <c r="J264" s="668"/>
      <c r="K264" s="668"/>
      <c r="L264" s="668"/>
      <c r="M264" s="668"/>
      <c r="N264" s="668">
        <v>2</v>
      </c>
      <c r="O264" s="668">
        <v>8083.64</v>
      </c>
      <c r="P264" s="681"/>
      <c r="Q264" s="669">
        <v>4041.82</v>
      </c>
    </row>
    <row r="265" spans="1:17" ht="14.4" customHeight="1" x14ac:dyDescent="0.3">
      <c r="A265" s="664" t="s">
        <v>8955</v>
      </c>
      <c r="B265" s="665" t="s">
        <v>3210</v>
      </c>
      <c r="C265" s="665" t="s">
        <v>8032</v>
      </c>
      <c r="D265" s="665" t="s">
        <v>9017</v>
      </c>
      <c r="E265" s="665" t="s">
        <v>9018</v>
      </c>
      <c r="F265" s="668">
        <v>5</v>
      </c>
      <c r="G265" s="668">
        <v>3028.25</v>
      </c>
      <c r="H265" s="668">
        <v>1</v>
      </c>
      <c r="I265" s="668">
        <v>605.65</v>
      </c>
      <c r="J265" s="668">
        <v>5</v>
      </c>
      <c r="K265" s="668">
        <v>3028.25</v>
      </c>
      <c r="L265" s="668">
        <v>1</v>
      </c>
      <c r="M265" s="668">
        <v>605.65</v>
      </c>
      <c r="N265" s="668">
        <v>9</v>
      </c>
      <c r="O265" s="668">
        <v>5450.8499999999995</v>
      </c>
      <c r="P265" s="681">
        <v>1.7999999999999998</v>
      </c>
      <c r="Q265" s="669">
        <v>605.65</v>
      </c>
    </row>
    <row r="266" spans="1:17" ht="14.4" customHeight="1" x14ac:dyDescent="0.3">
      <c r="A266" s="664" t="s">
        <v>8955</v>
      </c>
      <c r="B266" s="665" t="s">
        <v>3210</v>
      </c>
      <c r="C266" s="665" t="s">
        <v>8032</v>
      </c>
      <c r="D266" s="665" t="s">
        <v>9019</v>
      </c>
      <c r="E266" s="665" t="s">
        <v>9020</v>
      </c>
      <c r="F266" s="668">
        <v>1</v>
      </c>
      <c r="G266" s="668">
        <v>831.16</v>
      </c>
      <c r="H266" s="668">
        <v>1</v>
      </c>
      <c r="I266" s="668">
        <v>831.16</v>
      </c>
      <c r="J266" s="668">
        <v>4</v>
      </c>
      <c r="K266" s="668">
        <v>3324.64</v>
      </c>
      <c r="L266" s="668">
        <v>4</v>
      </c>
      <c r="M266" s="668">
        <v>831.16</v>
      </c>
      <c r="N266" s="668">
        <v>4</v>
      </c>
      <c r="O266" s="668">
        <v>3324.64</v>
      </c>
      <c r="P266" s="681">
        <v>4</v>
      </c>
      <c r="Q266" s="669">
        <v>831.16</v>
      </c>
    </row>
    <row r="267" spans="1:17" ht="14.4" customHeight="1" x14ac:dyDescent="0.3">
      <c r="A267" s="664" t="s">
        <v>8955</v>
      </c>
      <c r="B267" s="665" t="s">
        <v>3210</v>
      </c>
      <c r="C267" s="665" t="s">
        <v>8032</v>
      </c>
      <c r="D267" s="665" t="s">
        <v>9021</v>
      </c>
      <c r="E267" s="665" t="s">
        <v>9020</v>
      </c>
      <c r="F267" s="668">
        <v>12</v>
      </c>
      <c r="G267" s="668">
        <v>10656.720000000001</v>
      </c>
      <c r="H267" s="668">
        <v>1</v>
      </c>
      <c r="I267" s="668">
        <v>888.06000000000006</v>
      </c>
      <c r="J267" s="668">
        <v>12</v>
      </c>
      <c r="K267" s="668">
        <v>10656.719999999998</v>
      </c>
      <c r="L267" s="668">
        <v>0.99999999999999967</v>
      </c>
      <c r="M267" s="668">
        <v>888.05999999999983</v>
      </c>
      <c r="N267" s="668">
        <v>17</v>
      </c>
      <c r="O267" s="668">
        <v>15097.02</v>
      </c>
      <c r="P267" s="681">
        <v>1.4166666666666665</v>
      </c>
      <c r="Q267" s="669">
        <v>888.06000000000006</v>
      </c>
    </row>
    <row r="268" spans="1:17" ht="14.4" customHeight="1" x14ac:dyDescent="0.3">
      <c r="A268" s="664" t="s">
        <v>8955</v>
      </c>
      <c r="B268" s="665" t="s">
        <v>3210</v>
      </c>
      <c r="C268" s="665" t="s">
        <v>8032</v>
      </c>
      <c r="D268" s="665" t="s">
        <v>9022</v>
      </c>
      <c r="E268" s="665" t="s">
        <v>9023</v>
      </c>
      <c r="F268" s="668">
        <v>3</v>
      </c>
      <c r="G268" s="668">
        <v>2664.18</v>
      </c>
      <c r="H268" s="668">
        <v>1</v>
      </c>
      <c r="I268" s="668">
        <v>888.06</v>
      </c>
      <c r="J268" s="668">
        <v>4</v>
      </c>
      <c r="K268" s="668">
        <v>3552.24</v>
      </c>
      <c r="L268" s="668">
        <v>1.3333333333333333</v>
      </c>
      <c r="M268" s="668">
        <v>888.06</v>
      </c>
      <c r="N268" s="668">
        <v>1</v>
      </c>
      <c r="O268" s="668">
        <v>888.06</v>
      </c>
      <c r="P268" s="681">
        <v>0.33333333333333331</v>
      </c>
      <c r="Q268" s="669">
        <v>888.06</v>
      </c>
    </row>
    <row r="269" spans="1:17" ht="14.4" customHeight="1" x14ac:dyDescent="0.3">
      <c r="A269" s="664" t="s">
        <v>8955</v>
      </c>
      <c r="B269" s="665" t="s">
        <v>3210</v>
      </c>
      <c r="C269" s="665" t="s">
        <v>8032</v>
      </c>
      <c r="D269" s="665" t="s">
        <v>9024</v>
      </c>
      <c r="E269" s="665" t="s">
        <v>9025</v>
      </c>
      <c r="F269" s="668">
        <v>2</v>
      </c>
      <c r="G269" s="668">
        <v>1662.32</v>
      </c>
      <c r="H269" s="668">
        <v>1</v>
      </c>
      <c r="I269" s="668">
        <v>831.16</v>
      </c>
      <c r="J269" s="668">
        <v>3</v>
      </c>
      <c r="K269" s="668">
        <v>2493.48</v>
      </c>
      <c r="L269" s="668">
        <v>1.5</v>
      </c>
      <c r="M269" s="668">
        <v>831.16</v>
      </c>
      <c r="N269" s="668">
        <v>2</v>
      </c>
      <c r="O269" s="668">
        <v>1662.32</v>
      </c>
      <c r="P269" s="681">
        <v>1</v>
      </c>
      <c r="Q269" s="669">
        <v>831.16</v>
      </c>
    </row>
    <row r="270" spans="1:17" ht="14.4" customHeight="1" x14ac:dyDescent="0.3">
      <c r="A270" s="664" t="s">
        <v>8955</v>
      </c>
      <c r="B270" s="665" t="s">
        <v>3210</v>
      </c>
      <c r="C270" s="665" t="s">
        <v>8032</v>
      </c>
      <c r="D270" s="665" t="s">
        <v>9026</v>
      </c>
      <c r="E270" s="665" t="s">
        <v>9027</v>
      </c>
      <c r="F270" s="668">
        <v>1</v>
      </c>
      <c r="G270" s="668">
        <v>2205</v>
      </c>
      <c r="H270" s="668">
        <v>1</v>
      </c>
      <c r="I270" s="668">
        <v>2205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8955</v>
      </c>
      <c r="B271" s="665" t="s">
        <v>3210</v>
      </c>
      <c r="C271" s="665" t="s">
        <v>8032</v>
      </c>
      <c r="D271" s="665" t="s">
        <v>9028</v>
      </c>
      <c r="E271" s="665" t="s">
        <v>9029</v>
      </c>
      <c r="F271" s="668">
        <v>2</v>
      </c>
      <c r="G271" s="668">
        <v>2945.76</v>
      </c>
      <c r="H271" s="668">
        <v>1</v>
      </c>
      <c r="I271" s="668">
        <v>1472.88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8955</v>
      </c>
      <c r="B272" s="665" t="s">
        <v>3210</v>
      </c>
      <c r="C272" s="665" t="s">
        <v>8032</v>
      </c>
      <c r="D272" s="665" t="s">
        <v>9030</v>
      </c>
      <c r="E272" s="665" t="s">
        <v>9031</v>
      </c>
      <c r="F272" s="668">
        <v>2</v>
      </c>
      <c r="G272" s="668">
        <v>2624.28</v>
      </c>
      <c r="H272" s="668">
        <v>1</v>
      </c>
      <c r="I272" s="668">
        <v>1312.14</v>
      </c>
      <c r="J272" s="668">
        <v>6</v>
      </c>
      <c r="K272" s="668">
        <v>7872.8400000000011</v>
      </c>
      <c r="L272" s="668">
        <v>3</v>
      </c>
      <c r="M272" s="668">
        <v>1312.14</v>
      </c>
      <c r="N272" s="668">
        <v>4</v>
      </c>
      <c r="O272" s="668">
        <v>5248.56</v>
      </c>
      <c r="P272" s="681">
        <v>2</v>
      </c>
      <c r="Q272" s="669">
        <v>1312.14</v>
      </c>
    </row>
    <row r="273" spans="1:17" ht="14.4" customHeight="1" x14ac:dyDescent="0.3">
      <c r="A273" s="664" t="s">
        <v>8955</v>
      </c>
      <c r="B273" s="665" t="s">
        <v>3210</v>
      </c>
      <c r="C273" s="665" t="s">
        <v>8032</v>
      </c>
      <c r="D273" s="665" t="s">
        <v>9032</v>
      </c>
      <c r="E273" s="665" t="s">
        <v>9033</v>
      </c>
      <c r="F273" s="668">
        <v>3</v>
      </c>
      <c r="G273" s="668">
        <v>10933.74</v>
      </c>
      <c r="H273" s="668">
        <v>1</v>
      </c>
      <c r="I273" s="668">
        <v>3644.58</v>
      </c>
      <c r="J273" s="668"/>
      <c r="K273" s="668"/>
      <c r="L273" s="668"/>
      <c r="M273" s="668"/>
      <c r="N273" s="668">
        <v>26</v>
      </c>
      <c r="O273" s="668">
        <v>94759.08</v>
      </c>
      <c r="P273" s="681">
        <v>8.6666666666666679</v>
      </c>
      <c r="Q273" s="669">
        <v>3644.58</v>
      </c>
    </row>
    <row r="274" spans="1:17" ht="14.4" customHeight="1" x14ac:dyDescent="0.3">
      <c r="A274" s="664" t="s">
        <v>8955</v>
      </c>
      <c r="B274" s="665" t="s">
        <v>3210</v>
      </c>
      <c r="C274" s="665" t="s">
        <v>8032</v>
      </c>
      <c r="D274" s="665" t="s">
        <v>9034</v>
      </c>
      <c r="E274" s="665" t="s">
        <v>9035</v>
      </c>
      <c r="F274" s="668">
        <v>9</v>
      </c>
      <c r="G274" s="668">
        <v>10795.44</v>
      </c>
      <c r="H274" s="668">
        <v>1</v>
      </c>
      <c r="I274" s="668">
        <v>1199.4933333333333</v>
      </c>
      <c r="J274" s="668">
        <v>9</v>
      </c>
      <c r="K274" s="668">
        <v>10316.969999999999</v>
      </c>
      <c r="L274" s="668">
        <v>0.95567850870367477</v>
      </c>
      <c r="M274" s="668">
        <v>1146.33</v>
      </c>
      <c r="N274" s="668">
        <v>9</v>
      </c>
      <c r="O274" s="668">
        <v>10316.969999999999</v>
      </c>
      <c r="P274" s="681">
        <v>0.95567850870367477</v>
      </c>
      <c r="Q274" s="669">
        <v>1146.33</v>
      </c>
    </row>
    <row r="275" spans="1:17" ht="14.4" customHeight="1" x14ac:dyDescent="0.3">
      <c r="A275" s="664" t="s">
        <v>8955</v>
      </c>
      <c r="B275" s="665" t="s">
        <v>3210</v>
      </c>
      <c r="C275" s="665" t="s">
        <v>8032</v>
      </c>
      <c r="D275" s="665" t="s">
        <v>9036</v>
      </c>
      <c r="E275" s="665" t="s">
        <v>9037</v>
      </c>
      <c r="F275" s="668">
        <v>9</v>
      </c>
      <c r="G275" s="668">
        <v>3231.9</v>
      </c>
      <c r="H275" s="668">
        <v>1</v>
      </c>
      <c r="I275" s="668">
        <v>359.1</v>
      </c>
      <c r="J275" s="668">
        <v>15</v>
      </c>
      <c r="K275" s="668">
        <v>5386.5</v>
      </c>
      <c r="L275" s="668">
        <v>1.6666666666666665</v>
      </c>
      <c r="M275" s="668">
        <v>359.1</v>
      </c>
      <c r="N275" s="668">
        <v>10</v>
      </c>
      <c r="O275" s="668">
        <v>3591</v>
      </c>
      <c r="P275" s="681">
        <v>1.1111111111111112</v>
      </c>
      <c r="Q275" s="669">
        <v>359.1</v>
      </c>
    </row>
    <row r="276" spans="1:17" ht="14.4" customHeight="1" x14ac:dyDescent="0.3">
      <c r="A276" s="664" t="s">
        <v>8955</v>
      </c>
      <c r="B276" s="665" t="s">
        <v>3210</v>
      </c>
      <c r="C276" s="665" t="s">
        <v>8032</v>
      </c>
      <c r="D276" s="665" t="s">
        <v>9038</v>
      </c>
      <c r="E276" s="665" t="s">
        <v>9039</v>
      </c>
      <c r="F276" s="668"/>
      <c r="G276" s="668"/>
      <c r="H276" s="668"/>
      <c r="I276" s="668"/>
      <c r="J276" s="668">
        <v>1</v>
      </c>
      <c r="K276" s="668">
        <v>565.85</v>
      </c>
      <c r="L276" s="668"/>
      <c r="M276" s="668">
        <v>565.85</v>
      </c>
      <c r="N276" s="668"/>
      <c r="O276" s="668"/>
      <c r="P276" s="681"/>
      <c r="Q276" s="669"/>
    </row>
    <row r="277" spans="1:17" ht="14.4" customHeight="1" x14ac:dyDescent="0.3">
      <c r="A277" s="664" t="s">
        <v>8955</v>
      </c>
      <c r="B277" s="665" t="s">
        <v>3210</v>
      </c>
      <c r="C277" s="665" t="s">
        <v>8032</v>
      </c>
      <c r="D277" s="665" t="s">
        <v>9040</v>
      </c>
      <c r="E277" s="665" t="s">
        <v>9041</v>
      </c>
      <c r="F277" s="668">
        <v>25</v>
      </c>
      <c r="G277" s="668">
        <v>22347.5</v>
      </c>
      <c r="H277" s="668">
        <v>1</v>
      </c>
      <c r="I277" s="668">
        <v>893.9</v>
      </c>
      <c r="J277" s="668">
        <v>11</v>
      </c>
      <c r="K277" s="668">
        <v>9832.9</v>
      </c>
      <c r="L277" s="668">
        <v>0.44</v>
      </c>
      <c r="M277" s="668">
        <v>893.9</v>
      </c>
      <c r="N277" s="668">
        <v>11</v>
      </c>
      <c r="O277" s="668">
        <v>9832.9</v>
      </c>
      <c r="P277" s="681">
        <v>0.44</v>
      </c>
      <c r="Q277" s="669">
        <v>893.9</v>
      </c>
    </row>
    <row r="278" spans="1:17" ht="14.4" customHeight="1" x14ac:dyDescent="0.3">
      <c r="A278" s="664" t="s">
        <v>8955</v>
      </c>
      <c r="B278" s="665" t="s">
        <v>3210</v>
      </c>
      <c r="C278" s="665" t="s">
        <v>8032</v>
      </c>
      <c r="D278" s="665" t="s">
        <v>9042</v>
      </c>
      <c r="E278" s="665" t="s">
        <v>9043</v>
      </c>
      <c r="F278" s="668">
        <v>4</v>
      </c>
      <c r="G278" s="668">
        <v>3575.6</v>
      </c>
      <c r="H278" s="668">
        <v>1</v>
      </c>
      <c r="I278" s="668">
        <v>893.9</v>
      </c>
      <c r="J278" s="668">
        <v>2</v>
      </c>
      <c r="K278" s="668">
        <v>1787.8</v>
      </c>
      <c r="L278" s="668">
        <v>0.5</v>
      </c>
      <c r="M278" s="668">
        <v>893.9</v>
      </c>
      <c r="N278" s="668">
        <v>1</v>
      </c>
      <c r="O278" s="668">
        <v>893.9</v>
      </c>
      <c r="P278" s="681">
        <v>0.25</v>
      </c>
      <c r="Q278" s="669">
        <v>893.9</v>
      </c>
    </row>
    <row r="279" spans="1:17" ht="14.4" customHeight="1" x14ac:dyDescent="0.3">
      <c r="A279" s="664" t="s">
        <v>8955</v>
      </c>
      <c r="B279" s="665" t="s">
        <v>3210</v>
      </c>
      <c r="C279" s="665" t="s">
        <v>8032</v>
      </c>
      <c r="D279" s="665" t="s">
        <v>9044</v>
      </c>
      <c r="E279" s="665" t="s">
        <v>9045</v>
      </c>
      <c r="F279" s="668"/>
      <c r="G279" s="668"/>
      <c r="H279" s="668"/>
      <c r="I279" s="668"/>
      <c r="J279" s="668"/>
      <c r="K279" s="668"/>
      <c r="L279" s="668"/>
      <c r="M279" s="668"/>
      <c r="N279" s="668">
        <v>1</v>
      </c>
      <c r="O279" s="668">
        <v>893.9</v>
      </c>
      <c r="P279" s="681"/>
      <c r="Q279" s="669">
        <v>893.9</v>
      </c>
    </row>
    <row r="280" spans="1:17" ht="14.4" customHeight="1" x14ac:dyDescent="0.3">
      <c r="A280" s="664" t="s">
        <v>8955</v>
      </c>
      <c r="B280" s="665" t="s">
        <v>3210</v>
      </c>
      <c r="C280" s="665" t="s">
        <v>8032</v>
      </c>
      <c r="D280" s="665" t="s">
        <v>9046</v>
      </c>
      <c r="E280" s="665" t="s">
        <v>9047</v>
      </c>
      <c r="F280" s="668">
        <v>2</v>
      </c>
      <c r="G280" s="668">
        <v>33663.379999999997</v>
      </c>
      <c r="H280" s="668">
        <v>1</v>
      </c>
      <c r="I280" s="668">
        <v>16831.689999999999</v>
      </c>
      <c r="J280" s="668">
        <v>4</v>
      </c>
      <c r="K280" s="668">
        <v>67326.759999999995</v>
      </c>
      <c r="L280" s="668">
        <v>2</v>
      </c>
      <c r="M280" s="668">
        <v>16831.689999999999</v>
      </c>
      <c r="N280" s="668">
        <v>5</v>
      </c>
      <c r="O280" s="668">
        <v>84158.45</v>
      </c>
      <c r="P280" s="681">
        <v>2.5</v>
      </c>
      <c r="Q280" s="669">
        <v>16831.689999999999</v>
      </c>
    </row>
    <row r="281" spans="1:17" ht="14.4" customHeight="1" x14ac:dyDescent="0.3">
      <c r="A281" s="664" t="s">
        <v>8955</v>
      </c>
      <c r="B281" s="665" t="s">
        <v>3210</v>
      </c>
      <c r="C281" s="665" t="s">
        <v>8032</v>
      </c>
      <c r="D281" s="665" t="s">
        <v>9048</v>
      </c>
      <c r="E281" s="665" t="s">
        <v>9049</v>
      </c>
      <c r="F281" s="668">
        <v>1</v>
      </c>
      <c r="G281" s="668">
        <v>5200.68</v>
      </c>
      <c r="H281" s="668">
        <v>1</v>
      </c>
      <c r="I281" s="668">
        <v>5200.68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8955</v>
      </c>
      <c r="B282" s="665" t="s">
        <v>3210</v>
      </c>
      <c r="C282" s="665" t="s">
        <v>8032</v>
      </c>
      <c r="D282" s="665" t="s">
        <v>9050</v>
      </c>
      <c r="E282" s="665" t="s">
        <v>9051</v>
      </c>
      <c r="F282" s="668">
        <v>10</v>
      </c>
      <c r="G282" s="668">
        <v>65871.3</v>
      </c>
      <c r="H282" s="668">
        <v>1</v>
      </c>
      <c r="I282" s="668">
        <v>6587.13</v>
      </c>
      <c r="J282" s="668">
        <v>12</v>
      </c>
      <c r="K282" s="668">
        <v>79045.56</v>
      </c>
      <c r="L282" s="668">
        <v>1.2</v>
      </c>
      <c r="M282" s="668">
        <v>6587.13</v>
      </c>
      <c r="N282" s="668">
        <v>7</v>
      </c>
      <c r="O282" s="668">
        <v>46109.91</v>
      </c>
      <c r="P282" s="681">
        <v>0.70000000000000007</v>
      </c>
      <c r="Q282" s="669">
        <v>6587.13</v>
      </c>
    </row>
    <row r="283" spans="1:17" ht="14.4" customHeight="1" x14ac:dyDescent="0.3">
      <c r="A283" s="664" t="s">
        <v>8955</v>
      </c>
      <c r="B283" s="665" t="s">
        <v>3210</v>
      </c>
      <c r="C283" s="665" t="s">
        <v>8032</v>
      </c>
      <c r="D283" s="665" t="s">
        <v>9052</v>
      </c>
      <c r="E283" s="665" t="s">
        <v>9053</v>
      </c>
      <c r="F283" s="668"/>
      <c r="G283" s="668"/>
      <c r="H283" s="668"/>
      <c r="I283" s="668"/>
      <c r="J283" s="668"/>
      <c r="K283" s="668"/>
      <c r="L283" s="668"/>
      <c r="M283" s="668"/>
      <c r="N283" s="668">
        <v>1</v>
      </c>
      <c r="O283" s="668">
        <v>1841.62</v>
      </c>
      <c r="P283" s="681"/>
      <c r="Q283" s="669">
        <v>1841.62</v>
      </c>
    </row>
    <row r="284" spans="1:17" ht="14.4" customHeight="1" x14ac:dyDescent="0.3">
      <c r="A284" s="664" t="s">
        <v>8955</v>
      </c>
      <c r="B284" s="665" t="s">
        <v>3210</v>
      </c>
      <c r="C284" s="665" t="s">
        <v>8032</v>
      </c>
      <c r="D284" s="665" t="s">
        <v>9054</v>
      </c>
      <c r="E284" s="665" t="s">
        <v>9055</v>
      </c>
      <c r="F284" s="668">
        <v>1</v>
      </c>
      <c r="G284" s="668">
        <v>2013.14</v>
      </c>
      <c r="H284" s="668">
        <v>1</v>
      </c>
      <c r="I284" s="668">
        <v>2013.14</v>
      </c>
      <c r="J284" s="668"/>
      <c r="K284" s="668"/>
      <c r="L284" s="668"/>
      <c r="M284" s="668"/>
      <c r="N284" s="668"/>
      <c r="O284" s="668"/>
      <c r="P284" s="681"/>
      <c r="Q284" s="669"/>
    </row>
    <row r="285" spans="1:17" ht="14.4" customHeight="1" x14ac:dyDescent="0.3">
      <c r="A285" s="664" t="s">
        <v>8955</v>
      </c>
      <c r="B285" s="665" t="s">
        <v>3210</v>
      </c>
      <c r="C285" s="665" t="s">
        <v>8032</v>
      </c>
      <c r="D285" s="665" t="s">
        <v>9056</v>
      </c>
      <c r="E285" s="665" t="s">
        <v>9057</v>
      </c>
      <c r="F285" s="668">
        <v>2</v>
      </c>
      <c r="G285" s="668">
        <v>18655.2</v>
      </c>
      <c r="H285" s="668">
        <v>1</v>
      </c>
      <c r="I285" s="668">
        <v>9327.6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8955</v>
      </c>
      <c r="B286" s="665" t="s">
        <v>3210</v>
      </c>
      <c r="C286" s="665" t="s">
        <v>8032</v>
      </c>
      <c r="D286" s="665" t="s">
        <v>9058</v>
      </c>
      <c r="E286" s="665" t="s">
        <v>9059</v>
      </c>
      <c r="F286" s="668">
        <v>2</v>
      </c>
      <c r="G286" s="668">
        <v>31909.64</v>
      </c>
      <c r="H286" s="668">
        <v>1</v>
      </c>
      <c r="I286" s="668">
        <v>15954.82</v>
      </c>
      <c r="J286" s="668">
        <v>3</v>
      </c>
      <c r="K286" s="668">
        <v>49392.82</v>
      </c>
      <c r="L286" s="668">
        <v>1.5478964977354805</v>
      </c>
      <c r="M286" s="668">
        <v>16464.273333333334</v>
      </c>
      <c r="N286" s="668">
        <v>1</v>
      </c>
      <c r="O286" s="668">
        <v>16719</v>
      </c>
      <c r="P286" s="681">
        <v>0.52394824886774027</v>
      </c>
      <c r="Q286" s="669">
        <v>16719</v>
      </c>
    </row>
    <row r="287" spans="1:17" ht="14.4" customHeight="1" x14ac:dyDescent="0.3">
      <c r="A287" s="664" t="s">
        <v>8955</v>
      </c>
      <c r="B287" s="665" t="s">
        <v>3210</v>
      </c>
      <c r="C287" s="665" t="s">
        <v>8032</v>
      </c>
      <c r="D287" s="665" t="s">
        <v>9060</v>
      </c>
      <c r="E287" s="665" t="s">
        <v>9061</v>
      </c>
      <c r="F287" s="668">
        <v>1</v>
      </c>
      <c r="G287" s="668">
        <v>1450.7</v>
      </c>
      <c r="H287" s="668">
        <v>1</v>
      </c>
      <c r="I287" s="668">
        <v>1450.7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8955</v>
      </c>
      <c r="B288" s="665" t="s">
        <v>3210</v>
      </c>
      <c r="C288" s="665" t="s">
        <v>8032</v>
      </c>
      <c r="D288" s="665" t="s">
        <v>9062</v>
      </c>
      <c r="E288" s="665" t="s">
        <v>9063</v>
      </c>
      <c r="F288" s="668"/>
      <c r="G288" s="668"/>
      <c r="H288" s="668"/>
      <c r="I288" s="668"/>
      <c r="J288" s="668">
        <v>2</v>
      </c>
      <c r="K288" s="668">
        <v>1022</v>
      </c>
      <c r="L288" s="668"/>
      <c r="M288" s="668">
        <v>511</v>
      </c>
      <c r="N288" s="668">
        <v>1</v>
      </c>
      <c r="O288" s="668">
        <v>511</v>
      </c>
      <c r="P288" s="681"/>
      <c r="Q288" s="669">
        <v>511</v>
      </c>
    </row>
    <row r="289" spans="1:17" ht="14.4" customHeight="1" x14ac:dyDescent="0.3">
      <c r="A289" s="664" t="s">
        <v>8955</v>
      </c>
      <c r="B289" s="665" t="s">
        <v>3210</v>
      </c>
      <c r="C289" s="665" t="s">
        <v>8032</v>
      </c>
      <c r="D289" s="665" t="s">
        <v>9064</v>
      </c>
      <c r="E289" s="665" t="s">
        <v>9065</v>
      </c>
      <c r="F289" s="668">
        <v>1</v>
      </c>
      <c r="G289" s="668">
        <v>23556.23</v>
      </c>
      <c r="H289" s="668">
        <v>1</v>
      </c>
      <c r="I289" s="668">
        <v>23556.23</v>
      </c>
      <c r="J289" s="668">
        <v>3</v>
      </c>
      <c r="K289" s="668">
        <v>70668.69</v>
      </c>
      <c r="L289" s="668">
        <v>3</v>
      </c>
      <c r="M289" s="668">
        <v>23556.23</v>
      </c>
      <c r="N289" s="668">
        <v>2</v>
      </c>
      <c r="O289" s="668">
        <v>37689.96</v>
      </c>
      <c r="P289" s="681">
        <v>1.5999996603870823</v>
      </c>
      <c r="Q289" s="669">
        <v>18844.98</v>
      </c>
    </row>
    <row r="290" spans="1:17" ht="14.4" customHeight="1" x14ac:dyDescent="0.3">
      <c r="A290" s="664" t="s">
        <v>8955</v>
      </c>
      <c r="B290" s="665" t="s">
        <v>3210</v>
      </c>
      <c r="C290" s="665" t="s">
        <v>8032</v>
      </c>
      <c r="D290" s="665" t="s">
        <v>9066</v>
      </c>
      <c r="E290" s="665" t="s">
        <v>9067</v>
      </c>
      <c r="F290" s="668"/>
      <c r="G290" s="668"/>
      <c r="H290" s="668"/>
      <c r="I290" s="668"/>
      <c r="J290" s="668"/>
      <c r="K290" s="668"/>
      <c r="L290" s="668"/>
      <c r="M290" s="668"/>
      <c r="N290" s="668">
        <v>3</v>
      </c>
      <c r="O290" s="668">
        <v>9319.5</v>
      </c>
      <c r="P290" s="681"/>
      <c r="Q290" s="669">
        <v>3106.5</v>
      </c>
    </row>
    <row r="291" spans="1:17" ht="14.4" customHeight="1" x14ac:dyDescent="0.3">
      <c r="A291" s="664" t="s">
        <v>8955</v>
      </c>
      <c r="B291" s="665" t="s">
        <v>3210</v>
      </c>
      <c r="C291" s="665" t="s">
        <v>8032</v>
      </c>
      <c r="D291" s="665" t="s">
        <v>9068</v>
      </c>
      <c r="E291" s="665" t="s">
        <v>9069</v>
      </c>
      <c r="F291" s="668">
        <v>3</v>
      </c>
      <c r="G291" s="668">
        <v>1142.58</v>
      </c>
      <c r="H291" s="668">
        <v>1</v>
      </c>
      <c r="I291" s="668">
        <v>380.85999999999996</v>
      </c>
      <c r="J291" s="668">
        <v>2</v>
      </c>
      <c r="K291" s="668">
        <v>761.72</v>
      </c>
      <c r="L291" s="668">
        <v>0.66666666666666674</v>
      </c>
      <c r="M291" s="668">
        <v>380.86</v>
      </c>
      <c r="N291" s="668">
        <v>5</v>
      </c>
      <c r="O291" s="668">
        <v>1904.3</v>
      </c>
      <c r="P291" s="681">
        <v>1.6666666666666667</v>
      </c>
      <c r="Q291" s="669">
        <v>380.86</v>
      </c>
    </row>
    <row r="292" spans="1:17" ht="14.4" customHeight="1" x14ac:dyDescent="0.3">
      <c r="A292" s="664" t="s">
        <v>8955</v>
      </c>
      <c r="B292" s="665" t="s">
        <v>3210</v>
      </c>
      <c r="C292" s="665" t="s">
        <v>8032</v>
      </c>
      <c r="D292" s="665" t="s">
        <v>9070</v>
      </c>
      <c r="E292" s="665" t="s">
        <v>9071</v>
      </c>
      <c r="F292" s="668">
        <v>6</v>
      </c>
      <c r="G292" s="668">
        <v>6511.2000000000007</v>
      </c>
      <c r="H292" s="668">
        <v>1</v>
      </c>
      <c r="I292" s="668">
        <v>1085.2</v>
      </c>
      <c r="J292" s="668">
        <v>2</v>
      </c>
      <c r="K292" s="668">
        <v>2170.4</v>
      </c>
      <c r="L292" s="668">
        <v>0.33333333333333331</v>
      </c>
      <c r="M292" s="668">
        <v>1085.2</v>
      </c>
      <c r="N292" s="668">
        <v>2</v>
      </c>
      <c r="O292" s="668">
        <v>2170.4</v>
      </c>
      <c r="P292" s="681">
        <v>0.33333333333333331</v>
      </c>
      <c r="Q292" s="669">
        <v>1085.2</v>
      </c>
    </row>
    <row r="293" spans="1:17" ht="14.4" customHeight="1" x14ac:dyDescent="0.3">
      <c r="A293" s="664" t="s">
        <v>8955</v>
      </c>
      <c r="B293" s="665" t="s">
        <v>3210</v>
      </c>
      <c r="C293" s="665" t="s">
        <v>8032</v>
      </c>
      <c r="D293" s="665" t="s">
        <v>9072</v>
      </c>
      <c r="E293" s="665" t="s">
        <v>9073</v>
      </c>
      <c r="F293" s="668">
        <v>1</v>
      </c>
      <c r="G293" s="668">
        <v>13465.47</v>
      </c>
      <c r="H293" s="668">
        <v>1</v>
      </c>
      <c r="I293" s="668">
        <v>13465.47</v>
      </c>
      <c r="J293" s="668">
        <v>1</v>
      </c>
      <c r="K293" s="668">
        <v>13465.47</v>
      </c>
      <c r="L293" s="668">
        <v>1</v>
      </c>
      <c r="M293" s="668">
        <v>13465.47</v>
      </c>
      <c r="N293" s="668">
        <v>2</v>
      </c>
      <c r="O293" s="668">
        <v>26930.94</v>
      </c>
      <c r="P293" s="681">
        <v>2</v>
      </c>
      <c r="Q293" s="669">
        <v>13465.47</v>
      </c>
    </row>
    <row r="294" spans="1:17" ht="14.4" customHeight="1" x14ac:dyDescent="0.3">
      <c r="A294" s="664" t="s">
        <v>8955</v>
      </c>
      <c r="B294" s="665" t="s">
        <v>3210</v>
      </c>
      <c r="C294" s="665" t="s">
        <v>8032</v>
      </c>
      <c r="D294" s="665" t="s">
        <v>9074</v>
      </c>
      <c r="E294" s="665" t="s">
        <v>9075</v>
      </c>
      <c r="F294" s="668">
        <v>1</v>
      </c>
      <c r="G294" s="668">
        <v>25888.05</v>
      </c>
      <c r="H294" s="668">
        <v>1</v>
      </c>
      <c r="I294" s="668">
        <v>25888.05</v>
      </c>
      <c r="J294" s="668"/>
      <c r="K294" s="668"/>
      <c r="L294" s="668"/>
      <c r="M294" s="668"/>
      <c r="N294" s="668">
        <v>3</v>
      </c>
      <c r="O294" s="668">
        <v>77664.149999999994</v>
      </c>
      <c r="P294" s="681">
        <v>3</v>
      </c>
      <c r="Q294" s="669">
        <v>25888.05</v>
      </c>
    </row>
    <row r="295" spans="1:17" ht="14.4" customHeight="1" x14ac:dyDescent="0.3">
      <c r="A295" s="664" t="s">
        <v>8955</v>
      </c>
      <c r="B295" s="665" t="s">
        <v>3210</v>
      </c>
      <c r="C295" s="665" t="s">
        <v>8032</v>
      </c>
      <c r="D295" s="665" t="s">
        <v>9076</v>
      </c>
      <c r="E295" s="665" t="s">
        <v>9077</v>
      </c>
      <c r="F295" s="668">
        <v>1</v>
      </c>
      <c r="G295" s="668">
        <v>920</v>
      </c>
      <c r="H295" s="668">
        <v>1</v>
      </c>
      <c r="I295" s="668">
        <v>920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8955</v>
      </c>
      <c r="B296" s="665" t="s">
        <v>3210</v>
      </c>
      <c r="C296" s="665" t="s">
        <v>8032</v>
      </c>
      <c r="D296" s="665" t="s">
        <v>9078</v>
      </c>
      <c r="E296" s="665" t="s">
        <v>9079</v>
      </c>
      <c r="F296" s="668"/>
      <c r="G296" s="668"/>
      <c r="H296" s="668"/>
      <c r="I296" s="668"/>
      <c r="J296" s="668">
        <v>1</v>
      </c>
      <c r="K296" s="668">
        <v>20319.98</v>
      </c>
      <c r="L296" s="668"/>
      <c r="M296" s="668">
        <v>20319.98</v>
      </c>
      <c r="N296" s="668"/>
      <c r="O296" s="668"/>
      <c r="P296" s="681"/>
      <c r="Q296" s="669"/>
    </row>
    <row r="297" spans="1:17" ht="14.4" customHeight="1" x14ac:dyDescent="0.3">
      <c r="A297" s="664" t="s">
        <v>8955</v>
      </c>
      <c r="B297" s="665" t="s">
        <v>3210</v>
      </c>
      <c r="C297" s="665" t="s">
        <v>8032</v>
      </c>
      <c r="D297" s="665" t="s">
        <v>9080</v>
      </c>
      <c r="E297" s="665" t="s">
        <v>9081</v>
      </c>
      <c r="F297" s="668"/>
      <c r="G297" s="668"/>
      <c r="H297" s="668"/>
      <c r="I297" s="668"/>
      <c r="J297" s="668">
        <v>2</v>
      </c>
      <c r="K297" s="668">
        <v>39900</v>
      </c>
      <c r="L297" s="668"/>
      <c r="M297" s="668">
        <v>19950</v>
      </c>
      <c r="N297" s="668">
        <v>4</v>
      </c>
      <c r="O297" s="668">
        <v>75600</v>
      </c>
      <c r="P297" s="681"/>
      <c r="Q297" s="669">
        <v>18900</v>
      </c>
    </row>
    <row r="298" spans="1:17" ht="14.4" customHeight="1" x14ac:dyDescent="0.3">
      <c r="A298" s="664" t="s">
        <v>8955</v>
      </c>
      <c r="B298" s="665" t="s">
        <v>3210</v>
      </c>
      <c r="C298" s="665" t="s">
        <v>8045</v>
      </c>
      <c r="D298" s="665" t="s">
        <v>9082</v>
      </c>
      <c r="E298" s="665" t="s">
        <v>9083</v>
      </c>
      <c r="F298" s="668">
        <v>4</v>
      </c>
      <c r="G298" s="668">
        <v>823</v>
      </c>
      <c r="H298" s="668">
        <v>1</v>
      </c>
      <c r="I298" s="668">
        <v>205.75</v>
      </c>
      <c r="J298" s="668">
        <v>5</v>
      </c>
      <c r="K298" s="668">
        <v>1035</v>
      </c>
      <c r="L298" s="668">
        <v>1.2575941676792224</v>
      </c>
      <c r="M298" s="668">
        <v>207</v>
      </c>
      <c r="N298" s="668">
        <v>7</v>
      </c>
      <c r="O298" s="668">
        <v>1491</v>
      </c>
      <c r="P298" s="681">
        <v>1.8116646415552855</v>
      </c>
      <c r="Q298" s="669">
        <v>213</v>
      </c>
    </row>
    <row r="299" spans="1:17" ht="14.4" customHeight="1" x14ac:dyDescent="0.3">
      <c r="A299" s="664" t="s">
        <v>8955</v>
      </c>
      <c r="B299" s="665" t="s">
        <v>3210</v>
      </c>
      <c r="C299" s="665" t="s">
        <v>8045</v>
      </c>
      <c r="D299" s="665" t="s">
        <v>9084</v>
      </c>
      <c r="E299" s="665" t="s">
        <v>9085</v>
      </c>
      <c r="F299" s="668">
        <v>7</v>
      </c>
      <c r="G299" s="668">
        <v>1057</v>
      </c>
      <c r="H299" s="668">
        <v>1</v>
      </c>
      <c r="I299" s="668">
        <v>151</v>
      </c>
      <c r="J299" s="668">
        <v>4</v>
      </c>
      <c r="K299" s="668">
        <v>604</v>
      </c>
      <c r="L299" s="668">
        <v>0.5714285714285714</v>
      </c>
      <c r="M299" s="668">
        <v>151</v>
      </c>
      <c r="N299" s="668">
        <v>5</v>
      </c>
      <c r="O299" s="668">
        <v>775</v>
      </c>
      <c r="P299" s="681">
        <v>0.73320719016083258</v>
      </c>
      <c r="Q299" s="669">
        <v>155</v>
      </c>
    </row>
    <row r="300" spans="1:17" ht="14.4" customHeight="1" x14ac:dyDescent="0.3">
      <c r="A300" s="664" t="s">
        <v>8955</v>
      </c>
      <c r="B300" s="665" t="s">
        <v>3210</v>
      </c>
      <c r="C300" s="665" t="s">
        <v>8045</v>
      </c>
      <c r="D300" s="665" t="s">
        <v>9086</v>
      </c>
      <c r="E300" s="665" t="s">
        <v>9087</v>
      </c>
      <c r="F300" s="668">
        <v>36</v>
      </c>
      <c r="G300" s="668">
        <v>6578</v>
      </c>
      <c r="H300" s="668">
        <v>1</v>
      </c>
      <c r="I300" s="668">
        <v>182.72222222222223</v>
      </c>
      <c r="J300" s="668">
        <v>33</v>
      </c>
      <c r="K300" s="668">
        <v>6039</v>
      </c>
      <c r="L300" s="668">
        <v>0.91806020066889638</v>
      </c>
      <c r="M300" s="668">
        <v>183</v>
      </c>
      <c r="N300" s="668">
        <v>41</v>
      </c>
      <c r="O300" s="668">
        <v>7667</v>
      </c>
      <c r="P300" s="681">
        <v>1.1655518394648829</v>
      </c>
      <c r="Q300" s="669">
        <v>187</v>
      </c>
    </row>
    <row r="301" spans="1:17" ht="14.4" customHeight="1" x14ac:dyDescent="0.3">
      <c r="A301" s="664" t="s">
        <v>8955</v>
      </c>
      <c r="B301" s="665" t="s">
        <v>3210</v>
      </c>
      <c r="C301" s="665" t="s">
        <v>8045</v>
      </c>
      <c r="D301" s="665" t="s">
        <v>9088</v>
      </c>
      <c r="E301" s="665" t="s">
        <v>9089</v>
      </c>
      <c r="F301" s="668">
        <v>30</v>
      </c>
      <c r="G301" s="668">
        <v>3739</v>
      </c>
      <c r="H301" s="668">
        <v>1</v>
      </c>
      <c r="I301" s="668">
        <v>124.63333333333334</v>
      </c>
      <c r="J301" s="668">
        <v>18</v>
      </c>
      <c r="K301" s="668">
        <v>2250</v>
      </c>
      <c r="L301" s="668">
        <v>0.60176517785504147</v>
      </c>
      <c r="M301" s="668">
        <v>125</v>
      </c>
      <c r="N301" s="668">
        <v>9</v>
      </c>
      <c r="O301" s="668">
        <v>1152</v>
      </c>
      <c r="P301" s="681">
        <v>0.30810377106178122</v>
      </c>
      <c r="Q301" s="669">
        <v>128</v>
      </c>
    </row>
    <row r="302" spans="1:17" ht="14.4" customHeight="1" x14ac:dyDescent="0.3">
      <c r="A302" s="664" t="s">
        <v>8955</v>
      </c>
      <c r="B302" s="665" t="s">
        <v>3210</v>
      </c>
      <c r="C302" s="665" t="s">
        <v>8045</v>
      </c>
      <c r="D302" s="665" t="s">
        <v>9090</v>
      </c>
      <c r="E302" s="665" t="s">
        <v>9091</v>
      </c>
      <c r="F302" s="668">
        <v>9</v>
      </c>
      <c r="G302" s="668">
        <v>1961</v>
      </c>
      <c r="H302" s="668">
        <v>1</v>
      </c>
      <c r="I302" s="668">
        <v>217.88888888888889</v>
      </c>
      <c r="J302" s="668">
        <v>19</v>
      </c>
      <c r="K302" s="668">
        <v>4161</v>
      </c>
      <c r="L302" s="668">
        <v>2.1218765935747066</v>
      </c>
      <c r="M302" s="668">
        <v>219</v>
      </c>
      <c r="N302" s="668">
        <v>11</v>
      </c>
      <c r="O302" s="668">
        <v>2453</v>
      </c>
      <c r="P302" s="681">
        <v>1.2508924018357981</v>
      </c>
      <c r="Q302" s="669">
        <v>223</v>
      </c>
    </row>
    <row r="303" spans="1:17" ht="14.4" customHeight="1" x14ac:dyDescent="0.3">
      <c r="A303" s="664" t="s">
        <v>8955</v>
      </c>
      <c r="B303" s="665" t="s">
        <v>3210</v>
      </c>
      <c r="C303" s="665" t="s">
        <v>8045</v>
      </c>
      <c r="D303" s="665" t="s">
        <v>9092</v>
      </c>
      <c r="E303" s="665" t="s">
        <v>9093</v>
      </c>
      <c r="F303" s="668">
        <v>1</v>
      </c>
      <c r="G303" s="668">
        <v>217</v>
      </c>
      <c r="H303" s="668">
        <v>1</v>
      </c>
      <c r="I303" s="668">
        <v>217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8955</v>
      </c>
      <c r="B304" s="665" t="s">
        <v>3210</v>
      </c>
      <c r="C304" s="665" t="s">
        <v>8045</v>
      </c>
      <c r="D304" s="665" t="s">
        <v>9094</v>
      </c>
      <c r="E304" s="665" t="s">
        <v>9095</v>
      </c>
      <c r="F304" s="668">
        <v>122</v>
      </c>
      <c r="G304" s="668">
        <v>26824</v>
      </c>
      <c r="H304" s="668">
        <v>1</v>
      </c>
      <c r="I304" s="668">
        <v>219.86885245901638</v>
      </c>
      <c r="J304" s="668">
        <v>164</v>
      </c>
      <c r="K304" s="668">
        <v>36244</v>
      </c>
      <c r="L304" s="668">
        <v>1.3511780495079033</v>
      </c>
      <c r="M304" s="668">
        <v>221</v>
      </c>
      <c r="N304" s="668">
        <v>186</v>
      </c>
      <c r="O304" s="668">
        <v>41850</v>
      </c>
      <c r="P304" s="681">
        <v>1.5601699970175962</v>
      </c>
      <c r="Q304" s="669">
        <v>225</v>
      </c>
    </row>
    <row r="305" spans="1:17" ht="14.4" customHeight="1" x14ac:dyDescent="0.3">
      <c r="A305" s="664" t="s">
        <v>8955</v>
      </c>
      <c r="B305" s="665" t="s">
        <v>3210</v>
      </c>
      <c r="C305" s="665" t="s">
        <v>8045</v>
      </c>
      <c r="D305" s="665" t="s">
        <v>9096</v>
      </c>
      <c r="E305" s="665" t="s">
        <v>9097</v>
      </c>
      <c r="F305" s="668">
        <v>16</v>
      </c>
      <c r="G305" s="668">
        <v>9774</v>
      </c>
      <c r="H305" s="668">
        <v>1</v>
      </c>
      <c r="I305" s="668">
        <v>610.875</v>
      </c>
      <c r="J305" s="668">
        <v>8</v>
      </c>
      <c r="K305" s="668">
        <v>4904</v>
      </c>
      <c r="L305" s="668">
        <v>0.5017393083691426</v>
      </c>
      <c r="M305" s="668">
        <v>613</v>
      </c>
      <c r="N305" s="668">
        <v>11</v>
      </c>
      <c r="O305" s="668">
        <v>6875</v>
      </c>
      <c r="P305" s="681">
        <v>0.7033967669326785</v>
      </c>
      <c r="Q305" s="669">
        <v>625</v>
      </c>
    </row>
    <row r="306" spans="1:17" ht="14.4" customHeight="1" x14ac:dyDescent="0.3">
      <c r="A306" s="664" t="s">
        <v>8955</v>
      </c>
      <c r="B306" s="665" t="s">
        <v>3210</v>
      </c>
      <c r="C306" s="665" t="s">
        <v>8045</v>
      </c>
      <c r="D306" s="665" t="s">
        <v>8549</v>
      </c>
      <c r="E306" s="665" t="s">
        <v>8550</v>
      </c>
      <c r="F306" s="668"/>
      <c r="G306" s="668"/>
      <c r="H306" s="668"/>
      <c r="I306" s="668"/>
      <c r="J306" s="668"/>
      <c r="K306" s="668"/>
      <c r="L306" s="668"/>
      <c r="M306" s="668"/>
      <c r="N306" s="668">
        <v>10</v>
      </c>
      <c r="O306" s="668">
        <v>2650</v>
      </c>
      <c r="P306" s="681"/>
      <c r="Q306" s="669">
        <v>265</v>
      </c>
    </row>
    <row r="307" spans="1:17" ht="14.4" customHeight="1" x14ac:dyDescent="0.3">
      <c r="A307" s="664" t="s">
        <v>8955</v>
      </c>
      <c r="B307" s="665" t="s">
        <v>3210</v>
      </c>
      <c r="C307" s="665" t="s">
        <v>8045</v>
      </c>
      <c r="D307" s="665" t="s">
        <v>8562</v>
      </c>
      <c r="E307" s="665" t="s">
        <v>8563</v>
      </c>
      <c r="F307" s="668">
        <v>94</v>
      </c>
      <c r="G307" s="668">
        <v>30833</v>
      </c>
      <c r="H307" s="668">
        <v>1</v>
      </c>
      <c r="I307" s="668">
        <v>328.01063829787233</v>
      </c>
      <c r="J307" s="668">
        <v>62</v>
      </c>
      <c r="K307" s="668">
        <v>20460</v>
      </c>
      <c r="L307" s="668">
        <v>0.6635747413485551</v>
      </c>
      <c r="M307" s="668">
        <v>330</v>
      </c>
      <c r="N307" s="668">
        <v>37</v>
      </c>
      <c r="O307" s="668">
        <v>12913</v>
      </c>
      <c r="P307" s="681">
        <v>0.41880452761651477</v>
      </c>
      <c r="Q307" s="669">
        <v>349</v>
      </c>
    </row>
    <row r="308" spans="1:17" ht="14.4" customHeight="1" x14ac:dyDescent="0.3">
      <c r="A308" s="664" t="s">
        <v>8955</v>
      </c>
      <c r="B308" s="665" t="s">
        <v>3210</v>
      </c>
      <c r="C308" s="665" t="s">
        <v>8045</v>
      </c>
      <c r="D308" s="665" t="s">
        <v>9098</v>
      </c>
      <c r="E308" s="665" t="s">
        <v>9099</v>
      </c>
      <c r="F308" s="668">
        <v>9</v>
      </c>
      <c r="G308" s="668">
        <v>37191</v>
      </c>
      <c r="H308" s="668">
        <v>1</v>
      </c>
      <c r="I308" s="668">
        <v>4132.333333333333</v>
      </c>
      <c r="J308" s="668">
        <v>11</v>
      </c>
      <c r="K308" s="668">
        <v>45529</v>
      </c>
      <c r="L308" s="668">
        <v>1.2241940254362615</v>
      </c>
      <c r="M308" s="668">
        <v>4139</v>
      </c>
      <c r="N308" s="668">
        <v>8</v>
      </c>
      <c r="O308" s="668">
        <v>33312</v>
      </c>
      <c r="P308" s="681">
        <v>0.89570057271920622</v>
      </c>
      <c r="Q308" s="669">
        <v>4164</v>
      </c>
    </row>
    <row r="309" spans="1:17" ht="14.4" customHeight="1" x14ac:dyDescent="0.3">
      <c r="A309" s="664" t="s">
        <v>8955</v>
      </c>
      <c r="B309" s="665" t="s">
        <v>3210</v>
      </c>
      <c r="C309" s="665" t="s">
        <v>8045</v>
      </c>
      <c r="D309" s="665" t="s">
        <v>9100</v>
      </c>
      <c r="E309" s="665" t="s">
        <v>9101</v>
      </c>
      <c r="F309" s="668"/>
      <c r="G309" s="668"/>
      <c r="H309" s="668"/>
      <c r="I309" s="668"/>
      <c r="J309" s="668">
        <v>14</v>
      </c>
      <c r="K309" s="668">
        <v>3906</v>
      </c>
      <c r="L309" s="668"/>
      <c r="M309" s="668">
        <v>279</v>
      </c>
      <c r="N309" s="668">
        <v>21</v>
      </c>
      <c r="O309" s="668">
        <v>5943</v>
      </c>
      <c r="P309" s="681"/>
      <c r="Q309" s="669">
        <v>283</v>
      </c>
    </row>
    <row r="310" spans="1:17" ht="14.4" customHeight="1" x14ac:dyDescent="0.3">
      <c r="A310" s="664" t="s">
        <v>8955</v>
      </c>
      <c r="B310" s="665" t="s">
        <v>3210</v>
      </c>
      <c r="C310" s="665" t="s">
        <v>8045</v>
      </c>
      <c r="D310" s="665" t="s">
        <v>9102</v>
      </c>
      <c r="E310" s="665" t="s">
        <v>9103</v>
      </c>
      <c r="F310" s="668">
        <v>23</v>
      </c>
      <c r="G310" s="668">
        <v>143870</v>
      </c>
      <c r="H310" s="668">
        <v>1</v>
      </c>
      <c r="I310" s="668">
        <v>6255.217391304348</v>
      </c>
      <c r="J310" s="668">
        <v>21</v>
      </c>
      <c r="K310" s="668">
        <v>131544</v>
      </c>
      <c r="L310" s="668">
        <v>0.91432543268228261</v>
      </c>
      <c r="M310" s="668">
        <v>6264</v>
      </c>
      <c r="N310" s="668">
        <v>23</v>
      </c>
      <c r="O310" s="668">
        <v>145337</v>
      </c>
      <c r="P310" s="681">
        <v>1.0101967053590046</v>
      </c>
      <c r="Q310" s="669">
        <v>6319</v>
      </c>
    </row>
    <row r="311" spans="1:17" ht="14.4" customHeight="1" x14ac:dyDescent="0.3">
      <c r="A311" s="664" t="s">
        <v>8955</v>
      </c>
      <c r="B311" s="665" t="s">
        <v>3210</v>
      </c>
      <c r="C311" s="665" t="s">
        <v>8045</v>
      </c>
      <c r="D311" s="665" t="s">
        <v>9104</v>
      </c>
      <c r="E311" s="665" t="s">
        <v>9105</v>
      </c>
      <c r="F311" s="668">
        <v>10</v>
      </c>
      <c r="G311" s="668">
        <v>15214</v>
      </c>
      <c r="H311" s="668">
        <v>1</v>
      </c>
      <c r="I311" s="668">
        <v>1521.4</v>
      </c>
      <c r="J311" s="668">
        <v>9</v>
      </c>
      <c r="K311" s="668">
        <v>13743</v>
      </c>
      <c r="L311" s="668">
        <v>0.90331273826738534</v>
      </c>
      <c r="M311" s="668">
        <v>1527</v>
      </c>
      <c r="N311" s="668">
        <v>7</v>
      </c>
      <c r="O311" s="668">
        <v>11025</v>
      </c>
      <c r="P311" s="681">
        <v>0.72466149599053509</v>
      </c>
      <c r="Q311" s="669">
        <v>1575</v>
      </c>
    </row>
    <row r="312" spans="1:17" ht="14.4" customHeight="1" x14ac:dyDescent="0.3">
      <c r="A312" s="664" t="s">
        <v>8955</v>
      </c>
      <c r="B312" s="665" t="s">
        <v>3210</v>
      </c>
      <c r="C312" s="665" t="s">
        <v>8045</v>
      </c>
      <c r="D312" s="665" t="s">
        <v>9106</v>
      </c>
      <c r="E312" s="665" t="s">
        <v>9107</v>
      </c>
      <c r="F312" s="668"/>
      <c r="G312" s="668"/>
      <c r="H312" s="668"/>
      <c r="I312" s="668"/>
      <c r="J312" s="668">
        <v>1</v>
      </c>
      <c r="K312" s="668">
        <v>1096</v>
      </c>
      <c r="L312" s="668"/>
      <c r="M312" s="668">
        <v>1096</v>
      </c>
      <c r="N312" s="668"/>
      <c r="O312" s="668"/>
      <c r="P312" s="681"/>
      <c r="Q312" s="669"/>
    </row>
    <row r="313" spans="1:17" ht="14.4" customHeight="1" x14ac:dyDescent="0.3">
      <c r="A313" s="664" t="s">
        <v>8955</v>
      </c>
      <c r="B313" s="665" t="s">
        <v>3210</v>
      </c>
      <c r="C313" s="665" t="s">
        <v>8045</v>
      </c>
      <c r="D313" s="665" t="s">
        <v>9108</v>
      </c>
      <c r="E313" s="665" t="s">
        <v>9109</v>
      </c>
      <c r="F313" s="668">
        <v>18</v>
      </c>
      <c r="G313" s="668">
        <v>68742</v>
      </c>
      <c r="H313" s="668">
        <v>1</v>
      </c>
      <c r="I313" s="668">
        <v>3819</v>
      </c>
      <c r="J313" s="668">
        <v>21</v>
      </c>
      <c r="K313" s="668">
        <v>80304</v>
      </c>
      <c r="L313" s="668">
        <v>1.1681941171336301</v>
      </c>
      <c r="M313" s="668">
        <v>3824</v>
      </c>
      <c r="N313" s="668">
        <v>19</v>
      </c>
      <c r="O313" s="668">
        <v>73340</v>
      </c>
      <c r="P313" s="681">
        <v>1.0668877833056938</v>
      </c>
      <c r="Q313" s="669">
        <v>3860</v>
      </c>
    </row>
    <row r="314" spans="1:17" ht="14.4" customHeight="1" x14ac:dyDescent="0.3">
      <c r="A314" s="664" t="s">
        <v>8955</v>
      </c>
      <c r="B314" s="665" t="s">
        <v>3210</v>
      </c>
      <c r="C314" s="665" t="s">
        <v>8045</v>
      </c>
      <c r="D314" s="665" t="s">
        <v>9110</v>
      </c>
      <c r="E314" s="665" t="s">
        <v>9111</v>
      </c>
      <c r="F314" s="668">
        <v>4</v>
      </c>
      <c r="G314" s="668">
        <v>20608</v>
      </c>
      <c r="H314" s="668">
        <v>1</v>
      </c>
      <c r="I314" s="668">
        <v>5152</v>
      </c>
      <c r="J314" s="668">
        <v>3</v>
      </c>
      <c r="K314" s="668">
        <v>15486</v>
      </c>
      <c r="L314" s="668">
        <v>0.75145574534161486</v>
      </c>
      <c r="M314" s="668">
        <v>5162</v>
      </c>
      <c r="N314" s="668">
        <v>1</v>
      </c>
      <c r="O314" s="668">
        <v>5210</v>
      </c>
      <c r="P314" s="681">
        <v>0.2528144409937888</v>
      </c>
      <c r="Q314" s="669">
        <v>5210</v>
      </c>
    </row>
    <row r="315" spans="1:17" ht="14.4" customHeight="1" x14ac:dyDescent="0.3">
      <c r="A315" s="664" t="s">
        <v>8955</v>
      </c>
      <c r="B315" s="665" t="s">
        <v>3210</v>
      </c>
      <c r="C315" s="665" t="s">
        <v>8045</v>
      </c>
      <c r="D315" s="665" t="s">
        <v>9112</v>
      </c>
      <c r="E315" s="665" t="s">
        <v>9113</v>
      </c>
      <c r="F315" s="668">
        <v>20</v>
      </c>
      <c r="G315" s="668">
        <v>33194</v>
      </c>
      <c r="H315" s="668">
        <v>1</v>
      </c>
      <c r="I315" s="668">
        <v>1659.7</v>
      </c>
      <c r="J315" s="668">
        <v>6</v>
      </c>
      <c r="K315" s="668">
        <v>9996</v>
      </c>
      <c r="L315" s="668">
        <v>0.30113876001687051</v>
      </c>
      <c r="M315" s="668">
        <v>1666</v>
      </c>
      <c r="N315" s="668">
        <v>6</v>
      </c>
      <c r="O315" s="668">
        <v>10212</v>
      </c>
      <c r="P315" s="681">
        <v>0.3076459601132735</v>
      </c>
      <c r="Q315" s="669">
        <v>1702</v>
      </c>
    </row>
    <row r="316" spans="1:17" ht="14.4" customHeight="1" x14ac:dyDescent="0.3">
      <c r="A316" s="664" t="s">
        <v>8955</v>
      </c>
      <c r="B316" s="665" t="s">
        <v>3210</v>
      </c>
      <c r="C316" s="665" t="s">
        <v>8045</v>
      </c>
      <c r="D316" s="665" t="s">
        <v>9114</v>
      </c>
      <c r="E316" s="665" t="s">
        <v>9115</v>
      </c>
      <c r="F316" s="668"/>
      <c r="G316" s="668"/>
      <c r="H316" s="668"/>
      <c r="I316" s="668"/>
      <c r="J316" s="668"/>
      <c r="K316" s="668"/>
      <c r="L316" s="668"/>
      <c r="M316" s="668"/>
      <c r="N316" s="668">
        <v>1</v>
      </c>
      <c r="O316" s="668">
        <v>1054</v>
      </c>
      <c r="P316" s="681"/>
      <c r="Q316" s="669">
        <v>1054</v>
      </c>
    </row>
    <row r="317" spans="1:17" ht="14.4" customHeight="1" x14ac:dyDescent="0.3">
      <c r="A317" s="664" t="s">
        <v>8955</v>
      </c>
      <c r="B317" s="665" t="s">
        <v>3210</v>
      </c>
      <c r="C317" s="665" t="s">
        <v>8045</v>
      </c>
      <c r="D317" s="665" t="s">
        <v>9116</v>
      </c>
      <c r="E317" s="665" t="s">
        <v>9117</v>
      </c>
      <c r="F317" s="668">
        <v>76</v>
      </c>
      <c r="G317" s="668">
        <v>97190</v>
      </c>
      <c r="H317" s="668">
        <v>1</v>
      </c>
      <c r="I317" s="668">
        <v>1278.8157894736842</v>
      </c>
      <c r="J317" s="668">
        <v>64</v>
      </c>
      <c r="K317" s="668">
        <v>81984</v>
      </c>
      <c r="L317" s="668">
        <v>0.84354357444181505</v>
      </c>
      <c r="M317" s="668">
        <v>1281</v>
      </c>
      <c r="N317" s="668">
        <v>34</v>
      </c>
      <c r="O317" s="668">
        <v>43962</v>
      </c>
      <c r="P317" s="681">
        <v>0.4523304866755839</v>
      </c>
      <c r="Q317" s="669">
        <v>1293</v>
      </c>
    </row>
    <row r="318" spans="1:17" ht="14.4" customHeight="1" x14ac:dyDescent="0.3">
      <c r="A318" s="664" t="s">
        <v>8955</v>
      </c>
      <c r="B318" s="665" t="s">
        <v>3210</v>
      </c>
      <c r="C318" s="665" t="s">
        <v>8045</v>
      </c>
      <c r="D318" s="665" t="s">
        <v>9118</v>
      </c>
      <c r="E318" s="665" t="s">
        <v>9119</v>
      </c>
      <c r="F318" s="668">
        <v>73</v>
      </c>
      <c r="G318" s="668">
        <v>85062</v>
      </c>
      <c r="H318" s="668">
        <v>1</v>
      </c>
      <c r="I318" s="668">
        <v>1165.2328767123288</v>
      </c>
      <c r="J318" s="668">
        <v>57</v>
      </c>
      <c r="K318" s="668">
        <v>66519</v>
      </c>
      <c r="L318" s="668">
        <v>0.78200606616350432</v>
      </c>
      <c r="M318" s="668">
        <v>1167</v>
      </c>
      <c r="N318" s="668">
        <v>29</v>
      </c>
      <c r="O318" s="668">
        <v>34133</v>
      </c>
      <c r="P318" s="681">
        <v>0.4012720133549646</v>
      </c>
      <c r="Q318" s="669">
        <v>1177</v>
      </c>
    </row>
    <row r="319" spans="1:17" ht="14.4" customHeight="1" x14ac:dyDescent="0.3">
      <c r="A319" s="664" t="s">
        <v>8955</v>
      </c>
      <c r="B319" s="665" t="s">
        <v>3210</v>
      </c>
      <c r="C319" s="665" t="s">
        <v>8045</v>
      </c>
      <c r="D319" s="665" t="s">
        <v>9120</v>
      </c>
      <c r="E319" s="665" t="s">
        <v>9121</v>
      </c>
      <c r="F319" s="668">
        <v>55</v>
      </c>
      <c r="G319" s="668">
        <v>278998</v>
      </c>
      <c r="H319" s="668">
        <v>1</v>
      </c>
      <c r="I319" s="668">
        <v>5072.6909090909094</v>
      </c>
      <c r="J319" s="668">
        <v>32</v>
      </c>
      <c r="K319" s="668">
        <v>162432</v>
      </c>
      <c r="L319" s="668">
        <v>0.58219772184746843</v>
      </c>
      <c r="M319" s="668">
        <v>5076</v>
      </c>
      <c r="N319" s="668">
        <v>33</v>
      </c>
      <c r="O319" s="668">
        <v>170181</v>
      </c>
      <c r="P319" s="681">
        <v>0.60997211449544442</v>
      </c>
      <c r="Q319" s="669">
        <v>5157</v>
      </c>
    </row>
    <row r="320" spans="1:17" ht="14.4" customHeight="1" x14ac:dyDescent="0.3">
      <c r="A320" s="664" t="s">
        <v>8955</v>
      </c>
      <c r="B320" s="665" t="s">
        <v>3210</v>
      </c>
      <c r="C320" s="665" t="s">
        <v>8045</v>
      </c>
      <c r="D320" s="665" t="s">
        <v>9122</v>
      </c>
      <c r="E320" s="665" t="s">
        <v>9123</v>
      </c>
      <c r="F320" s="668">
        <v>2</v>
      </c>
      <c r="G320" s="668">
        <v>1498</v>
      </c>
      <c r="H320" s="668">
        <v>1</v>
      </c>
      <c r="I320" s="668">
        <v>749</v>
      </c>
      <c r="J320" s="668">
        <v>1</v>
      </c>
      <c r="K320" s="668">
        <v>752</v>
      </c>
      <c r="L320" s="668">
        <v>0.50200267022696932</v>
      </c>
      <c r="M320" s="668">
        <v>752</v>
      </c>
      <c r="N320" s="668">
        <v>8</v>
      </c>
      <c r="O320" s="668">
        <v>6400</v>
      </c>
      <c r="P320" s="681">
        <v>4.2723631508678235</v>
      </c>
      <c r="Q320" s="669">
        <v>800</v>
      </c>
    </row>
    <row r="321" spans="1:17" ht="14.4" customHeight="1" x14ac:dyDescent="0.3">
      <c r="A321" s="664" t="s">
        <v>8955</v>
      </c>
      <c r="B321" s="665" t="s">
        <v>3210</v>
      </c>
      <c r="C321" s="665" t="s">
        <v>8045</v>
      </c>
      <c r="D321" s="665" t="s">
        <v>9124</v>
      </c>
      <c r="E321" s="665" t="s">
        <v>9125</v>
      </c>
      <c r="F321" s="668">
        <v>561</v>
      </c>
      <c r="G321" s="668">
        <v>97440</v>
      </c>
      <c r="H321" s="668">
        <v>1</v>
      </c>
      <c r="I321" s="668">
        <v>173.68983957219251</v>
      </c>
      <c r="J321" s="668">
        <v>557</v>
      </c>
      <c r="K321" s="668">
        <v>97475</v>
      </c>
      <c r="L321" s="668">
        <v>1.0003591954022988</v>
      </c>
      <c r="M321" s="668">
        <v>175</v>
      </c>
      <c r="N321" s="668">
        <v>574</v>
      </c>
      <c r="O321" s="668">
        <v>101598</v>
      </c>
      <c r="P321" s="681">
        <v>1.0426724137931034</v>
      </c>
      <c r="Q321" s="669">
        <v>177</v>
      </c>
    </row>
    <row r="322" spans="1:17" ht="14.4" customHeight="1" x14ac:dyDescent="0.3">
      <c r="A322" s="664" t="s">
        <v>8955</v>
      </c>
      <c r="B322" s="665" t="s">
        <v>3210</v>
      </c>
      <c r="C322" s="665" t="s">
        <v>8045</v>
      </c>
      <c r="D322" s="665" t="s">
        <v>9126</v>
      </c>
      <c r="E322" s="665" t="s">
        <v>9127</v>
      </c>
      <c r="F322" s="668">
        <v>108</v>
      </c>
      <c r="G322" s="668">
        <v>215793</v>
      </c>
      <c r="H322" s="668">
        <v>1</v>
      </c>
      <c r="I322" s="668">
        <v>1998.0833333333333</v>
      </c>
      <c r="J322" s="668">
        <v>90</v>
      </c>
      <c r="K322" s="668">
        <v>180090</v>
      </c>
      <c r="L322" s="668">
        <v>0.83454977686949994</v>
      </c>
      <c r="M322" s="668">
        <v>2001</v>
      </c>
      <c r="N322" s="668">
        <v>103</v>
      </c>
      <c r="O322" s="668">
        <v>210944</v>
      </c>
      <c r="P322" s="681">
        <v>0.97752939159286911</v>
      </c>
      <c r="Q322" s="669">
        <v>2048</v>
      </c>
    </row>
    <row r="323" spans="1:17" ht="14.4" customHeight="1" x14ac:dyDescent="0.3">
      <c r="A323" s="664" t="s">
        <v>8955</v>
      </c>
      <c r="B323" s="665" t="s">
        <v>3210</v>
      </c>
      <c r="C323" s="665" t="s">
        <v>8045</v>
      </c>
      <c r="D323" s="665" t="s">
        <v>9128</v>
      </c>
      <c r="E323" s="665" t="s">
        <v>9129</v>
      </c>
      <c r="F323" s="668">
        <v>28</v>
      </c>
      <c r="G323" s="668">
        <v>75442</v>
      </c>
      <c r="H323" s="668">
        <v>1</v>
      </c>
      <c r="I323" s="668">
        <v>2694.3571428571427</v>
      </c>
      <c r="J323" s="668">
        <v>20</v>
      </c>
      <c r="K323" s="668">
        <v>53920</v>
      </c>
      <c r="L323" s="668">
        <v>0.71472124280904537</v>
      </c>
      <c r="M323" s="668">
        <v>2696</v>
      </c>
      <c r="N323" s="668">
        <v>22</v>
      </c>
      <c r="O323" s="668">
        <v>60192</v>
      </c>
      <c r="P323" s="681">
        <v>0.79785795710612128</v>
      </c>
      <c r="Q323" s="669">
        <v>2736</v>
      </c>
    </row>
    <row r="324" spans="1:17" ht="14.4" customHeight="1" x14ac:dyDescent="0.3">
      <c r="A324" s="664" t="s">
        <v>8955</v>
      </c>
      <c r="B324" s="665" t="s">
        <v>3210</v>
      </c>
      <c r="C324" s="665" t="s">
        <v>8045</v>
      </c>
      <c r="D324" s="665" t="s">
        <v>9130</v>
      </c>
      <c r="E324" s="665" t="s">
        <v>9131</v>
      </c>
      <c r="F324" s="668">
        <v>3</v>
      </c>
      <c r="G324" s="668">
        <v>15552</v>
      </c>
      <c r="H324" s="668">
        <v>1</v>
      </c>
      <c r="I324" s="668">
        <v>5184</v>
      </c>
      <c r="J324" s="668">
        <v>4</v>
      </c>
      <c r="K324" s="668">
        <v>20752</v>
      </c>
      <c r="L324" s="668">
        <v>1.3343621399176955</v>
      </c>
      <c r="M324" s="668">
        <v>5188</v>
      </c>
      <c r="N324" s="668">
        <v>2</v>
      </c>
      <c r="O324" s="668">
        <v>10538</v>
      </c>
      <c r="P324" s="681">
        <v>0.67759773662551437</v>
      </c>
      <c r="Q324" s="669">
        <v>5269</v>
      </c>
    </row>
    <row r="325" spans="1:17" ht="14.4" customHeight="1" x14ac:dyDescent="0.3">
      <c r="A325" s="664" t="s">
        <v>8955</v>
      </c>
      <c r="B325" s="665" t="s">
        <v>3210</v>
      </c>
      <c r="C325" s="665" t="s">
        <v>8045</v>
      </c>
      <c r="D325" s="665" t="s">
        <v>9132</v>
      </c>
      <c r="E325" s="665" t="s">
        <v>9133</v>
      </c>
      <c r="F325" s="668">
        <v>11</v>
      </c>
      <c r="G325" s="668">
        <v>7262</v>
      </c>
      <c r="H325" s="668">
        <v>1</v>
      </c>
      <c r="I325" s="668">
        <v>660.18181818181813</v>
      </c>
      <c r="J325" s="668">
        <v>5</v>
      </c>
      <c r="K325" s="668">
        <v>3310</v>
      </c>
      <c r="L325" s="668">
        <v>0.45579730101900301</v>
      </c>
      <c r="M325" s="668">
        <v>662</v>
      </c>
      <c r="N325" s="668">
        <v>3</v>
      </c>
      <c r="O325" s="668">
        <v>2022</v>
      </c>
      <c r="P325" s="681">
        <v>0.2784356926466538</v>
      </c>
      <c r="Q325" s="669">
        <v>674</v>
      </c>
    </row>
    <row r="326" spans="1:17" ht="14.4" customHeight="1" x14ac:dyDescent="0.3">
      <c r="A326" s="664" t="s">
        <v>8955</v>
      </c>
      <c r="B326" s="665" t="s">
        <v>3210</v>
      </c>
      <c r="C326" s="665" t="s">
        <v>8045</v>
      </c>
      <c r="D326" s="665" t="s">
        <v>9134</v>
      </c>
      <c r="E326" s="665" t="s">
        <v>9135</v>
      </c>
      <c r="F326" s="668">
        <v>2</v>
      </c>
      <c r="G326" s="668">
        <v>301</v>
      </c>
      <c r="H326" s="668">
        <v>1</v>
      </c>
      <c r="I326" s="668">
        <v>150.5</v>
      </c>
      <c r="J326" s="668">
        <v>1</v>
      </c>
      <c r="K326" s="668">
        <v>151</v>
      </c>
      <c r="L326" s="668">
        <v>0.50166112956810627</v>
      </c>
      <c r="M326" s="668">
        <v>151</v>
      </c>
      <c r="N326" s="668">
        <v>3</v>
      </c>
      <c r="O326" s="668">
        <v>465</v>
      </c>
      <c r="P326" s="681">
        <v>1.5448504983388704</v>
      </c>
      <c r="Q326" s="669">
        <v>155</v>
      </c>
    </row>
    <row r="327" spans="1:17" ht="14.4" customHeight="1" x14ac:dyDescent="0.3">
      <c r="A327" s="664" t="s">
        <v>8955</v>
      </c>
      <c r="B327" s="665" t="s">
        <v>3210</v>
      </c>
      <c r="C327" s="665" t="s">
        <v>8045</v>
      </c>
      <c r="D327" s="665" t="s">
        <v>9136</v>
      </c>
      <c r="E327" s="665" t="s">
        <v>9137</v>
      </c>
      <c r="F327" s="668">
        <v>7</v>
      </c>
      <c r="G327" s="668">
        <v>1354</v>
      </c>
      <c r="H327" s="668">
        <v>1</v>
      </c>
      <c r="I327" s="668">
        <v>193.42857142857142</v>
      </c>
      <c r="J327" s="668">
        <v>4</v>
      </c>
      <c r="K327" s="668">
        <v>780</v>
      </c>
      <c r="L327" s="668">
        <v>0.5760709010339734</v>
      </c>
      <c r="M327" s="668">
        <v>195</v>
      </c>
      <c r="N327" s="668">
        <v>2</v>
      </c>
      <c r="O327" s="668">
        <v>398</v>
      </c>
      <c r="P327" s="681">
        <v>0.29394387001477107</v>
      </c>
      <c r="Q327" s="669">
        <v>199</v>
      </c>
    </row>
    <row r="328" spans="1:17" ht="14.4" customHeight="1" x14ac:dyDescent="0.3">
      <c r="A328" s="664" t="s">
        <v>8955</v>
      </c>
      <c r="B328" s="665" t="s">
        <v>3210</v>
      </c>
      <c r="C328" s="665" t="s">
        <v>8045</v>
      </c>
      <c r="D328" s="665" t="s">
        <v>9138</v>
      </c>
      <c r="E328" s="665" t="s">
        <v>9139</v>
      </c>
      <c r="F328" s="668">
        <v>36</v>
      </c>
      <c r="G328" s="668">
        <v>7157</v>
      </c>
      <c r="H328" s="668">
        <v>1</v>
      </c>
      <c r="I328" s="668">
        <v>198.80555555555554</v>
      </c>
      <c r="J328" s="668">
        <v>27</v>
      </c>
      <c r="K328" s="668">
        <v>5400</v>
      </c>
      <c r="L328" s="668">
        <v>0.75450607796562807</v>
      </c>
      <c r="M328" s="668">
        <v>200</v>
      </c>
      <c r="N328" s="668">
        <v>60</v>
      </c>
      <c r="O328" s="668">
        <v>12240</v>
      </c>
      <c r="P328" s="681">
        <v>1.7102137767220902</v>
      </c>
      <c r="Q328" s="669">
        <v>204</v>
      </c>
    </row>
    <row r="329" spans="1:17" ht="14.4" customHeight="1" x14ac:dyDescent="0.3">
      <c r="A329" s="664" t="s">
        <v>8955</v>
      </c>
      <c r="B329" s="665" t="s">
        <v>3210</v>
      </c>
      <c r="C329" s="665" t="s">
        <v>8045</v>
      </c>
      <c r="D329" s="665" t="s">
        <v>9140</v>
      </c>
      <c r="E329" s="665" t="s">
        <v>9141</v>
      </c>
      <c r="F329" s="668">
        <v>30</v>
      </c>
      <c r="G329" s="668">
        <v>12496</v>
      </c>
      <c r="H329" s="668">
        <v>1</v>
      </c>
      <c r="I329" s="668">
        <v>416.53333333333336</v>
      </c>
      <c r="J329" s="668">
        <v>25</v>
      </c>
      <c r="K329" s="668">
        <v>10450</v>
      </c>
      <c r="L329" s="668">
        <v>0.83626760563380287</v>
      </c>
      <c r="M329" s="668">
        <v>418</v>
      </c>
      <c r="N329" s="668">
        <v>28</v>
      </c>
      <c r="O329" s="668">
        <v>11928</v>
      </c>
      <c r="P329" s="681">
        <v>0.95454545454545459</v>
      </c>
      <c r="Q329" s="669">
        <v>426</v>
      </c>
    </row>
    <row r="330" spans="1:17" ht="14.4" customHeight="1" x14ac:dyDescent="0.3">
      <c r="A330" s="664" t="s">
        <v>8955</v>
      </c>
      <c r="B330" s="665" t="s">
        <v>3210</v>
      </c>
      <c r="C330" s="665" t="s">
        <v>8045</v>
      </c>
      <c r="D330" s="665" t="s">
        <v>9142</v>
      </c>
      <c r="E330" s="665" t="s">
        <v>9143</v>
      </c>
      <c r="F330" s="668">
        <v>1</v>
      </c>
      <c r="G330" s="668">
        <v>159</v>
      </c>
      <c r="H330" s="668">
        <v>1</v>
      </c>
      <c r="I330" s="668">
        <v>159</v>
      </c>
      <c r="J330" s="668">
        <v>2</v>
      </c>
      <c r="K330" s="668">
        <v>318</v>
      </c>
      <c r="L330" s="668">
        <v>2</v>
      </c>
      <c r="M330" s="668">
        <v>159</v>
      </c>
      <c r="N330" s="668">
        <v>1</v>
      </c>
      <c r="O330" s="668">
        <v>163</v>
      </c>
      <c r="P330" s="681">
        <v>1.0251572327044025</v>
      </c>
      <c r="Q330" s="669">
        <v>163</v>
      </c>
    </row>
    <row r="331" spans="1:17" ht="14.4" customHeight="1" x14ac:dyDescent="0.3">
      <c r="A331" s="664" t="s">
        <v>8955</v>
      </c>
      <c r="B331" s="665" t="s">
        <v>3210</v>
      </c>
      <c r="C331" s="665" t="s">
        <v>8045</v>
      </c>
      <c r="D331" s="665" t="s">
        <v>9144</v>
      </c>
      <c r="E331" s="665" t="s">
        <v>9145</v>
      </c>
      <c r="F331" s="668">
        <v>6</v>
      </c>
      <c r="G331" s="668">
        <v>2558</v>
      </c>
      <c r="H331" s="668">
        <v>1</v>
      </c>
      <c r="I331" s="668">
        <v>426.33333333333331</v>
      </c>
      <c r="J331" s="668">
        <v>3</v>
      </c>
      <c r="K331" s="668">
        <v>1284</v>
      </c>
      <c r="L331" s="668">
        <v>0.50195465207193124</v>
      </c>
      <c r="M331" s="668">
        <v>428</v>
      </c>
      <c r="N331" s="668">
        <v>4</v>
      </c>
      <c r="O331" s="668">
        <v>1744</v>
      </c>
      <c r="P331" s="681">
        <v>0.6817826426896012</v>
      </c>
      <c r="Q331" s="669">
        <v>436</v>
      </c>
    </row>
    <row r="332" spans="1:17" ht="14.4" customHeight="1" x14ac:dyDescent="0.3">
      <c r="A332" s="664" t="s">
        <v>8955</v>
      </c>
      <c r="B332" s="665" t="s">
        <v>3210</v>
      </c>
      <c r="C332" s="665" t="s">
        <v>8045</v>
      </c>
      <c r="D332" s="665" t="s">
        <v>9146</v>
      </c>
      <c r="E332" s="665" t="s">
        <v>9147</v>
      </c>
      <c r="F332" s="668">
        <v>50</v>
      </c>
      <c r="G332" s="668">
        <v>106014</v>
      </c>
      <c r="H332" s="668">
        <v>1</v>
      </c>
      <c r="I332" s="668">
        <v>2120.2800000000002</v>
      </c>
      <c r="J332" s="668">
        <v>57</v>
      </c>
      <c r="K332" s="668">
        <v>121011</v>
      </c>
      <c r="L332" s="668">
        <v>1.1414624483558775</v>
      </c>
      <c r="M332" s="668">
        <v>2123</v>
      </c>
      <c r="N332" s="668">
        <v>62</v>
      </c>
      <c r="O332" s="668">
        <v>133548</v>
      </c>
      <c r="P332" s="681">
        <v>1.2597204142849057</v>
      </c>
      <c r="Q332" s="669">
        <v>2154</v>
      </c>
    </row>
    <row r="333" spans="1:17" ht="14.4" customHeight="1" x14ac:dyDescent="0.3">
      <c r="A333" s="664" t="s">
        <v>8955</v>
      </c>
      <c r="B333" s="665" t="s">
        <v>3210</v>
      </c>
      <c r="C333" s="665" t="s">
        <v>8045</v>
      </c>
      <c r="D333" s="665" t="s">
        <v>9148</v>
      </c>
      <c r="E333" s="665" t="s">
        <v>9109</v>
      </c>
      <c r="F333" s="668">
        <v>20</v>
      </c>
      <c r="G333" s="668">
        <v>37322</v>
      </c>
      <c r="H333" s="668">
        <v>1</v>
      </c>
      <c r="I333" s="668">
        <v>1866.1</v>
      </c>
      <c r="J333" s="668">
        <v>22</v>
      </c>
      <c r="K333" s="668">
        <v>41118</v>
      </c>
      <c r="L333" s="668">
        <v>1.1017094475108515</v>
      </c>
      <c r="M333" s="668">
        <v>1869</v>
      </c>
      <c r="N333" s="668">
        <v>20</v>
      </c>
      <c r="O333" s="668">
        <v>37760</v>
      </c>
      <c r="P333" s="681">
        <v>1.0117357054820213</v>
      </c>
      <c r="Q333" s="669">
        <v>1888</v>
      </c>
    </row>
    <row r="334" spans="1:17" ht="14.4" customHeight="1" x14ac:dyDescent="0.3">
      <c r="A334" s="664" t="s">
        <v>8955</v>
      </c>
      <c r="B334" s="665" t="s">
        <v>3210</v>
      </c>
      <c r="C334" s="665" t="s">
        <v>8045</v>
      </c>
      <c r="D334" s="665" t="s">
        <v>9149</v>
      </c>
      <c r="E334" s="665" t="s">
        <v>9150</v>
      </c>
      <c r="F334" s="668">
        <v>1</v>
      </c>
      <c r="G334" s="668">
        <v>158</v>
      </c>
      <c r="H334" s="668">
        <v>1</v>
      </c>
      <c r="I334" s="668">
        <v>158</v>
      </c>
      <c r="J334" s="668">
        <v>4</v>
      </c>
      <c r="K334" s="668">
        <v>636</v>
      </c>
      <c r="L334" s="668">
        <v>4.0253164556962027</v>
      </c>
      <c r="M334" s="668">
        <v>159</v>
      </c>
      <c r="N334" s="668">
        <v>2</v>
      </c>
      <c r="O334" s="668">
        <v>326</v>
      </c>
      <c r="P334" s="681">
        <v>2.0632911392405062</v>
      </c>
      <c r="Q334" s="669">
        <v>163</v>
      </c>
    </row>
    <row r="335" spans="1:17" ht="14.4" customHeight="1" x14ac:dyDescent="0.3">
      <c r="A335" s="664" t="s">
        <v>8955</v>
      </c>
      <c r="B335" s="665" t="s">
        <v>3210</v>
      </c>
      <c r="C335" s="665" t="s">
        <v>8045</v>
      </c>
      <c r="D335" s="665" t="s">
        <v>9151</v>
      </c>
      <c r="E335" s="665" t="s">
        <v>9152</v>
      </c>
      <c r="F335" s="668">
        <v>1</v>
      </c>
      <c r="G335" s="668">
        <v>9724</v>
      </c>
      <c r="H335" s="668">
        <v>1</v>
      </c>
      <c r="I335" s="668">
        <v>9724</v>
      </c>
      <c r="J335" s="668"/>
      <c r="K335" s="668"/>
      <c r="L335" s="668"/>
      <c r="M335" s="668"/>
      <c r="N335" s="668">
        <v>2</v>
      </c>
      <c r="O335" s="668">
        <v>19674</v>
      </c>
      <c r="P335" s="681">
        <v>2.0232414644179348</v>
      </c>
      <c r="Q335" s="669">
        <v>9837</v>
      </c>
    </row>
    <row r="336" spans="1:17" ht="14.4" customHeight="1" x14ac:dyDescent="0.3">
      <c r="A336" s="664" t="s">
        <v>8955</v>
      </c>
      <c r="B336" s="665" t="s">
        <v>3210</v>
      </c>
      <c r="C336" s="665" t="s">
        <v>8045</v>
      </c>
      <c r="D336" s="665" t="s">
        <v>9153</v>
      </c>
      <c r="E336" s="665" t="s">
        <v>9154</v>
      </c>
      <c r="F336" s="668">
        <v>3</v>
      </c>
      <c r="G336" s="668">
        <v>2745</v>
      </c>
      <c r="H336" s="668">
        <v>1</v>
      </c>
      <c r="I336" s="668">
        <v>915</v>
      </c>
      <c r="J336" s="668"/>
      <c r="K336" s="668"/>
      <c r="L336" s="668"/>
      <c r="M336" s="668"/>
      <c r="N336" s="668">
        <v>1</v>
      </c>
      <c r="O336" s="668">
        <v>933</v>
      </c>
      <c r="P336" s="681">
        <v>0.33989071038251367</v>
      </c>
      <c r="Q336" s="669">
        <v>933</v>
      </c>
    </row>
    <row r="337" spans="1:17" ht="14.4" customHeight="1" x14ac:dyDescent="0.3">
      <c r="A337" s="664" t="s">
        <v>8955</v>
      </c>
      <c r="B337" s="665" t="s">
        <v>3210</v>
      </c>
      <c r="C337" s="665" t="s">
        <v>8045</v>
      </c>
      <c r="D337" s="665" t="s">
        <v>9155</v>
      </c>
      <c r="E337" s="665" t="s">
        <v>9156</v>
      </c>
      <c r="F337" s="668">
        <v>71</v>
      </c>
      <c r="G337" s="668">
        <v>595803</v>
      </c>
      <c r="H337" s="668">
        <v>1</v>
      </c>
      <c r="I337" s="668">
        <v>8391.5915492957738</v>
      </c>
      <c r="J337" s="668">
        <v>56</v>
      </c>
      <c r="K337" s="668">
        <v>470344</v>
      </c>
      <c r="L337" s="668">
        <v>0.78942872056703306</v>
      </c>
      <c r="M337" s="668">
        <v>8399</v>
      </c>
      <c r="N337" s="668">
        <v>38</v>
      </c>
      <c r="O337" s="668">
        <v>321442</v>
      </c>
      <c r="P337" s="681">
        <v>0.53951054291435252</v>
      </c>
      <c r="Q337" s="669">
        <v>8459</v>
      </c>
    </row>
    <row r="338" spans="1:17" ht="14.4" customHeight="1" x14ac:dyDescent="0.3">
      <c r="A338" s="664" t="s">
        <v>8955</v>
      </c>
      <c r="B338" s="665" t="s">
        <v>3210</v>
      </c>
      <c r="C338" s="665" t="s">
        <v>8045</v>
      </c>
      <c r="D338" s="665" t="s">
        <v>9157</v>
      </c>
      <c r="E338" s="665" t="s">
        <v>9158</v>
      </c>
      <c r="F338" s="668">
        <v>1</v>
      </c>
      <c r="G338" s="668">
        <v>152</v>
      </c>
      <c r="H338" s="668">
        <v>1</v>
      </c>
      <c r="I338" s="668">
        <v>152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8955</v>
      </c>
      <c r="B339" s="665" t="s">
        <v>3210</v>
      </c>
      <c r="C339" s="665" t="s">
        <v>8045</v>
      </c>
      <c r="D339" s="665" t="s">
        <v>9159</v>
      </c>
      <c r="E339" s="665" t="s">
        <v>9160</v>
      </c>
      <c r="F339" s="668"/>
      <c r="G339" s="668"/>
      <c r="H339" s="668"/>
      <c r="I339" s="668"/>
      <c r="J339" s="668"/>
      <c r="K339" s="668"/>
      <c r="L339" s="668"/>
      <c r="M339" s="668"/>
      <c r="N339" s="668">
        <v>1</v>
      </c>
      <c r="O339" s="668">
        <v>2053</v>
      </c>
      <c r="P339" s="681"/>
      <c r="Q339" s="669">
        <v>2053</v>
      </c>
    </row>
    <row r="340" spans="1:17" ht="14.4" customHeight="1" x14ac:dyDescent="0.3">
      <c r="A340" s="664" t="s">
        <v>8955</v>
      </c>
      <c r="B340" s="665" t="s">
        <v>3210</v>
      </c>
      <c r="C340" s="665" t="s">
        <v>8045</v>
      </c>
      <c r="D340" s="665" t="s">
        <v>9161</v>
      </c>
      <c r="E340" s="665" t="s">
        <v>9162</v>
      </c>
      <c r="F340" s="668"/>
      <c r="G340" s="668"/>
      <c r="H340" s="668"/>
      <c r="I340" s="668"/>
      <c r="J340" s="668"/>
      <c r="K340" s="668"/>
      <c r="L340" s="668"/>
      <c r="M340" s="668"/>
      <c r="N340" s="668">
        <v>1</v>
      </c>
      <c r="O340" s="668">
        <v>373</v>
      </c>
      <c r="P340" s="681"/>
      <c r="Q340" s="669">
        <v>373</v>
      </c>
    </row>
    <row r="341" spans="1:17" ht="14.4" customHeight="1" x14ac:dyDescent="0.3">
      <c r="A341" s="664" t="s">
        <v>8955</v>
      </c>
      <c r="B341" s="665" t="s">
        <v>3210</v>
      </c>
      <c r="C341" s="665" t="s">
        <v>8045</v>
      </c>
      <c r="D341" s="665" t="s">
        <v>9163</v>
      </c>
      <c r="E341" s="665" t="s">
        <v>9164</v>
      </c>
      <c r="F341" s="668"/>
      <c r="G341" s="668"/>
      <c r="H341" s="668"/>
      <c r="I341" s="668"/>
      <c r="J341" s="668">
        <v>2</v>
      </c>
      <c r="K341" s="668">
        <v>688</v>
      </c>
      <c r="L341" s="668"/>
      <c r="M341" s="668">
        <v>344</v>
      </c>
      <c r="N341" s="668">
        <v>4</v>
      </c>
      <c r="O341" s="668">
        <v>1408</v>
      </c>
      <c r="P341" s="681"/>
      <c r="Q341" s="669">
        <v>352</v>
      </c>
    </row>
    <row r="342" spans="1:17" ht="14.4" customHeight="1" x14ac:dyDescent="0.3">
      <c r="A342" s="664" t="s">
        <v>9165</v>
      </c>
      <c r="B342" s="665" t="s">
        <v>9166</v>
      </c>
      <c r="C342" s="665" t="s">
        <v>8045</v>
      </c>
      <c r="D342" s="665" t="s">
        <v>9167</v>
      </c>
      <c r="E342" s="665" t="s">
        <v>9168</v>
      </c>
      <c r="F342" s="668">
        <v>70</v>
      </c>
      <c r="G342" s="668">
        <v>14328</v>
      </c>
      <c r="H342" s="668">
        <v>1</v>
      </c>
      <c r="I342" s="668">
        <v>204.68571428571428</v>
      </c>
      <c r="J342" s="668">
        <v>67</v>
      </c>
      <c r="K342" s="668">
        <v>13802</v>
      </c>
      <c r="L342" s="668">
        <v>0.96328866554997206</v>
      </c>
      <c r="M342" s="668">
        <v>206</v>
      </c>
      <c r="N342" s="668">
        <v>63</v>
      </c>
      <c r="O342" s="668">
        <v>13293</v>
      </c>
      <c r="P342" s="681">
        <v>0.92776381909547734</v>
      </c>
      <c r="Q342" s="669">
        <v>211</v>
      </c>
    </row>
    <row r="343" spans="1:17" ht="14.4" customHeight="1" x14ac:dyDescent="0.3">
      <c r="A343" s="664" t="s">
        <v>9165</v>
      </c>
      <c r="B343" s="665" t="s">
        <v>9166</v>
      </c>
      <c r="C343" s="665" t="s">
        <v>8045</v>
      </c>
      <c r="D343" s="665" t="s">
        <v>9169</v>
      </c>
      <c r="E343" s="665" t="s">
        <v>9168</v>
      </c>
      <c r="F343" s="668"/>
      <c r="G343" s="668"/>
      <c r="H343" s="668"/>
      <c r="I343" s="668"/>
      <c r="J343" s="668">
        <v>3</v>
      </c>
      <c r="K343" s="668">
        <v>255</v>
      </c>
      <c r="L343" s="668"/>
      <c r="M343" s="668">
        <v>85</v>
      </c>
      <c r="N343" s="668">
        <v>10</v>
      </c>
      <c r="O343" s="668">
        <v>870</v>
      </c>
      <c r="P343" s="681"/>
      <c r="Q343" s="669">
        <v>87</v>
      </c>
    </row>
    <row r="344" spans="1:17" ht="14.4" customHeight="1" x14ac:dyDescent="0.3">
      <c r="A344" s="664" t="s">
        <v>9165</v>
      </c>
      <c r="B344" s="665" t="s">
        <v>9166</v>
      </c>
      <c r="C344" s="665" t="s">
        <v>8045</v>
      </c>
      <c r="D344" s="665" t="s">
        <v>9170</v>
      </c>
      <c r="E344" s="665" t="s">
        <v>9171</v>
      </c>
      <c r="F344" s="668">
        <v>686</v>
      </c>
      <c r="G344" s="668">
        <v>201406</v>
      </c>
      <c r="H344" s="668">
        <v>1</v>
      </c>
      <c r="I344" s="668">
        <v>293.59475218658895</v>
      </c>
      <c r="J344" s="668">
        <v>399</v>
      </c>
      <c r="K344" s="668">
        <v>117705</v>
      </c>
      <c r="L344" s="668">
        <v>0.58441655164195705</v>
      </c>
      <c r="M344" s="668">
        <v>295</v>
      </c>
      <c r="N344" s="668">
        <v>451</v>
      </c>
      <c r="O344" s="668">
        <v>135751</v>
      </c>
      <c r="P344" s="681">
        <v>0.67401666286009354</v>
      </c>
      <c r="Q344" s="669">
        <v>301</v>
      </c>
    </row>
    <row r="345" spans="1:17" ht="14.4" customHeight="1" x14ac:dyDescent="0.3">
      <c r="A345" s="664" t="s">
        <v>9165</v>
      </c>
      <c r="B345" s="665" t="s">
        <v>9166</v>
      </c>
      <c r="C345" s="665" t="s">
        <v>8045</v>
      </c>
      <c r="D345" s="665" t="s">
        <v>9172</v>
      </c>
      <c r="E345" s="665" t="s">
        <v>9173</v>
      </c>
      <c r="F345" s="668">
        <v>7</v>
      </c>
      <c r="G345" s="668">
        <v>655</v>
      </c>
      <c r="H345" s="668">
        <v>1</v>
      </c>
      <c r="I345" s="668">
        <v>93.571428571428569</v>
      </c>
      <c r="J345" s="668"/>
      <c r="K345" s="668"/>
      <c r="L345" s="668"/>
      <c r="M345" s="668"/>
      <c r="N345" s="668">
        <v>15</v>
      </c>
      <c r="O345" s="668">
        <v>1485</v>
      </c>
      <c r="P345" s="681">
        <v>2.2671755725190841</v>
      </c>
      <c r="Q345" s="669">
        <v>99</v>
      </c>
    </row>
    <row r="346" spans="1:17" ht="14.4" customHeight="1" x14ac:dyDescent="0.3">
      <c r="A346" s="664" t="s">
        <v>9165</v>
      </c>
      <c r="B346" s="665" t="s">
        <v>9166</v>
      </c>
      <c r="C346" s="665" t="s">
        <v>8045</v>
      </c>
      <c r="D346" s="665" t="s">
        <v>9174</v>
      </c>
      <c r="E346" s="665" t="s">
        <v>9175</v>
      </c>
      <c r="F346" s="668"/>
      <c r="G346" s="668"/>
      <c r="H346" s="668"/>
      <c r="I346" s="668"/>
      <c r="J346" s="668"/>
      <c r="K346" s="668"/>
      <c r="L346" s="668"/>
      <c r="M346" s="668"/>
      <c r="N346" s="668">
        <v>2</v>
      </c>
      <c r="O346" s="668">
        <v>462</v>
      </c>
      <c r="P346" s="681"/>
      <c r="Q346" s="669">
        <v>231</v>
      </c>
    </row>
    <row r="347" spans="1:17" ht="14.4" customHeight="1" x14ac:dyDescent="0.3">
      <c r="A347" s="664" t="s">
        <v>9165</v>
      </c>
      <c r="B347" s="665" t="s">
        <v>9166</v>
      </c>
      <c r="C347" s="665" t="s">
        <v>8045</v>
      </c>
      <c r="D347" s="665" t="s">
        <v>9176</v>
      </c>
      <c r="E347" s="665" t="s">
        <v>9177</v>
      </c>
      <c r="F347" s="668">
        <v>306</v>
      </c>
      <c r="G347" s="668">
        <v>41233</v>
      </c>
      <c r="H347" s="668">
        <v>1</v>
      </c>
      <c r="I347" s="668">
        <v>134.74836601307189</v>
      </c>
      <c r="J347" s="668">
        <v>306</v>
      </c>
      <c r="K347" s="668">
        <v>41310</v>
      </c>
      <c r="L347" s="668">
        <v>1.0018674362767686</v>
      </c>
      <c r="M347" s="668">
        <v>135</v>
      </c>
      <c r="N347" s="668">
        <v>331</v>
      </c>
      <c r="O347" s="668">
        <v>45347</v>
      </c>
      <c r="P347" s="681">
        <v>1.0997744525016371</v>
      </c>
      <c r="Q347" s="669">
        <v>137</v>
      </c>
    </row>
    <row r="348" spans="1:17" ht="14.4" customHeight="1" x14ac:dyDescent="0.3">
      <c r="A348" s="664" t="s">
        <v>9165</v>
      </c>
      <c r="B348" s="665" t="s">
        <v>9166</v>
      </c>
      <c r="C348" s="665" t="s">
        <v>8045</v>
      </c>
      <c r="D348" s="665" t="s">
        <v>9178</v>
      </c>
      <c r="E348" s="665" t="s">
        <v>9177</v>
      </c>
      <c r="F348" s="668"/>
      <c r="G348" s="668"/>
      <c r="H348" s="668"/>
      <c r="I348" s="668"/>
      <c r="J348" s="668">
        <v>1</v>
      </c>
      <c r="K348" s="668">
        <v>178</v>
      </c>
      <c r="L348" s="668"/>
      <c r="M348" s="668">
        <v>178</v>
      </c>
      <c r="N348" s="668">
        <v>5</v>
      </c>
      <c r="O348" s="668">
        <v>915</v>
      </c>
      <c r="P348" s="681"/>
      <c r="Q348" s="669">
        <v>183</v>
      </c>
    </row>
    <row r="349" spans="1:17" ht="14.4" customHeight="1" x14ac:dyDescent="0.3">
      <c r="A349" s="664" t="s">
        <v>9165</v>
      </c>
      <c r="B349" s="665" t="s">
        <v>9166</v>
      </c>
      <c r="C349" s="665" t="s">
        <v>8045</v>
      </c>
      <c r="D349" s="665" t="s">
        <v>9179</v>
      </c>
      <c r="E349" s="665" t="s">
        <v>9180</v>
      </c>
      <c r="F349" s="668"/>
      <c r="G349" s="668"/>
      <c r="H349" s="668"/>
      <c r="I349" s="668"/>
      <c r="J349" s="668">
        <v>1</v>
      </c>
      <c r="K349" s="668">
        <v>620</v>
      </c>
      <c r="L349" s="668"/>
      <c r="M349" s="668">
        <v>620</v>
      </c>
      <c r="N349" s="668">
        <v>3</v>
      </c>
      <c r="O349" s="668">
        <v>1917</v>
      </c>
      <c r="P349" s="681"/>
      <c r="Q349" s="669">
        <v>639</v>
      </c>
    </row>
    <row r="350" spans="1:17" ht="14.4" customHeight="1" x14ac:dyDescent="0.3">
      <c r="A350" s="664" t="s">
        <v>9165</v>
      </c>
      <c r="B350" s="665" t="s">
        <v>9166</v>
      </c>
      <c r="C350" s="665" t="s">
        <v>8045</v>
      </c>
      <c r="D350" s="665" t="s">
        <v>9181</v>
      </c>
      <c r="E350" s="665" t="s">
        <v>9182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608</v>
      </c>
      <c r="P350" s="681"/>
      <c r="Q350" s="669">
        <v>608</v>
      </c>
    </row>
    <row r="351" spans="1:17" ht="14.4" customHeight="1" x14ac:dyDescent="0.3">
      <c r="A351" s="664" t="s">
        <v>9165</v>
      </c>
      <c r="B351" s="665" t="s">
        <v>9166</v>
      </c>
      <c r="C351" s="665" t="s">
        <v>8045</v>
      </c>
      <c r="D351" s="665" t="s">
        <v>9183</v>
      </c>
      <c r="E351" s="665" t="s">
        <v>9184</v>
      </c>
      <c r="F351" s="668">
        <v>31</v>
      </c>
      <c r="G351" s="668">
        <v>4955</v>
      </c>
      <c r="H351" s="668">
        <v>1</v>
      </c>
      <c r="I351" s="668">
        <v>159.83870967741936</v>
      </c>
      <c r="J351" s="668">
        <v>18</v>
      </c>
      <c r="K351" s="668">
        <v>2898</v>
      </c>
      <c r="L351" s="668">
        <v>0.58486377396569122</v>
      </c>
      <c r="M351" s="668">
        <v>161</v>
      </c>
      <c r="N351" s="668">
        <v>23</v>
      </c>
      <c r="O351" s="668">
        <v>3979</v>
      </c>
      <c r="P351" s="681">
        <v>0.80302724520686175</v>
      </c>
      <c r="Q351" s="669">
        <v>173</v>
      </c>
    </row>
    <row r="352" spans="1:17" ht="14.4" customHeight="1" x14ac:dyDescent="0.3">
      <c r="A352" s="664" t="s">
        <v>9165</v>
      </c>
      <c r="B352" s="665" t="s">
        <v>9166</v>
      </c>
      <c r="C352" s="665" t="s">
        <v>8045</v>
      </c>
      <c r="D352" s="665" t="s">
        <v>9185</v>
      </c>
      <c r="E352" s="665" t="s">
        <v>9186</v>
      </c>
      <c r="F352" s="668">
        <v>4</v>
      </c>
      <c r="G352" s="668">
        <v>1528</v>
      </c>
      <c r="H352" s="668">
        <v>1</v>
      </c>
      <c r="I352" s="668">
        <v>382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9165</v>
      </c>
      <c r="B353" s="665" t="s">
        <v>9166</v>
      </c>
      <c r="C353" s="665" t="s">
        <v>8045</v>
      </c>
      <c r="D353" s="665" t="s">
        <v>9187</v>
      </c>
      <c r="E353" s="665" t="s">
        <v>9188</v>
      </c>
      <c r="F353" s="668">
        <v>24</v>
      </c>
      <c r="G353" s="668">
        <v>6348</v>
      </c>
      <c r="H353" s="668">
        <v>1</v>
      </c>
      <c r="I353" s="668">
        <v>264.5</v>
      </c>
      <c r="J353" s="668">
        <v>23</v>
      </c>
      <c r="K353" s="668">
        <v>6118</v>
      </c>
      <c r="L353" s="668">
        <v>0.96376811594202894</v>
      </c>
      <c r="M353" s="668">
        <v>266</v>
      </c>
      <c r="N353" s="668">
        <v>10</v>
      </c>
      <c r="O353" s="668">
        <v>2730</v>
      </c>
      <c r="P353" s="681">
        <v>0.43005671077504726</v>
      </c>
      <c r="Q353" s="669">
        <v>273</v>
      </c>
    </row>
    <row r="354" spans="1:17" ht="14.4" customHeight="1" x14ac:dyDescent="0.3">
      <c r="A354" s="664" t="s">
        <v>9165</v>
      </c>
      <c r="B354" s="665" t="s">
        <v>9166</v>
      </c>
      <c r="C354" s="665" t="s">
        <v>8045</v>
      </c>
      <c r="D354" s="665" t="s">
        <v>9189</v>
      </c>
      <c r="E354" s="665" t="s">
        <v>9190</v>
      </c>
      <c r="F354" s="668">
        <v>24</v>
      </c>
      <c r="G354" s="668">
        <v>3384</v>
      </c>
      <c r="H354" s="668">
        <v>1</v>
      </c>
      <c r="I354" s="668">
        <v>141</v>
      </c>
      <c r="J354" s="668">
        <v>25</v>
      </c>
      <c r="K354" s="668">
        <v>3525</v>
      </c>
      <c r="L354" s="668">
        <v>1.0416666666666667</v>
      </c>
      <c r="M354" s="668">
        <v>141</v>
      </c>
      <c r="N354" s="668">
        <v>14</v>
      </c>
      <c r="O354" s="668">
        <v>1988</v>
      </c>
      <c r="P354" s="681">
        <v>0.58747044917257685</v>
      </c>
      <c r="Q354" s="669">
        <v>142</v>
      </c>
    </row>
    <row r="355" spans="1:17" ht="14.4" customHeight="1" x14ac:dyDescent="0.3">
      <c r="A355" s="664" t="s">
        <v>9165</v>
      </c>
      <c r="B355" s="665" t="s">
        <v>9166</v>
      </c>
      <c r="C355" s="665" t="s">
        <v>8045</v>
      </c>
      <c r="D355" s="665" t="s">
        <v>9191</v>
      </c>
      <c r="E355" s="665" t="s">
        <v>9190</v>
      </c>
      <c r="F355" s="668">
        <v>306</v>
      </c>
      <c r="G355" s="668">
        <v>23868</v>
      </c>
      <c r="H355" s="668">
        <v>1</v>
      </c>
      <c r="I355" s="668">
        <v>78</v>
      </c>
      <c r="J355" s="668">
        <v>306</v>
      </c>
      <c r="K355" s="668">
        <v>23868</v>
      </c>
      <c r="L355" s="668">
        <v>1</v>
      </c>
      <c r="M355" s="668">
        <v>78</v>
      </c>
      <c r="N355" s="668">
        <v>331</v>
      </c>
      <c r="O355" s="668">
        <v>25818</v>
      </c>
      <c r="P355" s="681">
        <v>1.0816993464052287</v>
      </c>
      <c r="Q355" s="669">
        <v>78</v>
      </c>
    </row>
    <row r="356" spans="1:17" ht="14.4" customHeight="1" x14ac:dyDescent="0.3">
      <c r="A356" s="664" t="s">
        <v>9165</v>
      </c>
      <c r="B356" s="665" t="s">
        <v>9166</v>
      </c>
      <c r="C356" s="665" t="s">
        <v>8045</v>
      </c>
      <c r="D356" s="665" t="s">
        <v>9192</v>
      </c>
      <c r="E356" s="665" t="s">
        <v>9193</v>
      </c>
      <c r="F356" s="668">
        <v>24</v>
      </c>
      <c r="G356" s="668">
        <v>7332</v>
      </c>
      <c r="H356" s="668">
        <v>1</v>
      </c>
      <c r="I356" s="668">
        <v>305.5</v>
      </c>
      <c r="J356" s="668">
        <v>25</v>
      </c>
      <c r="K356" s="668">
        <v>7675</v>
      </c>
      <c r="L356" s="668">
        <v>1.0467812329514457</v>
      </c>
      <c r="M356" s="668">
        <v>307</v>
      </c>
      <c r="N356" s="668">
        <v>14</v>
      </c>
      <c r="O356" s="668">
        <v>4382</v>
      </c>
      <c r="P356" s="681">
        <v>0.59765411893071463</v>
      </c>
      <c r="Q356" s="669">
        <v>313</v>
      </c>
    </row>
    <row r="357" spans="1:17" ht="14.4" customHeight="1" x14ac:dyDescent="0.3">
      <c r="A357" s="664" t="s">
        <v>9165</v>
      </c>
      <c r="B357" s="665" t="s">
        <v>9166</v>
      </c>
      <c r="C357" s="665" t="s">
        <v>8045</v>
      </c>
      <c r="D357" s="665" t="s">
        <v>9194</v>
      </c>
      <c r="E357" s="665" t="s">
        <v>9195</v>
      </c>
      <c r="F357" s="668">
        <v>4</v>
      </c>
      <c r="G357" s="668">
        <v>1944</v>
      </c>
      <c r="H357" s="668">
        <v>1</v>
      </c>
      <c r="I357" s="668">
        <v>486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9165</v>
      </c>
      <c r="B358" s="665" t="s">
        <v>9166</v>
      </c>
      <c r="C358" s="665" t="s">
        <v>8045</v>
      </c>
      <c r="D358" s="665" t="s">
        <v>9196</v>
      </c>
      <c r="E358" s="665" t="s">
        <v>9197</v>
      </c>
      <c r="F358" s="668">
        <v>233</v>
      </c>
      <c r="G358" s="668">
        <v>37455</v>
      </c>
      <c r="H358" s="668">
        <v>1</v>
      </c>
      <c r="I358" s="668">
        <v>160.75107296137338</v>
      </c>
      <c r="J358" s="668">
        <v>219</v>
      </c>
      <c r="K358" s="668">
        <v>35259</v>
      </c>
      <c r="L358" s="668">
        <v>0.9413696435722867</v>
      </c>
      <c r="M358" s="668">
        <v>161</v>
      </c>
      <c r="N358" s="668">
        <v>241</v>
      </c>
      <c r="O358" s="668">
        <v>39283</v>
      </c>
      <c r="P358" s="681">
        <v>1.0488052329462021</v>
      </c>
      <c r="Q358" s="669">
        <v>163</v>
      </c>
    </row>
    <row r="359" spans="1:17" ht="14.4" customHeight="1" x14ac:dyDescent="0.3">
      <c r="A359" s="664" t="s">
        <v>9165</v>
      </c>
      <c r="B359" s="665" t="s">
        <v>9166</v>
      </c>
      <c r="C359" s="665" t="s">
        <v>8045</v>
      </c>
      <c r="D359" s="665" t="s">
        <v>9198</v>
      </c>
      <c r="E359" s="665" t="s">
        <v>9168</v>
      </c>
      <c r="F359" s="668">
        <v>819</v>
      </c>
      <c r="G359" s="668">
        <v>57948</v>
      </c>
      <c r="H359" s="668">
        <v>1</v>
      </c>
      <c r="I359" s="668">
        <v>70.754578754578759</v>
      </c>
      <c r="J359" s="668">
        <v>814</v>
      </c>
      <c r="K359" s="668">
        <v>57794</v>
      </c>
      <c r="L359" s="668">
        <v>0.99734244495064539</v>
      </c>
      <c r="M359" s="668">
        <v>71</v>
      </c>
      <c r="N359" s="668">
        <v>892</v>
      </c>
      <c r="O359" s="668">
        <v>64224</v>
      </c>
      <c r="P359" s="681">
        <v>1.1083039966866846</v>
      </c>
      <c r="Q359" s="669">
        <v>72</v>
      </c>
    </row>
    <row r="360" spans="1:17" ht="14.4" customHeight="1" x14ac:dyDescent="0.3">
      <c r="A360" s="664" t="s">
        <v>9165</v>
      </c>
      <c r="B360" s="665" t="s">
        <v>9166</v>
      </c>
      <c r="C360" s="665" t="s">
        <v>8045</v>
      </c>
      <c r="D360" s="665" t="s">
        <v>9199</v>
      </c>
      <c r="E360" s="665" t="s">
        <v>9200</v>
      </c>
      <c r="F360" s="668"/>
      <c r="G360" s="668"/>
      <c r="H360" s="668"/>
      <c r="I360" s="668"/>
      <c r="J360" s="668">
        <v>3</v>
      </c>
      <c r="K360" s="668">
        <v>660</v>
      </c>
      <c r="L360" s="668"/>
      <c r="M360" s="668">
        <v>220</v>
      </c>
      <c r="N360" s="668">
        <v>11</v>
      </c>
      <c r="O360" s="668">
        <v>2519</v>
      </c>
      <c r="P360" s="681"/>
      <c r="Q360" s="669">
        <v>229</v>
      </c>
    </row>
    <row r="361" spans="1:17" ht="14.4" customHeight="1" x14ac:dyDescent="0.3">
      <c r="A361" s="664" t="s">
        <v>9165</v>
      </c>
      <c r="B361" s="665" t="s">
        <v>9166</v>
      </c>
      <c r="C361" s="665" t="s">
        <v>8045</v>
      </c>
      <c r="D361" s="665" t="s">
        <v>9201</v>
      </c>
      <c r="E361" s="665" t="s">
        <v>9202</v>
      </c>
      <c r="F361" s="668">
        <v>21</v>
      </c>
      <c r="G361" s="668">
        <v>25037</v>
      </c>
      <c r="H361" s="668">
        <v>1</v>
      </c>
      <c r="I361" s="668">
        <v>1192.2380952380952</v>
      </c>
      <c r="J361" s="668">
        <v>11</v>
      </c>
      <c r="K361" s="668">
        <v>13145</v>
      </c>
      <c r="L361" s="668">
        <v>0.52502296601030474</v>
      </c>
      <c r="M361" s="668">
        <v>1195</v>
      </c>
      <c r="N361" s="668">
        <v>19</v>
      </c>
      <c r="O361" s="668">
        <v>23009</v>
      </c>
      <c r="P361" s="681">
        <v>0.91899988017733758</v>
      </c>
      <c r="Q361" s="669">
        <v>1211</v>
      </c>
    </row>
    <row r="362" spans="1:17" ht="14.4" customHeight="1" x14ac:dyDescent="0.3">
      <c r="A362" s="664" t="s">
        <v>9165</v>
      </c>
      <c r="B362" s="665" t="s">
        <v>9166</v>
      </c>
      <c r="C362" s="665" t="s">
        <v>8045</v>
      </c>
      <c r="D362" s="665" t="s">
        <v>9203</v>
      </c>
      <c r="E362" s="665" t="s">
        <v>9204</v>
      </c>
      <c r="F362" s="668">
        <v>20</v>
      </c>
      <c r="G362" s="668">
        <v>2175</v>
      </c>
      <c r="H362" s="668">
        <v>1</v>
      </c>
      <c r="I362" s="668">
        <v>108.75</v>
      </c>
      <c r="J362" s="668">
        <v>11</v>
      </c>
      <c r="K362" s="668">
        <v>1210</v>
      </c>
      <c r="L362" s="668">
        <v>0.55632183908045973</v>
      </c>
      <c r="M362" s="668">
        <v>110</v>
      </c>
      <c r="N362" s="668">
        <v>17</v>
      </c>
      <c r="O362" s="668">
        <v>1938</v>
      </c>
      <c r="P362" s="681">
        <v>0.89103448275862074</v>
      </c>
      <c r="Q362" s="669">
        <v>114</v>
      </c>
    </row>
    <row r="363" spans="1:17" ht="14.4" customHeight="1" x14ac:dyDescent="0.3">
      <c r="A363" s="664" t="s">
        <v>9165</v>
      </c>
      <c r="B363" s="665" t="s">
        <v>9166</v>
      </c>
      <c r="C363" s="665" t="s">
        <v>8045</v>
      </c>
      <c r="D363" s="665" t="s">
        <v>9205</v>
      </c>
      <c r="E363" s="665" t="s">
        <v>9206</v>
      </c>
      <c r="F363" s="668"/>
      <c r="G363" s="668"/>
      <c r="H363" s="668"/>
      <c r="I363" s="668"/>
      <c r="J363" s="668">
        <v>1</v>
      </c>
      <c r="K363" s="668">
        <v>323</v>
      </c>
      <c r="L363" s="668"/>
      <c r="M363" s="668">
        <v>323</v>
      </c>
      <c r="N363" s="668">
        <v>1</v>
      </c>
      <c r="O363" s="668">
        <v>346</v>
      </c>
      <c r="P363" s="681"/>
      <c r="Q363" s="669">
        <v>346</v>
      </c>
    </row>
    <row r="364" spans="1:17" ht="14.4" customHeight="1" x14ac:dyDescent="0.3">
      <c r="A364" s="664" t="s">
        <v>9165</v>
      </c>
      <c r="B364" s="665" t="s">
        <v>9166</v>
      </c>
      <c r="C364" s="665" t="s">
        <v>8045</v>
      </c>
      <c r="D364" s="665" t="s">
        <v>9207</v>
      </c>
      <c r="E364" s="665" t="s">
        <v>9208</v>
      </c>
      <c r="F364" s="668">
        <v>1</v>
      </c>
      <c r="G364" s="668">
        <v>1029</v>
      </c>
      <c r="H364" s="668">
        <v>1</v>
      </c>
      <c r="I364" s="668">
        <v>1029</v>
      </c>
      <c r="J364" s="668"/>
      <c r="K364" s="668"/>
      <c r="L364" s="668"/>
      <c r="M364" s="668"/>
      <c r="N364" s="668">
        <v>1</v>
      </c>
      <c r="O364" s="668">
        <v>1064</v>
      </c>
      <c r="P364" s="681">
        <v>1.0340136054421769</v>
      </c>
      <c r="Q364" s="669">
        <v>1064</v>
      </c>
    </row>
    <row r="365" spans="1:17" ht="14.4" customHeight="1" x14ac:dyDescent="0.3">
      <c r="A365" s="664" t="s">
        <v>9209</v>
      </c>
      <c r="B365" s="665" t="s">
        <v>9210</v>
      </c>
      <c r="C365" s="665" t="s">
        <v>8045</v>
      </c>
      <c r="D365" s="665" t="s">
        <v>9211</v>
      </c>
      <c r="E365" s="665" t="s">
        <v>9212</v>
      </c>
      <c r="F365" s="668">
        <v>40</v>
      </c>
      <c r="G365" s="668">
        <v>2148</v>
      </c>
      <c r="H365" s="668">
        <v>1</v>
      </c>
      <c r="I365" s="668">
        <v>53.7</v>
      </c>
      <c r="J365" s="668">
        <v>66</v>
      </c>
      <c r="K365" s="668">
        <v>3564</v>
      </c>
      <c r="L365" s="668">
        <v>1.6592178770949721</v>
      </c>
      <c r="M365" s="668">
        <v>54</v>
      </c>
      <c r="N365" s="668">
        <v>70</v>
      </c>
      <c r="O365" s="668">
        <v>4060</v>
      </c>
      <c r="P365" s="681">
        <v>1.8901303538175047</v>
      </c>
      <c r="Q365" s="669">
        <v>58</v>
      </c>
    </row>
    <row r="366" spans="1:17" ht="14.4" customHeight="1" x14ac:dyDescent="0.3">
      <c r="A366" s="664" t="s">
        <v>9209</v>
      </c>
      <c r="B366" s="665" t="s">
        <v>9210</v>
      </c>
      <c r="C366" s="665" t="s">
        <v>8045</v>
      </c>
      <c r="D366" s="665" t="s">
        <v>9213</v>
      </c>
      <c r="E366" s="665" t="s">
        <v>9214</v>
      </c>
      <c r="F366" s="668">
        <v>2</v>
      </c>
      <c r="G366" s="668">
        <v>244</v>
      </c>
      <c r="H366" s="668">
        <v>1</v>
      </c>
      <c r="I366" s="668">
        <v>122</v>
      </c>
      <c r="J366" s="668"/>
      <c r="K366" s="668"/>
      <c r="L366" s="668"/>
      <c r="M366" s="668"/>
      <c r="N366" s="668"/>
      <c r="O366" s="668"/>
      <c r="P366" s="681"/>
      <c r="Q366" s="669"/>
    </row>
    <row r="367" spans="1:17" ht="14.4" customHeight="1" x14ac:dyDescent="0.3">
      <c r="A367" s="664" t="s">
        <v>9209</v>
      </c>
      <c r="B367" s="665" t="s">
        <v>9210</v>
      </c>
      <c r="C367" s="665" t="s">
        <v>8045</v>
      </c>
      <c r="D367" s="665" t="s">
        <v>9215</v>
      </c>
      <c r="E367" s="665" t="s">
        <v>9216</v>
      </c>
      <c r="F367" s="668">
        <v>29</v>
      </c>
      <c r="G367" s="668">
        <v>4914</v>
      </c>
      <c r="H367" s="668">
        <v>1</v>
      </c>
      <c r="I367" s="668">
        <v>169.44827586206895</v>
      </c>
      <c r="J367" s="668">
        <v>19</v>
      </c>
      <c r="K367" s="668">
        <v>3268</v>
      </c>
      <c r="L367" s="668">
        <v>0.66503866503866504</v>
      </c>
      <c r="M367" s="668">
        <v>172</v>
      </c>
      <c r="N367" s="668">
        <v>22</v>
      </c>
      <c r="O367" s="668">
        <v>3938</v>
      </c>
      <c r="P367" s="681">
        <v>0.80138380138380139</v>
      </c>
      <c r="Q367" s="669">
        <v>179</v>
      </c>
    </row>
    <row r="368" spans="1:17" ht="14.4" customHeight="1" x14ac:dyDescent="0.3">
      <c r="A368" s="664" t="s">
        <v>9209</v>
      </c>
      <c r="B368" s="665" t="s">
        <v>9210</v>
      </c>
      <c r="C368" s="665" t="s">
        <v>8045</v>
      </c>
      <c r="D368" s="665" t="s">
        <v>9217</v>
      </c>
      <c r="E368" s="665" t="s">
        <v>9218</v>
      </c>
      <c r="F368" s="668">
        <v>33</v>
      </c>
      <c r="G368" s="668">
        <v>10528</v>
      </c>
      <c r="H368" s="668">
        <v>1</v>
      </c>
      <c r="I368" s="668">
        <v>319.030303030303</v>
      </c>
      <c r="J368" s="668">
        <v>23</v>
      </c>
      <c r="K368" s="668">
        <v>7406</v>
      </c>
      <c r="L368" s="668">
        <v>0.70345744680851063</v>
      </c>
      <c r="M368" s="668">
        <v>322</v>
      </c>
      <c r="N368" s="668">
        <v>15</v>
      </c>
      <c r="O368" s="668">
        <v>5025</v>
      </c>
      <c r="P368" s="681">
        <v>0.477298632218845</v>
      </c>
      <c r="Q368" s="669">
        <v>335</v>
      </c>
    </row>
    <row r="369" spans="1:17" ht="14.4" customHeight="1" x14ac:dyDescent="0.3">
      <c r="A369" s="664" t="s">
        <v>9209</v>
      </c>
      <c r="B369" s="665" t="s">
        <v>9210</v>
      </c>
      <c r="C369" s="665" t="s">
        <v>8045</v>
      </c>
      <c r="D369" s="665" t="s">
        <v>9219</v>
      </c>
      <c r="E369" s="665" t="s">
        <v>9220</v>
      </c>
      <c r="F369" s="668"/>
      <c r="G369" s="668"/>
      <c r="H369" s="668"/>
      <c r="I369" s="668"/>
      <c r="J369" s="668">
        <v>1</v>
      </c>
      <c r="K369" s="668">
        <v>439</v>
      </c>
      <c r="L369" s="668"/>
      <c r="M369" s="668">
        <v>439</v>
      </c>
      <c r="N369" s="668"/>
      <c r="O369" s="668"/>
      <c r="P369" s="681"/>
      <c r="Q369" s="669"/>
    </row>
    <row r="370" spans="1:17" ht="14.4" customHeight="1" x14ac:dyDescent="0.3">
      <c r="A370" s="664" t="s">
        <v>9209</v>
      </c>
      <c r="B370" s="665" t="s">
        <v>9210</v>
      </c>
      <c r="C370" s="665" t="s">
        <v>8045</v>
      </c>
      <c r="D370" s="665" t="s">
        <v>9221</v>
      </c>
      <c r="E370" s="665" t="s">
        <v>9222</v>
      </c>
      <c r="F370" s="668">
        <v>268</v>
      </c>
      <c r="G370" s="668">
        <v>90978</v>
      </c>
      <c r="H370" s="668">
        <v>1</v>
      </c>
      <c r="I370" s="668">
        <v>339.47014925373134</v>
      </c>
      <c r="J370" s="668">
        <v>202</v>
      </c>
      <c r="K370" s="668">
        <v>68882</v>
      </c>
      <c r="L370" s="668">
        <v>0.7571280969025479</v>
      </c>
      <c r="M370" s="668">
        <v>341</v>
      </c>
      <c r="N370" s="668">
        <v>186</v>
      </c>
      <c r="O370" s="668">
        <v>64914</v>
      </c>
      <c r="P370" s="681">
        <v>0.7135131570269736</v>
      </c>
      <c r="Q370" s="669">
        <v>349</v>
      </c>
    </row>
    <row r="371" spans="1:17" ht="14.4" customHeight="1" x14ac:dyDescent="0.3">
      <c r="A371" s="664" t="s">
        <v>9209</v>
      </c>
      <c r="B371" s="665" t="s">
        <v>9210</v>
      </c>
      <c r="C371" s="665" t="s">
        <v>8045</v>
      </c>
      <c r="D371" s="665" t="s">
        <v>8622</v>
      </c>
      <c r="E371" s="665" t="s">
        <v>8623</v>
      </c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49</v>
      </c>
      <c r="P371" s="681"/>
      <c r="Q371" s="669">
        <v>49</v>
      </c>
    </row>
    <row r="372" spans="1:17" ht="14.4" customHeight="1" x14ac:dyDescent="0.3">
      <c r="A372" s="664" t="s">
        <v>9209</v>
      </c>
      <c r="B372" s="665" t="s">
        <v>9210</v>
      </c>
      <c r="C372" s="665" t="s">
        <v>8045</v>
      </c>
      <c r="D372" s="665" t="s">
        <v>9223</v>
      </c>
      <c r="E372" s="665" t="s">
        <v>9224</v>
      </c>
      <c r="F372" s="668">
        <v>6</v>
      </c>
      <c r="G372" s="668">
        <v>2206</v>
      </c>
      <c r="H372" s="668">
        <v>1</v>
      </c>
      <c r="I372" s="668">
        <v>367.66666666666669</v>
      </c>
      <c r="J372" s="668">
        <v>3</v>
      </c>
      <c r="K372" s="668">
        <v>1128</v>
      </c>
      <c r="L372" s="668">
        <v>0.51133272892112425</v>
      </c>
      <c r="M372" s="668">
        <v>376</v>
      </c>
      <c r="N372" s="668">
        <v>6</v>
      </c>
      <c r="O372" s="668">
        <v>2322</v>
      </c>
      <c r="P372" s="681">
        <v>1.0525838621940162</v>
      </c>
      <c r="Q372" s="669">
        <v>387</v>
      </c>
    </row>
    <row r="373" spans="1:17" ht="14.4" customHeight="1" x14ac:dyDescent="0.3">
      <c r="A373" s="664" t="s">
        <v>9209</v>
      </c>
      <c r="B373" s="665" t="s">
        <v>9210</v>
      </c>
      <c r="C373" s="665" t="s">
        <v>8045</v>
      </c>
      <c r="D373" s="665" t="s">
        <v>9225</v>
      </c>
      <c r="E373" s="665" t="s">
        <v>9226</v>
      </c>
      <c r="F373" s="668">
        <v>2</v>
      </c>
      <c r="G373" s="668">
        <v>74</v>
      </c>
      <c r="H373" s="668">
        <v>1</v>
      </c>
      <c r="I373" s="668">
        <v>37</v>
      </c>
      <c r="J373" s="668">
        <v>8</v>
      </c>
      <c r="K373" s="668">
        <v>296</v>
      </c>
      <c r="L373" s="668">
        <v>4</v>
      </c>
      <c r="M373" s="668">
        <v>37</v>
      </c>
      <c r="N373" s="668">
        <v>5</v>
      </c>
      <c r="O373" s="668">
        <v>190</v>
      </c>
      <c r="P373" s="681">
        <v>2.5675675675675675</v>
      </c>
      <c r="Q373" s="669">
        <v>38</v>
      </c>
    </row>
    <row r="374" spans="1:17" ht="14.4" customHeight="1" x14ac:dyDescent="0.3">
      <c r="A374" s="664" t="s">
        <v>9209</v>
      </c>
      <c r="B374" s="665" t="s">
        <v>9210</v>
      </c>
      <c r="C374" s="665" t="s">
        <v>8045</v>
      </c>
      <c r="D374" s="665" t="s">
        <v>9227</v>
      </c>
      <c r="E374" s="665" t="s">
        <v>9228</v>
      </c>
      <c r="F374" s="668">
        <v>1</v>
      </c>
      <c r="G374" s="668">
        <v>251</v>
      </c>
      <c r="H374" s="668">
        <v>1</v>
      </c>
      <c r="I374" s="668">
        <v>251</v>
      </c>
      <c r="J374" s="668"/>
      <c r="K374" s="668"/>
      <c r="L374" s="668"/>
      <c r="M374" s="668"/>
      <c r="N374" s="668"/>
      <c r="O374" s="668"/>
      <c r="P374" s="681"/>
      <c r="Q374" s="669"/>
    </row>
    <row r="375" spans="1:17" ht="14.4" customHeight="1" x14ac:dyDescent="0.3">
      <c r="A375" s="664" t="s">
        <v>9209</v>
      </c>
      <c r="B375" s="665" t="s">
        <v>9210</v>
      </c>
      <c r="C375" s="665" t="s">
        <v>8045</v>
      </c>
      <c r="D375" s="665" t="s">
        <v>8560</v>
      </c>
      <c r="E375" s="665" t="s">
        <v>8561</v>
      </c>
      <c r="F375" s="668">
        <v>10</v>
      </c>
      <c r="G375" s="668">
        <v>6688</v>
      </c>
      <c r="H375" s="668">
        <v>1</v>
      </c>
      <c r="I375" s="668">
        <v>668.8</v>
      </c>
      <c r="J375" s="668">
        <v>1</v>
      </c>
      <c r="K375" s="668">
        <v>676</v>
      </c>
      <c r="L375" s="668">
        <v>0.10107655502392345</v>
      </c>
      <c r="M375" s="668">
        <v>676</v>
      </c>
      <c r="N375" s="668">
        <v>5</v>
      </c>
      <c r="O375" s="668">
        <v>3520</v>
      </c>
      <c r="P375" s="681">
        <v>0.52631578947368418</v>
      </c>
      <c r="Q375" s="669">
        <v>704</v>
      </c>
    </row>
    <row r="376" spans="1:17" ht="14.4" customHeight="1" x14ac:dyDescent="0.3">
      <c r="A376" s="664" t="s">
        <v>9209</v>
      </c>
      <c r="B376" s="665" t="s">
        <v>9210</v>
      </c>
      <c r="C376" s="665" t="s">
        <v>8045</v>
      </c>
      <c r="D376" s="665" t="s">
        <v>9229</v>
      </c>
      <c r="E376" s="665" t="s">
        <v>9230</v>
      </c>
      <c r="F376" s="668">
        <v>1</v>
      </c>
      <c r="G376" s="668">
        <v>137</v>
      </c>
      <c r="H376" s="668">
        <v>1</v>
      </c>
      <c r="I376" s="668">
        <v>137</v>
      </c>
      <c r="J376" s="668">
        <v>3</v>
      </c>
      <c r="K376" s="668">
        <v>414</v>
      </c>
      <c r="L376" s="668">
        <v>3.0218978102189782</v>
      </c>
      <c r="M376" s="668">
        <v>138</v>
      </c>
      <c r="N376" s="668">
        <v>1</v>
      </c>
      <c r="O376" s="668">
        <v>147</v>
      </c>
      <c r="P376" s="681">
        <v>1.0729927007299269</v>
      </c>
      <c r="Q376" s="669">
        <v>147</v>
      </c>
    </row>
    <row r="377" spans="1:17" ht="14.4" customHeight="1" x14ac:dyDescent="0.3">
      <c r="A377" s="664" t="s">
        <v>9209</v>
      </c>
      <c r="B377" s="665" t="s">
        <v>9210</v>
      </c>
      <c r="C377" s="665" t="s">
        <v>8045</v>
      </c>
      <c r="D377" s="665" t="s">
        <v>9231</v>
      </c>
      <c r="E377" s="665" t="s">
        <v>9232</v>
      </c>
      <c r="F377" s="668">
        <v>4</v>
      </c>
      <c r="G377" s="668">
        <v>1130</v>
      </c>
      <c r="H377" s="668">
        <v>1</v>
      </c>
      <c r="I377" s="668">
        <v>282.5</v>
      </c>
      <c r="J377" s="668">
        <v>2</v>
      </c>
      <c r="K377" s="668">
        <v>570</v>
      </c>
      <c r="L377" s="668">
        <v>0.50442477876106195</v>
      </c>
      <c r="M377" s="668">
        <v>285</v>
      </c>
      <c r="N377" s="668">
        <v>2</v>
      </c>
      <c r="O377" s="668">
        <v>608</v>
      </c>
      <c r="P377" s="681">
        <v>0.53805309734513274</v>
      </c>
      <c r="Q377" s="669">
        <v>304</v>
      </c>
    </row>
    <row r="378" spans="1:17" ht="14.4" customHeight="1" x14ac:dyDescent="0.3">
      <c r="A378" s="664" t="s">
        <v>9209</v>
      </c>
      <c r="B378" s="665" t="s">
        <v>9210</v>
      </c>
      <c r="C378" s="665" t="s">
        <v>8045</v>
      </c>
      <c r="D378" s="665" t="s">
        <v>9233</v>
      </c>
      <c r="E378" s="665" t="s">
        <v>9234</v>
      </c>
      <c r="F378" s="668">
        <v>51</v>
      </c>
      <c r="G378" s="668">
        <v>23408</v>
      </c>
      <c r="H378" s="668">
        <v>1</v>
      </c>
      <c r="I378" s="668">
        <v>458.98039215686276</v>
      </c>
      <c r="J378" s="668">
        <v>48</v>
      </c>
      <c r="K378" s="668">
        <v>22176</v>
      </c>
      <c r="L378" s="668">
        <v>0.94736842105263153</v>
      </c>
      <c r="M378" s="668">
        <v>462</v>
      </c>
      <c r="N378" s="668">
        <v>47</v>
      </c>
      <c r="O378" s="668">
        <v>23218</v>
      </c>
      <c r="P378" s="681">
        <v>0.99188311688311692</v>
      </c>
      <c r="Q378" s="669">
        <v>494</v>
      </c>
    </row>
    <row r="379" spans="1:17" ht="14.4" customHeight="1" x14ac:dyDescent="0.3">
      <c r="A379" s="664" t="s">
        <v>9209</v>
      </c>
      <c r="B379" s="665" t="s">
        <v>9210</v>
      </c>
      <c r="C379" s="665" t="s">
        <v>8045</v>
      </c>
      <c r="D379" s="665" t="s">
        <v>9235</v>
      </c>
      <c r="E379" s="665" t="s">
        <v>9236</v>
      </c>
      <c r="F379" s="668">
        <v>53</v>
      </c>
      <c r="G379" s="668">
        <v>18672</v>
      </c>
      <c r="H379" s="668">
        <v>1</v>
      </c>
      <c r="I379" s="668">
        <v>352.30188679245282</v>
      </c>
      <c r="J379" s="668">
        <v>43</v>
      </c>
      <c r="K379" s="668">
        <v>15308</v>
      </c>
      <c r="L379" s="668">
        <v>0.81983718937446448</v>
      </c>
      <c r="M379" s="668">
        <v>356</v>
      </c>
      <c r="N379" s="668">
        <v>48</v>
      </c>
      <c r="O379" s="668">
        <v>17760</v>
      </c>
      <c r="P379" s="681">
        <v>0.95115681233933158</v>
      </c>
      <c r="Q379" s="669">
        <v>370</v>
      </c>
    </row>
    <row r="380" spans="1:17" ht="14.4" customHeight="1" x14ac:dyDescent="0.3">
      <c r="A380" s="664" t="s">
        <v>9209</v>
      </c>
      <c r="B380" s="665" t="s">
        <v>9210</v>
      </c>
      <c r="C380" s="665" t="s">
        <v>8045</v>
      </c>
      <c r="D380" s="665" t="s">
        <v>9237</v>
      </c>
      <c r="E380" s="665" t="s">
        <v>9238</v>
      </c>
      <c r="F380" s="668">
        <v>1</v>
      </c>
      <c r="G380" s="668">
        <v>2886</v>
      </c>
      <c r="H380" s="668">
        <v>1</v>
      </c>
      <c r="I380" s="668">
        <v>2886</v>
      </c>
      <c r="J380" s="668">
        <v>0</v>
      </c>
      <c r="K380" s="668">
        <v>0</v>
      </c>
      <c r="L380" s="668">
        <v>0</v>
      </c>
      <c r="M380" s="668"/>
      <c r="N380" s="668">
        <v>2</v>
      </c>
      <c r="O380" s="668">
        <v>6210</v>
      </c>
      <c r="P380" s="681">
        <v>2.1517671517671517</v>
      </c>
      <c r="Q380" s="669">
        <v>3105</v>
      </c>
    </row>
    <row r="381" spans="1:17" ht="14.4" customHeight="1" x14ac:dyDescent="0.3">
      <c r="A381" s="664" t="s">
        <v>9209</v>
      </c>
      <c r="B381" s="665" t="s">
        <v>9210</v>
      </c>
      <c r="C381" s="665" t="s">
        <v>8045</v>
      </c>
      <c r="D381" s="665" t="s">
        <v>9239</v>
      </c>
      <c r="E381" s="665" t="s">
        <v>9240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12793</v>
      </c>
      <c r="P381" s="681"/>
      <c r="Q381" s="669">
        <v>12793</v>
      </c>
    </row>
    <row r="382" spans="1:17" ht="14.4" customHeight="1" x14ac:dyDescent="0.3">
      <c r="A382" s="664" t="s">
        <v>9209</v>
      </c>
      <c r="B382" s="665" t="s">
        <v>9210</v>
      </c>
      <c r="C382" s="665" t="s">
        <v>8045</v>
      </c>
      <c r="D382" s="665" t="s">
        <v>9241</v>
      </c>
      <c r="E382" s="665" t="s">
        <v>9242</v>
      </c>
      <c r="F382" s="668">
        <v>7</v>
      </c>
      <c r="G382" s="668">
        <v>728</v>
      </c>
      <c r="H382" s="668">
        <v>1</v>
      </c>
      <c r="I382" s="668">
        <v>104</v>
      </c>
      <c r="J382" s="668">
        <v>3</v>
      </c>
      <c r="K382" s="668">
        <v>315</v>
      </c>
      <c r="L382" s="668">
        <v>0.43269230769230771</v>
      </c>
      <c r="M382" s="668">
        <v>105</v>
      </c>
      <c r="N382" s="668">
        <v>6</v>
      </c>
      <c r="O382" s="668">
        <v>666</v>
      </c>
      <c r="P382" s="681">
        <v>0.9148351648351648</v>
      </c>
      <c r="Q382" s="669">
        <v>111</v>
      </c>
    </row>
    <row r="383" spans="1:17" ht="14.4" customHeight="1" x14ac:dyDescent="0.3">
      <c r="A383" s="664" t="s">
        <v>9209</v>
      </c>
      <c r="B383" s="665" t="s">
        <v>9210</v>
      </c>
      <c r="C383" s="665" t="s">
        <v>8045</v>
      </c>
      <c r="D383" s="665" t="s">
        <v>8564</v>
      </c>
      <c r="E383" s="665" t="s">
        <v>8565</v>
      </c>
      <c r="F383" s="668">
        <v>7</v>
      </c>
      <c r="G383" s="668">
        <v>3215</v>
      </c>
      <c r="H383" s="668">
        <v>1</v>
      </c>
      <c r="I383" s="668">
        <v>459.28571428571428</v>
      </c>
      <c r="J383" s="668">
        <v>1</v>
      </c>
      <c r="K383" s="668">
        <v>463</v>
      </c>
      <c r="L383" s="668">
        <v>0.14401244167962676</v>
      </c>
      <c r="M383" s="668">
        <v>463</v>
      </c>
      <c r="N383" s="668">
        <v>5</v>
      </c>
      <c r="O383" s="668">
        <v>2475</v>
      </c>
      <c r="P383" s="681">
        <v>0.76982892690513216</v>
      </c>
      <c r="Q383" s="669">
        <v>495</v>
      </c>
    </row>
    <row r="384" spans="1:17" ht="14.4" customHeight="1" x14ac:dyDescent="0.3">
      <c r="A384" s="664" t="s">
        <v>9209</v>
      </c>
      <c r="B384" s="665" t="s">
        <v>9210</v>
      </c>
      <c r="C384" s="665" t="s">
        <v>8045</v>
      </c>
      <c r="D384" s="665" t="s">
        <v>8616</v>
      </c>
      <c r="E384" s="665" t="s">
        <v>8617</v>
      </c>
      <c r="F384" s="668"/>
      <c r="G384" s="668"/>
      <c r="H384" s="668"/>
      <c r="I384" s="668"/>
      <c r="J384" s="668">
        <v>1</v>
      </c>
      <c r="K384" s="668">
        <v>1268</v>
      </c>
      <c r="L384" s="668"/>
      <c r="M384" s="668">
        <v>1268</v>
      </c>
      <c r="N384" s="668"/>
      <c r="O384" s="668"/>
      <c r="P384" s="681"/>
      <c r="Q384" s="669"/>
    </row>
    <row r="385" spans="1:17" ht="14.4" customHeight="1" x14ac:dyDescent="0.3">
      <c r="A385" s="664" t="s">
        <v>9209</v>
      </c>
      <c r="B385" s="665" t="s">
        <v>9210</v>
      </c>
      <c r="C385" s="665" t="s">
        <v>8045</v>
      </c>
      <c r="D385" s="665" t="s">
        <v>5129</v>
      </c>
      <c r="E385" s="665" t="s">
        <v>9243</v>
      </c>
      <c r="F385" s="668">
        <v>9</v>
      </c>
      <c r="G385" s="668">
        <v>3901</v>
      </c>
      <c r="H385" s="668">
        <v>1</v>
      </c>
      <c r="I385" s="668">
        <v>433.44444444444446</v>
      </c>
      <c r="J385" s="668">
        <v>9</v>
      </c>
      <c r="K385" s="668">
        <v>3933</v>
      </c>
      <c r="L385" s="668">
        <v>1.008203024865419</v>
      </c>
      <c r="M385" s="668">
        <v>437</v>
      </c>
      <c r="N385" s="668">
        <v>16</v>
      </c>
      <c r="O385" s="668">
        <v>7296</v>
      </c>
      <c r="P385" s="681">
        <v>1.8702896693155602</v>
      </c>
      <c r="Q385" s="669">
        <v>456</v>
      </c>
    </row>
    <row r="386" spans="1:17" ht="14.4" customHeight="1" x14ac:dyDescent="0.3">
      <c r="A386" s="664" t="s">
        <v>9209</v>
      </c>
      <c r="B386" s="665" t="s">
        <v>9210</v>
      </c>
      <c r="C386" s="665" t="s">
        <v>8045</v>
      </c>
      <c r="D386" s="665" t="s">
        <v>9244</v>
      </c>
      <c r="E386" s="665" t="s">
        <v>9245</v>
      </c>
      <c r="F386" s="668">
        <v>80</v>
      </c>
      <c r="G386" s="668">
        <v>4300</v>
      </c>
      <c r="H386" s="668">
        <v>1</v>
      </c>
      <c r="I386" s="668">
        <v>53.75</v>
      </c>
      <c r="J386" s="668">
        <v>50</v>
      </c>
      <c r="K386" s="668">
        <v>2700</v>
      </c>
      <c r="L386" s="668">
        <v>0.62790697674418605</v>
      </c>
      <c r="M386" s="668">
        <v>54</v>
      </c>
      <c r="N386" s="668">
        <v>56</v>
      </c>
      <c r="O386" s="668">
        <v>3248</v>
      </c>
      <c r="P386" s="681">
        <v>0.75534883720930235</v>
      </c>
      <c r="Q386" s="669">
        <v>58</v>
      </c>
    </row>
    <row r="387" spans="1:17" ht="14.4" customHeight="1" x14ac:dyDescent="0.3">
      <c r="A387" s="664" t="s">
        <v>9209</v>
      </c>
      <c r="B387" s="665" t="s">
        <v>9210</v>
      </c>
      <c r="C387" s="665" t="s">
        <v>8045</v>
      </c>
      <c r="D387" s="665" t="s">
        <v>9246</v>
      </c>
      <c r="E387" s="665" t="s">
        <v>9247</v>
      </c>
      <c r="F387" s="668"/>
      <c r="G387" s="668"/>
      <c r="H387" s="668"/>
      <c r="I387" s="668"/>
      <c r="J387" s="668">
        <v>1</v>
      </c>
      <c r="K387" s="668">
        <v>2172</v>
      </c>
      <c r="L387" s="668"/>
      <c r="M387" s="668">
        <v>2172</v>
      </c>
      <c r="N387" s="668">
        <v>6</v>
      </c>
      <c r="O387" s="668">
        <v>13038</v>
      </c>
      <c r="P387" s="681"/>
      <c r="Q387" s="669">
        <v>2173</v>
      </c>
    </row>
    <row r="388" spans="1:17" ht="14.4" customHeight="1" x14ac:dyDescent="0.3">
      <c r="A388" s="664" t="s">
        <v>9209</v>
      </c>
      <c r="B388" s="665" t="s">
        <v>9210</v>
      </c>
      <c r="C388" s="665" t="s">
        <v>8045</v>
      </c>
      <c r="D388" s="665" t="s">
        <v>9248</v>
      </c>
      <c r="E388" s="665" t="s">
        <v>9249</v>
      </c>
      <c r="F388" s="668">
        <v>85</v>
      </c>
      <c r="G388" s="668">
        <v>14184</v>
      </c>
      <c r="H388" s="668">
        <v>1</v>
      </c>
      <c r="I388" s="668">
        <v>166.87058823529412</v>
      </c>
      <c r="J388" s="668">
        <v>66</v>
      </c>
      <c r="K388" s="668">
        <v>11154</v>
      </c>
      <c r="L388" s="668">
        <v>0.78637901861252113</v>
      </c>
      <c r="M388" s="668">
        <v>169</v>
      </c>
      <c r="N388" s="668">
        <v>84</v>
      </c>
      <c r="O388" s="668">
        <v>14700</v>
      </c>
      <c r="P388" s="681">
        <v>1.0363790186125212</v>
      </c>
      <c r="Q388" s="669">
        <v>175</v>
      </c>
    </row>
    <row r="389" spans="1:17" ht="14.4" customHeight="1" x14ac:dyDescent="0.3">
      <c r="A389" s="664" t="s">
        <v>9209</v>
      </c>
      <c r="B389" s="665" t="s">
        <v>9210</v>
      </c>
      <c r="C389" s="665" t="s">
        <v>8045</v>
      </c>
      <c r="D389" s="665" t="s">
        <v>8566</v>
      </c>
      <c r="E389" s="665" t="s">
        <v>8567</v>
      </c>
      <c r="F389" s="668">
        <v>50</v>
      </c>
      <c r="G389" s="668">
        <v>3975</v>
      </c>
      <c r="H389" s="668">
        <v>1</v>
      </c>
      <c r="I389" s="668">
        <v>79.5</v>
      </c>
      <c r="J389" s="668">
        <v>35</v>
      </c>
      <c r="K389" s="668">
        <v>2835</v>
      </c>
      <c r="L389" s="668">
        <v>0.71320754716981127</v>
      </c>
      <c r="M389" s="668">
        <v>81</v>
      </c>
      <c r="N389" s="668">
        <v>33</v>
      </c>
      <c r="O389" s="668">
        <v>2805</v>
      </c>
      <c r="P389" s="681">
        <v>0.70566037735849052</v>
      </c>
      <c r="Q389" s="669">
        <v>85</v>
      </c>
    </row>
    <row r="390" spans="1:17" ht="14.4" customHeight="1" x14ac:dyDescent="0.3">
      <c r="A390" s="664" t="s">
        <v>9209</v>
      </c>
      <c r="B390" s="665" t="s">
        <v>9210</v>
      </c>
      <c r="C390" s="665" t="s">
        <v>8045</v>
      </c>
      <c r="D390" s="665" t="s">
        <v>9250</v>
      </c>
      <c r="E390" s="665" t="s">
        <v>9251</v>
      </c>
      <c r="F390" s="668">
        <v>5</v>
      </c>
      <c r="G390" s="668">
        <v>810</v>
      </c>
      <c r="H390" s="668">
        <v>1</v>
      </c>
      <c r="I390" s="668">
        <v>162</v>
      </c>
      <c r="J390" s="668">
        <v>3</v>
      </c>
      <c r="K390" s="668">
        <v>489</v>
      </c>
      <c r="L390" s="668">
        <v>0.60370370370370374</v>
      </c>
      <c r="M390" s="668">
        <v>163</v>
      </c>
      <c r="N390" s="668">
        <v>2</v>
      </c>
      <c r="O390" s="668">
        <v>338</v>
      </c>
      <c r="P390" s="681">
        <v>0.41728395061728396</v>
      </c>
      <c r="Q390" s="669">
        <v>169</v>
      </c>
    </row>
    <row r="391" spans="1:17" ht="14.4" customHeight="1" x14ac:dyDescent="0.3">
      <c r="A391" s="664" t="s">
        <v>9209</v>
      </c>
      <c r="B391" s="665" t="s">
        <v>9210</v>
      </c>
      <c r="C391" s="665" t="s">
        <v>8045</v>
      </c>
      <c r="D391" s="665" t="s">
        <v>9252</v>
      </c>
      <c r="E391" s="665" t="s">
        <v>9253</v>
      </c>
      <c r="F391" s="668"/>
      <c r="G391" s="668"/>
      <c r="H391" s="668"/>
      <c r="I391" s="668"/>
      <c r="J391" s="668">
        <v>1</v>
      </c>
      <c r="K391" s="668">
        <v>28</v>
      </c>
      <c r="L391" s="668"/>
      <c r="M391" s="668">
        <v>28</v>
      </c>
      <c r="N391" s="668">
        <v>4</v>
      </c>
      <c r="O391" s="668">
        <v>116</v>
      </c>
      <c r="P391" s="681"/>
      <c r="Q391" s="669">
        <v>29</v>
      </c>
    </row>
    <row r="392" spans="1:17" ht="14.4" customHeight="1" x14ac:dyDescent="0.3">
      <c r="A392" s="664" t="s">
        <v>9209</v>
      </c>
      <c r="B392" s="665" t="s">
        <v>9210</v>
      </c>
      <c r="C392" s="665" t="s">
        <v>8045</v>
      </c>
      <c r="D392" s="665" t="s">
        <v>8618</v>
      </c>
      <c r="E392" s="665" t="s">
        <v>8619</v>
      </c>
      <c r="F392" s="668"/>
      <c r="G392" s="668"/>
      <c r="H392" s="668"/>
      <c r="I392" s="668"/>
      <c r="J392" s="668">
        <v>9</v>
      </c>
      <c r="K392" s="668">
        <v>9072</v>
      </c>
      <c r="L392" s="668"/>
      <c r="M392" s="668">
        <v>1008</v>
      </c>
      <c r="N392" s="668"/>
      <c r="O392" s="668"/>
      <c r="P392" s="681"/>
      <c r="Q392" s="669"/>
    </row>
    <row r="393" spans="1:17" ht="14.4" customHeight="1" x14ac:dyDescent="0.3">
      <c r="A393" s="664" t="s">
        <v>9209</v>
      </c>
      <c r="B393" s="665" t="s">
        <v>9210</v>
      </c>
      <c r="C393" s="665" t="s">
        <v>8045</v>
      </c>
      <c r="D393" s="665" t="s">
        <v>8570</v>
      </c>
      <c r="E393" s="665" t="s">
        <v>8571</v>
      </c>
      <c r="F393" s="668">
        <v>3</v>
      </c>
      <c r="G393" s="668">
        <v>507</v>
      </c>
      <c r="H393" s="668">
        <v>1</v>
      </c>
      <c r="I393" s="668">
        <v>169</v>
      </c>
      <c r="J393" s="668">
        <v>3</v>
      </c>
      <c r="K393" s="668">
        <v>510</v>
      </c>
      <c r="L393" s="668">
        <v>1.0059171597633136</v>
      </c>
      <c r="M393" s="668">
        <v>170</v>
      </c>
      <c r="N393" s="668">
        <v>2</v>
      </c>
      <c r="O393" s="668">
        <v>352</v>
      </c>
      <c r="P393" s="681">
        <v>0.6942800788954635</v>
      </c>
      <c r="Q393" s="669">
        <v>176</v>
      </c>
    </row>
    <row r="394" spans="1:17" ht="14.4" customHeight="1" x14ac:dyDescent="0.3">
      <c r="A394" s="664" t="s">
        <v>9209</v>
      </c>
      <c r="B394" s="665" t="s">
        <v>9210</v>
      </c>
      <c r="C394" s="665" t="s">
        <v>8045</v>
      </c>
      <c r="D394" s="665" t="s">
        <v>8572</v>
      </c>
      <c r="E394" s="665" t="s">
        <v>8573</v>
      </c>
      <c r="F394" s="668">
        <v>8</v>
      </c>
      <c r="G394" s="668">
        <v>1959</v>
      </c>
      <c r="H394" s="668">
        <v>1</v>
      </c>
      <c r="I394" s="668">
        <v>244.875</v>
      </c>
      <c r="J394" s="668">
        <v>9</v>
      </c>
      <c r="K394" s="668">
        <v>2223</v>
      </c>
      <c r="L394" s="668">
        <v>1.1347626339969372</v>
      </c>
      <c r="M394" s="668">
        <v>247</v>
      </c>
      <c r="N394" s="668">
        <v>8</v>
      </c>
      <c r="O394" s="668">
        <v>2104</v>
      </c>
      <c r="P394" s="681">
        <v>1.0740173557937724</v>
      </c>
      <c r="Q394" s="669">
        <v>263</v>
      </c>
    </row>
    <row r="395" spans="1:17" ht="14.4" customHeight="1" x14ac:dyDescent="0.3">
      <c r="A395" s="664" t="s">
        <v>9209</v>
      </c>
      <c r="B395" s="665" t="s">
        <v>9210</v>
      </c>
      <c r="C395" s="665" t="s">
        <v>8045</v>
      </c>
      <c r="D395" s="665" t="s">
        <v>9254</v>
      </c>
      <c r="E395" s="665" t="s">
        <v>9255</v>
      </c>
      <c r="F395" s="668">
        <v>23</v>
      </c>
      <c r="G395" s="668">
        <v>46125</v>
      </c>
      <c r="H395" s="668">
        <v>1</v>
      </c>
      <c r="I395" s="668">
        <v>2005.4347826086957</v>
      </c>
      <c r="J395" s="668">
        <v>38</v>
      </c>
      <c r="K395" s="668">
        <v>76456</v>
      </c>
      <c r="L395" s="668">
        <v>1.6575826558265583</v>
      </c>
      <c r="M395" s="668">
        <v>2012</v>
      </c>
      <c r="N395" s="668">
        <v>37</v>
      </c>
      <c r="O395" s="668">
        <v>78810</v>
      </c>
      <c r="P395" s="681">
        <v>1.7086178861788617</v>
      </c>
      <c r="Q395" s="669">
        <v>2130</v>
      </c>
    </row>
    <row r="396" spans="1:17" ht="14.4" customHeight="1" x14ac:dyDescent="0.3">
      <c r="A396" s="664" t="s">
        <v>9209</v>
      </c>
      <c r="B396" s="665" t="s">
        <v>9210</v>
      </c>
      <c r="C396" s="665" t="s">
        <v>8045</v>
      </c>
      <c r="D396" s="665" t="s">
        <v>9256</v>
      </c>
      <c r="E396" s="665" t="s">
        <v>9257</v>
      </c>
      <c r="F396" s="668">
        <v>3</v>
      </c>
      <c r="G396" s="668">
        <v>1242</v>
      </c>
      <c r="H396" s="668">
        <v>1</v>
      </c>
      <c r="I396" s="668">
        <v>414</v>
      </c>
      <c r="J396" s="668">
        <v>1</v>
      </c>
      <c r="K396" s="668">
        <v>418</v>
      </c>
      <c r="L396" s="668">
        <v>0.33655394524959742</v>
      </c>
      <c r="M396" s="668">
        <v>418</v>
      </c>
      <c r="N396" s="668">
        <v>4</v>
      </c>
      <c r="O396" s="668">
        <v>1692</v>
      </c>
      <c r="P396" s="681">
        <v>1.3623188405797102</v>
      </c>
      <c r="Q396" s="669">
        <v>423</v>
      </c>
    </row>
    <row r="397" spans="1:17" ht="14.4" customHeight="1" x14ac:dyDescent="0.3">
      <c r="A397" s="664" t="s">
        <v>9209</v>
      </c>
      <c r="B397" s="665" t="s">
        <v>9210</v>
      </c>
      <c r="C397" s="665" t="s">
        <v>8045</v>
      </c>
      <c r="D397" s="665" t="s">
        <v>9258</v>
      </c>
      <c r="E397" s="665" t="s">
        <v>9259</v>
      </c>
      <c r="F397" s="668">
        <v>4</v>
      </c>
      <c r="G397" s="668">
        <v>1070</v>
      </c>
      <c r="H397" s="668">
        <v>1</v>
      </c>
      <c r="I397" s="668">
        <v>267.5</v>
      </c>
      <c r="J397" s="668">
        <v>9</v>
      </c>
      <c r="K397" s="668">
        <v>2421</v>
      </c>
      <c r="L397" s="668">
        <v>2.2626168224299064</v>
      </c>
      <c r="M397" s="668">
        <v>269</v>
      </c>
      <c r="N397" s="668">
        <v>10</v>
      </c>
      <c r="O397" s="668">
        <v>2880</v>
      </c>
      <c r="P397" s="681">
        <v>2.6915887850467288</v>
      </c>
      <c r="Q397" s="669">
        <v>288</v>
      </c>
    </row>
    <row r="398" spans="1:17" ht="14.4" customHeight="1" x14ac:dyDescent="0.3">
      <c r="A398" s="664" t="s">
        <v>9209</v>
      </c>
      <c r="B398" s="665" t="s">
        <v>9210</v>
      </c>
      <c r="C398" s="665" t="s">
        <v>8045</v>
      </c>
      <c r="D398" s="665" t="s">
        <v>9260</v>
      </c>
      <c r="E398" s="665" t="s">
        <v>9261</v>
      </c>
      <c r="F398" s="668"/>
      <c r="G398" s="668"/>
      <c r="H398" s="668"/>
      <c r="I398" s="668"/>
      <c r="J398" s="668">
        <v>1</v>
      </c>
      <c r="K398" s="668">
        <v>0</v>
      </c>
      <c r="L398" s="668"/>
      <c r="M398" s="668">
        <v>0</v>
      </c>
      <c r="N398" s="668">
        <v>5</v>
      </c>
      <c r="O398" s="668">
        <v>0</v>
      </c>
      <c r="P398" s="681"/>
      <c r="Q398" s="669">
        <v>0</v>
      </c>
    </row>
    <row r="399" spans="1:17" ht="14.4" customHeight="1" x14ac:dyDescent="0.3">
      <c r="A399" s="664" t="s">
        <v>9262</v>
      </c>
      <c r="B399" s="665" t="s">
        <v>9263</v>
      </c>
      <c r="C399" s="665" t="s">
        <v>8045</v>
      </c>
      <c r="D399" s="665" t="s">
        <v>9264</v>
      </c>
      <c r="E399" s="665" t="s">
        <v>9265</v>
      </c>
      <c r="F399" s="668">
        <v>157</v>
      </c>
      <c r="G399" s="668">
        <v>25078</v>
      </c>
      <c r="H399" s="668">
        <v>1</v>
      </c>
      <c r="I399" s="668">
        <v>159.73248407643311</v>
      </c>
      <c r="J399" s="668">
        <v>249</v>
      </c>
      <c r="K399" s="668">
        <v>40089</v>
      </c>
      <c r="L399" s="668">
        <v>1.5985724539436956</v>
      </c>
      <c r="M399" s="668">
        <v>161</v>
      </c>
      <c r="N399" s="668">
        <v>419</v>
      </c>
      <c r="O399" s="668">
        <v>72487</v>
      </c>
      <c r="P399" s="681">
        <v>2.8904617593109498</v>
      </c>
      <c r="Q399" s="669">
        <v>173</v>
      </c>
    </row>
    <row r="400" spans="1:17" ht="14.4" customHeight="1" x14ac:dyDescent="0.3">
      <c r="A400" s="664" t="s">
        <v>9262</v>
      </c>
      <c r="B400" s="665" t="s">
        <v>9263</v>
      </c>
      <c r="C400" s="665" t="s">
        <v>8045</v>
      </c>
      <c r="D400" s="665" t="s">
        <v>9266</v>
      </c>
      <c r="E400" s="665" t="s">
        <v>9267</v>
      </c>
      <c r="F400" s="668">
        <v>1</v>
      </c>
      <c r="G400" s="668">
        <v>1165</v>
      </c>
      <c r="H400" s="668">
        <v>1</v>
      </c>
      <c r="I400" s="668">
        <v>1165</v>
      </c>
      <c r="J400" s="668"/>
      <c r="K400" s="668"/>
      <c r="L400" s="668"/>
      <c r="M400" s="668"/>
      <c r="N400" s="668">
        <v>7</v>
      </c>
      <c r="O400" s="668">
        <v>8211</v>
      </c>
      <c r="P400" s="681">
        <v>7.0480686695278969</v>
      </c>
      <c r="Q400" s="669">
        <v>1173</v>
      </c>
    </row>
    <row r="401" spans="1:17" ht="14.4" customHeight="1" x14ac:dyDescent="0.3">
      <c r="A401" s="664" t="s">
        <v>9262</v>
      </c>
      <c r="B401" s="665" t="s">
        <v>9263</v>
      </c>
      <c r="C401" s="665" t="s">
        <v>8045</v>
      </c>
      <c r="D401" s="665" t="s">
        <v>9268</v>
      </c>
      <c r="E401" s="665" t="s">
        <v>9269</v>
      </c>
      <c r="F401" s="668">
        <v>146</v>
      </c>
      <c r="G401" s="668">
        <v>5798</v>
      </c>
      <c r="H401" s="668">
        <v>1</v>
      </c>
      <c r="I401" s="668">
        <v>39.712328767123289</v>
      </c>
      <c r="J401" s="668">
        <v>154</v>
      </c>
      <c r="K401" s="668">
        <v>6160</v>
      </c>
      <c r="L401" s="668">
        <v>1.0624353225250087</v>
      </c>
      <c r="M401" s="668">
        <v>40</v>
      </c>
      <c r="N401" s="668">
        <v>192</v>
      </c>
      <c r="O401" s="668">
        <v>7872</v>
      </c>
      <c r="P401" s="681">
        <v>1.3577095550189722</v>
      </c>
      <c r="Q401" s="669">
        <v>41</v>
      </c>
    </row>
    <row r="402" spans="1:17" ht="14.4" customHeight="1" x14ac:dyDescent="0.3">
      <c r="A402" s="664" t="s">
        <v>9262</v>
      </c>
      <c r="B402" s="665" t="s">
        <v>9263</v>
      </c>
      <c r="C402" s="665" t="s">
        <v>8045</v>
      </c>
      <c r="D402" s="665" t="s">
        <v>9185</v>
      </c>
      <c r="E402" s="665" t="s">
        <v>9186</v>
      </c>
      <c r="F402" s="668">
        <v>25</v>
      </c>
      <c r="G402" s="668">
        <v>9564</v>
      </c>
      <c r="H402" s="668">
        <v>1</v>
      </c>
      <c r="I402" s="668">
        <v>382.56</v>
      </c>
      <c r="J402" s="668">
        <v>14</v>
      </c>
      <c r="K402" s="668">
        <v>5362</v>
      </c>
      <c r="L402" s="668">
        <v>0.56064408197406945</v>
      </c>
      <c r="M402" s="668">
        <v>383</v>
      </c>
      <c r="N402" s="668">
        <v>7</v>
      </c>
      <c r="O402" s="668">
        <v>2688</v>
      </c>
      <c r="P402" s="681">
        <v>0.2810539523212045</v>
      </c>
      <c r="Q402" s="669">
        <v>384</v>
      </c>
    </row>
    <row r="403" spans="1:17" ht="14.4" customHeight="1" x14ac:dyDescent="0.3">
      <c r="A403" s="664" t="s">
        <v>9262</v>
      </c>
      <c r="B403" s="665" t="s">
        <v>9263</v>
      </c>
      <c r="C403" s="665" t="s">
        <v>8045</v>
      </c>
      <c r="D403" s="665" t="s">
        <v>9270</v>
      </c>
      <c r="E403" s="665" t="s">
        <v>9271</v>
      </c>
      <c r="F403" s="668"/>
      <c r="G403" s="668"/>
      <c r="H403" s="668"/>
      <c r="I403" s="668"/>
      <c r="J403" s="668">
        <v>18</v>
      </c>
      <c r="K403" s="668">
        <v>666</v>
      </c>
      <c r="L403" s="668"/>
      <c r="M403" s="668">
        <v>37</v>
      </c>
      <c r="N403" s="668">
        <v>18</v>
      </c>
      <c r="O403" s="668">
        <v>666</v>
      </c>
      <c r="P403" s="681"/>
      <c r="Q403" s="669">
        <v>37</v>
      </c>
    </row>
    <row r="404" spans="1:17" ht="14.4" customHeight="1" x14ac:dyDescent="0.3">
      <c r="A404" s="664" t="s">
        <v>9262</v>
      </c>
      <c r="B404" s="665" t="s">
        <v>9263</v>
      </c>
      <c r="C404" s="665" t="s">
        <v>8045</v>
      </c>
      <c r="D404" s="665" t="s">
        <v>9272</v>
      </c>
      <c r="E404" s="665" t="s">
        <v>9273</v>
      </c>
      <c r="F404" s="668">
        <v>23</v>
      </c>
      <c r="G404" s="668">
        <v>10229</v>
      </c>
      <c r="H404" s="668">
        <v>1</v>
      </c>
      <c r="I404" s="668">
        <v>444.73913043478262</v>
      </c>
      <c r="J404" s="668">
        <v>4</v>
      </c>
      <c r="K404" s="668">
        <v>1780</v>
      </c>
      <c r="L404" s="668">
        <v>0.17401505523511585</v>
      </c>
      <c r="M404" s="668">
        <v>445</v>
      </c>
      <c r="N404" s="668">
        <v>7</v>
      </c>
      <c r="O404" s="668">
        <v>3122</v>
      </c>
      <c r="P404" s="681">
        <v>0.30521067553035486</v>
      </c>
      <c r="Q404" s="669">
        <v>446</v>
      </c>
    </row>
    <row r="405" spans="1:17" ht="14.4" customHeight="1" x14ac:dyDescent="0.3">
      <c r="A405" s="664" t="s">
        <v>9262</v>
      </c>
      <c r="B405" s="665" t="s">
        <v>9263</v>
      </c>
      <c r="C405" s="665" t="s">
        <v>8045</v>
      </c>
      <c r="D405" s="665" t="s">
        <v>9274</v>
      </c>
      <c r="E405" s="665" t="s">
        <v>9275</v>
      </c>
      <c r="F405" s="668">
        <v>4</v>
      </c>
      <c r="G405" s="668">
        <v>1964</v>
      </c>
      <c r="H405" s="668">
        <v>1</v>
      </c>
      <c r="I405" s="668">
        <v>491</v>
      </c>
      <c r="J405" s="668">
        <v>24</v>
      </c>
      <c r="K405" s="668">
        <v>11784</v>
      </c>
      <c r="L405" s="668">
        <v>6</v>
      </c>
      <c r="M405" s="668">
        <v>491</v>
      </c>
      <c r="N405" s="668">
        <v>18</v>
      </c>
      <c r="O405" s="668">
        <v>8856</v>
      </c>
      <c r="P405" s="681">
        <v>4.5091649694501017</v>
      </c>
      <c r="Q405" s="669">
        <v>492</v>
      </c>
    </row>
    <row r="406" spans="1:17" ht="14.4" customHeight="1" x14ac:dyDescent="0.3">
      <c r="A406" s="664" t="s">
        <v>9262</v>
      </c>
      <c r="B406" s="665" t="s">
        <v>9263</v>
      </c>
      <c r="C406" s="665" t="s">
        <v>8045</v>
      </c>
      <c r="D406" s="665" t="s">
        <v>9276</v>
      </c>
      <c r="E406" s="665" t="s">
        <v>9277</v>
      </c>
      <c r="F406" s="668">
        <v>14</v>
      </c>
      <c r="G406" s="668">
        <v>434</v>
      </c>
      <c r="H406" s="668">
        <v>1</v>
      </c>
      <c r="I406" s="668">
        <v>31</v>
      </c>
      <c r="J406" s="668">
        <v>10</v>
      </c>
      <c r="K406" s="668">
        <v>310</v>
      </c>
      <c r="L406" s="668">
        <v>0.7142857142857143</v>
      </c>
      <c r="M406" s="668">
        <v>31</v>
      </c>
      <c r="N406" s="668">
        <v>20</v>
      </c>
      <c r="O406" s="668">
        <v>620</v>
      </c>
      <c r="P406" s="681">
        <v>1.4285714285714286</v>
      </c>
      <c r="Q406" s="669">
        <v>31</v>
      </c>
    </row>
    <row r="407" spans="1:17" ht="14.4" customHeight="1" x14ac:dyDescent="0.3">
      <c r="A407" s="664" t="s">
        <v>9262</v>
      </c>
      <c r="B407" s="665" t="s">
        <v>9263</v>
      </c>
      <c r="C407" s="665" t="s">
        <v>8045</v>
      </c>
      <c r="D407" s="665" t="s">
        <v>9278</v>
      </c>
      <c r="E407" s="665" t="s">
        <v>9279</v>
      </c>
      <c r="F407" s="668">
        <v>2</v>
      </c>
      <c r="G407" s="668">
        <v>411</v>
      </c>
      <c r="H407" s="668">
        <v>1</v>
      </c>
      <c r="I407" s="668">
        <v>205.5</v>
      </c>
      <c r="J407" s="668">
        <v>2</v>
      </c>
      <c r="K407" s="668">
        <v>414</v>
      </c>
      <c r="L407" s="668">
        <v>1.0072992700729928</v>
      </c>
      <c r="M407" s="668">
        <v>207</v>
      </c>
      <c r="N407" s="668">
        <v>3</v>
      </c>
      <c r="O407" s="668">
        <v>624</v>
      </c>
      <c r="P407" s="681">
        <v>1.5182481751824817</v>
      </c>
      <c r="Q407" s="669">
        <v>208</v>
      </c>
    </row>
    <row r="408" spans="1:17" ht="14.4" customHeight="1" x14ac:dyDescent="0.3">
      <c r="A408" s="664" t="s">
        <v>9262</v>
      </c>
      <c r="B408" s="665" t="s">
        <v>9263</v>
      </c>
      <c r="C408" s="665" t="s">
        <v>8045</v>
      </c>
      <c r="D408" s="665" t="s">
        <v>9280</v>
      </c>
      <c r="E408" s="665" t="s">
        <v>9281</v>
      </c>
      <c r="F408" s="668">
        <v>2</v>
      </c>
      <c r="G408" s="668">
        <v>756</v>
      </c>
      <c r="H408" s="668">
        <v>1</v>
      </c>
      <c r="I408" s="668">
        <v>378</v>
      </c>
      <c r="J408" s="668">
        <v>2</v>
      </c>
      <c r="K408" s="668">
        <v>760</v>
      </c>
      <c r="L408" s="668">
        <v>1.0052910052910053</v>
      </c>
      <c r="M408" s="668">
        <v>380</v>
      </c>
      <c r="N408" s="668">
        <v>3</v>
      </c>
      <c r="O408" s="668">
        <v>1152</v>
      </c>
      <c r="P408" s="681">
        <v>1.5238095238095237</v>
      </c>
      <c r="Q408" s="669">
        <v>384</v>
      </c>
    </row>
    <row r="409" spans="1:17" ht="14.4" customHeight="1" x14ac:dyDescent="0.3">
      <c r="A409" s="664" t="s">
        <v>9262</v>
      </c>
      <c r="B409" s="665" t="s">
        <v>9263</v>
      </c>
      <c r="C409" s="665" t="s">
        <v>8045</v>
      </c>
      <c r="D409" s="665" t="s">
        <v>9282</v>
      </c>
      <c r="E409" s="665" t="s">
        <v>9283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236</v>
      </c>
      <c r="P409" s="681"/>
      <c r="Q409" s="669">
        <v>236</v>
      </c>
    </row>
    <row r="410" spans="1:17" ht="14.4" customHeight="1" x14ac:dyDescent="0.3">
      <c r="A410" s="664" t="s">
        <v>9262</v>
      </c>
      <c r="B410" s="665" t="s">
        <v>9263</v>
      </c>
      <c r="C410" s="665" t="s">
        <v>8045</v>
      </c>
      <c r="D410" s="665" t="s">
        <v>9284</v>
      </c>
      <c r="E410" s="665" t="s">
        <v>9285</v>
      </c>
      <c r="F410" s="668">
        <v>328</v>
      </c>
      <c r="G410" s="668">
        <v>37544</v>
      </c>
      <c r="H410" s="668">
        <v>1</v>
      </c>
      <c r="I410" s="668">
        <v>114.46341463414635</v>
      </c>
      <c r="J410" s="668">
        <v>396</v>
      </c>
      <c r="K410" s="668">
        <v>45936</v>
      </c>
      <c r="L410" s="668">
        <v>1.2235243980396335</v>
      </c>
      <c r="M410" s="668">
        <v>116</v>
      </c>
      <c r="N410" s="668">
        <v>568</v>
      </c>
      <c r="O410" s="668">
        <v>66456</v>
      </c>
      <c r="P410" s="681">
        <v>1.7700831024930748</v>
      </c>
      <c r="Q410" s="669">
        <v>117</v>
      </c>
    </row>
    <row r="411" spans="1:17" ht="14.4" customHeight="1" x14ac:dyDescent="0.3">
      <c r="A411" s="664" t="s">
        <v>9262</v>
      </c>
      <c r="B411" s="665" t="s">
        <v>9263</v>
      </c>
      <c r="C411" s="665" t="s">
        <v>8045</v>
      </c>
      <c r="D411" s="665" t="s">
        <v>9286</v>
      </c>
      <c r="E411" s="665" t="s">
        <v>9287</v>
      </c>
      <c r="F411" s="668">
        <v>56</v>
      </c>
      <c r="G411" s="668">
        <v>4748</v>
      </c>
      <c r="H411" s="668">
        <v>1</v>
      </c>
      <c r="I411" s="668">
        <v>84.785714285714292</v>
      </c>
      <c r="J411" s="668">
        <v>93</v>
      </c>
      <c r="K411" s="668">
        <v>7905</v>
      </c>
      <c r="L411" s="668">
        <v>1.6649115417017692</v>
      </c>
      <c r="M411" s="668">
        <v>85</v>
      </c>
      <c r="N411" s="668">
        <v>142</v>
      </c>
      <c r="O411" s="668">
        <v>12922</v>
      </c>
      <c r="P411" s="681">
        <v>2.7215669755686607</v>
      </c>
      <c r="Q411" s="669">
        <v>91</v>
      </c>
    </row>
    <row r="412" spans="1:17" ht="14.4" customHeight="1" x14ac:dyDescent="0.3">
      <c r="A412" s="664" t="s">
        <v>9262</v>
      </c>
      <c r="B412" s="665" t="s">
        <v>9263</v>
      </c>
      <c r="C412" s="665" t="s">
        <v>8045</v>
      </c>
      <c r="D412" s="665" t="s">
        <v>9288</v>
      </c>
      <c r="E412" s="665" t="s">
        <v>9289</v>
      </c>
      <c r="F412" s="668">
        <v>1</v>
      </c>
      <c r="G412" s="668">
        <v>96</v>
      </c>
      <c r="H412" s="668">
        <v>1</v>
      </c>
      <c r="I412" s="668">
        <v>96</v>
      </c>
      <c r="J412" s="668">
        <v>6</v>
      </c>
      <c r="K412" s="668">
        <v>588</v>
      </c>
      <c r="L412" s="668">
        <v>6.125</v>
      </c>
      <c r="M412" s="668">
        <v>98</v>
      </c>
      <c r="N412" s="668">
        <v>10</v>
      </c>
      <c r="O412" s="668">
        <v>990</v>
      </c>
      <c r="P412" s="681">
        <v>10.3125</v>
      </c>
      <c r="Q412" s="669">
        <v>99</v>
      </c>
    </row>
    <row r="413" spans="1:17" ht="14.4" customHeight="1" x14ac:dyDescent="0.3">
      <c r="A413" s="664" t="s">
        <v>9262</v>
      </c>
      <c r="B413" s="665" t="s">
        <v>9263</v>
      </c>
      <c r="C413" s="665" t="s">
        <v>8045</v>
      </c>
      <c r="D413" s="665" t="s">
        <v>9290</v>
      </c>
      <c r="E413" s="665" t="s">
        <v>9291</v>
      </c>
      <c r="F413" s="668">
        <v>24</v>
      </c>
      <c r="G413" s="668">
        <v>504</v>
      </c>
      <c r="H413" s="668">
        <v>1</v>
      </c>
      <c r="I413" s="668">
        <v>21</v>
      </c>
      <c r="J413" s="668">
        <v>40</v>
      </c>
      <c r="K413" s="668">
        <v>840</v>
      </c>
      <c r="L413" s="668">
        <v>1.6666666666666667</v>
      </c>
      <c r="M413" s="668">
        <v>21</v>
      </c>
      <c r="N413" s="668">
        <v>57</v>
      </c>
      <c r="O413" s="668">
        <v>1197</v>
      </c>
      <c r="P413" s="681">
        <v>2.375</v>
      </c>
      <c r="Q413" s="669">
        <v>21</v>
      </c>
    </row>
    <row r="414" spans="1:17" ht="14.4" customHeight="1" x14ac:dyDescent="0.3">
      <c r="A414" s="664" t="s">
        <v>9262</v>
      </c>
      <c r="B414" s="665" t="s">
        <v>9263</v>
      </c>
      <c r="C414" s="665" t="s">
        <v>8045</v>
      </c>
      <c r="D414" s="665" t="s">
        <v>9194</v>
      </c>
      <c r="E414" s="665" t="s">
        <v>9195</v>
      </c>
      <c r="F414" s="668">
        <v>113</v>
      </c>
      <c r="G414" s="668">
        <v>55006</v>
      </c>
      <c r="H414" s="668">
        <v>1</v>
      </c>
      <c r="I414" s="668">
        <v>486.77876106194691</v>
      </c>
      <c r="J414" s="668">
        <v>87</v>
      </c>
      <c r="K414" s="668">
        <v>42369</v>
      </c>
      <c r="L414" s="668">
        <v>0.77026142602625169</v>
      </c>
      <c r="M414" s="668">
        <v>487</v>
      </c>
      <c r="N414" s="668">
        <v>137</v>
      </c>
      <c r="O414" s="668">
        <v>66856</v>
      </c>
      <c r="P414" s="681">
        <v>1.2154310438861216</v>
      </c>
      <c r="Q414" s="669">
        <v>488</v>
      </c>
    </row>
    <row r="415" spans="1:17" ht="14.4" customHeight="1" x14ac:dyDescent="0.3">
      <c r="A415" s="664" t="s">
        <v>9262</v>
      </c>
      <c r="B415" s="665" t="s">
        <v>9263</v>
      </c>
      <c r="C415" s="665" t="s">
        <v>8045</v>
      </c>
      <c r="D415" s="665" t="s">
        <v>9292</v>
      </c>
      <c r="E415" s="665" t="s">
        <v>9293</v>
      </c>
      <c r="F415" s="668">
        <v>51</v>
      </c>
      <c r="G415" s="668">
        <v>2075</v>
      </c>
      <c r="H415" s="668">
        <v>1</v>
      </c>
      <c r="I415" s="668">
        <v>40.686274509803923</v>
      </c>
      <c r="J415" s="668">
        <v>63</v>
      </c>
      <c r="K415" s="668">
        <v>2583</v>
      </c>
      <c r="L415" s="668">
        <v>1.2448192771084337</v>
      </c>
      <c r="M415" s="668">
        <v>41</v>
      </c>
      <c r="N415" s="668">
        <v>112</v>
      </c>
      <c r="O415" s="668">
        <v>4592</v>
      </c>
      <c r="P415" s="681">
        <v>2.2130120481927711</v>
      </c>
      <c r="Q415" s="669">
        <v>41</v>
      </c>
    </row>
    <row r="416" spans="1:17" ht="14.4" customHeight="1" x14ac:dyDescent="0.3">
      <c r="A416" s="664" t="s">
        <v>9262</v>
      </c>
      <c r="B416" s="665" t="s">
        <v>9263</v>
      </c>
      <c r="C416" s="665" t="s">
        <v>8045</v>
      </c>
      <c r="D416" s="665" t="s">
        <v>9294</v>
      </c>
      <c r="E416" s="665" t="s">
        <v>9295</v>
      </c>
      <c r="F416" s="668">
        <v>1</v>
      </c>
      <c r="G416" s="668">
        <v>762</v>
      </c>
      <c r="H416" s="668">
        <v>1</v>
      </c>
      <c r="I416" s="668">
        <v>762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9262</v>
      </c>
      <c r="B417" s="665" t="s">
        <v>9263</v>
      </c>
      <c r="C417" s="665" t="s">
        <v>8045</v>
      </c>
      <c r="D417" s="665" t="s">
        <v>9296</v>
      </c>
      <c r="E417" s="665" t="s">
        <v>9297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2112</v>
      </c>
      <c r="P417" s="681"/>
      <c r="Q417" s="669">
        <v>2112</v>
      </c>
    </row>
    <row r="418" spans="1:17" ht="14.4" customHeight="1" x14ac:dyDescent="0.3">
      <c r="A418" s="664" t="s">
        <v>9262</v>
      </c>
      <c r="B418" s="665" t="s">
        <v>9263</v>
      </c>
      <c r="C418" s="665" t="s">
        <v>8045</v>
      </c>
      <c r="D418" s="665" t="s">
        <v>9298</v>
      </c>
      <c r="E418" s="665" t="s">
        <v>9299</v>
      </c>
      <c r="F418" s="668">
        <v>9</v>
      </c>
      <c r="G418" s="668">
        <v>5460</v>
      </c>
      <c r="H418" s="668">
        <v>1</v>
      </c>
      <c r="I418" s="668">
        <v>606.66666666666663</v>
      </c>
      <c r="J418" s="668">
        <v>21</v>
      </c>
      <c r="K418" s="668">
        <v>12768</v>
      </c>
      <c r="L418" s="668">
        <v>2.3384615384615386</v>
      </c>
      <c r="M418" s="668">
        <v>608</v>
      </c>
      <c r="N418" s="668">
        <v>18</v>
      </c>
      <c r="O418" s="668">
        <v>11052</v>
      </c>
      <c r="P418" s="681">
        <v>2.0241758241758241</v>
      </c>
      <c r="Q418" s="669">
        <v>614</v>
      </c>
    </row>
    <row r="419" spans="1:17" ht="14.4" customHeight="1" x14ac:dyDescent="0.3">
      <c r="A419" s="664" t="s">
        <v>9262</v>
      </c>
      <c r="B419" s="665" t="s">
        <v>9263</v>
      </c>
      <c r="C419" s="665" t="s">
        <v>8045</v>
      </c>
      <c r="D419" s="665" t="s">
        <v>9300</v>
      </c>
      <c r="E419" s="665" t="s">
        <v>9301</v>
      </c>
      <c r="F419" s="668"/>
      <c r="G419" s="668"/>
      <c r="H419" s="668"/>
      <c r="I419" s="668"/>
      <c r="J419" s="668"/>
      <c r="K419" s="668"/>
      <c r="L419" s="668"/>
      <c r="M419" s="668"/>
      <c r="N419" s="668">
        <v>1</v>
      </c>
      <c r="O419" s="668">
        <v>249</v>
      </c>
      <c r="P419" s="681"/>
      <c r="Q419" s="669">
        <v>249</v>
      </c>
    </row>
    <row r="420" spans="1:17" ht="14.4" customHeight="1" x14ac:dyDescent="0.3">
      <c r="A420" s="664" t="s">
        <v>9262</v>
      </c>
      <c r="B420" s="665" t="s">
        <v>9263</v>
      </c>
      <c r="C420" s="665" t="s">
        <v>8045</v>
      </c>
      <c r="D420" s="665" t="s">
        <v>9302</v>
      </c>
      <c r="E420" s="665" t="s">
        <v>9303</v>
      </c>
      <c r="F420" s="668">
        <v>2</v>
      </c>
      <c r="G420" s="668">
        <v>304</v>
      </c>
      <c r="H420" s="668">
        <v>1</v>
      </c>
      <c r="I420" s="668">
        <v>152</v>
      </c>
      <c r="J420" s="668"/>
      <c r="K420" s="668"/>
      <c r="L420" s="668"/>
      <c r="M420" s="668"/>
      <c r="N420" s="668"/>
      <c r="O420" s="668"/>
      <c r="P420" s="681"/>
      <c r="Q420" s="669"/>
    </row>
    <row r="421" spans="1:17" ht="14.4" customHeight="1" x14ac:dyDescent="0.3">
      <c r="A421" s="664" t="s">
        <v>9304</v>
      </c>
      <c r="B421" s="665" t="s">
        <v>8952</v>
      </c>
      <c r="C421" s="665" t="s">
        <v>8045</v>
      </c>
      <c r="D421" s="665" t="s">
        <v>9305</v>
      </c>
      <c r="E421" s="665" t="s">
        <v>9306</v>
      </c>
      <c r="F421" s="668"/>
      <c r="G421" s="668"/>
      <c r="H421" s="668"/>
      <c r="I421" s="668"/>
      <c r="J421" s="668">
        <v>1</v>
      </c>
      <c r="K421" s="668">
        <v>1184</v>
      </c>
      <c r="L421" s="668"/>
      <c r="M421" s="668">
        <v>1184</v>
      </c>
      <c r="N421" s="668">
        <v>1</v>
      </c>
      <c r="O421" s="668">
        <v>1187</v>
      </c>
      <c r="P421" s="681"/>
      <c r="Q421" s="669">
        <v>1187</v>
      </c>
    </row>
    <row r="422" spans="1:17" ht="14.4" customHeight="1" x14ac:dyDescent="0.3">
      <c r="A422" s="664" t="s">
        <v>9304</v>
      </c>
      <c r="B422" s="665" t="s">
        <v>8952</v>
      </c>
      <c r="C422" s="665" t="s">
        <v>8045</v>
      </c>
      <c r="D422" s="665" t="s">
        <v>9307</v>
      </c>
      <c r="E422" s="665" t="s">
        <v>9308</v>
      </c>
      <c r="F422" s="668"/>
      <c r="G422" s="668"/>
      <c r="H422" s="668"/>
      <c r="I422" s="668"/>
      <c r="J422" s="668">
        <v>2</v>
      </c>
      <c r="K422" s="668">
        <v>1662</v>
      </c>
      <c r="L422" s="668"/>
      <c r="M422" s="668">
        <v>831</v>
      </c>
      <c r="N422" s="668">
        <v>7</v>
      </c>
      <c r="O422" s="668">
        <v>5894</v>
      </c>
      <c r="P422" s="681"/>
      <c r="Q422" s="669">
        <v>842</v>
      </c>
    </row>
    <row r="423" spans="1:17" ht="14.4" customHeight="1" x14ac:dyDescent="0.3">
      <c r="A423" s="664" t="s">
        <v>9304</v>
      </c>
      <c r="B423" s="665" t="s">
        <v>8952</v>
      </c>
      <c r="C423" s="665" t="s">
        <v>8045</v>
      </c>
      <c r="D423" s="665" t="s">
        <v>8953</v>
      </c>
      <c r="E423" s="665" t="s">
        <v>8954</v>
      </c>
      <c r="F423" s="668"/>
      <c r="G423" s="668"/>
      <c r="H423" s="668"/>
      <c r="I423" s="668"/>
      <c r="J423" s="668">
        <v>2</v>
      </c>
      <c r="K423" s="668">
        <v>2074</v>
      </c>
      <c r="L423" s="668"/>
      <c r="M423" s="668">
        <v>1037</v>
      </c>
      <c r="N423" s="668"/>
      <c r="O423" s="668"/>
      <c r="P423" s="681"/>
      <c r="Q423" s="669"/>
    </row>
    <row r="424" spans="1:17" ht="14.4" customHeight="1" x14ac:dyDescent="0.3">
      <c r="A424" s="664" t="s">
        <v>9304</v>
      </c>
      <c r="B424" s="665" t="s">
        <v>8952</v>
      </c>
      <c r="C424" s="665" t="s">
        <v>8045</v>
      </c>
      <c r="D424" s="665" t="s">
        <v>5824</v>
      </c>
      <c r="E424" s="665" t="s">
        <v>9309</v>
      </c>
      <c r="F424" s="668"/>
      <c r="G424" s="668"/>
      <c r="H424" s="668"/>
      <c r="I424" s="668"/>
      <c r="J424" s="668">
        <v>1</v>
      </c>
      <c r="K424" s="668">
        <v>547</v>
      </c>
      <c r="L424" s="668"/>
      <c r="M424" s="668">
        <v>547</v>
      </c>
      <c r="N424" s="668">
        <v>1</v>
      </c>
      <c r="O424" s="668">
        <v>549</v>
      </c>
      <c r="P424" s="681"/>
      <c r="Q424" s="669">
        <v>549</v>
      </c>
    </row>
    <row r="425" spans="1:17" ht="14.4" customHeight="1" x14ac:dyDescent="0.3">
      <c r="A425" s="664" t="s">
        <v>9304</v>
      </c>
      <c r="B425" s="665" t="s">
        <v>8952</v>
      </c>
      <c r="C425" s="665" t="s">
        <v>8045</v>
      </c>
      <c r="D425" s="665" t="s">
        <v>9310</v>
      </c>
      <c r="E425" s="665" t="s">
        <v>9311</v>
      </c>
      <c r="F425" s="668">
        <v>1</v>
      </c>
      <c r="G425" s="668">
        <v>346</v>
      </c>
      <c r="H425" s="668">
        <v>1</v>
      </c>
      <c r="I425" s="668">
        <v>346</v>
      </c>
      <c r="J425" s="668">
        <v>2</v>
      </c>
      <c r="K425" s="668">
        <v>694</v>
      </c>
      <c r="L425" s="668">
        <v>2.0057803468208091</v>
      </c>
      <c r="M425" s="668">
        <v>347</v>
      </c>
      <c r="N425" s="668">
        <v>1</v>
      </c>
      <c r="O425" s="668">
        <v>349</v>
      </c>
      <c r="P425" s="681">
        <v>1.0086705202312138</v>
      </c>
      <c r="Q425" s="669">
        <v>349</v>
      </c>
    </row>
    <row r="426" spans="1:17" ht="14.4" customHeight="1" x14ac:dyDescent="0.3">
      <c r="A426" s="664" t="s">
        <v>9304</v>
      </c>
      <c r="B426" s="665" t="s">
        <v>8952</v>
      </c>
      <c r="C426" s="665" t="s">
        <v>8045</v>
      </c>
      <c r="D426" s="665" t="s">
        <v>8627</v>
      </c>
      <c r="E426" s="665" t="s">
        <v>8628</v>
      </c>
      <c r="F426" s="668"/>
      <c r="G426" s="668"/>
      <c r="H426" s="668"/>
      <c r="I426" s="668"/>
      <c r="J426" s="668">
        <v>1</v>
      </c>
      <c r="K426" s="668">
        <v>219</v>
      </c>
      <c r="L426" s="668"/>
      <c r="M426" s="668">
        <v>219</v>
      </c>
      <c r="N426" s="668"/>
      <c r="O426" s="668"/>
      <c r="P426" s="681"/>
      <c r="Q426" s="669"/>
    </row>
    <row r="427" spans="1:17" ht="14.4" customHeight="1" x14ac:dyDescent="0.3">
      <c r="A427" s="664" t="s">
        <v>9304</v>
      </c>
      <c r="B427" s="665" t="s">
        <v>8952</v>
      </c>
      <c r="C427" s="665" t="s">
        <v>8045</v>
      </c>
      <c r="D427" s="665" t="s">
        <v>9312</v>
      </c>
      <c r="E427" s="665" t="s">
        <v>9313</v>
      </c>
      <c r="F427" s="668">
        <v>1</v>
      </c>
      <c r="G427" s="668">
        <v>111</v>
      </c>
      <c r="H427" s="668">
        <v>1</v>
      </c>
      <c r="I427" s="668">
        <v>111</v>
      </c>
      <c r="J427" s="668">
        <v>1</v>
      </c>
      <c r="K427" s="668">
        <v>111</v>
      </c>
      <c r="L427" s="668">
        <v>1</v>
      </c>
      <c r="M427" s="668">
        <v>111</v>
      </c>
      <c r="N427" s="668">
        <v>1</v>
      </c>
      <c r="O427" s="668">
        <v>111</v>
      </c>
      <c r="P427" s="681">
        <v>1</v>
      </c>
      <c r="Q427" s="669">
        <v>111</v>
      </c>
    </row>
    <row r="428" spans="1:17" ht="14.4" customHeight="1" x14ac:dyDescent="0.3">
      <c r="A428" s="664" t="s">
        <v>9304</v>
      </c>
      <c r="B428" s="665" t="s">
        <v>8952</v>
      </c>
      <c r="C428" s="665" t="s">
        <v>8045</v>
      </c>
      <c r="D428" s="665" t="s">
        <v>9314</v>
      </c>
      <c r="E428" s="665" t="s">
        <v>9315</v>
      </c>
      <c r="F428" s="668">
        <v>1</v>
      </c>
      <c r="G428" s="668">
        <v>206</v>
      </c>
      <c r="H428" s="668">
        <v>1</v>
      </c>
      <c r="I428" s="668">
        <v>206</v>
      </c>
      <c r="J428" s="668">
        <v>1</v>
      </c>
      <c r="K428" s="668">
        <v>207</v>
      </c>
      <c r="L428" s="668">
        <v>1.0048543689320388</v>
      </c>
      <c r="M428" s="668">
        <v>207</v>
      </c>
      <c r="N428" s="668">
        <v>2</v>
      </c>
      <c r="O428" s="668">
        <v>418</v>
      </c>
      <c r="P428" s="681">
        <v>2.029126213592233</v>
      </c>
      <c r="Q428" s="669">
        <v>209</v>
      </c>
    </row>
    <row r="429" spans="1:17" ht="14.4" customHeight="1" x14ac:dyDescent="0.3">
      <c r="A429" s="664" t="s">
        <v>9304</v>
      </c>
      <c r="B429" s="665" t="s">
        <v>8952</v>
      </c>
      <c r="C429" s="665" t="s">
        <v>8045</v>
      </c>
      <c r="D429" s="665" t="s">
        <v>9316</v>
      </c>
      <c r="E429" s="665" t="s">
        <v>9317</v>
      </c>
      <c r="F429" s="668"/>
      <c r="G429" s="668"/>
      <c r="H429" s="668"/>
      <c r="I429" s="668"/>
      <c r="J429" s="668"/>
      <c r="K429" s="668"/>
      <c r="L429" s="668"/>
      <c r="M429" s="668"/>
      <c r="N429" s="668">
        <v>1</v>
      </c>
      <c r="O429" s="668">
        <v>5022</v>
      </c>
      <c r="P429" s="681"/>
      <c r="Q429" s="669">
        <v>5022</v>
      </c>
    </row>
    <row r="430" spans="1:17" ht="14.4" customHeight="1" x14ac:dyDescent="0.3">
      <c r="A430" s="664" t="s">
        <v>9304</v>
      </c>
      <c r="B430" s="665" t="s">
        <v>8952</v>
      </c>
      <c r="C430" s="665" t="s">
        <v>8045</v>
      </c>
      <c r="D430" s="665" t="s">
        <v>9318</v>
      </c>
      <c r="E430" s="665" t="s">
        <v>9319</v>
      </c>
      <c r="F430" s="668"/>
      <c r="G430" s="668"/>
      <c r="H430" s="668"/>
      <c r="I430" s="668"/>
      <c r="J430" s="668">
        <v>4</v>
      </c>
      <c r="K430" s="668">
        <v>1600</v>
      </c>
      <c r="L430" s="668"/>
      <c r="M430" s="668">
        <v>400</v>
      </c>
      <c r="N430" s="668"/>
      <c r="O430" s="668"/>
      <c r="P430" s="681"/>
      <c r="Q430" s="669"/>
    </row>
    <row r="431" spans="1:17" ht="14.4" customHeight="1" x14ac:dyDescent="0.3">
      <c r="A431" s="664" t="s">
        <v>9304</v>
      </c>
      <c r="B431" s="665" t="s">
        <v>8952</v>
      </c>
      <c r="C431" s="665" t="s">
        <v>8045</v>
      </c>
      <c r="D431" s="665" t="s">
        <v>9320</v>
      </c>
      <c r="E431" s="665" t="s">
        <v>9321</v>
      </c>
      <c r="F431" s="668"/>
      <c r="G431" s="668"/>
      <c r="H431" s="668"/>
      <c r="I431" s="668"/>
      <c r="J431" s="668">
        <v>1</v>
      </c>
      <c r="K431" s="668">
        <v>475</v>
      </c>
      <c r="L431" s="668"/>
      <c r="M431" s="668">
        <v>475</v>
      </c>
      <c r="N431" s="668"/>
      <c r="O431" s="668"/>
      <c r="P431" s="681"/>
      <c r="Q431" s="669"/>
    </row>
    <row r="432" spans="1:17" ht="14.4" customHeight="1" x14ac:dyDescent="0.3">
      <c r="A432" s="664" t="s">
        <v>9304</v>
      </c>
      <c r="B432" s="665" t="s">
        <v>8952</v>
      </c>
      <c r="C432" s="665" t="s">
        <v>8045</v>
      </c>
      <c r="D432" s="665" t="s">
        <v>9322</v>
      </c>
      <c r="E432" s="665" t="s">
        <v>9323</v>
      </c>
      <c r="F432" s="668"/>
      <c r="G432" s="668"/>
      <c r="H432" s="668"/>
      <c r="I432" s="668"/>
      <c r="J432" s="668">
        <v>1</v>
      </c>
      <c r="K432" s="668">
        <v>573</v>
      </c>
      <c r="L432" s="668"/>
      <c r="M432" s="668">
        <v>573</v>
      </c>
      <c r="N432" s="668"/>
      <c r="O432" s="668"/>
      <c r="P432" s="681"/>
      <c r="Q432" s="669"/>
    </row>
    <row r="433" spans="1:17" ht="14.4" customHeight="1" x14ac:dyDescent="0.3">
      <c r="A433" s="664" t="s">
        <v>9304</v>
      </c>
      <c r="B433" s="665" t="s">
        <v>8952</v>
      </c>
      <c r="C433" s="665" t="s">
        <v>8045</v>
      </c>
      <c r="D433" s="665" t="s">
        <v>9324</v>
      </c>
      <c r="E433" s="665" t="s">
        <v>9325</v>
      </c>
      <c r="F433" s="668"/>
      <c r="G433" s="668"/>
      <c r="H433" s="668"/>
      <c r="I433" s="668"/>
      <c r="J433" s="668"/>
      <c r="K433" s="668"/>
      <c r="L433" s="668"/>
      <c r="M433" s="668"/>
      <c r="N433" s="668">
        <v>1</v>
      </c>
      <c r="O433" s="668">
        <v>1022</v>
      </c>
      <c r="P433" s="681"/>
      <c r="Q433" s="669">
        <v>1022</v>
      </c>
    </row>
    <row r="434" spans="1:17" ht="14.4" customHeight="1" x14ac:dyDescent="0.3">
      <c r="A434" s="664" t="s">
        <v>9326</v>
      </c>
      <c r="B434" s="665" t="s">
        <v>8615</v>
      </c>
      <c r="C434" s="665" t="s">
        <v>8045</v>
      </c>
      <c r="D434" s="665" t="s">
        <v>9239</v>
      </c>
      <c r="E434" s="665" t="s">
        <v>9240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12793</v>
      </c>
      <c r="P434" s="681"/>
      <c r="Q434" s="669">
        <v>12793</v>
      </c>
    </row>
    <row r="435" spans="1:17" ht="14.4" customHeight="1" x14ac:dyDescent="0.3">
      <c r="A435" s="664" t="s">
        <v>9326</v>
      </c>
      <c r="B435" s="665" t="s">
        <v>8615</v>
      </c>
      <c r="C435" s="665" t="s">
        <v>8045</v>
      </c>
      <c r="D435" s="665" t="s">
        <v>8616</v>
      </c>
      <c r="E435" s="665" t="s">
        <v>8617</v>
      </c>
      <c r="F435" s="668">
        <v>11</v>
      </c>
      <c r="G435" s="668">
        <v>13759</v>
      </c>
      <c r="H435" s="668">
        <v>1</v>
      </c>
      <c r="I435" s="668">
        <v>1250.8181818181818</v>
      </c>
      <c r="J435" s="668">
        <v>4</v>
      </c>
      <c r="K435" s="668">
        <v>5072</v>
      </c>
      <c r="L435" s="668">
        <v>0.36863144123846209</v>
      </c>
      <c r="M435" s="668">
        <v>1268</v>
      </c>
      <c r="N435" s="668">
        <v>2</v>
      </c>
      <c r="O435" s="668">
        <v>2566</v>
      </c>
      <c r="P435" s="681">
        <v>0.18649611163602006</v>
      </c>
      <c r="Q435" s="669">
        <v>1283</v>
      </c>
    </row>
    <row r="436" spans="1:17" ht="14.4" customHeight="1" x14ac:dyDescent="0.3">
      <c r="A436" s="664" t="s">
        <v>9326</v>
      </c>
      <c r="B436" s="665" t="s">
        <v>8615</v>
      </c>
      <c r="C436" s="665" t="s">
        <v>8045</v>
      </c>
      <c r="D436" s="665" t="s">
        <v>9327</v>
      </c>
      <c r="E436" s="665" t="s">
        <v>9328</v>
      </c>
      <c r="F436" s="668">
        <v>29</v>
      </c>
      <c r="G436" s="668">
        <v>272198</v>
      </c>
      <c r="H436" s="668">
        <v>1</v>
      </c>
      <c r="I436" s="668">
        <v>9386.1379310344819</v>
      </c>
      <c r="J436" s="668">
        <v>4</v>
      </c>
      <c r="K436" s="668">
        <v>37784</v>
      </c>
      <c r="L436" s="668">
        <v>0.13881071866802841</v>
      </c>
      <c r="M436" s="668">
        <v>9446</v>
      </c>
      <c r="N436" s="668">
        <v>9</v>
      </c>
      <c r="O436" s="668">
        <v>87777</v>
      </c>
      <c r="P436" s="681">
        <v>0.32247481612649614</v>
      </c>
      <c r="Q436" s="669">
        <v>9753</v>
      </c>
    </row>
    <row r="437" spans="1:17" ht="14.4" customHeight="1" x14ac:dyDescent="0.3">
      <c r="A437" s="664" t="s">
        <v>9326</v>
      </c>
      <c r="B437" s="665" t="s">
        <v>8615</v>
      </c>
      <c r="C437" s="665" t="s">
        <v>8045</v>
      </c>
      <c r="D437" s="665" t="s">
        <v>8618</v>
      </c>
      <c r="E437" s="665" t="s">
        <v>8619</v>
      </c>
      <c r="F437" s="668"/>
      <c r="G437" s="668"/>
      <c r="H437" s="668"/>
      <c r="I437" s="668"/>
      <c r="J437" s="668">
        <v>6</v>
      </c>
      <c r="K437" s="668">
        <v>6048</v>
      </c>
      <c r="L437" s="668"/>
      <c r="M437" s="668">
        <v>1008</v>
      </c>
      <c r="N437" s="668"/>
      <c r="O437" s="668"/>
      <c r="P437" s="681"/>
      <c r="Q437" s="669"/>
    </row>
    <row r="438" spans="1:17" ht="14.4" customHeight="1" x14ac:dyDescent="0.3">
      <c r="A438" s="664" t="s">
        <v>9326</v>
      </c>
      <c r="B438" s="665" t="s">
        <v>8615</v>
      </c>
      <c r="C438" s="665" t="s">
        <v>8045</v>
      </c>
      <c r="D438" s="665" t="s">
        <v>8620</v>
      </c>
      <c r="E438" s="665" t="s">
        <v>8621</v>
      </c>
      <c r="F438" s="668">
        <v>1</v>
      </c>
      <c r="G438" s="668">
        <v>2233</v>
      </c>
      <c r="H438" s="668">
        <v>1</v>
      </c>
      <c r="I438" s="668">
        <v>2233</v>
      </c>
      <c r="J438" s="668">
        <v>6</v>
      </c>
      <c r="K438" s="668">
        <v>13584</v>
      </c>
      <c r="L438" s="668">
        <v>6.0832960143304975</v>
      </c>
      <c r="M438" s="668">
        <v>2264</v>
      </c>
      <c r="N438" s="668">
        <v>20</v>
      </c>
      <c r="O438" s="668">
        <v>45880</v>
      </c>
      <c r="P438" s="681">
        <v>20.546350201522614</v>
      </c>
      <c r="Q438" s="669">
        <v>2294</v>
      </c>
    </row>
    <row r="439" spans="1:17" ht="14.4" customHeight="1" x14ac:dyDescent="0.3">
      <c r="A439" s="664" t="s">
        <v>9326</v>
      </c>
      <c r="B439" s="665" t="s">
        <v>8615</v>
      </c>
      <c r="C439" s="665" t="s">
        <v>8045</v>
      </c>
      <c r="D439" s="665" t="s">
        <v>9329</v>
      </c>
      <c r="E439" s="665" t="s">
        <v>9330</v>
      </c>
      <c r="F439" s="668">
        <v>11</v>
      </c>
      <c r="G439" s="668">
        <v>83055</v>
      </c>
      <c r="H439" s="668">
        <v>1</v>
      </c>
      <c r="I439" s="668">
        <v>7550.454545454545</v>
      </c>
      <c r="J439" s="668">
        <v>9</v>
      </c>
      <c r="K439" s="668">
        <v>67995</v>
      </c>
      <c r="L439" s="668">
        <v>0.81867437240382879</v>
      </c>
      <c r="M439" s="668">
        <v>7555</v>
      </c>
      <c r="N439" s="668">
        <v>1</v>
      </c>
      <c r="O439" s="668">
        <v>7555</v>
      </c>
      <c r="P439" s="681">
        <v>9.0963819155980979E-2</v>
      </c>
      <c r="Q439" s="669">
        <v>7555</v>
      </c>
    </row>
    <row r="440" spans="1:17" ht="14.4" customHeight="1" x14ac:dyDescent="0.3">
      <c r="A440" s="664" t="s">
        <v>9326</v>
      </c>
      <c r="B440" s="665" t="s">
        <v>8615</v>
      </c>
      <c r="C440" s="665" t="s">
        <v>8045</v>
      </c>
      <c r="D440" s="665" t="s">
        <v>9331</v>
      </c>
      <c r="E440" s="665" t="s">
        <v>9332</v>
      </c>
      <c r="F440" s="668"/>
      <c r="G440" s="668"/>
      <c r="H440" s="668"/>
      <c r="I440" s="668"/>
      <c r="J440" s="668">
        <v>1</v>
      </c>
      <c r="K440" s="668">
        <v>0</v>
      </c>
      <c r="L440" s="668"/>
      <c r="M440" s="668">
        <v>0</v>
      </c>
      <c r="N440" s="668">
        <v>1</v>
      </c>
      <c r="O440" s="668">
        <v>0</v>
      </c>
      <c r="P440" s="681"/>
      <c r="Q440" s="669">
        <v>0</v>
      </c>
    </row>
    <row r="441" spans="1:17" ht="14.4" customHeight="1" x14ac:dyDescent="0.3">
      <c r="A441" s="664" t="s">
        <v>9326</v>
      </c>
      <c r="B441" s="665" t="s">
        <v>8615</v>
      </c>
      <c r="C441" s="665" t="s">
        <v>8045</v>
      </c>
      <c r="D441" s="665" t="s">
        <v>9333</v>
      </c>
      <c r="E441" s="665" t="s">
        <v>9334</v>
      </c>
      <c r="F441" s="668"/>
      <c r="G441" s="668"/>
      <c r="H441" s="668"/>
      <c r="I441" s="668"/>
      <c r="J441" s="668">
        <v>4</v>
      </c>
      <c r="K441" s="668">
        <v>0</v>
      </c>
      <c r="L441" s="668"/>
      <c r="M441" s="668">
        <v>0</v>
      </c>
      <c r="N441" s="668"/>
      <c r="O441" s="668"/>
      <c r="P441" s="681"/>
      <c r="Q441" s="669"/>
    </row>
    <row r="442" spans="1:17" ht="14.4" customHeight="1" x14ac:dyDescent="0.3">
      <c r="A442" s="664" t="s">
        <v>9326</v>
      </c>
      <c r="B442" s="665" t="s">
        <v>8615</v>
      </c>
      <c r="C442" s="665" t="s">
        <v>8045</v>
      </c>
      <c r="D442" s="665" t="s">
        <v>9335</v>
      </c>
      <c r="E442" s="665" t="s">
        <v>9336</v>
      </c>
      <c r="F442" s="668"/>
      <c r="G442" s="668"/>
      <c r="H442" s="668"/>
      <c r="I442" s="668"/>
      <c r="J442" s="668"/>
      <c r="K442" s="668"/>
      <c r="L442" s="668"/>
      <c r="M442" s="668"/>
      <c r="N442" s="668">
        <v>1</v>
      </c>
      <c r="O442" s="668">
        <v>0</v>
      </c>
      <c r="P442" s="681"/>
      <c r="Q442" s="669">
        <v>0</v>
      </c>
    </row>
    <row r="443" spans="1:17" ht="14.4" customHeight="1" thickBot="1" x14ac:dyDescent="0.35">
      <c r="A443" s="670" t="s">
        <v>9326</v>
      </c>
      <c r="B443" s="671" t="s">
        <v>8615</v>
      </c>
      <c r="C443" s="671" t="s">
        <v>8045</v>
      </c>
      <c r="D443" s="671" t="s">
        <v>9337</v>
      </c>
      <c r="E443" s="671" t="s">
        <v>9338</v>
      </c>
      <c r="F443" s="674"/>
      <c r="G443" s="674"/>
      <c r="H443" s="674"/>
      <c r="I443" s="674"/>
      <c r="J443" s="674">
        <v>4</v>
      </c>
      <c r="K443" s="674">
        <v>0</v>
      </c>
      <c r="L443" s="674"/>
      <c r="M443" s="674">
        <v>0</v>
      </c>
      <c r="N443" s="674"/>
      <c r="O443" s="674"/>
      <c r="P443" s="682"/>
      <c r="Q443" s="675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316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12421</v>
      </c>
      <c r="D3" s="197">
        <f>SUBTOTAL(9,D6:D1048576)</f>
        <v>11709</v>
      </c>
      <c r="E3" s="197">
        <f>SUBTOTAL(9,E6:E1048576)</f>
        <v>11334</v>
      </c>
      <c r="F3" s="198">
        <f>IF(OR(E3=0,C3=0),"",E3/C3)</f>
        <v>0.91248691731744624</v>
      </c>
      <c r="G3" s="453">
        <f>SUBTOTAL(9,G6:G1048576)</f>
        <v>11156.431500000006</v>
      </c>
      <c r="H3" s="454">
        <f>SUBTOTAL(9,H6:H1048576)</f>
        <v>10514.176199999994</v>
      </c>
      <c r="I3" s="454">
        <f>SUBTOTAL(9,I6:I1048576)</f>
        <v>10266.759699999993</v>
      </c>
      <c r="J3" s="198">
        <f>IF(OR(I3=0,G3=0),"",I3/G3)</f>
        <v>0.92025480549044625</v>
      </c>
      <c r="K3" s="453">
        <f>SUBTOTAL(9,K6:K1048576)</f>
        <v>993.68</v>
      </c>
      <c r="L3" s="454">
        <f>SUBTOTAL(9,L6:L1048576)</f>
        <v>936.72</v>
      </c>
      <c r="M3" s="454">
        <f>SUBTOTAL(9,M6:M1048576)</f>
        <v>906.72</v>
      </c>
      <c r="N3" s="199">
        <f>IF(OR(M3=0,E3=0),"",M3/E3)</f>
        <v>0.08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5">
        <v>2014</v>
      </c>
      <c r="D5" s="915">
        <v>2015</v>
      </c>
      <c r="E5" s="915">
        <v>2016</v>
      </c>
      <c r="F5" s="916" t="s">
        <v>2</v>
      </c>
      <c r="G5" s="920">
        <v>2014</v>
      </c>
      <c r="H5" s="915">
        <v>2015</v>
      </c>
      <c r="I5" s="915">
        <v>2016</v>
      </c>
      <c r="J5" s="916" t="s">
        <v>2</v>
      </c>
      <c r="K5" s="920">
        <v>2014</v>
      </c>
      <c r="L5" s="915">
        <v>2015</v>
      </c>
      <c r="M5" s="915">
        <v>2016</v>
      </c>
      <c r="N5" s="921" t="s">
        <v>93</v>
      </c>
    </row>
    <row r="6" spans="1:14" ht="14.4" customHeight="1" thickBot="1" x14ac:dyDescent="0.35">
      <c r="A6" s="913" t="s">
        <v>8309</v>
      </c>
      <c r="B6" s="914" t="s">
        <v>9340</v>
      </c>
      <c r="C6" s="917">
        <v>12421</v>
      </c>
      <c r="D6" s="918">
        <v>11709</v>
      </c>
      <c r="E6" s="918">
        <v>11334</v>
      </c>
      <c r="F6" s="919">
        <v>0.91248691731744624</v>
      </c>
      <c r="G6" s="917">
        <v>11156.431500000006</v>
      </c>
      <c r="H6" s="918">
        <v>10514.176199999994</v>
      </c>
      <c r="I6" s="918">
        <v>10266.759699999993</v>
      </c>
      <c r="J6" s="919">
        <v>0.92025480549044625</v>
      </c>
      <c r="K6" s="917">
        <v>993.68</v>
      </c>
      <c r="L6" s="918">
        <v>936.72</v>
      </c>
      <c r="M6" s="918">
        <v>906.72</v>
      </c>
      <c r="N6" s="922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0.40089112257948961</v>
      </c>
      <c r="C4" s="330">
        <f t="shared" ref="C4:M4" si="0">(C10+C8)/C6</f>
        <v>0.5323604567994028</v>
      </c>
      <c r="D4" s="330">
        <f t="shared" si="0"/>
        <v>0.54503363152007744</v>
      </c>
      <c r="E4" s="330">
        <f t="shared" si="0"/>
        <v>0.53972821789903158</v>
      </c>
      <c r="F4" s="330">
        <f t="shared" si="0"/>
        <v>0.5428015470254195</v>
      </c>
      <c r="G4" s="330">
        <f t="shared" si="0"/>
        <v>0.53816641155832101</v>
      </c>
      <c r="H4" s="330">
        <f t="shared" si="0"/>
        <v>0.5172076735378982</v>
      </c>
      <c r="I4" s="330">
        <f t="shared" si="0"/>
        <v>0.49834024467571536</v>
      </c>
      <c r="J4" s="330">
        <f t="shared" si="0"/>
        <v>0.49447684478237908</v>
      </c>
      <c r="K4" s="330">
        <f t="shared" si="0"/>
        <v>0.49329997068673753</v>
      </c>
      <c r="L4" s="330">
        <f t="shared" si="0"/>
        <v>0.34243179249295636</v>
      </c>
      <c r="M4" s="330">
        <f t="shared" si="0"/>
        <v>0.34243179249295636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30112.80672</v>
      </c>
      <c r="C5" s="330">
        <f>IF(ISERROR(VLOOKUP($A5,'Man Tab'!$A:$Q,COLUMN()+2,0)),0,VLOOKUP($A5,'Man Tab'!$A:$Q,COLUMN()+2,0))</f>
        <v>23953.80862</v>
      </c>
      <c r="D5" s="330">
        <f>IF(ISERROR(VLOOKUP($A5,'Man Tab'!$A:$Q,COLUMN()+2,0)),0,VLOOKUP($A5,'Man Tab'!$A:$Q,COLUMN()+2,0))</f>
        <v>30592.59404</v>
      </c>
      <c r="E5" s="330">
        <f>IF(ISERROR(VLOOKUP($A5,'Man Tab'!$A:$Q,COLUMN()+2,0)),0,VLOOKUP($A5,'Man Tab'!$A:$Q,COLUMN()+2,0))</f>
        <v>29458.285810000001</v>
      </c>
      <c r="F5" s="330">
        <f>IF(ISERROR(VLOOKUP($A5,'Man Tab'!$A:$Q,COLUMN()+2,0)),0,VLOOKUP($A5,'Man Tab'!$A:$Q,COLUMN()+2,0))</f>
        <v>28622.070189999999</v>
      </c>
      <c r="G5" s="330">
        <f>IF(ISERROR(VLOOKUP($A5,'Man Tab'!$A:$Q,COLUMN()+2,0)),0,VLOOKUP($A5,'Man Tab'!$A:$Q,COLUMN()+2,0))</f>
        <v>32115.06956</v>
      </c>
      <c r="H5" s="330">
        <f>IF(ISERROR(VLOOKUP($A5,'Man Tab'!$A:$Q,COLUMN()+2,0)),0,VLOOKUP($A5,'Man Tab'!$A:$Q,COLUMN()+2,0))</f>
        <v>31306.664970000002</v>
      </c>
      <c r="I5" s="330">
        <f>IF(ISERROR(VLOOKUP($A5,'Man Tab'!$A:$Q,COLUMN()+2,0)),0,VLOOKUP($A5,'Man Tab'!$A:$Q,COLUMN()+2,0))</f>
        <v>39806.237609999996</v>
      </c>
      <c r="J5" s="330">
        <f>IF(ISERROR(VLOOKUP($A5,'Man Tab'!$A:$Q,COLUMN()+2,0)),0,VLOOKUP($A5,'Man Tab'!$A:$Q,COLUMN()+2,0))</f>
        <v>28801.54106</v>
      </c>
      <c r="K5" s="330">
        <f>IF(ISERROR(VLOOKUP($A5,'Man Tab'!$A:$Q,COLUMN()+2,0)),0,VLOOKUP($A5,'Man Tab'!$A:$Q,COLUMN()+2,0))</f>
        <v>31839.7143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30112.80672</v>
      </c>
      <c r="C6" s="332">
        <f t="shared" ref="C6:M6" si="1">C5+B6</f>
        <v>54066.615340000004</v>
      </c>
      <c r="D6" s="332">
        <f t="shared" si="1"/>
        <v>84659.20938</v>
      </c>
      <c r="E6" s="332">
        <f t="shared" si="1"/>
        <v>114117.49519</v>
      </c>
      <c r="F6" s="332">
        <f t="shared" si="1"/>
        <v>142739.56537999999</v>
      </c>
      <c r="G6" s="332">
        <f t="shared" si="1"/>
        <v>174854.63493999999</v>
      </c>
      <c r="H6" s="332">
        <f t="shared" si="1"/>
        <v>206161.29991</v>
      </c>
      <c r="I6" s="332">
        <f t="shared" si="1"/>
        <v>245967.53752000001</v>
      </c>
      <c r="J6" s="332">
        <f t="shared" si="1"/>
        <v>274769.07858000003</v>
      </c>
      <c r="K6" s="332">
        <f t="shared" si="1"/>
        <v>306608.79288000002</v>
      </c>
      <c r="L6" s="332">
        <f t="shared" si="1"/>
        <v>306608.79288000002</v>
      </c>
      <c r="M6" s="332">
        <f t="shared" si="1"/>
        <v>306608.79288000002</v>
      </c>
    </row>
    <row r="7" spans="1:13" ht="14.4" customHeight="1" x14ac:dyDescent="0.3">
      <c r="A7" s="331" t="s">
        <v>126</v>
      </c>
      <c r="B7" s="331">
        <v>90.968999999999994</v>
      </c>
      <c r="C7" s="331">
        <v>246.589</v>
      </c>
      <c r="D7" s="331">
        <v>406.07499999999999</v>
      </c>
      <c r="E7" s="331">
        <v>572.63099999999997</v>
      </c>
      <c r="F7" s="331">
        <v>719.58</v>
      </c>
      <c r="G7" s="331">
        <v>867.053</v>
      </c>
      <c r="H7" s="331">
        <v>1019.276</v>
      </c>
      <c r="I7" s="331">
        <v>1228.4290000000001</v>
      </c>
      <c r="J7" s="331">
        <v>1386.4849999999999</v>
      </c>
      <c r="K7" s="331">
        <v>1541.9169999999999</v>
      </c>
      <c r="L7" s="331"/>
      <c r="M7" s="331"/>
    </row>
    <row r="8" spans="1:13" ht="14.4" customHeight="1" x14ac:dyDescent="0.3">
      <c r="A8" s="331" t="s">
        <v>99</v>
      </c>
      <c r="B8" s="332">
        <f>B7*30</f>
        <v>2729.0699999999997</v>
      </c>
      <c r="C8" s="332">
        <f t="shared" ref="C8:M8" si="2">C7*30</f>
        <v>7397.67</v>
      </c>
      <c r="D8" s="332">
        <f t="shared" si="2"/>
        <v>12182.25</v>
      </c>
      <c r="E8" s="332">
        <f t="shared" si="2"/>
        <v>17178.93</v>
      </c>
      <c r="F8" s="332">
        <f t="shared" si="2"/>
        <v>21587.4</v>
      </c>
      <c r="G8" s="332">
        <f t="shared" si="2"/>
        <v>26011.59</v>
      </c>
      <c r="H8" s="332">
        <f t="shared" si="2"/>
        <v>30578.28</v>
      </c>
      <c r="I8" s="332">
        <f t="shared" si="2"/>
        <v>36852.870000000003</v>
      </c>
      <c r="J8" s="332">
        <f t="shared" si="2"/>
        <v>41594.549999999996</v>
      </c>
      <c r="K8" s="332">
        <f t="shared" si="2"/>
        <v>46257.509999999995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9342886.8900000006</v>
      </c>
      <c r="C9" s="331">
        <v>12042371.15</v>
      </c>
      <c r="D9" s="331">
        <v>12574608.290000001</v>
      </c>
      <c r="E9" s="331">
        <v>10453635.98</v>
      </c>
      <c r="F9" s="331">
        <v>11478354.600000001</v>
      </c>
      <c r="G9" s="331">
        <v>12197444.520000003</v>
      </c>
      <c r="H9" s="331">
        <v>7960624.870000001</v>
      </c>
      <c r="I9" s="331">
        <v>9672726.5300000012</v>
      </c>
      <c r="J9" s="331">
        <v>8549744.1899999995</v>
      </c>
      <c r="K9" s="331">
        <v>10720201.520000001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9342.8868899999998</v>
      </c>
      <c r="C10" s="332">
        <f t="shared" ref="C10:M10" si="3">C9/1000+B10</f>
        <v>21385.258040000001</v>
      </c>
      <c r="D10" s="332">
        <f t="shared" si="3"/>
        <v>33959.866330000004</v>
      </c>
      <c r="E10" s="332">
        <f t="shared" si="3"/>
        <v>44413.502310000003</v>
      </c>
      <c r="F10" s="332">
        <f t="shared" si="3"/>
        <v>55891.856910000002</v>
      </c>
      <c r="G10" s="332">
        <f t="shared" si="3"/>
        <v>68089.301430000007</v>
      </c>
      <c r="H10" s="332">
        <f t="shared" si="3"/>
        <v>76049.926300000006</v>
      </c>
      <c r="I10" s="332">
        <f t="shared" si="3"/>
        <v>85722.652830000006</v>
      </c>
      <c r="J10" s="332">
        <f t="shared" si="3"/>
        <v>94272.397020000004</v>
      </c>
      <c r="K10" s="332">
        <f t="shared" si="3"/>
        <v>104992.59854000001</v>
      </c>
      <c r="L10" s="332">
        <f t="shared" si="3"/>
        <v>104992.59854000001</v>
      </c>
      <c r="M10" s="332">
        <f t="shared" si="3"/>
        <v>104992.59854000001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0.51276349254737386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0.51276349254737386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318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316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291</v>
      </c>
      <c r="E4" s="242" t="s">
        <v>292</v>
      </c>
      <c r="F4" s="242" t="s">
        <v>293</v>
      </c>
      <c r="G4" s="242" t="s">
        <v>294</v>
      </c>
      <c r="H4" s="242" t="s">
        <v>295</v>
      </c>
      <c r="I4" s="242" t="s">
        <v>296</v>
      </c>
      <c r="J4" s="242" t="s">
        <v>297</v>
      </c>
      <c r="K4" s="242" t="s">
        <v>298</v>
      </c>
      <c r="L4" s="242" t="s">
        <v>299</v>
      </c>
      <c r="M4" s="242" t="s">
        <v>300</v>
      </c>
      <c r="N4" s="242" t="s">
        <v>301</v>
      </c>
      <c r="O4" s="242" t="s">
        <v>302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317</v>
      </c>
    </row>
    <row r="7" spans="1:17" ht="14.4" customHeight="1" x14ac:dyDescent="0.3">
      <c r="A7" s="19" t="s">
        <v>35</v>
      </c>
      <c r="B7" s="55">
        <v>242354.921770082</v>
      </c>
      <c r="C7" s="56">
        <v>20196.243480840101</v>
      </c>
      <c r="D7" s="56">
        <v>21671.860779999999</v>
      </c>
      <c r="E7" s="56">
        <v>16462.84619</v>
      </c>
      <c r="F7" s="56">
        <v>22797.81379</v>
      </c>
      <c r="G7" s="56">
        <v>21196.48228</v>
      </c>
      <c r="H7" s="56">
        <v>20665.73918</v>
      </c>
      <c r="I7" s="56">
        <v>24405.347610000001</v>
      </c>
      <c r="J7" s="56">
        <v>21033.890909999998</v>
      </c>
      <c r="K7" s="56">
        <v>24022.243439999998</v>
      </c>
      <c r="L7" s="56">
        <v>20174.275679999999</v>
      </c>
      <c r="M7" s="56">
        <v>23582.694459999999</v>
      </c>
      <c r="N7" s="56">
        <v>0</v>
      </c>
      <c r="O7" s="56">
        <v>0</v>
      </c>
      <c r="P7" s="57">
        <v>216013.19432000001</v>
      </c>
      <c r="Q7" s="189">
        <v>1.0695711532929999</v>
      </c>
    </row>
    <row r="8" spans="1:17" ht="14.4" customHeight="1" x14ac:dyDescent="0.3">
      <c r="A8" s="19" t="s">
        <v>36</v>
      </c>
      <c r="B8" s="55">
        <v>2077.1456396374801</v>
      </c>
      <c r="C8" s="56">
        <v>173.09546996979</v>
      </c>
      <c r="D8" s="56">
        <v>151.05000000000001</v>
      </c>
      <c r="E8" s="56">
        <v>196.2</v>
      </c>
      <c r="F8" s="56">
        <v>246.57900000000001</v>
      </c>
      <c r="G8" s="56">
        <v>273.92500000000001</v>
      </c>
      <c r="H8" s="56">
        <v>208.392</v>
      </c>
      <c r="I8" s="56">
        <v>0</v>
      </c>
      <c r="J8" s="56">
        <v>0</v>
      </c>
      <c r="K8" s="56">
        <v>194.59</v>
      </c>
      <c r="L8" s="56">
        <v>586.72</v>
      </c>
      <c r="M8" s="56">
        <v>232.11199999999999</v>
      </c>
      <c r="N8" s="56">
        <v>0</v>
      </c>
      <c r="O8" s="56">
        <v>0</v>
      </c>
      <c r="P8" s="57">
        <v>2089.5680000000002</v>
      </c>
      <c r="Q8" s="189">
        <v>1.2071765947219999</v>
      </c>
    </row>
    <row r="9" spans="1:17" ht="14.4" customHeight="1" x14ac:dyDescent="0.3">
      <c r="A9" s="19" t="s">
        <v>37</v>
      </c>
      <c r="B9" s="55">
        <v>2238.1799864816398</v>
      </c>
      <c r="C9" s="56">
        <v>186.51499887347001</v>
      </c>
      <c r="D9" s="56">
        <v>113.97499999999999</v>
      </c>
      <c r="E9" s="56">
        <v>138.41588999999999</v>
      </c>
      <c r="F9" s="56">
        <v>204.28342000000001</v>
      </c>
      <c r="G9" s="56">
        <v>197.20278999999999</v>
      </c>
      <c r="H9" s="56">
        <v>164.77175</v>
      </c>
      <c r="I9" s="56">
        <v>223.65395000000001</v>
      </c>
      <c r="J9" s="56">
        <v>238.37476000000001</v>
      </c>
      <c r="K9" s="56">
        <v>320.66484000000003</v>
      </c>
      <c r="L9" s="56">
        <v>161.07560000000001</v>
      </c>
      <c r="M9" s="56">
        <v>280.62741</v>
      </c>
      <c r="N9" s="56">
        <v>0</v>
      </c>
      <c r="O9" s="56">
        <v>0</v>
      </c>
      <c r="P9" s="57">
        <v>2043.0454099999999</v>
      </c>
      <c r="Q9" s="189">
        <v>1.0953786142340001</v>
      </c>
    </row>
    <row r="10" spans="1:17" ht="14.4" customHeight="1" x14ac:dyDescent="0.3">
      <c r="A10" s="19" t="s">
        <v>38</v>
      </c>
      <c r="B10" s="55">
        <v>1111.4434438431499</v>
      </c>
      <c r="C10" s="56">
        <v>92.620286986929003</v>
      </c>
      <c r="D10" s="56">
        <v>88.410880000000006</v>
      </c>
      <c r="E10" s="56">
        <v>90.395700000000005</v>
      </c>
      <c r="F10" s="56">
        <v>95.010769999999994</v>
      </c>
      <c r="G10" s="56">
        <v>101.21189</v>
      </c>
      <c r="H10" s="56">
        <v>101.25772000000001</v>
      </c>
      <c r="I10" s="56">
        <v>96.447249999999997</v>
      </c>
      <c r="J10" s="56">
        <v>104.31281</v>
      </c>
      <c r="K10" s="56">
        <v>123.59778</v>
      </c>
      <c r="L10" s="56">
        <v>110.48896999999999</v>
      </c>
      <c r="M10" s="56">
        <v>107.99491999999999</v>
      </c>
      <c r="N10" s="56">
        <v>0</v>
      </c>
      <c r="O10" s="56">
        <v>0</v>
      </c>
      <c r="P10" s="57">
        <v>1019.12869</v>
      </c>
      <c r="Q10" s="189">
        <v>1.100329877129</v>
      </c>
    </row>
    <row r="11" spans="1:17" ht="14.4" customHeight="1" x14ac:dyDescent="0.3">
      <c r="A11" s="19" t="s">
        <v>39</v>
      </c>
      <c r="B11" s="55">
        <v>598.68666147598799</v>
      </c>
      <c r="C11" s="56">
        <v>49.890555122998997</v>
      </c>
      <c r="D11" s="56">
        <v>44.390430000000002</v>
      </c>
      <c r="E11" s="56">
        <v>46.74924</v>
      </c>
      <c r="F11" s="56">
        <v>41.245780000000003</v>
      </c>
      <c r="G11" s="56">
        <v>39.078510000000001</v>
      </c>
      <c r="H11" s="56">
        <v>42.362580000000001</v>
      </c>
      <c r="I11" s="56">
        <v>53.75685</v>
      </c>
      <c r="J11" s="56">
        <v>46.401739999999997</v>
      </c>
      <c r="K11" s="56">
        <v>46.699080000000002</v>
      </c>
      <c r="L11" s="56">
        <v>45.28781</v>
      </c>
      <c r="M11" s="56">
        <v>63.154690000000002</v>
      </c>
      <c r="N11" s="56">
        <v>0</v>
      </c>
      <c r="O11" s="56">
        <v>0</v>
      </c>
      <c r="P11" s="57">
        <v>469.12671</v>
      </c>
      <c r="Q11" s="189">
        <v>0.94031166589199999</v>
      </c>
    </row>
    <row r="12" spans="1:17" ht="14.4" customHeight="1" x14ac:dyDescent="0.3">
      <c r="A12" s="19" t="s">
        <v>40</v>
      </c>
      <c r="B12" s="55">
        <v>272.81781644734502</v>
      </c>
      <c r="C12" s="56">
        <v>22.734818037278</v>
      </c>
      <c r="D12" s="56">
        <v>11.176819999999999</v>
      </c>
      <c r="E12" s="56">
        <v>0.10059999999999999</v>
      </c>
      <c r="F12" s="56">
        <v>2.3376600000000001</v>
      </c>
      <c r="G12" s="56">
        <v>0.95489999999999997</v>
      </c>
      <c r="H12" s="56">
        <v>1.6576900000000001</v>
      </c>
      <c r="I12" s="56">
        <v>52.83417</v>
      </c>
      <c r="J12" s="56">
        <v>-0.31312000000000001</v>
      </c>
      <c r="K12" s="56">
        <v>2.3068900000000001</v>
      </c>
      <c r="L12" s="56">
        <v>104.23804</v>
      </c>
      <c r="M12" s="56">
        <v>4.2424200000000001</v>
      </c>
      <c r="N12" s="56">
        <v>0</v>
      </c>
      <c r="O12" s="56">
        <v>0</v>
      </c>
      <c r="P12" s="57">
        <v>179.53607</v>
      </c>
      <c r="Q12" s="189">
        <v>0.78969653377299998</v>
      </c>
    </row>
    <row r="13" spans="1:17" ht="14.4" customHeight="1" x14ac:dyDescent="0.3">
      <c r="A13" s="19" t="s">
        <v>41</v>
      </c>
      <c r="B13" s="55">
        <v>181.54510081878399</v>
      </c>
      <c r="C13" s="56">
        <v>15.128758401564999</v>
      </c>
      <c r="D13" s="56">
        <v>7.5153999999999996</v>
      </c>
      <c r="E13" s="56">
        <v>9.9667999999999992</v>
      </c>
      <c r="F13" s="56">
        <v>12.67374</v>
      </c>
      <c r="G13" s="56">
        <v>22.24259</v>
      </c>
      <c r="H13" s="56">
        <v>17.383769999999998</v>
      </c>
      <c r="I13" s="56">
        <v>25.032409999999999</v>
      </c>
      <c r="J13" s="56">
        <v>13.058310000000001</v>
      </c>
      <c r="K13" s="56">
        <v>23.932580000000002</v>
      </c>
      <c r="L13" s="56">
        <v>18.641159999999999</v>
      </c>
      <c r="M13" s="56">
        <v>20.536020000000001</v>
      </c>
      <c r="N13" s="56">
        <v>0</v>
      </c>
      <c r="O13" s="56">
        <v>0</v>
      </c>
      <c r="P13" s="57">
        <v>170.98277999999999</v>
      </c>
      <c r="Q13" s="189">
        <v>1.130183822502</v>
      </c>
    </row>
    <row r="14" spans="1:17" ht="14.4" customHeight="1" x14ac:dyDescent="0.3">
      <c r="A14" s="19" t="s">
        <v>42</v>
      </c>
      <c r="B14" s="55">
        <v>3051.2994584116</v>
      </c>
      <c r="C14" s="56">
        <v>254.274954867633</v>
      </c>
      <c r="D14" s="56">
        <v>395.834</v>
      </c>
      <c r="E14" s="56">
        <v>306.20499999999998</v>
      </c>
      <c r="F14" s="56">
        <v>325.58300000000003</v>
      </c>
      <c r="G14" s="56">
        <v>251.06800000000001</v>
      </c>
      <c r="H14" s="56">
        <v>195.66800000000001</v>
      </c>
      <c r="I14" s="56">
        <v>170.89699999999999</v>
      </c>
      <c r="J14" s="56">
        <v>158.05799999999999</v>
      </c>
      <c r="K14" s="56">
        <v>163.697</v>
      </c>
      <c r="L14" s="56">
        <v>171.88399999999999</v>
      </c>
      <c r="M14" s="56">
        <v>266.05399999999997</v>
      </c>
      <c r="N14" s="56">
        <v>0</v>
      </c>
      <c r="O14" s="56">
        <v>0</v>
      </c>
      <c r="P14" s="57">
        <v>2404.9479999999999</v>
      </c>
      <c r="Q14" s="189">
        <v>0.94580608666300003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317</v>
      </c>
    </row>
    <row r="17" spans="1:17" ht="14.4" customHeight="1" x14ac:dyDescent="0.3">
      <c r="A17" s="19" t="s">
        <v>45</v>
      </c>
      <c r="B17" s="55">
        <v>1982.2070486638099</v>
      </c>
      <c r="C17" s="56">
        <v>165.18392072198401</v>
      </c>
      <c r="D17" s="56">
        <v>568.82731999999999</v>
      </c>
      <c r="E17" s="56">
        <v>-22.659109999999998</v>
      </c>
      <c r="F17" s="56">
        <v>77.693039999999996</v>
      </c>
      <c r="G17" s="56">
        <v>298.27582000000001</v>
      </c>
      <c r="H17" s="56">
        <v>71.866159999999994</v>
      </c>
      <c r="I17" s="56">
        <v>25.409020000000002</v>
      </c>
      <c r="J17" s="56">
        <v>725.44788000000005</v>
      </c>
      <c r="K17" s="56">
        <v>7469.6067300000004</v>
      </c>
      <c r="L17" s="56">
        <v>282.31133999999997</v>
      </c>
      <c r="M17" s="56">
        <v>166.29526999999999</v>
      </c>
      <c r="N17" s="56">
        <v>0</v>
      </c>
      <c r="O17" s="56">
        <v>0</v>
      </c>
      <c r="P17" s="57">
        <v>9663.0734699999994</v>
      </c>
      <c r="Q17" s="189">
        <v>5.8498874634789999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1.1120000000000001</v>
      </c>
      <c r="E18" s="56">
        <v>2.2000000000000002</v>
      </c>
      <c r="F18" s="56">
        <v>3.6389999999999998</v>
      </c>
      <c r="G18" s="56">
        <v>5.9930000000000003</v>
      </c>
      <c r="H18" s="56">
        <v>6.7389999999999999</v>
      </c>
      <c r="I18" s="56">
        <v>48.755000000000003</v>
      </c>
      <c r="J18" s="56">
        <v>9.5000000000000001E-2</v>
      </c>
      <c r="K18" s="56">
        <v>0.91200000000000003</v>
      </c>
      <c r="L18" s="56">
        <v>31.041</v>
      </c>
      <c r="M18" s="56">
        <v>8.2810000000000006</v>
      </c>
      <c r="N18" s="56">
        <v>0</v>
      </c>
      <c r="O18" s="56">
        <v>0</v>
      </c>
      <c r="P18" s="57">
        <v>108.767</v>
      </c>
      <c r="Q18" s="189" t="s">
        <v>317</v>
      </c>
    </row>
    <row r="19" spans="1:17" ht="14.4" customHeight="1" x14ac:dyDescent="0.3">
      <c r="A19" s="19" t="s">
        <v>47</v>
      </c>
      <c r="B19" s="55">
        <v>2449.3790888196399</v>
      </c>
      <c r="C19" s="56">
        <v>204.11492406830399</v>
      </c>
      <c r="D19" s="56">
        <v>332.82094000000001</v>
      </c>
      <c r="E19" s="56">
        <v>139.96413999999999</v>
      </c>
      <c r="F19" s="56">
        <v>136.91721999999999</v>
      </c>
      <c r="G19" s="56">
        <v>207.60171</v>
      </c>
      <c r="H19" s="56">
        <v>223.63818000000001</v>
      </c>
      <c r="I19" s="56">
        <v>290.79700000000003</v>
      </c>
      <c r="J19" s="56">
        <v>225.49589</v>
      </c>
      <c r="K19" s="56">
        <v>461.87342999999998</v>
      </c>
      <c r="L19" s="56">
        <v>350.35221000000001</v>
      </c>
      <c r="M19" s="56">
        <v>269.63623999999999</v>
      </c>
      <c r="N19" s="56">
        <v>0</v>
      </c>
      <c r="O19" s="56">
        <v>0</v>
      </c>
      <c r="P19" s="57">
        <v>2639.0969599999999</v>
      </c>
      <c r="Q19" s="189">
        <v>1.292946594692</v>
      </c>
    </row>
    <row r="20" spans="1:17" ht="14.4" customHeight="1" x14ac:dyDescent="0.3">
      <c r="A20" s="19" t="s">
        <v>48</v>
      </c>
      <c r="B20" s="55">
        <v>50168.004529141603</v>
      </c>
      <c r="C20" s="56">
        <v>4180.6670440951402</v>
      </c>
      <c r="D20" s="56">
        <v>4620.5711499999998</v>
      </c>
      <c r="E20" s="56">
        <v>4510.1547700000001</v>
      </c>
      <c r="F20" s="56">
        <v>4570.10401</v>
      </c>
      <c r="G20" s="56">
        <v>4775.4367599999996</v>
      </c>
      <c r="H20" s="56">
        <v>4822.7290899999998</v>
      </c>
      <c r="I20" s="56">
        <v>4643.2919400000101</v>
      </c>
      <c r="J20" s="56">
        <v>6598.5647300000001</v>
      </c>
      <c r="K20" s="56">
        <v>4897.5556299999998</v>
      </c>
      <c r="L20" s="56">
        <v>4691.6297199999999</v>
      </c>
      <c r="M20" s="56">
        <v>4742.2960999999996</v>
      </c>
      <c r="N20" s="56">
        <v>0</v>
      </c>
      <c r="O20" s="56">
        <v>0</v>
      </c>
      <c r="P20" s="57">
        <v>48872.333899999998</v>
      </c>
      <c r="Q20" s="189">
        <v>1.1690080406909999</v>
      </c>
    </row>
    <row r="21" spans="1:17" ht="14.4" customHeight="1" x14ac:dyDescent="0.3">
      <c r="A21" s="20" t="s">
        <v>49</v>
      </c>
      <c r="B21" s="55">
        <v>24820.057315824601</v>
      </c>
      <c r="C21" s="56">
        <v>2068.3381096520502</v>
      </c>
      <c r="D21" s="56">
        <v>2068.2550000000001</v>
      </c>
      <c r="E21" s="56">
        <v>2068.2539999999999</v>
      </c>
      <c r="F21" s="56">
        <v>2072.1559999999999</v>
      </c>
      <c r="G21" s="56">
        <v>2072.1559999999999</v>
      </c>
      <c r="H21" s="56">
        <v>2072.1550000000002</v>
      </c>
      <c r="I21" s="56">
        <v>2072.1550000000002</v>
      </c>
      <c r="J21" s="56">
        <v>2072.1529999999998</v>
      </c>
      <c r="K21" s="56">
        <v>2072.152</v>
      </c>
      <c r="L21" s="56">
        <v>2072.152</v>
      </c>
      <c r="M21" s="56">
        <v>2072.152</v>
      </c>
      <c r="N21" s="56">
        <v>0</v>
      </c>
      <c r="O21" s="56">
        <v>0</v>
      </c>
      <c r="P21" s="57">
        <v>20713.740000000002</v>
      </c>
      <c r="Q21" s="189">
        <v>1.0014677921049999</v>
      </c>
    </row>
    <row r="22" spans="1:17" ht="14.4" customHeight="1" x14ac:dyDescent="0.3">
      <c r="A22" s="19" t="s">
        <v>50</v>
      </c>
      <c r="B22" s="55">
        <v>273.24486690968399</v>
      </c>
      <c r="C22" s="56">
        <v>22.770405575807001</v>
      </c>
      <c r="D22" s="56">
        <v>36.179000000000002</v>
      </c>
      <c r="E22" s="56">
        <v>0</v>
      </c>
      <c r="F22" s="56">
        <v>4.4527999999999999</v>
      </c>
      <c r="G22" s="56">
        <v>0</v>
      </c>
      <c r="H22" s="56">
        <v>21.36</v>
      </c>
      <c r="I22" s="56">
        <v>0</v>
      </c>
      <c r="J22" s="56">
        <v>86.236699999999999</v>
      </c>
      <c r="K22" s="56">
        <v>5.98</v>
      </c>
      <c r="L22" s="56">
        <v>0</v>
      </c>
      <c r="M22" s="56">
        <v>13.2957</v>
      </c>
      <c r="N22" s="56">
        <v>0</v>
      </c>
      <c r="O22" s="56">
        <v>0</v>
      </c>
      <c r="P22" s="57">
        <v>167.5042</v>
      </c>
      <c r="Q22" s="189">
        <v>0.73562238249199996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317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0.82800000000100005</v>
      </c>
      <c r="E24" s="56">
        <v>5.0153999999919998</v>
      </c>
      <c r="F24" s="56">
        <v>2.1048100000000001</v>
      </c>
      <c r="G24" s="56">
        <v>16.656560000005999</v>
      </c>
      <c r="H24" s="56">
        <v>6.3500699999929999</v>
      </c>
      <c r="I24" s="56">
        <v>6.6923599999969996</v>
      </c>
      <c r="J24" s="56">
        <v>4.8883599999970002</v>
      </c>
      <c r="K24" s="56">
        <v>0.42620999999699999</v>
      </c>
      <c r="L24" s="56">
        <v>1.4435299999960001</v>
      </c>
      <c r="M24" s="56">
        <v>10.342070000002</v>
      </c>
      <c r="N24" s="56">
        <v>0</v>
      </c>
      <c r="O24" s="56">
        <v>0</v>
      </c>
      <c r="P24" s="57">
        <v>54.747369999985999</v>
      </c>
      <c r="Q24" s="189"/>
    </row>
    <row r="25" spans="1:17" ht="14.4" customHeight="1" x14ac:dyDescent="0.3">
      <c r="A25" s="21" t="s">
        <v>53</v>
      </c>
      <c r="B25" s="58">
        <v>331578.93272655702</v>
      </c>
      <c r="C25" s="59">
        <v>27631.577727213102</v>
      </c>
      <c r="D25" s="59">
        <v>30112.80672</v>
      </c>
      <c r="E25" s="59">
        <v>23953.80862</v>
      </c>
      <c r="F25" s="59">
        <v>30592.59404</v>
      </c>
      <c r="G25" s="59">
        <v>29458.285810000001</v>
      </c>
      <c r="H25" s="59">
        <v>28622.070189999999</v>
      </c>
      <c r="I25" s="59">
        <v>32115.06956</v>
      </c>
      <c r="J25" s="59">
        <v>31306.664970000002</v>
      </c>
      <c r="K25" s="59">
        <v>39806.237609999996</v>
      </c>
      <c r="L25" s="59">
        <v>28801.54106</v>
      </c>
      <c r="M25" s="59">
        <v>31839.7143</v>
      </c>
      <c r="N25" s="59">
        <v>0</v>
      </c>
      <c r="O25" s="59">
        <v>0</v>
      </c>
      <c r="P25" s="60">
        <v>306608.79288000002</v>
      </c>
      <c r="Q25" s="190">
        <v>1.1096318708499999</v>
      </c>
    </row>
    <row r="26" spans="1:17" ht="14.4" customHeight="1" x14ac:dyDescent="0.3">
      <c r="A26" s="19" t="s">
        <v>54</v>
      </c>
      <c r="B26" s="55">
        <v>10654.9256246194</v>
      </c>
      <c r="C26" s="56">
        <v>887.91046871828303</v>
      </c>
      <c r="D26" s="56">
        <v>919.12324999999998</v>
      </c>
      <c r="E26" s="56">
        <v>849.39730999999995</v>
      </c>
      <c r="F26" s="56">
        <v>893.92217000000005</v>
      </c>
      <c r="G26" s="56">
        <v>890.72888999999998</v>
      </c>
      <c r="H26" s="56">
        <v>792.00603000000001</v>
      </c>
      <c r="I26" s="56">
        <v>1337.7708700000001</v>
      </c>
      <c r="J26" s="56">
        <v>1009.2139100000001</v>
      </c>
      <c r="K26" s="56">
        <v>1011.43282</v>
      </c>
      <c r="L26" s="56">
        <v>971.46875</v>
      </c>
      <c r="M26" s="56">
        <v>890.95297000000005</v>
      </c>
      <c r="N26" s="56">
        <v>0</v>
      </c>
      <c r="O26" s="56">
        <v>0</v>
      </c>
      <c r="P26" s="57">
        <v>9566.0169700000006</v>
      </c>
      <c r="Q26" s="189">
        <v>1.0773627867910001</v>
      </c>
    </row>
    <row r="27" spans="1:17" ht="14.4" customHeight="1" x14ac:dyDescent="0.3">
      <c r="A27" s="22" t="s">
        <v>55</v>
      </c>
      <c r="B27" s="58">
        <v>342233.85835117602</v>
      </c>
      <c r="C27" s="59">
        <v>28519.488195931401</v>
      </c>
      <c r="D27" s="59">
        <v>31031.929970000001</v>
      </c>
      <c r="E27" s="59">
        <v>24803.20593</v>
      </c>
      <c r="F27" s="59">
        <v>31486.516210000002</v>
      </c>
      <c r="G27" s="59">
        <v>30349.0147</v>
      </c>
      <c r="H27" s="59">
        <v>29414.076219999999</v>
      </c>
      <c r="I27" s="59">
        <v>33452.840429999997</v>
      </c>
      <c r="J27" s="59">
        <v>32315.87888</v>
      </c>
      <c r="K27" s="59">
        <v>40817.670429999998</v>
      </c>
      <c r="L27" s="59">
        <v>29773.00981</v>
      </c>
      <c r="M27" s="59">
        <v>32730.667270000002</v>
      </c>
      <c r="N27" s="59">
        <v>0</v>
      </c>
      <c r="O27" s="59">
        <v>0</v>
      </c>
      <c r="P27" s="60">
        <v>316174.80985000002</v>
      </c>
      <c r="Q27" s="190">
        <v>1.108627222472</v>
      </c>
    </row>
    <row r="28" spans="1:17" ht="14.4" customHeight="1" x14ac:dyDescent="0.3">
      <c r="A28" s="20" t="s">
        <v>56</v>
      </c>
      <c r="B28" s="55">
        <v>54.667604418895003</v>
      </c>
      <c r="C28" s="56">
        <v>4.555633701574</v>
      </c>
      <c r="D28" s="56">
        <v>15.8832</v>
      </c>
      <c r="E28" s="56">
        <v>0.99729999999999996</v>
      </c>
      <c r="F28" s="56">
        <v>0</v>
      </c>
      <c r="G28" s="56">
        <v>0.33056000000000002</v>
      </c>
      <c r="H28" s="56">
        <v>0</v>
      </c>
      <c r="I28" s="56">
        <v>0.30742000000000003</v>
      </c>
      <c r="J28" s="56">
        <v>0.26550000000000001</v>
      </c>
      <c r="K28" s="56">
        <v>2.7174800000000001</v>
      </c>
      <c r="L28" s="56">
        <v>24.18008</v>
      </c>
      <c r="M28" s="56">
        <v>74.473050000000001</v>
      </c>
      <c r="N28" s="56">
        <v>0</v>
      </c>
      <c r="O28" s="56">
        <v>0</v>
      </c>
      <c r="P28" s="57">
        <v>119.15459</v>
      </c>
      <c r="Q28" s="189">
        <v>2.6155436939280001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0.82799999999999996</v>
      </c>
      <c r="E31" s="62">
        <v>36.744999999999997</v>
      </c>
      <c r="F31" s="62">
        <v>0.754</v>
      </c>
      <c r="G31" s="62">
        <v>0.56599999999999995</v>
      </c>
      <c r="H31" s="62">
        <v>0</v>
      </c>
      <c r="I31" s="62">
        <v>1.0760000000000001</v>
      </c>
      <c r="J31" s="62">
        <v>1.887</v>
      </c>
      <c r="K31" s="62">
        <v>194.55468999999999</v>
      </c>
      <c r="L31" s="62">
        <v>0.94299999999999995</v>
      </c>
      <c r="M31" s="62">
        <v>0.94299999999999995</v>
      </c>
      <c r="N31" s="62">
        <v>0</v>
      </c>
      <c r="O31" s="62">
        <v>0</v>
      </c>
      <c r="P31" s="63">
        <v>238.29669000000001</v>
      </c>
      <c r="Q31" s="191" t="s">
        <v>317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308</v>
      </c>
      <c r="G4" s="502" t="s">
        <v>64</v>
      </c>
      <c r="H4" s="266" t="s">
        <v>183</v>
      </c>
      <c r="I4" s="500" t="s">
        <v>65</v>
      </c>
      <c r="J4" s="502" t="s">
        <v>279</v>
      </c>
      <c r="K4" s="503" t="s">
        <v>310</v>
      </c>
    </row>
    <row r="5" spans="1:11" ht="42" thickBot="1" x14ac:dyDescent="0.35">
      <c r="A5" s="103"/>
      <c r="B5" s="28" t="s">
        <v>304</v>
      </c>
      <c r="C5" s="29" t="s">
        <v>305</v>
      </c>
      <c r="D5" s="30" t="s">
        <v>306</v>
      </c>
      <c r="E5" s="30" t="s">
        <v>307</v>
      </c>
      <c r="F5" s="501"/>
      <c r="G5" s="501"/>
      <c r="H5" s="29" t="s">
        <v>309</v>
      </c>
      <c r="I5" s="501"/>
      <c r="J5" s="501"/>
      <c r="K5" s="504"/>
    </row>
    <row r="6" spans="1:11" ht="14.4" customHeight="1" thickBot="1" x14ac:dyDescent="0.35">
      <c r="A6" s="637" t="s">
        <v>319</v>
      </c>
      <c r="B6" s="619">
        <v>337302.485662213</v>
      </c>
      <c r="C6" s="619">
        <v>340973.63425</v>
      </c>
      <c r="D6" s="620">
        <v>3671.1485877872901</v>
      </c>
      <c r="E6" s="621">
        <v>1.0108838468250001</v>
      </c>
      <c r="F6" s="619">
        <v>331578.93272655702</v>
      </c>
      <c r="G6" s="620">
        <v>276315.777272131</v>
      </c>
      <c r="H6" s="622">
        <v>31839.7143</v>
      </c>
      <c r="I6" s="619">
        <v>306608.79288000002</v>
      </c>
      <c r="J6" s="620">
        <v>30293.015607869202</v>
      </c>
      <c r="K6" s="623">
        <v>0.92469322570800006</v>
      </c>
    </row>
    <row r="7" spans="1:11" ht="14.4" customHeight="1" thickBot="1" x14ac:dyDescent="0.35">
      <c r="A7" s="638" t="s">
        <v>320</v>
      </c>
      <c r="B7" s="619">
        <v>253876.88307618099</v>
      </c>
      <c r="C7" s="619">
        <v>251541.43788000001</v>
      </c>
      <c r="D7" s="620">
        <v>-2335.4451961805198</v>
      </c>
      <c r="E7" s="621">
        <v>0.99080087494400004</v>
      </c>
      <c r="F7" s="619">
        <v>251886.039877198</v>
      </c>
      <c r="G7" s="620">
        <v>209905.033230998</v>
      </c>
      <c r="H7" s="622">
        <v>24558.358990000001</v>
      </c>
      <c r="I7" s="619">
        <v>224397.09672</v>
      </c>
      <c r="J7" s="620">
        <v>14492.063489001999</v>
      </c>
      <c r="K7" s="623">
        <v>0.890867540056</v>
      </c>
    </row>
    <row r="8" spans="1:11" ht="14.4" customHeight="1" thickBot="1" x14ac:dyDescent="0.35">
      <c r="A8" s="639" t="s">
        <v>321</v>
      </c>
      <c r="B8" s="619">
        <v>250380.21235376401</v>
      </c>
      <c r="C8" s="619">
        <v>248468.05387999999</v>
      </c>
      <c r="D8" s="620">
        <v>-1912.1584737641999</v>
      </c>
      <c r="E8" s="621">
        <v>0.99236298086100005</v>
      </c>
      <c r="F8" s="619">
        <v>248834.74041878601</v>
      </c>
      <c r="G8" s="620">
        <v>207362.28368232201</v>
      </c>
      <c r="H8" s="622">
        <v>24292.304990000001</v>
      </c>
      <c r="I8" s="619">
        <v>221992.14872</v>
      </c>
      <c r="J8" s="620">
        <v>14629.865037678301</v>
      </c>
      <c r="K8" s="623">
        <v>0.892126832235</v>
      </c>
    </row>
    <row r="9" spans="1:11" ht="14.4" customHeight="1" thickBot="1" x14ac:dyDescent="0.35">
      <c r="A9" s="640" t="s">
        <v>322</v>
      </c>
      <c r="B9" s="624">
        <v>0</v>
      </c>
      <c r="C9" s="624">
        <v>6.9999999999999999E-4</v>
      </c>
      <c r="D9" s="625">
        <v>6.9999999999999999E-4</v>
      </c>
      <c r="E9" s="626" t="s">
        <v>317</v>
      </c>
      <c r="F9" s="624">
        <v>0</v>
      </c>
      <c r="G9" s="625">
        <v>0</v>
      </c>
      <c r="H9" s="627">
        <v>6.9999999999999994E-5</v>
      </c>
      <c r="I9" s="624">
        <v>3.7399999999999998E-3</v>
      </c>
      <c r="J9" s="625">
        <v>3.7399999999999998E-3</v>
      </c>
      <c r="K9" s="628" t="s">
        <v>317</v>
      </c>
    </row>
    <row r="10" spans="1:11" ht="14.4" customHeight="1" thickBot="1" x14ac:dyDescent="0.35">
      <c r="A10" s="641" t="s">
        <v>323</v>
      </c>
      <c r="B10" s="619">
        <v>0</v>
      </c>
      <c r="C10" s="619">
        <v>6.9999999999999999E-4</v>
      </c>
      <c r="D10" s="620">
        <v>6.9999999999999999E-4</v>
      </c>
      <c r="E10" s="629" t="s">
        <v>317</v>
      </c>
      <c r="F10" s="619">
        <v>0</v>
      </c>
      <c r="G10" s="620">
        <v>0</v>
      </c>
      <c r="H10" s="622">
        <v>6.9999999999999994E-5</v>
      </c>
      <c r="I10" s="619">
        <v>3.7399999999999998E-3</v>
      </c>
      <c r="J10" s="620">
        <v>3.7399999999999998E-3</v>
      </c>
      <c r="K10" s="630" t="s">
        <v>317</v>
      </c>
    </row>
    <row r="11" spans="1:11" ht="14.4" customHeight="1" thickBot="1" x14ac:dyDescent="0.35">
      <c r="A11" s="640" t="s">
        <v>324</v>
      </c>
      <c r="B11" s="624">
        <v>244183.67111733</v>
      </c>
      <c r="C11" s="624">
        <v>242019.99246000001</v>
      </c>
      <c r="D11" s="625">
        <v>-2163.6786573296099</v>
      </c>
      <c r="E11" s="631">
        <v>0.99113913453900004</v>
      </c>
      <c r="F11" s="624">
        <v>242354.921770082</v>
      </c>
      <c r="G11" s="625">
        <v>201962.43480840101</v>
      </c>
      <c r="H11" s="627">
        <v>23582.694459999999</v>
      </c>
      <c r="I11" s="624">
        <v>216013.19432000001</v>
      </c>
      <c r="J11" s="625">
        <v>14050.759511598601</v>
      </c>
      <c r="K11" s="632">
        <v>0.89130929441100004</v>
      </c>
    </row>
    <row r="12" spans="1:11" ht="14.4" customHeight="1" thickBot="1" x14ac:dyDescent="0.35">
      <c r="A12" s="641" t="s">
        <v>325</v>
      </c>
      <c r="B12" s="619">
        <v>31400.472106834801</v>
      </c>
      <c r="C12" s="619">
        <v>31156.64703</v>
      </c>
      <c r="D12" s="620">
        <v>-243.825076834746</v>
      </c>
      <c r="E12" s="621">
        <v>0.99223498691300005</v>
      </c>
      <c r="F12" s="619">
        <v>32054.420098170001</v>
      </c>
      <c r="G12" s="620">
        <v>26712.016748475002</v>
      </c>
      <c r="H12" s="622">
        <v>3870.7636900000002</v>
      </c>
      <c r="I12" s="619">
        <v>28890.49596</v>
      </c>
      <c r="J12" s="620">
        <v>2178.4792115250202</v>
      </c>
      <c r="K12" s="623">
        <v>0.901295230783</v>
      </c>
    </row>
    <row r="13" spans="1:11" ht="14.4" customHeight="1" thickBot="1" x14ac:dyDescent="0.35">
      <c r="A13" s="641" t="s">
        <v>326</v>
      </c>
      <c r="B13" s="619">
        <v>135</v>
      </c>
      <c r="C13" s="619">
        <v>168.42465999999999</v>
      </c>
      <c r="D13" s="620">
        <v>33.424660000000003</v>
      </c>
      <c r="E13" s="621">
        <v>1.247590074074</v>
      </c>
      <c r="F13" s="619">
        <v>194.00001751421999</v>
      </c>
      <c r="G13" s="620">
        <v>161.66668126184999</v>
      </c>
      <c r="H13" s="622">
        <v>31.73554</v>
      </c>
      <c r="I13" s="619">
        <v>238.79515000000001</v>
      </c>
      <c r="J13" s="620">
        <v>77.128468738150005</v>
      </c>
      <c r="K13" s="623">
        <v>1.230902723926</v>
      </c>
    </row>
    <row r="14" spans="1:11" ht="14.4" customHeight="1" thickBot="1" x14ac:dyDescent="0.35">
      <c r="A14" s="641" t="s">
        <v>327</v>
      </c>
      <c r="B14" s="619">
        <v>147</v>
      </c>
      <c r="C14" s="619">
        <v>247.63518999999999</v>
      </c>
      <c r="D14" s="620">
        <v>100.63518999999999</v>
      </c>
      <c r="E14" s="621">
        <v>1.6845931292509999</v>
      </c>
      <c r="F14" s="619">
        <v>269.00002428518098</v>
      </c>
      <c r="G14" s="620">
        <v>224.166686904318</v>
      </c>
      <c r="H14" s="622">
        <v>14.99863</v>
      </c>
      <c r="I14" s="619">
        <v>171.89824999999999</v>
      </c>
      <c r="J14" s="620">
        <v>-52.268436904316999</v>
      </c>
      <c r="K14" s="623">
        <v>0.63902689398099999</v>
      </c>
    </row>
    <row r="15" spans="1:11" ht="14.4" customHeight="1" thickBot="1" x14ac:dyDescent="0.35">
      <c r="A15" s="641" t="s">
        <v>328</v>
      </c>
      <c r="B15" s="619">
        <v>47.825864074049001</v>
      </c>
      <c r="C15" s="619">
        <v>8.6107999999999993</v>
      </c>
      <c r="D15" s="620">
        <v>-39.215064074049003</v>
      </c>
      <c r="E15" s="621">
        <v>0.180044839057</v>
      </c>
      <c r="F15" s="619">
        <v>47.000004243135002</v>
      </c>
      <c r="G15" s="620">
        <v>39.166670202612998</v>
      </c>
      <c r="H15" s="622">
        <v>0</v>
      </c>
      <c r="I15" s="619">
        <v>35.393599999999999</v>
      </c>
      <c r="J15" s="620">
        <v>-3.7730702026129999</v>
      </c>
      <c r="K15" s="623">
        <v>0.75305525116299998</v>
      </c>
    </row>
    <row r="16" spans="1:11" ht="14.4" customHeight="1" thickBot="1" x14ac:dyDescent="0.35">
      <c r="A16" s="641" t="s">
        <v>329</v>
      </c>
      <c r="B16" s="619">
        <v>0.56971548467599997</v>
      </c>
      <c r="C16" s="619">
        <v>2.08935</v>
      </c>
      <c r="D16" s="620">
        <v>1.519634515323</v>
      </c>
      <c r="E16" s="621">
        <v>3.667356875836</v>
      </c>
      <c r="F16" s="619">
        <v>11.000002681590001</v>
      </c>
      <c r="G16" s="620">
        <v>9.166668901325</v>
      </c>
      <c r="H16" s="622">
        <v>0</v>
      </c>
      <c r="I16" s="619">
        <v>3.7024699999999999</v>
      </c>
      <c r="J16" s="620">
        <v>-5.4641989013250001</v>
      </c>
      <c r="K16" s="623">
        <v>0.336588099764</v>
      </c>
    </row>
    <row r="17" spans="1:11" ht="14.4" customHeight="1" thickBot="1" x14ac:dyDescent="0.35">
      <c r="A17" s="641" t="s">
        <v>330</v>
      </c>
      <c r="B17" s="619">
        <v>9.9999996850239992</v>
      </c>
      <c r="C17" s="619">
        <v>0</v>
      </c>
      <c r="D17" s="620">
        <v>-9.9999996850239992</v>
      </c>
      <c r="E17" s="621">
        <v>0</v>
      </c>
      <c r="F17" s="619">
        <v>8.0000007222350007</v>
      </c>
      <c r="G17" s="620">
        <v>6.6666672685290003</v>
      </c>
      <c r="H17" s="622">
        <v>0</v>
      </c>
      <c r="I17" s="619">
        <v>0</v>
      </c>
      <c r="J17" s="620">
        <v>-6.6666672685290003</v>
      </c>
      <c r="K17" s="623">
        <v>0</v>
      </c>
    </row>
    <row r="18" spans="1:11" ht="14.4" customHeight="1" thickBot="1" x14ac:dyDescent="0.35">
      <c r="A18" s="641" t="s">
        <v>331</v>
      </c>
      <c r="B18" s="619">
        <v>219.037075256604</v>
      </c>
      <c r="C18" s="619">
        <v>142.15651</v>
      </c>
      <c r="D18" s="620">
        <v>-76.880565256603006</v>
      </c>
      <c r="E18" s="621">
        <v>0.64900661147600003</v>
      </c>
      <c r="F18" s="619">
        <v>204.00001841701501</v>
      </c>
      <c r="G18" s="620">
        <v>170.000015347512</v>
      </c>
      <c r="H18" s="622">
        <v>18.106829999999999</v>
      </c>
      <c r="I18" s="619">
        <v>287.55484000000001</v>
      </c>
      <c r="J18" s="620">
        <v>117.55482465248799</v>
      </c>
      <c r="K18" s="623">
        <v>1.409582421763</v>
      </c>
    </row>
    <row r="19" spans="1:11" ht="14.4" customHeight="1" thickBot="1" x14ac:dyDescent="0.35">
      <c r="A19" s="641" t="s">
        <v>332</v>
      </c>
      <c r="B19" s="619">
        <v>54.521831887996001</v>
      </c>
      <c r="C19" s="619">
        <v>10.320779999999999</v>
      </c>
      <c r="D19" s="620">
        <v>-44.201051887996002</v>
      </c>
      <c r="E19" s="621">
        <v>0.18929628082200001</v>
      </c>
      <c r="F19" s="619">
        <v>49.998359365543998</v>
      </c>
      <c r="G19" s="620">
        <v>41.665299471285998</v>
      </c>
      <c r="H19" s="622">
        <v>80.737660000000005</v>
      </c>
      <c r="I19" s="619">
        <v>90.853089999999995</v>
      </c>
      <c r="J19" s="620">
        <v>49.187790528713002</v>
      </c>
      <c r="K19" s="623">
        <v>1.81712142464</v>
      </c>
    </row>
    <row r="20" spans="1:11" ht="14.4" customHeight="1" thickBot="1" x14ac:dyDescent="0.35">
      <c r="A20" s="641" t="s">
        <v>333</v>
      </c>
      <c r="B20" s="619">
        <v>205000.41667259799</v>
      </c>
      <c r="C20" s="619">
        <v>205424.74591</v>
      </c>
      <c r="D20" s="620">
        <v>424.32923740154399</v>
      </c>
      <c r="E20" s="621">
        <v>1.002069894511</v>
      </c>
      <c r="F20" s="619">
        <v>204799.50281874399</v>
      </c>
      <c r="G20" s="620">
        <v>170666.252348954</v>
      </c>
      <c r="H20" s="622">
        <v>18970.245900000002</v>
      </c>
      <c r="I20" s="619">
        <v>183005.00573999999</v>
      </c>
      <c r="J20" s="620">
        <v>12338.753391046501</v>
      </c>
      <c r="K20" s="623">
        <v>0.89358129888600002</v>
      </c>
    </row>
    <row r="21" spans="1:11" ht="14.4" customHeight="1" thickBot="1" x14ac:dyDescent="0.35">
      <c r="A21" s="641" t="s">
        <v>334</v>
      </c>
      <c r="B21" s="619">
        <v>7087.2798355117302</v>
      </c>
      <c r="C21" s="619">
        <v>4797.0228500000003</v>
      </c>
      <c r="D21" s="620">
        <v>-2290.2569855117299</v>
      </c>
      <c r="E21" s="621">
        <v>0.67684964631400002</v>
      </c>
      <c r="F21" s="619">
        <v>4648.0004196190403</v>
      </c>
      <c r="G21" s="620">
        <v>3873.3336830158701</v>
      </c>
      <c r="H21" s="622">
        <v>591.42813999999998</v>
      </c>
      <c r="I21" s="619">
        <v>3235.9364700000001</v>
      </c>
      <c r="J21" s="620">
        <v>-637.39721301586906</v>
      </c>
      <c r="K21" s="623">
        <v>0.69619969403199999</v>
      </c>
    </row>
    <row r="22" spans="1:11" ht="14.4" customHeight="1" thickBot="1" x14ac:dyDescent="0.35">
      <c r="A22" s="641" t="s">
        <v>335</v>
      </c>
      <c r="B22" s="619">
        <v>81.548015996314007</v>
      </c>
      <c r="C22" s="619">
        <v>62.339379999999998</v>
      </c>
      <c r="D22" s="620">
        <v>-19.208635996314001</v>
      </c>
      <c r="E22" s="621">
        <v>0.76444998984099999</v>
      </c>
      <c r="F22" s="619">
        <v>70.000006319563994</v>
      </c>
      <c r="G22" s="620">
        <v>58.333338599636001</v>
      </c>
      <c r="H22" s="622">
        <v>4.67807</v>
      </c>
      <c r="I22" s="619">
        <v>53.558750000000003</v>
      </c>
      <c r="J22" s="620">
        <v>-4.774588599636</v>
      </c>
      <c r="K22" s="623">
        <v>0.76512493092400002</v>
      </c>
    </row>
    <row r="23" spans="1:11" ht="14.4" customHeight="1" thickBot="1" x14ac:dyDescent="0.35">
      <c r="A23" s="640" t="s">
        <v>336</v>
      </c>
      <c r="B23" s="624">
        <v>2142.6774890776901</v>
      </c>
      <c r="C23" s="624">
        <v>2176.8866699999999</v>
      </c>
      <c r="D23" s="625">
        <v>34.209180922306999</v>
      </c>
      <c r="E23" s="631">
        <v>1.0159656229630001</v>
      </c>
      <c r="F23" s="624">
        <v>2077.1456396374801</v>
      </c>
      <c r="G23" s="625">
        <v>1730.9546996979</v>
      </c>
      <c r="H23" s="627">
        <v>232.11199999999999</v>
      </c>
      <c r="I23" s="624">
        <v>2089.5680000000002</v>
      </c>
      <c r="J23" s="625">
        <v>358.61330030210399</v>
      </c>
      <c r="K23" s="632">
        <v>1.0059804956009999</v>
      </c>
    </row>
    <row r="24" spans="1:11" ht="14.4" customHeight="1" thickBot="1" x14ac:dyDescent="0.35">
      <c r="A24" s="641" t="s">
        <v>337</v>
      </c>
      <c r="B24" s="619">
        <v>2122.9582535233199</v>
      </c>
      <c r="C24" s="619">
        <v>2138.1926699999999</v>
      </c>
      <c r="D24" s="620">
        <v>15.234416476676</v>
      </c>
      <c r="E24" s="621">
        <v>1.007176032054</v>
      </c>
      <c r="F24" s="619">
        <v>2046.9404061108901</v>
      </c>
      <c r="G24" s="620">
        <v>1705.7836717590701</v>
      </c>
      <c r="H24" s="622">
        <v>218.054</v>
      </c>
      <c r="I24" s="619">
        <v>2045.9059999999999</v>
      </c>
      <c r="J24" s="620">
        <v>340.12232824092803</v>
      </c>
      <c r="K24" s="623">
        <v>0.99949465743699994</v>
      </c>
    </row>
    <row r="25" spans="1:11" ht="14.4" customHeight="1" thickBot="1" x14ac:dyDescent="0.35">
      <c r="A25" s="641" t="s">
        <v>338</v>
      </c>
      <c r="B25" s="619">
        <v>19.719235554369</v>
      </c>
      <c r="C25" s="619">
        <v>38.694000000000003</v>
      </c>
      <c r="D25" s="620">
        <v>18.974764445630001</v>
      </c>
      <c r="E25" s="621">
        <v>1.962246451862</v>
      </c>
      <c r="F25" s="619">
        <v>30.205233526588</v>
      </c>
      <c r="G25" s="620">
        <v>25.171027938824</v>
      </c>
      <c r="H25" s="622">
        <v>14.058</v>
      </c>
      <c r="I25" s="619">
        <v>43.661999999999999</v>
      </c>
      <c r="J25" s="620">
        <v>18.490972061175999</v>
      </c>
      <c r="K25" s="623">
        <v>1.445511088717</v>
      </c>
    </row>
    <row r="26" spans="1:11" ht="14.4" customHeight="1" thickBot="1" x14ac:dyDescent="0.35">
      <c r="A26" s="640" t="s">
        <v>339</v>
      </c>
      <c r="B26" s="624">
        <v>2037.7333441999201</v>
      </c>
      <c r="C26" s="624">
        <v>1986.90083</v>
      </c>
      <c r="D26" s="625">
        <v>-50.832514199915003</v>
      </c>
      <c r="E26" s="631">
        <v>0.97505438366300001</v>
      </c>
      <c r="F26" s="624">
        <v>2238.1799864816398</v>
      </c>
      <c r="G26" s="625">
        <v>1865.1499887346999</v>
      </c>
      <c r="H26" s="627">
        <v>280.62741</v>
      </c>
      <c r="I26" s="624">
        <v>2043.0454099999999</v>
      </c>
      <c r="J26" s="625">
        <v>177.89542126529699</v>
      </c>
      <c r="K26" s="632">
        <v>0.91281551186200005</v>
      </c>
    </row>
    <row r="27" spans="1:11" ht="14.4" customHeight="1" thickBot="1" x14ac:dyDescent="0.35">
      <c r="A27" s="641" t="s">
        <v>340</v>
      </c>
      <c r="B27" s="619">
        <v>121.999996157296</v>
      </c>
      <c r="C27" s="619">
        <v>23.810749999999999</v>
      </c>
      <c r="D27" s="620">
        <v>-98.189246157295003</v>
      </c>
      <c r="E27" s="621">
        <v>0.195170088114</v>
      </c>
      <c r="F27" s="619">
        <v>80.000007222357993</v>
      </c>
      <c r="G27" s="620">
        <v>66.666672685299005</v>
      </c>
      <c r="H27" s="622">
        <v>3.9041999999999999</v>
      </c>
      <c r="I27" s="619">
        <v>23.117660000000001</v>
      </c>
      <c r="J27" s="620">
        <v>-43.549012685298997</v>
      </c>
      <c r="K27" s="623">
        <v>0.28897072391099998</v>
      </c>
    </row>
    <row r="28" spans="1:11" ht="14.4" customHeight="1" thickBot="1" x14ac:dyDescent="0.35">
      <c r="A28" s="641" t="s">
        <v>341</v>
      </c>
      <c r="B28" s="619">
        <v>0</v>
      </c>
      <c r="C28" s="619">
        <v>0.20327999999999999</v>
      </c>
      <c r="D28" s="620">
        <v>0.20327999999999999</v>
      </c>
      <c r="E28" s="629" t="s">
        <v>342</v>
      </c>
      <c r="F28" s="619">
        <v>0.20328001835199999</v>
      </c>
      <c r="G28" s="620">
        <v>0.169400015293</v>
      </c>
      <c r="H28" s="622">
        <v>0</v>
      </c>
      <c r="I28" s="619">
        <v>0</v>
      </c>
      <c r="J28" s="620">
        <v>-0.169400015293</v>
      </c>
      <c r="K28" s="623">
        <v>0</v>
      </c>
    </row>
    <row r="29" spans="1:11" ht="14.4" customHeight="1" thickBot="1" x14ac:dyDescent="0.35">
      <c r="A29" s="641" t="s">
        <v>343</v>
      </c>
      <c r="B29" s="619">
        <v>176.99999455091901</v>
      </c>
      <c r="C29" s="619">
        <v>208.45502999999999</v>
      </c>
      <c r="D29" s="620">
        <v>31.45503544908</v>
      </c>
      <c r="E29" s="621">
        <v>1.1777120701549999</v>
      </c>
      <c r="F29" s="619">
        <v>380.72191267333898</v>
      </c>
      <c r="G29" s="620">
        <v>317.26826056111599</v>
      </c>
      <c r="H29" s="622">
        <v>24.107890000000001</v>
      </c>
      <c r="I29" s="619">
        <v>288.49128000000002</v>
      </c>
      <c r="J29" s="620">
        <v>-28.776980561115</v>
      </c>
      <c r="K29" s="623">
        <v>0.75774803182200001</v>
      </c>
    </row>
    <row r="30" spans="1:11" ht="14.4" customHeight="1" thickBot="1" x14ac:dyDescent="0.35">
      <c r="A30" s="641" t="s">
        <v>344</v>
      </c>
      <c r="B30" s="619">
        <v>897.99997190416104</v>
      </c>
      <c r="C30" s="619">
        <v>840.92980999999997</v>
      </c>
      <c r="D30" s="620">
        <v>-57.070161904160997</v>
      </c>
      <c r="E30" s="621">
        <v>0.936447479187</v>
      </c>
      <c r="F30" s="619">
        <v>935.00007366074897</v>
      </c>
      <c r="G30" s="620">
        <v>779.16672805062399</v>
      </c>
      <c r="H30" s="622">
        <v>120.47929999999999</v>
      </c>
      <c r="I30" s="619">
        <v>910.03386999999998</v>
      </c>
      <c r="J30" s="620">
        <v>130.86714194937599</v>
      </c>
      <c r="K30" s="623">
        <v>0.97329818000599999</v>
      </c>
    </row>
    <row r="31" spans="1:11" ht="14.4" customHeight="1" thickBot="1" x14ac:dyDescent="0.35">
      <c r="A31" s="641" t="s">
        <v>345</v>
      </c>
      <c r="B31" s="619">
        <v>169.73339683236699</v>
      </c>
      <c r="C31" s="619">
        <v>166.50957</v>
      </c>
      <c r="D31" s="620">
        <v>-3.223826832366</v>
      </c>
      <c r="E31" s="621">
        <v>0.98100652615999995</v>
      </c>
      <c r="F31" s="619">
        <v>170.000015347512</v>
      </c>
      <c r="G31" s="620">
        <v>141.66667945626</v>
      </c>
      <c r="H31" s="622">
        <v>16.1982</v>
      </c>
      <c r="I31" s="619">
        <v>139.70685</v>
      </c>
      <c r="J31" s="620">
        <v>-1.95982945626</v>
      </c>
      <c r="K31" s="623">
        <v>0.82180492580700004</v>
      </c>
    </row>
    <row r="32" spans="1:11" ht="14.4" customHeight="1" thickBot="1" x14ac:dyDescent="0.35">
      <c r="A32" s="641" t="s">
        <v>346</v>
      </c>
      <c r="B32" s="619">
        <v>1.999999937004</v>
      </c>
      <c r="C32" s="619">
        <v>2.1081599999999998</v>
      </c>
      <c r="D32" s="620">
        <v>0.108160062995</v>
      </c>
      <c r="E32" s="621">
        <v>1.0540800332</v>
      </c>
      <c r="F32" s="619">
        <v>0</v>
      </c>
      <c r="G32" s="620">
        <v>0</v>
      </c>
      <c r="H32" s="622">
        <v>0</v>
      </c>
      <c r="I32" s="619">
        <v>4.2162199999999999</v>
      </c>
      <c r="J32" s="620">
        <v>4.2162199999999999</v>
      </c>
      <c r="K32" s="630" t="s">
        <v>317</v>
      </c>
    </row>
    <row r="33" spans="1:11" ht="14.4" customHeight="1" thickBot="1" x14ac:dyDescent="0.35">
      <c r="A33" s="641" t="s">
        <v>347</v>
      </c>
      <c r="B33" s="619">
        <v>184.99999417294799</v>
      </c>
      <c r="C33" s="619">
        <v>186.57391000000001</v>
      </c>
      <c r="D33" s="620">
        <v>1.5739158270510001</v>
      </c>
      <c r="E33" s="621">
        <v>1.0085076533870001</v>
      </c>
      <c r="F33" s="619">
        <v>180.000016250307</v>
      </c>
      <c r="G33" s="620">
        <v>150.00001354192301</v>
      </c>
      <c r="H33" s="622">
        <v>27.187899999999999</v>
      </c>
      <c r="I33" s="619">
        <v>236.46006</v>
      </c>
      <c r="J33" s="620">
        <v>86.460046458077002</v>
      </c>
      <c r="K33" s="623">
        <v>1.3136668814020001</v>
      </c>
    </row>
    <row r="34" spans="1:11" ht="14.4" customHeight="1" thickBot="1" x14ac:dyDescent="0.35">
      <c r="A34" s="641" t="s">
        <v>348</v>
      </c>
      <c r="B34" s="619">
        <v>81.999997606183996</v>
      </c>
      <c r="C34" s="619">
        <v>84.311909999999997</v>
      </c>
      <c r="D34" s="620">
        <v>2.3119123938150001</v>
      </c>
      <c r="E34" s="621">
        <v>1.028194054406</v>
      </c>
      <c r="F34" s="619">
        <v>80.000007222357993</v>
      </c>
      <c r="G34" s="620">
        <v>66.666672685297996</v>
      </c>
      <c r="H34" s="622">
        <v>5.2545000000000002</v>
      </c>
      <c r="I34" s="619">
        <v>86.166709999999995</v>
      </c>
      <c r="J34" s="620">
        <v>19.500037314701</v>
      </c>
      <c r="K34" s="623">
        <v>1.0770837777610001</v>
      </c>
    </row>
    <row r="35" spans="1:11" ht="14.4" customHeight="1" thickBot="1" x14ac:dyDescent="0.35">
      <c r="A35" s="641" t="s">
        <v>349</v>
      </c>
      <c r="B35" s="619">
        <v>401.99999303903599</v>
      </c>
      <c r="C35" s="619">
        <v>369.81634000000003</v>
      </c>
      <c r="D35" s="620">
        <v>-32.183653039035001</v>
      </c>
      <c r="E35" s="621">
        <v>0.91994116020799999</v>
      </c>
      <c r="F35" s="619">
        <v>410.000037014589</v>
      </c>
      <c r="G35" s="620">
        <v>341.66669751215699</v>
      </c>
      <c r="H35" s="622">
        <v>72.15925</v>
      </c>
      <c r="I35" s="619">
        <v>338.24666000000002</v>
      </c>
      <c r="J35" s="620">
        <v>-3.4200375121570001</v>
      </c>
      <c r="K35" s="623">
        <v>0.82499177917800004</v>
      </c>
    </row>
    <row r="36" spans="1:11" ht="14.4" customHeight="1" thickBot="1" x14ac:dyDescent="0.35">
      <c r="A36" s="641" t="s">
        <v>350</v>
      </c>
      <c r="B36" s="619">
        <v>0</v>
      </c>
      <c r="C36" s="619">
        <v>2.6779000000000002</v>
      </c>
      <c r="D36" s="620">
        <v>2.6779000000000002</v>
      </c>
      <c r="E36" s="629" t="s">
        <v>317</v>
      </c>
      <c r="F36" s="619">
        <v>2.0000001805580001</v>
      </c>
      <c r="G36" s="620">
        <v>1.666666817132</v>
      </c>
      <c r="H36" s="622">
        <v>10.93046</v>
      </c>
      <c r="I36" s="619">
        <v>14.94726</v>
      </c>
      <c r="J36" s="620">
        <v>13.280593182866999</v>
      </c>
      <c r="K36" s="623">
        <v>7.4736293252839996</v>
      </c>
    </row>
    <row r="37" spans="1:11" ht="14.4" customHeight="1" thickBot="1" x14ac:dyDescent="0.35">
      <c r="A37" s="641" t="s">
        <v>351</v>
      </c>
      <c r="B37" s="619">
        <v>0</v>
      </c>
      <c r="C37" s="619">
        <v>101.50417</v>
      </c>
      <c r="D37" s="620">
        <v>101.50417</v>
      </c>
      <c r="E37" s="629" t="s">
        <v>342</v>
      </c>
      <c r="F37" s="619">
        <v>0.25463689151899999</v>
      </c>
      <c r="G37" s="620">
        <v>0.21219740959899999</v>
      </c>
      <c r="H37" s="622">
        <v>0.40571000000000002</v>
      </c>
      <c r="I37" s="619">
        <v>1.6588400000000001</v>
      </c>
      <c r="J37" s="620">
        <v>1.4466425904</v>
      </c>
      <c r="K37" s="623">
        <v>6.514531300232</v>
      </c>
    </row>
    <row r="38" spans="1:11" ht="14.4" customHeight="1" thickBot="1" x14ac:dyDescent="0.35">
      <c r="A38" s="640" t="s">
        <v>352</v>
      </c>
      <c r="B38" s="624">
        <v>1084.9999658251299</v>
      </c>
      <c r="C38" s="624">
        <v>1147.49467</v>
      </c>
      <c r="D38" s="625">
        <v>62.494704174870002</v>
      </c>
      <c r="E38" s="631">
        <v>1.057598807505</v>
      </c>
      <c r="F38" s="624">
        <v>1111.4434438431499</v>
      </c>
      <c r="G38" s="625">
        <v>926.202869869295</v>
      </c>
      <c r="H38" s="627">
        <v>107.99491999999999</v>
      </c>
      <c r="I38" s="624">
        <v>1019.12869</v>
      </c>
      <c r="J38" s="625">
        <v>92.925820130703997</v>
      </c>
      <c r="K38" s="632">
        <v>0.91694156427399998</v>
      </c>
    </row>
    <row r="39" spans="1:11" ht="14.4" customHeight="1" thickBot="1" x14ac:dyDescent="0.35">
      <c r="A39" s="641" t="s">
        <v>353</v>
      </c>
      <c r="B39" s="619">
        <v>929.99997070725396</v>
      </c>
      <c r="C39" s="619">
        <v>824.57366000000002</v>
      </c>
      <c r="D39" s="620">
        <v>-105.426310707254</v>
      </c>
      <c r="E39" s="621">
        <v>0.88663837201200002</v>
      </c>
      <c r="F39" s="619">
        <v>891.00912993926102</v>
      </c>
      <c r="G39" s="620">
        <v>742.50760828271802</v>
      </c>
      <c r="H39" s="622">
        <v>83.863619999999997</v>
      </c>
      <c r="I39" s="619">
        <v>768.13097000000005</v>
      </c>
      <c r="J39" s="620">
        <v>25.623361717281998</v>
      </c>
      <c r="K39" s="623">
        <v>0.86209102038300001</v>
      </c>
    </row>
    <row r="40" spans="1:11" ht="14.4" customHeight="1" thickBot="1" x14ac:dyDescent="0.35">
      <c r="A40" s="641" t="s">
        <v>354</v>
      </c>
      <c r="B40" s="619">
        <v>154.99999511787601</v>
      </c>
      <c r="C40" s="619">
        <v>322.92101000000002</v>
      </c>
      <c r="D40" s="620">
        <v>167.92101488212401</v>
      </c>
      <c r="E40" s="621">
        <v>2.0833614204590001</v>
      </c>
      <c r="F40" s="619">
        <v>220.43431390389301</v>
      </c>
      <c r="G40" s="620">
        <v>183.695261586578</v>
      </c>
      <c r="H40" s="622">
        <v>24.1313</v>
      </c>
      <c r="I40" s="619">
        <v>250.99771999999999</v>
      </c>
      <c r="J40" s="620">
        <v>67.302458413422002</v>
      </c>
      <c r="K40" s="623">
        <v>1.138650855009</v>
      </c>
    </row>
    <row r="41" spans="1:11" ht="14.4" customHeight="1" thickBot="1" x14ac:dyDescent="0.35">
      <c r="A41" s="640" t="s">
        <v>355</v>
      </c>
      <c r="B41" s="624">
        <v>639.43006384008299</v>
      </c>
      <c r="C41" s="624">
        <v>625.82348999999999</v>
      </c>
      <c r="D41" s="625">
        <v>-13.606573840083</v>
      </c>
      <c r="E41" s="631">
        <v>0.97872077868999996</v>
      </c>
      <c r="F41" s="624">
        <v>598.68666147598799</v>
      </c>
      <c r="G41" s="625">
        <v>498.90555122999001</v>
      </c>
      <c r="H41" s="627">
        <v>63.154690000000002</v>
      </c>
      <c r="I41" s="624">
        <v>469.12671</v>
      </c>
      <c r="J41" s="625">
        <v>-29.77884122999</v>
      </c>
      <c r="K41" s="632">
        <v>0.78359305490999998</v>
      </c>
    </row>
    <row r="42" spans="1:11" ht="14.4" customHeight="1" thickBot="1" x14ac:dyDescent="0.35">
      <c r="A42" s="641" t="s">
        <v>356</v>
      </c>
      <c r="B42" s="619">
        <v>51.131436463813003</v>
      </c>
      <c r="C42" s="619">
        <v>50.705449999999999</v>
      </c>
      <c r="D42" s="620">
        <v>-0.425986463812</v>
      </c>
      <c r="E42" s="621">
        <v>0.99166879529899998</v>
      </c>
      <c r="F42" s="619">
        <v>44.807989301105998</v>
      </c>
      <c r="G42" s="620">
        <v>37.339991084254997</v>
      </c>
      <c r="H42" s="622">
        <v>0</v>
      </c>
      <c r="I42" s="619">
        <v>6.4391499999999997</v>
      </c>
      <c r="J42" s="620">
        <v>-30.900841084254999</v>
      </c>
      <c r="K42" s="623">
        <v>0.143705399426</v>
      </c>
    </row>
    <row r="43" spans="1:11" ht="14.4" customHeight="1" thickBot="1" x14ac:dyDescent="0.35">
      <c r="A43" s="641" t="s">
        <v>357</v>
      </c>
      <c r="B43" s="619">
        <v>7.9999997480190004</v>
      </c>
      <c r="C43" s="619">
        <v>15.91328</v>
      </c>
      <c r="D43" s="620">
        <v>7.9132802519799998</v>
      </c>
      <c r="E43" s="621">
        <v>1.9891600626529999</v>
      </c>
      <c r="F43" s="619">
        <v>18.000001625029999</v>
      </c>
      <c r="G43" s="620">
        <v>15.000001354191999</v>
      </c>
      <c r="H43" s="622">
        <v>2.82728</v>
      </c>
      <c r="I43" s="619">
        <v>12.906790000000001</v>
      </c>
      <c r="J43" s="620">
        <v>-2.0932113541919999</v>
      </c>
      <c r="K43" s="623">
        <v>0.71704382415400003</v>
      </c>
    </row>
    <row r="44" spans="1:11" ht="14.4" customHeight="1" thickBot="1" x14ac:dyDescent="0.35">
      <c r="A44" s="641" t="s">
        <v>358</v>
      </c>
      <c r="B44" s="619">
        <v>233.943061742899</v>
      </c>
      <c r="C44" s="619">
        <v>202.89252999999999</v>
      </c>
      <c r="D44" s="620">
        <v>-31.050531742897999</v>
      </c>
      <c r="E44" s="621">
        <v>0.86727312401699996</v>
      </c>
      <c r="F44" s="619">
        <v>204.611639742747</v>
      </c>
      <c r="G44" s="620">
        <v>170.50969978562301</v>
      </c>
      <c r="H44" s="622">
        <v>24.13654</v>
      </c>
      <c r="I44" s="619">
        <v>174.04988</v>
      </c>
      <c r="J44" s="620">
        <v>3.540180214377</v>
      </c>
      <c r="K44" s="623">
        <v>0.85063528261999999</v>
      </c>
    </row>
    <row r="45" spans="1:11" ht="14.4" customHeight="1" thickBot="1" x14ac:dyDescent="0.35">
      <c r="A45" s="641" t="s">
        <v>359</v>
      </c>
      <c r="B45" s="619">
        <v>85.999997291208004</v>
      </c>
      <c r="C45" s="619">
        <v>88.730919999999998</v>
      </c>
      <c r="D45" s="620">
        <v>2.7309227087910002</v>
      </c>
      <c r="E45" s="621">
        <v>1.031754916218</v>
      </c>
      <c r="F45" s="619">
        <v>92.501575867100001</v>
      </c>
      <c r="G45" s="620">
        <v>77.084646555917004</v>
      </c>
      <c r="H45" s="622">
        <v>12.355930000000001</v>
      </c>
      <c r="I45" s="619">
        <v>88.851029999999994</v>
      </c>
      <c r="J45" s="620">
        <v>11.766383444082001</v>
      </c>
      <c r="K45" s="623">
        <v>0.96053531161000005</v>
      </c>
    </row>
    <row r="46" spans="1:11" ht="14.4" customHeight="1" thickBot="1" x14ac:dyDescent="0.35">
      <c r="A46" s="641" t="s">
        <v>360</v>
      </c>
      <c r="B46" s="619">
        <v>80.999997448696007</v>
      </c>
      <c r="C46" s="619">
        <v>34.824750000000002</v>
      </c>
      <c r="D46" s="620">
        <v>-46.175247448695998</v>
      </c>
      <c r="E46" s="621">
        <v>0.42993519872699998</v>
      </c>
      <c r="F46" s="619">
        <v>38.568983804459002</v>
      </c>
      <c r="G46" s="620">
        <v>32.140819837049001</v>
      </c>
      <c r="H46" s="622">
        <v>1.31291</v>
      </c>
      <c r="I46" s="619">
        <v>7.9859299999999998</v>
      </c>
      <c r="J46" s="620">
        <v>-24.154889837049001</v>
      </c>
      <c r="K46" s="623">
        <v>0.207055753412</v>
      </c>
    </row>
    <row r="47" spans="1:11" ht="14.4" customHeight="1" thickBot="1" x14ac:dyDescent="0.35">
      <c r="A47" s="641" t="s">
        <v>361</v>
      </c>
      <c r="B47" s="619">
        <v>0.50274839802100002</v>
      </c>
      <c r="C47" s="619">
        <v>1.423</v>
      </c>
      <c r="D47" s="620">
        <v>0.92025160197800004</v>
      </c>
      <c r="E47" s="621">
        <v>2.8304416395960001</v>
      </c>
      <c r="F47" s="619">
        <v>0</v>
      </c>
      <c r="G47" s="620">
        <v>0</v>
      </c>
      <c r="H47" s="622">
        <v>0</v>
      </c>
      <c r="I47" s="619">
        <v>1.4691399999999999</v>
      </c>
      <c r="J47" s="620">
        <v>1.4691399999999999</v>
      </c>
      <c r="K47" s="630" t="s">
        <v>317</v>
      </c>
    </row>
    <row r="48" spans="1:11" ht="14.4" customHeight="1" thickBot="1" x14ac:dyDescent="0.35">
      <c r="A48" s="641" t="s">
        <v>362</v>
      </c>
      <c r="B48" s="619">
        <v>41.356683471084999</v>
      </c>
      <c r="C48" s="619">
        <v>37.98301</v>
      </c>
      <c r="D48" s="620">
        <v>-3.373673471085</v>
      </c>
      <c r="E48" s="621">
        <v>0.91842495123000001</v>
      </c>
      <c r="F48" s="619">
        <v>34.194716751343002</v>
      </c>
      <c r="G48" s="620">
        <v>28.495597292785</v>
      </c>
      <c r="H48" s="622">
        <v>0.10842</v>
      </c>
      <c r="I48" s="619">
        <v>12.77317</v>
      </c>
      <c r="J48" s="620">
        <v>-15.722427292785</v>
      </c>
      <c r="K48" s="623">
        <v>0.37354220807999999</v>
      </c>
    </row>
    <row r="49" spans="1:11" ht="14.4" customHeight="1" thickBot="1" x14ac:dyDescent="0.35">
      <c r="A49" s="641" t="s">
        <v>363</v>
      </c>
      <c r="B49" s="619">
        <v>58.496141512667997</v>
      </c>
      <c r="C49" s="619">
        <v>56.910890000000002</v>
      </c>
      <c r="D49" s="620">
        <v>-1.585251512668</v>
      </c>
      <c r="E49" s="621">
        <v>0.97289989610100003</v>
      </c>
      <c r="F49" s="619">
        <v>69.375237449994003</v>
      </c>
      <c r="G49" s="620">
        <v>57.812697874995003</v>
      </c>
      <c r="H49" s="622">
        <v>9.4936399999999992</v>
      </c>
      <c r="I49" s="619">
        <v>54.754109999999997</v>
      </c>
      <c r="J49" s="620">
        <v>-3.0585878749950002</v>
      </c>
      <c r="K49" s="623">
        <v>0.78924573107899998</v>
      </c>
    </row>
    <row r="50" spans="1:11" ht="14.4" customHeight="1" thickBot="1" x14ac:dyDescent="0.35">
      <c r="A50" s="641" t="s">
        <v>364</v>
      </c>
      <c r="B50" s="619">
        <v>0</v>
      </c>
      <c r="C50" s="619">
        <v>22.558</v>
      </c>
      <c r="D50" s="620">
        <v>22.558</v>
      </c>
      <c r="E50" s="629" t="s">
        <v>317</v>
      </c>
      <c r="F50" s="619">
        <v>0</v>
      </c>
      <c r="G50" s="620">
        <v>0</v>
      </c>
      <c r="H50" s="622">
        <v>0</v>
      </c>
      <c r="I50" s="619">
        <v>1.21</v>
      </c>
      <c r="J50" s="620">
        <v>1.21</v>
      </c>
      <c r="K50" s="630" t="s">
        <v>317</v>
      </c>
    </row>
    <row r="51" spans="1:11" ht="14.4" customHeight="1" thickBot="1" x14ac:dyDescent="0.35">
      <c r="A51" s="641" t="s">
        <v>365</v>
      </c>
      <c r="B51" s="619">
        <v>0</v>
      </c>
      <c r="C51" s="619">
        <v>0</v>
      </c>
      <c r="D51" s="620">
        <v>0</v>
      </c>
      <c r="E51" s="621">
        <v>1</v>
      </c>
      <c r="F51" s="619">
        <v>0</v>
      </c>
      <c r="G51" s="620">
        <v>0</v>
      </c>
      <c r="H51" s="622">
        <v>0</v>
      </c>
      <c r="I51" s="619">
        <v>1.1918500000000001</v>
      </c>
      <c r="J51" s="620">
        <v>1.1918500000000001</v>
      </c>
      <c r="K51" s="630" t="s">
        <v>342</v>
      </c>
    </row>
    <row r="52" spans="1:11" ht="14.4" customHeight="1" thickBot="1" x14ac:dyDescent="0.35">
      <c r="A52" s="641" t="s">
        <v>366</v>
      </c>
      <c r="B52" s="619">
        <v>0</v>
      </c>
      <c r="C52" s="619">
        <v>0</v>
      </c>
      <c r="D52" s="620">
        <v>0</v>
      </c>
      <c r="E52" s="621">
        <v>1</v>
      </c>
      <c r="F52" s="619">
        <v>0</v>
      </c>
      <c r="G52" s="620">
        <v>0</v>
      </c>
      <c r="H52" s="622">
        <v>0</v>
      </c>
      <c r="I52" s="619">
        <v>2.8279999999999998</v>
      </c>
      <c r="J52" s="620">
        <v>2.8279999999999998</v>
      </c>
      <c r="K52" s="630" t="s">
        <v>342</v>
      </c>
    </row>
    <row r="53" spans="1:11" ht="14.4" customHeight="1" thickBot="1" x14ac:dyDescent="0.35">
      <c r="A53" s="641" t="s">
        <v>367</v>
      </c>
      <c r="B53" s="619">
        <v>78.999997763671999</v>
      </c>
      <c r="C53" s="619">
        <v>113.88166</v>
      </c>
      <c r="D53" s="620">
        <v>34.881662236327998</v>
      </c>
      <c r="E53" s="621">
        <v>1.441540040807</v>
      </c>
      <c r="F53" s="619">
        <v>96.626516934205995</v>
      </c>
      <c r="G53" s="620">
        <v>80.522097445170999</v>
      </c>
      <c r="H53" s="622">
        <v>12.919969999999999</v>
      </c>
      <c r="I53" s="619">
        <v>104.66766</v>
      </c>
      <c r="J53" s="620">
        <v>24.145562554828</v>
      </c>
      <c r="K53" s="623">
        <v>1.0832188028800001</v>
      </c>
    </row>
    <row r="54" spans="1:11" ht="14.4" customHeight="1" thickBot="1" x14ac:dyDescent="0.35">
      <c r="A54" s="640" t="s">
        <v>368</v>
      </c>
      <c r="B54" s="624">
        <v>77.700380232306998</v>
      </c>
      <c r="C54" s="624">
        <v>272.63920000000002</v>
      </c>
      <c r="D54" s="625">
        <v>194.938819767692</v>
      </c>
      <c r="E54" s="631">
        <v>3.5088528419660001</v>
      </c>
      <c r="F54" s="624">
        <v>272.81781644734502</v>
      </c>
      <c r="G54" s="625">
        <v>227.348180372787</v>
      </c>
      <c r="H54" s="627">
        <v>4.2424200000000001</v>
      </c>
      <c r="I54" s="624">
        <v>179.53607</v>
      </c>
      <c r="J54" s="625">
        <v>-47.812110372786996</v>
      </c>
      <c r="K54" s="632">
        <v>0.65808044481000005</v>
      </c>
    </row>
    <row r="55" spans="1:11" ht="14.4" customHeight="1" thickBot="1" x14ac:dyDescent="0.35">
      <c r="A55" s="641" t="s">
        <v>369</v>
      </c>
      <c r="B55" s="619">
        <v>0</v>
      </c>
      <c r="C55" s="619">
        <v>1.536</v>
      </c>
      <c r="D55" s="620">
        <v>1.536</v>
      </c>
      <c r="E55" s="629" t="s">
        <v>342</v>
      </c>
      <c r="F55" s="619">
        <v>0</v>
      </c>
      <c r="G55" s="620">
        <v>0</v>
      </c>
      <c r="H55" s="622">
        <v>0</v>
      </c>
      <c r="I55" s="619">
        <v>0</v>
      </c>
      <c r="J55" s="620">
        <v>0</v>
      </c>
      <c r="K55" s="630" t="s">
        <v>317</v>
      </c>
    </row>
    <row r="56" spans="1:11" ht="14.4" customHeight="1" thickBot="1" x14ac:dyDescent="0.35">
      <c r="A56" s="641" t="s">
        <v>370</v>
      </c>
      <c r="B56" s="619">
        <v>0</v>
      </c>
      <c r="C56" s="619">
        <v>2.9789999998999998E-2</v>
      </c>
      <c r="D56" s="620">
        <v>2.9789999998999998E-2</v>
      </c>
      <c r="E56" s="629" t="s">
        <v>317</v>
      </c>
      <c r="F56" s="619">
        <v>2.4670102568999999E-2</v>
      </c>
      <c r="G56" s="620">
        <v>2.0558418807999999E-2</v>
      </c>
      <c r="H56" s="622">
        <v>0</v>
      </c>
      <c r="I56" s="619">
        <v>1.4760000000000001E-2</v>
      </c>
      <c r="J56" s="620">
        <v>-5.7984188079999999E-3</v>
      </c>
      <c r="K56" s="623">
        <v>0.59829503984599997</v>
      </c>
    </row>
    <row r="57" spans="1:11" ht="14.4" customHeight="1" thickBot="1" x14ac:dyDescent="0.35">
      <c r="A57" s="641" t="s">
        <v>371</v>
      </c>
      <c r="B57" s="619">
        <v>0</v>
      </c>
      <c r="C57" s="619">
        <v>12.461</v>
      </c>
      <c r="D57" s="620">
        <v>12.461</v>
      </c>
      <c r="E57" s="629" t="s">
        <v>342</v>
      </c>
      <c r="F57" s="619">
        <v>11.219227911705</v>
      </c>
      <c r="G57" s="620">
        <v>9.3493565930870002</v>
      </c>
      <c r="H57" s="622">
        <v>0</v>
      </c>
      <c r="I57" s="619">
        <v>25.7773</v>
      </c>
      <c r="J57" s="620">
        <v>16.427943406912</v>
      </c>
      <c r="K57" s="623">
        <v>2.2976001738140002</v>
      </c>
    </row>
    <row r="58" spans="1:11" ht="14.4" customHeight="1" thickBot="1" x14ac:dyDescent="0.35">
      <c r="A58" s="641" t="s">
        <v>372</v>
      </c>
      <c r="B58" s="619">
        <v>63.700380673273003</v>
      </c>
      <c r="C58" s="619">
        <v>243.59180000000001</v>
      </c>
      <c r="D58" s="620">
        <v>179.89141932672601</v>
      </c>
      <c r="E58" s="621">
        <v>3.8240242432680001</v>
      </c>
      <c r="F58" s="619">
        <v>253.88219921008999</v>
      </c>
      <c r="G58" s="620">
        <v>211.56849934174201</v>
      </c>
      <c r="H58" s="622">
        <v>2.5337399999999999</v>
      </c>
      <c r="I58" s="619">
        <v>143.16858999999999</v>
      </c>
      <c r="J58" s="620">
        <v>-68.399909341740994</v>
      </c>
      <c r="K58" s="623">
        <v>0.56391740124099998</v>
      </c>
    </row>
    <row r="59" spans="1:11" ht="14.4" customHeight="1" thickBot="1" x14ac:dyDescent="0.35">
      <c r="A59" s="641" t="s">
        <v>373</v>
      </c>
      <c r="B59" s="619">
        <v>0</v>
      </c>
      <c r="C59" s="619">
        <v>8.9781999999999993</v>
      </c>
      <c r="D59" s="620">
        <v>8.9781999999999993</v>
      </c>
      <c r="E59" s="629" t="s">
        <v>317</v>
      </c>
      <c r="F59" s="619">
        <v>0</v>
      </c>
      <c r="G59" s="620">
        <v>0</v>
      </c>
      <c r="H59" s="622">
        <v>0.76229999999999998</v>
      </c>
      <c r="I59" s="619">
        <v>5.8026499999999999</v>
      </c>
      <c r="J59" s="620">
        <v>5.8026499999999999</v>
      </c>
      <c r="K59" s="630" t="s">
        <v>317</v>
      </c>
    </row>
    <row r="60" spans="1:11" ht="14.4" customHeight="1" thickBot="1" x14ac:dyDescent="0.35">
      <c r="A60" s="641" t="s">
        <v>374</v>
      </c>
      <c r="B60" s="619">
        <v>13.999999559034</v>
      </c>
      <c r="C60" s="619">
        <v>6.0424100000000003</v>
      </c>
      <c r="D60" s="620">
        <v>-7.9575895590329999</v>
      </c>
      <c r="E60" s="621">
        <v>0.43160072787999998</v>
      </c>
      <c r="F60" s="619">
        <v>7.6917192229789997</v>
      </c>
      <c r="G60" s="620">
        <v>6.409766019149</v>
      </c>
      <c r="H60" s="622">
        <v>0.94638</v>
      </c>
      <c r="I60" s="619">
        <v>4.7727700000000004</v>
      </c>
      <c r="J60" s="620">
        <v>-1.6369960191490001</v>
      </c>
      <c r="K60" s="623">
        <v>0.62050756945700003</v>
      </c>
    </row>
    <row r="61" spans="1:11" ht="14.4" customHeight="1" thickBot="1" x14ac:dyDescent="0.35">
      <c r="A61" s="640" t="s">
        <v>375</v>
      </c>
      <c r="B61" s="624">
        <v>213.99999325951799</v>
      </c>
      <c r="C61" s="624">
        <v>208.29566</v>
      </c>
      <c r="D61" s="625">
        <v>-5.704333259517</v>
      </c>
      <c r="E61" s="631">
        <v>0.973344236265</v>
      </c>
      <c r="F61" s="624">
        <v>181.54510081878399</v>
      </c>
      <c r="G61" s="625">
        <v>151.28758401565401</v>
      </c>
      <c r="H61" s="627">
        <v>20.536020000000001</v>
      </c>
      <c r="I61" s="624">
        <v>170.98277999999999</v>
      </c>
      <c r="J61" s="625">
        <v>19.695195984346</v>
      </c>
      <c r="K61" s="632">
        <v>0.94181985208499996</v>
      </c>
    </row>
    <row r="62" spans="1:11" ht="14.4" customHeight="1" thickBot="1" x14ac:dyDescent="0.35">
      <c r="A62" s="641" t="s">
        <v>376</v>
      </c>
      <c r="B62" s="619">
        <v>0</v>
      </c>
      <c r="C62" s="619">
        <v>1.3680000000000001</v>
      </c>
      <c r="D62" s="620">
        <v>1.3680000000000001</v>
      </c>
      <c r="E62" s="629" t="s">
        <v>342</v>
      </c>
      <c r="F62" s="619">
        <v>0</v>
      </c>
      <c r="G62" s="620">
        <v>0</v>
      </c>
      <c r="H62" s="622">
        <v>0</v>
      </c>
      <c r="I62" s="619">
        <v>0</v>
      </c>
      <c r="J62" s="620">
        <v>0</v>
      </c>
      <c r="K62" s="630" t="s">
        <v>317</v>
      </c>
    </row>
    <row r="63" spans="1:11" ht="14.4" customHeight="1" thickBot="1" x14ac:dyDescent="0.35">
      <c r="A63" s="641" t="s">
        <v>377</v>
      </c>
      <c r="B63" s="619">
        <v>44.999998582608001</v>
      </c>
      <c r="C63" s="619">
        <v>41.022620000000003</v>
      </c>
      <c r="D63" s="620">
        <v>-3.9773785826079999</v>
      </c>
      <c r="E63" s="621">
        <v>0.91161380649099999</v>
      </c>
      <c r="F63" s="619">
        <v>0</v>
      </c>
      <c r="G63" s="620">
        <v>0</v>
      </c>
      <c r="H63" s="622">
        <v>3.7955299999999998</v>
      </c>
      <c r="I63" s="619">
        <v>31.978529999999999</v>
      </c>
      <c r="J63" s="620">
        <v>31.978529999999999</v>
      </c>
      <c r="K63" s="630" t="s">
        <v>317</v>
      </c>
    </row>
    <row r="64" spans="1:11" ht="14.4" customHeight="1" thickBot="1" x14ac:dyDescent="0.35">
      <c r="A64" s="641" t="s">
        <v>378</v>
      </c>
      <c r="B64" s="619">
        <v>1.999999937004</v>
      </c>
      <c r="C64" s="619">
        <v>4.0275600000000003</v>
      </c>
      <c r="D64" s="620">
        <v>2.0275600629950001</v>
      </c>
      <c r="E64" s="621">
        <v>2.013780063429</v>
      </c>
      <c r="F64" s="619">
        <v>2.1187647901800002</v>
      </c>
      <c r="G64" s="620">
        <v>1.7656373251499999</v>
      </c>
      <c r="H64" s="622">
        <v>0</v>
      </c>
      <c r="I64" s="619">
        <v>0</v>
      </c>
      <c r="J64" s="620">
        <v>-1.7656373251499999</v>
      </c>
      <c r="K64" s="623">
        <v>0</v>
      </c>
    </row>
    <row r="65" spans="1:11" ht="14.4" customHeight="1" thickBot="1" x14ac:dyDescent="0.35">
      <c r="A65" s="641" t="s">
        <v>379</v>
      </c>
      <c r="B65" s="619">
        <v>1.999999937004</v>
      </c>
      <c r="C65" s="619">
        <v>10.20133</v>
      </c>
      <c r="D65" s="620">
        <v>8.2013300629949999</v>
      </c>
      <c r="E65" s="621">
        <v>5.100665160658</v>
      </c>
      <c r="F65" s="619">
        <v>0</v>
      </c>
      <c r="G65" s="620">
        <v>0</v>
      </c>
      <c r="H65" s="622">
        <v>1.8272999999999999</v>
      </c>
      <c r="I65" s="619">
        <v>2.0135000000000001</v>
      </c>
      <c r="J65" s="620">
        <v>2.0135000000000001</v>
      </c>
      <c r="K65" s="630" t="s">
        <v>317</v>
      </c>
    </row>
    <row r="66" spans="1:11" ht="14.4" customHeight="1" thickBot="1" x14ac:dyDescent="0.35">
      <c r="A66" s="641" t="s">
        <v>380</v>
      </c>
      <c r="B66" s="619">
        <v>24.999999212559999</v>
      </c>
      <c r="C66" s="619">
        <v>6.67516</v>
      </c>
      <c r="D66" s="620">
        <v>-18.324839212560001</v>
      </c>
      <c r="E66" s="621">
        <v>0.26700640841000001</v>
      </c>
      <c r="F66" s="619">
        <v>18.599176242348001</v>
      </c>
      <c r="G66" s="620">
        <v>15.49931353529</v>
      </c>
      <c r="H66" s="622">
        <v>0.57477999999999996</v>
      </c>
      <c r="I66" s="619">
        <v>7.7536100000000001</v>
      </c>
      <c r="J66" s="620">
        <v>-7.7457035352899997</v>
      </c>
      <c r="K66" s="623">
        <v>0.416879215453</v>
      </c>
    </row>
    <row r="67" spans="1:11" ht="14.4" customHeight="1" thickBot="1" x14ac:dyDescent="0.35">
      <c r="A67" s="641" t="s">
        <v>381</v>
      </c>
      <c r="B67" s="619">
        <v>44.999998582609003</v>
      </c>
      <c r="C67" s="619">
        <v>20.88015</v>
      </c>
      <c r="D67" s="620">
        <v>-24.119848582608999</v>
      </c>
      <c r="E67" s="621">
        <v>0.46400334794800002</v>
      </c>
      <c r="F67" s="619">
        <v>49.976491975587003</v>
      </c>
      <c r="G67" s="620">
        <v>41.647076646323001</v>
      </c>
      <c r="H67" s="622">
        <v>2.4012500000000001</v>
      </c>
      <c r="I67" s="619">
        <v>28.97213</v>
      </c>
      <c r="J67" s="620">
        <v>-12.674946646323001</v>
      </c>
      <c r="K67" s="623">
        <v>0.579715159162</v>
      </c>
    </row>
    <row r="68" spans="1:11" ht="14.4" customHeight="1" thickBot="1" x14ac:dyDescent="0.35">
      <c r="A68" s="641" t="s">
        <v>382</v>
      </c>
      <c r="B68" s="619">
        <v>94.999997007730002</v>
      </c>
      <c r="C68" s="619">
        <v>124.12084</v>
      </c>
      <c r="D68" s="620">
        <v>29.120842992269001</v>
      </c>
      <c r="E68" s="621">
        <v>1.306535199047</v>
      </c>
      <c r="F68" s="619">
        <v>110.85066781066701</v>
      </c>
      <c r="G68" s="620">
        <v>92.375556508889005</v>
      </c>
      <c r="H68" s="622">
        <v>11.93716</v>
      </c>
      <c r="I68" s="619">
        <v>100.26501</v>
      </c>
      <c r="J68" s="620">
        <v>7.8894534911100003</v>
      </c>
      <c r="K68" s="623">
        <v>0.90450524097200002</v>
      </c>
    </row>
    <row r="69" spans="1:11" ht="14.4" customHeight="1" thickBot="1" x14ac:dyDescent="0.35">
      <c r="A69" s="640" t="s">
        <v>383</v>
      </c>
      <c r="B69" s="624">
        <v>0</v>
      </c>
      <c r="C69" s="624">
        <v>30.020199999999999</v>
      </c>
      <c r="D69" s="625">
        <v>30.020199999999999</v>
      </c>
      <c r="E69" s="626" t="s">
        <v>317</v>
      </c>
      <c r="F69" s="624">
        <v>0</v>
      </c>
      <c r="G69" s="625">
        <v>0</v>
      </c>
      <c r="H69" s="627">
        <v>0.94299999999999995</v>
      </c>
      <c r="I69" s="624">
        <v>7.5629999999999997</v>
      </c>
      <c r="J69" s="625">
        <v>7.5629999999999997</v>
      </c>
      <c r="K69" s="628" t="s">
        <v>317</v>
      </c>
    </row>
    <row r="70" spans="1:11" ht="14.4" customHeight="1" thickBot="1" x14ac:dyDescent="0.35">
      <c r="A70" s="641" t="s">
        <v>384</v>
      </c>
      <c r="B70" s="619">
        <v>0</v>
      </c>
      <c r="C70" s="619">
        <v>30.020199999999999</v>
      </c>
      <c r="D70" s="620">
        <v>30.020199999999999</v>
      </c>
      <c r="E70" s="629" t="s">
        <v>317</v>
      </c>
      <c r="F70" s="619">
        <v>0</v>
      </c>
      <c r="G70" s="620">
        <v>0</v>
      </c>
      <c r="H70" s="622">
        <v>0.94299999999999995</v>
      </c>
      <c r="I70" s="619">
        <v>7.5629999999999997</v>
      </c>
      <c r="J70" s="620">
        <v>7.5629999999999997</v>
      </c>
      <c r="K70" s="630" t="s">
        <v>317</v>
      </c>
    </row>
    <row r="71" spans="1:11" ht="14.4" customHeight="1" thickBot="1" x14ac:dyDescent="0.35">
      <c r="A71" s="639" t="s">
        <v>42</v>
      </c>
      <c r="B71" s="619">
        <v>3496.6707224162801</v>
      </c>
      <c r="C71" s="619">
        <v>3073.384</v>
      </c>
      <c r="D71" s="620">
        <v>-423.28672241627601</v>
      </c>
      <c r="E71" s="621">
        <v>0.87894578700100001</v>
      </c>
      <c r="F71" s="619">
        <v>3051.2994584116</v>
      </c>
      <c r="G71" s="620">
        <v>2542.7495486763301</v>
      </c>
      <c r="H71" s="622">
        <v>266.05399999999997</v>
      </c>
      <c r="I71" s="619">
        <v>2404.9479999999999</v>
      </c>
      <c r="J71" s="620">
        <v>-137.801548676328</v>
      </c>
      <c r="K71" s="623">
        <v>0.78817173888600001</v>
      </c>
    </row>
    <row r="72" spans="1:11" ht="14.4" customHeight="1" thickBot="1" x14ac:dyDescent="0.35">
      <c r="A72" s="640" t="s">
        <v>385</v>
      </c>
      <c r="B72" s="624">
        <v>3496.6707224162801</v>
      </c>
      <c r="C72" s="624">
        <v>3073.384</v>
      </c>
      <c r="D72" s="625">
        <v>-423.28672241627601</v>
      </c>
      <c r="E72" s="631">
        <v>0.87894578700100001</v>
      </c>
      <c r="F72" s="624">
        <v>3051.2994584116</v>
      </c>
      <c r="G72" s="625">
        <v>2542.7495486763301</v>
      </c>
      <c r="H72" s="627">
        <v>266.05399999999997</v>
      </c>
      <c r="I72" s="624">
        <v>2404.9479999999999</v>
      </c>
      <c r="J72" s="625">
        <v>-137.801548676328</v>
      </c>
      <c r="K72" s="632">
        <v>0.78817173888600001</v>
      </c>
    </row>
    <row r="73" spans="1:11" ht="14.4" customHeight="1" thickBot="1" x14ac:dyDescent="0.35">
      <c r="A73" s="641" t="s">
        <v>386</v>
      </c>
      <c r="B73" s="619">
        <v>1013.67080062475</v>
      </c>
      <c r="C73" s="619">
        <v>1017.479</v>
      </c>
      <c r="D73" s="620">
        <v>3.8081993752500001</v>
      </c>
      <c r="E73" s="621">
        <v>1.003756840359</v>
      </c>
      <c r="F73" s="619">
        <v>1023.7885001789</v>
      </c>
      <c r="G73" s="620">
        <v>853.15708348241606</v>
      </c>
      <c r="H73" s="622">
        <v>74.811999999999998</v>
      </c>
      <c r="I73" s="619">
        <v>761.70699999999999</v>
      </c>
      <c r="J73" s="620">
        <v>-91.450083482414996</v>
      </c>
      <c r="K73" s="623">
        <v>0.74400816171200002</v>
      </c>
    </row>
    <row r="74" spans="1:11" ht="14.4" customHeight="1" thickBot="1" x14ac:dyDescent="0.35">
      <c r="A74" s="641" t="s">
        <v>387</v>
      </c>
      <c r="B74" s="619">
        <v>389.999987715945</v>
      </c>
      <c r="C74" s="619">
        <v>348.21600000000001</v>
      </c>
      <c r="D74" s="620">
        <v>-41.783987715945003</v>
      </c>
      <c r="E74" s="621">
        <v>0.89286156658399995</v>
      </c>
      <c r="F74" s="619">
        <v>342.21671043114799</v>
      </c>
      <c r="G74" s="620">
        <v>285.18059202595703</v>
      </c>
      <c r="H74" s="622">
        <v>32.415999999999997</v>
      </c>
      <c r="I74" s="619">
        <v>331.81799999999998</v>
      </c>
      <c r="J74" s="620">
        <v>46.637407974043001</v>
      </c>
      <c r="K74" s="623">
        <v>0.96961366843200003</v>
      </c>
    </row>
    <row r="75" spans="1:11" ht="14.4" customHeight="1" thickBot="1" x14ac:dyDescent="0.35">
      <c r="A75" s="641" t="s">
        <v>388</v>
      </c>
      <c r="B75" s="619">
        <v>2092.9999340755799</v>
      </c>
      <c r="C75" s="619">
        <v>1707.6890000000001</v>
      </c>
      <c r="D75" s="620">
        <v>-385.310934075582</v>
      </c>
      <c r="E75" s="621">
        <v>0.81590494686399995</v>
      </c>
      <c r="F75" s="619">
        <v>1685.29424780155</v>
      </c>
      <c r="G75" s="620">
        <v>1404.41187316796</v>
      </c>
      <c r="H75" s="622">
        <v>158.82599999999999</v>
      </c>
      <c r="I75" s="619">
        <v>1311.423</v>
      </c>
      <c r="J75" s="620">
        <v>-92.988873167956001</v>
      </c>
      <c r="K75" s="623">
        <v>0.77815669382999997</v>
      </c>
    </row>
    <row r="76" spans="1:11" ht="14.4" customHeight="1" thickBot="1" x14ac:dyDescent="0.35">
      <c r="A76" s="642" t="s">
        <v>389</v>
      </c>
      <c r="B76" s="624">
        <v>9621.6023159525503</v>
      </c>
      <c r="C76" s="624">
        <v>4632.9465300000002</v>
      </c>
      <c r="D76" s="625">
        <v>-4988.6557859525501</v>
      </c>
      <c r="E76" s="631">
        <v>0.48151507180000003</v>
      </c>
      <c r="F76" s="624">
        <v>4431.5861374834503</v>
      </c>
      <c r="G76" s="625">
        <v>3692.9884479028801</v>
      </c>
      <c r="H76" s="627">
        <v>444.21251000000001</v>
      </c>
      <c r="I76" s="624">
        <v>12410.93743</v>
      </c>
      <c r="J76" s="625">
        <v>8717.9489820971303</v>
      </c>
      <c r="K76" s="632">
        <v>2.8005632847849999</v>
      </c>
    </row>
    <row r="77" spans="1:11" ht="14.4" customHeight="1" thickBot="1" x14ac:dyDescent="0.35">
      <c r="A77" s="639" t="s">
        <v>45</v>
      </c>
      <c r="B77" s="619">
        <v>6674.3267635987904</v>
      </c>
      <c r="C77" s="619">
        <v>2032.5034900000001</v>
      </c>
      <c r="D77" s="620">
        <v>-4641.8232735987904</v>
      </c>
      <c r="E77" s="621">
        <v>0.30452561913499998</v>
      </c>
      <c r="F77" s="619">
        <v>1982.2070486638099</v>
      </c>
      <c r="G77" s="620">
        <v>1651.8392072198401</v>
      </c>
      <c r="H77" s="622">
        <v>166.29526999999999</v>
      </c>
      <c r="I77" s="619">
        <v>9663.0734699999994</v>
      </c>
      <c r="J77" s="620">
        <v>8011.23426278016</v>
      </c>
      <c r="K77" s="623">
        <v>4.8749062195660002</v>
      </c>
    </row>
    <row r="78" spans="1:11" ht="14.4" customHeight="1" thickBot="1" x14ac:dyDescent="0.35">
      <c r="A78" s="643" t="s">
        <v>390</v>
      </c>
      <c r="B78" s="619">
        <v>6674.3267635987904</v>
      </c>
      <c r="C78" s="619">
        <v>2032.5034900000001</v>
      </c>
      <c r="D78" s="620">
        <v>-4641.8232735987904</v>
      </c>
      <c r="E78" s="621">
        <v>0.30452561913499998</v>
      </c>
      <c r="F78" s="619">
        <v>1982.2070486638099</v>
      </c>
      <c r="G78" s="620">
        <v>1651.8392072198401</v>
      </c>
      <c r="H78" s="622">
        <v>166.29526999999999</v>
      </c>
      <c r="I78" s="619">
        <v>9663.0734699999994</v>
      </c>
      <c r="J78" s="620">
        <v>8011.23426278016</v>
      </c>
      <c r="K78" s="623">
        <v>4.8749062195660002</v>
      </c>
    </row>
    <row r="79" spans="1:11" ht="14.4" customHeight="1" thickBot="1" x14ac:dyDescent="0.35">
      <c r="A79" s="641" t="s">
        <v>391</v>
      </c>
      <c r="B79" s="619">
        <v>3219.11519253495</v>
      </c>
      <c r="C79" s="619">
        <v>1365.2819999999999</v>
      </c>
      <c r="D79" s="620">
        <v>-1853.8331925349501</v>
      </c>
      <c r="E79" s="621">
        <v>0.42411716212099998</v>
      </c>
      <c r="F79" s="619">
        <v>1132.5789857969501</v>
      </c>
      <c r="G79" s="620">
        <v>943.81582149745998</v>
      </c>
      <c r="H79" s="622">
        <v>150.03476000000001</v>
      </c>
      <c r="I79" s="619">
        <v>9433.3017899999995</v>
      </c>
      <c r="J79" s="620">
        <v>8489.4859685025403</v>
      </c>
      <c r="K79" s="623">
        <v>8.3290453984199999</v>
      </c>
    </row>
    <row r="80" spans="1:11" ht="14.4" customHeight="1" thickBot="1" x14ac:dyDescent="0.35">
      <c r="A80" s="641" t="s">
        <v>392</v>
      </c>
      <c r="B80" s="619">
        <v>8.005511738029</v>
      </c>
      <c r="C80" s="619">
        <v>0.97499999999999998</v>
      </c>
      <c r="D80" s="620">
        <v>-7.0305117380290003</v>
      </c>
      <c r="E80" s="621">
        <v>0.121791089927</v>
      </c>
      <c r="F80" s="619">
        <v>1.5523663387990001</v>
      </c>
      <c r="G80" s="620">
        <v>1.293638615666</v>
      </c>
      <c r="H80" s="622">
        <v>0.66600000000000004</v>
      </c>
      <c r="I80" s="619">
        <v>11.118</v>
      </c>
      <c r="J80" s="620">
        <v>9.8243613843330007</v>
      </c>
      <c r="K80" s="623">
        <v>7.1619692608110004</v>
      </c>
    </row>
    <row r="81" spans="1:11" ht="14.4" customHeight="1" thickBot="1" x14ac:dyDescent="0.35">
      <c r="A81" s="641" t="s">
        <v>393</v>
      </c>
      <c r="B81" s="619">
        <v>891.99997190416195</v>
      </c>
      <c r="C81" s="619">
        <v>318.38997000000001</v>
      </c>
      <c r="D81" s="620">
        <v>-573.61000190416098</v>
      </c>
      <c r="E81" s="621">
        <v>0.356939439493</v>
      </c>
      <c r="F81" s="619">
        <v>490.18395351447703</v>
      </c>
      <c r="G81" s="620">
        <v>408.48662792873102</v>
      </c>
      <c r="H81" s="622">
        <v>4.0722100000000001</v>
      </c>
      <c r="I81" s="619">
        <v>104.01514</v>
      </c>
      <c r="J81" s="620">
        <v>-304.47148792873099</v>
      </c>
      <c r="K81" s="623">
        <v>0.212196134235</v>
      </c>
    </row>
    <row r="82" spans="1:11" ht="14.4" customHeight="1" thickBot="1" x14ac:dyDescent="0.35">
      <c r="A82" s="641" t="s">
        <v>394</v>
      </c>
      <c r="B82" s="619">
        <v>2388.9999247523001</v>
      </c>
      <c r="C82" s="619">
        <v>185.97447</v>
      </c>
      <c r="D82" s="620">
        <v>-2203.0254547523</v>
      </c>
      <c r="E82" s="621">
        <v>7.7846159839000006E-2</v>
      </c>
      <c r="F82" s="619">
        <v>236.45199015717799</v>
      </c>
      <c r="G82" s="620">
        <v>197.043325130981</v>
      </c>
      <c r="H82" s="622">
        <v>1.19818</v>
      </c>
      <c r="I82" s="619">
        <v>17.007860000000001</v>
      </c>
      <c r="J82" s="620">
        <v>-180.03546513098101</v>
      </c>
      <c r="K82" s="623">
        <v>7.1929443218000003E-2</v>
      </c>
    </row>
    <row r="83" spans="1:11" ht="14.4" customHeight="1" thickBot="1" x14ac:dyDescent="0.35">
      <c r="A83" s="641" t="s">
        <v>395</v>
      </c>
      <c r="B83" s="619">
        <v>166.20616266934999</v>
      </c>
      <c r="C83" s="619">
        <v>161.88204999999999</v>
      </c>
      <c r="D83" s="620">
        <v>-4.3241126693489997</v>
      </c>
      <c r="E83" s="621">
        <v>0.97398343960300005</v>
      </c>
      <c r="F83" s="619">
        <v>121.43975285640001</v>
      </c>
      <c r="G83" s="620">
        <v>101.199794047</v>
      </c>
      <c r="H83" s="622">
        <v>10.324120000000001</v>
      </c>
      <c r="I83" s="619">
        <v>97.630679999999998</v>
      </c>
      <c r="J83" s="620">
        <v>-3.5691140469990001</v>
      </c>
      <c r="K83" s="623">
        <v>0.80394333571599996</v>
      </c>
    </row>
    <row r="84" spans="1:11" ht="14.4" customHeight="1" thickBot="1" x14ac:dyDescent="0.35">
      <c r="A84" s="644" t="s">
        <v>46</v>
      </c>
      <c r="B84" s="624">
        <v>0</v>
      </c>
      <c r="C84" s="624">
        <v>107.292</v>
      </c>
      <c r="D84" s="625">
        <v>107.292</v>
      </c>
      <c r="E84" s="626" t="s">
        <v>317</v>
      </c>
      <c r="F84" s="624">
        <v>0</v>
      </c>
      <c r="G84" s="625">
        <v>0</v>
      </c>
      <c r="H84" s="627">
        <v>8.2810000000000006</v>
      </c>
      <c r="I84" s="624">
        <v>108.767</v>
      </c>
      <c r="J84" s="625">
        <v>108.767</v>
      </c>
      <c r="K84" s="628" t="s">
        <v>317</v>
      </c>
    </row>
    <row r="85" spans="1:11" ht="14.4" customHeight="1" thickBot="1" x14ac:dyDescent="0.35">
      <c r="A85" s="640" t="s">
        <v>396</v>
      </c>
      <c r="B85" s="624">
        <v>0</v>
      </c>
      <c r="C85" s="624">
        <v>93.846999999999994</v>
      </c>
      <c r="D85" s="625">
        <v>93.846999999999994</v>
      </c>
      <c r="E85" s="626" t="s">
        <v>317</v>
      </c>
      <c r="F85" s="624">
        <v>0</v>
      </c>
      <c r="G85" s="625">
        <v>0</v>
      </c>
      <c r="H85" s="627">
        <v>8.2810000000000006</v>
      </c>
      <c r="I85" s="624">
        <v>35.521000000000001</v>
      </c>
      <c r="J85" s="625">
        <v>35.521000000000001</v>
      </c>
      <c r="K85" s="628" t="s">
        <v>317</v>
      </c>
    </row>
    <row r="86" spans="1:11" ht="14.4" customHeight="1" thickBot="1" x14ac:dyDescent="0.35">
      <c r="A86" s="641" t="s">
        <v>397</v>
      </c>
      <c r="B86" s="619">
        <v>0</v>
      </c>
      <c r="C86" s="619">
        <v>86.531999999999996</v>
      </c>
      <c r="D86" s="620">
        <v>86.531999999999996</v>
      </c>
      <c r="E86" s="629" t="s">
        <v>317</v>
      </c>
      <c r="F86" s="619">
        <v>0</v>
      </c>
      <c r="G86" s="620">
        <v>0</v>
      </c>
      <c r="H86" s="622">
        <v>8.2810000000000006</v>
      </c>
      <c r="I86" s="619">
        <v>34.609000000000002</v>
      </c>
      <c r="J86" s="620">
        <v>34.609000000000002</v>
      </c>
      <c r="K86" s="630" t="s">
        <v>317</v>
      </c>
    </row>
    <row r="87" spans="1:11" ht="14.4" customHeight="1" thickBot="1" x14ac:dyDescent="0.35">
      <c r="A87" s="641" t="s">
        <v>398</v>
      </c>
      <c r="B87" s="619">
        <v>0</v>
      </c>
      <c r="C87" s="619">
        <v>7.3150000000000004</v>
      </c>
      <c r="D87" s="620">
        <v>7.3150000000000004</v>
      </c>
      <c r="E87" s="629" t="s">
        <v>317</v>
      </c>
      <c r="F87" s="619">
        <v>0</v>
      </c>
      <c r="G87" s="620">
        <v>0</v>
      </c>
      <c r="H87" s="622">
        <v>0</v>
      </c>
      <c r="I87" s="619">
        <v>0.91200000000000003</v>
      </c>
      <c r="J87" s="620">
        <v>0.91200000000000003</v>
      </c>
      <c r="K87" s="630" t="s">
        <v>317</v>
      </c>
    </row>
    <row r="88" spans="1:11" ht="14.4" customHeight="1" thickBot="1" x14ac:dyDescent="0.35">
      <c r="A88" s="640" t="s">
        <v>399</v>
      </c>
      <c r="B88" s="624">
        <v>0</v>
      </c>
      <c r="C88" s="624">
        <v>13.445</v>
      </c>
      <c r="D88" s="625">
        <v>13.445</v>
      </c>
      <c r="E88" s="626" t="s">
        <v>342</v>
      </c>
      <c r="F88" s="624">
        <v>0</v>
      </c>
      <c r="G88" s="625">
        <v>0</v>
      </c>
      <c r="H88" s="627">
        <v>0</v>
      </c>
      <c r="I88" s="624">
        <v>73.245999999999995</v>
      </c>
      <c r="J88" s="625">
        <v>73.245999999999995</v>
      </c>
      <c r="K88" s="628" t="s">
        <v>317</v>
      </c>
    </row>
    <row r="89" spans="1:11" ht="14.4" customHeight="1" thickBot="1" x14ac:dyDescent="0.35">
      <c r="A89" s="641" t="s">
        <v>400</v>
      </c>
      <c r="B89" s="619">
        <v>0</v>
      </c>
      <c r="C89" s="619">
        <v>13.445</v>
      </c>
      <c r="D89" s="620">
        <v>13.445</v>
      </c>
      <c r="E89" s="629" t="s">
        <v>342</v>
      </c>
      <c r="F89" s="619">
        <v>0</v>
      </c>
      <c r="G89" s="620">
        <v>0</v>
      </c>
      <c r="H89" s="622">
        <v>0</v>
      </c>
      <c r="I89" s="619">
        <v>15.442</v>
      </c>
      <c r="J89" s="620">
        <v>15.442</v>
      </c>
      <c r="K89" s="630" t="s">
        <v>317</v>
      </c>
    </row>
    <row r="90" spans="1:11" ht="14.4" customHeight="1" thickBot="1" x14ac:dyDescent="0.35">
      <c r="A90" s="641" t="s">
        <v>401</v>
      </c>
      <c r="B90" s="619">
        <v>0</v>
      </c>
      <c r="C90" s="619">
        <v>0</v>
      </c>
      <c r="D90" s="620">
        <v>0</v>
      </c>
      <c r="E90" s="621">
        <v>1</v>
      </c>
      <c r="F90" s="619">
        <v>0</v>
      </c>
      <c r="G90" s="620">
        <v>0</v>
      </c>
      <c r="H90" s="622">
        <v>0</v>
      </c>
      <c r="I90" s="619">
        <v>57.804000000000002</v>
      </c>
      <c r="J90" s="620">
        <v>57.804000000000002</v>
      </c>
      <c r="K90" s="630" t="s">
        <v>342</v>
      </c>
    </row>
    <row r="91" spans="1:11" ht="14.4" customHeight="1" thickBot="1" x14ac:dyDescent="0.35">
      <c r="A91" s="639" t="s">
        <v>47</v>
      </c>
      <c r="B91" s="619">
        <v>2947.2755523537699</v>
      </c>
      <c r="C91" s="619">
        <v>2493.1510400000002</v>
      </c>
      <c r="D91" s="620">
        <v>-454.12451235376602</v>
      </c>
      <c r="E91" s="621">
        <v>0.84591718545200001</v>
      </c>
      <c r="F91" s="619">
        <v>2449.3790888196399</v>
      </c>
      <c r="G91" s="620">
        <v>2041.14924068304</v>
      </c>
      <c r="H91" s="622">
        <v>269.63623999999999</v>
      </c>
      <c r="I91" s="619">
        <v>2639.0969599999999</v>
      </c>
      <c r="J91" s="620">
        <v>597.947719316963</v>
      </c>
      <c r="K91" s="623">
        <v>1.0774554955760001</v>
      </c>
    </row>
    <row r="92" spans="1:11" ht="14.4" customHeight="1" thickBot="1" x14ac:dyDescent="0.35">
      <c r="A92" s="640" t="s">
        <v>402</v>
      </c>
      <c r="B92" s="624">
        <v>0.83996912722399997</v>
      </c>
      <c r="C92" s="624">
        <v>0</v>
      </c>
      <c r="D92" s="625">
        <v>-0.83996912722399997</v>
      </c>
      <c r="E92" s="631">
        <v>0</v>
      </c>
      <c r="F92" s="624">
        <v>0</v>
      </c>
      <c r="G92" s="625">
        <v>0</v>
      </c>
      <c r="H92" s="627">
        <v>0</v>
      </c>
      <c r="I92" s="624">
        <v>0</v>
      </c>
      <c r="J92" s="625">
        <v>0</v>
      </c>
      <c r="K92" s="632">
        <v>0</v>
      </c>
    </row>
    <row r="93" spans="1:11" ht="14.4" customHeight="1" thickBot="1" x14ac:dyDescent="0.35">
      <c r="A93" s="641" t="s">
        <v>403</v>
      </c>
      <c r="B93" s="619">
        <v>0.83996912722399997</v>
      </c>
      <c r="C93" s="619">
        <v>0</v>
      </c>
      <c r="D93" s="620">
        <v>-0.83996912722399997</v>
      </c>
      <c r="E93" s="621">
        <v>0</v>
      </c>
      <c r="F93" s="619">
        <v>0</v>
      </c>
      <c r="G93" s="620">
        <v>0</v>
      </c>
      <c r="H93" s="622">
        <v>0</v>
      </c>
      <c r="I93" s="619">
        <v>0</v>
      </c>
      <c r="J93" s="620">
        <v>0</v>
      </c>
      <c r="K93" s="623">
        <v>0</v>
      </c>
    </row>
    <row r="94" spans="1:11" ht="14.4" customHeight="1" thickBot="1" x14ac:dyDescent="0.35">
      <c r="A94" s="640" t="s">
        <v>404</v>
      </c>
      <c r="B94" s="624">
        <v>126.88341503806301</v>
      </c>
      <c r="C94" s="624">
        <v>103.14304</v>
      </c>
      <c r="D94" s="625">
        <v>-23.740375038063</v>
      </c>
      <c r="E94" s="631">
        <v>0.812896153284</v>
      </c>
      <c r="F94" s="624">
        <v>89.198087373210996</v>
      </c>
      <c r="G94" s="625">
        <v>74.331739477675995</v>
      </c>
      <c r="H94" s="627">
        <v>10.05819</v>
      </c>
      <c r="I94" s="624">
        <v>93.952560000000005</v>
      </c>
      <c r="J94" s="625">
        <v>19.620820522323001</v>
      </c>
      <c r="K94" s="632">
        <v>1.0533024055419999</v>
      </c>
    </row>
    <row r="95" spans="1:11" ht="14.4" customHeight="1" thickBot="1" x14ac:dyDescent="0.35">
      <c r="A95" s="641" t="s">
        <v>405</v>
      </c>
      <c r="B95" s="619">
        <v>58.285825312085002</v>
      </c>
      <c r="C95" s="619">
        <v>58.356099999999998</v>
      </c>
      <c r="D95" s="620">
        <v>7.0274687914999995E-2</v>
      </c>
      <c r="E95" s="621">
        <v>1.001205690878</v>
      </c>
      <c r="F95" s="619">
        <v>39.999925312373001</v>
      </c>
      <c r="G95" s="620">
        <v>33.333271093644001</v>
      </c>
      <c r="H95" s="622">
        <v>8.3213000000000008</v>
      </c>
      <c r="I95" s="619">
        <v>54.822699999999998</v>
      </c>
      <c r="J95" s="620">
        <v>21.489428906354998</v>
      </c>
      <c r="K95" s="623">
        <v>1.3705700591150001</v>
      </c>
    </row>
    <row r="96" spans="1:11" ht="14.4" customHeight="1" thickBot="1" x14ac:dyDescent="0.35">
      <c r="A96" s="641" t="s">
        <v>406</v>
      </c>
      <c r="B96" s="619">
        <v>5.7220348042909999</v>
      </c>
      <c r="C96" s="619">
        <v>0</v>
      </c>
      <c r="D96" s="620">
        <v>-5.7220348042909999</v>
      </c>
      <c r="E96" s="621">
        <v>0</v>
      </c>
      <c r="F96" s="619">
        <v>0</v>
      </c>
      <c r="G96" s="620">
        <v>0</v>
      </c>
      <c r="H96" s="622">
        <v>0</v>
      </c>
      <c r="I96" s="619">
        <v>0</v>
      </c>
      <c r="J96" s="620">
        <v>0</v>
      </c>
      <c r="K96" s="623">
        <v>0</v>
      </c>
    </row>
    <row r="97" spans="1:11" ht="14.4" customHeight="1" thickBot="1" x14ac:dyDescent="0.35">
      <c r="A97" s="641" t="s">
        <v>407</v>
      </c>
      <c r="B97" s="619">
        <v>62.875554921686003</v>
      </c>
      <c r="C97" s="619">
        <v>44.786940000000001</v>
      </c>
      <c r="D97" s="620">
        <v>-18.088614921685998</v>
      </c>
      <c r="E97" s="621">
        <v>0.712310850469</v>
      </c>
      <c r="F97" s="619">
        <v>49.198162060838001</v>
      </c>
      <c r="G97" s="620">
        <v>40.998468384031</v>
      </c>
      <c r="H97" s="622">
        <v>1.73689</v>
      </c>
      <c r="I97" s="619">
        <v>39.129860000000001</v>
      </c>
      <c r="J97" s="620">
        <v>-1.8686083840309999</v>
      </c>
      <c r="K97" s="623">
        <v>0.79535206928199997</v>
      </c>
    </row>
    <row r="98" spans="1:11" ht="14.4" customHeight="1" thickBot="1" x14ac:dyDescent="0.35">
      <c r="A98" s="640" t="s">
        <v>408</v>
      </c>
      <c r="B98" s="624">
        <v>80.678010535466996</v>
      </c>
      <c r="C98" s="624">
        <v>81.335279999999997</v>
      </c>
      <c r="D98" s="625">
        <v>0.65726946453199997</v>
      </c>
      <c r="E98" s="631">
        <v>1.008146822909</v>
      </c>
      <c r="F98" s="624">
        <v>84.527484688250993</v>
      </c>
      <c r="G98" s="625">
        <v>70.439570573542994</v>
      </c>
      <c r="H98" s="627">
        <v>0.65266999999999997</v>
      </c>
      <c r="I98" s="624">
        <v>64.298159999999996</v>
      </c>
      <c r="J98" s="625">
        <v>-6.1414105735430002</v>
      </c>
      <c r="K98" s="632">
        <v>0.76067755046899999</v>
      </c>
    </row>
    <row r="99" spans="1:11" ht="14.4" customHeight="1" thickBot="1" x14ac:dyDescent="0.35">
      <c r="A99" s="641" t="s">
        <v>409</v>
      </c>
      <c r="B99" s="619">
        <v>60.678011165419001</v>
      </c>
      <c r="C99" s="619">
        <v>56.43</v>
      </c>
      <c r="D99" s="620">
        <v>-4.2480111654190003</v>
      </c>
      <c r="E99" s="621">
        <v>0.92999092943499995</v>
      </c>
      <c r="F99" s="619">
        <v>54.999912465546998</v>
      </c>
      <c r="G99" s="620">
        <v>45.833260387955001</v>
      </c>
      <c r="H99" s="622">
        <v>0</v>
      </c>
      <c r="I99" s="619">
        <v>40.094999999999999</v>
      </c>
      <c r="J99" s="620">
        <v>-5.738260387955</v>
      </c>
      <c r="K99" s="623">
        <v>0.72900116023100003</v>
      </c>
    </row>
    <row r="100" spans="1:11" ht="14.4" customHeight="1" thickBot="1" x14ac:dyDescent="0.35">
      <c r="A100" s="641" t="s">
        <v>410</v>
      </c>
      <c r="B100" s="619">
        <v>19.999999370047998</v>
      </c>
      <c r="C100" s="619">
        <v>24.905280000000001</v>
      </c>
      <c r="D100" s="620">
        <v>4.9052806299510001</v>
      </c>
      <c r="E100" s="621">
        <v>1.245264039222</v>
      </c>
      <c r="F100" s="619">
        <v>29.527572222703999</v>
      </c>
      <c r="G100" s="620">
        <v>24.606310185586999</v>
      </c>
      <c r="H100" s="622">
        <v>0.65266999999999997</v>
      </c>
      <c r="I100" s="619">
        <v>24.20316</v>
      </c>
      <c r="J100" s="620">
        <v>-0.403150185587</v>
      </c>
      <c r="K100" s="623">
        <v>0.81967998646999995</v>
      </c>
    </row>
    <row r="101" spans="1:11" ht="14.4" customHeight="1" thickBot="1" x14ac:dyDescent="0.35">
      <c r="A101" s="640" t="s">
        <v>411</v>
      </c>
      <c r="B101" s="624">
        <v>1216.4882962788299</v>
      </c>
      <c r="C101" s="624">
        <v>1212.5646999999999</v>
      </c>
      <c r="D101" s="625">
        <v>-3.9235962788280001</v>
      </c>
      <c r="E101" s="631">
        <v>0.99677465349100003</v>
      </c>
      <c r="F101" s="624">
        <v>1201.84262034022</v>
      </c>
      <c r="G101" s="625">
        <v>1001.53551695019</v>
      </c>
      <c r="H101" s="627">
        <v>113.09632000000001</v>
      </c>
      <c r="I101" s="624">
        <v>1091.66578</v>
      </c>
      <c r="J101" s="625">
        <v>90.130263049814005</v>
      </c>
      <c r="K101" s="632">
        <v>0.90832673223899996</v>
      </c>
    </row>
    <row r="102" spans="1:11" ht="14.4" customHeight="1" thickBot="1" x14ac:dyDescent="0.35">
      <c r="A102" s="641" t="s">
        <v>412</v>
      </c>
      <c r="B102" s="619">
        <v>1009.51085371589</v>
      </c>
      <c r="C102" s="619">
        <v>980.07443000000001</v>
      </c>
      <c r="D102" s="620">
        <v>-29.436423715888999</v>
      </c>
      <c r="E102" s="621">
        <v>0.97084090417799995</v>
      </c>
      <c r="F102" s="619">
        <v>1001.06529616885</v>
      </c>
      <c r="G102" s="620">
        <v>834.22108014071</v>
      </c>
      <c r="H102" s="622">
        <v>97.413939999999997</v>
      </c>
      <c r="I102" s="619">
        <v>921.17255</v>
      </c>
      <c r="J102" s="620">
        <v>86.95146985929</v>
      </c>
      <c r="K102" s="623">
        <v>0.92019227269699999</v>
      </c>
    </row>
    <row r="103" spans="1:11" ht="14.4" customHeight="1" thickBot="1" x14ac:dyDescent="0.35">
      <c r="A103" s="641" t="s">
        <v>413</v>
      </c>
      <c r="B103" s="619">
        <v>0</v>
      </c>
      <c r="C103" s="619">
        <v>0</v>
      </c>
      <c r="D103" s="620">
        <v>0</v>
      </c>
      <c r="E103" s="621">
        <v>1</v>
      </c>
      <c r="F103" s="619">
        <v>0</v>
      </c>
      <c r="G103" s="620">
        <v>0</v>
      </c>
      <c r="H103" s="622">
        <v>0</v>
      </c>
      <c r="I103" s="619">
        <v>4.0898000000000003</v>
      </c>
      <c r="J103" s="620">
        <v>4.0898000000000003</v>
      </c>
      <c r="K103" s="630" t="s">
        <v>342</v>
      </c>
    </row>
    <row r="104" spans="1:11" ht="14.4" customHeight="1" thickBot="1" x14ac:dyDescent="0.35">
      <c r="A104" s="641" t="s">
        <v>414</v>
      </c>
      <c r="B104" s="619">
        <v>9.7491159435320007</v>
      </c>
      <c r="C104" s="619">
        <v>0.60599999999999998</v>
      </c>
      <c r="D104" s="620">
        <v>-9.1431159435320009</v>
      </c>
      <c r="E104" s="621">
        <v>6.2159482305999998E-2</v>
      </c>
      <c r="F104" s="619">
        <v>0.66905624887299997</v>
      </c>
      <c r="G104" s="620">
        <v>0.55754687406100001</v>
      </c>
      <c r="H104" s="622">
        <v>0</v>
      </c>
      <c r="I104" s="619">
        <v>0.60599999999999998</v>
      </c>
      <c r="J104" s="620">
        <v>4.8453125937999997E-2</v>
      </c>
      <c r="K104" s="623">
        <v>0.90575344153799997</v>
      </c>
    </row>
    <row r="105" spans="1:11" ht="14.4" customHeight="1" thickBot="1" x14ac:dyDescent="0.35">
      <c r="A105" s="641" t="s">
        <v>415</v>
      </c>
      <c r="B105" s="619">
        <v>197.228326619406</v>
      </c>
      <c r="C105" s="619">
        <v>231.88426999999999</v>
      </c>
      <c r="D105" s="620">
        <v>34.655943380594003</v>
      </c>
      <c r="E105" s="621">
        <v>1.1757148375919999</v>
      </c>
      <c r="F105" s="619">
        <v>200.10826792249799</v>
      </c>
      <c r="G105" s="620">
        <v>166.75688993541499</v>
      </c>
      <c r="H105" s="622">
        <v>15.68238</v>
      </c>
      <c r="I105" s="619">
        <v>165.79742999999999</v>
      </c>
      <c r="J105" s="620">
        <v>-0.95945993541399999</v>
      </c>
      <c r="K105" s="623">
        <v>0.82853862921900001</v>
      </c>
    </row>
    <row r="106" spans="1:11" ht="14.4" customHeight="1" thickBot="1" x14ac:dyDescent="0.35">
      <c r="A106" s="640" t="s">
        <v>416</v>
      </c>
      <c r="B106" s="624">
        <v>1522.38586137418</v>
      </c>
      <c r="C106" s="624">
        <v>1096.1080199999999</v>
      </c>
      <c r="D106" s="625">
        <v>-426.277841374182</v>
      </c>
      <c r="E106" s="631">
        <v>0.719993562611</v>
      </c>
      <c r="F106" s="624">
        <v>1073.8108964179601</v>
      </c>
      <c r="G106" s="625">
        <v>894.84241368163202</v>
      </c>
      <c r="H106" s="627">
        <v>145.82906</v>
      </c>
      <c r="I106" s="624">
        <v>1190.6523299999999</v>
      </c>
      <c r="J106" s="625">
        <v>295.80991631836901</v>
      </c>
      <c r="K106" s="632">
        <v>1.1088100651349999</v>
      </c>
    </row>
    <row r="107" spans="1:11" ht="14.4" customHeight="1" thickBot="1" x14ac:dyDescent="0.35">
      <c r="A107" s="641" t="s">
        <v>417</v>
      </c>
      <c r="B107" s="619">
        <v>64.999997952656997</v>
      </c>
      <c r="C107" s="619">
        <v>46.539000000000001</v>
      </c>
      <c r="D107" s="620">
        <v>-18.460997952656999</v>
      </c>
      <c r="E107" s="621">
        <v>0.71598463793599998</v>
      </c>
      <c r="F107" s="619">
        <v>0</v>
      </c>
      <c r="G107" s="620">
        <v>0</v>
      </c>
      <c r="H107" s="622">
        <v>0</v>
      </c>
      <c r="I107" s="619">
        <v>1.5089999999999999</v>
      </c>
      <c r="J107" s="620">
        <v>1.5089999999999999</v>
      </c>
      <c r="K107" s="630" t="s">
        <v>317</v>
      </c>
    </row>
    <row r="108" spans="1:11" ht="14.4" customHeight="1" thickBot="1" x14ac:dyDescent="0.35">
      <c r="A108" s="641" t="s">
        <v>418</v>
      </c>
      <c r="B108" s="619">
        <v>875.072169044671</v>
      </c>
      <c r="C108" s="619">
        <v>910.78206</v>
      </c>
      <c r="D108" s="620">
        <v>35.709890955328</v>
      </c>
      <c r="E108" s="621">
        <v>1.0408079381540001</v>
      </c>
      <c r="F108" s="619">
        <v>939.16608964280499</v>
      </c>
      <c r="G108" s="620">
        <v>782.63840803567098</v>
      </c>
      <c r="H108" s="622">
        <v>7.5429999999999997E-2</v>
      </c>
      <c r="I108" s="619">
        <v>736.21568000000002</v>
      </c>
      <c r="J108" s="620">
        <v>-46.422728035669998</v>
      </c>
      <c r="K108" s="623">
        <v>0.783903601417</v>
      </c>
    </row>
    <row r="109" spans="1:11" ht="14.4" customHeight="1" thickBot="1" x14ac:dyDescent="0.35">
      <c r="A109" s="641" t="s">
        <v>419</v>
      </c>
      <c r="B109" s="619">
        <v>13.999999559033</v>
      </c>
      <c r="C109" s="619">
        <v>24.756319999999999</v>
      </c>
      <c r="D109" s="620">
        <v>10.756320440966</v>
      </c>
      <c r="E109" s="621">
        <v>1.768308627126</v>
      </c>
      <c r="F109" s="619">
        <v>14.999976126967001</v>
      </c>
      <c r="G109" s="620">
        <v>12.499980105805999</v>
      </c>
      <c r="H109" s="622">
        <v>3.5030000000000001</v>
      </c>
      <c r="I109" s="619">
        <v>9.0327000000000002</v>
      </c>
      <c r="J109" s="620">
        <v>-3.4672801058060001</v>
      </c>
      <c r="K109" s="623">
        <v>0.60218095839200003</v>
      </c>
    </row>
    <row r="110" spans="1:11" ht="14.4" customHeight="1" thickBot="1" x14ac:dyDescent="0.35">
      <c r="A110" s="641" t="s">
        <v>420</v>
      </c>
      <c r="B110" s="619">
        <v>5.9024635449870004</v>
      </c>
      <c r="C110" s="619">
        <v>111.84538000000001</v>
      </c>
      <c r="D110" s="620">
        <v>105.942916455012</v>
      </c>
      <c r="E110" s="621">
        <v>18.948931941304</v>
      </c>
      <c r="F110" s="619">
        <v>117.11721851343999</v>
      </c>
      <c r="G110" s="620">
        <v>97.597682094532999</v>
      </c>
      <c r="H110" s="622">
        <v>0</v>
      </c>
      <c r="I110" s="619">
        <v>3.2909999999999999</v>
      </c>
      <c r="J110" s="620">
        <v>-94.306682094533002</v>
      </c>
      <c r="K110" s="623">
        <v>2.8100052593999999E-2</v>
      </c>
    </row>
    <row r="111" spans="1:11" ht="14.4" customHeight="1" thickBot="1" x14ac:dyDescent="0.35">
      <c r="A111" s="641" t="s">
        <v>421</v>
      </c>
      <c r="B111" s="619">
        <v>562.41123127283095</v>
      </c>
      <c r="C111" s="619">
        <v>2.18526</v>
      </c>
      <c r="D111" s="620">
        <v>-560.22597127283098</v>
      </c>
      <c r="E111" s="621">
        <v>3.8855198440000001E-3</v>
      </c>
      <c r="F111" s="619">
        <v>2.5276121347460001</v>
      </c>
      <c r="G111" s="620">
        <v>2.106343445622</v>
      </c>
      <c r="H111" s="622">
        <v>142.25063</v>
      </c>
      <c r="I111" s="619">
        <v>440.60395</v>
      </c>
      <c r="J111" s="620">
        <v>438.49760655437802</v>
      </c>
      <c r="K111" s="623">
        <v>174.316282131712</v>
      </c>
    </row>
    <row r="112" spans="1:11" ht="14.4" customHeight="1" thickBot="1" x14ac:dyDescent="0.35">
      <c r="A112" s="640" t="s">
        <v>422</v>
      </c>
      <c r="B112" s="624">
        <v>0</v>
      </c>
      <c r="C112" s="624">
        <v>0</v>
      </c>
      <c r="D112" s="625">
        <v>0</v>
      </c>
      <c r="E112" s="626" t="s">
        <v>317</v>
      </c>
      <c r="F112" s="624">
        <v>0</v>
      </c>
      <c r="G112" s="625">
        <v>0</v>
      </c>
      <c r="H112" s="627">
        <v>0</v>
      </c>
      <c r="I112" s="624">
        <v>3.9734400000000001</v>
      </c>
      <c r="J112" s="625">
        <v>3.9734400000000001</v>
      </c>
      <c r="K112" s="628" t="s">
        <v>317</v>
      </c>
    </row>
    <row r="113" spans="1:11" ht="14.4" customHeight="1" thickBot="1" x14ac:dyDescent="0.35">
      <c r="A113" s="641" t="s">
        <v>423</v>
      </c>
      <c r="B113" s="619">
        <v>0</v>
      </c>
      <c r="C113" s="619">
        <v>0</v>
      </c>
      <c r="D113" s="620">
        <v>0</v>
      </c>
      <c r="E113" s="629" t="s">
        <v>317</v>
      </c>
      <c r="F113" s="619">
        <v>0</v>
      </c>
      <c r="G113" s="620">
        <v>0</v>
      </c>
      <c r="H113" s="622">
        <v>0</v>
      </c>
      <c r="I113" s="619">
        <v>3.9734400000000001</v>
      </c>
      <c r="J113" s="620">
        <v>3.9734400000000001</v>
      </c>
      <c r="K113" s="630" t="s">
        <v>342</v>
      </c>
    </row>
    <row r="114" spans="1:11" ht="14.4" customHeight="1" thickBot="1" x14ac:dyDescent="0.35">
      <c r="A114" s="640" t="s">
        <v>424</v>
      </c>
      <c r="B114" s="624">
        <v>0</v>
      </c>
      <c r="C114" s="624">
        <v>0</v>
      </c>
      <c r="D114" s="625">
        <v>0</v>
      </c>
      <c r="E114" s="631">
        <v>1</v>
      </c>
      <c r="F114" s="624">
        <v>0</v>
      </c>
      <c r="G114" s="625">
        <v>0</v>
      </c>
      <c r="H114" s="627">
        <v>0</v>
      </c>
      <c r="I114" s="624">
        <v>194.55468999999999</v>
      </c>
      <c r="J114" s="625">
        <v>194.55468999999999</v>
      </c>
      <c r="K114" s="628" t="s">
        <v>342</v>
      </c>
    </row>
    <row r="115" spans="1:11" ht="14.4" customHeight="1" thickBot="1" x14ac:dyDescent="0.35">
      <c r="A115" s="641" t="s">
        <v>425</v>
      </c>
      <c r="B115" s="619">
        <v>0</v>
      </c>
      <c r="C115" s="619">
        <v>0</v>
      </c>
      <c r="D115" s="620">
        <v>0</v>
      </c>
      <c r="E115" s="621">
        <v>1</v>
      </c>
      <c r="F115" s="619">
        <v>0</v>
      </c>
      <c r="G115" s="620">
        <v>0</v>
      </c>
      <c r="H115" s="622">
        <v>0</v>
      </c>
      <c r="I115" s="619">
        <v>194.55468999999999</v>
      </c>
      <c r="J115" s="620">
        <v>194.55468999999999</v>
      </c>
      <c r="K115" s="630" t="s">
        <v>342</v>
      </c>
    </row>
    <row r="116" spans="1:11" ht="14.4" customHeight="1" thickBot="1" x14ac:dyDescent="0.35">
      <c r="A116" s="638" t="s">
        <v>48</v>
      </c>
      <c r="B116" s="619">
        <v>46223.998544055998</v>
      </c>
      <c r="C116" s="619">
        <v>56569.988700000002</v>
      </c>
      <c r="D116" s="620">
        <v>10345.990155944</v>
      </c>
      <c r="E116" s="621">
        <v>1.2238229162730001</v>
      </c>
      <c r="F116" s="619">
        <v>50168.004529141603</v>
      </c>
      <c r="G116" s="620">
        <v>41806.670440951399</v>
      </c>
      <c r="H116" s="622">
        <v>4742.2960999999996</v>
      </c>
      <c r="I116" s="619">
        <v>48872.333899999998</v>
      </c>
      <c r="J116" s="620">
        <v>7065.6634590486601</v>
      </c>
      <c r="K116" s="623">
        <v>0.97417336724199999</v>
      </c>
    </row>
    <row r="117" spans="1:11" ht="14.4" customHeight="1" thickBot="1" x14ac:dyDescent="0.35">
      <c r="A117" s="644" t="s">
        <v>426</v>
      </c>
      <c r="B117" s="624">
        <v>34323.998918877202</v>
      </c>
      <c r="C117" s="624">
        <v>41961.141000000003</v>
      </c>
      <c r="D117" s="625">
        <v>7637.1420811228199</v>
      </c>
      <c r="E117" s="631">
        <v>1.222501524346</v>
      </c>
      <c r="F117" s="624">
        <v>37105.003349820603</v>
      </c>
      <c r="G117" s="625">
        <v>30920.836124850499</v>
      </c>
      <c r="H117" s="627">
        <v>3502.9749999999999</v>
      </c>
      <c r="I117" s="624">
        <v>36096.644</v>
      </c>
      <c r="J117" s="625">
        <v>5175.8078751495104</v>
      </c>
      <c r="K117" s="632">
        <v>0.97282416766500002</v>
      </c>
    </row>
    <row r="118" spans="1:11" ht="14.4" customHeight="1" thickBot="1" x14ac:dyDescent="0.35">
      <c r="A118" s="640" t="s">
        <v>427</v>
      </c>
      <c r="B118" s="624">
        <v>33999.998929082401</v>
      </c>
      <c r="C118" s="624">
        <v>41671.747000000003</v>
      </c>
      <c r="D118" s="625">
        <v>7671.7480709176098</v>
      </c>
      <c r="E118" s="631">
        <v>1.2256396562509999</v>
      </c>
      <c r="F118" s="624">
        <v>36800.003322285404</v>
      </c>
      <c r="G118" s="625">
        <v>30666.6694352378</v>
      </c>
      <c r="H118" s="627">
        <v>3476.598</v>
      </c>
      <c r="I118" s="624">
        <v>35844.373</v>
      </c>
      <c r="J118" s="625">
        <v>5177.7035647622097</v>
      </c>
      <c r="K118" s="632">
        <v>0.97403178706399995</v>
      </c>
    </row>
    <row r="119" spans="1:11" ht="14.4" customHeight="1" thickBot="1" x14ac:dyDescent="0.35">
      <c r="A119" s="641" t="s">
        <v>428</v>
      </c>
      <c r="B119" s="619">
        <v>33999.998929082401</v>
      </c>
      <c r="C119" s="619">
        <v>41671.747000000003</v>
      </c>
      <c r="D119" s="620">
        <v>7671.7480709176098</v>
      </c>
      <c r="E119" s="621">
        <v>1.2256396562509999</v>
      </c>
      <c r="F119" s="619">
        <v>36800.003322285404</v>
      </c>
      <c r="G119" s="620">
        <v>30666.6694352378</v>
      </c>
      <c r="H119" s="622">
        <v>3476.598</v>
      </c>
      <c r="I119" s="619">
        <v>35844.373</v>
      </c>
      <c r="J119" s="620">
        <v>5177.7035647622097</v>
      </c>
      <c r="K119" s="623">
        <v>0.97403178706399995</v>
      </c>
    </row>
    <row r="120" spans="1:11" ht="14.4" customHeight="1" thickBot="1" x14ac:dyDescent="0.35">
      <c r="A120" s="640" t="s">
        <v>429</v>
      </c>
      <c r="B120" s="624">
        <v>217.99999313352799</v>
      </c>
      <c r="C120" s="624">
        <v>184</v>
      </c>
      <c r="D120" s="625">
        <v>-33.999993133528001</v>
      </c>
      <c r="E120" s="631">
        <v>0.84403672383200001</v>
      </c>
      <c r="F120" s="624">
        <v>200.00001805589901</v>
      </c>
      <c r="G120" s="625">
        <v>166.66668171324901</v>
      </c>
      <c r="H120" s="627">
        <v>16</v>
      </c>
      <c r="I120" s="624">
        <v>164.2</v>
      </c>
      <c r="J120" s="625">
        <v>-2.4666817132480001</v>
      </c>
      <c r="K120" s="632">
        <v>0.82099992588000004</v>
      </c>
    </row>
    <row r="121" spans="1:11" ht="14.4" customHeight="1" thickBot="1" x14ac:dyDescent="0.35">
      <c r="A121" s="641" t="s">
        <v>430</v>
      </c>
      <c r="B121" s="619">
        <v>217.99999313352799</v>
      </c>
      <c r="C121" s="619">
        <v>184</v>
      </c>
      <c r="D121" s="620">
        <v>-33.999993133528001</v>
      </c>
      <c r="E121" s="621">
        <v>0.84403672383200001</v>
      </c>
      <c r="F121" s="619">
        <v>200.00001805589901</v>
      </c>
      <c r="G121" s="620">
        <v>166.66668171324901</v>
      </c>
      <c r="H121" s="622">
        <v>16</v>
      </c>
      <c r="I121" s="619">
        <v>164.2</v>
      </c>
      <c r="J121" s="620">
        <v>-2.4666817132480001</v>
      </c>
      <c r="K121" s="623">
        <v>0.82099992588000004</v>
      </c>
    </row>
    <row r="122" spans="1:11" ht="14.4" customHeight="1" thickBot="1" x14ac:dyDescent="0.35">
      <c r="A122" s="640" t="s">
        <v>431</v>
      </c>
      <c r="B122" s="624">
        <v>105.999996661257</v>
      </c>
      <c r="C122" s="624">
        <v>105.39400000000001</v>
      </c>
      <c r="D122" s="625">
        <v>-0.60599666125600005</v>
      </c>
      <c r="E122" s="631">
        <v>0.99428305018499996</v>
      </c>
      <c r="F122" s="624">
        <v>105.000009479347</v>
      </c>
      <c r="G122" s="625">
        <v>87.500007899454999</v>
      </c>
      <c r="H122" s="627">
        <v>10.377000000000001</v>
      </c>
      <c r="I122" s="624">
        <v>88.070999999999998</v>
      </c>
      <c r="J122" s="625">
        <v>0.57099210054399996</v>
      </c>
      <c r="K122" s="632">
        <v>0.838771352847</v>
      </c>
    </row>
    <row r="123" spans="1:11" ht="14.4" customHeight="1" thickBot="1" x14ac:dyDescent="0.35">
      <c r="A123" s="641" t="s">
        <v>432</v>
      </c>
      <c r="B123" s="619">
        <v>105.999996661257</v>
      </c>
      <c r="C123" s="619">
        <v>105.39400000000001</v>
      </c>
      <c r="D123" s="620">
        <v>-0.60599666125600005</v>
      </c>
      <c r="E123" s="621">
        <v>0.99428305018499996</v>
      </c>
      <c r="F123" s="619">
        <v>105.000009479347</v>
      </c>
      <c r="G123" s="620">
        <v>87.500007899454999</v>
      </c>
      <c r="H123" s="622">
        <v>10.377000000000001</v>
      </c>
      <c r="I123" s="619">
        <v>88.070999999999998</v>
      </c>
      <c r="J123" s="620">
        <v>0.57099210054399996</v>
      </c>
      <c r="K123" s="623">
        <v>0.838771352847</v>
      </c>
    </row>
    <row r="124" spans="1:11" ht="14.4" customHeight="1" thickBot="1" x14ac:dyDescent="0.35">
      <c r="A124" s="639" t="s">
        <v>433</v>
      </c>
      <c r="B124" s="619">
        <v>11559.999635888</v>
      </c>
      <c r="C124" s="619">
        <v>14191.080449999999</v>
      </c>
      <c r="D124" s="620">
        <v>2631.0808141119901</v>
      </c>
      <c r="E124" s="621">
        <v>1.227602153718</v>
      </c>
      <c r="F124" s="619">
        <v>12512.001129577</v>
      </c>
      <c r="G124" s="620">
        <v>10426.6676079809</v>
      </c>
      <c r="H124" s="622">
        <v>1187.01376</v>
      </c>
      <c r="I124" s="619">
        <v>12236.696459999999</v>
      </c>
      <c r="J124" s="620">
        <v>1810.02885201915</v>
      </c>
      <c r="K124" s="623">
        <v>0.97799675153999999</v>
      </c>
    </row>
    <row r="125" spans="1:11" ht="14.4" customHeight="1" thickBot="1" x14ac:dyDescent="0.35">
      <c r="A125" s="640" t="s">
        <v>434</v>
      </c>
      <c r="B125" s="624">
        <v>3060.99990358592</v>
      </c>
      <c r="C125" s="624">
        <v>3767.0372299999999</v>
      </c>
      <c r="D125" s="625">
        <v>706.03732641408305</v>
      </c>
      <c r="E125" s="631">
        <v>1.230655781983</v>
      </c>
      <c r="F125" s="624">
        <v>3312.0002990056801</v>
      </c>
      <c r="G125" s="625">
        <v>2760.0002491713999</v>
      </c>
      <c r="H125" s="627">
        <v>314.33551999999997</v>
      </c>
      <c r="I125" s="624">
        <v>3240.4270000000001</v>
      </c>
      <c r="J125" s="625">
        <v>480.42675082859802</v>
      </c>
      <c r="K125" s="632">
        <v>0.97838970635699996</v>
      </c>
    </row>
    <row r="126" spans="1:11" ht="14.4" customHeight="1" thickBot="1" x14ac:dyDescent="0.35">
      <c r="A126" s="641" t="s">
        <v>435</v>
      </c>
      <c r="B126" s="619">
        <v>3060.99990358592</v>
      </c>
      <c r="C126" s="619">
        <v>3767.0372299999999</v>
      </c>
      <c r="D126" s="620">
        <v>706.03732641408305</v>
      </c>
      <c r="E126" s="621">
        <v>1.230655781983</v>
      </c>
      <c r="F126" s="619">
        <v>3312.0002990056801</v>
      </c>
      <c r="G126" s="620">
        <v>2760.0002491713999</v>
      </c>
      <c r="H126" s="622">
        <v>314.33551999999997</v>
      </c>
      <c r="I126" s="619">
        <v>3240.4270000000001</v>
      </c>
      <c r="J126" s="620">
        <v>480.42675082859802</v>
      </c>
      <c r="K126" s="623">
        <v>0.97838970635699996</v>
      </c>
    </row>
    <row r="127" spans="1:11" ht="14.4" customHeight="1" thickBot="1" x14ac:dyDescent="0.35">
      <c r="A127" s="640" t="s">
        <v>436</v>
      </c>
      <c r="B127" s="624">
        <v>8498.9997323020998</v>
      </c>
      <c r="C127" s="624">
        <v>10424.04322</v>
      </c>
      <c r="D127" s="625">
        <v>1925.04348769791</v>
      </c>
      <c r="E127" s="631">
        <v>1.2265023589040001</v>
      </c>
      <c r="F127" s="624">
        <v>9200.00083057134</v>
      </c>
      <c r="G127" s="625">
        <v>7666.66735880945</v>
      </c>
      <c r="H127" s="627">
        <v>872.67823999999996</v>
      </c>
      <c r="I127" s="624">
        <v>8996.2694599999995</v>
      </c>
      <c r="J127" s="625">
        <v>1329.60210119055</v>
      </c>
      <c r="K127" s="632">
        <v>0.97785528780599995</v>
      </c>
    </row>
    <row r="128" spans="1:11" ht="14.4" customHeight="1" thickBot="1" x14ac:dyDescent="0.35">
      <c r="A128" s="641" t="s">
        <v>437</v>
      </c>
      <c r="B128" s="619">
        <v>8498.9997323020998</v>
      </c>
      <c r="C128" s="619">
        <v>10424.04322</v>
      </c>
      <c r="D128" s="620">
        <v>1925.04348769791</v>
      </c>
      <c r="E128" s="621">
        <v>1.2265023589040001</v>
      </c>
      <c r="F128" s="619">
        <v>9200.00083057134</v>
      </c>
      <c r="G128" s="620">
        <v>7666.66735880945</v>
      </c>
      <c r="H128" s="622">
        <v>872.67823999999996</v>
      </c>
      <c r="I128" s="619">
        <v>8996.2694599999995</v>
      </c>
      <c r="J128" s="620">
        <v>1329.60210119055</v>
      </c>
      <c r="K128" s="623">
        <v>0.97785528780599995</v>
      </c>
    </row>
    <row r="129" spans="1:11" ht="14.4" customHeight="1" thickBot="1" x14ac:dyDescent="0.35">
      <c r="A129" s="639" t="s">
        <v>438</v>
      </c>
      <c r="B129" s="619">
        <v>339.99998929082398</v>
      </c>
      <c r="C129" s="619">
        <v>417.76724999999999</v>
      </c>
      <c r="D129" s="620">
        <v>77.767260709176</v>
      </c>
      <c r="E129" s="621">
        <v>1.2287272445840001</v>
      </c>
      <c r="F129" s="619">
        <v>551.00004974400099</v>
      </c>
      <c r="G129" s="620">
        <v>459.16670812000098</v>
      </c>
      <c r="H129" s="622">
        <v>52.307340000000003</v>
      </c>
      <c r="I129" s="619">
        <v>538.99343999999996</v>
      </c>
      <c r="J129" s="620">
        <v>79.826731879999002</v>
      </c>
      <c r="K129" s="623">
        <v>0.97820942166900005</v>
      </c>
    </row>
    <row r="130" spans="1:11" ht="14.4" customHeight="1" thickBot="1" x14ac:dyDescent="0.35">
      <c r="A130" s="640" t="s">
        <v>439</v>
      </c>
      <c r="B130" s="624">
        <v>339.99998929082398</v>
      </c>
      <c r="C130" s="624">
        <v>417.76724999999999</v>
      </c>
      <c r="D130" s="625">
        <v>77.767260709176</v>
      </c>
      <c r="E130" s="631">
        <v>1.2287272445840001</v>
      </c>
      <c r="F130" s="624">
        <v>551.00004974400099</v>
      </c>
      <c r="G130" s="625">
        <v>459.16670812000098</v>
      </c>
      <c r="H130" s="627">
        <v>52.307340000000003</v>
      </c>
      <c r="I130" s="624">
        <v>538.99343999999996</v>
      </c>
      <c r="J130" s="625">
        <v>79.826731879999002</v>
      </c>
      <c r="K130" s="632">
        <v>0.97820942166900005</v>
      </c>
    </row>
    <row r="131" spans="1:11" ht="14.4" customHeight="1" thickBot="1" x14ac:dyDescent="0.35">
      <c r="A131" s="641" t="s">
        <v>440</v>
      </c>
      <c r="B131" s="619">
        <v>339.99998929082398</v>
      </c>
      <c r="C131" s="619">
        <v>417.76724999999999</v>
      </c>
      <c r="D131" s="620">
        <v>77.767260709176</v>
      </c>
      <c r="E131" s="621">
        <v>1.2287272445840001</v>
      </c>
      <c r="F131" s="619">
        <v>551.00004974400099</v>
      </c>
      <c r="G131" s="620">
        <v>459.16670812000098</v>
      </c>
      <c r="H131" s="622">
        <v>52.307340000000003</v>
      </c>
      <c r="I131" s="619">
        <v>538.99343999999996</v>
      </c>
      <c r="J131" s="620">
        <v>79.826731879999002</v>
      </c>
      <c r="K131" s="623">
        <v>0.97820942166900005</v>
      </c>
    </row>
    <row r="132" spans="1:11" ht="14.4" customHeight="1" thickBot="1" x14ac:dyDescent="0.35">
      <c r="A132" s="638" t="s">
        <v>441</v>
      </c>
      <c r="B132" s="619">
        <v>0</v>
      </c>
      <c r="C132" s="619">
        <v>111.43035999999999</v>
      </c>
      <c r="D132" s="620">
        <v>111.43035999999999</v>
      </c>
      <c r="E132" s="629" t="s">
        <v>317</v>
      </c>
      <c r="F132" s="619">
        <v>0</v>
      </c>
      <c r="G132" s="620">
        <v>0</v>
      </c>
      <c r="H132" s="622">
        <v>9.3989999999999991</v>
      </c>
      <c r="I132" s="619">
        <v>47.180630000000001</v>
      </c>
      <c r="J132" s="620">
        <v>47.180630000000001</v>
      </c>
      <c r="K132" s="630" t="s">
        <v>317</v>
      </c>
    </row>
    <row r="133" spans="1:11" ht="14.4" customHeight="1" thickBot="1" x14ac:dyDescent="0.35">
      <c r="A133" s="639" t="s">
        <v>442</v>
      </c>
      <c r="B133" s="619">
        <v>0</v>
      </c>
      <c r="C133" s="619">
        <v>111.43035999999999</v>
      </c>
      <c r="D133" s="620">
        <v>111.43035999999999</v>
      </c>
      <c r="E133" s="629" t="s">
        <v>317</v>
      </c>
      <c r="F133" s="619">
        <v>0</v>
      </c>
      <c r="G133" s="620">
        <v>0</v>
      </c>
      <c r="H133" s="622">
        <v>9.3989999999999991</v>
      </c>
      <c r="I133" s="619">
        <v>47.180630000000001</v>
      </c>
      <c r="J133" s="620">
        <v>47.180630000000001</v>
      </c>
      <c r="K133" s="630" t="s">
        <v>317</v>
      </c>
    </row>
    <row r="134" spans="1:11" ht="14.4" customHeight="1" thickBot="1" x14ac:dyDescent="0.35">
      <c r="A134" s="640" t="s">
        <v>443</v>
      </c>
      <c r="B134" s="624">
        <v>0</v>
      </c>
      <c r="C134" s="624">
        <v>85.620360000000005</v>
      </c>
      <c r="D134" s="625">
        <v>85.620360000000005</v>
      </c>
      <c r="E134" s="626" t="s">
        <v>317</v>
      </c>
      <c r="F134" s="624">
        <v>0</v>
      </c>
      <c r="G134" s="625">
        <v>0</v>
      </c>
      <c r="H134" s="627">
        <v>0</v>
      </c>
      <c r="I134" s="624">
        <v>9.5006299999999992</v>
      </c>
      <c r="J134" s="625">
        <v>9.5006299999999992</v>
      </c>
      <c r="K134" s="628" t="s">
        <v>317</v>
      </c>
    </row>
    <row r="135" spans="1:11" ht="14.4" customHeight="1" thickBot="1" x14ac:dyDescent="0.35">
      <c r="A135" s="641" t="s">
        <v>444</v>
      </c>
      <c r="B135" s="619">
        <v>0</v>
      </c>
      <c r="C135" s="619">
        <v>7.4723600000000001</v>
      </c>
      <c r="D135" s="620">
        <v>7.4723600000000001</v>
      </c>
      <c r="E135" s="629" t="s">
        <v>317</v>
      </c>
      <c r="F135" s="619">
        <v>0</v>
      </c>
      <c r="G135" s="620">
        <v>0</v>
      </c>
      <c r="H135" s="622">
        <v>0</v>
      </c>
      <c r="I135" s="619">
        <v>0.66063000000000005</v>
      </c>
      <c r="J135" s="620">
        <v>0.66063000000000005</v>
      </c>
      <c r="K135" s="630" t="s">
        <v>317</v>
      </c>
    </row>
    <row r="136" spans="1:11" ht="14.4" customHeight="1" thickBot="1" x14ac:dyDescent="0.35">
      <c r="A136" s="641" t="s">
        <v>445</v>
      </c>
      <c r="B136" s="619">
        <v>0</v>
      </c>
      <c r="C136" s="619">
        <v>59.597999999999999</v>
      </c>
      <c r="D136" s="620">
        <v>59.597999999999999</v>
      </c>
      <c r="E136" s="629" t="s">
        <v>317</v>
      </c>
      <c r="F136" s="619">
        <v>0</v>
      </c>
      <c r="G136" s="620">
        <v>0</v>
      </c>
      <c r="H136" s="622">
        <v>0</v>
      </c>
      <c r="I136" s="619">
        <v>8.24</v>
      </c>
      <c r="J136" s="620">
        <v>8.24</v>
      </c>
      <c r="K136" s="630" t="s">
        <v>317</v>
      </c>
    </row>
    <row r="137" spans="1:11" ht="14.4" customHeight="1" thickBot="1" x14ac:dyDescent="0.35">
      <c r="A137" s="641" t="s">
        <v>446</v>
      </c>
      <c r="B137" s="619">
        <v>0</v>
      </c>
      <c r="C137" s="619">
        <v>18.55</v>
      </c>
      <c r="D137" s="620">
        <v>18.55</v>
      </c>
      <c r="E137" s="629" t="s">
        <v>317</v>
      </c>
      <c r="F137" s="619">
        <v>0</v>
      </c>
      <c r="G137" s="620">
        <v>0</v>
      </c>
      <c r="H137" s="622">
        <v>0</v>
      </c>
      <c r="I137" s="619">
        <v>0.6</v>
      </c>
      <c r="J137" s="620">
        <v>0.6</v>
      </c>
      <c r="K137" s="630" t="s">
        <v>317</v>
      </c>
    </row>
    <row r="138" spans="1:11" ht="14.4" customHeight="1" thickBot="1" x14ac:dyDescent="0.35">
      <c r="A138" s="643" t="s">
        <v>447</v>
      </c>
      <c r="B138" s="619">
        <v>0</v>
      </c>
      <c r="C138" s="619">
        <v>18.95</v>
      </c>
      <c r="D138" s="620">
        <v>18.95</v>
      </c>
      <c r="E138" s="629" t="s">
        <v>317</v>
      </c>
      <c r="F138" s="619">
        <v>0</v>
      </c>
      <c r="G138" s="620">
        <v>0</v>
      </c>
      <c r="H138" s="622">
        <v>2</v>
      </c>
      <c r="I138" s="619">
        <v>21.05</v>
      </c>
      <c r="J138" s="620">
        <v>21.05</v>
      </c>
      <c r="K138" s="630" t="s">
        <v>317</v>
      </c>
    </row>
    <row r="139" spans="1:11" ht="14.4" customHeight="1" thickBot="1" x14ac:dyDescent="0.35">
      <c r="A139" s="641" t="s">
        <v>448</v>
      </c>
      <c r="B139" s="619">
        <v>0</v>
      </c>
      <c r="C139" s="619">
        <v>18.95</v>
      </c>
      <c r="D139" s="620">
        <v>18.95</v>
      </c>
      <c r="E139" s="629" t="s">
        <v>317</v>
      </c>
      <c r="F139" s="619">
        <v>0</v>
      </c>
      <c r="G139" s="620">
        <v>0</v>
      </c>
      <c r="H139" s="622">
        <v>2</v>
      </c>
      <c r="I139" s="619">
        <v>21.05</v>
      </c>
      <c r="J139" s="620">
        <v>21.05</v>
      </c>
      <c r="K139" s="630" t="s">
        <v>317</v>
      </c>
    </row>
    <row r="140" spans="1:11" ht="14.4" customHeight="1" thickBot="1" x14ac:dyDescent="0.35">
      <c r="A140" s="643" t="s">
        <v>449</v>
      </c>
      <c r="B140" s="619">
        <v>0</v>
      </c>
      <c r="C140" s="619">
        <v>6.86</v>
      </c>
      <c r="D140" s="620">
        <v>6.86</v>
      </c>
      <c r="E140" s="629" t="s">
        <v>317</v>
      </c>
      <c r="F140" s="619">
        <v>0</v>
      </c>
      <c r="G140" s="620">
        <v>0</v>
      </c>
      <c r="H140" s="622">
        <v>7.399</v>
      </c>
      <c r="I140" s="619">
        <v>15.548999999999999</v>
      </c>
      <c r="J140" s="620">
        <v>15.548999999999999</v>
      </c>
      <c r="K140" s="630" t="s">
        <v>317</v>
      </c>
    </row>
    <row r="141" spans="1:11" ht="14.4" customHeight="1" thickBot="1" x14ac:dyDescent="0.35">
      <c r="A141" s="641" t="s">
        <v>450</v>
      </c>
      <c r="B141" s="619">
        <v>0</v>
      </c>
      <c r="C141" s="619">
        <v>6.86</v>
      </c>
      <c r="D141" s="620">
        <v>6.86</v>
      </c>
      <c r="E141" s="629" t="s">
        <v>317</v>
      </c>
      <c r="F141" s="619">
        <v>0</v>
      </c>
      <c r="G141" s="620">
        <v>0</v>
      </c>
      <c r="H141" s="622">
        <v>7.399</v>
      </c>
      <c r="I141" s="619">
        <v>15.548999999999999</v>
      </c>
      <c r="J141" s="620">
        <v>15.548999999999999</v>
      </c>
      <c r="K141" s="630" t="s">
        <v>317</v>
      </c>
    </row>
    <row r="142" spans="1:11" ht="14.4" customHeight="1" thickBot="1" x14ac:dyDescent="0.35">
      <c r="A142" s="643" t="s">
        <v>451</v>
      </c>
      <c r="B142" s="619">
        <v>0</v>
      </c>
      <c r="C142" s="619">
        <v>0</v>
      </c>
      <c r="D142" s="620">
        <v>0</v>
      </c>
      <c r="E142" s="621">
        <v>1</v>
      </c>
      <c r="F142" s="619">
        <v>0</v>
      </c>
      <c r="G142" s="620">
        <v>0</v>
      </c>
      <c r="H142" s="622">
        <v>0</v>
      </c>
      <c r="I142" s="619">
        <v>1.081</v>
      </c>
      <c r="J142" s="620">
        <v>1.081</v>
      </c>
      <c r="K142" s="630" t="s">
        <v>342</v>
      </c>
    </row>
    <row r="143" spans="1:11" ht="14.4" customHeight="1" thickBot="1" x14ac:dyDescent="0.35">
      <c r="A143" s="641" t="s">
        <v>452</v>
      </c>
      <c r="B143" s="619">
        <v>0</v>
      </c>
      <c r="C143" s="619">
        <v>0</v>
      </c>
      <c r="D143" s="620">
        <v>0</v>
      </c>
      <c r="E143" s="621">
        <v>1</v>
      </c>
      <c r="F143" s="619">
        <v>0</v>
      </c>
      <c r="G143" s="620">
        <v>0</v>
      </c>
      <c r="H143" s="622">
        <v>0</v>
      </c>
      <c r="I143" s="619">
        <v>1.081</v>
      </c>
      <c r="J143" s="620">
        <v>1.081</v>
      </c>
      <c r="K143" s="630" t="s">
        <v>342</v>
      </c>
    </row>
    <row r="144" spans="1:11" ht="14.4" customHeight="1" thickBot="1" x14ac:dyDescent="0.35">
      <c r="A144" s="638" t="s">
        <v>453</v>
      </c>
      <c r="B144" s="619">
        <v>27580.001726023602</v>
      </c>
      <c r="C144" s="619">
        <v>28117.83078</v>
      </c>
      <c r="D144" s="620">
        <v>537.82905397642799</v>
      </c>
      <c r="E144" s="621">
        <v>1.0195006896409999</v>
      </c>
      <c r="F144" s="619">
        <v>25093.3021827343</v>
      </c>
      <c r="G144" s="620">
        <v>20911.0851522786</v>
      </c>
      <c r="H144" s="622">
        <v>2085.4477000000002</v>
      </c>
      <c r="I144" s="619">
        <v>20881.244200000001</v>
      </c>
      <c r="J144" s="620">
        <v>-29.840952278572999</v>
      </c>
      <c r="K144" s="623">
        <v>0.83214413344000004</v>
      </c>
    </row>
    <row r="145" spans="1:11" ht="14.4" customHeight="1" thickBot="1" x14ac:dyDescent="0.35">
      <c r="A145" s="639" t="s">
        <v>454</v>
      </c>
      <c r="B145" s="619">
        <v>26821.001726023602</v>
      </c>
      <c r="C145" s="619">
        <v>26811.348000000002</v>
      </c>
      <c r="D145" s="620">
        <v>-9.6537260235780007</v>
      </c>
      <c r="E145" s="621">
        <v>0.99964006840099995</v>
      </c>
      <c r="F145" s="619">
        <v>24820.057315824601</v>
      </c>
      <c r="G145" s="620">
        <v>20683.381096520501</v>
      </c>
      <c r="H145" s="622">
        <v>2072.152</v>
      </c>
      <c r="I145" s="619">
        <v>20713.740000000002</v>
      </c>
      <c r="J145" s="620">
        <v>30.358903479493001</v>
      </c>
      <c r="K145" s="623">
        <v>0.83455649342000005</v>
      </c>
    </row>
    <row r="146" spans="1:11" ht="14.4" customHeight="1" thickBot="1" x14ac:dyDescent="0.35">
      <c r="A146" s="640" t="s">
        <v>455</v>
      </c>
      <c r="B146" s="624">
        <v>26821.001726023602</v>
      </c>
      <c r="C146" s="624">
        <v>26811.348000000002</v>
      </c>
      <c r="D146" s="625">
        <v>-9.6537260235780007</v>
      </c>
      <c r="E146" s="631">
        <v>0.99964006840099995</v>
      </c>
      <c r="F146" s="624">
        <v>24820.057315824601</v>
      </c>
      <c r="G146" s="625">
        <v>20683.381096520501</v>
      </c>
      <c r="H146" s="627">
        <v>2072.152</v>
      </c>
      <c r="I146" s="624">
        <v>20713.740000000002</v>
      </c>
      <c r="J146" s="625">
        <v>30.358903479493001</v>
      </c>
      <c r="K146" s="632">
        <v>0.83455649342000005</v>
      </c>
    </row>
    <row r="147" spans="1:11" ht="14.4" customHeight="1" thickBot="1" x14ac:dyDescent="0.35">
      <c r="A147" s="641" t="s">
        <v>456</v>
      </c>
      <c r="B147" s="619">
        <v>689.99997826665901</v>
      </c>
      <c r="C147" s="619">
        <v>674.74</v>
      </c>
      <c r="D147" s="620">
        <v>-15.259978266658999</v>
      </c>
      <c r="E147" s="621">
        <v>0.97788408877199995</v>
      </c>
      <c r="F147" s="619">
        <v>784.00181045956901</v>
      </c>
      <c r="G147" s="620">
        <v>653.334842049641</v>
      </c>
      <c r="H147" s="622">
        <v>65.459000000000003</v>
      </c>
      <c r="I147" s="619">
        <v>654.59</v>
      </c>
      <c r="J147" s="620">
        <v>1.255157950359</v>
      </c>
      <c r="K147" s="623">
        <v>0.83493429640899997</v>
      </c>
    </row>
    <row r="148" spans="1:11" ht="14.4" customHeight="1" thickBot="1" x14ac:dyDescent="0.35">
      <c r="A148" s="641" t="s">
        <v>457</v>
      </c>
      <c r="B148" s="619">
        <v>5353.9998313618698</v>
      </c>
      <c r="C148" s="619">
        <v>5354.183</v>
      </c>
      <c r="D148" s="620">
        <v>0.18316863813100001</v>
      </c>
      <c r="E148" s="621">
        <v>1.0000342115500001</v>
      </c>
      <c r="F148" s="619">
        <v>4987.0115162778902</v>
      </c>
      <c r="G148" s="620">
        <v>4155.8429302315799</v>
      </c>
      <c r="H148" s="622">
        <v>415.53500000000003</v>
      </c>
      <c r="I148" s="619">
        <v>4155.3630000000003</v>
      </c>
      <c r="J148" s="620">
        <v>-0.47993023157699999</v>
      </c>
      <c r="K148" s="623">
        <v>0.83323709729399997</v>
      </c>
    </row>
    <row r="149" spans="1:11" ht="14.4" customHeight="1" thickBot="1" x14ac:dyDescent="0.35">
      <c r="A149" s="641" t="s">
        <v>458</v>
      </c>
      <c r="B149" s="619">
        <v>322.00268385700798</v>
      </c>
      <c r="C149" s="619">
        <v>321.06400000000002</v>
      </c>
      <c r="D149" s="620">
        <v>-0.93868385700800006</v>
      </c>
      <c r="E149" s="621">
        <v>0.99708485703899996</v>
      </c>
      <c r="F149" s="619">
        <v>322.00074358160902</v>
      </c>
      <c r="G149" s="620">
        <v>268.333952984674</v>
      </c>
      <c r="H149" s="622">
        <v>30.654</v>
      </c>
      <c r="I149" s="619">
        <v>298.74299999999999</v>
      </c>
      <c r="J149" s="620">
        <v>30.409047015325999</v>
      </c>
      <c r="K149" s="623">
        <v>0.92777114946000006</v>
      </c>
    </row>
    <row r="150" spans="1:11" ht="14.4" customHeight="1" thickBot="1" x14ac:dyDescent="0.35">
      <c r="A150" s="641" t="s">
        <v>459</v>
      </c>
      <c r="B150" s="619">
        <v>234.99986941956999</v>
      </c>
      <c r="C150" s="619">
        <v>240.946</v>
      </c>
      <c r="D150" s="620">
        <v>5.9461305804300002</v>
      </c>
      <c r="E150" s="621">
        <v>1.0253026973799999</v>
      </c>
      <c r="F150" s="619">
        <v>251.00057962417301</v>
      </c>
      <c r="G150" s="620">
        <v>209.167149686811</v>
      </c>
      <c r="H150" s="622">
        <v>20.870999999999999</v>
      </c>
      <c r="I150" s="619">
        <v>208.71</v>
      </c>
      <c r="J150" s="620">
        <v>-0.45714968681000001</v>
      </c>
      <c r="K150" s="623">
        <v>0.83151202404500002</v>
      </c>
    </row>
    <row r="151" spans="1:11" ht="14.4" customHeight="1" thickBot="1" x14ac:dyDescent="0.35">
      <c r="A151" s="641" t="s">
        <v>460</v>
      </c>
      <c r="B151" s="619">
        <v>20214.999363276002</v>
      </c>
      <c r="C151" s="619">
        <v>20215.294000000002</v>
      </c>
      <c r="D151" s="620">
        <v>0.29463672404300001</v>
      </c>
      <c r="E151" s="621">
        <v>1.0000145751530001</v>
      </c>
      <c r="F151" s="619">
        <v>18476.042665881399</v>
      </c>
      <c r="G151" s="620">
        <v>15396.702221567801</v>
      </c>
      <c r="H151" s="622">
        <v>1539.633</v>
      </c>
      <c r="I151" s="619">
        <v>15396.334000000001</v>
      </c>
      <c r="J151" s="620">
        <v>-0.36822156780100002</v>
      </c>
      <c r="K151" s="623">
        <v>0.83331340365600004</v>
      </c>
    </row>
    <row r="152" spans="1:11" ht="14.4" customHeight="1" thickBot="1" x14ac:dyDescent="0.35">
      <c r="A152" s="641" t="s">
        <v>461</v>
      </c>
      <c r="B152" s="619">
        <v>4.9999998425119996</v>
      </c>
      <c r="C152" s="619">
        <v>5.1210000000000004</v>
      </c>
      <c r="D152" s="620">
        <v>0.12100015748700001</v>
      </c>
      <c r="E152" s="621">
        <v>1.0242000322589999</v>
      </c>
      <c r="F152" s="619">
        <v>0</v>
      </c>
      <c r="G152" s="620">
        <v>0</v>
      </c>
      <c r="H152" s="622">
        <v>0</v>
      </c>
      <c r="I152" s="619">
        <v>0</v>
      </c>
      <c r="J152" s="620">
        <v>0</v>
      </c>
      <c r="K152" s="630" t="s">
        <v>317</v>
      </c>
    </row>
    <row r="153" spans="1:11" ht="14.4" customHeight="1" thickBot="1" x14ac:dyDescent="0.35">
      <c r="A153" s="639" t="s">
        <v>462</v>
      </c>
      <c r="B153" s="619">
        <v>759</v>
      </c>
      <c r="C153" s="619">
        <v>1306.48278</v>
      </c>
      <c r="D153" s="620">
        <v>547.48278000000096</v>
      </c>
      <c r="E153" s="621">
        <v>1.7213211857699999</v>
      </c>
      <c r="F153" s="619">
        <v>273.24486690968399</v>
      </c>
      <c r="G153" s="620">
        <v>227.70405575807001</v>
      </c>
      <c r="H153" s="622">
        <v>13.2957</v>
      </c>
      <c r="I153" s="619">
        <v>167.5042</v>
      </c>
      <c r="J153" s="620">
        <v>-60.199855758068999</v>
      </c>
      <c r="K153" s="623">
        <v>0.61301865207700001</v>
      </c>
    </row>
    <row r="154" spans="1:11" ht="14.4" customHeight="1" thickBot="1" x14ac:dyDescent="0.35">
      <c r="A154" s="640" t="s">
        <v>463</v>
      </c>
      <c r="B154" s="624">
        <v>759</v>
      </c>
      <c r="C154" s="624">
        <v>456.33904000000098</v>
      </c>
      <c r="D154" s="625">
        <v>-302.66095999999902</v>
      </c>
      <c r="E154" s="631">
        <v>0.60123720685100002</v>
      </c>
      <c r="F154" s="624">
        <v>210.999979052497</v>
      </c>
      <c r="G154" s="625">
        <v>175.83331587708099</v>
      </c>
      <c r="H154" s="627">
        <v>0</v>
      </c>
      <c r="I154" s="624">
        <v>57.539000000000001</v>
      </c>
      <c r="J154" s="625">
        <v>-118.294315877081</v>
      </c>
      <c r="K154" s="632">
        <v>0.27269670953699998</v>
      </c>
    </row>
    <row r="155" spans="1:11" ht="14.4" customHeight="1" thickBot="1" x14ac:dyDescent="0.35">
      <c r="A155" s="641" t="s">
        <v>464</v>
      </c>
      <c r="B155" s="619">
        <v>759</v>
      </c>
      <c r="C155" s="619">
        <v>456.33904000000098</v>
      </c>
      <c r="D155" s="620">
        <v>-302.66095999999902</v>
      </c>
      <c r="E155" s="621">
        <v>0.60123720685100002</v>
      </c>
      <c r="F155" s="619">
        <v>210.999979052497</v>
      </c>
      <c r="G155" s="620">
        <v>175.83331587708099</v>
      </c>
      <c r="H155" s="622">
        <v>0</v>
      </c>
      <c r="I155" s="619">
        <v>21.36</v>
      </c>
      <c r="J155" s="620">
        <v>-154.47331587708101</v>
      </c>
      <c r="K155" s="623">
        <v>0.10123223753799999</v>
      </c>
    </row>
    <row r="156" spans="1:11" ht="14.4" customHeight="1" thickBot="1" x14ac:dyDescent="0.35">
      <c r="A156" s="641" t="s">
        <v>465</v>
      </c>
      <c r="B156" s="619">
        <v>0</v>
      </c>
      <c r="C156" s="619">
        <v>0</v>
      </c>
      <c r="D156" s="620">
        <v>0</v>
      </c>
      <c r="E156" s="621">
        <v>1</v>
      </c>
      <c r="F156" s="619">
        <v>0</v>
      </c>
      <c r="G156" s="620">
        <v>0</v>
      </c>
      <c r="H156" s="622">
        <v>0</v>
      </c>
      <c r="I156" s="619">
        <v>36.179000000000002</v>
      </c>
      <c r="J156" s="620">
        <v>36.179000000000002</v>
      </c>
      <c r="K156" s="630" t="s">
        <v>342</v>
      </c>
    </row>
    <row r="157" spans="1:11" ht="14.4" customHeight="1" thickBot="1" x14ac:dyDescent="0.35">
      <c r="A157" s="640" t="s">
        <v>466</v>
      </c>
      <c r="B157" s="624">
        <v>0</v>
      </c>
      <c r="C157" s="624">
        <v>0</v>
      </c>
      <c r="D157" s="625">
        <v>0</v>
      </c>
      <c r="E157" s="626" t="s">
        <v>317</v>
      </c>
      <c r="F157" s="624">
        <v>0</v>
      </c>
      <c r="G157" s="625">
        <v>0</v>
      </c>
      <c r="H157" s="627">
        <v>3.19</v>
      </c>
      <c r="I157" s="624">
        <v>9.17</v>
      </c>
      <c r="J157" s="625">
        <v>9.17</v>
      </c>
      <c r="K157" s="628" t="s">
        <v>342</v>
      </c>
    </row>
    <row r="158" spans="1:11" ht="14.4" customHeight="1" thickBot="1" x14ac:dyDescent="0.35">
      <c r="A158" s="641" t="s">
        <v>467</v>
      </c>
      <c r="B158" s="619">
        <v>0</v>
      </c>
      <c r="C158" s="619">
        <v>0</v>
      </c>
      <c r="D158" s="620">
        <v>0</v>
      </c>
      <c r="E158" s="621">
        <v>1</v>
      </c>
      <c r="F158" s="619">
        <v>0</v>
      </c>
      <c r="G158" s="620">
        <v>0</v>
      </c>
      <c r="H158" s="622">
        <v>3.19</v>
      </c>
      <c r="I158" s="619">
        <v>9.17</v>
      </c>
      <c r="J158" s="620">
        <v>9.17</v>
      </c>
      <c r="K158" s="630" t="s">
        <v>342</v>
      </c>
    </row>
    <row r="159" spans="1:11" ht="14.4" customHeight="1" thickBot="1" x14ac:dyDescent="0.35">
      <c r="A159" s="640" t="s">
        <v>468</v>
      </c>
      <c r="B159" s="624">
        <v>0</v>
      </c>
      <c r="C159" s="624">
        <v>25.167999999999999</v>
      </c>
      <c r="D159" s="625">
        <v>25.167999999999999</v>
      </c>
      <c r="E159" s="626" t="s">
        <v>317</v>
      </c>
      <c r="F159" s="624">
        <v>62.244887857187003</v>
      </c>
      <c r="G159" s="625">
        <v>51.870739880988999</v>
      </c>
      <c r="H159" s="627">
        <v>7.7077</v>
      </c>
      <c r="I159" s="624">
        <v>19.868200000000002</v>
      </c>
      <c r="J159" s="625">
        <v>-32.002539880988998</v>
      </c>
      <c r="K159" s="632">
        <v>0.31919408458999998</v>
      </c>
    </row>
    <row r="160" spans="1:11" ht="14.4" customHeight="1" thickBot="1" x14ac:dyDescent="0.35">
      <c r="A160" s="641" t="s">
        <v>469</v>
      </c>
      <c r="B160" s="619">
        <v>0</v>
      </c>
      <c r="C160" s="619">
        <v>25.167999999999999</v>
      </c>
      <c r="D160" s="620">
        <v>25.167999999999999</v>
      </c>
      <c r="E160" s="629" t="s">
        <v>317</v>
      </c>
      <c r="F160" s="619">
        <v>62.244887857187003</v>
      </c>
      <c r="G160" s="620">
        <v>51.870739880988999</v>
      </c>
      <c r="H160" s="622">
        <v>7.7077</v>
      </c>
      <c r="I160" s="619">
        <v>19.868200000000002</v>
      </c>
      <c r="J160" s="620">
        <v>-32.002539880988998</v>
      </c>
      <c r="K160" s="623">
        <v>0.31919408458999998</v>
      </c>
    </row>
    <row r="161" spans="1:11" ht="14.4" customHeight="1" thickBot="1" x14ac:dyDescent="0.35">
      <c r="A161" s="640" t="s">
        <v>470</v>
      </c>
      <c r="B161" s="624">
        <v>0</v>
      </c>
      <c r="C161" s="624">
        <v>785.07719999999995</v>
      </c>
      <c r="D161" s="625">
        <v>785.07719999999995</v>
      </c>
      <c r="E161" s="626" t="s">
        <v>317</v>
      </c>
      <c r="F161" s="624">
        <v>0</v>
      </c>
      <c r="G161" s="625">
        <v>0</v>
      </c>
      <c r="H161" s="627">
        <v>2.3980000000000001</v>
      </c>
      <c r="I161" s="624">
        <v>80.927000000000007</v>
      </c>
      <c r="J161" s="625">
        <v>80.927000000000007</v>
      </c>
      <c r="K161" s="628" t="s">
        <v>317</v>
      </c>
    </row>
    <row r="162" spans="1:11" ht="14.4" customHeight="1" thickBot="1" x14ac:dyDescent="0.35">
      <c r="A162" s="641" t="s">
        <v>471</v>
      </c>
      <c r="B162" s="619">
        <v>0</v>
      </c>
      <c r="C162" s="619">
        <v>-1.81565</v>
      </c>
      <c r="D162" s="620">
        <v>-1.81565</v>
      </c>
      <c r="E162" s="629" t="s">
        <v>342</v>
      </c>
      <c r="F162" s="619">
        <v>0</v>
      </c>
      <c r="G162" s="620">
        <v>0</v>
      </c>
      <c r="H162" s="622">
        <v>0</v>
      </c>
      <c r="I162" s="619">
        <v>0</v>
      </c>
      <c r="J162" s="620">
        <v>0</v>
      </c>
      <c r="K162" s="630" t="s">
        <v>317</v>
      </c>
    </row>
    <row r="163" spans="1:11" ht="14.4" customHeight="1" thickBot="1" x14ac:dyDescent="0.35">
      <c r="A163" s="641" t="s">
        <v>472</v>
      </c>
      <c r="B163" s="619">
        <v>0</v>
      </c>
      <c r="C163" s="619">
        <v>786.89284999999995</v>
      </c>
      <c r="D163" s="620">
        <v>786.89284999999995</v>
      </c>
      <c r="E163" s="629" t="s">
        <v>317</v>
      </c>
      <c r="F163" s="619">
        <v>0</v>
      </c>
      <c r="G163" s="620">
        <v>0</v>
      </c>
      <c r="H163" s="622">
        <v>2.3980000000000001</v>
      </c>
      <c r="I163" s="619">
        <v>80.927000000000007</v>
      </c>
      <c r="J163" s="620">
        <v>80.927000000000007</v>
      </c>
      <c r="K163" s="630" t="s">
        <v>317</v>
      </c>
    </row>
    <row r="164" spans="1:11" ht="14.4" customHeight="1" thickBot="1" x14ac:dyDescent="0.35">
      <c r="A164" s="640" t="s">
        <v>473</v>
      </c>
      <c r="B164" s="624">
        <v>0</v>
      </c>
      <c r="C164" s="624">
        <v>39.898539999999997</v>
      </c>
      <c r="D164" s="625">
        <v>39.898539999999997</v>
      </c>
      <c r="E164" s="626" t="s">
        <v>317</v>
      </c>
      <c r="F164" s="624">
        <v>0</v>
      </c>
      <c r="G164" s="625">
        <v>0</v>
      </c>
      <c r="H164" s="627">
        <v>0</v>
      </c>
      <c r="I164" s="624">
        <v>0</v>
      </c>
      <c r="J164" s="625">
        <v>0</v>
      </c>
      <c r="K164" s="632">
        <v>0</v>
      </c>
    </row>
    <row r="165" spans="1:11" ht="14.4" customHeight="1" thickBot="1" x14ac:dyDescent="0.35">
      <c r="A165" s="641" t="s">
        <v>474</v>
      </c>
      <c r="B165" s="619">
        <v>0</v>
      </c>
      <c r="C165" s="619">
        <v>39.898539999999997</v>
      </c>
      <c r="D165" s="620">
        <v>39.898539999999997</v>
      </c>
      <c r="E165" s="629" t="s">
        <v>342</v>
      </c>
      <c r="F165" s="619">
        <v>0</v>
      </c>
      <c r="G165" s="620">
        <v>0</v>
      </c>
      <c r="H165" s="622">
        <v>0</v>
      </c>
      <c r="I165" s="619">
        <v>0</v>
      </c>
      <c r="J165" s="620">
        <v>0</v>
      </c>
      <c r="K165" s="623">
        <v>0</v>
      </c>
    </row>
    <row r="166" spans="1:11" ht="14.4" customHeight="1" thickBot="1" x14ac:dyDescent="0.35">
      <c r="A166" s="637" t="s">
        <v>475</v>
      </c>
      <c r="B166" s="619">
        <v>388803.27015244198</v>
      </c>
      <c r="C166" s="619">
        <v>414933.40032999997</v>
      </c>
      <c r="D166" s="620">
        <v>26130.130177557901</v>
      </c>
      <c r="E166" s="621">
        <v>1.067206559675</v>
      </c>
      <c r="F166" s="619">
        <v>423443.95363074099</v>
      </c>
      <c r="G166" s="620">
        <v>352869.961358951</v>
      </c>
      <c r="H166" s="622">
        <v>38108.997410000004</v>
      </c>
      <c r="I166" s="619">
        <v>371916.82799000002</v>
      </c>
      <c r="J166" s="620">
        <v>19046.866631049499</v>
      </c>
      <c r="K166" s="623">
        <v>0.87831417782900001</v>
      </c>
    </row>
    <row r="167" spans="1:11" ht="14.4" customHeight="1" thickBot="1" x14ac:dyDescent="0.35">
      <c r="A167" s="638" t="s">
        <v>476</v>
      </c>
      <c r="B167" s="619">
        <v>388234.26065447798</v>
      </c>
      <c r="C167" s="619">
        <v>414361.03340000001</v>
      </c>
      <c r="D167" s="620">
        <v>26126.772745522299</v>
      </c>
      <c r="E167" s="621">
        <v>1.067296411969</v>
      </c>
      <c r="F167" s="619">
        <v>422965.37062436499</v>
      </c>
      <c r="G167" s="620">
        <v>352471.14218697097</v>
      </c>
      <c r="H167" s="622">
        <v>38104.986089999999</v>
      </c>
      <c r="I167" s="619">
        <v>371122.17705</v>
      </c>
      <c r="J167" s="620">
        <v>18651.034863029301</v>
      </c>
      <c r="K167" s="623">
        <v>0.87742922429299997</v>
      </c>
    </row>
    <row r="168" spans="1:11" ht="14.4" customHeight="1" thickBot="1" x14ac:dyDescent="0.35">
      <c r="A168" s="639" t="s">
        <v>477</v>
      </c>
      <c r="B168" s="619">
        <v>388234.26065447798</v>
      </c>
      <c r="C168" s="619">
        <v>414361.03340000001</v>
      </c>
      <c r="D168" s="620">
        <v>26126.772745522299</v>
      </c>
      <c r="E168" s="621">
        <v>1.067296411969</v>
      </c>
      <c r="F168" s="619">
        <v>422965.37062436499</v>
      </c>
      <c r="G168" s="620">
        <v>352471.14218697097</v>
      </c>
      <c r="H168" s="622">
        <v>38104.986089999999</v>
      </c>
      <c r="I168" s="619">
        <v>371122.17705</v>
      </c>
      <c r="J168" s="620">
        <v>18651.034863029301</v>
      </c>
      <c r="K168" s="623">
        <v>0.87742922429299997</v>
      </c>
    </row>
    <row r="169" spans="1:11" ht="14.4" customHeight="1" thickBot="1" x14ac:dyDescent="0.35">
      <c r="A169" s="640" t="s">
        <v>478</v>
      </c>
      <c r="B169" s="624">
        <v>4.2606543763270004</v>
      </c>
      <c r="C169" s="624">
        <v>81.095929999999996</v>
      </c>
      <c r="D169" s="625">
        <v>76.835275623672004</v>
      </c>
      <c r="E169" s="631">
        <v>19.033679533027001</v>
      </c>
      <c r="F169" s="624">
        <v>54.667604418895003</v>
      </c>
      <c r="G169" s="625">
        <v>45.556337015746003</v>
      </c>
      <c r="H169" s="627">
        <v>74.473050000000001</v>
      </c>
      <c r="I169" s="624">
        <v>119.15459</v>
      </c>
      <c r="J169" s="625">
        <v>73.598252984252994</v>
      </c>
      <c r="K169" s="632">
        <v>2.1796197449400001</v>
      </c>
    </row>
    <row r="170" spans="1:11" ht="14.4" customHeight="1" thickBot="1" x14ac:dyDescent="0.35">
      <c r="A170" s="641" t="s">
        <v>479</v>
      </c>
      <c r="B170" s="619">
        <v>1.027449677368</v>
      </c>
      <c r="C170" s="619">
        <v>0.40906999999999999</v>
      </c>
      <c r="D170" s="620">
        <v>-0.61837967736800004</v>
      </c>
      <c r="E170" s="621">
        <v>0.39814115378100001</v>
      </c>
      <c r="F170" s="619">
        <v>0.42004939717200002</v>
      </c>
      <c r="G170" s="620">
        <v>0.35004116430999999</v>
      </c>
      <c r="H170" s="622">
        <v>0.13056999999999999</v>
      </c>
      <c r="I170" s="619">
        <v>1.2164699999999999</v>
      </c>
      <c r="J170" s="620">
        <v>0.86642883568899998</v>
      </c>
      <c r="K170" s="623">
        <v>2.8960165356459999</v>
      </c>
    </row>
    <row r="171" spans="1:11" ht="14.4" customHeight="1" thickBot="1" x14ac:dyDescent="0.35">
      <c r="A171" s="641" t="s">
        <v>480</v>
      </c>
      <c r="B171" s="619">
        <v>0.46076381940700001</v>
      </c>
      <c r="C171" s="619">
        <v>0.23499999999999999</v>
      </c>
      <c r="D171" s="620">
        <v>-0.22576381940699999</v>
      </c>
      <c r="E171" s="621">
        <v>0.51002268429399999</v>
      </c>
      <c r="F171" s="619">
        <v>0.19326853191500001</v>
      </c>
      <c r="G171" s="620">
        <v>0.16105710992899999</v>
      </c>
      <c r="H171" s="622">
        <v>0</v>
      </c>
      <c r="I171" s="619">
        <v>0</v>
      </c>
      <c r="J171" s="620">
        <v>-0.16105710992899999</v>
      </c>
      <c r="K171" s="623">
        <v>0</v>
      </c>
    </row>
    <row r="172" spans="1:11" ht="14.4" customHeight="1" thickBot="1" x14ac:dyDescent="0.35">
      <c r="A172" s="641" t="s">
        <v>481</v>
      </c>
      <c r="B172" s="619">
        <v>3.0090141691000001E-2</v>
      </c>
      <c r="C172" s="619">
        <v>78.65155</v>
      </c>
      <c r="D172" s="620">
        <v>78.621459858308</v>
      </c>
      <c r="E172" s="621">
        <v>2613.8643947693399</v>
      </c>
      <c r="F172" s="619">
        <v>52.538957614434999</v>
      </c>
      <c r="G172" s="620">
        <v>43.782464678696002</v>
      </c>
      <c r="H172" s="622">
        <v>0</v>
      </c>
      <c r="I172" s="619">
        <v>16.272600000000001</v>
      </c>
      <c r="J172" s="620">
        <v>-27.509864678696001</v>
      </c>
      <c r="K172" s="623">
        <v>0.30972445474400001</v>
      </c>
    </row>
    <row r="173" spans="1:11" ht="14.4" customHeight="1" thickBot="1" x14ac:dyDescent="0.35">
      <c r="A173" s="641" t="s">
        <v>482</v>
      </c>
      <c r="B173" s="619">
        <v>2.7423507378599998</v>
      </c>
      <c r="C173" s="619">
        <v>1.8003100000000001</v>
      </c>
      <c r="D173" s="620">
        <v>-0.94204073785999998</v>
      </c>
      <c r="E173" s="621">
        <v>0.65648422542899998</v>
      </c>
      <c r="F173" s="619">
        <v>1.515328875372</v>
      </c>
      <c r="G173" s="620">
        <v>1.2627740628099999</v>
      </c>
      <c r="H173" s="622">
        <v>74.342479999999995</v>
      </c>
      <c r="I173" s="619">
        <v>101.66552</v>
      </c>
      <c r="J173" s="620">
        <v>100.40274593719001</v>
      </c>
      <c r="K173" s="623">
        <v>67.091389633182999</v>
      </c>
    </row>
    <row r="174" spans="1:11" ht="14.4" customHeight="1" thickBot="1" x14ac:dyDescent="0.35">
      <c r="A174" s="640" t="s">
        <v>483</v>
      </c>
      <c r="B174" s="624">
        <v>2</v>
      </c>
      <c r="C174" s="624">
        <v>2.8068900000000001</v>
      </c>
      <c r="D174" s="625">
        <v>0.80688999999900002</v>
      </c>
      <c r="E174" s="631">
        <v>1.403444999999</v>
      </c>
      <c r="F174" s="624">
        <v>3.000000300805</v>
      </c>
      <c r="G174" s="625">
        <v>2.500000250671</v>
      </c>
      <c r="H174" s="627">
        <v>15.60885</v>
      </c>
      <c r="I174" s="624">
        <v>302.82398999999998</v>
      </c>
      <c r="J174" s="625">
        <v>300.32398974932801</v>
      </c>
      <c r="K174" s="632">
        <v>100.941319878749</v>
      </c>
    </row>
    <row r="175" spans="1:11" ht="14.4" customHeight="1" thickBot="1" x14ac:dyDescent="0.35">
      <c r="A175" s="641" t="s">
        <v>484</v>
      </c>
      <c r="B175" s="619">
        <v>2</v>
      </c>
      <c r="C175" s="619">
        <v>2.7683900000000001</v>
      </c>
      <c r="D175" s="620">
        <v>0.76838999999900004</v>
      </c>
      <c r="E175" s="621">
        <v>1.384194999999</v>
      </c>
      <c r="F175" s="619">
        <v>3.000000300805</v>
      </c>
      <c r="G175" s="620">
        <v>2.500000250671</v>
      </c>
      <c r="H175" s="622">
        <v>15.60885</v>
      </c>
      <c r="I175" s="619">
        <v>302.82398999999998</v>
      </c>
      <c r="J175" s="620">
        <v>300.32398974932801</v>
      </c>
      <c r="K175" s="623">
        <v>100.941319878749</v>
      </c>
    </row>
    <row r="176" spans="1:11" ht="14.4" customHeight="1" thickBot="1" x14ac:dyDescent="0.35">
      <c r="A176" s="641" t="s">
        <v>485</v>
      </c>
      <c r="B176" s="619">
        <v>0</v>
      </c>
      <c r="C176" s="619">
        <v>3.85E-2</v>
      </c>
      <c r="D176" s="620">
        <v>3.85E-2</v>
      </c>
      <c r="E176" s="629" t="s">
        <v>342</v>
      </c>
      <c r="F176" s="619">
        <v>0</v>
      </c>
      <c r="G176" s="620">
        <v>0</v>
      </c>
      <c r="H176" s="622">
        <v>0</v>
      </c>
      <c r="I176" s="619">
        <v>0</v>
      </c>
      <c r="J176" s="620">
        <v>0</v>
      </c>
      <c r="K176" s="630" t="s">
        <v>317</v>
      </c>
    </row>
    <row r="177" spans="1:11" ht="14.4" customHeight="1" thickBot="1" x14ac:dyDescent="0.35">
      <c r="A177" s="640" t="s">
        <v>486</v>
      </c>
      <c r="B177" s="624">
        <v>1193.0000000003099</v>
      </c>
      <c r="C177" s="624">
        <v>52.632350000000002</v>
      </c>
      <c r="D177" s="625">
        <v>-1140.3676500003101</v>
      </c>
      <c r="E177" s="631">
        <v>4.4117644593000001E-2</v>
      </c>
      <c r="F177" s="624">
        <v>6.6606159297770002</v>
      </c>
      <c r="G177" s="625">
        <v>5.5505132748139996</v>
      </c>
      <c r="H177" s="627">
        <v>6.2135400000000001</v>
      </c>
      <c r="I177" s="624">
        <v>829.13949000000002</v>
      </c>
      <c r="J177" s="625">
        <v>823.58897672518503</v>
      </c>
      <c r="K177" s="632">
        <v>124.483906404687</v>
      </c>
    </row>
    <row r="178" spans="1:11" ht="14.4" customHeight="1" thickBot="1" x14ac:dyDescent="0.35">
      <c r="A178" s="641" t="s">
        <v>487</v>
      </c>
      <c r="B178" s="619">
        <v>1</v>
      </c>
      <c r="C178" s="619">
        <v>1.06209</v>
      </c>
      <c r="D178" s="620">
        <v>6.2089999999000001E-2</v>
      </c>
      <c r="E178" s="621">
        <v>1.0620899999989999</v>
      </c>
      <c r="F178" s="619">
        <v>0.66061532816500002</v>
      </c>
      <c r="G178" s="620">
        <v>0.55051277347100003</v>
      </c>
      <c r="H178" s="622">
        <v>0</v>
      </c>
      <c r="I178" s="619">
        <v>0.86546000000000001</v>
      </c>
      <c r="J178" s="620">
        <v>0.314947226528</v>
      </c>
      <c r="K178" s="623">
        <v>1.3100816210290001</v>
      </c>
    </row>
    <row r="179" spans="1:11" ht="14.4" customHeight="1" thickBot="1" x14ac:dyDescent="0.35">
      <c r="A179" s="641" t="s">
        <v>488</v>
      </c>
      <c r="B179" s="619">
        <v>1192.0000000003099</v>
      </c>
      <c r="C179" s="619">
        <v>51.570259999999998</v>
      </c>
      <c r="D179" s="620">
        <v>-1140.4297400003099</v>
      </c>
      <c r="E179" s="621">
        <v>4.3263640939000002E-2</v>
      </c>
      <c r="F179" s="619">
        <v>6.0000006016110001</v>
      </c>
      <c r="G179" s="620">
        <v>5.000000501343</v>
      </c>
      <c r="H179" s="622">
        <v>6.2135400000000001</v>
      </c>
      <c r="I179" s="619">
        <v>828.27403000000004</v>
      </c>
      <c r="J179" s="620">
        <v>823.274029498657</v>
      </c>
      <c r="K179" s="623">
        <v>138.04565782501399</v>
      </c>
    </row>
    <row r="180" spans="1:11" ht="14.4" customHeight="1" thickBot="1" x14ac:dyDescent="0.35">
      <c r="A180" s="640" t="s">
        <v>489</v>
      </c>
      <c r="B180" s="624">
        <v>0</v>
      </c>
      <c r="C180" s="624">
        <v>-13.731120000000001</v>
      </c>
      <c r="D180" s="625">
        <v>-13.731120000000001</v>
      </c>
      <c r="E180" s="626" t="s">
        <v>342</v>
      </c>
      <c r="F180" s="624">
        <v>0</v>
      </c>
      <c r="G180" s="625">
        <v>0</v>
      </c>
      <c r="H180" s="627">
        <v>0</v>
      </c>
      <c r="I180" s="624">
        <v>-12.42592</v>
      </c>
      <c r="J180" s="625">
        <v>-12.42592</v>
      </c>
      <c r="K180" s="628" t="s">
        <v>317</v>
      </c>
    </row>
    <row r="181" spans="1:11" ht="14.4" customHeight="1" thickBot="1" x14ac:dyDescent="0.35">
      <c r="A181" s="641" t="s">
        <v>490</v>
      </c>
      <c r="B181" s="619">
        <v>0</v>
      </c>
      <c r="C181" s="619">
        <v>-13.731120000000001</v>
      </c>
      <c r="D181" s="620">
        <v>-13.731120000000001</v>
      </c>
      <c r="E181" s="629" t="s">
        <v>342</v>
      </c>
      <c r="F181" s="619">
        <v>0</v>
      </c>
      <c r="G181" s="620">
        <v>0</v>
      </c>
      <c r="H181" s="622">
        <v>0</v>
      </c>
      <c r="I181" s="619">
        <v>-12.365919999999999</v>
      </c>
      <c r="J181" s="620">
        <v>-12.365919999999999</v>
      </c>
      <c r="K181" s="630" t="s">
        <v>317</v>
      </c>
    </row>
    <row r="182" spans="1:11" ht="14.4" customHeight="1" thickBot="1" x14ac:dyDescent="0.35">
      <c r="A182" s="641" t="s">
        <v>491</v>
      </c>
      <c r="B182" s="619">
        <v>0</v>
      </c>
      <c r="C182" s="619">
        <v>0</v>
      </c>
      <c r="D182" s="620">
        <v>0</v>
      </c>
      <c r="E182" s="621">
        <v>1</v>
      </c>
      <c r="F182" s="619">
        <v>0</v>
      </c>
      <c r="G182" s="620">
        <v>0</v>
      </c>
      <c r="H182" s="622">
        <v>0</v>
      </c>
      <c r="I182" s="619">
        <v>-0.06</v>
      </c>
      <c r="J182" s="620">
        <v>-0.06</v>
      </c>
      <c r="K182" s="630" t="s">
        <v>342</v>
      </c>
    </row>
    <row r="183" spans="1:11" ht="14.4" customHeight="1" thickBot="1" x14ac:dyDescent="0.35">
      <c r="A183" s="640" t="s">
        <v>492</v>
      </c>
      <c r="B183" s="624">
        <v>0</v>
      </c>
      <c r="C183" s="624">
        <v>0</v>
      </c>
      <c r="D183" s="625">
        <v>0</v>
      </c>
      <c r="E183" s="631">
        <v>1</v>
      </c>
      <c r="F183" s="624">
        <v>0</v>
      </c>
      <c r="G183" s="625">
        <v>0</v>
      </c>
      <c r="H183" s="627">
        <v>0</v>
      </c>
      <c r="I183" s="624">
        <v>0.28349999999999997</v>
      </c>
      <c r="J183" s="625">
        <v>0.28349999999999997</v>
      </c>
      <c r="K183" s="628" t="s">
        <v>342</v>
      </c>
    </row>
    <row r="184" spans="1:11" ht="14.4" customHeight="1" thickBot="1" x14ac:dyDescent="0.35">
      <c r="A184" s="641" t="s">
        <v>493</v>
      </c>
      <c r="B184" s="619">
        <v>0</v>
      </c>
      <c r="C184" s="619">
        <v>0</v>
      </c>
      <c r="D184" s="620">
        <v>0</v>
      </c>
      <c r="E184" s="621">
        <v>1</v>
      </c>
      <c r="F184" s="619">
        <v>0</v>
      </c>
      <c r="G184" s="620">
        <v>0</v>
      </c>
      <c r="H184" s="622">
        <v>0</v>
      </c>
      <c r="I184" s="619">
        <v>0.28349999999999997</v>
      </c>
      <c r="J184" s="620">
        <v>0.28349999999999997</v>
      </c>
      <c r="K184" s="630" t="s">
        <v>342</v>
      </c>
    </row>
    <row r="185" spans="1:11" ht="14.4" customHeight="1" thickBot="1" x14ac:dyDescent="0.35">
      <c r="A185" s="640" t="s">
        <v>494</v>
      </c>
      <c r="B185" s="624">
        <v>387035.00000010099</v>
      </c>
      <c r="C185" s="624">
        <v>407279.72222</v>
      </c>
      <c r="D185" s="625">
        <v>20244.7222198989</v>
      </c>
      <c r="E185" s="631">
        <v>1.0523072130940001</v>
      </c>
      <c r="F185" s="624">
        <v>422901.04240371502</v>
      </c>
      <c r="G185" s="625">
        <v>352417.53533642902</v>
      </c>
      <c r="H185" s="627">
        <v>38008.690649999997</v>
      </c>
      <c r="I185" s="624">
        <v>363634.62728000002</v>
      </c>
      <c r="J185" s="625">
        <v>11217.0919435706</v>
      </c>
      <c r="K185" s="632">
        <v>0.85985748631199999</v>
      </c>
    </row>
    <row r="186" spans="1:11" ht="14.4" customHeight="1" thickBot="1" x14ac:dyDescent="0.35">
      <c r="A186" s="641" t="s">
        <v>495</v>
      </c>
      <c r="B186" s="619">
        <v>103955.00000002699</v>
      </c>
      <c r="C186" s="619">
        <v>90922.364820000003</v>
      </c>
      <c r="D186" s="620">
        <v>-13032.6351800272</v>
      </c>
      <c r="E186" s="621">
        <v>0.87463195440300001</v>
      </c>
      <c r="F186" s="619">
        <v>105906.010619052</v>
      </c>
      <c r="G186" s="620">
        <v>88255.008849210295</v>
      </c>
      <c r="H186" s="622">
        <v>8663.1453000000001</v>
      </c>
      <c r="I186" s="619">
        <v>83331.738570000001</v>
      </c>
      <c r="J186" s="620">
        <v>-4923.27027921029</v>
      </c>
      <c r="K186" s="623">
        <v>0.78684616749199998</v>
      </c>
    </row>
    <row r="187" spans="1:11" ht="14.4" customHeight="1" thickBot="1" x14ac:dyDescent="0.35">
      <c r="A187" s="641" t="s">
        <v>496</v>
      </c>
      <c r="B187" s="619">
        <v>124676.000000033</v>
      </c>
      <c r="C187" s="619">
        <v>116227.71226</v>
      </c>
      <c r="D187" s="620">
        <v>-8448.2877400325797</v>
      </c>
      <c r="E187" s="621">
        <v>0.93223805912900004</v>
      </c>
      <c r="F187" s="619">
        <v>119761.01200827501</v>
      </c>
      <c r="G187" s="620">
        <v>99800.843340228894</v>
      </c>
      <c r="H187" s="622">
        <v>11052.894609999999</v>
      </c>
      <c r="I187" s="619">
        <v>95112.530299999999</v>
      </c>
      <c r="J187" s="620">
        <v>-4688.3130402288698</v>
      </c>
      <c r="K187" s="623">
        <v>0.79418609366299997</v>
      </c>
    </row>
    <row r="188" spans="1:11" ht="14.4" customHeight="1" thickBot="1" x14ac:dyDescent="0.35">
      <c r="A188" s="641" t="s">
        <v>497</v>
      </c>
      <c r="B188" s="619">
        <v>78678.000000020606</v>
      </c>
      <c r="C188" s="619">
        <v>87420.482199999999</v>
      </c>
      <c r="D188" s="620">
        <v>8742.4821999794494</v>
      </c>
      <c r="E188" s="621">
        <v>1.111117239888</v>
      </c>
      <c r="F188" s="619">
        <v>88592.008883000904</v>
      </c>
      <c r="G188" s="620">
        <v>73826.674069167406</v>
      </c>
      <c r="H188" s="622">
        <v>8032.6010299999998</v>
      </c>
      <c r="I188" s="619">
        <v>90767.805869999997</v>
      </c>
      <c r="J188" s="620">
        <v>16941.131800832602</v>
      </c>
      <c r="K188" s="623">
        <v>1.0245597431910001</v>
      </c>
    </row>
    <row r="189" spans="1:11" ht="14.4" customHeight="1" thickBot="1" x14ac:dyDescent="0.35">
      <c r="A189" s="641" t="s">
        <v>498</v>
      </c>
      <c r="B189" s="619">
        <v>79726.000000020795</v>
      </c>
      <c r="C189" s="619">
        <v>112709.16293999999</v>
      </c>
      <c r="D189" s="620">
        <v>32983.1629399792</v>
      </c>
      <c r="E189" s="621">
        <v>1.413706481448</v>
      </c>
      <c r="F189" s="619">
        <v>108642.01089338701</v>
      </c>
      <c r="G189" s="620">
        <v>90535.009077822906</v>
      </c>
      <c r="H189" s="622">
        <v>10260.049709999999</v>
      </c>
      <c r="I189" s="619">
        <v>94422.552540000004</v>
      </c>
      <c r="J189" s="620">
        <v>3887.5434621771101</v>
      </c>
      <c r="K189" s="623">
        <v>0.86911639211699998</v>
      </c>
    </row>
    <row r="190" spans="1:11" ht="14.4" customHeight="1" thickBot="1" x14ac:dyDescent="0.35">
      <c r="A190" s="640" t="s">
        <v>499</v>
      </c>
      <c r="B190" s="624">
        <v>0</v>
      </c>
      <c r="C190" s="624">
        <v>6958.50713</v>
      </c>
      <c r="D190" s="625">
        <v>6958.50713</v>
      </c>
      <c r="E190" s="626" t="s">
        <v>317</v>
      </c>
      <c r="F190" s="624">
        <v>0</v>
      </c>
      <c r="G190" s="625">
        <v>0</v>
      </c>
      <c r="H190" s="627">
        <v>0</v>
      </c>
      <c r="I190" s="624">
        <v>6248.5741200000002</v>
      </c>
      <c r="J190" s="625">
        <v>6248.5741200000002</v>
      </c>
      <c r="K190" s="628" t="s">
        <v>317</v>
      </c>
    </row>
    <row r="191" spans="1:11" ht="14.4" customHeight="1" thickBot="1" x14ac:dyDescent="0.35">
      <c r="A191" s="641" t="s">
        <v>500</v>
      </c>
      <c r="B191" s="619">
        <v>0</v>
      </c>
      <c r="C191" s="619">
        <v>1987.3824500000001</v>
      </c>
      <c r="D191" s="620">
        <v>1987.3824500000001</v>
      </c>
      <c r="E191" s="629" t="s">
        <v>317</v>
      </c>
      <c r="F191" s="619">
        <v>0</v>
      </c>
      <c r="G191" s="620">
        <v>0</v>
      </c>
      <c r="H191" s="622">
        <v>0</v>
      </c>
      <c r="I191" s="619">
        <v>1368.4427499999999</v>
      </c>
      <c r="J191" s="620">
        <v>1368.4427499999999</v>
      </c>
      <c r="K191" s="630" t="s">
        <v>317</v>
      </c>
    </row>
    <row r="192" spans="1:11" ht="14.4" customHeight="1" thickBot="1" x14ac:dyDescent="0.35">
      <c r="A192" s="641" t="s">
        <v>501</v>
      </c>
      <c r="B192" s="619">
        <v>0</v>
      </c>
      <c r="C192" s="619">
        <v>4971.1246799999999</v>
      </c>
      <c r="D192" s="620">
        <v>4971.1246799999999</v>
      </c>
      <c r="E192" s="629" t="s">
        <v>317</v>
      </c>
      <c r="F192" s="619">
        <v>0</v>
      </c>
      <c r="G192" s="620">
        <v>0</v>
      </c>
      <c r="H192" s="622">
        <v>0</v>
      </c>
      <c r="I192" s="619">
        <v>4880.1313700000001</v>
      </c>
      <c r="J192" s="620">
        <v>4880.1313700000001</v>
      </c>
      <c r="K192" s="630" t="s">
        <v>317</v>
      </c>
    </row>
    <row r="193" spans="1:11" ht="14.4" customHeight="1" thickBot="1" x14ac:dyDescent="0.35">
      <c r="A193" s="638" t="s">
        <v>502</v>
      </c>
      <c r="B193" s="619">
        <v>25.438814029157001</v>
      </c>
      <c r="C193" s="619">
        <v>54.205930000000002</v>
      </c>
      <c r="D193" s="620">
        <v>28.767115970841999</v>
      </c>
      <c r="E193" s="621">
        <v>2.130835578178</v>
      </c>
      <c r="F193" s="619">
        <v>18.915037280073001</v>
      </c>
      <c r="G193" s="620">
        <v>15.762531066728</v>
      </c>
      <c r="H193" s="622">
        <v>0.95731999999999995</v>
      </c>
      <c r="I193" s="619">
        <v>268.21294</v>
      </c>
      <c r="J193" s="620">
        <v>252.450408933272</v>
      </c>
      <c r="K193" s="623">
        <v>14.179879004655</v>
      </c>
    </row>
    <row r="194" spans="1:11" ht="14.4" customHeight="1" thickBot="1" x14ac:dyDescent="0.35">
      <c r="A194" s="639" t="s">
        <v>503</v>
      </c>
      <c r="B194" s="619">
        <v>0</v>
      </c>
      <c r="C194" s="619">
        <v>30.020199999999999</v>
      </c>
      <c r="D194" s="620">
        <v>30.020199999999999</v>
      </c>
      <c r="E194" s="629" t="s">
        <v>317</v>
      </c>
      <c r="F194" s="619">
        <v>0</v>
      </c>
      <c r="G194" s="620">
        <v>0</v>
      </c>
      <c r="H194" s="622">
        <v>0.94299999999999995</v>
      </c>
      <c r="I194" s="619">
        <v>238.29669000000001</v>
      </c>
      <c r="J194" s="620">
        <v>238.29669000000001</v>
      </c>
      <c r="K194" s="630" t="s">
        <v>317</v>
      </c>
    </row>
    <row r="195" spans="1:11" ht="14.4" customHeight="1" thickBot="1" x14ac:dyDescent="0.35">
      <c r="A195" s="640" t="s">
        <v>504</v>
      </c>
      <c r="B195" s="624">
        <v>0</v>
      </c>
      <c r="C195" s="624">
        <v>30.020199999999999</v>
      </c>
      <c r="D195" s="625">
        <v>30.020199999999999</v>
      </c>
      <c r="E195" s="626" t="s">
        <v>317</v>
      </c>
      <c r="F195" s="624">
        <v>0</v>
      </c>
      <c r="G195" s="625">
        <v>0</v>
      </c>
      <c r="H195" s="627">
        <v>0.94299999999999995</v>
      </c>
      <c r="I195" s="624">
        <v>238.29669000000001</v>
      </c>
      <c r="J195" s="625">
        <v>238.29669000000001</v>
      </c>
      <c r="K195" s="628" t="s">
        <v>317</v>
      </c>
    </row>
    <row r="196" spans="1:11" ht="14.4" customHeight="1" thickBot="1" x14ac:dyDescent="0.35">
      <c r="A196" s="641" t="s">
        <v>505</v>
      </c>
      <c r="B196" s="619">
        <v>0</v>
      </c>
      <c r="C196" s="619">
        <v>30.020199999999999</v>
      </c>
      <c r="D196" s="620">
        <v>30.020199999999999</v>
      </c>
      <c r="E196" s="629" t="s">
        <v>317</v>
      </c>
      <c r="F196" s="619">
        <v>0</v>
      </c>
      <c r="G196" s="620">
        <v>0</v>
      </c>
      <c r="H196" s="622">
        <v>0.94299999999999995</v>
      </c>
      <c r="I196" s="619">
        <v>238.29669000000001</v>
      </c>
      <c r="J196" s="620">
        <v>238.29669000000001</v>
      </c>
      <c r="K196" s="630" t="s">
        <v>317</v>
      </c>
    </row>
    <row r="197" spans="1:11" ht="14.4" customHeight="1" thickBot="1" x14ac:dyDescent="0.35">
      <c r="A197" s="644" t="s">
        <v>506</v>
      </c>
      <c r="B197" s="624">
        <v>25.438814029157001</v>
      </c>
      <c r="C197" s="624">
        <v>24.18573</v>
      </c>
      <c r="D197" s="625">
        <v>-1.253084029157</v>
      </c>
      <c r="E197" s="631">
        <v>0.95074125595100001</v>
      </c>
      <c r="F197" s="624">
        <v>18.915037280073001</v>
      </c>
      <c r="G197" s="625">
        <v>15.762531066728</v>
      </c>
      <c r="H197" s="627">
        <v>1.4319999999999999E-2</v>
      </c>
      <c r="I197" s="624">
        <v>29.916250000000002</v>
      </c>
      <c r="J197" s="625">
        <v>14.153718933271</v>
      </c>
      <c r="K197" s="632">
        <v>1.5816120030330001</v>
      </c>
    </row>
    <row r="198" spans="1:11" ht="14.4" customHeight="1" thickBot="1" x14ac:dyDescent="0.35">
      <c r="A198" s="640" t="s">
        <v>507</v>
      </c>
      <c r="B198" s="624">
        <v>0</v>
      </c>
      <c r="C198" s="624">
        <v>1.2999999999999999E-4</v>
      </c>
      <c r="D198" s="625">
        <v>1.2999999999999999E-4</v>
      </c>
      <c r="E198" s="626" t="s">
        <v>317</v>
      </c>
      <c r="F198" s="624">
        <v>0</v>
      </c>
      <c r="G198" s="625">
        <v>0</v>
      </c>
      <c r="H198" s="627">
        <v>1.4319999999999999E-2</v>
      </c>
      <c r="I198" s="624">
        <v>2.112E-2</v>
      </c>
      <c r="J198" s="625">
        <v>2.112E-2</v>
      </c>
      <c r="K198" s="628" t="s">
        <v>317</v>
      </c>
    </row>
    <row r="199" spans="1:11" ht="14.4" customHeight="1" thickBot="1" x14ac:dyDescent="0.35">
      <c r="A199" s="641" t="s">
        <v>508</v>
      </c>
      <c r="B199" s="619">
        <v>0</v>
      </c>
      <c r="C199" s="619">
        <v>1.2999999999999999E-4</v>
      </c>
      <c r="D199" s="620">
        <v>1.2999999999999999E-4</v>
      </c>
      <c r="E199" s="629" t="s">
        <v>317</v>
      </c>
      <c r="F199" s="619">
        <v>0</v>
      </c>
      <c r="G199" s="620">
        <v>0</v>
      </c>
      <c r="H199" s="622">
        <v>1.4319999999999999E-2</v>
      </c>
      <c r="I199" s="619">
        <v>2.112E-2</v>
      </c>
      <c r="J199" s="620">
        <v>2.112E-2</v>
      </c>
      <c r="K199" s="630" t="s">
        <v>317</v>
      </c>
    </row>
    <row r="200" spans="1:11" ht="14.4" customHeight="1" thickBot="1" x14ac:dyDescent="0.35">
      <c r="A200" s="640" t="s">
        <v>509</v>
      </c>
      <c r="B200" s="624">
        <v>25.438814029157001</v>
      </c>
      <c r="C200" s="624">
        <v>24.185600000000001</v>
      </c>
      <c r="D200" s="625">
        <v>-1.253214029157</v>
      </c>
      <c r="E200" s="631">
        <v>0.95073614564999998</v>
      </c>
      <c r="F200" s="624">
        <v>18.915037280073001</v>
      </c>
      <c r="G200" s="625">
        <v>15.762531066728</v>
      </c>
      <c r="H200" s="627">
        <v>0</v>
      </c>
      <c r="I200" s="624">
        <v>29.895130000000002</v>
      </c>
      <c r="J200" s="625">
        <v>14.132598933271</v>
      </c>
      <c r="K200" s="632">
        <v>1.5804954310870001</v>
      </c>
    </row>
    <row r="201" spans="1:11" ht="14.4" customHeight="1" thickBot="1" x14ac:dyDescent="0.35">
      <c r="A201" s="641" t="s">
        <v>510</v>
      </c>
      <c r="B201" s="619">
        <v>0</v>
      </c>
      <c r="C201" s="619">
        <v>3.6999999999999998E-2</v>
      </c>
      <c r="D201" s="620">
        <v>3.6999999999999998E-2</v>
      </c>
      <c r="E201" s="629" t="s">
        <v>317</v>
      </c>
      <c r="F201" s="619">
        <v>3.6756193913000001E-2</v>
      </c>
      <c r="G201" s="620">
        <v>3.0630161594000001E-2</v>
      </c>
      <c r="H201" s="622">
        <v>0</v>
      </c>
      <c r="I201" s="619">
        <v>0</v>
      </c>
      <c r="J201" s="620">
        <v>-3.0630161594000001E-2</v>
      </c>
      <c r="K201" s="623">
        <v>0</v>
      </c>
    </row>
    <row r="202" spans="1:11" ht="14.4" customHeight="1" thickBot="1" x14ac:dyDescent="0.35">
      <c r="A202" s="641" t="s">
        <v>511</v>
      </c>
      <c r="B202" s="619">
        <v>1.438814029157</v>
      </c>
      <c r="C202" s="619">
        <v>1.6528</v>
      </c>
      <c r="D202" s="620">
        <v>0.213985970842</v>
      </c>
      <c r="E202" s="621">
        <v>1.1487238562490001</v>
      </c>
      <c r="F202" s="619">
        <v>1.5686922693330001</v>
      </c>
      <c r="G202" s="620">
        <v>1.3072435577779999</v>
      </c>
      <c r="H202" s="622">
        <v>0</v>
      </c>
      <c r="I202" s="619">
        <v>1.1017600000000001</v>
      </c>
      <c r="J202" s="620">
        <v>-0.20548355777800001</v>
      </c>
      <c r="K202" s="623">
        <v>0.70234297799300005</v>
      </c>
    </row>
    <row r="203" spans="1:11" ht="14.4" customHeight="1" thickBot="1" x14ac:dyDescent="0.35">
      <c r="A203" s="641" t="s">
        <v>512</v>
      </c>
      <c r="B203" s="619">
        <v>24</v>
      </c>
      <c r="C203" s="619">
        <v>22.495799999999999</v>
      </c>
      <c r="D203" s="620">
        <v>-1.5041999999989999</v>
      </c>
      <c r="E203" s="621">
        <v>0.93732499999999996</v>
      </c>
      <c r="F203" s="619">
        <v>17.309588816826</v>
      </c>
      <c r="G203" s="620">
        <v>14.424657347355</v>
      </c>
      <c r="H203" s="622">
        <v>0</v>
      </c>
      <c r="I203" s="619">
        <v>28.793369999999999</v>
      </c>
      <c r="J203" s="620">
        <v>14.368712652644</v>
      </c>
      <c r="K203" s="623">
        <v>1.6634346606779999</v>
      </c>
    </row>
    <row r="204" spans="1:11" ht="14.4" customHeight="1" thickBot="1" x14ac:dyDescent="0.35">
      <c r="A204" s="638" t="s">
        <v>513</v>
      </c>
      <c r="B204" s="619">
        <v>543.570683935126</v>
      </c>
      <c r="C204" s="619">
        <v>518.16099999999994</v>
      </c>
      <c r="D204" s="620">
        <v>-25.409683935124999</v>
      </c>
      <c r="E204" s="621">
        <v>0.95325413108799995</v>
      </c>
      <c r="F204" s="619">
        <v>459.66796909583798</v>
      </c>
      <c r="G204" s="620">
        <v>383.05664091319801</v>
      </c>
      <c r="H204" s="622">
        <v>3.0539999999999998</v>
      </c>
      <c r="I204" s="619">
        <v>526.43799999999999</v>
      </c>
      <c r="J204" s="620">
        <v>143.38135908680201</v>
      </c>
      <c r="K204" s="623">
        <v>1.1452570885790001</v>
      </c>
    </row>
    <row r="205" spans="1:11" ht="14.4" customHeight="1" thickBot="1" x14ac:dyDescent="0.35">
      <c r="A205" s="644" t="s">
        <v>514</v>
      </c>
      <c r="B205" s="624">
        <v>543.570683935126</v>
      </c>
      <c r="C205" s="624">
        <v>518.16099999999994</v>
      </c>
      <c r="D205" s="625">
        <v>-25.409683935124999</v>
      </c>
      <c r="E205" s="631">
        <v>0.95325413108799995</v>
      </c>
      <c r="F205" s="624">
        <v>459.66796909583798</v>
      </c>
      <c r="G205" s="625">
        <v>383.05664091319801</v>
      </c>
      <c r="H205" s="627">
        <v>3.0539999999999998</v>
      </c>
      <c r="I205" s="624">
        <v>526.43799999999999</v>
      </c>
      <c r="J205" s="625">
        <v>143.38135908680201</v>
      </c>
      <c r="K205" s="632">
        <v>1.1452570885790001</v>
      </c>
    </row>
    <row r="206" spans="1:11" ht="14.4" customHeight="1" thickBot="1" x14ac:dyDescent="0.35">
      <c r="A206" s="640" t="s">
        <v>515</v>
      </c>
      <c r="B206" s="624">
        <v>500</v>
      </c>
      <c r="C206" s="624">
        <v>481.51</v>
      </c>
      <c r="D206" s="625">
        <v>-18.489999999999998</v>
      </c>
      <c r="E206" s="631">
        <v>0.96301999999999999</v>
      </c>
      <c r="F206" s="624">
        <v>425.39531617063602</v>
      </c>
      <c r="G206" s="625">
        <v>354.496096808863</v>
      </c>
      <c r="H206" s="627">
        <v>0</v>
      </c>
      <c r="I206" s="624">
        <v>495.89800000000002</v>
      </c>
      <c r="J206" s="625">
        <v>141.401903191137</v>
      </c>
      <c r="K206" s="632">
        <v>1.1657345089360001</v>
      </c>
    </row>
    <row r="207" spans="1:11" ht="14.4" customHeight="1" thickBot="1" x14ac:dyDescent="0.35">
      <c r="A207" s="641" t="s">
        <v>516</v>
      </c>
      <c r="B207" s="619">
        <v>500</v>
      </c>
      <c r="C207" s="619">
        <v>481.51</v>
      </c>
      <c r="D207" s="620">
        <v>-18.489999999999998</v>
      </c>
      <c r="E207" s="621">
        <v>0.96301999999999999</v>
      </c>
      <c r="F207" s="619">
        <v>425.39531617063602</v>
      </c>
      <c r="G207" s="620">
        <v>354.496096808863</v>
      </c>
      <c r="H207" s="622">
        <v>0</v>
      </c>
      <c r="I207" s="619">
        <v>495.89800000000002</v>
      </c>
      <c r="J207" s="620">
        <v>141.401903191137</v>
      </c>
      <c r="K207" s="623">
        <v>1.1657345089360001</v>
      </c>
    </row>
    <row r="208" spans="1:11" ht="14.4" customHeight="1" thickBot="1" x14ac:dyDescent="0.35">
      <c r="A208" s="643" t="s">
        <v>517</v>
      </c>
      <c r="B208" s="619">
        <v>43.570683935124997</v>
      </c>
      <c r="C208" s="619">
        <v>36.651000000000003</v>
      </c>
      <c r="D208" s="620">
        <v>-6.9196839351249997</v>
      </c>
      <c r="E208" s="621">
        <v>0.84118486766400002</v>
      </c>
      <c r="F208" s="619">
        <v>34.272652925202003</v>
      </c>
      <c r="G208" s="620">
        <v>28.560544104335001</v>
      </c>
      <c r="H208" s="622">
        <v>3.0539999999999998</v>
      </c>
      <c r="I208" s="619">
        <v>30.54</v>
      </c>
      <c r="J208" s="620">
        <v>1.979455895664</v>
      </c>
      <c r="K208" s="623">
        <v>0.89108946618899998</v>
      </c>
    </row>
    <row r="209" spans="1:11" ht="14.4" customHeight="1" thickBot="1" x14ac:dyDescent="0.35">
      <c r="A209" s="641" t="s">
        <v>518</v>
      </c>
      <c r="B209" s="619">
        <v>43.570683935124997</v>
      </c>
      <c r="C209" s="619">
        <v>36.651000000000003</v>
      </c>
      <c r="D209" s="620">
        <v>-6.9196839351249997</v>
      </c>
      <c r="E209" s="621">
        <v>0.84118486766400002</v>
      </c>
      <c r="F209" s="619">
        <v>34.272652925202003</v>
      </c>
      <c r="G209" s="620">
        <v>28.560544104335001</v>
      </c>
      <c r="H209" s="622">
        <v>3.0539999999999998</v>
      </c>
      <c r="I209" s="619">
        <v>30.54</v>
      </c>
      <c r="J209" s="620">
        <v>1.979455895664</v>
      </c>
      <c r="K209" s="623">
        <v>0.89108946618899998</v>
      </c>
    </row>
    <row r="210" spans="1:11" ht="14.4" customHeight="1" thickBot="1" x14ac:dyDescent="0.35">
      <c r="A210" s="637" t="s">
        <v>519</v>
      </c>
      <c r="B210" s="619">
        <v>9487.5829499073698</v>
      </c>
      <c r="C210" s="619">
        <v>10481.74173</v>
      </c>
      <c r="D210" s="620">
        <v>994.15878009264497</v>
      </c>
      <c r="E210" s="621">
        <v>1.1047852530340001</v>
      </c>
      <c r="F210" s="619">
        <v>10654.9256246194</v>
      </c>
      <c r="G210" s="620">
        <v>8879.1046871828294</v>
      </c>
      <c r="H210" s="622">
        <v>890.95297000000005</v>
      </c>
      <c r="I210" s="619">
        <v>9566.0169700000006</v>
      </c>
      <c r="J210" s="620">
        <v>686.91228281717304</v>
      </c>
      <c r="K210" s="623">
        <v>0.89780232232599999</v>
      </c>
    </row>
    <row r="211" spans="1:11" ht="14.4" customHeight="1" thickBot="1" x14ac:dyDescent="0.35">
      <c r="A211" s="642" t="s">
        <v>520</v>
      </c>
      <c r="B211" s="624">
        <v>9487.5829499073698</v>
      </c>
      <c r="C211" s="624">
        <v>10481.74173</v>
      </c>
      <c r="D211" s="625">
        <v>994.15878009264497</v>
      </c>
      <c r="E211" s="631">
        <v>1.1047852530340001</v>
      </c>
      <c r="F211" s="624">
        <v>10654.9256246194</v>
      </c>
      <c r="G211" s="625">
        <v>8879.1046871828294</v>
      </c>
      <c r="H211" s="627">
        <v>890.95297000000005</v>
      </c>
      <c r="I211" s="624">
        <v>9566.0169700000006</v>
      </c>
      <c r="J211" s="625">
        <v>686.91228281717304</v>
      </c>
      <c r="K211" s="632">
        <v>0.89780232232599999</v>
      </c>
    </row>
    <row r="212" spans="1:11" ht="14.4" customHeight="1" thickBot="1" x14ac:dyDescent="0.35">
      <c r="A212" s="644" t="s">
        <v>54</v>
      </c>
      <c r="B212" s="624">
        <v>9487.5829499073698</v>
      </c>
      <c r="C212" s="624">
        <v>10481.74173</v>
      </c>
      <c r="D212" s="625">
        <v>994.15878009264497</v>
      </c>
      <c r="E212" s="631">
        <v>1.1047852530340001</v>
      </c>
      <c r="F212" s="624">
        <v>10654.9256246194</v>
      </c>
      <c r="G212" s="625">
        <v>8879.1046871828294</v>
      </c>
      <c r="H212" s="627">
        <v>890.95297000000005</v>
      </c>
      <c r="I212" s="624">
        <v>9566.0169700000006</v>
      </c>
      <c r="J212" s="625">
        <v>686.91228281717304</v>
      </c>
      <c r="K212" s="632">
        <v>0.89780232232599999</v>
      </c>
    </row>
    <row r="213" spans="1:11" ht="14.4" customHeight="1" thickBot="1" x14ac:dyDescent="0.35">
      <c r="A213" s="640" t="s">
        <v>521</v>
      </c>
      <c r="B213" s="624">
        <v>170.46291372206301</v>
      </c>
      <c r="C213" s="624">
        <v>166.17625000000001</v>
      </c>
      <c r="D213" s="625">
        <v>-4.2866637220620003</v>
      </c>
      <c r="E213" s="631">
        <v>0.97485280740199998</v>
      </c>
      <c r="F213" s="624">
        <v>179.638256818537</v>
      </c>
      <c r="G213" s="625">
        <v>149.69854734878101</v>
      </c>
      <c r="H213" s="627">
        <v>13.845000000000001</v>
      </c>
      <c r="I213" s="624">
        <v>138.44999999999999</v>
      </c>
      <c r="J213" s="625">
        <v>-11.248547348781001</v>
      </c>
      <c r="K213" s="632">
        <v>0.77071556166199995</v>
      </c>
    </row>
    <row r="214" spans="1:11" ht="14.4" customHeight="1" thickBot="1" x14ac:dyDescent="0.35">
      <c r="A214" s="641" t="s">
        <v>522</v>
      </c>
      <c r="B214" s="619">
        <v>170.46291372206301</v>
      </c>
      <c r="C214" s="619">
        <v>166.17625000000001</v>
      </c>
      <c r="D214" s="620">
        <v>-4.2866637220620003</v>
      </c>
      <c r="E214" s="621">
        <v>0.97485280740199998</v>
      </c>
      <c r="F214" s="619">
        <v>179.638256818537</v>
      </c>
      <c r="G214" s="620">
        <v>149.69854734878101</v>
      </c>
      <c r="H214" s="622">
        <v>13.845000000000001</v>
      </c>
      <c r="I214" s="619">
        <v>138.44999999999999</v>
      </c>
      <c r="J214" s="620">
        <v>-11.248547348781001</v>
      </c>
      <c r="K214" s="623">
        <v>0.77071556166199995</v>
      </c>
    </row>
    <row r="215" spans="1:11" ht="14.4" customHeight="1" thickBot="1" x14ac:dyDescent="0.35">
      <c r="A215" s="640" t="s">
        <v>523</v>
      </c>
      <c r="B215" s="624">
        <v>591.09411978966295</v>
      </c>
      <c r="C215" s="624">
        <v>543.84326000000101</v>
      </c>
      <c r="D215" s="625">
        <v>-47.250859789662002</v>
      </c>
      <c r="E215" s="631">
        <v>0.92006203714799994</v>
      </c>
      <c r="F215" s="624">
        <v>538.22947722721403</v>
      </c>
      <c r="G215" s="625">
        <v>448.52456435601198</v>
      </c>
      <c r="H215" s="627">
        <v>34.864080000000001</v>
      </c>
      <c r="I215" s="624">
        <v>390.85680000000002</v>
      </c>
      <c r="J215" s="625">
        <v>-57.667764356010998</v>
      </c>
      <c r="K215" s="632">
        <v>0.72618988096500003</v>
      </c>
    </row>
    <row r="216" spans="1:11" ht="14.4" customHeight="1" thickBot="1" x14ac:dyDescent="0.35">
      <c r="A216" s="641" t="s">
        <v>524</v>
      </c>
      <c r="B216" s="619">
        <v>552.63717848791896</v>
      </c>
      <c r="C216" s="619">
        <v>502.35399999999998</v>
      </c>
      <c r="D216" s="620">
        <v>-50.283178487919002</v>
      </c>
      <c r="E216" s="621">
        <v>0.90901231323999998</v>
      </c>
      <c r="F216" s="619">
        <v>507.27535885049599</v>
      </c>
      <c r="G216" s="620">
        <v>422.729465708747</v>
      </c>
      <c r="H216" s="622">
        <v>33.299999999999997</v>
      </c>
      <c r="I216" s="619">
        <v>369.63</v>
      </c>
      <c r="J216" s="620">
        <v>-53.099465708746003</v>
      </c>
      <c r="K216" s="623">
        <v>0.72865751026699999</v>
      </c>
    </row>
    <row r="217" spans="1:11" ht="14.4" customHeight="1" thickBot="1" x14ac:dyDescent="0.35">
      <c r="A217" s="641" t="s">
        <v>525</v>
      </c>
      <c r="B217" s="619">
        <v>38.456941301743001</v>
      </c>
      <c r="C217" s="619">
        <v>41.489260000000002</v>
      </c>
      <c r="D217" s="620">
        <v>3.0323186982560002</v>
      </c>
      <c r="E217" s="621">
        <v>1.0788497107570001</v>
      </c>
      <c r="F217" s="619">
        <v>30.954118376716998</v>
      </c>
      <c r="G217" s="620">
        <v>25.795098647263998</v>
      </c>
      <c r="H217" s="622">
        <v>1.5640799999999999</v>
      </c>
      <c r="I217" s="619">
        <v>21.226800000000001</v>
      </c>
      <c r="J217" s="620">
        <v>-4.5682986472640001</v>
      </c>
      <c r="K217" s="623">
        <v>0.68575043041600003</v>
      </c>
    </row>
    <row r="218" spans="1:11" ht="14.4" customHeight="1" thickBot="1" x14ac:dyDescent="0.35">
      <c r="A218" s="640" t="s">
        <v>526</v>
      </c>
      <c r="B218" s="624">
        <v>824.67981677318403</v>
      </c>
      <c r="C218" s="624">
        <v>784.84075000000098</v>
      </c>
      <c r="D218" s="625">
        <v>-39.839066773182999</v>
      </c>
      <c r="E218" s="631">
        <v>0.95169147351100003</v>
      </c>
      <c r="F218" s="624">
        <v>768.50649890912905</v>
      </c>
      <c r="G218" s="625">
        <v>640.42208242427398</v>
      </c>
      <c r="H218" s="627">
        <v>65.41189</v>
      </c>
      <c r="I218" s="624">
        <v>673.00521000000003</v>
      </c>
      <c r="J218" s="625">
        <v>32.583127575725001</v>
      </c>
      <c r="K218" s="632">
        <v>0.87573131906500001</v>
      </c>
    </row>
    <row r="219" spans="1:11" ht="14.4" customHeight="1" thickBot="1" x14ac:dyDescent="0.35">
      <c r="A219" s="641" t="s">
        <v>527</v>
      </c>
      <c r="B219" s="619">
        <v>824.67981677318403</v>
      </c>
      <c r="C219" s="619">
        <v>784.84075000000098</v>
      </c>
      <c r="D219" s="620">
        <v>-39.839066773182999</v>
      </c>
      <c r="E219" s="621">
        <v>0.95169147351100003</v>
      </c>
      <c r="F219" s="619">
        <v>768.50649890912905</v>
      </c>
      <c r="G219" s="620">
        <v>640.42208242427398</v>
      </c>
      <c r="H219" s="622">
        <v>65.41189</v>
      </c>
      <c r="I219" s="619">
        <v>673.00521000000003</v>
      </c>
      <c r="J219" s="620">
        <v>32.583127575725001</v>
      </c>
      <c r="K219" s="623">
        <v>0.87573131906500001</v>
      </c>
    </row>
    <row r="220" spans="1:11" ht="14.4" customHeight="1" thickBot="1" x14ac:dyDescent="0.35">
      <c r="A220" s="640" t="s">
        <v>528</v>
      </c>
      <c r="B220" s="624">
        <v>0</v>
      </c>
      <c r="C220" s="624">
        <v>11.523999999999999</v>
      </c>
      <c r="D220" s="625">
        <v>11.523999999999999</v>
      </c>
      <c r="E220" s="626" t="s">
        <v>317</v>
      </c>
      <c r="F220" s="624">
        <v>0</v>
      </c>
      <c r="G220" s="625">
        <v>0</v>
      </c>
      <c r="H220" s="627">
        <v>0.93</v>
      </c>
      <c r="I220" s="624">
        <v>10.122999999999999</v>
      </c>
      <c r="J220" s="625">
        <v>10.122999999999999</v>
      </c>
      <c r="K220" s="628" t="s">
        <v>342</v>
      </c>
    </row>
    <row r="221" spans="1:11" ht="14.4" customHeight="1" thickBot="1" x14ac:dyDescent="0.35">
      <c r="A221" s="641" t="s">
        <v>529</v>
      </c>
      <c r="B221" s="619">
        <v>0</v>
      </c>
      <c r="C221" s="619">
        <v>11.523999999999999</v>
      </c>
      <c r="D221" s="620">
        <v>11.523999999999999</v>
      </c>
      <c r="E221" s="629" t="s">
        <v>317</v>
      </c>
      <c r="F221" s="619">
        <v>0</v>
      </c>
      <c r="G221" s="620">
        <v>0</v>
      </c>
      <c r="H221" s="622">
        <v>0.93</v>
      </c>
      <c r="I221" s="619">
        <v>10.122999999999999</v>
      </c>
      <c r="J221" s="620">
        <v>10.122999999999999</v>
      </c>
      <c r="K221" s="630" t="s">
        <v>342</v>
      </c>
    </row>
    <row r="222" spans="1:11" ht="14.4" customHeight="1" thickBot="1" x14ac:dyDescent="0.35">
      <c r="A222" s="640" t="s">
        <v>530</v>
      </c>
      <c r="B222" s="624">
        <v>2065</v>
      </c>
      <c r="C222" s="624">
        <v>1885.9159</v>
      </c>
      <c r="D222" s="625">
        <v>-179.08409999999799</v>
      </c>
      <c r="E222" s="631">
        <v>0.91327646489100001</v>
      </c>
      <c r="F222" s="624">
        <v>3129.1056284758902</v>
      </c>
      <c r="G222" s="625">
        <v>2607.5880237299102</v>
      </c>
      <c r="H222" s="627">
        <v>266.90670999999998</v>
      </c>
      <c r="I222" s="624">
        <v>2364.2855500000001</v>
      </c>
      <c r="J222" s="625">
        <v>-243.30247372990701</v>
      </c>
      <c r="K222" s="632">
        <v>0.75557869586799997</v>
      </c>
    </row>
    <row r="223" spans="1:11" ht="14.4" customHeight="1" thickBot="1" x14ac:dyDescent="0.35">
      <c r="A223" s="641" t="s">
        <v>531</v>
      </c>
      <c r="B223" s="619">
        <v>2065</v>
      </c>
      <c r="C223" s="619">
        <v>1885.9159</v>
      </c>
      <c r="D223" s="620">
        <v>-179.08409999999799</v>
      </c>
      <c r="E223" s="621">
        <v>0.91327646489100001</v>
      </c>
      <c r="F223" s="619">
        <v>3129.1056284758902</v>
      </c>
      <c r="G223" s="620">
        <v>2607.5880237299102</v>
      </c>
      <c r="H223" s="622">
        <v>266.90670999999998</v>
      </c>
      <c r="I223" s="619">
        <v>2364.2855500000001</v>
      </c>
      <c r="J223" s="620">
        <v>-243.30247372990701</v>
      </c>
      <c r="K223" s="623">
        <v>0.75557869586799997</v>
      </c>
    </row>
    <row r="224" spans="1:11" ht="14.4" customHeight="1" thickBot="1" x14ac:dyDescent="0.35">
      <c r="A224" s="640" t="s">
        <v>532</v>
      </c>
      <c r="B224" s="624">
        <v>0</v>
      </c>
      <c r="C224" s="624">
        <v>1279.24532</v>
      </c>
      <c r="D224" s="625">
        <v>1279.24532</v>
      </c>
      <c r="E224" s="626" t="s">
        <v>317</v>
      </c>
      <c r="F224" s="624">
        <v>0</v>
      </c>
      <c r="G224" s="625">
        <v>0</v>
      </c>
      <c r="H224" s="627">
        <v>116.40452000000001</v>
      </c>
      <c r="I224" s="624">
        <v>1126.2430400000001</v>
      </c>
      <c r="J224" s="625">
        <v>1126.2430400000001</v>
      </c>
      <c r="K224" s="628" t="s">
        <v>342</v>
      </c>
    </row>
    <row r="225" spans="1:11" ht="14.4" customHeight="1" thickBot="1" x14ac:dyDescent="0.35">
      <c r="A225" s="641" t="s">
        <v>533</v>
      </c>
      <c r="B225" s="619">
        <v>0</v>
      </c>
      <c r="C225" s="619">
        <v>9.3969000000000005</v>
      </c>
      <c r="D225" s="620">
        <v>9.3969000000000005</v>
      </c>
      <c r="E225" s="629" t="s">
        <v>342</v>
      </c>
      <c r="F225" s="619">
        <v>0</v>
      </c>
      <c r="G225" s="620">
        <v>0</v>
      </c>
      <c r="H225" s="622">
        <v>0</v>
      </c>
      <c r="I225" s="619">
        <v>0</v>
      </c>
      <c r="J225" s="620">
        <v>0</v>
      </c>
      <c r="K225" s="623">
        <v>10</v>
      </c>
    </row>
    <row r="226" spans="1:11" ht="14.4" customHeight="1" thickBot="1" x14ac:dyDescent="0.35">
      <c r="A226" s="641" t="s">
        <v>534</v>
      </c>
      <c r="B226" s="619">
        <v>0</v>
      </c>
      <c r="C226" s="619">
        <v>1269.84842</v>
      </c>
      <c r="D226" s="620">
        <v>1269.84842</v>
      </c>
      <c r="E226" s="629" t="s">
        <v>317</v>
      </c>
      <c r="F226" s="619">
        <v>0</v>
      </c>
      <c r="G226" s="620">
        <v>0</v>
      </c>
      <c r="H226" s="622">
        <v>116.40452000000001</v>
      </c>
      <c r="I226" s="619">
        <v>1126.2430400000001</v>
      </c>
      <c r="J226" s="620">
        <v>1126.2430400000001</v>
      </c>
      <c r="K226" s="630" t="s">
        <v>342</v>
      </c>
    </row>
    <row r="227" spans="1:11" ht="14.4" customHeight="1" thickBot="1" x14ac:dyDescent="0.35">
      <c r="A227" s="640" t="s">
        <v>535</v>
      </c>
      <c r="B227" s="624">
        <v>5836.3460996224603</v>
      </c>
      <c r="C227" s="624">
        <v>5810.19625000001</v>
      </c>
      <c r="D227" s="625">
        <v>-26.149849622449</v>
      </c>
      <c r="E227" s="631">
        <v>0.99551948270699997</v>
      </c>
      <c r="F227" s="624">
        <v>6039.4457631886298</v>
      </c>
      <c r="G227" s="625">
        <v>5032.8714693238499</v>
      </c>
      <c r="H227" s="627">
        <v>392.59077000000002</v>
      </c>
      <c r="I227" s="624">
        <v>4863.0533699999996</v>
      </c>
      <c r="J227" s="625">
        <v>-169.81809932385499</v>
      </c>
      <c r="K227" s="632">
        <v>0.80521517382200003</v>
      </c>
    </row>
    <row r="228" spans="1:11" ht="14.4" customHeight="1" thickBot="1" x14ac:dyDescent="0.35">
      <c r="A228" s="641" t="s">
        <v>536</v>
      </c>
      <c r="B228" s="619">
        <v>5836.3460996224603</v>
      </c>
      <c r="C228" s="619">
        <v>5810.19625000001</v>
      </c>
      <c r="D228" s="620">
        <v>-26.149849622449</v>
      </c>
      <c r="E228" s="621">
        <v>0.99551948270699997</v>
      </c>
      <c r="F228" s="619">
        <v>6039.4457631886298</v>
      </c>
      <c r="G228" s="620">
        <v>5032.8714693238499</v>
      </c>
      <c r="H228" s="622">
        <v>392.59077000000002</v>
      </c>
      <c r="I228" s="619">
        <v>4863.0533699999996</v>
      </c>
      <c r="J228" s="620">
        <v>-169.81809932385499</v>
      </c>
      <c r="K228" s="623">
        <v>0.80521517382200003</v>
      </c>
    </row>
    <row r="229" spans="1:11" ht="14.4" customHeight="1" thickBot="1" x14ac:dyDescent="0.35">
      <c r="A229" s="645" t="s">
        <v>537</v>
      </c>
      <c r="B229" s="624">
        <v>0</v>
      </c>
      <c r="C229" s="624">
        <v>1108.1918900000001</v>
      </c>
      <c r="D229" s="625">
        <v>1108.1918900000001</v>
      </c>
      <c r="E229" s="626" t="s">
        <v>317</v>
      </c>
      <c r="F229" s="624">
        <v>0</v>
      </c>
      <c r="G229" s="625">
        <v>0</v>
      </c>
      <c r="H229" s="627">
        <v>38.796509999999998</v>
      </c>
      <c r="I229" s="624">
        <v>921.63175999999999</v>
      </c>
      <c r="J229" s="625">
        <v>921.63175999999999</v>
      </c>
      <c r="K229" s="628" t="s">
        <v>342</v>
      </c>
    </row>
    <row r="230" spans="1:11" ht="14.4" customHeight="1" thickBot="1" x14ac:dyDescent="0.35">
      <c r="A230" s="642" t="s">
        <v>538</v>
      </c>
      <c r="B230" s="624">
        <v>0</v>
      </c>
      <c r="C230" s="624">
        <v>1108.1918900000001</v>
      </c>
      <c r="D230" s="625">
        <v>1108.1918900000001</v>
      </c>
      <c r="E230" s="626" t="s">
        <v>317</v>
      </c>
      <c r="F230" s="624">
        <v>0</v>
      </c>
      <c r="G230" s="625">
        <v>0</v>
      </c>
      <c r="H230" s="627">
        <v>38.796509999999998</v>
      </c>
      <c r="I230" s="624">
        <v>921.63175999999999</v>
      </c>
      <c r="J230" s="625">
        <v>921.63175999999999</v>
      </c>
      <c r="K230" s="628" t="s">
        <v>342</v>
      </c>
    </row>
    <row r="231" spans="1:11" ht="14.4" customHeight="1" thickBot="1" x14ac:dyDescent="0.35">
      <c r="A231" s="644" t="s">
        <v>539</v>
      </c>
      <c r="B231" s="624">
        <v>0</v>
      </c>
      <c r="C231" s="624">
        <v>1108.1918900000001</v>
      </c>
      <c r="D231" s="625">
        <v>1108.1918900000001</v>
      </c>
      <c r="E231" s="626" t="s">
        <v>317</v>
      </c>
      <c r="F231" s="624">
        <v>0</v>
      </c>
      <c r="G231" s="625">
        <v>0</v>
      </c>
      <c r="H231" s="627">
        <v>38.796509999999998</v>
      </c>
      <c r="I231" s="624">
        <v>921.63175999999999</v>
      </c>
      <c r="J231" s="625">
        <v>921.63175999999999</v>
      </c>
      <c r="K231" s="628" t="s">
        <v>342</v>
      </c>
    </row>
    <row r="232" spans="1:11" ht="14.4" customHeight="1" thickBot="1" x14ac:dyDescent="0.35">
      <c r="A232" s="640" t="s">
        <v>540</v>
      </c>
      <c r="B232" s="624">
        <v>0</v>
      </c>
      <c r="C232" s="624">
        <v>1108.1918900000001</v>
      </c>
      <c r="D232" s="625">
        <v>1108.1918900000001</v>
      </c>
      <c r="E232" s="626" t="s">
        <v>317</v>
      </c>
      <c r="F232" s="624">
        <v>0</v>
      </c>
      <c r="G232" s="625">
        <v>0</v>
      </c>
      <c r="H232" s="627">
        <v>38.796509999999998</v>
      </c>
      <c r="I232" s="624">
        <v>921.63175999999999</v>
      </c>
      <c r="J232" s="625">
        <v>921.63175999999999</v>
      </c>
      <c r="K232" s="628" t="s">
        <v>342</v>
      </c>
    </row>
    <row r="233" spans="1:11" ht="14.4" customHeight="1" thickBot="1" x14ac:dyDescent="0.35">
      <c r="A233" s="641" t="s">
        <v>541</v>
      </c>
      <c r="B233" s="619">
        <v>0</v>
      </c>
      <c r="C233" s="619">
        <v>2.7</v>
      </c>
      <c r="D233" s="620">
        <v>2.7</v>
      </c>
      <c r="E233" s="629" t="s">
        <v>342</v>
      </c>
      <c r="F233" s="619">
        <v>0</v>
      </c>
      <c r="G233" s="620">
        <v>0</v>
      </c>
      <c r="H233" s="622">
        <v>0</v>
      </c>
      <c r="I233" s="619">
        <v>0</v>
      </c>
      <c r="J233" s="620">
        <v>0</v>
      </c>
      <c r="K233" s="623">
        <v>0</v>
      </c>
    </row>
    <row r="234" spans="1:11" ht="14.4" customHeight="1" thickBot="1" x14ac:dyDescent="0.35">
      <c r="A234" s="641" t="s">
        <v>542</v>
      </c>
      <c r="B234" s="619">
        <v>0</v>
      </c>
      <c r="C234" s="619">
        <v>0.85189000000000004</v>
      </c>
      <c r="D234" s="620">
        <v>0.85189000000000004</v>
      </c>
      <c r="E234" s="629" t="s">
        <v>317</v>
      </c>
      <c r="F234" s="619">
        <v>0</v>
      </c>
      <c r="G234" s="620">
        <v>0</v>
      </c>
      <c r="H234" s="622">
        <v>0.24651000000000001</v>
      </c>
      <c r="I234" s="619">
        <v>0.81076000000000004</v>
      </c>
      <c r="J234" s="620">
        <v>0.81076000000000004</v>
      </c>
      <c r="K234" s="630" t="s">
        <v>342</v>
      </c>
    </row>
    <row r="235" spans="1:11" ht="14.4" customHeight="1" thickBot="1" x14ac:dyDescent="0.35">
      <c r="A235" s="641" t="s">
        <v>543</v>
      </c>
      <c r="B235" s="619">
        <v>0</v>
      </c>
      <c r="C235" s="619">
        <v>1104.6400000000001</v>
      </c>
      <c r="D235" s="620">
        <v>1104.6400000000001</v>
      </c>
      <c r="E235" s="629" t="s">
        <v>317</v>
      </c>
      <c r="F235" s="619">
        <v>0</v>
      </c>
      <c r="G235" s="620">
        <v>0</v>
      </c>
      <c r="H235" s="622">
        <v>38.549999999999997</v>
      </c>
      <c r="I235" s="619">
        <v>920.82100000000003</v>
      </c>
      <c r="J235" s="620">
        <v>920.82100000000003</v>
      </c>
      <c r="K235" s="630" t="s">
        <v>342</v>
      </c>
    </row>
    <row r="236" spans="1:11" ht="14.4" customHeight="1" thickBot="1" x14ac:dyDescent="0.35">
      <c r="A236" s="646"/>
      <c r="B236" s="619">
        <v>42013.201540321999</v>
      </c>
      <c r="C236" s="619">
        <v>64586.216240000002</v>
      </c>
      <c r="D236" s="620">
        <v>22573.014699677999</v>
      </c>
      <c r="E236" s="621">
        <v>1.537283850601</v>
      </c>
      <c r="F236" s="619">
        <v>81210.095279564295</v>
      </c>
      <c r="G236" s="620">
        <v>67675.079399636903</v>
      </c>
      <c r="H236" s="622">
        <v>5417.1266500000002</v>
      </c>
      <c r="I236" s="619">
        <v>56663.649899999902</v>
      </c>
      <c r="J236" s="620">
        <v>-11011.429499637001</v>
      </c>
      <c r="K236" s="623">
        <v>0.69774145326299997</v>
      </c>
    </row>
    <row r="237" spans="1:11" ht="14.4" customHeight="1" thickBot="1" x14ac:dyDescent="0.35">
      <c r="A237" s="647" t="s">
        <v>66</v>
      </c>
      <c r="B237" s="633">
        <v>42013.201540321999</v>
      </c>
      <c r="C237" s="633">
        <v>64586.216240000002</v>
      </c>
      <c r="D237" s="634">
        <v>22573.014699677999</v>
      </c>
      <c r="E237" s="635" t="s">
        <v>317</v>
      </c>
      <c r="F237" s="633">
        <v>81210.095279564295</v>
      </c>
      <c r="G237" s="634">
        <v>67675.079399636903</v>
      </c>
      <c r="H237" s="633">
        <v>5417.1266500000002</v>
      </c>
      <c r="I237" s="633">
        <v>56663.649899999997</v>
      </c>
      <c r="J237" s="634">
        <v>-11011.429499636901</v>
      </c>
      <c r="K237" s="636">
        <v>0.69774145326299997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316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262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544</v>
      </c>
      <c r="B5" s="649" t="s">
        <v>545</v>
      </c>
      <c r="C5" s="650" t="s">
        <v>546</v>
      </c>
      <c r="D5" s="650" t="s">
        <v>546</v>
      </c>
      <c r="E5" s="650"/>
      <c r="F5" s="650" t="s">
        <v>546</v>
      </c>
      <c r="G5" s="650" t="s">
        <v>546</v>
      </c>
      <c r="H5" s="650" t="s">
        <v>546</v>
      </c>
      <c r="I5" s="651" t="s">
        <v>546</v>
      </c>
      <c r="J5" s="652" t="s">
        <v>74</v>
      </c>
    </row>
    <row r="6" spans="1:10" ht="14.4" customHeight="1" x14ac:dyDescent="0.3">
      <c r="A6" s="648" t="s">
        <v>544</v>
      </c>
      <c r="B6" s="649" t="s">
        <v>325</v>
      </c>
      <c r="C6" s="650">
        <v>27280.170350000026</v>
      </c>
      <c r="D6" s="650">
        <v>25778.019740000014</v>
      </c>
      <c r="E6" s="650"/>
      <c r="F6" s="650">
        <v>28890.495960000004</v>
      </c>
      <c r="G6" s="650">
        <v>26712.016748474965</v>
      </c>
      <c r="H6" s="650">
        <v>2178.4792115250384</v>
      </c>
      <c r="I6" s="651">
        <v>1.081554276939775</v>
      </c>
      <c r="J6" s="652" t="s">
        <v>1</v>
      </c>
    </row>
    <row r="7" spans="1:10" ht="14.4" customHeight="1" x14ac:dyDescent="0.3">
      <c r="A7" s="648" t="s">
        <v>544</v>
      </c>
      <c r="B7" s="649" t="s">
        <v>326</v>
      </c>
      <c r="C7" s="650" t="s">
        <v>546</v>
      </c>
      <c r="D7" s="650">
        <v>115.50463999999999</v>
      </c>
      <c r="E7" s="650"/>
      <c r="F7" s="650">
        <v>238.79514999999998</v>
      </c>
      <c r="G7" s="650">
        <v>161.66668126184999</v>
      </c>
      <c r="H7" s="650">
        <v>77.128468738149991</v>
      </c>
      <c r="I7" s="651">
        <v>1.4770832687115396</v>
      </c>
      <c r="J7" s="652" t="s">
        <v>1</v>
      </c>
    </row>
    <row r="8" spans="1:10" ht="14.4" customHeight="1" x14ac:dyDescent="0.3">
      <c r="A8" s="648" t="s">
        <v>544</v>
      </c>
      <c r="B8" s="649" t="s">
        <v>327</v>
      </c>
      <c r="C8" s="650">
        <v>240.20766</v>
      </c>
      <c r="D8" s="650">
        <v>210.02682999999999</v>
      </c>
      <c r="E8" s="650"/>
      <c r="F8" s="650">
        <v>171.89824999999999</v>
      </c>
      <c r="G8" s="650">
        <v>224.16668690431834</v>
      </c>
      <c r="H8" s="650">
        <v>-52.268436904318349</v>
      </c>
      <c r="I8" s="651">
        <v>0.76683227277821064</v>
      </c>
      <c r="J8" s="652" t="s">
        <v>1</v>
      </c>
    </row>
    <row r="9" spans="1:10" ht="14.4" customHeight="1" x14ac:dyDescent="0.3">
      <c r="A9" s="648" t="s">
        <v>544</v>
      </c>
      <c r="B9" s="649" t="s">
        <v>328</v>
      </c>
      <c r="C9" s="650">
        <v>32.373419999999996</v>
      </c>
      <c r="D9" s="650">
        <v>8.6107999999999993</v>
      </c>
      <c r="E9" s="650"/>
      <c r="F9" s="650">
        <v>35.393599999999999</v>
      </c>
      <c r="G9" s="650">
        <v>39.166670202612501</v>
      </c>
      <c r="H9" s="650">
        <v>-3.7730702026125016</v>
      </c>
      <c r="I9" s="651">
        <v>0.9036663013962104</v>
      </c>
      <c r="J9" s="652" t="s">
        <v>1</v>
      </c>
    </row>
    <row r="10" spans="1:10" ht="14.4" customHeight="1" x14ac:dyDescent="0.3">
      <c r="A10" s="648" t="s">
        <v>544</v>
      </c>
      <c r="B10" s="649" t="s">
        <v>329</v>
      </c>
      <c r="C10" s="650">
        <v>0.59559999999999991</v>
      </c>
      <c r="D10" s="650">
        <v>2.08935</v>
      </c>
      <c r="E10" s="650"/>
      <c r="F10" s="650">
        <v>3.7024699999999999</v>
      </c>
      <c r="G10" s="650">
        <v>9.166668901325</v>
      </c>
      <c r="H10" s="650">
        <v>-5.4641989013250001</v>
      </c>
      <c r="I10" s="651">
        <v>0.40390571971731465</v>
      </c>
      <c r="J10" s="652" t="s">
        <v>1</v>
      </c>
    </row>
    <row r="11" spans="1:10" ht="14.4" customHeight="1" x14ac:dyDescent="0.3">
      <c r="A11" s="648" t="s">
        <v>544</v>
      </c>
      <c r="B11" s="649" t="s">
        <v>330</v>
      </c>
      <c r="C11" s="650">
        <v>8.8550000000000004</v>
      </c>
      <c r="D11" s="650">
        <v>0</v>
      </c>
      <c r="E11" s="650"/>
      <c r="F11" s="650">
        <v>0</v>
      </c>
      <c r="G11" s="650">
        <v>6.6666672685291672</v>
      </c>
      <c r="H11" s="650">
        <v>-6.6666672685291672</v>
      </c>
      <c r="I11" s="651">
        <v>0</v>
      </c>
      <c r="J11" s="652" t="s">
        <v>1</v>
      </c>
    </row>
    <row r="12" spans="1:10" ht="14.4" customHeight="1" x14ac:dyDescent="0.3">
      <c r="A12" s="648" t="s">
        <v>544</v>
      </c>
      <c r="B12" s="649" t="s">
        <v>331</v>
      </c>
      <c r="C12" s="650">
        <v>191.48259000000002</v>
      </c>
      <c r="D12" s="650">
        <v>119.02847</v>
      </c>
      <c r="E12" s="650"/>
      <c r="F12" s="650">
        <v>287.55484000000001</v>
      </c>
      <c r="G12" s="650">
        <v>170.00001534751249</v>
      </c>
      <c r="H12" s="650">
        <v>117.55482465248753</v>
      </c>
      <c r="I12" s="651">
        <v>1.6914989061158789</v>
      </c>
      <c r="J12" s="652" t="s">
        <v>1</v>
      </c>
    </row>
    <row r="13" spans="1:10" ht="14.4" customHeight="1" x14ac:dyDescent="0.3">
      <c r="A13" s="648" t="s">
        <v>544</v>
      </c>
      <c r="B13" s="649" t="s">
        <v>332</v>
      </c>
      <c r="C13" s="650">
        <v>47.725030000000004</v>
      </c>
      <c r="D13" s="650">
        <v>8.9178500000000014</v>
      </c>
      <c r="E13" s="650"/>
      <c r="F13" s="650">
        <v>90.853089999999995</v>
      </c>
      <c r="G13" s="650">
        <v>41.665299471286666</v>
      </c>
      <c r="H13" s="650">
        <v>49.187790528713329</v>
      </c>
      <c r="I13" s="651">
        <v>2.1805457095684799</v>
      </c>
      <c r="J13" s="652" t="s">
        <v>1</v>
      </c>
    </row>
    <row r="14" spans="1:10" ht="14.4" customHeight="1" x14ac:dyDescent="0.3">
      <c r="A14" s="648" t="s">
        <v>544</v>
      </c>
      <c r="B14" s="649" t="s">
        <v>333</v>
      </c>
      <c r="C14" s="650">
        <v>141323.01694000012</v>
      </c>
      <c r="D14" s="650">
        <v>167178.37066999997</v>
      </c>
      <c r="E14" s="650"/>
      <c r="F14" s="650">
        <v>183005.00573999999</v>
      </c>
      <c r="G14" s="650">
        <v>170666.25234895331</v>
      </c>
      <c r="H14" s="650">
        <v>12338.753391046688</v>
      </c>
      <c r="I14" s="651">
        <v>1.0722975586633157</v>
      </c>
      <c r="J14" s="652" t="s">
        <v>1</v>
      </c>
    </row>
    <row r="15" spans="1:10" ht="14.4" customHeight="1" x14ac:dyDescent="0.3">
      <c r="A15" s="648" t="s">
        <v>544</v>
      </c>
      <c r="B15" s="649" t="s">
        <v>334</v>
      </c>
      <c r="C15" s="650">
        <v>7045.5750000000007</v>
      </c>
      <c r="D15" s="650">
        <v>3872.8047300000026</v>
      </c>
      <c r="E15" s="650"/>
      <c r="F15" s="650">
        <v>3235.936470000001</v>
      </c>
      <c r="G15" s="650">
        <v>3873.3336830158669</v>
      </c>
      <c r="H15" s="650">
        <v>-637.39721301586587</v>
      </c>
      <c r="I15" s="651">
        <v>0.83543963283855949</v>
      </c>
      <c r="J15" s="652" t="s">
        <v>1</v>
      </c>
    </row>
    <row r="16" spans="1:10" ht="14.4" customHeight="1" x14ac:dyDescent="0.3">
      <c r="A16" s="648" t="s">
        <v>544</v>
      </c>
      <c r="B16" s="649" t="s">
        <v>335</v>
      </c>
      <c r="C16" s="650">
        <v>72.837450000000004</v>
      </c>
      <c r="D16" s="650">
        <v>54.299330000000005</v>
      </c>
      <c r="E16" s="650"/>
      <c r="F16" s="650">
        <v>53.558749999999989</v>
      </c>
      <c r="G16" s="650">
        <v>58.333338599635837</v>
      </c>
      <c r="H16" s="650">
        <v>-4.7745885996358481</v>
      </c>
      <c r="I16" s="651">
        <v>0.91814991710991056</v>
      </c>
      <c r="J16" s="652" t="s">
        <v>1</v>
      </c>
    </row>
    <row r="17" spans="1:10" ht="14.4" customHeight="1" x14ac:dyDescent="0.3">
      <c r="A17" s="648" t="s">
        <v>544</v>
      </c>
      <c r="B17" s="649" t="s">
        <v>547</v>
      </c>
      <c r="C17" s="650">
        <v>176242.83904000014</v>
      </c>
      <c r="D17" s="650">
        <v>197347.67241</v>
      </c>
      <c r="E17" s="650"/>
      <c r="F17" s="650">
        <v>216013.19432000001</v>
      </c>
      <c r="G17" s="650">
        <v>201962.43480840119</v>
      </c>
      <c r="H17" s="650">
        <v>14050.759511598822</v>
      </c>
      <c r="I17" s="651">
        <v>1.0695711532935746</v>
      </c>
      <c r="J17" s="652" t="s">
        <v>548</v>
      </c>
    </row>
    <row r="19" spans="1:10" ht="14.4" customHeight="1" x14ac:dyDescent="0.3">
      <c r="A19" s="648" t="s">
        <v>544</v>
      </c>
      <c r="B19" s="649" t="s">
        <v>545</v>
      </c>
      <c r="C19" s="650" t="s">
        <v>546</v>
      </c>
      <c r="D19" s="650" t="s">
        <v>546</v>
      </c>
      <c r="E19" s="650"/>
      <c r="F19" s="650" t="s">
        <v>546</v>
      </c>
      <c r="G19" s="650" t="s">
        <v>546</v>
      </c>
      <c r="H19" s="650" t="s">
        <v>546</v>
      </c>
      <c r="I19" s="651" t="s">
        <v>546</v>
      </c>
      <c r="J19" s="652" t="s">
        <v>74</v>
      </c>
    </row>
    <row r="20" spans="1:10" ht="14.4" customHeight="1" x14ac:dyDescent="0.3">
      <c r="A20" s="648" t="s">
        <v>549</v>
      </c>
      <c r="B20" s="649" t="s">
        <v>550</v>
      </c>
      <c r="C20" s="650" t="s">
        <v>546</v>
      </c>
      <c r="D20" s="650" t="s">
        <v>546</v>
      </c>
      <c r="E20" s="650"/>
      <c r="F20" s="650" t="s">
        <v>546</v>
      </c>
      <c r="G20" s="650" t="s">
        <v>546</v>
      </c>
      <c r="H20" s="650" t="s">
        <v>546</v>
      </c>
      <c r="I20" s="651" t="s">
        <v>546</v>
      </c>
      <c r="J20" s="652" t="s">
        <v>0</v>
      </c>
    </row>
    <row r="21" spans="1:10" ht="14.4" customHeight="1" x14ac:dyDescent="0.3">
      <c r="A21" s="648" t="s">
        <v>549</v>
      </c>
      <c r="B21" s="649" t="s">
        <v>325</v>
      </c>
      <c r="C21" s="650">
        <v>2649.7537500000026</v>
      </c>
      <c r="D21" s="650">
        <v>2317.822810000001</v>
      </c>
      <c r="E21" s="650"/>
      <c r="F21" s="650">
        <v>2350.625410000001</v>
      </c>
      <c r="G21" s="650">
        <v>2221.9555910697832</v>
      </c>
      <c r="H21" s="650">
        <v>128.66981893021784</v>
      </c>
      <c r="I21" s="651">
        <v>1.0579083665971327</v>
      </c>
      <c r="J21" s="652" t="s">
        <v>1</v>
      </c>
    </row>
    <row r="22" spans="1:10" ht="14.4" customHeight="1" x14ac:dyDescent="0.3">
      <c r="A22" s="648" t="s">
        <v>549</v>
      </c>
      <c r="B22" s="649" t="s">
        <v>326</v>
      </c>
      <c r="C22" s="650" t="s">
        <v>546</v>
      </c>
      <c r="D22" s="650">
        <v>45.366309999999999</v>
      </c>
      <c r="E22" s="650"/>
      <c r="F22" s="650">
        <v>89.999759999999995</v>
      </c>
      <c r="G22" s="650">
        <v>56.584892332255833</v>
      </c>
      <c r="H22" s="650">
        <v>33.414867667744161</v>
      </c>
      <c r="I22" s="651">
        <v>1.5905263099475095</v>
      </c>
      <c r="J22" s="652" t="s">
        <v>1</v>
      </c>
    </row>
    <row r="23" spans="1:10" ht="14.4" customHeight="1" x14ac:dyDescent="0.3">
      <c r="A23" s="648" t="s">
        <v>549</v>
      </c>
      <c r="B23" s="649" t="s">
        <v>327</v>
      </c>
      <c r="C23" s="650">
        <v>124.97595</v>
      </c>
      <c r="D23" s="650">
        <v>78.185990000000004</v>
      </c>
      <c r="E23" s="650"/>
      <c r="F23" s="650">
        <v>52.617689999999996</v>
      </c>
      <c r="G23" s="650">
        <v>92.059177995001676</v>
      </c>
      <c r="H23" s="650">
        <v>-39.44148799500168</v>
      </c>
      <c r="I23" s="651">
        <v>0.571563760897983</v>
      </c>
      <c r="J23" s="652" t="s">
        <v>1</v>
      </c>
    </row>
    <row r="24" spans="1:10" ht="14.4" customHeight="1" x14ac:dyDescent="0.3">
      <c r="A24" s="648" t="s">
        <v>549</v>
      </c>
      <c r="B24" s="649" t="s">
        <v>328</v>
      </c>
      <c r="C24" s="650">
        <v>0</v>
      </c>
      <c r="D24" s="650">
        <v>8.6107999999999993</v>
      </c>
      <c r="E24" s="650"/>
      <c r="F24" s="650">
        <v>0</v>
      </c>
      <c r="G24" s="650">
        <v>39.166670202612501</v>
      </c>
      <c r="H24" s="650">
        <v>-39.166670202612501</v>
      </c>
      <c r="I24" s="651">
        <v>0</v>
      </c>
      <c r="J24" s="652" t="s">
        <v>1</v>
      </c>
    </row>
    <row r="25" spans="1:10" ht="14.4" customHeight="1" x14ac:dyDescent="0.3">
      <c r="A25" s="648" t="s">
        <v>549</v>
      </c>
      <c r="B25" s="649" t="s">
        <v>330</v>
      </c>
      <c r="C25" s="650">
        <v>8.8550000000000004</v>
      </c>
      <c r="D25" s="650">
        <v>0</v>
      </c>
      <c r="E25" s="650"/>
      <c r="F25" s="650">
        <v>0</v>
      </c>
      <c r="G25" s="650">
        <v>6.6666672685291672</v>
      </c>
      <c r="H25" s="650">
        <v>-6.6666672685291672</v>
      </c>
      <c r="I25" s="651">
        <v>0</v>
      </c>
      <c r="J25" s="652" t="s">
        <v>1</v>
      </c>
    </row>
    <row r="26" spans="1:10" ht="14.4" customHeight="1" x14ac:dyDescent="0.3">
      <c r="A26" s="648" t="s">
        <v>549</v>
      </c>
      <c r="B26" s="649" t="s">
        <v>331</v>
      </c>
      <c r="C26" s="650">
        <v>117.36188</v>
      </c>
      <c r="D26" s="650">
        <v>36.185220000000008</v>
      </c>
      <c r="E26" s="650"/>
      <c r="F26" s="650">
        <v>68.782129999999995</v>
      </c>
      <c r="G26" s="650">
        <v>57.748173330217504</v>
      </c>
      <c r="H26" s="650">
        <v>11.033956669782491</v>
      </c>
      <c r="I26" s="651">
        <v>1.1910702284328156</v>
      </c>
      <c r="J26" s="652" t="s">
        <v>1</v>
      </c>
    </row>
    <row r="27" spans="1:10" ht="14.4" customHeight="1" x14ac:dyDescent="0.3">
      <c r="A27" s="648" t="s">
        <v>549</v>
      </c>
      <c r="B27" s="649" t="s">
        <v>332</v>
      </c>
      <c r="C27" s="650">
        <v>36.0901</v>
      </c>
      <c r="D27" s="650">
        <v>2.6126500000000004</v>
      </c>
      <c r="E27" s="650"/>
      <c r="F27" s="650">
        <v>57.767440000000001</v>
      </c>
      <c r="G27" s="650">
        <v>12.206624316809167</v>
      </c>
      <c r="H27" s="650">
        <v>45.560815683190832</v>
      </c>
      <c r="I27" s="651">
        <v>4.7324664461452448</v>
      </c>
      <c r="J27" s="652" t="s">
        <v>1</v>
      </c>
    </row>
    <row r="28" spans="1:10" ht="14.4" customHeight="1" x14ac:dyDescent="0.3">
      <c r="A28" s="648" t="s">
        <v>549</v>
      </c>
      <c r="B28" s="649" t="s">
        <v>335</v>
      </c>
      <c r="C28" s="650">
        <v>53.299340000000001</v>
      </c>
      <c r="D28" s="650">
        <v>52.643329999999999</v>
      </c>
      <c r="E28" s="650"/>
      <c r="F28" s="650">
        <v>50.397149999999996</v>
      </c>
      <c r="G28" s="650">
        <v>56.774060472368333</v>
      </c>
      <c r="H28" s="650">
        <v>-6.376910472368337</v>
      </c>
      <c r="I28" s="651">
        <v>0.88767915454150137</v>
      </c>
      <c r="J28" s="652" t="s">
        <v>1</v>
      </c>
    </row>
    <row r="29" spans="1:10" ht="14.4" customHeight="1" x14ac:dyDescent="0.3">
      <c r="A29" s="648" t="s">
        <v>549</v>
      </c>
      <c r="B29" s="649" t="s">
        <v>551</v>
      </c>
      <c r="C29" s="650">
        <v>2990.3360200000025</v>
      </c>
      <c r="D29" s="650">
        <v>2541.4271100000005</v>
      </c>
      <c r="E29" s="650"/>
      <c r="F29" s="650">
        <v>2670.1895800000011</v>
      </c>
      <c r="G29" s="650">
        <v>2543.1618569875777</v>
      </c>
      <c r="H29" s="650">
        <v>127.02772301242339</v>
      </c>
      <c r="I29" s="651">
        <v>1.0499487371058993</v>
      </c>
      <c r="J29" s="652" t="s">
        <v>552</v>
      </c>
    </row>
    <row r="30" spans="1:10" ht="14.4" customHeight="1" x14ac:dyDescent="0.3">
      <c r="A30" s="648" t="s">
        <v>546</v>
      </c>
      <c r="B30" s="649" t="s">
        <v>546</v>
      </c>
      <c r="C30" s="650" t="s">
        <v>546</v>
      </c>
      <c r="D30" s="650" t="s">
        <v>546</v>
      </c>
      <c r="E30" s="650"/>
      <c r="F30" s="650" t="s">
        <v>546</v>
      </c>
      <c r="G30" s="650" t="s">
        <v>546</v>
      </c>
      <c r="H30" s="650" t="s">
        <v>546</v>
      </c>
      <c r="I30" s="651" t="s">
        <v>546</v>
      </c>
      <c r="J30" s="652" t="s">
        <v>553</v>
      </c>
    </row>
    <row r="31" spans="1:10" ht="14.4" customHeight="1" x14ac:dyDescent="0.3">
      <c r="A31" s="648" t="s">
        <v>554</v>
      </c>
      <c r="B31" s="649" t="s">
        <v>555</v>
      </c>
      <c r="C31" s="650" t="s">
        <v>546</v>
      </c>
      <c r="D31" s="650" t="s">
        <v>546</v>
      </c>
      <c r="E31" s="650"/>
      <c r="F31" s="650" t="s">
        <v>546</v>
      </c>
      <c r="G31" s="650" t="s">
        <v>546</v>
      </c>
      <c r="H31" s="650" t="s">
        <v>546</v>
      </c>
      <c r="I31" s="651" t="s">
        <v>546</v>
      </c>
      <c r="J31" s="652" t="s">
        <v>0</v>
      </c>
    </row>
    <row r="32" spans="1:10" ht="14.4" customHeight="1" x14ac:dyDescent="0.3">
      <c r="A32" s="648" t="s">
        <v>554</v>
      </c>
      <c r="B32" s="649" t="s">
        <v>325</v>
      </c>
      <c r="C32" s="650">
        <v>3129.9841100000017</v>
      </c>
      <c r="D32" s="650">
        <v>2956.3120400000007</v>
      </c>
      <c r="E32" s="650"/>
      <c r="F32" s="650">
        <v>2607.0637600000009</v>
      </c>
      <c r="G32" s="650">
        <v>2801.2877793325747</v>
      </c>
      <c r="H32" s="650">
        <v>-194.22401933257379</v>
      </c>
      <c r="I32" s="651">
        <v>0.93066616690883186</v>
      </c>
      <c r="J32" s="652" t="s">
        <v>1</v>
      </c>
    </row>
    <row r="33" spans="1:10" ht="14.4" customHeight="1" x14ac:dyDescent="0.3">
      <c r="A33" s="648" t="s">
        <v>554</v>
      </c>
      <c r="B33" s="649" t="s">
        <v>326</v>
      </c>
      <c r="C33" s="650" t="s">
        <v>546</v>
      </c>
      <c r="D33" s="650">
        <v>70.138329999999996</v>
      </c>
      <c r="E33" s="650"/>
      <c r="F33" s="650">
        <v>148.79539</v>
      </c>
      <c r="G33" s="650">
        <v>105.08178892959415</v>
      </c>
      <c r="H33" s="650">
        <v>43.713601070405844</v>
      </c>
      <c r="I33" s="651">
        <v>1.4159959733812144</v>
      </c>
      <c r="J33" s="652" t="s">
        <v>1</v>
      </c>
    </row>
    <row r="34" spans="1:10" ht="14.4" customHeight="1" x14ac:dyDescent="0.3">
      <c r="A34" s="648" t="s">
        <v>554</v>
      </c>
      <c r="B34" s="649" t="s">
        <v>327</v>
      </c>
      <c r="C34" s="650">
        <v>115.23171000000001</v>
      </c>
      <c r="D34" s="650">
        <v>131.84083999999999</v>
      </c>
      <c r="E34" s="650"/>
      <c r="F34" s="650">
        <v>119.28055999999999</v>
      </c>
      <c r="G34" s="650">
        <v>132.10750890931666</v>
      </c>
      <c r="H34" s="650">
        <v>-12.82694890931667</v>
      </c>
      <c r="I34" s="651">
        <v>0.90290522457643529</v>
      </c>
      <c r="J34" s="652" t="s">
        <v>1</v>
      </c>
    </row>
    <row r="35" spans="1:10" ht="14.4" customHeight="1" x14ac:dyDescent="0.3">
      <c r="A35" s="648" t="s">
        <v>554</v>
      </c>
      <c r="B35" s="649" t="s">
        <v>328</v>
      </c>
      <c r="C35" s="650">
        <v>32.373419999999996</v>
      </c>
      <c r="D35" s="650">
        <v>0</v>
      </c>
      <c r="E35" s="650"/>
      <c r="F35" s="650">
        <v>35.393599999999999</v>
      </c>
      <c r="G35" s="650">
        <v>0</v>
      </c>
      <c r="H35" s="650">
        <v>35.393599999999999</v>
      </c>
      <c r="I35" s="651" t="s">
        <v>546</v>
      </c>
      <c r="J35" s="652" t="s">
        <v>1</v>
      </c>
    </row>
    <row r="36" spans="1:10" ht="14.4" customHeight="1" x14ac:dyDescent="0.3">
      <c r="A36" s="648" t="s">
        <v>554</v>
      </c>
      <c r="B36" s="649" t="s">
        <v>331</v>
      </c>
      <c r="C36" s="650">
        <v>74.120710000000003</v>
      </c>
      <c r="D36" s="650">
        <v>82.843249999999998</v>
      </c>
      <c r="E36" s="650"/>
      <c r="F36" s="650">
        <v>218.77271000000002</v>
      </c>
      <c r="G36" s="650">
        <v>112.25184201729499</v>
      </c>
      <c r="H36" s="650">
        <v>106.52086798270503</v>
      </c>
      <c r="I36" s="651">
        <v>1.9489453898341644</v>
      </c>
      <c r="J36" s="652" t="s">
        <v>1</v>
      </c>
    </row>
    <row r="37" spans="1:10" ht="14.4" customHeight="1" x14ac:dyDescent="0.3">
      <c r="A37" s="648" t="s">
        <v>554</v>
      </c>
      <c r="B37" s="649" t="s">
        <v>332</v>
      </c>
      <c r="C37" s="650">
        <v>11.634930000000001</v>
      </c>
      <c r="D37" s="650">
        <v>6.3052000000000001</v>
      </c>
      <c r="E37" s="650"/>
      <c r="F37" s="650">
        <v>10.239249999999998</v>
      </c>
      <c r="G37" s="650">
        <v>29.458675154477501</v>
      </c>
      <c r="H37" s="650">
        <v>-19.219425154477502</v>
      </c>
      <c r="I37" s="651">
        <v>0.34758012525365412</v>
      </c>
      <c r="J37" s="652" t="s">
        <v>1</v>
      </c>
    </row>
    <row r="38" spans="1:10" ht="14.4" customHeight="1" x14ac:dyDescent="0.3">
      <c r="A38" s="648" t="s">
        <v>554</v>
      </c>
      <c r="B38" s="649" t="s">
        <v>334</v>
      </c>
      <c r="C38" s="650">
        <v>95.162049999999994</v>
      </c>
      <c r="D38" s="650">
        <v>0</v>
      </c>
      <c r="E38" s="650"/>
      <c r="F38" s="650" t="s">
        <v>546</v>
      </c>
      <c r="G38" s="650" t="s">
        <v>546</v>
      </c>
      <c r="H38" s="650" t="s">
        <v>546</v>
      </c>
      <c r="I38" s="651" t="s">
        <v>546</v>
      </c>
      <c r="J38" s="652" t="s">
        <v>1</v>
      </c>
    </row>
    <row r="39" spans="1:10" ht="14.4" customHeight="1" x14ac:dyDescent="0.3">
      <c r="A39" s="648" t="s">
        <v>554</v>
      </c>
      <c r="B39" s="649" t="s">
        <v>335</v>
      </c>
      <c r="C39" s="650">
        <v>1.4812000000000001</v>
      </c>
      <c r="D39" s="650">
        <v>0.41399999999999998</v>
      </c>
      <c r="E39" s="650"/>
      <c r="F39" s="650">
        <v>1.242</v>
      </c>
      <c r="G39" s="650">
        <v>0.38981953181666668</v>
      </c>
      <c r="H39" s="650">
        <v>0.85218046818333337</v>
      </c>
      <c r="I39" s="651">
        <v>3.1860897123649421</v>
      </c>
      <c r="J39" s="652" t="s">
        <v>1</v>
      </c>
    </row>
    <row r="40" spans="1:10" ht="14.4" customHeight="1" x14ac:dyDescent="0.3">
      <c r="A40" s="648" t="s">
        <v>554</v>
      </c>
      <c r="B40" s="649" t="s">
        <v>556</v>
      </c>
      <c r="C40" s="650">
        <v>3459.988130000002</v>
      </c>
      <c r="D40" s="650">
        <v>3247.8536600000002</v>
      </c>
      <c r="E40" s="650"/>
      <c r="F40" s="650">
        <v>3140.7872700000016</v>
      </c>
      <c r="G40" s="650">
        <v>3180.5774138750744</v>
      </c>
      <c r="H40" s="650">
        <v>-39.790143875072772</v>
      </c>
      <c r="I40" s="651">
        <v>0.98748964772827386</v>
      </c>
      <c r="J40" s="652" t="s">
        <v>552</v>
      </c>
    </row>
    <row r="41" spans="1:10" ht="14.4" customHeight="1" x14ac:dyDescent="0.3">
      <c r="A41" s="648" t="s">
        <v>546</v>
      </c>
      <c r="B41" s="649" t="s">
        <v>546</v>
      </c>
      <c r="C41" s="650" t="s">
        <v>546</v>
      </c>
      <c r="D41" s="650" t="s">
        <v>546</v>
      </c>
      <c r="E41" s="650"/>
      <c r="F41" s="650" t="s">
        <v>546</v>
      </c>
      <c r="G41" s="650" t="s">
        <v>546</v>
      </c>
      <c r="H41" s="650" t="s">
        <v>546</v>
      </c>
      <c r="I41" s="651" t="s">
        <v>546</v>
      </c>
      <c r="J41" s="652" t="s">
        <v>553</v>
      </c>
    </row>
    <row r="42" spans="1:10" ht="14.4" customHeight="1" x14ac:dyDescent="0.3">
      <c r="A42" s="648" t="s">
        <v>557</v>
      </c>
      <c r="B42" s="649" t="s">
        <v>558</v>
      </c>
      <c r="C42" s="650" t="s">
        <v>546</v>
      </c>
      <c r="D42" s="650" t="s">
        <v>546</v>
      </c>
      <c r="E42" s="650"/>
      <c r="F42" s="650" t="s">
        <v>546</v>
      </c>
      <c r="G42" s="650" t="s">
        <v>546</v>
      </c>
      <c r="H42" s="650" t="s">
        <v>546</v>
      </c>
      <c r="I42" s="651" t="s">
        <v>546</v>
      </c>
      <c r="J42" s="652" t="s">
        <v>0</v>
      </c>
    </row>
    <row r="43" spans="1:10" ht="14.4" customHeight="1" x14ac:dyDescent="0.3">
      <c r="A43" s="648" t="s">
        <v>557</v>
      </c>
      <c r="B43" s="649" t="s">
        <v>325</v>
      </c>
      <c r="C43" s="650">
        <v>20456.716340000021</v>
      </c>
      <c r="D43" s="650">
        <v>19534.51385000001</v>
      </c>
      <c r="E43" s="650"/>
      <c r="F43" s="650">
        <v>22885.175230000001</v>
      </c>
      <c r="G43" s="650">
        <v>20574.559107177833</v>
      </c>
      <c r="H43" s="650">
        <v>2310.6161228221681</v>
      </c>
      <c r="I43" s="651">
        <v>1.1123045267111491</v>
      </c>
      <c r="J43" s="652" t="s">
        <v>1</v>
      </c>
    </row>
    <row r="44" spans="1:10" ht="14.4" customHeight="1" x14ac:dyDescent="0.3">
      <c r="A44" s="648" t="s">
        <v>557</v>
      </c>
      <c r="B44" s="649" t="s">
        <v>331</v>
      </c>
      <c r="C44" s="650">
        <v>0</v>
      </c>
      <c r="D44" s="650" t="s">
        <v>546</v>
      </c>
      <c r="E44" s="650"/>
      <c r="F44" s="650" t="s">
        <v>546</v>
      </c>
      <c r="G44" s="650" t="s">
        <v>546</v>
      </c>
      <c r="H44" s="650" t="s">
        <v>546</v>
      </c>
      <c r="I44" s="651" t="s">
        <v>546</v>
      </c>
      <c r="J44" s="652" t="s">
        <v>1</v>
      </c>
    </row>
    <row r="45" spans="1:10" ht="14.4" customHeight="1" x14ac:dyDescent="0.3">
      <c r="A45" s="648" t="s">
        <v>557</v>
      </c>
      <c r="B45" s="649" t="s">
        <v>332</v>
      </c>
      <c r="C45" s="650" t="s">
        <v>546</v>
      </c>
      <c r="D45" s="650" t="s">
        <v>546</v>
      </c>
      <c r="E45" s="650"/>
      <c r="F45" s="650">
        <v>22.846399999999999</v>
      </c>
      <c r="G45" s="650">
        <v>0</v>
      </c>
      <c r="H45" s="650">
        <v>22.846399999999999</v>
      </c>
      <c r="I45" s="651" t="s">
        <v>546</v>
      </c>
      <c r="J45" s="652" t="s">
        <v>1</v>
      </c>
    </row>
    <row r="46" spans="1:10" ht="14.4" customHeight="1" x14ac:dyDescent="0.3">
      <c r="A46" s="648" t="s">
        <v>557</v>
      </c>
      <c r="B46" s="649" t="s">
        <v>334</v>
      </c>
      <c r="C46" s="650">
        <v>6950.4129500000008</v>
      </c>
      <c r="D46" s="650">
        <v>3872.8047300000026</v>
      </c>
      <c r="E46" s="650"/>
      <c r="F46" s="650">
        <v>3235.936470000001</v>
      </c>
      <c r="G46" s="650">
        <v>3873.3336830158669</v>
      </c>
      <c r="H46" s="650">
        <v>-637.39721301586587</v>
      </c>
      <c r="I46" s="651">
        <v>0.83543963283855949</v>
      </c>
      <c r="J46" s="652" t="s">
        <v>1</v>
      </c>
    </row>
    <row r="47" spans="1:10" ht="14.4" customHeight="1" x14ac:dyDescent="0.3">
      <c r="A47" s="648" t="s">
        <v>557</v>
      </c>
      <c r="B47" s="649" t="s">
        <v>335</v>
      </c>
      <c r="C47" s="650">
        <v>0.37030000000000002</v>
      </c>
      <c r="D47" s="650">
        <v>0.82799999999999996</v>
      </c>
      <c r="E47" s="650"/>
      <c r="F47" s="650">
        <v>1.242</v>
      </c>
      <c r="G47" s="650">
        <v>0.77963906363416668</v>
      </c>
      <c r="H47" s="650">
        <v>0.46236093636583331</v>
      </c>
      <c r="I47" s="651">
        <v>1.5930448561807684</v>
      </c>
      <c r="J47" s="652" t="s">
        <v>1</v>
      </c>
    </row>
    <row r="48" spans="1:10" ht="14.4" customHeight="1" x14ac:dyDescent="0.3">
      <c r="A48" s="648" t="s">
        <v>557</v>
      </c>
      <c r="B48" s="649" t="s">
        <v>559</v>
      </c>
      <c r="C48" s="650">
        <v>27407.499590000021</v>
      </c>
      <c r="D48" s="650">
        <v>23408.146580000015</v>
      </c>
      <c r="E48" s="650"/>
      <c r="F48" s="650">
        <v>26145.200099999998</v>
      </c>
      <c r="G48" s="650">
        <v>24448.672429257334</v>
      </c>
      <c r="H48" s="650">
        <v>1696.5276707426638</v>
      </c>
      <c r="I48" s="651">
        <v>1.0693914025659919</v>
      </c>
      <c r="J48" s="652" t="s">
        <v>552</v>
      </c>
    </row>
    <row r="49" spans="1:10" ht="14.4" customHeight="1" x14ac:dyDescent="0.3">
      <c r="A49" s="648" t="s">
        <v>546</v>
      </c>
      <c r="B49" s="649" t="s">
        <v>546</v>
      </c>
      <c r="C49" s="650" t="s">
        <v>546</v>
      </c>
      <c r="D49" s="650" t="s">
        <v>546</v>
      </c>
      <c r="E49" s="650"/>
      <c r="F49" s="650" t="s">
        <v>546</v>
      </c>
      <c r="G49" s="650" t="s">
        <v>546</v>
      </c>
      <c r="H49" s="650" t="s">
        <v>546</v>
      </c>
      <c r="I49" s="651" t="s">
        <v>546</v>
      </c>
      <c r="J49" s="652" t="s">
        <v>553</v>
      </c>
    </row>
    <row r="50" spans="1:10" ht="14.4" customHeight="1" x14ac:dyDescent="0.3">
      <c r="A50" s="648" t="s">
        <v>560</v>
      </c>
      <c r="B50" s="649" t="s">
        <v>561</v>
      </c>
      <c r="C50" s="650" t="s">
        <v>546</v>
      </c>
      <c r="D50" s="650" t="s">
        <v>546</v>
      </c>
      <c r="E50" s="650"/>
      <c r="F50" s="650" t="s">
        <v>546</v>
      </c>
      <c r="G50" s="650" t="s">
        <v>546</v>
      </c>
      <c r="H50" s="650" t="s">
        <v>546</v>
      </c>
      <c r="I50" s="651" t="s">
        <v>546</v>
      </c>
      <c r="J50" s="652" t="s">
        <v>0</v>
      </c>
    </row>
    <row r="51" spans="1:10" ht="14.4" customHeight="1" x14ac:dyDescent="0.3">
      <c r="A51" s="648" t="s">
        <v>560</v>
      </c>
      <c r="B51" s="649" t="s">
        <v>325</v>
      </c>
      <c r="C51" s="650">
        <v>1036.718460000001</v>
      </c>
      <c r="D51" s="650">
        <v>957.89918999999998</v>
      </c>
      <c r="E51" s="650"/>
      <c r="F51" s="650">
        <v>1036.88444</v>
      </c>
      <c r="G51" s="650">
        <v>1103.5904347047417</v>
      </c>
      <c r="H51" s="650">
        <v>-66.70599470474167</v>
      </c>
      <c r="I51" s="651">
        <v>0.93955547945412521</v>
      </c>
      <c r="J51" s="652" t="s">
        <v>1</v>
      </c>
    </row>
    <row r="52" spans="1:10" ht="14.4" customHeight="1" x14ac:dyDescent="0.3">
      <c r="A52" s="648" t="s">
        <v>560</v>
      </c>
      <c r="B52" s="649" t="s">
        <v>335</v>
      </c>
      <c r="C52" s="650">
        <v>17.686610000000002</v>
      </c>
      <c r="D52" s="650">
        <v>0.41399999999999998</v>
      </c>
      <c r="E52" s="650"/>
      <c r="F52" s="650">
        <v>0.67759999999999998</v>
      </c>
      <c r="G52" s="650">
        <v>0.38981953181666668</v>
      </c>
      <c r="H52" s="650">
        <v>0.2877804681833333</v>
      </c>
      <c r="I52" s="651">
        <v>1.7382402488715658</v>
      </c>
      <c r="J52" s="652" t="s">
        <v>1</v>
      </c>
    </row>
    <row r="53" spans="1:10" ht="14.4" customHeight="1" x14ac:dyDescent="0.3">
      <c r="A53" s="648" t="s">
        <v>560</v>
      </c>
      <c r="B53" s="649" t="s">
        <v>562</v>
      </c>
      <c r="C53" s="650">
        <v>1054.4050700000009</v>
      </c>
      <c r="D53" s="650">
        <v>958.31318999999996</v>
      </c>
      <c r="E53" s="650"/>
      <c r="F53" s="650">
        <v>1037.56204</v>
      </c>
      <c r="G53" s="650">
        <v>1103.9802542365583</v>
      </c>
      <c r="H53" s="650">
        <v>-66.418214236558242</v>
      </c>
      <c r="I53" s="651">
        <v>0.93983749801531657</v>
      </c>
      <c r="J53" s="652" t="s">
        <v>552</v>
      </c>
    </row>
    <row r="54" spans="1:10" ht="14.4" customHeight="1" x14ac:dyDescent="0.3">
      <c r="A54" s="648" t="s">
        <v>546</v>
      </c>
      <c r="B54" s="649" t="s">
        <v>546</v>
      </c>
      <c r="C54" s="650" t="s">
        <v>546</v>
      </c>
      <c r="D54" s="650" t="s">
        <v>546</v>
      </c>
      <c r="E54" s="650"/>
      <c r="F54" s="650" t="s">
        <v>546</v>
      </c>
      <c r="G54" s="650" t="s">
        <v>546</v>
      </c>
      <c r="H54" s="650" t="s">
        <v>546</v>
      </c>
      <c r="I54" s="651" t="s">
        <v>546</v>
      </c>
      <c r="J54" s="652" t="s">
        <v>553</v>
      </c>
    </row>
    <row r="55" spans="1:10" ht="14.4" customHeight="1" x14ac:dyDescent="0.3">
      <c r="A55" s="648" t="s">
        <v>563</v>
      </c>
      <c r="B55" s="649" t="s">
        <v>564</v>
      </c>
      <c r="C55" s="650" t="s">
        <v>546</v>
      </c>
      <c r="D55" s="650" t="s">
        <v>546</v>
      </c>
      <c r="E55" s="650"/>
      <c r="F55" s="650" t="s">
        <v>546</v>
      </c>
      <c r="G55" s="650" t="s">
        <v>546</v>
      </c>
      <c r="H55" s="650" t="s">
        <v>546</v>
      </c>
      <c r="I55" s="651" t="s">
        <v>546</v>
      </c>
      <c r="J55" s="652" t="s">
        <v>0</v>
      </c>
    </row>
    <row r="56" spans="1:10" ht="14.4" customHeight="1" x14ac:dyDescent="0.3">
      <c r="A56" s="648" t="s">
        <v>563</v>
      </c>
      <c r="B56" s="649" t="s">
        <v>325</v>
      </c>
      <c r="C56" s="650">
        <v>6.9976899999999995</v>
      </c>
      <c r="D56" s="650">
        <v>11.47185</v>
      </c>
      <c r="E56" s="650"/>
      <c r="F56" s="650">
        <v>10.747119999999999</v>
      </c>
      <c r="G56" s="650">
        <v>10.623836190037499</v>
      </c>
      <c r="H56" s="650">
        <v>0.12328380996249955</v>
      </c>
      <c r="I56" s="651">
        <v>1.0116044532085415</v>
      </c>
      <c r="J56" s="652" t="s">
        <v>1</v>
      </c>
    </row>
    <row r="57" spans="1:10" ht="14.4" customHeight="1" x14ac:dyDescent="0.3">
      <c r="A57" s="648" t="s">
        <v>563</v>
      </c>
      <c r="B57" s="649" t="s">
        <v>329</v>
      </c>
      <c r="C57" s="650">
        <v>0.59559999999999991</v>
      </c>
      <c r="D57" s="650">
        <v>2.08935</v>
      </c>
      <c r="E57" s="650"/>
      <c r="F57" s="650">
        <v>3.7024699999999999</v>
      </c>
      <c r="G57" s="650">
        <v>9.166668901325</v>
      </c>
      <c r="H57" s="650">
        <v>-5.4641989013250001</v>
      </c>
      <c r="I57" s="651">
        <v>0.40390571971731465</v>
      </c>
      <c r="J57" s="652" t="s">
        <v>1</v>
      </c>
    </row>
    <row r="58" spans="1:10" ht="14.4" customHeight="1" x14ac:dyDescent="0.3">
      <c r="A58" s="648" t="s">
        <v>563</v>
      </c>
      <c r="B58" s="649" t="s">
        <v>335</v>
      </c>
      <c r="C58" s="650">
        <v>0</v>
      </c>
      <c r="D58" s="650" t="s">
        <v>546</v>
      </c>
      <c r="E58" s="650"/>
      <c r="F58" s="650" t="s">
        <v>546</v>
      </c>
      <c r="G58" s="650" t="s">
        <v>546</v>
      </c>
      <c r="H58" s="650" t="s">
        <v>546</v>
      </c>
      <c r="I58" s="651" t="s">
        <v>546</v>
      </c>
      <c r="J58" s="652" t="s">
        <v>1</v>
      </c>
    </row>
    <row r="59" spans="1:10" ht="14.4" customHeight="1" x14ac:dyDescent="0.3">
      <c r="A59" s="648" t="s">
        <v>563</v>
      </c>
      <c r="B59" s="649" t="s">
        <v>565</v>
      </c>
      <c r="C59" s="650">
        <v>7.5932899999999997</v>
      </c>
      <c r="D59" s="650">
        <v>13.561199999999999</v>
      </c>
      <c r="E59" s="650"/>
      <c r="F59" s="650">
        <v>14.449589999999999</v>
      </c>
      <c r="G59" s="650">
        <v>19.790505091362498</v>
      </c>
      <c r="H59" s="650">
        <v>-5.3409150913624988</v>
      </c>
      <c r="I59" s="651">
        <v>0.73012739863352327</v>
      </c>
      <c r="J59" s="652" t="s">
        <v>552</v>
      </c>
    </row>
    <row r="60" spans="1:10" ht="14.4" customHeight="1" x14ac:dyDescent="0.3">
      <c r="A60" s="648" t="s">
        <v>546</v>
      </c>
      <c r="B60" s="649" t="s">
        <v>546</v>
      </c>
      <c r="C60" s="650" t="s">
        <v>546</v>
      </c>
      <c r="D60" s="650" t="s">
        <v>546</v>
      </c>
      <c r="E60" s="650"/>
      <c r="F60" s="650" t="s">
        <v>546</v>
      </c>
      <c r="G60" s="650" t="s">
        <v>546</v>
      </c>
      <c r="H60" s="650" t="s">
        <v>546</v>
      </c>
      <c r="I60" s="651" t="s">
        <v>546</v>
      </c>
      <c r="J60" s="652" t="s">
        <v>553</v>
      </c>
    </row>
    <row r="61" spans="1:10" ht="14.4" customHeight="1" x14ac:dyDescent="0.3">
      <c r="A61" s="648" t="s">
        <v>566</v>
      </c>
      <c r="B61" s="649" t="s">
        <v>567</v>
      </c>
      <c r="C61" s="650" t="s">
        <v>546</v>
      </c>
      <c r="D61" s="650" t="s">
        <v>546</v>
      </c>
      <c r="E61" s="650"/>
      <c r="F61" s="650" t="s">
        <v>546</v>
      </c>
      <c r="G61" s="650" t="s">
        <v>546</v>
      </c>
      <c r="H61" s="650" t="s">
        <v>546</v>
      </c>
      <c r="I61" s="651" t="s">
        <v>546</v>
      </c>
      <c r="J61" s="652" t="s">
        <v>0</v>
      </c>
    </row>
    <row r="62" spans="1:10" ht="14.4" customHeight="1" x14ac:dyDescent="0.3">
      <c r="A62" s="648" t="s">
        <v>566</v>
      </c>
      <c r="B62" s="649" t="s">
        <v>333</v>
      </c>
      <c r="C62" s="650">
        <v>141323.01694000012</v>
      </c>
      <c r="D62" s="650">
        <v>167178.37066999997</v>
      </c>
      <c r="E62" s="650"/>
      <c r="F62" s="650">
        <v>183005.00573999999</v>
      </c>
      <c r="G62" s="650">
        <v>170666.25234895331</v>
      </c>
      <c r="H62" s="650">
        <v>12338.753391046688</v>
      </c>
      <c r="I62" s="651">
        <v>1.0722975586633157</v>
      </c>
      <c r="J62" s="652" t="s">
        <v>1</v>
      </c>
    </row>
    <row r="63" spans="1:10" ht="14.4" customHeight="1" x14ac:dyDescent="0.3">
      <c r="A63" s="648" t="s">
        <v>566</v>
      </c>
      <c r="B63" s="649" t="s">
        <v>568</v>
      </c>
      <c r="C63" s="650">
        <v>141323.01694000012</v>
      </c>
      <c r="D63" s="650">
        <v>167178.37066999997</v>
      </c>
      <c r="E63" s="650"/>
      <c r="F63" s="650">
        <v>183005.00573999999</v>
      </c>
      <c r="G63" s="650">
        <v>170666.25234895331</v>
      </c>
      <c r="H63" s="650">
        <v>12338.753391046688</v>
      </c>
      <c r="I63" s="651">
        <v>1.0722975586633157</v>
      </c>
      <c r="J63" s="652" t="s">
        <v>552</v>
      </c>
    </row>
    <row r="64" spans="1:10" ht="14.4" customHeight="1" x14ac:dyDescent="0.3">
      <c r="A64" s="648" t="s">
        <v>546</v>
      </c>
      <c r="B64" s="649" t="s">
        <v>546</v>
      </c>
      <c r="C64" s="650" t="s">
        <v>546</v>
      </c>
      <c r="D64" s="650" t="s">
        <v>546</v>
      </c>
      <c r="E64" s="650"/>
      <c r="F64" s="650" t="s">
        <v>546</v>
      </c>
      <c r="G64" s="650" t="s">
        <v>546</v>
      </c>
      <c r="H64" s="650" t="s">
        <v>546</v>
      </c>
      <c r="I64" s="651" t="s">
        <v>546</v>
      </c>
      <c r="J64" s="652" t="s">
        <v>553</v>
      </c>
    </row>
    <row r="65" spans="1:10" ht="14.4" customHeight="1" x14ac:dyDescent="0.3">
      <c r="A65" s="648" t="s">
        <v>544</v>
      </c>
      <c r="B65" s="649" t="s">
        <v>547</v>
      </c>
      <c r="C65" s="650">
        <v>176242.83904000014</v>
      </c>
      <c r="D65" s="650">
        <v>197347.67241</v>
      </c>
      <c r="E65" s="650"/>
      <c r="F65" s="650">
        <v>216013.19432000001</v>
      </c>
      <c r="G65" s="650">
        <v>201962.43480840122</v>
      </c>
      <c r="H65" s="650">
        <v>14050.759511598793</v>
      </c>
      <c r="I65" s="651">
        <v>1.0695711532935743</v>
      </c>
      <c r="J65" s="652" t="s">
        <v>548</v>
      </c>
    </row>
  </sheetData>
  <mergeCells count="3">
    <mergeCell ref="F3:I3"/>
    <mergeCell ref="C4:D4"/>
    <mergeCell ref="A1:I1"/>
  </mergeCells>
  <conditionalFormatting sqref="F18 F66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5">
    <cfRule type="expression" dxfId="67" priority="5">
      <formula>$H19&gt;0</formula>
    </cfRule>
  </conditionalFormatting>
  <conditionalFormatting sqref="A19:A65">
    <cfRule type="expression" dxfId="66" priority="2">
      <formula>AND($J19&lt;&gt;"mezeraKL",$J19&lt;&gt;"")</formula>
    </cfRule>
  </conditionalFormatting>
  <conditionalFormatting sqref="I19:I65">
    <cfRule type="expression" dxfId="65" priority="6">
      <formula>$I19&gt;1</formula>
    </cfRule>
  </conditionalFormatting>
  <conditionalFormatting sqref="B19:B65">
    <cfRule type="expression" dxfId="64" priority="1">
      <formula>OR($J19="NS",$J19="SumaNS",$J19="Účet")</formula>
    </cfRule>
  </conditionalFormatting>
  <conditionalFormatting sqref="A19:D65 F19:I65">
    <cfRule type="expression" dxfId="63" priority="8">
      <formula>AND($J19&lt;&gt;"",$J19&lt;&gt;"mezeraKL")</formula>
    </cfRule>
  </conditionalFormatting>
  <conditionalFormatting sqref="B19:D65 F19:I65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5 F19:I65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8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316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3491.1844876761502</v>
      </c>
      <c r="M3" s="207">
        <f>SUBTOTAL(9,M5:M1048576)</f>
        <v>67813.634644499994</v>
      </c>
      <c r="N3" s="208">
        <f>SUBTOTAL(9,N5:N1048576)</f>
        <v>236749909.32381633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544</v>
      </c>
      <c r="B5" s="659" t="s">
        <v>545</v>
      </c>
      <c r="C5" s="660" t="s">
        <v>549</v>
      </c>
      <c r="D5" s="661" t="s">
        <v>4277</v>
      </c>
      <c r="E5" s="660" t="s">
        <v>569</v>
      </c>
      <c r="F5" s="661" t="s">
        <v>4283</v>
      </c>
      <c r="G5" s="660"/>
      <c r="H5" s="660" t="s">
        <v>570</v>
      </c>
      <c r="I5" s="660" t="s">
        <v>571</v>
      </c>
      <c r="J5" s="660" t="s">
        <v>572</v>
      </c>
      <c r="K5" s="660" t="s">
        <v>573</v>
      </c>
      <c r="L5" s="662">
        <v>120.32</v>
      </c>
      <c r="M5" s="662">
        <v>4</v>
      </c>
      <c r="N5" s="663">
        <v>481.28</v>
      </c>
    </row>
    <row r="6" spans="1:14" ht="14.4" customHeight="1" x14ac:dyDescent="0.3">
      <c r="A6" s="664" t="s">
        <v>544</v>
      </c>
      <c r="B6" s="665" t="s">
        <v>545</v>
      </c>
      <c r="C6" s="666" t="s">
        <v>549</v>
      </c>
      <c r="D6" s="667" t="s">
        <v>4277</v>
      </c>
      <c r="E6" s="666" t="s">
        <v>569</v>
      </c>
      <c r="F6" s="667" t="s">
        <v>4283</v>
      </c>
      <c r="G6" s="666"/>
      <c r="H6" s="666" t="s">
        <v>574</v>
      </c>
      <c r="I6" s="666" t="s">
        <v>575</v>
      </c>
      <c r="J6" s="666" t="s">
        <v>576</v>
      </c>
      <c r="K6" s="666" t="s">
        <v>577</v>
      </c>
      <c r="L6" s="668">
        <v>104.13109480608124</v>
      </c>
      <c r="M6" s="668">
        <v>45</v>
      </c>
      <c r="N6" s="669">
        <v>4685.8992662736555</v>
      </c>
    </row>
    <row r="7" spans="1:14" ht="14.4" customHeight="1" x14ac:dyDescent="0.3">
      <c r="A7" s="664" t="s">
        <v>544</v>
      </c>
      <c r="B7" s="665" t="s">
        <v>545</v>
      </c>
      <c r="C7" s="666" t="s">
        <v>549</v>
      </c>
      <c r="D7" s="667" t="s">
        <v>4277</v>
      </c>
      <c r="E7" s="666" t="s">
        <v>569</v>
      </c>
      <c r="F7" s="667" t="s">
        <v>4283</v>
      </c>
      <c r="G7" s="666"/>
      <c r="H7" s="666" t="s">
        <v>578</v>
      </c>
      <c r="I7" s="666" t="s">
        <v>579</v>
      </c>
      <c r="J7" s="666" t="s">
        <v>576</v>
      </c>
      <c r="K7" s="666" t="s">
        <v>580</v>
      </c>
      <c r="L7" s="668">
        <v>147.97990681186516</v>
      </c>
      <c r="M7" s="668">
        <v>37</v>
      </c>
      <c r="N7" s="669">
        <v>5475.2565520390108</v>
      </c>
    </row>
    <row r="8" spans="1:14" ht="14.4" customHeight="1" x14ac:dyDescent="0.3">
      <c r="A8" s="664" t="s">
        <v>544</v>
      </c>
      <c r="B8" s="665" t="s">
        <v>545</v>
      </c>
      <c r="C8" s="666" t="s">
        <v>549</v>
      </c>
      <c r="D8" s="667" t="s">
        <v>4277</v>
      </c>
      <c r="E8" s="666" t="s">
        <v>569</v>
      </c>
      <c r="F8" s="667" t="s">
        <v>4283</v>
      </c>
      <c r="G8" s="666"/>
      <c r="H8" s="666" t="s">
        <v>581</v>
      </c>
      <c r="I8" s="666" t="s">
        <v>582</v>
      </c>
      <c r="J8" s="666" t="s">
        <v>583</v>
      </c>
      <c r="K8" s="666" t="s">
        <v>584</v>
      </c>
      <c r="L8" s="668">
        <v>120.32000000000005</v>
      </c>
      <c r="M8" s="668">
        <v>3</v>
      </c>
      <c r="N8" s="669">
        <v>360.96000000000015</v>
      </c>
    </row>
    <row r="9" spans="1:14" ht="14.4" customHeight="1" x14ac:dyDescent="0.3">
      <c r="A9" s="664" t="s">
        <v>544</v>
      </c>
      <c r="B9" s="665" t="s">
        <v>545</v>
      </c>
      <c r="C9" s="666" t="s">
        <v>549</v>
      </c>
      <c r="D9" s="667" t="s">
        <v>4277</v>
      </c>
      <c r="E9" s="666" t="s">
        <v>569</v>
      </c>
      <c r="F9" s="667" t="s">
        <v>4283</v>
      </c>
      <c r="G9" s="666"/>
      <c r="H9" s="666" t="s">
        <v>585</v>
      </c>
      <c r="I9" s="666" t="s">
        <v>586</v>
      </c>
      <c r="J9" s="666" t="s">
        <v>587</v>
      </c>
      <c r="K9" s="666" t="s">
        <v>588</v>
      </c>
      <c r="L9" s="668">
        <v>43.849999999999994</v>
      </c>
      <c r="M9" s="668">
        <v>2</v>
      </c>
      <c r="N9" s="669">
        <v>87.699999999999989</v>
      </c>
    </row>
    <row r="10" spans="1:14" ht="14.4" customHeight="1" x14ac:dyDescent="0.3">
      <c r="A10" s="664" t="s">
        <v>544</v>
      </c>
      <c r="B10" s="665" t="s">
        <v>545</v>
      </c>
      <c r="C10" s="666" t="s">
        <v>549</v>
      </c>
      <c r="D10" s="667" t="s">
        <v>4277</v>
      </c>
      <c r="E10" s="666" t="s">
        <v>569</v>
      </c>
      <c r="F10" s="667" t="s">
        <v>4283</v>
      </c>
      <c r="G10" s="666"/>
      <c r="H10" s="666" t="s">
        <v>589</v>
      </c>
      <c r="I10" s="666" t="s">
        <v>590</v>
      </c>
      <c r="J10" s="666" t="s">
        <v>591</v>
      </c>
      <c r="K10" s="666" t="s">
        <v>592</v>
      </c>
      <c r="L10" s="668">
        <v>103.56529825676411</v>
      </c>
      <c r="M10" s="668">
        <v>1</v>
      </c>
      <c r="N10" s="669">
        <v>103.56529825676411</v>
      </c>
    </row>
    <row r="11" spans="1:14" ht="14.4" customHeight="1" x14ac:dyDescent="0.3">
      <c r="A11" s="664" t="s">
        <v>544</v>
      </c>
      <c r="B11" s="665" t="s">
        <v>545</v>
      </c>
      <c r="C11" s="666" t="s">
        <v>549</v>
      </c>
      <c r="D11" s="667" t="s">
        <v>4277</v>
      </c>
      <c r="E11" s="666" t="s">
        <v>569</v>
      </c>
      <c r="F11" s="667" t="s">
        <v>4283</v>
      </c>
      <c r="G11" s="666"/>
      <c r="H11" s="666" t="s">
        <v>593</v>
      </c>
      <c r="I11" s="666" t="s">
        <v>594</v>
      </c>
      <c r="J11" s="666" t="s">
        <v>572</v>
      </c>
      <c r="K11" s="666" t="s">
        <v>595</v>
      </c>
      <c r="L11" s="668">
        <v>224.81000000000012</v>
      </c>
      <c r="M11" s="668">
        <v>1</v>
      </c>
      <c r="N11" s="669">
        <v>224.81000000000012</v>
      </c>
    </row>
    <row r="12" spans="1:14" ht="14.4" customHeight="1" x14ac:dyDescent="0.3">
      <c r="A12" s="664" t="s">
        <v>544</v>
      </c>
      <c r="B12" s="665" t="s">
        <v>545</v>
      </c>
      <c r="C12" s="666" t="s">
        <v>549</v>
      </c>
      <c r="D12" s="667" t="s">
        <v>4277</v>
      </c>
      <c r="E12" s="666" t="s">
        <v>569</v>
      </c>
      <c r="F12" s="667" t="s">
        <v>4283</v>
      </c>
      <c r="G12" s="666"/>
      <c r="H12" s="666" t="s">
        <v>596</v>
      </c>
      <c r="I12" s="666" t="s">
        <v>597</v>
      </c>
      <c r="J12" s="666" t="s">
        <v>598</v>
      </c>
      <c r="K12" s="666"/>
      <c r="L12" s="668">
        <v>78.550000000000068</v>
      </c>
      <c r="M12" s="668">
        <v>1</v>
      </c>
      <c r="N12" s="669">
        <v>78.550000000000068</v>
      </c>
    </row>
    <row r="13" spans="1:14" ht="14.4" customHeight="1" x14ac:dyDescent="0.3">
      <c r="A13" s="664" t="s">
        <v>544</v>
      </c>
      <c r="B13" s="665" t="s">
        <v>545</v>
      </c>
      <c r="C13" s="666" t="s">
        <v>549</v>
      </c>
      <c r="D13" s="667" t="s">
        <v>4277</v>
      </c>
      <c r="E13" s="666" t="s">
        <v>569</v>
      </c>
      <c r="F13" s="667" t="s">
        <v>4283</v>
      </c>
      <c r="G13" s="666"/>
      <c r="H13" s="666" t="s">
        <v>599</v>
      </c>
      <c r="I13" s="666" t="s">
        <v>600</v>
      </c>
      <c r="J13" s="666" t="s">
        <v>601</v>
      </c>
      <c r="K13" s="666" t="s">
        <v>602</v>
      </c>
      <c r="L13" s="668">
        <v>47.59</v>
      </c>
      <c r="M13" s="668">
        <v>1</v>
      </c>
      <c r="N13" s="669">
        <v>47.59</v>
      </c>
    </row>
    <row r="14" spans="1:14" ht="14.4" customHeight="1" x14ac:dyDescent="0.3">
      <c r="A14" s="664" t="s">
        <v>544</v>
      </c>
      <c r="B14" s="665" t="s">
        <v>545</v>
      </c>
      <c r="C14" s="666" t="s">
        <v>549</v>
      </c>
      <c r="D14" s="667" t="s">
        <v>4277</v>
      </c>
      <c r="E14" s="666" t="s">
        <v>569</v>
      </c>
      <c r="F14" s="667" t="s">
        <v>4283</v>
      </c>
      <c r="G14" s="666"/>
      <c r="H14" s="666" t="s">
        <v>603</v>
      </c>
      <c r="I14" s="666" t="s">
        <v>604</v>
      </c>
      <c r="J14" s="666" t="s">
        <v>605</v>
      </c>
      <c r="K14" s="666" t="s">
        <v>606</v>
      </c>
      <c r="L14" s="668">
        <v>426.9500000000001</v>
      </c>
      <c r="M14" s="668">
        <v>1</v>
      </c>
      <c r="N14" s="669">
        <v>426.9500000000001</v>
      </c>
    </row>
    <row r="15" spans="1:14" ht="14.4" customHeight="1" x14ac:dyDescent="0.3">
      <c r="A15" s="664" t="s">
        <v>544</v>
      </c>
      <c r="B15" s="665" t="s">
        <v>545</v>
      </c>
      <c r="C15" s="666" t="s">
        <v>549</v>
      </c>
      <c r="D15" s="667" t="s">
        <v>4277</v>
      </c>
      <c r="E15" s="666" t="s">
        <v>569</v>
      </c>
      <c r="F15" s="667" t="s">
        <v>4283</v>
      </c>
      <c r="G15" s="666"/>
      <c r="H15" s="666" t="s">
        <v>607</v>
      </c>
      <c r="I15" s="666" t="s">
        <v>607</v>
      </c>
      <c r="J15" s="666" t="s">
        <v>608</v>
      </c>
      <c r="K15" s="666" t="s">
        <v>609</v>
      </c>
      <c r="L15" s="668">
        <v>2281.29</v>
      </c>
      <c r="M15" s="668">
        <v>2</v>
      </c>
      <c r="N15" s="669">
        <v>4562.58</v>
      </c>
    </row>
    <row r="16" spans="1:14" ht="14.4" customHeight="1" x14ac:dyDescent="0.3">
      <c r="A16" s="664" t="s">
        <v>544</v>
      </c>
      <c r="B16" s="665" t="s">
        <v>545</v>
      </c>
      <c r="C16" s="666" t="s">
        <v>549</v>
      </c>
      <c r="D16" s="667" t="s">
        <v>4277</v>
      </c>
      <c r="E16" s="666" t="s">
        <v>569</v>
      </c>
      <c r="F16" s="667" t="s">
        <v>4283</v>
      </c>
      <c r="G16" s="666"/>
      <c r="H16" s="666" t="s">
        <v>610</v>
      </c>
      <c r="I16" s="666" t="s">
        <v>610</v>
      </c>
      <c r="J16" s="666" t="s">
        <v>611</v>
      </c>
      <c r="K16" s="666" t="s">
        <v>612</v>
      </c>
      <c r="L16" s="668">
        <v>103.31999999999998</v>
      </c>
      <c r="M16" s="668">
        <v>1</v>
      </c>
      <c r="N16" s="669">
        <v>103.31999999999998</v>
      </c>
    </row>
    <row r="17" spans="1:14" ht="14.4" customHeight="1" x14ac:dyDescent="0.3">
      <c r="A17" s="664" t="s">
        <v>544</v>
      </c>
      <c r="B17" s="665" t="s">
        <v>545</v>
      </c>
      <c r="C17" s="666" t="s">
        <v>549</v>
      </c>
      <c r="D17" s="667" t="s">
        <v>4277</v>
      </c>
      <c r="E17" s="666" t="s">
        <v>569</v>
      </c>
      <c r="F17" s="667" t="s">
        <v>4283</v>
      </c>
      <c r="G17" s="666" t="s">
        <v>613</v>
      </c>
      <c r="H17" s="666" t="s">
        <v>614</v>
      </c>
      <c r="I17" s="666" t="s">
        <v>614</v>
      </c>
      <c r="J17" s="666" t="s">
        <v>615</v>
      </c>
      <c r="K17" s="666" t="s">
        <v>616</v>
      </c>
      <c r="L17" s="668">
        <v>171.6</v>
      </c>
      <c r="M17" s="668">
        <v>154.79999999999998</v>
      </c>
      <c r="N17" s="669">
        <v>26563.679999999997</v>
      </c>
    </row>
    <row r="18" spans="1:14" ht="14.4" customHeight="1" x14ac:dyDescent="0.3">
      <c r="A18" s="664" t="s">
        <v>544</v>
      </c>
      <c r="B18" s="665" t="s">
        <v>545</v>
      </c>
      <c r="C18" s="666" t="s">
        <v>549</v>
      </c>
      <c r="D18" s="667" t="s">
        <v>4277</v>
      </c>
      <c r="E18" s="666" t="s">
        <v>569</v>
      </c>
      <c r="F18" s="667" t="s">
        <v>4283</v>
      </c>
      <c r="G18" s="666" t="s">
        <v>613</v>
      </c>
      <c r="H18" s="666" t="s">
        <v>617</v>
      </c>
      <c r="I18" s="666" t="s">
        <v>617</v>
      </c>
      <c r="J18" s="666" t="s">
        <v>618</v>
      </c>
      <c r="K18" s="666" t="s">
        <v>619</v>
      </c>
      <c r="L18" s="668">
        <v>173.69000088530578</v>
      </c>
      <c r="M18" s="668">
        <v>101</v>
      </c>
      <c r="N18" s="669">
        <v>17542.690089415883</v>
      </c>
    </row>
    <row r="19" spans="1:14" ht="14.4" customHeight="1" x14ac:dyDescent="0.3">
      <c r="A19" s="664" t="s">
        <v>544</v>
      </c>
      <c r="B19" s="665" t="s">
        <v>545</v>
      </c>
      <c r="C19" s="666" t="s">
        <v>549</v>
      </c>
      <c r="D19" s="667" t="s">
        <v>4277</v>
      </c>
      <c r="E19" s="666" t="s">
        <v>569</v>
      </c>
      <c r="F19" s="667" t="s">
        <v>4283</v>
      </c>
      <c r="G19" s="666" t="s">
        <v>613</v>
      </c>
      <c r="H19" s="666" t="s">
        <v>620</v>
      </c>
      <c r="I19" s="666" t="s">
        <v>620</v>
      </c>
      <c r="J19" s="666" t="s">
        <v>621</v>
      </c>
      <c r="K19" s="666" t="s">
        <v>619</v>
      </c>
      <c r="L19" s="668">
        <v>142.99999805476148</v>
      </c>
      <c r="M19" s="668">
        <v>49</v>
      </c>
      <c r="N19" s="669">
        <v>7006.9999046833127</v>
      </c>
    </row>
    <row r="20" spans="1:14" ht="14.4" customHeight="1" x14ac:dyDescent="0.3">
      <c r="A20" s="664" t="s">
        <v>544</v>
      </c>
      <c r="B20" s="665" t="s">
        <v>545</v>
      </c>
      <c r="C20" s="666" t="s">
        <v>549</v>
      </c>
      <c r="D20" s="667" t="s">
        <v>4277</v>
      </c>
      <c r="E20" s="666" t="s">
        <v>569</v>
      </c>
      <c r="F20" s="667" t="s">
        <v>4283</v>
      </c>
      <c r="G20" s="666" t="s">
        <v>613</v>
      </c>
      <c r="H20" s="666" t="s">
        <v>622</v>
      </c>
      <c r="I20" s="666" t="s">
        <v>622</v>
      </c>
      <c r="J20" s="666" t="s">
        <v>621</v>
      </c>
      <c r="K20" s="666" t="s">
        <v>623</v>
      </c>
      <c r="L20" s="668">
        <v>126.49999999999997</v>
      </c>
      <c r="M20" s="668">
        <v>1</v>
      </c>
      <c r="N20" s="669">
        <v>126.49999999999997</v>
      </c>
    </row>
    <row r="21" spans="1:14" ht="14.4" customHeight="1" x14ac:dyDescent="0.3">
      <c r="A21" s="664" t="s">
        <v>544</v>
      </c>
      <c r="B21" s="665" t="s">
        <v>545</v>
      </c>
      <c r="C21" s="666" t="s">
        <v>549</v>
      </c>
      <c r="D21" s="667" t="s">
        <v>4277</v>
      </c>
      <c r="E21" s="666" t="s">
        <v>569</v>
      </c>
      <c r="F21" s="667" t="s">
        <v>4283</v>
      </c>
      <c r="G21" s="666" t="s">
        <v>613</v>
      </c>
      <c r="H21" s="666" t="s">
        <v>624</v>
      </c>
      <c r="I21" s="666" t="s">
        <v>624</v>
      </c>
      <c r="J21" s="666" t="s">
        <v>625</v>
      </c>
      <c r="K21" s="666" t="s">
        <v>626</v>
      </c>
      <c r="L21" s="668">
        <v>297.54999999999995</v>
      </c>
      <c r="M21" s="668">
        <v>1</v>
      </c>
      <c r="N21" s="669">
        <v>297.54999999999995</v>
      </c>
    </row>
    <row r="22" spans="1:14" ht="14.4" customHeight="1" x14ac:dyDescent="0.3">
      <c r="A22" s="664" t="s">
        <v>544</v>
      </c>
      <c r="B22" s="665" t="s">
        <v>545</v>
      </c>
      <c r="C22" s="666" t="s">
        <v>549</v>
      </c>
      <c r="D22" s="667" t="s">
        <v>4277</v>
      </c>
      <c r="E22" s="666" t="s">
        <v>569</v>
      </c>
      <c r="F22" s="667" t="s">
        <v>4283</v>
      </c>
      <c r="G22" s="666" t="s">
        <v>613</v>
      </c>
      <c r="H22" s="666" t="s">
        <v>627</v>
      </c>
      <c r="I22" s="666" t="s">
        <v>627</v>
      </c>
      <c r="J22" s="666" t="s">
        <v>615</v>
      </c>
      <c r="K22" s="666" t="s">
        <v>628</v>
      </c>
      <c r="L22" s="668">
        <v>92.950000272516462</v>
      </c>
      <c r="M22" s="668">
        <v>33</v>
      </c>
      <c r="N22" s="669">
        <v>3067.350008993043</v>
      </c>
    </row>
    <row r="23" spans="1:14" ht="14.4" customHeight="1" x14ac:dyDescent="0.3">
      <c r="A23" s="664" t="s">
        <v>544</v>
      </c>
      <c r="B23" s="665" t="s">
        <v>545</v>
      </c>
      <c r="C23" s="666" t="s">
        <v>549</v>
      </c>
      <c r="D23" s="667" t="s">
        <v>4277</v>
      </c>
      <c r="E23" s="666" t="s">
        <v>569</v>
      </c>
      <c r="F23" s="667" t="s">
        <v>4283</v>
      </c>
      <c r="G23" s="666" t="s">
        <v>613</v>
      </c>
      <c r="H23" s="666" t="s">
        <v>629</v>
      </c>
      <c r="I23" s="666" t="s">
        <v>629</v>
      </c>
      <c r="J23" s="666" t="s">
        <v>615</v>
      </c>
      <c r="K23" s="666" t="s">
        <v>630</v>
      </c>
      <c r="L23" s="668">
        <v>93.49999985871797</v>
      </c>
      <c r="M23" s="668">
        <v>104</v>
      </c>
      <c r="N23" s="669">
        <v>9723.9999853066693</v>
      </c>
    </row>
    <row r="24" spans="1:14" ht="14.4" customHeight="1" x14ac:dyDescent="0.3">
      <c r="A24" s="664" t="s">
        <v>544</v>
      </c>
      <c r="B24" s="665" t="s">
        <v>545</v>
      </c>
      <c r="C24" s="666" t="s">
        <v>549</v>
      </c>
      <c r="D24" s="667" t="s">
        <v>4277</v>
      </c>
      <c r="E24" s="666" t="s">
        <v>569</v>
      </c>
      <c r="F24" s="667" t="s">
        <v>4283</v>
      </c>
      <c r="G24" s="666" t="s">
        <v>613</v>
      </c>
      <c r="H24" s="666" t="s">
        <v>631</v>
      </c>
      <c r="I24" s="666" t="s">
        <v>632</v>
      </c>
      <c r="J24" s="666" t="s">
        <v>633</v>
      </c>
      <c r="K24" s="666" t="s">
        <v>634</v>
      </c>
      <c r="L24" s="668">
        <v>42.077500000000001</v>
      </c>
      <c r="M24" s="668">
        <v>4</v>
      </c>
      <c r="N24" s="669">
        <v>168.31</v>
      </c>
    </row>
    <row r="25" spans="1:14" ht="14.4" customHeight="1" x14ac:dyDescent="0.3">
      <c r="A25" s="664" t="s">
        <v>544</v>
      </c>
      <c r="B25" s="665" t="s">
        <v>545</v>
      </c>
      <c r="C25" s="666" t="s">
        <v>549</v>
      </c>
      <c r="D25" s="667" t="s">
        <v>4277</v>
      </c>
      <c r="E25" s="666" t="s">
        <v>569</v>
      </c>
      <c r="F25" s="667" t="s">
        <v>4283</v>
      </c>
      <c r="G25" s="666" t="s">
        <v>613</v>
      </c>
      <c r="H25" s="666" t="s">
        <v>635</v>
      </c>
      <c r="I25" s="666" t="s">
        <v>636</v>
      </c>
      <c r="J25" s="666" t="s">
        <v>637</v>
      </c>
      <c r="K25" s="666" t="s">
        <v>638</v>
      </c>
      <c r="L25" s="668">
        <v>41.130049086335376</v>
      </c>
      <c r="M25" s="668">
        <v>9</v>
      </c>
      <c r="N25" s="669">
        <v>370.17044177701837</v>
      </c>
    </row>
    <row r="26" spans="1:14" ht="14.4" customHeight="1" x14ac:dyDescent="0.3">
      <c r="A26" s="664" t="s">
        <v>544</v>
      </c>
      <c r="B26" s="665" t="s">
        <v>545</v>
      </c>
      <c r="C26" s="666" t="s">
        <v>549</v>
      </c>
      <c r="D26" s="667" t="s">
        <v>4277</v>
      </c>
      <c r="E26" s="666" t="s">
        <v>569</v>
      </c>
      <c r="F26" s="667" t="s">
        <v>4283</v>
      </c>
      <c r="G26" s="666" t="s">
        <v>613</v>
      </c>
      <c r="H26" s="666" t="s">
        <v>639</v>
      </c>
      <c r="I26" s="666" t="s">
        <v>640</v>
      </c>
      <c r="J26" s="666" t="s">
        <v>641</v>
      </c>
      <c r="K26" s="666" t="s">
        <v>642</v>
      </c>
      <c r="L26" s="668">
        <v>87.029999999999987</v>
      </c>
      <c r="M26" s="668">
        <v>2</v>
      </c>
      <c r="N26" s="669">
        <v>174.05999999999997</v>
      </c>
    </row>
    <row r="27" spans="1:14" ht="14.4" customHeight="1" x14ac:dyDescent="0.3">
      <c r="A27" s="664" t="s">
        <v>544</v>
      </c>
      <c r="B27" s="665" t="s">
        <v>545</v>
      </c>
      <c r="C27" s="666" t="s">
        <v>549</v>
      </c>
      <c r="D27" s="667" t="s">
        <v>4277</v>
      </c>
      <c r="E27" s="666" t="s">
        <v>569</v>
      </c>
      <c r="F27" s="667" t="s">
        <v>4283</v>
      </c>
      <c r="G27" s="666" t="s">
        <v>613</v>
      </c>
      <c r="H27" s="666" t="s">
        <v>643</v>
      </c>
      <c r="I27" s="666" t="s">
        <v>644</v>
      </c>
      <c r="J27" s="666" t="s">
        <v>645</v>
      </c>
      <c r="K27" s="666" t="s">
        <v>646</v>
      </c>
      <c r="L27" s="668">
        <v>96.819977531087886</v>
      </c>
      <c r="M27" s="668">
        <v>89</v>
      </c>
      <c r="N27" s="669">
        <v>8616.9780002668213</v>
      </c>
    </row>
    <row r="28" spans="1:14" ht="14.4" customHeight="1" x14ac:dyDescent="0.3">
      <c r="A28" s="664" t="s">
        <v>544</v>
      </c>
      <c r="B28" s="665" t="s">
        <v>545</v>
      </c>
      <c r="C28" s="666" t="s">
        <v>549</v>
      </c>
      <c r="D28" s="667" t="s">
        <v>4277</v>
      </c>
      <c r="E28" s="666" t="s">
        <v>569</v>
      </c>
      <c r="F28" s="667" t="s">
        <v>4283</v>
      </c>
      <c r="G28" s="666" t="s">
        <v>613</v>
      </c>
      <c r="H28" s="666" t="s">
        <v>647</v>
      </c>
      <c r="I28" s="666" t="s">
        <v>648</v>
      </c>
      <c r="J28" s="666" t="s">
        <v>645</v>
      </c>
      <c r="K28" s="666" t="s">
        <v>649</v>
      </c>
      <c r="L28" s="668">
        <v>100.75992318781839</v>
      </c>
      <c r="M28" s="668">
        <v>156</v>
      </c>
      <c r="N28" s="669">
        <v>15718.548017299669</v>
      </c>
    </row>
    <row r="29" spans="1:14" ht="14.4" customHeight="1" x14ac:dyDescent="0.3">
      <c r="A29" s="664" t="s">
        <v>544</v>
      </c>
      <c r="B29" s="665" t="s">
        <v>545</v>
      </c>
      <c r="C29" s="666" t="s">
        <v>549</v>
      </c>
      <c r="D29" s="667" t="s">
        <v>4277</v>
      </c>
      <c r="E29" s="666" t="s">
        <v>569</v>
      </c>
      <c r="F29" s="667" t="s">
        <v>4283</v>
      </c>
      <c r="G29" s="666" t="s">
        <v>613</v>
      </c>
      <c r="H29" s="666" t="s">
        <v>650</v>
      </c>
      <c r="I29" s="666" t="s">
        <v>651</v>
      </c>
      <c r="J29" s="666" t="s">
        <v>652</v>
      </c>
      <c r="K29" s="666" t="s">
        <v>653</v>
      </c>
      <c r="L29" s="668">
        <v>167.60990235310862</v>
      </c>
      <c r="M29" s="668">
        <v>18</v>
      </c>
      <c r="N29" s="669">
        <v>3016.9782423559554</v>
      </c>
    </row>
    <row r="30" spans="1:14" ht="14.4" customHeight="1" x14ac:dyDescent="0.3">
      <c r="A30" s="664" t="s">
        <v>544</v>
      </c>
      <c r="B30" s="665" t="s">
        <v>545</v>
      </c>
      <c r="C30" s="666" t="s">
        <v>549</v>
      </c>
      <c r="D30" s="667" t="s">
        <v>4277</v>
      </c>
      <c r="E30" s="666" t="s">
        <v>569</v>
      </c>
      <c r="F30" s="667" t="s">
        <v>4283</v>
      </c>
      <c r="G30" s="666" t="s">
        <v>613</v>
      </c>
      <c r="H30" s="666" t="s">
        <v>654</v>
      </c>
      <c r="I30" s="666" t="s">
        <v>655</v>
      </c>
      <c r="J30" s="666" t="s">
        <v>656</v>
      </c>
      <c r="K30" s="666" t="s">
        <v>657</v>
      </c>
      <c r="L30" s="668">
        <v>64.540000000000035</v>
      </c>
      <c r="M30" s="668">
        <v>5</v>
      </c>
      <c r="N30" s="669">
        <v>322.70000000000016</v>
      </c>
    </row>
    <row r="31" spans="1:14" ht="14.4" customHeight="1" x14ac:dyDescent="0.3">
      <c r="A31" s="664" t="s">
        <v>544</v>
      </c>
      <c r="B31" s="665" t="s">
        <v>545</v>
      </c>
      <c r="C31" s="666" t="s">
        <v>549</v>
      </c>
      <c r="D31" s="667" t="s">
        <v>4277</v>
      </c>
      <c r="E31" s="666" t="s">
        <v>569</v>
      </c>
      <c r="F31" s="667" t="s">
        <v>4283</v>
      </c>
      <c r="G31" s="666" t="s">
        <v>613</v>
      </c>
      <c r="H31" s="666" t="s">
        <v>658</v>
      </c>
      <c r="I31" s="666" t="s">
        <v>659</v>
      </c>
      <c r="J31" s="666" t="s">
        <v>660</v>
      </c>
      <c r="K31" s="666" t="s">
        <v>661</v>
      </c>
      <c r="L31" s="668">
        <v>43.619999061857392</v>
      </c>
      <c r="M31" s="668">
        <v>2</v>
      </c>
      <c r="N31" s="669">
        <v>87.239998123714784</v>
      </c>
    </row>
    <row r="32" spans="1:14" ht="14.4" customHeight="1" x14ac:dyDescent="0.3">
      <c r="A32" s="664" t="s">
        <v>544</v>
      </c>
      <c r="B32" s="665" t="s">
        <v>545</v>
      </c>
      <c r="C32" s="666" t="s">
        <v>549</v>
      </c>
      <c r="D32" s="667" t="s">
        <v>4277</v>
      </c>
      <c r="E32" s="666" t="s">
        <v>569</v>
      </c>
      <c r="F32" s="667" t="s">
        <v>4283</v>
      </c>
      <c r="G32" s="666" t="s">
        <v>613</v>
      </c>
      <c r="H32" s="666" t="s">
        <v>662</v>
      </c>
      <c r="I32" s="666" t="s">
        <v>663</v>
      </c>
      <c r="J32" s="666" t="s">
        <v>664</v>
      </c>
      <c r="K32" s="666" t="s">
        <v>665</v>
      </c>
      <c r="L32" s="668">
        <v>79.179992125695406</v>
      </c>
      <c r="M32" s="668">
        <v>11</v>
      </c>
      <c r="N32" s="669">
        <v>870.97991338264944</v>
      </c>
    </row>
    <row r="33" spans="1:14" ht="14.4" customHeight="1" x14ac:dyDescent="0.3">
      <c r="A33" s="664" t="s">
        <v>544</v>
      </c>
      <c r="B33" s="665" t="s">
        <v>545</v>
      </c>
      <c r="C33" s="666" t="s">
        <v>549</v>
      </c>
      <c r="D33" s="667" t="s">
        <v>4277</v>
      </c>
      <c r="E33" s="666" t="s">
        <v>569</v>
      </c>
      <c r="F33" s="667" t="s">
        <v>4283</v>
      </c>
      <c r="G33" s="666" t="s">
        <v>613</v>
      </c>
      <c r="H33" s="666" t="s">
        <v>666</v>
      </c>
      <c r="I33" s="666" t="s">
        <v>667</v>
      </c>
      <c r="J33" s="666" t="s">
        <v>668</v>
      </c>
      <c r="K33" s="666" t="s">
        <v>669</v>
      </c>
      <c r="L33" s="668">
        <v>74.245636991616166</v>
      </c>
      <c r="M33" s="668">
        <v>18</v>
      </c>
      <c r="N33" s="669">
        <v>1336.421465849091</v>
      </c>
    </row>
    <row r="34" spans="1:14" ht="14.4" customHeight="1" x14ac:dyDescent="0.3">
      <c r="A34" s="664" t="s">
        <v>544</v>
      </c>
      <c r="B34" s="665" t="s">
        <v>545</v>
      </c>
      <c r="C34" s="666" t="s">
        <v>549</v>
      </c>
      <c r="D34" s="667" t="s">
        <v>4277</v>
      </c>
      <c r="E34" s="666" t="s">
        <v>569</v>
      </c>
      <c r="F34" s="667" t="s">
        <v>4283</v>
      </c>
      <c r="G34" s="666" t="s">
        <v>613</v>
      </c>
      <c r="H34" s="666" t="s">
        <v>670</v>
      </c>
      <c r="I34" s="666" t="s">
        <v>671</v>
      </c>
      <c r="J34" s="666" t="s">
        <v>672</v>
      </c>
      <c r="K34" s="666" t="s">
        <v>673</v>
      </c>
      <c r="L34" s="668">
        <v>86.139996530548359</v>
      </c>
      <c r="M34" s="668">
        <v>1</v>
      </c>
      <c r="N34" s="669">
        <v>86.139996530548359</v>
      </c>
    </row>
    <row r="35" spans="1:14" ht="14.4" customHeight="1" x14ac:dyDescent="0.3">
      <c r="A35" s="664" t="s">
        <v>544</v>
      </c>
      <c r="B35" s="665" t="s">
        <v>545</v>
      </c>
      <c r="C35" s="666" t="s">
        <v>549</v>
      </c>
      <c r="D35" s="667" t="s">
        <v>4277</v>
      </c>
      <c r="E35" s="666" t="s">
        <v>569</v>
      </c>
      <c r="F35" s="667" t="s">
        <v>4283</v>
      </c>
      <c r="G35" s="666" t="s">
        <v>613</v>
      </c>
      <c r="H35" s="666" t="s">
        <v>674</v>
      </c>
      <c r="I35" s="666" t="s">
        <v>675</v>
      </c>
      <c r="J35" s="666" t="s">
        <v>676</v>
      </c>
      <c r="K35" s="666" t="s">
        <v>677</v>
      </c>
      <c r="L35" s="668">
        <v>63.949604646827119</v>
      </c>
      <c r="M35" s="668">
        <v>5</v>
      </c>
      <c r="N35" s="669">
        <v>319.74802323413559</v>
      </c>
    </row>
    <row r="36" spans="1:14" ht="14.4" customHeight="1" x14ac:dyDescent="0.3">
      <c r="A36" s="664" t="s">
        <v>544</v>
      </c>
      <c r="B36" s="665" t="s">
        <v>545</v>
      </c>
      <c r="C36" s="666" t="s">
        <v>549</v>
      </c>
      <c r="D36" s="667" t="s">
        <v>4277</v>
      </c>
      <c r="E36" s="666" t="s">
        <v>569</v>
      </c>
      <c r="F36" s="667" t="s">
        <v>4283</v>
      </c>
      <c r="G36" s="666" t="s">
        <v>613</v>
      </c>
      <c r="H36" s="666" t="s">
        <v>678</v>
      </c>
      <c r="I36" s="666" t="s">
        <v>679</v>
      </c>
      <c r="J36" s="666" t="s">
        <v>680</v>
      </c>
      <c r="K36" s="666" t="s">
        <v>681</v>
      </c>
      <c r="L36" s="668">
        <v>79.628314581670082</v>
      </c>
      <c r="M36" s="668">
        <v>70.5</v>
      </c>
      <c r="N36" s="669">
        <v>5613.7961780077412</v>
      </c>
    </row>
    <row r="37" spans="1:14" ht="14.4" customHeight="1" x14ac:dyDescent="0.3">
      <c r="A37" s="664" t="s">
        <v>544</v>
      </c>
      <c r="B37" s="665" t="s">
        <v>545</v>
      </c>
      <c r="C37" s="666" t="s">
        <v>549</v>
      </c>
      <c r="D37" s="667" t="s">
        <v>4277</v>
      </c>
      <c r="E37" s="666" t="s">
        <v>569</v>
      </c>
      <c r="F37" s="667" t="s">
        <v>4283</v>
      </c>
      <c r="G37" s="666" t="s">
        <v>613</v>
      </c>
      <c r="H37" s="666" t="s">
        <v>682</v>
      </c>
      <c r="I37" s="666" t="s">
        <v>683</v>
      </c>
      <c r="J37" s="666" t="s">
        <v>684</v>
      </c>
      <c r="K37" s="666" t="s">
        <v>685</v>
      </c>
      <c r="L37" s="668">
        <v>135.12000000000003</v>
      </c>
      <c r="M37" s="668">
        <v>1</v>
      </c>
      <c r="N37" s="669">
        <v>135.12000000000003</v>
      </c>
    </row>
    <row r="38" spans="1:14" ht="14.4" customHeight="1" x14ac:dyDescent="0.3">
      <c r="A38" s="664" t="s">
        <v>544</v>
      </c>
      <c r="B38" s="665" t="s">
        <v>545</v>
      </c>
      <c r="C38" s="666" t="s">
        <v>549</v>
      </c>
      <c r="D38" s="667" t="s">
        <v>4277</v>
      </c>
      <c r="E38" s="666" t="s">
        <v>569</v>
      </c>
      <c r="F38" s="667" t="s">
        <v>4283</v>
      </c>
      <c r="G38" s="666" t="s">
        <v>613</v>
      </c>
      <c r="H38" s="666" t="s">
        <v>686</v>
      </c>
      <c r="I38" s="666" t="s">
        <v>687</v>
      </c>
      <c r="J38" s="666" t="s">
        <v>688</v>
      </c>
      <c r="K38" s="666" t="s">
        <v>689</v>
      </c>
      <c r="L38" s="668">
        <v>105.27000000000007</v>
      </c>
      <c r="M38" s="668">
        <v>1</v>
      </c>
      <c r="N38" s="669">
        <v>105.27000000000007</v>
      </c>
    </row>
    <row r="39" spans="1:14" ht="14.4" customHeight="1" x14ac:dyDescent="0.3">
      <c r="A39" s="664" t="s">
        <v>544</v>
      </c>
      <c r="B39" s="665" t="s">
        <v>545</v>
      </c>
      <c r="C39" s="666" t="s">
        <v>549</v>
      </c>
      <c r="D39" s="667" t="s">
        <v>4277</v>
      </c>
      <c r="E39" s="666" t="s">
        <v>569</v>
      </c>
      <c r="F39" s="667" t="s">
        <v>4283</v>
      </c>
      <c r="G39" s="666" t="s">
        <v>613</v>
      </c>
      <c r="H39" s="666" t="s">
        <v>690</v>
      </c>
      <c r="I39" s="666" t="s">
        <v>691</v>
      </c>
      <c r="J39" s="666" t="s">
        <v>692</v>
      </c>
      <c r="K39" s="666" t="s">
        <v>693</v>
      </c>
      <c r="L39" s="668">
        <v>65.909999061394132</v>
      </c>
      <c r="M39" s="668">
        <v>21</v>
      </c>
      <c r="N39" s="669">
        <v>1384.1099802892768</v>
      </c>
    </row>
    <row r="40" spans="1:14" ht="14.4" customHeight="1" x14ac:dyDescent="0.3">
      <c r="A40" s="664" t="s">
        <v>544</v>
      </c>
      <c r="B40" s="665" t="s">
        <v>545</v>
      </c>
      <c r="C40" s="666" t="s">
        <v>549</v>
      </c>
      <c r="D40" s="667" t="s">
        <v>4277</v>
      </c>
      <c r="E40" s="666" t="s">
        <v>569</v>
      </c>
      <c r="F40" s="667" t="s">
        <v>4283</v>
      </c>
      <c r="G40" s="666" t="s">
        <v>613</v>
      </c>
      <c r="H40" s="666" t="s">
        <v>694</v>
      </c>
      <c r="I40" s="666" t="s">
        <v>695</v>
      </c>
      <c r="J40" s="666" t="s">
        <v>696</v>
      </c>
      <c r="K40" s="666" t="s">
        <v>697</v>
      </c>
      <c r="L40" s="668">
        <v>27.750003649650743</v>
      </c>
      <c r="M40" s="668">
        <v>56</v>
      </c>
      <c r="N40" s="669">
        <v>1554.0002043804416</v>
      </c>
    </row>
    <row r="41" spans="1:14" ht="14.4" customHeight="1" x14ac:dyDescent="0.3">
      <c r="A41" s="664" t="s">
        <v>544</v>
      </c>
      <c r="B41" s="665" t="s">
        <v>545</v>
      </c>
      <c r="C41" s="666" t="s">
        <v>549</v>
      </c>
      <c r="D41" s="667" t="s">
        <v>4277</v>
      </c>
      <c r="E41" s="666" t="s">
        <v>569</v>
      </c>
      <c r="F41" s="667" t="s">
        <v>4283</v>
      </c>
      <c r="G41" s="666" t="s">
        <v>613</v>
      </c>
      <c r="H41" s="666" t="s">
        <v>698</v>
      </c>
      <c r="I41" s="666" t="s">
        <v>699</v>
      </c>
      <c r="J41" s="666" t="s">
        <v>700</v>
      </c>
      <c r="K41" s="666" t="s">
        <v>701</v>
      </c>
      <c r="L41" s="668">
        <v>93.620000000000061</v>
      </c>
      <c r="M41" s="668">
        <v>1</v>
      </c>
      <c r="N41" s="669">
        <v>93.620000000000061</v>
      </c>
    </row>
    <row r="42" spans="1:14" ht="14.4" customHeight="1" x14ac:dyDescent="0.3">
      <c r="A42" s="664" t="s">
        <v>544</v>
      </c>
      <c r="B42" s="665" t="s">
        <v>545</v>
      </c>
      <c r="C42" s="666" t="s">
        <v>549</v>
      </c>
      <c r="D42" s="667" t="s">
        <v>4277</v>
      </c>
      <c r="E42" s="666" t="s">
        <v>569</v>
      </c>
      <c r="F42" s="667" t="s">
        <v>4283</v>
      </c>
      <c r="G42" s="666" t="s">
        <v>613</v>
      </c>
      <c r="H42" s="666" t="s">
        <v>702</v>
      </c>
      <c r="I42" s="666" t="s">
        <v>703</v>
      </c>
      <c r="J42" s="666" t="s">
        <v>704</v>
      </c>
      <c r="K42" s="666" t="s">
        <v>638</v>
      </c>
      <c r="L42" s="668">
        <v>40.169990911787998</v>
      </c>
      <c r="M42" s="668">
        <v>24</v>
      </c>
      <c r="N42" s="669">
        <v>964.07978188291202</v>
      </c>
    </row>
    <row r="43" spans="1:14" ht="14.4" customHeight="1" x14ac:dyDescent="0.3">
      <c r="A43" s="664" t="s">
        <v>544</v>
      </c>
      <c r="B43" s="665" t="s">
        <v>545</v>
      </c>
      <c r="C43" s="666" t="s">
        <v>549</v>
      </c>
      <c r="D43" s="667" t="s">
        <v>4277</v>
      </c>
      <c r="E43" s="666" t="s">
        <v>569</v>
      </c>
      <c r="F43" s="667" t="s">
        <v>4283</v>
      </c>
      <c r="G43" s="666" t="s">
        <v>613</v>
      </c>
      <c r="H43" s="666" t="s">
        <v>705</v>
      </c>
      <c r="I43" s="666" t="s">
        <v>706</v>
      </c>
      <c r="J43" s="666" t="s">
        <v>704</v>
      </c>
      <c r="K43" s="666" t="s">
        <v>707</v>
      </c>
      <c r="L43" s="668">
        <v>77.609982067533664</v>
      </c>
      <c r="M43" s="668">
        <v>18</v>
      </c>
      <c r="N43" s="669">
        <v>1396.979677215606</v>
      </c>
    </row>
    <row r="44" spans="1:14" ht="14.4" customHeight="1" x14ac:dyDescent="0.3">
      <c r="A44" s="664" t="s">
        <v>544</v>
      </c>
      <c r="B44" s="665" t="s">
        <v>545</v>
      </c>
      <c r="C44" s="666" t="s">
        <v>549</v>
      </c>
      <c r="D44" s="667" t="s">
        <v>4277</v>
      </c>
      <c r="E44" s="666" t="s">
        <v>569</v>
      </c>
      <c r="F44" s="667" t="s">
        <v>4283</v>
      </c>
      <c r="G44" s="666" t="s">
        <v>613</v>
      </c>
      <c r="H44" s="666" t="s">
        <v>708</v>
      </c>
      <c r="I44" s="666" t="s">
        <v>709</v>
      </c>
      <c r="J44" s="666" t="s">
        <v>710</v>
      </c>
      <c r="K44" s="666" t="s">
        <v>711</v>
      </c>
      <c r="L44" s="668">
        <v>60.534895869771439</v>
      </c>
      <c r="M44" s="668">
        <v>8</v>
      </c>
      <c r="N44" s="669">
        <v>484.27916695817152</v>
      </c>
    </row>
    <row r="45" spans="1:14" ht="14.4" customHeight="1" x14ac:dyDescent="0.3">
      <c r="A45" s="664" t="s">
        <v>544</v>
      </c>
      <c r="B45" s="665" t="s">
        <v>545</v>
      </c>
      <c r="C45" s="666" t="s">
        <v>549</v>
      </c>
      <c r="D45" s="667" t="s">
        <v>4277</v>
      </c>
      <c r="E45" s="666" t="s">
        <v>569</v>
      </c>
      <c r="F45" s="667" t="s">
        <v>4283</v>
      </c>
      <c r="G45" s="666" t="s">
        <v>613</v>
      </c>
      <c r="H45" s="666" t="s">
        <v>712</v>
      </c>
      <c r="I45" s="666" t="s">
        <v>713</v>
      </c>
      <c r="J45" s="666" t="s">
        <v>714</v>
      </c>
      <c r="K45" s="666" t="s">
        <v>715</v>
      </c>
      <c r="L45" s="668">
        <v>115.94000000000003</v>
      </c>
      <c r="M45" s="668">
        <v>5</v>
      </c>
      <c r="N45" s="669">
        <v>579.70000000000016</v>
      </c>
    </row>
    <row r="46" spans="1:14" ht="14.4" customHeight="1" x14ac:dyDescent="0.3">
      <c r="A46" s="664" t="s">
        <v>544</v>
      </c>
      <c r="B46" s="665" t="s">
        <v>545</v>
      </c>
      <c r="C46" s="666" t="s">
        <v>549</v>
      </c>
      <c r="D46" s="667" t="s">
        <v>4277</v>
      </c>
      <c r="E46" s="666" t="s">
        <v>569</v>
      </c>
      <c r="F46" s="667" t="s">
        <v>4283</v>
      </c>
      <c r="G46" s="666" t="s">
        <v>613</v>
      </c>
      <c r="H46" s="666" t="s">
        <v>716</v>
      </c>
      <c r="I46" s="666" t="s">
        <v>717</v>
      </c>
      <c r="J46" s="666" t="s">
        <v>718</v>
      </c>
      <c r="K46" s="666" t="s">
        <v>719</v>
      </c>
      <c r="L46" s="668">
        <v>38.610000000000007</v>
      </c>
      <c r="M46" s="668">
        <v>4</v>
      </c>
      <c r="N46" s="669">
        <v>154.44000000000003</v>
      </c>
    </row>
    <row r="47" spans="1:14" ht="14.4" customHeight="1" x14ac:dyDescent="0.3">
      <c r="A47" s="664" t="s">
        <v>544</v>
      </c>
      <c r="B47" s="665" t="s">
        <v>545</v>
      </c>
      <c r="C47" s="666" t="s">
        <v>549</v>
      </c>
      <c r="D47" s="667" t="s">
        <v>4277</v>
      </c>
      <c r="E47" s="666" t="s">
        <v>569</v>
      </c>
      <c r="F47" s="667" t="s">
        <v>4283</v>
      </c>
      <c r="G47" s="666" t="s">
        <v>613</v>
      </c>
      <c r="H47" s="666" t="s">
        <v>720</v>
      </c>
      <c r="I47" s="666" t="s">
        <v>721</v>
      </c>
      <c r="J47" s="666" t="s">
        <v>718</v>
      </c>
      <c r="K47" s="666" t="s">
        <v>722</v>
      </c>
      <c r="L47" s="668">
        <v>55.89003300739995</v>
      </c>
      <c r="M47" s="668">
        <v>17</v>
      </c>
      <c r="N47" s="669">
        <v>950.1305611257992</v>
      </c>
    </row>
    <row r="48" spans="1:14" ht="14.4" customHeight="1" x14ac:dyDescent="0.3">
      <c r="A48" s="664" t="s">
        <v>544</v>
      </c>
      <c r="B48" s="665" t="s">
        <v>545</v>
      </c>
      <c r="C48" s="666" t="s">
        <v>549</v>
      </c>
      <c r="D48" s="667" t="s">
        <v>4277</v>
      </c>
      <c r="E48" s="666" t="s">
        <v>569</v>
      </c>
      <c r="F48" s="667" t="s">
        <v>4283</v>
      </c>
      <c r="G48" s="666" t="s">
        <v>613</v>
      </c>
      <c r="H48" s="666" t="s">
        <v>723</v>
      </c>
      <c r="I48" s="666" t="s">
        <v>724</v>
      </c>
      <c r="J48" s="666" t="s">
        <v>725</v>
      </c>
      <c r="K48" s="666" t="s">
        <v>726</v>
      </c>
      <c r="L48" s="668">
        <v>62.989167026243514</v>
      </c>
      <c r="M48" s="668">
        <v>12</v>
      </c>
      <c r="N48" s="669">
        <v>755.8700043149222</v>
      </c>
    </row>
    <row r="49" spans="1:14" ht="14.4" customHeight="1" x14ac:dyDescent="0.3">
      <c r="A49" s="664" t="s">
        <v>544</v>
      </c>
      <c r="B49" s="665" t="s">
        <v>545</v>
      </c>
      <c r="C49" s="666" t="s">
        <v>549</v>
      </c>
      <c r="D49" s="667" t="s">
        <v>4277</v>
      </c>
      <c r="E49" s="666" t="s">
        <v>569</v>
      </c>
      <c r="F49" s="667" t="s">
        <v>4283</v>
      </c>
      <c r="G49" s="666" t="s">
        <v>613</v>
      </c>
      <c r="H49" s="666" t="s">
        <v>727</v>
      </c>
      <c r="I49" s="666" t="s">
        <v>728</v>
      </c>
      <c r="J49" s="666" t="s">
        <v>729</v>
      </c>
      <c r="K49" s="666" t="s">
        <v>634</v>
      </c>
      <c r="L49" s="668">
        <v>40.139999999999993</v>
      </c>
      <c r="M49" s="668">
        <v>1</v>
      </c>
      <c r="N49" s="669">
        <v>40.139999999999993</v>
      </c>
    </row>
    <row r="50" spans="1:14" ht="14.4" customHeight="1" x14ac:dyDescent="0.3">
      <c r="A50" s="664" t="s">
        <v>544</v>
      </c>
      <c r="B50" s="665" t="s">
        <v>545</v>
      </c>
      <c r="C50" s="666" t="s">
        <v>549</v>
      </c>
      <c r="D50" s="667" t="s">
        <v>4277</v>
      </c>
      <c r="E50" s="666" t="s">
        <v>569</v>
      </c>
      <c r="F50" s="667" t="s">
        <v>4283</v>
      </c>
      <c r="G50" s="666" t="s">
        <v>613</v>
      </c>
      <c r="H50" s="666" t="s">
        <v>730</v>
      </c>
      <c r="I50" s="666" t="s">
        <v>731</v>
      </c>
      <c r="J50" s="666" t="s">
        <v>732</v>
      </c>
      <c r="K50" s="666" t="s">
        <v>673</v>
      </c>
      <c r="L50" s="668">
        <v>66.150632842852573</v>
      </c>
      <c r="M50" s="668">
        <v>101</v>
      </c>
      <c r="N50" s="669">
        <v>6681.2139171281106</v>
      </c>
    </row>
    <row r="51" spans="1:14" ht="14.4" customHeight="1" x14ac:dyDescent="0.3">
      <c r="A51" s="664" t="s">
        <v>544</v>
      </c>
      <c r="B51" s="665" t="s">
        <v>545</v>
      </c>
      <c r="C51" s="666" t="s">
        <v>549</v>
      </c>
      <c r="D51" s="667" t="s">
        <v>4277</v>
      </c>
      <c r="E51" s="666" t="s">
        <v>569</v>
      </c>
      <c r="F51" s="667" t="s">
        <v>4283</v>
      </c>
      <c r="G51" s="666" t="s">
        <v>613</v>
      </c>
      <c r="H51" s="666" t="s">
        <v>733</v>
      </c>
      <c r="I51" s="666" t="s">
        <v>734</v>
      </c>
      <c r="J51" s="666" t="s">
        <v>735</v>
      </c>
      <c r="K51" s="666" t="s">
        <v>736</v>
      </c>
      <c r="L51" s="668">
        <v>58.273627330149083</v>
      </c>
      <c r="M51" s="668">
        <v>41</v>
      </c>
      <c r="N51" s="669">
        <v>2389.2187205361124</v>
      </c>
    </row>
    <row r="52" spans="1:14" ht="14.4" customHeight="1" x14ac:dyDescent="0.3">
      <c r="A52" s="664" t="s">
        <v>544</v>
      </c>
      <c r="B52" s="665" t="s">
        <v>545</v>
      </c>
      <c r="C52" s="666" t="s">
        <v>549</v>
      </c>
      <c r="D52" s="667" t="s">
        <v>4277</v>
      </c>
      <c r="E52" s="666" t="s">
        <v>569</v>
      </c>
      <c r="F52" s="667" t="s">
        <v>4283</v>
      </c>
      <c r="G52" s="666" t="s">
        <v>613</v>
      </c>
      <c r="H52" s="666" t="s">
        <v>737</v>
      </c>
      <c r="I52" s="666" t="s">
        <v>738</v>
      </c>
      <c r="J52" s="666" t="s">
        <v>739</v>
      </c>
      <c r="K52" s="666" t="s">
        <v>740</v>
      </c>
      <c r="L52" s="668">
        <v>29.900000000000002</v>
      </c>
      <c r="M52" s="668">
        <v>2</v>
      </c>
      <c r="N52" s="669">
        <v>59.800000000000004</v>
      </c>
    </row>
    <row r="53" spans="1:14" ht="14.4" customHeight="1" x14ac:dyDescent="0.3">
      <c r="A53" s="664" t="s">
        <v>544</v>
      </c>
      <c r="B53" s="665" t="s">
        <v>545</v>
      </c>
      <c r="C53" s="666" t="s">
        <v>549</v>
      </c>
      <c r="D53" s="667" t="s">
        <v>4277</v>
      </c>
      <c r="E53" s="666" t="s">
        <v>569</v>
      </c>
      <c r="F53" s="667" t="s">
        <v>4283</v>
      </c>
      <c r="G53" s="666" t="s">
        <v>613</v>
      </c>
      <c r="H53" s="666" t="s">
        <v>741</v>
      </c>
      <c r="I53" s="666" t="s">
        <v>742</v>
      </c>
      <c r="J53" s="666" t="s">
        <v>743</v>
      </c>
      <c r="K53" s="666" t="s">
        <v>744</v>
      </c>
      <c r="L53" s="668">
        <v>64.551309280004304</v>
      </c>
      <c r="M53" s="668">
        <v>23</v>
      </c>
      <c r="N53" s="669">
        <v>1484.6801134400989</v>
      </c>
    </row>
    <row r="54" spans="1:14" ht="14.4" customHeight="1" x14ac:dyDescent="0.3">
      <c r="A54" s="664" t="s">
        <v>544</v>
      </c>
      <c r="B54" s="665" t="s">
        <v>545</v>
      </c>
      <c r="C54" s="666" t="s">
        <v>549</v>
      </c>
      <c r="D54" s="667" t="s">
        <v>4277</v>
      </c>
      <c r="E54" s="666" t="s">
        <v>569</v>
      </c>
      <c r="F54" s="667" t="s">
        <v>4283</v>
      </c>
      <c r="G54" s="666" t="s">
        <v>613</v>
      </c>
      <c r="H54" s="666" t="s">
        <v>745</v>
      </c>
      <c r="I54" s="666" t="s">
        <v>746</v>
      </c>
      <c r="J54" s="666" t="s">
        <v>747</v>
      </c>
      <c r="K54" s="666" t="s">
        <v>748</v>
      </c>
      <c r="L54" s="668">
        <v>119.86000000000008</v>
      </c>
      <c r="M54" s="668">
        <v>2</v>
      </c>
      <c r="N54" s="669">
        <v>239.72000000000017</v>
      </c>
    </row>
    <row r="55" spans="1:14" ht="14.4" customHeight="1" x14ac:dyDescent="0.3">
      <c r="A55" s="664" t="s">
        <v>544</v>
      </c>
      <c r="B55" s="665" t="s">
        <v>545</v>
      </c>
      <c r="C55" s="666" t="s">
        <v>549</v>
      </c>
      <c r="D55" s="667" t="s">
        <v>4277</v>
      </c>
      <c r="E55" s="666" t="s">
        <v>569</v>
      </c>
      <c r="F55" s="667" t="s">
        <v>4283</v>
      </c>
      <c r="G55" s="666" t="s">
        <v>613</v>
      </c>
      <c r="H55" s="666" t="s">
        <v>749</v>
      </c>
      <c r="I55" s="666" t="s">
        <v>750</v>
      </c>
      <c r="J55" s="666" t="s">
        <v>751</v>
      </c>
      <c r="K55" s="666" t="s">
        <v>752</v>
      </c>
      <c r="L55" s="668">
        <v>41.250909090909083</v>
      </c>
      <c r="M55" s="668">
        <v>11</v>
      </c>
      <c r="N55" s="669">
        <v>453.75999999999993</v>
      </c>
    </row>
    <row r="56" spans="1:14" ht="14.4" customHeight="1" x14ac:dyDescent="0.3">
      <c r="A56" s="664" t="s">
        <v>544</v>
      </c>
      <c r="B56" s="665" t="s">
        <v>545</v>
      </c>
      <c r="C56" s="666" t="s">
        <v>549</v>
      </c>
      <c r="D56" s="667" t="s">
        <v>4277</v>
      </c>
      <c r="E56" s="666" t="s">
        <v>569</v>
      </c>
      <c r="F56" s="667" t="s">
        <v>4283</v>
      </c>
      <c r="G56" s="666" t="s">
        <v>613</v>
      </c>
      <c r="H56" s="666" t="s">
        <v>753</v>
      </c>
      <c r="I56" s="666" t="s">
        <v>754</v>
      </c>
      <c r="J56" s="666" t="s">
        <v>755</v>
      </c>
      <c r="K56" s="666" t="s">
        <v>756</v>
      </c>
      <c r="L56" s="668">
        <v>66.719999999999985</v>
      </c>
      <c r="M56" s="668">
        <v>12</v>
      </c>
      <c r="N56" s="669">
        <v>800.63999999999987</v>
      </c>
    </row>
    <row r="57" spans="1:14" ht="14.4" customHeight="1" x14ac:dyDescent="0.3">
      <c r="A57" s="664" t="s">
        <v>544</v>
      </c>
      <c r="B57" s="665" t="s">
        <v>545</v>
      </c>
      <c r="C57" s="666" t="s">
        <v>549</v>
      </c>
      <c r="D57" s="667" t="s">
        <v>4277</v>
      </c>
      <c r="E57" s="666" t="s">
        <v>569</v>
      </c>
      <c r="F57" s="667" t="s">
        <v>4283</v>
      </c>
      <c r="G57" s="666" t="s">
        <v>613</v>
      </c>
      <c r="H57" s="666" t="s">
        <v>757</v>
      </c>
      <c r="I57" s="666" t="s">
        <v>758</v>
      </c>
      <c r="J57" s="666" t="s">
        <v>611</v>
      </c>
      <c r="K57" s="666" t="s">
        <v>759</v>
      </c>
      <c r="L57" s="668">
        <v>61.009919288354624</v>
      </c>
      <c r="M57" s="668">
        <v>2</v>
      </c>
      <c r="N57" s="669">
        <v>122.01983857670925</v>
      </c>
    </row>
    <row r="58" spans="1:14" ht="14.4" customHeight="1" x14ac:dyDescent="0.3">
      <c r="A58" s="664" t="s">
        <v>544</v>
      </c>
      <c r="B58" s="665" t="s">
        <v>545</v>
      </c>
      <c r="C58" s="666" t="s">
        <v>549</v>
      </c>
      <c r="D58" s="667" t="s">
        <v>4277</v>
      </c>
      <c r="E58" s="666" t="s">
        <v>569</v>
      </c>
      <c r="F58" s="667" t="s">
        <v>4283</v>
      </c>
      <c r="G58" s="666" t="s">
        <v>613</v>
      </c>
      <c r="H58" s="666" t="s">
        <v>760</v>
      </c>
      <c r="I58" s="666" t="s">
        <v>761</v>
      </c>
      <c r="J58" s="666" t="s">
        <v>762</v>
      </c>
      <c r="K58" s="666" t="s">
        <v>763</v>
      </c>
      <c r="L58" s="668">
        <v>605.03</v>
      </c>
      <c r="M58" s="668">
        <v>1</v>
      </c>
      <c r="N58" s="669">
        <v>605.03</v>
      </c>
    </row>
    <row r="59" spans="1:14" ht="14.4" customHeight="1" x14ac:dyDescent="0.3">
      <c r="A59" s="664" t="s">
        <v>544</v>
      </c>
      <c r="B59" s="665" t="s">
        <v>545</v>
      </c>
      <c r="C59" s="666" t="s">
        <v>549</v>
      </c>
      <c r="D59" s="667" t="s">
        <v>4277</v>
      </c>
      <c r="E59" s="666" t="s">
        <v>569</v>
      </c>
      <c r="F59" s="667" t="s">
        <v>4283</v>
      </c>
      <c r="G59" s="666" t="s">
        <v>613</v>
      </c>
      <c r="H59" s="666" t="s">
        <v>764</v>
      </c>
      <c r="I59" s="666" t="s">
        <v>765</v>
      </c>
      <c r="J59" s="666" t="s">
        <v>766</v>
      </c>
      <c r="K59" s="666" t="s">
        <v>767</v>
      </c>
      <c r="L59" s="668">
        <v>283.5153980974801</v>
      </c>
      <c r="M59" s="668">
        <v>32</v>
      </c>
      <c r="N59" s="669">
        <v>9072.4927391193633</v>
      </c>
    </row>
    <row r="60" spans="1:14" ht="14.4" customHeight="1" x14ac:dyDescent="0.3">
      <c r="A60" s="664" t="s">
        <v>544</v>
      </c>
      <c r="B60" s="665" t="s">
        <v>545</v>
      </c>
      <c r="C60" s="666" t="s">
        <v>549</v>
      </c>
      <c r="D60" s="667" t="s">
        <v>4277</v>
      </c>
      <c r="E60" s="666" t="s">
        <v>569</v>
      </c>
      <c r="F60" s="667" t="s">
        <v>4283</v>
      </c>
      <c r="G60" s="666" t="s">
        <v>613</v>
      </c>
      <c r="H60" s="666" t="s">
        <v>768</v>
      </c>
      <c r="I60" s="666" t="s">
        <v>769</v>
      </c>
      <c r="J60" s="666" t="s">
        <v>770</v>
      </c>
      <c r="K60" s="666" t="s">
        <v>771</v>
      </c>
      <c r="L60" s="668">
        <v>40.342682483144891</v>
      </c>
      <c r="M60" s="668">
        <v>7</v>
      </c>
      <c r="N60" s="669">
        <v>282.39877738201426</v>
      </c>
    </row>
    <row r="61" spans="1:14" ht="14.4" customHeight="1" x14ac:dyDescent="0.3">
      <c r="A61" s="664" t="s">
        <v>544</v>
      </c>
      <c r="B61" s="665" t="s">
        <v>545</v>
      </c>
      <c r="C61" s="666" t="s">
        <v>549</v>
      </c>
      <c r="D61" s="667" t="s">
        <v>4277</v>
      </c>
      <c r="E61" s="666" t="s">
        <v>569</v>
      </c>
      <c r="F61" s="667" t="s">
        <v>4283</v>
      </c>
      <c r="G61" s="666" t="s">
        <v>613</v>
      </c>
      <c r="H61" s="666" t="s">
        <v>772</v>
      </c>
      <c r="I61" s="666" t="s">
        <v>773</v>
      </c>
      <c r="J61" s="666" t="s">
        <v>774</v>
      </c>
      <c r="K61" s="666" t="s">
        <v>775</v>
      </c>
      <c r="L61" s="668">
        <v>129.12999999999997</v>
      </c>
      <c r="M61" s="668">
        <v>1</v>
      </c>
      <c r="N61" s="669">
        <v>129.12999999999997</v>
      </c>
    </row>
    <row r="62" spans="1:14" ht="14.4" customHeight="1" x14ac:dyDescent="0.3">
      <c r="A62" s="664" t="s">
        <v>544</v>
      </c>
      <c r="B62" s="665" t="s">
        <v>545</v>
      </c>
      <c r="C62" s="666" t="s">
        <v>549</v>
      </c>
      <c r="D62" s="667" t="s">
        <v>4277</v>
      </c>
      <c r="E62" s="666" t="s">
        <v>569</v>
      </c>
      <c r="F62" s="667" t="s">
        <v>4283</v>
      </c>
      <c r="G62" s="666" t="s">
        <v>613</v>
      </c>
      <c r="H62" s="666" t="s">
        <v>776</v>
      </c>
      <c r="I62" s="666" t="s">
        <v>777</v>
      </c>
      <c r="J62" s="666" t="s">
        <v>778</v>
      </c>
      <c r="K62" s="666" t="s">
        <v>779</v>
      </c>
      <c r="L62" s="668">
        <v>120.16400000000002</v>
      </c>
      <c r="M62" s="668">
        <v>1</v>
      </c>
      <c r="N62" s="669">
        <v>120.16400000000002</v>
      </c>
    </row>
    <row r="63" spans="1:14" ht="14.4" customHeight="1" x14ac:dyDescent="0.3">
      <c r="A63" s="664" t="s">
        <v>544</v>
      </c>
      <c r="B63" s="665" t="s">
        <v>545</v>
      </c>
      <c r="C63" s="666" t="s">
        <v>549</v>
      </c>
      <c r="D63" s="667" t="s">
        <v>4277</v>
      </c>
      <c r="E63" s="666" t="s">
        <v>569</v>
      </c>
      <c r="F63" s="667" t="s">
        <v>4283</v>
      </c>
      <c r="G63" s="666" t="s">
        <v>613</v>
      </c>
      <c r="H63" s="666" t="s">
        <v>780</v>
      </c>
      <c r="I63" s="666" t="s">
        <v>781</v>
      </c>
      <c r="J63" s="666" t="s">
        <v>782</v>
      </c>
      <c r="K63" s="666" t="s">
        <v>783</v>
      </c>
      <c r="L63" s="668">
        <v>41.140000987999443</v>
      </c>
      <c r="M63" s="668">
        <v>5</v>
      </c>
      <c r="N63" s="669">
        <v>205.7000049399972</v>
      </c>
    </row>
    <row r="64" spans="1:14" ht="14.4" customHeight="1" x14ac:dyDescent="0.3">
      <c r="A64" s="664" t="s">
        <v>544</v>
      </c>
      <c r="B64" s="665" t="s">
        <v>545</v>
      </c>
      <c r="C64" s="666" t="s">
        <v>549</v>
      </c>
      <c r="D64" s="667" t="s">
        <v>4277</v>
      </c>
      <c r="E64" s="666" t="s">
        <v>569</v>
      </c>
      <c r="F64" s="667" t="s">
        <v>4283</v>
      </c>
      <c r="G64" s="666" t="s">
        <v>613</v>
      </c>
      <c r="H64" s="666" t="s">
        <v>784</v>
      </c>
      <c r="I64" s="666" t="s">
        <v>785</v>
      </c>
      <c r="J64" s="666" t="s">
        <v>786</v>
      </c>
      <c r="K64" s="666" t="s">
        <v>787</v>
      </c>
      <c r="L64" s="668">
        <v>93.706635144738698</v>
      </c>
      <c r="M64" s="668">
        <v>51</v>
      </c>
      <c r="N64" s="669">
        <v>4779.0383923816735</v>
      </c>
    </row>
    <row r="65" spans="1:14" ht="14.4" customHeight="1" x14ac:dyDescent="0.3">
      <c r="A65" s="664" t="s">
        <v>544</v>
      </c>
      <c r="B65" s="665" t="s">
        <v>545</v>
      </c>
      <c r="C65" s="666" t="s">
        <v>549</v>
      </c>
      <c r="D65" s="667" t="s">
        <v>4277</v>
      </c>
      <c r="E65" s="666" t="s">
        <v>569</v>
      </c>
      <c r="F65" s="667" t="s">
        <v>4283</v>
      </c>
      <c r="G65" s="666" t="s">
        <v>613</v>
      </c>
      <c r="H65" s="666" t="s">
        <v>788</v>
      </c>
      <c r="I65" s="666" t="s">
        <v>789</v>
      </c>
      <c r="J65" s="666" t="s">
        <v>790</v>
      </c>
      <c r="K65" s="666" t="s">
        <v>791</v>
      </c>
      <c r="L65" s="668">
        <v>107.42970973338599</v>
      </c>
      <c r="M65" s="668">
        <v>4</v>
      </c>
      <c r="N65" s="669">
        <v>429.71883893354396</v>
      </c>
    </row>
    <row r="66" spans="1:14" ht="14.4" customHeight="1" x14ac:dyDescent="0.3">
      <c r="A66" s="664" t="s">
        <v>544</v>
      </c>
      <c r="B66" s="665" t="s">
        <v>545</v>
      </c>
      <c r="C66" s="666" t="s">
        <v>549</v>
      </c>
      <c r="D66" s="667" t="s">
        <v>4277</v>
      </c>
      <c r="E66" s="666" t="s">
        <v>569</v>
      </c>
      <c r="F66" s="667" t="s">
        <v>4283</v>
      </c>
      <c r="G66" s="666" t="s">
        <v>613</v>
      </c>
      <c r="H66" s="666" t="s">
        <v>792</v>
      </c>
      <c r="I66" s="666" t="s">
        <v>792</v>
      </c>
      <c r="J66" s="666" t="s">
        <v>793</v>
      </c>
      <c r="K66" s="666" t="s">
        <v>794</v>
      </c>
      <c r="L66" s="668">
        <v>36.525413091506188</v>
      </c>
      <c r="M66" s="668">
        <v>367</v>
      </c>
      <c r="N66" s="669">
        <v>13404.826604582771</v>
      </c>
    </row>
    <row r="67" spans="1:14" ht="14.4" customHeight="1" x14ac:dyDescent="0.3">
      <c r="A67" s="664" t="s">
        <v>544</v>
      </c>
      <c r="B67" s="665" t="s">
        <v>545</v>
      </c>
      <c r="C67" s="666" t="s">
        <v>549</v>
      </c>
      <c r="D67" s="667" t="s">
        <v>4277</v>
      </c>
      <c r="E67" s="666" t="s">
        <v>569</v>
      </c>
      <c r="F67" s="667" t="s">
        <v>4283</v>
      </c>
      <c r="G67" s="666" t="s">
        <v>613</v>
      </c>
      <c r="H67" s="666" t="s">
        <v>795</v>
      </c>
      <c r="I67" s="666" t="s">
        <v>796</v>
      </c>
      <c r="J67" s="666" t="s">
        <v>797</v>
      </c>
      <c r="K67" s="666" t="s">
        <v>798</v>
      </c>
      <c r="L67" s="668">
        <v>28.600002393809248</v>
      </c>
      <c r="M67" s="668">
        <v>11</v>
      </c>
      <c r="N67" s="669">
        <v>314.60002633190174</v>
      </c>
    </row>
    <row r="68" spans="1:14" ht="14.4" customHeight="1" x14ac:dyDescent="0.3">
      <c r="A68" s="664" t="s">
        <v>544</v>
      </c>
      <c r="B68" s="665" t="s">
        <v>545</v>
      </c>
      <c r="C68" s="666" t="s">
        <v>549</v>
      </c>
      <c r="D68" s="667" t="s">
        <v>4277</v>
      </c>
      <c r="E68" s="666" t="s">
        <v>569</v>
      </c>
      <c r="F68" s="667" t="s">
        <v>4283</v>
      </c>
      <c r="G68" s="666" t="s">
        <v>613</v>
      </c>
      <c r="H68" s="666" t="s">
        <v>799</v>
      </c>
      <c r="I68" s="666" t="s">
        <v>800</v>
      </c>
      <c r="J68" s="666" t="s">
        <v>729</v>
      </c>
      <c r="K68" s="666" t="s">
        <v>801</v>
      </c>
      <c r="L68" s="668">
        <v>157.0575</v>
      </c>
      <c r="M68" s="668">
        <v>4</v>
      </c>
      <c r="N68" s="669">
        <v>628.23</v>
      </c>
    </row>
    <row r="69" spans="1:14" ht="14.4" customHeight="1" x14ac:dyDescent="0.3">
      <c r="A69" s="664" t="s">
        <v>544</v>
      </c>
      <c r="B69" s="665" t="s">
        <v>545</v>
      </c>
      <c r="C69" s="666" t="s">
        <v>549</v>
      </c>
      <c r="D69" s="667" t="s">
        <v>4277</v>
      </c>
      <c r="E69" s="666" t="s">
        <v>569</v>
      </c>
      <c r="F69" s="667" t="s">
        <v>4283</v>
      </c>
      <c r="G69" s="666" t="s">
        <v>613</v>
      </c>
      <c r="H69" s="666" t="s">
        <v>802</v>
      </c>
      <c r="I69" s="666" t="s">
        <v>803</v>
      </c>
      <c r="J69" s="666" t="s">
        <v>804</v>
      </c>
      <c r="K69" s="666" t="s">
        <v>805</v>
      </c>
      <c r="L69" s="668">
        <v>20.129999999999995</v>
      </c>
      <c r="M69" s="668">
        <v>16</v>
      </c>
      <c r="N69" s="669">
        <v>322.07999999999993</v>
      </c>
    </row>
    <row r="70" spans="1:14" ht="14.4" customHeight="1" x14ac:dyDescent="0.3">
      <c r="A70" s="664" t="s">
        <v>544</v>
      </c>
      <c r="B70" s="665" t="s">
        <v>545</v>
      </c>
      <c r="C70" s="666" t="s">
        <v>549</v>
      </c>
      <c r="D70" s="667" t="s">
        <v>4277</v>
      </c>
      <c r="E70" s="666" t="s">
        <v>569</v>
      </c>
      <c r="F70" s="667" t="s">
        <v>4283</v>
      </c>
      <c r="G70" s="666" t="s">
        <v>613</v>
      </c>
      <c r="H70" s="666" t="s">
        <v>806</v>
      </c>
      <c r="I70" s="666" t="s">
        <v>807</v>
      </c>
      <c r="J70" s="666" t="s">
        <v>808</v>
      </c>
      <c r="K70" s="666" t="s">
        <v>809</v>
      </c>
      <c r="L70" s="668">
        <v>32.26</v>
      </c>
      <c r="M70" s="668">
        <v>9</v>
      </c>
      <c r="N70" s="669">
        <v>290.33999999999997</v>
      </c>
    </row>
    <row r="71" spans="1:14" ht="14.4" customHeight="1" x14ac:dyDescent="0.3">
      <c r="A71" s="664" t="s">
        <v>544</v>
      </c>
      <c r="B71" s="665" t="s">
        <v>545</v>
      </c>
      <c r="C71" s="666" t="s">
        <v>549</v>
      </c>
      <c r="D71" s="667" t="s">
        <v>4277</v>
      </c>
      <c r="E71" s="666" t="s">
        <v>569</v>
      </c>
      <c r="F71" s="667" t="s">
        <v>4283</v>
      </c>
      <c r="G71" s="666" t="s">
        <v>613</v>
      </c>
      <c r="H71" s="666" t="s">
        <v>810</v>
      </c>
      <c r="I71" s="666" t="s">
        <v>811</v>
      </c>
      <c r="J71" s="666" t="s">
        <v>812</v>
      </c>
      <c r="K71" s="666" t="s">
        <v>813</v>
      </c>
      <c r="L71" s="668">
        <v>30</v>
      </c>
      <c r="M71" s="668">
        <v>10</v>
      </c>
      <c r="N71" s="669">
        <v>300</v>
      </c>
    </row>
    <row r="72" spans="1:14" ht="14.4" customHeight="1" x14ac:dyDescent="0.3">
      <c r="A72" s="664" t="s">
        <v>544</v>
      </c>
      <c r="B72" s="665" t="s">
        <v>545</v>
      </c>
      <c r="C72" s="666" t="s">
        <v>549</v>
      </c>
      <c r="D72" s="667" t="s">
        <v>4277</v>
      </c>
      <c r="E72" s="666" t="s">
        <v>569</v>
      </c>
      <c r="F72" s="667" t="s">
        <v>4283</v>
      </c>
      <c r="G72" s="666" t="s">
        <v>613</v>
      </c>
      <c r="H72" s="666" t="s">
        <v>814</v>
      </c>
      <c r="I72" s="666" t="s">
        <v>815</v>
      </c>
      <c r="J72" s="666" t="s">
        <v>816</v>
      </c>
      <c r="K72" s="666" t="s">
        <v>817</v>
      </c>
      <c r="L72" s="668">
        <v>73.790000000000006</v>
      </c>
      <c r="M72" s="668">
        <v>3</v>
      </c>
      <c r="N72" s="669">
        <v>221.37</v>
      </c>
    </row>
    <row r="73" spans="1:14" ht="14.4" customHeight="1" x14ac:dyDescent="0.3">
      <c r="A73" s="664" t="s">
        <v>544</v>
      </c>
      <c r="B73" s="665" t="s">
        <v>545</v>
      </c>
      <c r="C73" s="666" t="s">
        <v>549</v>
      </c>
      <c r="D73" s="667" t="s">
        <v>4277</v>
      </c>
      <c r="E73" s="666" t="s">
        <v>569</v>
      </c>
      <c r="F73" s="667" t="s">
        <v>4283</v>
      </c>
      <c r="G73" s="666" t="s">
        <v>613</v>
      </c>
      <c r="H73" s="666" t="s">
        <v>818</v>
      </c>
      <c r="I73" s="666" t="s">
        <v>819</v>
      </c>
      <c r="J73" s="666" t="s">
        <v>820</v>
      </c>
      <c r="K73" s="666" t="s">
        <v>821</v>
      </c>
      <c r="L73" s="668">
        <v>161.55000000000001</v>
      </c>
      <c r="M73" s="668">
        <v>2</v>
      </c>
      <c r="N73" s="669">
        <v>323.10000000000002</v>
      </c>
    </row>
    <row r="74" spans="1:14" ht="14.4" customHeight="1" x14ac:dyDescent="0.3">
      <c r="A74" s="664" t="s">
        <v>544</v>
      </c>
      <c r="B74" s="665" t="s">
        <v>545</v>
      </c>
      <c r="C74" s="666" t="s">
        <v>549</v>
      </c>
      <c r="D74" s="667" t="s">
        <v>4277</v>
      </c>
      <c r="E74" s="666" t="s">
        <v>569</v>
      </c>
      <c r="F74" s="667" t="s">
        <v>4283</v>
      </c>
      <c r="G74" s="666" t="s">
        <v>613</v>
      </c>
      <c r="H74" s="666" t="s">
        <v>822</v>
      </c>
      <c r="I74" s="666" t="s">
        <v>823</v>
      </c>
      <c r="J74" s="666" t="s">
        <v>824</v>
      </c>
      <c r="K74" s="666" t="s">
        <v>825</v>
      </c>
      <c r="L74" s="668">
        <v>108.28000000000003</v>
      </c>
      <c r="M74" s="668">
        <v>1</v>
      </c>
      <c r="N74" s="669">
        <v>108.28000000000003</v>
      </c>
    </row>
    <row r="75" spans="1:14" ht="14.4" customHeight="1" x14ac:dyDescent="0.3">
      <c r="A75" s="664" t="s">
        <v>544</v>
      </c>
      <c r="B75" s="665" t="s">
        <v>545</v>
      </c>
      <c r="C75" s="666" t="s">
        <v>549</v>
      </c>
      <c r="D75" s="667" t="s">
        <v>4277</v>
      </c>
      <c r="E75" s="666" t="s">
        <v>569</v>
      </c>
      <c r="F75" s="667" t="s">
        <v>4283</v>
      </c>
      <c r="G75" s="666" t="s">
        <v>613</v>
      </c>
      <c r="H75" s="666" t="s">
        <v>826</v>
      </c>
      <c r="I75" s="666" t="s">
        <v>827</v>
      </c>
      <c r="J75" s="666" t="s">
        <v>828</v>
      </c>
      <c r="K75" s="666" t="s">
        <v>829</v>
      </c>
      <c r="L75" s="668">
        <v>44.899999999999984</v>
      </c>
      <c r="M75" s="668">
        <v>1</v>
      </c>
      <c r="N75" s="669">
        <v>44.899999999999984</v>
      </c>
    </row>
    <row r="76" spans="1:14" ht="14.4" customHeight="1" x14ac:dyDescent="0.3">
      <c r="A76" s="664" t="s">
        <v>544</v>
      </c>
      <c r="B76" s="665" t="s">
        <v>545</v>
      </c>
      <c r="C76" s="666" t="s">
        <v>549</v>
      </c>
      <c r="D76" s="667" t="s">
        <v>4277</v>
      </c>
      <c r="E76" s="666" t="s">
        <v>569</v>
      </c>
      <c r="F76" s="667" t="s">
        <v>4283</v>
      </c>
      <c r="G76" s="666" t="s">
        <v>613</v>
      </c>
      <c r="H76" s="666" t="s">
        <v>830</v>
      </c>
      <c r="I76" s="666" t="s">
        <v>831</v>
      </c>
      <c r="J76" s="666" t="s">
        <v>625</v>
      </c>
      <c r="K76" s="666" t="s">
        <v>832</v>
      </c>
      <c r="L76" s="668">
        <v>103.18</v>
      </c>
      <c r="M76" s="668">
        <v>1</v>
      </c>
      <c r="N76" s="669">
        <v>103.18</v>
      </c>
    </row>
    <row r="77" spans="1:14" ht="14.4" customHeight="1" x14ac:dyDescent="0.3">
      <c r="A77" s="664" t="s">
        <v>544</v>
      </c>
      <c r="B77" s="665" t="s">
        <v>545</v>
      </c>
      <c r="C77" s="666" t="s">
        <v>549</v>
      </c>
      <c r="D77" s="667" t="s">
        <v>4277</v>
      </c>
      <c r="E77" s="666" t="s">
        <v>569</v>
      </c>
      <c r="F77" s="667" t="s">
        <v>4283</v>
      </c>
      <c r="G77" s="666" t="s">
        <v>613</v>
      </c>
      <c r="H77" s="666" t="s">
        <v>833</v>
      </c>
      <c r="I77" s="666" t="s">
        <v>834</v>
      </c>
      <c r="J77" s="666" t="s">
        <v>835</v>
      </c>
      <c r="K77" s="666" t="s">
        <v>836</v>
      </c>
      <c r="L77" s="668">
        <v>84.240000000000009</v>
      </c>
      <c r="M77" s="668">
        <v>1</v>
      </c>
      <c r="N77" s="669">
        <v>84.240000000000009</v>
      </c>
    </row>
    <row r="78" spans="1:14" ht="14.4" customHeight="1" x14ac:dyDescent="0.3">
      <c r="A78" s="664" t="s">
        <v>544</v>
      </c>
      <c r="B78" s="665" t="s">
        <v>545</v>
      </c>
      <c r="C78" s="666" t="s">
        <v>549</v>
      </c>
      <c r="D78" s="667" t="s">
        <v>4277</v>
      </c>
      <c r="E78" s="666" t="s">
        <v>569</v>
      </c>
      <c r="F78" s="667" t="s">
        <v>4283</v>
      </c>
      <c r="G78" s="666" t="s">
        <v>613</v>
      </c>
      <c r="H78" s="666" t="s">
        <v>837</v>
      </c>
      <c r="I78" s="666" t="s">
        <v>838</v>
      </c>
      <c r="J78" s="666" t="s">
        <v>839</v>
      </c>
      <c r="K78" s="666" t="s">
        <v>840</v>
      </c>
      <c r="L78" s="668">
        <v>270.822</v>
      </c>
      <c r="M78" s="668">
        <v>5</v>
      </c>
      <c r="N78" s="669">
        <v>1354.1100000000001</v>
      </c>
    </row>
    <row r="79" spans="1:14" ht="14.4" customHeight="1" x14ac:dyDescent="0.3">
      <c r="A79" s="664" t="s">
        <v>544</v>
      </c>
      <c r="B79" s="665" t="s">
        <v>545</v>
      </c>
      <c r="C79" s="666" t="s">
        <v>549</v>
      </c>
      <c r="D79" s="667" t="s">
        <v>4277</v>
      </c>
      <c r="E79" s="666" t="s">
        <v>569</v>
      </c>
      <c r="F79" s="667" t="s">
        <v>4283</v>
      </c>
      <c r="G79" s="666" t="s">
        <v>613</v>
      </c>
      <c r="H79" s="666" t="s">
        <v>841</v>
      </c>
      <c r="I79" s="666" t="s">
        <v>842</v>
      </c>
      <c r="J79" s="666" t="s">
        <v>843</v>
      </c>
      <c r="K79" s="666" t="s">
        <v>840</v>
      </c>
      <c r="L79" s="668">
        <v>270.6099999999999</v>
      </c>
      <c r="M79" s="668">
        <v>1</v>
      </c>
      <c r="N79" s="669">
        <v>270.6099999999999</v>
      </c>
    </row>
    <row r="80" spans="1:14" ht="14.4" customHeight="1" x14ac:dyDescent="0.3">
      <c r="A80" s="664" t="s">
        <v>544</v>
      </c>
      <c r="B80" s="665" t="s">
        <v>545</v>
      </c>
      <c r="C80" s="666" t="s">
        <v>549</v>
      </c>
      <c r="D80" s="667" t="s">
        <v>4277</v>
      </c>
      <c r="E80" s="666" t="s">
        <v>569</v>
      </c>
      <c r="F80" s="667" t="s">
        <v>4283</v>
      </c>
      <c r="G80" s="666" t="s">
        <v>613</v>
      </c>
      <c r="H80" s="666" t="s">
        <v>844</v>
      </c>
      <c r="I80" s="666" t="s">
        <v>845</v>
      </c>
      <c r="J80" s="666" t="s">
        <v>846</v>
      </c>
      <c r="K80" s="666" t="s">
        <v>847</v>
      </c>
      <c r="L80" s="668">
        <v>55.46</v>
      </c>
      <c r="M80" s="668">
        <v>4</v>
      </c>
      <c r="N80" s="669">
        <v>221.84</v>
      </c>
    </row>
    <row r="81" spans="1:14" ht="14.4" customHeight="1" x14ac:dyDescent="0.3">
      <c r="A81" s="664" t="s">
        <v>544</v>
      </c>
      <c r="B81" s="665" t="s">
        <v>545</v>
      </c>
      <c r="C81" s="666" t="s">
        <v>549</v>
      </c>
      <c r="D81" s="667" t="s">
        <v>4277</v>
      </c>
      <c r="E81" s="666" t="s">
        <v>569</v>
      </c>
      <c r="F81" s="667" t="s">
        <v>4283</v>
      </c>
      <c r="G81" s="666" t="s">
        <v>613</v>
      </c>
      <c r="H81" s="666" t="s">
        <v>848</v>
      </c>
      <c r="I81" s="666" t="s">
        <v>849</v>
      </c>
      <c r="J81" s="666" t="s">
        <v>850</v>
      </c>
      <c r="K81" s="666" t="s">
        <v>851</v>
      </c>
      <c r="L81" s="668">
        <v>71.169747481455275</v>
      </c>
      <c r="M81" s="668">
        <v>2</v>
      </c>
      <c r="N81" s="669">
        <v>142.33949496291055</v>
      </c>
    </row>
    <row r="82" spans="1:14" ht="14.4" customHeight="1" x14ac:dyDescent="0.3">
      <c r="A82" s="664" t="s">
        <v>544</v>
      </c>
      <c r="B82" s="665" t="s">
        <v>545</v>
      </c>
      <c r="C82" s="666" t="s">
        <v>549</v>
      </c>
      <c r="D82" s="667" t="s">
        <v>4277</v>
      </c>
      <c r="E82" s="666" t="s">
        <v>569</v>
      </c>
      <c r="F82" s="667" t="s">
        <v>4283</v>
      </c>
      <c r="G82" s="666" t="s">
        <v>613</v>
      </c>
      <c r="H82" s="666" t="s">
        <v>852</v>
      </c>
      <c r="I82" s="666" t="s">
        <v>853</v>
      </c>
      <c r="J82" s="666" t="s">
        <v>854</v>
      </c>
      <c r="K82" s="666" t="s">
        <v>855</v>
      </c>
      <c r="L82" s="668">
        <v>299</v>
      </c>
      <c r="M82" s="668">
        <v>4</v>
      </c>
      <c r="N82" s="669">
        <v>1196</v>
      </c>
    </row>
    <row r="83" spans="1:14" ht="14.4" customHeight="1" x14ac:dyDescent="0.3">
      <c r="A83" s="664" t="s">
        <v>544</v>
      </c>
      <c r="B83" s="665" t="s">
        <v>545</v>
      </c>
      <c r="C83" s="666" t="s">
        <v>549</v>
      </c>
      <c r="D83" s="667" t="s">
        <v>4277</v>
      </c>
      <c r="E83" s="666" t="s">
        <v>569</v>
      </c>
      <c r="F83" s="667" t="s">
        <v>4283</v>
      </c>
      <c r="G83" s="666" t="s">
        <v>613</v>
      </c>
      <c r="H83" s="666" t="s">
        <v>856</v>
      </c>
      <c r="I83" s="666" t="s">
        <v>857</v>
      </c>
      <c r="J83" s="666" t="s">
        <v>858</v>
      </c>
      <c r="K83" s="666" t="s">
        <v>859</v>
      </c>
      <c r="L83" s="668">
        <v>8.5800464415718931</v>
      </c>
      <c r="M83" s="668">
        <v>14</v>
      </c>
      <c r="N83" s="669">
        <v>120.12065018200651</v>
      </c>
    </row>
    <row r="84" spans="1:14" ht="14.4" customHeight="1" x14ac:dyDescent="0.3">
      <c r="A84" s="664" t="s">
        <v>544</v>
      </c>
      <c r="B84" s="665" t="s">
        <v>545</v>
      </c>
      <c r="C84" s="666" t="s">
        <v>549</v>
      </c>
      <c r="D84" s="667" t="s">
        <v>4277</v>
      </c>
      <c r="E84" s="666" t="s">
        <v>569</v>
      </c>
      <c r="F84" s="667" t="s">
        <v>4283</v>
      </c>
      <c r="G84" s="666" t="s">
        <v>613</v>
      </c>
      <c r="H84" s="666" t="s">
        <v>860</v>
      </c>
      <c r="I84" s="666" t="s">
        <v>861</v>
      </c>
      <c r="J84" s="666" t="s">
        <v>743</v>
      </c>
      <c r="K84" s="666" t="s">
        <v>862</v>
      </c>
      <c r="L84" s="668">
        <v>44.608555093043122</v>
      </c>
      <c r="M84" s="668">
        <v>179</v>
      </c>
      <c r="N84" s="669">
        <v>7984.9313616547188</v>
      </c>
    </row>
    <row r="85" spans="1:14" ht="14.4" customHeight="1" x14ac:dyDescent="0.3">
      <c r="A85" s="664" t="s">
        <v>544</v>
      </c>
      <c r="B85" s="665" t="s">
        <v>545</v>
      </c>
      <c r="C85" s="666" t="s">
        <v>549</v>
      </c>
      <c r="D85" s="667" t="s">
        <v>4277</v>
      </c>
      <c r="E85" s="666" t="s">
        <v>569</v>
      </c>
      <c r="F85" s="667" t="s">
        <v>4283</v>
      </c>
      <c r="G85" s="666" t="s">
        <v>613</v>
      </c>
      <c r="H85" s="666" t="s">
        <v>863</v>
      </c>
      <c r="I85" s="666" t="s">
        <v>864</v>
      </c>
      <c r="J85" s="666" t="s">
        <v>865</v>
      </c>
      <c r="K85" s="666" t="s">
        <v>866</v>
      </c>
      <c r="L85" s="668">
        <v>32.816461824510213</v>
      </c>
      <c r="M85" s="668">
        <v>34</v>
      </c>
      <c r="N85" s="669">
        <v>1115.7597020333471</v>
      </c>
    </row>
    <row r="86" spans="1:14" ht="14.4" customHeight="1" x14ac:dyDescent="0.3">
      <c r="A86" s="664" t="s">
        <v>544</v>
      </c>
      <c r="B86" s="665" t="s">
        <v>545</v>
      </c>
      <c r="C86" s="666" t="s">
        <v>549</v>
      </c>
      <c r="D86" s="667" t="s">
        <v>4277</v>
      </c>
      <c r="E86" s="666" t="s">
        <v>569</v>
      </c>
      <c r="F86" s="667" t="s">
        <v>4283</v>
      </c>
      <c r="G86" s="666" t="s">
        <v>613</v>
      </c>
      <c r="H86" s="666" t="s">
        <v>867</v>
      </c>
      <c r="I86" s="666" t="s">
        <v>868</v>
      </c>
      <c r="J86" s="666" t="s">
        <v>869</v>
      </c>
      <c r="K86" s="666" t="s">
        <v>870</v>
      </c>
      <c r="L86" s="668">
        <v>33.819999999999979</v>
      </c>
      <c r="M86" s="668">
        <v>2</v>
      </c>
      <c r="N86" s="669">
        <v>67.639999999999958</v>
      </c>
    </row>
    <row r="87" spans="1:14" ht="14.4" customHeight="1" x14ac:dyDescent="0.3">
      <c r="A87" s="664" t="s">
        <v>544</v>
      </c>
      <c r="B87" s="665" t="s">
        <v>545</v>
      </c>
      <c r="C87" s="666" t="s">
        <v>549</v>
      </c>
      <c r="D87" s="667" t="s">
        <v>4277</v>
      </c>
      <c r="E87" s="666" t="s">
        <v>569</v>
      </c>
      <c r="F87" s="667" t="s">
        <v>4283</v>
      </c>
      <c r="G87" s="666" t="s">
        <v>613</v>
      </c>
      <c r="H87" s="666" t="s">
        <v>871</v>
      </c>
      <c r="I87" s="666" t="s">
        <v>872</v>
      </c>
      <c r="J87" s="666" t="s">
        <v>873</v>
      </c>
      <c r="K87" s="666" t="s">
        <v>874</v>
      </c>
      <c r="L87" s="668">
        <v>73.450000000000017</v>
      </c>
      <c r="M87" s="668">
        <v>1</v>
      </c>
      <c r="N87" s="669">
        <v>73.450000000000017</v>
      </c>
    </row>
    <row r="88" spans="1:14" ht="14.4" customHeight="1" x14ac:dyDescent="0.3">
      <c r="A88" s="664" t="s">
        <v>544</v>
      </c>
      <c r="B88" s="665" t="s">
        <v>545</v>
      </c>
      <c r="C88" s="666" t="s">
        <v>549</v>
      </c>
      <c r="D88" s="667" t="s">
        <v>4277</v>
      </c>
      <c r="E88" s="666" t="s">
        <v>569</v>
      </c>
      <c r="F88" s="667" t="s">
        <v>4283</v>
      </c>
      <c r="G88" s="666" t="s">
        <v>613</v>
      </c>
      <c r="H88" s="666" t="s">
        <v>875</v>
      </c>
      <c r="I88" s="666" t="s">
        <v>876</v>
      </c>
      <c r="J88" s="666" t="s">
        <v>877</v>
      </c>
      <c r="K88" s="666" t="s">
        <v>878</v>
      </c>
      <c r="L88" s="668">
        <v>61.871457017940109</v>
      </c>
      <c r="M88" s="668">
        <v>22</v>
      </c>
      <c r="N88" s="669">
        <v>1361.1720543946824</v>
      </c>
    </row>
    <row r="89" spans="1:14" ht="14.4" customHeight="1" x14ac:dyDescent="0.3">
      <c r="A89" s="664" t="s">
        <v>544</v>
      </c>
      <c r="B89" s="665" t="s">
        <v>545</v>
      </c>
      <c r="C89" s="666" t="s">
        <v>549</v>
      </c>
      <c r="D89" s="667" t="s">
        <v>4277</v>
      </c>
      <c r="E89" s="666" t="s">
        <v>569</v>
      </c>
      <c r="F89" s="667" t="s">
        <v>4283</v>
      </c>
      <c r="G89" s="666" t="s">
        <v>613</v>
      </c>
      <c r="H89" s="666" t="s">
        <v>879</v>
      </c>
      <c r="I89" s="666" t="s">
        <v>880</v>
      </c>
      <c r="J89" s="666" t="s">
        <v>881</v>
      </c>
      <c r="K89" s="666" t="s">
        <v>882</v>
      </c>
      <c r="L89" s="668">
        <v>73.487788443568533</v>
      </c>
      <c r="M89" s="668">
        <v>30</v>
      </c>
      <c r="N89" s="669">
        <v>2204.6336533070562</v>
      </c>
    </row>
    <row r="90" spans="1:14" ht="14.4" customHeight="1" x14ac:dyDescent="0.3">
      <c r="A90" s="664" t="s">
        <v>544</v>
      </c>
      <c r="B90" s="665" t="s">
        <v>545</v>
      </c>
      <c r="C90" s="666" t="s">
        <v>549</v>
      </c>
      <c r="D90" s="667" t="s">
        <v>4277</v>
      </c>
      <c r="E90" s="666" t="s">
        <v>569</v>
      </c>
      <c r="F90" s="667" t="s">
        <v>4283</v>
      </c>
      <c r="G90" s="666" t="s">
        <v>613</v>
      </c>
      <c r="H90" s="666" t="s">
        <v>883</v>
      </c>
      <c r="I90" s="666" t="s">
        <v>884</v>
      </c>
      <c r="J90" s="666" t="s">
        <v>885</v>
      </c>
      <c r="K90" s="666" t="s">
        <v>886</v>
      </c>
      <c r="L90" s="668">
        <v>74.220040320074531</v>
      </c>
      <c r="M90" s="668">
        <v>11</v>
      </c>
      <c r="N90" s="669">
        <v>816.42044352081984</v>
      </c>
    </row>
    <row r="91" spans="1:14" ht="14.4" customHeight="1" x14ac:dyDescent="0.3">
      <c r="A91" s="664" t="s">
        <v>544</v>
      </c>
      <c r="B91" s="665" t="s">
        <v>545</v>
      </c>
      <c r="C91" s="666" t="s">
        <v>549</v>
      </c>
      <c r="D91" s="667" t="s">
        <v>4277</v>
      </c>
      <c r="E91" s="666" t="s">
        <v>569</v>
      </c>
      <c r="F91" s="667" t="s">
        <v>4283</v>
      </c>
      <c r="G91" s="666" t="s">
        <v>613</v>
      </c>
      <c r="H91" s="666" t="s">
        <v>887</v>
      </c>
      <c r="I91" s="666" t="s">
        <v>888</v>
      </c>
      <c r="J91" s="666" t="s">
        <v>889</v>
      </c>
      <c r="K91" s="666" t="s">
        <v>890</v>
      </c>
      <c r="L91" s="668">
        <v>95.769999999999982</v>
      </c>
      <c r="M91" s="668">
        <v>2</v>
      </c>
      <c r="N91" s="669">
        <v>191.53999999999996</v>
      </c>
    </row>
    <row r="92" spans="1:14" ht="14.4" customHeight="1" x14ac:dyDescent="0.3">
      <c r="A92" s="664" t="s">
        <v>544</v>
      </c>
      <c r="B92" s="665" t="s">
        <v>545</v>
      </c>
      <c r="C92" s="666" t="s">
        <v>549</v>
      </c>
      <c r="D92" s="667" t="s">
        <v>4277</v>
      </c>
      <c r="E92" s="666" t="s">
        <v>569</v>
      </c>
      <c r="F92" s="667" t="s">
        <v>4283</v>
      </c>
      <c r="G92" s="666" t="s">
        <v>613</v>
      </c>
      <c r="H92" s="666" t="s">
        <v>891</v>
      </c>
      <c r="I92" s="666" t="s">
        <v>892</v>
      </c>
      <c r="J92" s="666" t="s">
        <v>893</v>
      </c>
      <c r="K92" s="666"/>
      <c r="L92" s="668">
        <v>203.83000000000015</v>
      </c>
      <c r="M92" s="668">
        <v>2</v>
      </c>
      <c r="N92" s="669">
        <v>407.66000000000031</v>
      </c>
    </row>
    <row r="93" spans="1:14" ht="14.4" customHeight="1" x14ac:dyDescent="0.3">
      <c r="A93" s="664" t="s">
        <v>544</v>
      </c>
      <c r="B93" s="665" t="s">
        <v>545</v>
      </c>
      <c r="C93" s="666" t="s">
        <v>549</v>
      </c>
      <c r="D93" s="667" t="s">
        <v>4277</v>
      </c>
      <c r="E93" s="666" t="s">
        <v>569</v>
      </c>
      <c r="F93" s="667" t="s">
        <v>4283</v>
      </c>
      <c r="G93" s="666" t="s">
        <v>613</v>
      </c>
      <c r="H93" s="666" t="s">
        <v>894</v>
      </c>
      <c r="I93" s="666" t="s">
        <v>895</v>
      </c>
      <c r="J93" s="666" t="s">
        <v>896</v>
      </c>
      <c r="K93" s="666" t="s">
        <v>897</v>
      </c>
      <c r="L93" s="668">
        <v>82.569926308835576</v>
      </c>
      <c r="M93" s="668">
        <v>47</v>
      </c>
      <c r="N93" s="669">
        <v>3880.786536515272</v>
      </c>
    </row>
    <row r="94" spans="1:14" ht="14.4" customHeight="1" x14ac:dyDescent="0.3">
      <c r="A94" s="664" t="s">
        <v>544</v>
      </c>
      <c r="B94" s="665" t="s">
        <v>545</v>
      </c>
      <c r="C94" s="666" t="s">
        <v>549</v>
      </c>
      <c r="D94" s="667" t="s">
        <v>4277</v>
      </c>
      <c r="E94" s="666" t="s">
        <v>569</v>
      </c>
      <c r="F94" s="667" t="s">
        <v>4283</v>
      </c>
      <c r="G94" s="666" t="s">
        <v>613</v>
      </c>
      <c r="H94" s="666" t="s">
        <v>898</v>
      </c>
      <c r="I94" s="666" t="s">
        <v>899</v>
      </c>
      <c r="J94" s="666" t="s">
        <v>900</v>
      </c>
      <c r="K94" s="666" t="s">
        <v>901</v>
      </c>
      <c r="L94" s="668">
        <v>58.929884946847828</v>
      </c>
      <c r="M94" s="668">
        <v>24</v>
      </c>
      <c r="N94" s="669">
        <v>1414.3172387243478</v>
      </c>
    </row>
    <row r="95" spans="1:14" ht="14.4" customHeight="1" x14ac:dyDescent="0.3">
      <c r="A95" s="664" t="s">
        <v>544</v>
      </c>
      <c r="B95" s="665" t="s">
        <v>545</v>
      </c>
      <c r="C95" s="666" t="s">
        <v>549</v>
      </c>
      <c r="D95" s="667" t="s">
        <v>4277</v>
      </c>
      <c r="E95" s="666" t="s">
        <v>569</v>
      </c>
      <c r="F95" s="667" t="s">
        <v>4283</v>
      </c>
      <c r="G95" s="666" t="s">
        <v>613</v>
      </c>
      <c r="H95" s="666" t="s">
        <v>902</v>
      </c>
      <c r="I95" s="666" t="s">
        <v>903</v>
      </c>
      <c r="J95" s="666" t="s">
        <v>904</v>
      </c>
      <c r="K95" s="666" t="s">
        <v>905</v>
      </c>
      <c r="L95" s="668">
        <v>229.55957469242168</v>
      </c>
      <c r="M95" s="668">
        <v>1</v>
      </c>
      <c r="N95" s="669">
        <v>229.55957469242168</v>
      </c>
    </row>
    <row r="96" spans="1:14" ht="14.4" customHeight="1" x14ac:dyDescent="0.3">
      <c r="A96" s="664" t="s">
        <v>544</v>
      </c>
      <c r="B96" s="665" t="s">
        <v>545</v>
      </c>
      <c r="C96" s="666" t="s">
        <v>549</v>
      </c>
      <c r="D96" s="667" t="s">
        <v>4277</v>
      </c>
      <c r="E96" s="666" t="s">
        <v>569</v>
      </c>
      <c r="F96" s="667" t="s">
        <v>4283</v>
      </c>
      <c r="G96" s="666" t="s">
        <v>613</v>
      </c>
      <c r="H96" s="666" t="s">
        <v>906</v>
      </c>
      <c r="I96" s="666" t="s">
        <v>907</v>
      </c>
      <c r="J96" s="666" t="s">
        <v>908</v>
      </c>
      <c r="K96" s="666" t="s">
        <v>909</v>
      </c>
      <c r="L96" s="668">
        <v>74.86999999999999</v>
      </c>
      <c r="M96" s="668">
        <v>5</v>
      </c>
      <c r="N96" s="669">
        <v>374.34999999999997</v>
      </c>
    </row>
    <row r="97" spans="1:14" ht="14.4" customHeight="1" x14ac:dyDescent="0.3">
      <c r="A97" s="664" t="s">
        <v>544</v>
      </c>
      <c r="B97" s="665" t="s">
        <v>545</v>
      </c>
      <c r="C97" s="666" t="s">
        <v>549</v>
      </c>
      <c r="D97" s="667" t="s">
        <v>4277</v>
      </c>
      <c r="E97" s="666" t="s">
        <v>569</v>
      </c>
      <c r="F97" s="667" t="s">
        <v>4283</v>
      </c>
      <c r="G97" s="666" t="s">
        <v>613</v>
      </c>
      <c r="H97" s="666" t="s">
        <v>910</v>
      </c>
      <c r="I97" s="666" t="s">
        <v>911</v>
      </c>
      <c r="J97" s="666" t="s">
        <v>912</v>
      </c>
      <c r="K97" s="666" t="s">
        <v>913</v>
      </c>
      <c r="L97" s="668">
        <v>188.75000000000006</v>
      </c>
      <c r="M97" s="668">
        <v>1</v>
      </c>
      <c r="N97" s="669">
        <v>188.75000000000006</v>
      </c>
    </row>
    <row r="98" spans="1:14" ht="14.4" customHeight="1" x14ac:dyDescent="0.3">
      <c r="A98" s="664" t="s">
        <v>544</v>
      </c>
      <c r="B98" s="665" t="s">
        <v>545</v>
      </c>
      <c r="C98" s="666" t="s">
        <v>549</v>
      </c>
      <c r="D98" s="667" t="s">
        <v>4277</v>
      </c>
      <c r="E98" s="666" t="s">
        <v>569</v>
      </c>
      <c r="F98" s="667" t="s">
        <v>4283</v>
      </c>
      <c r="G98" s="666" t="s">
        <v>613</v>
      </c>
      <c r="H98" s="666" t="s">
        <v>914</v>
      </c>
      <c r="I98" s="666" t="s">
        <v>915</v>
      </c>
      <c r="J98" s="666" t="s">
        <v>916</v>
      </c>
      <c r="K98" s="666" t="s">
        <v>917</v>
      </c>
      <c r="L98" s="668">
        <v>117.34071428571427</v>
      </c>
      <c r="M98" s="668">
        <v>28</v>
      </c>
      <c r="N98" s="669">
        <v>3285.5399999999995</v>
      </c>
    </row>
    <row r="99" spans="1:14" ht="14.4" customHeight="1" x14ac:dyDescent="0.3">
      <c r="A99" s="664" t="s">
        <v>544</v>
      </c>
      <c r="B99" s="665" t="s">
        <v>545</v>
      </c>
      <c r="C99" s="666" t="s">
        <v>549</v>
      </c>
      <c r="D99" s="667" t="s">
        <v>4277</v>
      </c>
      <c r="E99" s="666" t="s">
        <v>569</v>
      </c>
      <c r="F99" s="667" t="s">
        <v>4283</v>
      </c>
      <c r="G99" s="666" t="s">
        <v>613</v>
      </c>
      <c r="H99" s="666" t="s">
        <v>918</v>
      </c>
      <c r="I99" s="666" t="s">
        <v>919</v>
      </c>
      <c r="J99" s="666" t="s">
        <v>920</v>
      </c>
      <c r="K99" s="666" t="s">
        <v>921</v>
      </c>
      <c r="L99" s="668">
        <v>71.346557752457542</v>
      </c>
      <c r="M99" s="668">
        <v>3</v>
      </c>
      <c r="N99" s="669">
        <v>214.03967325737264</v>
      </c>
    </row>
    <row r="100" spans="1:14" ht="14.4" customHeight="1" x14ac:dyDescent="0.3">
      <c r="A100" s="664" t="s">
        <v>544</v>
      </c>
      <c r="B100" s="665" t="s">
        <v>545</v>
      </c>
      <c r="C100" s="666" t="s">
        <v>549</v>
      </c>
      <c r="D100" s="667" t="s">
        <v>4277</v>
      </c>
      <c r="E100" s="666" t="s">
        <v>569</v>
      </c>
      <c r="F100" s="667" t="s">
        <v>4283</v>
      </c>
      <c r="G100" s="666" t="s">
        <v>613</v>
      </c>
      <c r="H100" s="666" t="s">
        <v>922</v>
      </c>
      <c r="I100" s="666" t="s">
        <v>923</v>
      </c>
      <c r="J100" s="666" t="s">
        <v>924</v>
      </c>
      <c r="K100" s="666" t="s">
        <v>925</v>
      </c>
      <c r="L100" s="668">
        <v>125.43</v>
      </c>
      <c r="M100" s="668">
        <v>1</v>
      </c>
      <c r="N100" s="669">
        <v>125.43</v>
      </c>
    </row>
    <row r="101" spans="1:14" ht="14.4" customHeight="1" x14ac:dyDescent="0.3">
      <c r="A101" s="664" t="s">
        <v>544</v>
      </c>
      <c r="B101" s="665" t="s">
        <v>545</v>
      </c>
      <c r="C101" s="666" t="s">
        <v>549</v>
      </c>
      <c r="D101" s="667" t="s">
        <v>4277</v>
      </c>
      <c r="E101" s="666" t="s">
        <v>569</v>
      </c>
      <c r="F101" s="667" t="s">
        <v>4283</v>
      </c>
      <c r="G101" s="666" t="s">
        <v>613</v>
      </c>
      <c r="H101" s="666" t="s">
        <v>926</v>
      </c>
      <c r="I101" s="666" t="s">
        <v>927</v>
      </c>
      <c r="J101" s="666" t="s">
        <v>928</v>
      </c>
      <c r="K101" s="666" t="s">
        <v>929</v>
      </c>
      <c r="L101" s="668">
        <v>124.26992327289764</v>
      </c>
      <c r="M101" s="668">
        <v>8</v>
      </c>
      <c r="N101" s="669">
        <v>994.15938618318114</v>
      </c>
    </row>
    <row r="102" spans="1:14" ht="14.4" customHeight="1" x14ac:dyDescent="0.3">
      <c r="A102" s="664" t="s">
        <v>544</v>
      </c>
      <c r="B102" s="665" t="s">
        <v>545</v>
      </c>
      <c r="C102" s="666" t="s">
        <v>549</v>
      </c>
      <c r="D102" s="667" t="s">
        <v>4277</v>
      </c>
      <c r="E102" s="666" t="s">
        <v>569</v>
      </c>
      <c r="F102" s="667" t="s">
        <v>4283</v>
      </c>
      <c r="G102" s="666" t="s">
        <v>613</v>
      </c>
      <c r="H102" s="666" t="s">
        <v>930</v>
      </c>
      <c r="I102" s="666" t="s">
        <v>931</v>
      </c>
      <c r="J102" s="666" t="s">
        <v>932</v>
      </c>
      <c r="K102" s="666" t="s">
        <v>933</v>
      </c>
      <c r="L102" s="668">
        <v>176.6242369931046</v>
      </c>
      <c r="M102" s="668">
        <v>80</v>
      </c>
      <c r="N102" s="669">
        <v>14129.938959448367</v>
      </c>
    </row>
    <row r="103" spans="1:14" ht="14.4" customHeight="1" x14ac:dyDescent="0.3">
      <c r="A103" s="664" t="s">
        <v>544</v>
      </c>
      <c r="B103" s="665" t="s">
        <v>545</v>
      </c>
      <c r="C103" s="666" t="s">
        <v>549</v>
      </c>
      <c r="D103" s="667" t="s">
        <v>4277</v>
      </c>
      <c r="E103" s="666" t="s">
        <v>569</v>
      </c>
      <c r="F103" s="667" t="s">
        <v>4283</v>
      </c>
      <c r="G103" s="666" t="s">
        <v>613</v>
      </c>
      <c r="H103" s="666" t="s">
        <v>934</v>
      </c>
      <c r="I103" s="666" t="s">
        <v>935</v>
      </c>
      <c r="J103" s="666" t="s">
        <v>936</v>
      </c>
      <c r="K103" s="666" t="s">
        <v>937</v>
      </c>
      <c r="L103" s="668">
        <v>23.510004755153748</v>
      </c>
      <c r="M103" s="668">
        <v>7</v>
      </c>
      <c r="N103" s="669">
        <v>164.57003328607624</v>
      </c>
    </row>
    <row r="104" spans="1:14" ht="14.4" customHeight="1" x14ac:dyDescent="0.3">
      <c r="A104" s="664" t="s">
        <v>544</v>
      </c>
      <c r="B104" s="665" t="s">
        <v>545</v>
      </c>
      <c r="C104" s="666" t="s">
        <v>549</v>
      </c>
      <c r="D104" s="667" t="s">
        <v>4277</v>
      </c>
      <c r="E104" s="666" t="s">
        <v>569</v>
      </c>
      <c r="F104" s="667" t="s">
        <v>4283</v>
      </c>
      <c r="G104" s="666" t="s">
        <v>613</v>
      </c>
      <c r="H104" s="666" t="s">
        <v>938</v>
      </c>
      <c r="I104" s="666" t="s">
        <v>939</v>
      </c>
      <c r="J104" s="666" t="s">
        <v>940</v>
      </c>
      <c r="K104" s="666" t="s">
        <v>941</v>
      </c>
      <c r="L104" s="668">
        <v>60.727019111115119</v>
      </c>
      <c r="M104" s="668">
        <v>263</v>
      </c>
      <c r="N104" s="669">
        <v>15971.206026223277</v>
      </c>
    </row>
    <row r="105" spans="1:14" ht="14.4" customHeight="1" x14ac:dyDescent="0.3">
      <c r="A105" s="664" t="s">
        <v>544</v>
      </c>
      <c r="B105" s="665" t="s">
        <v>545</v>
      </c>
      <c r="C105" s="666" t="s">
        <v>549</v>
      </c>
      <c r="D105" s="667" t="s">
        <v>4277</v>
      </c>
      <c r="E105" s="666" t="s">
        <v>569</v>
      </c>
      <c r="F105" s="667" t="s">
        <v>4283</v>
      </c>
      <c r="G105" s="666" t="s">
        <v>613</v>
      </c>
      <c r="H105" s="666" t="s">
        <v>942</v>
      </c>
      <c r="I105" s="666" t="s">
        <v>942</v>
      </c>
      <c r="J105" s="666" t="s">
        <v>943</v>
      </c>
      <c r="K105" s="666" t="s">
        <v>944</v>
      </c>
      <c r="L105" s="668">
        <v>147.50000000000003</v>
      </c>
      <c r="M105" s="668">
        <v>1</v>
      </c>
      <c r="N105" s="669">
        <v>147.50000000000003</v>
      </c>
    </row>
    <row r="106" spans="1:14" ht="14.4" customHeight="1" x14ac:dyDescent="0.3">
      <c r="A106" s="664" t="s">
        <v>544</v>
      </c>
      <c r="B106" s="665" t="s">
        <v>545</v>
      </c>
      <c r="C106" s="666" t="s">
        <v>549</v>
      </c>
      <c r="D106" s="667" t="s">
        <v>4277</v>
      </c>
      <c r="E106" s="666" t="s">
        <v>569</v>
      </c>
      <c r="F106" s="667" t="s">
        <v>4283</v>
      </c>
      <c r="G106" s="666" t="s">
        <v>613</v>
      </c>
      <c r="H106" s="666" t="s">
        <v>945</v>
      </c>
      <c r="I106" s="666" t="s">
        <v>946</v>
      </c>
      <c r="J106" s="666" t="s">
        <v>947</v>
      </c>
      <c r="K106" s="666" t="s">
        <v>948</v>
      </c>
      <c r="L106" s="668">
        <v>131.15940622543707</v>
      </c>
      <c r="M106" s="668">
        <v>2</v>
      </c>
      <c r="N106" s="669">
        <v>262.31881245087413</v>
      </c>
    </row>
    <row r="107" spans="1:14" ht="14.4" customHeight="1" x14ac:dyDescent="0.3">
      <c r="A107" s="664" t="s">
        <v>544</v>
      </c>
      <c r="B107" s="665" t="s">
        <v>545</v>
      </c>
      <c r="C107" s="666" t="s">
        <v>549</v>
      </c>
      <c r="D107" s="667" t="s">
        <v>4277</v>
      </c>
      <c r="E107" s="666" t="s">
        <v>569</v>
      </c>
      <c r="F107" s="667" t="s">
        <v>4283</v>
      </c>
      <c r="G107" s="666" t="s">
        <v>613</v>
      </c>
      <c r="H107" s="666" t="s">
        <v>949</v>
      </c>
      <c r="I107" s="666" t="s">
        <v>950</v>
      </c>
      <c r="J107" s="666" t="s">
        <v>951</v>
      </c>
      <c r="K107" s="666" t="s">
        <v>952</v>
      </c>
      <c r="L107" s="668">
        <v>70.389012665190918</v>
      </c>
      <c r="M107" s="668">
        <v>1</v>
      </c>
      <c r="N107" s="669">
        <v>70.389012665190918</v>
      </c>
    </row>
    <row r="108" spans="1:14" ht="14.4" customHeight="1" x14ac:dyDescent="0.3">
      <c r="A108" s="664" t="s">
        <v>544</v>
      </c>
      <c r="B108" s="665" t="s">
        <v>545</v>
      </c>
      <c r="C108" s="666" t="s">
        <v>549</v>
      </c>
      <c r="D108" s="667" t="s">
        <v>4277</v>
      </c>
      <c r="E108" s="666" t="s">
        <v>569</v>
      </c>
      <c r="F108" s="667" t="s">
        <v>4283</v>
      </c>
      <c r="G108" s="666" t="s">
        <v>613</v>
      </c>
      <c r="H108" s="666" t="s">
        <v>953</v>
      </c>
      <c r="I108" s="666" t="s">
        <v>954</v>
      </c>
      <c r="J108" s="666" t="s">
        <v>955</v>
      </c>
      <c r="K108" s="666" t="s">
        <v>956</v>
      </c>
      <c r="L108" s="668">
        <v>36.539314027480778</v>
      </c>
      <c r="M108" s="668">
        <v>277</v>
      </c>
      <c r="N108" s="669">
        <v>10121.389985612175</v>
      </c>
    </row>
    <row r="109" spans="1:14" ht="14.4" customHeight="1" x14ac:dyDescent="0.3">
      <c r="A109" s="664" t="s">
        <v>544</v>
      </c>
      <c r="B109" s="665" t="s">
        <v>545</v>
      </c>
      <c r="C109" s="666" t="s">
        <v>549</v>
      </c>
      <c r="D109" s="667" t="s">
        <v>4277</v>
      </c>
      <c r="E109" s="666" t="s">
        <v>569</v>
      </c>
      <c r="F109" s="667" t="s">
        <v>4283</v>
      </c>
      <c r="G109" s="666" t="s">
        <v>613</v>
      </c>
      <c r="H109" s="666" t="s">
        <v>957</v>
      </c>
      <c r="I109" s="666" t="s">
        <v>958</v>
      </c>
      <c r="J109" s="666" t="s">
        <v>959</v>
      </c>
      <c r="K109" s="666" t="s">
        <v>960</v>
      </c>
      <c r="L109" s="668">
        <v>123.95136266735054</v>
      </c>
      <c r="M109" s="668">
        <v>10</v>
      </c>
      <c r="N109" s="669">
        <v>1239.5136266735053</v>
      </c>
    </row>
    <row r="110" spans="1:14" ht="14.4" customHeight="1" x14ac:dyDescent="0.3">
      <c r="A110" s="664" t="s">
        <v>544</v>
      </c>
      <c r="B110" s="665" t="s">
        <v>545</v>
      </c>
      <c r="C110" s="666" t="s">
        <v>549</v>
      </c>
      <c r="D110" s="667" t="s">
        <v>4277</v>
      </c>
      <c r="E110" s="666" t="s">
        <v>569</v>
      </c>
      <c r="F110" s="667" t="s">
        <v>4283</v>
      </c>
      <c r="G110" s="666" t="s">
        <v>613</v>
      </c>
      <c r="H110" s="666" t="s">
        <v>961</v>
      </c>
      <c r="I110" s="666" t="s">
        <v>962</v>
      </c>
      <c r="J110" s="666" t="s">
        <v>963</v>
      </c>
      <c r="K110" s="666" t="s">
        <v>964</v>
      </c>
      <c r="L110" s="668">
        <v>125.76316636604706</v>
      </c>
      <c r="M110" s="668">
        <v>99</v>
      </c>
      <c r="N110" s="669">
        <v>12450.553470238659</v>
      </c>
    </row>
    <row r="111" spans="1:14" ht="14.4" customHeight="1" x14ac:dyDescent="0.3">
      <c r="A111" s="664" t="s">
        <v>544</v>
      </c>
      <c r="B111" s="665" t="s">
        <v>545</v>
      </c>
      <c r="C111" s="666" t="s">
        <v>549</v>
      </c>
      <c r="D111" s="667" t="s">
        <v>4277</v>
      </c>
      <c r="E111" s="666" t="s">
        <v>569</v>
      </c>
      <c r="F111" s="667" t="s">
        <v>4283</v>
      </c>
      <c r="G111" s="666" t="s">
        <v>613</v>
      </c>
      <c r="H111" s="666" t="s">
        <v>965</v>
      </c>
      <c r="I111" s="666" t="s">
        <v>966</v>
      </c>
      <c r="J111" s="666" t="s">
        <v>967</v>
      </c>
      <c r="K111" s="666" t="s">
        <v>968</v>
      </c>
      <c r="L111" s="668">
        <v>141.63298275584904</v>
      </c>
      <c r="M111" s="668">
        <v>51</v>
      </c>
      <c r="N111" s="669">
        <v>7223.2821205483015</v>
      </c>
    </row>
    <row r="112" spans="1:14" ht="14.4" customHeight="1" x14ac:dyDescent="0.3">
      <c r="A112" s="664" t="s">
        <v>544</v>
      </c>
      <c r="B112" s="665" t="s">
        <v>545</v>
      </c>
      <c r="C112" s="666" t="s">
        <v>549</v>
      </c>
      <c r="D112" s="667" t="s">
        <v>4277</v>
      </c>
      <c r="E112" s="666" t="s">
        <v>569</v>
      </c>
      <c r="F112" s="667" t="s">
        <v>4283</v>
      </c>
      <c r="G112" s="666" t="s">
        <v>613</v>
      </c>
      <c r="H112" s="666" t="s">
        <v>969</v>
      </c>
      <c r="I112" s="666" t="s">
        <v>970</v>
      </c>
      <c r="J112" s="666" t="s">
        <v>971</v>
      </c>
      <c r="K112" s="666" t="s">
        <v>972</v>
      </c>
      <c r="L112" s="668">
        <v>96.7</v>
      </c>
      <c r="M112" s="668">
        <v>4</v>
      </c>
      <c r="N112" s="669">
        <v>386.8</v>
      </c>
    </row>
    <row r="113" spans="1:14" ht="14.4" customHeight="1" x14ac:dyDescent="0.3">
      <c r="A113" s="664" t="s">
        <v>544</v>
      </c>
      <c r="B113" s="665" t="s">
        <v>545</v>
      </c>
      <c r="C113" s="666" t="s">
        <v>549</v>
      </c>
      <c r="D113" s="667" t="s">
        <v>4277</v>
      </c>
      <c r="E113" s="666" t="s">
        <v>569</v>
      </c>
      <c r="F113" s="667" t="s">
        <v>4283</v>
      </c>
      <c r="G113" s="666" t="s">
        <v>613</v>
      </c>
      <c r="H113" s="666" t="s">
        <v>973</v>
      </c>
      <c r="I113" s="666" t="s">
        <v>973</v>
      </c>
      <c r="J113" s="666" t="s">
        <v>974</v>
      </c>
      <c r="K113" s="666" t="s">
        <v>975</v>
      </c>
      <c r="L113" s="668">
        <v>133.30999999999989</v>
      </c>
      <c r="M113" s="668">
        <v>1</v>
      </c>
      <c r="N113" s="669">
        <v>133.30999999999989</v>
      </c>
    </row>
    <row r="114" spans="1:14" ht="14.4" customHeight="1" x14ac:dyDescent="0.3">
      <c r="A114" s="664" t="s">
        <v>544</v>
      </c>
      <c r="B114" s="665" t="s">
        <v>545</v>
      </c>
      <c r="C114" s="666" t="s">
        <v>549</v>
      </c>
      <c r="D114" s="667" t="s">
        <v>4277</v>
      </c>
      <c r="E114" s="666" t="s">
        <v>569</v>
      </c>
      <c r="F114" s="667" t="s">
        <v>4283</v>
      </c>
      <c r="G114" s="666" t="s">
        <v>613</v>
      </c>
      <c r="H114" s="666" t="s">
        <v>976</v>
      </c>
      <c r="I114" s="666" t="s">
        <v>977</v>
      </c>
      <c r="J114" s="666" t="s">
        <v>978</v>
      </c>
      <c r="K114" s="666" t="s">
        <v>979</v>
      </c>
      <c r="L114" s="668">
        <v>79.28</v>
      </c>
      <c r="M114" s="668">
        <v>14</v>
      </c>
      <c r="N114" s="669">
        <v>1109.92</v>
      </c>
    </row>
    <row r="115" spans="1:14" ht="14.4" customHeight="1" x14ac:dyDescent="0.3">
      <c r="A115" s="664" t="s">
        <v>544</v>
      </c>
      <c r="B115" s="665" t="s">
        <v>545</v>
      </c>
      <c r="C115" s="666" t="s">
        <v>549</v>
      </c>
      <c r="D115" s="667" t="s">
        <v>4277</v>
      </c>
      <c r="E115" s="666" t="s">
        <v>569</v>
      </c>
      <c r="F115" s="667" t="s">
        <v>4283</v>
      </c>
      <c r="G115" s="666" t="s">
        <v>613</v>
      </c>
      <c r="H115" s="666" t="s">
        <v>980</v>
      </c>
      <c r="I115" s="666" t="s">
        <v>981</v>
      </c>
      <c r="J115" s="666" t="s">
        <v>751</v>
      </c>
      <c r="K115" s="666" t="s">
        <v>982</v>
      </c>
      <c r="L115" s="668">
        <v>44.638950233249169</v>
      </c>
      <c r="M115" s="668">
        <v>76</v>
      </c>
      <c r="N115" s="669">
        <v>3392.5602177269366</v>
      </c>
    </row>
    <row r="116" spans="1:14" ht="14.4" customHeight="1" x14ac:dyDescent="0.3">
      <c r="A116" s="664" t="s">
        <v>544</v>
      </c>
      <c r="B116" s="665" t="s">
        <v>545</v>
      </c>
      <c r="C116" s="666" t="s">
        <v>549</v>
      </c>
      <c r="D116" s="667" t="s">
        <v>4277</v>
      </c>
      <c r="E116" s="666" t="s">
        <v>569</v>
      </c>
      <c r="F116" s="667" t="s">
        <v>4283</v>
      </c>
      <c r="G116" s="666" t="s">
        <v>613</v>
      </c>
      <c r="H116" s="666" t="s">
        <v>983</v>
      </c>
      <c r="I116" s="666" t="s">
        <v>984</v>
      </c>
      <c r="J116" s="666" t="s">
        <v>985</v>
      </c>
      <c r="K116" s="666" t="s">
        <v>986</v>
      </c>
      <c r="L116" s="668">
        <v>127.80857231902473</v>
      </c>
      <c r="M116" s="668">
        <v>7</v>
      </c>
      <c r="N116" s="669">
        <v>894.66000623317314</v>
      </c>
    </row>
    <row r="117" spans="1:14" ht="14.4" customHeight="1" x14ac:dyDescent="0.3">
      <c r="A117" s="664" t="s">
        <v>544</v>
      </c>
      <c r="B117" s="665" t="s">
        <v>545</v>
      </c>
      <c r="C117" s="666" t="s">
        <v>549</v>
      </c>
      <c r="D117" s="667" t="s">
        <v>4277</v>
      </c>
      <c r="E117" s="666" t="s">
        <v>569</v>
      </c>
      <c r="F117" s="667" t="s">
        <v>4283</v>
      </c>
      <c r="G117" s="666" t="s">
        <v>613</v>
      </c>
      <c r="H117" s="666" t="s">
        <v>987</v>
      </c>
      <c r="I117" s="666" t="s">
        <v>988</v>
      </c>
      <c r="J117" s="666" t="s">
        <v>989</v>
      </c>
      <c r="K117" s="666" t="s">
        <v>990</v>
      </c>
      <c r="L117" s="668">
        <v>86.22</v>
      </c>
      <c r="M117" s="668">
        <v>2</v>
      </c>
      <c r="N117" s="669">
        <v>172.44</v>
      </c>
    </row>
    <row r="118" spans="1:14" ht="14.4" customHeight="1" x14ac:dyDescent="0.3">
      <c r="A118" s="664" t="s">
        <v>544</v>
      </c>
      <c r="B118" s="665" t="s">
        <v>545</v>
      </c>
      <c r="C118" s="666" t="s">
        <v>549</v>
      </c>
      <c r="D118" s="667" t="s">
        <v>4277</v>
      </c>
      <c r="E118" s="666" t="s">
        <v>569</v>
      </c>
      <c r="F118" s="667" t="s">
        <v>4283</v>
      </c>
      <c r="G118" s="666" t="s">
        <v>613</v>
      </c>
      <c r="H118" s="666" t="s">
        <v>991</v>
      </c>
      <c r="I118" s="666" t="s">
        <v>991</v>
      </c>
      <c r="J118" s="666" t="s">
        <v>755</v>
      </c>
      <c r="K118" s="666" t="s">
        <v>992</v>
      </c>
      <c r="L118" s="668">
        <v>108.51625009785062</v>
      </c>
      <c r="M118" s="668">
        <v>49</v>
      </c>
      <c r="N118" s="669">
        <v>5317.29625479468</v>
      </c>
    </row>
    <row r="119" spans="1:14" ht="14.4" customHeight="1" x14ac:dyDescent="0.3">
      <c r="A119" s="664" t="s">
        <v>544</v>
      </c>
      <c r="B119" s="665" t="s">
        <v>545</v>
      </c>
      <c r="C119" s="666" t="s">
        <v>549</v>
      </c>
      <c r="D119" s="667" t="s">
        <v>4277</v>
      </c>
      <c r="E119" s="666" t="s">
        <v>569</v>
      </c>
      <c r="F119" s="667" t="s">
        <v>4283</v>
      </c>
      <c r="G119" s="666" t="s">
        <v>613</v>
      </c>
      <c r="H119" s="666" t="s">
        <v>993</v>
      </c>
      <c r="I119" s="666" t="s">
        <v>994</v>
      </c>
      <c r="J119" s="666" t="s">
        <v>995</v>
      </c>
      <c r="K119" s="666" t="s">
        <v>996</v>
      </c>
      <c r="L119" s="668">
        <v>45.153404473594605</v>
      </c>
      <c r="M119" s="668">
        <v>52</v>
      </c>
      <c r="N119" s="669">
        <v>2347.9770326269195</v>
      </c>
    </row>
    <row r="120" spans="1:14" ht="14.4" customHeight="1" x14ac:dyDescent="0.3">
      <c r="A120" s="664" t="s">
        <v>544</v>
      </c>
      <c r="B120" s="665" t="s">
        <v>545</v>
      </c>
      <c r="C120" s="666" t="s">
        <v>549</v>
      </c>
      <c r="D120" s="667" t="s">
        <v>4277</v>
      </c>
      <c r="E120" s="666" t="s">
        <v>569</v>
      </c>
      <c r="F120" s="667" t="s">
        <v>4283</v>
      </c>
      <c r="G120" s="666" t="s">
        <v>613</v>
      </c>
      <c r="H120" s="666" t="s">
        <v>997</v>
      </c>
      <c r="I120" s="666" t="s">
        <v>998</v>
      </c>
      <c r="J120" s="666" t="s">
        <v>995</v>
      </c>
      <c r="K120" s="666" t="s">
        <v>999</v>
      </c>
      <c r="L120" s="668">
        <v>210.04346506822085</v>
      </c>
      <c r="M120" s="668">
        <v>35</v>
      </c>
      <c r="N120" s="669">
        <v>7351.5212773877302</v>
      </c>
    </row>
    <row r="121" spans="1:14" ht="14.4" customHeight="1" x14ac:dyDescent="0.3">
      <c r="A121" s="664" t="s">
        <v>544</v>
      </c>
      <c r="B121" s="665" t="s">
        <v>545</v>
      </c>
      <c r="C121" s="666" t="s">
        <v>549</v>
      </c>
      <c r="D121" s="667" t="s">
        <v>4277</v>
      </c>
      <c r="E121" s="666" t="s">
        <v>569</v>
      </c>
      <c r="F121" s="667" t="s">
        <v>4283</v>
      </c>
      <c r="G121" s="666" t="s">
        <v>613</v>
      </c>
      <c r="H121" s="666" t="s">
        <v>1000</v>
      </c>
      <c r="I121" s="666" t="s">
        <v>1001</v>
      </c>
      <c r="J121" s="666" t="s">
        <v>1002</v>
      </c>
      <c r="K121" s="666" t="s">
        <v>1003</v>
      </c>
      <c r="L121" s="668">
        <v>74.890000207185921</v>
      </c>
      <c r="M121" s="668">
        <v>9</v>
      </c>
      <c r="N121" s="669">
        <v>674.01000186467331</v>
      </c>
    </row>
    <row r="122" spans="1:14" ht="14.4" customHeight="1" x14ac:dyDescent="0.3">
      <c r="A122" s="664" t="s">
        <v>544</v>
      </c>
      <c r="B122" s="665" t="s">
        <v>545</v>
      </c>
      <c r="C122" s="666" t="s">
        <v>549</v>
      </c>
      <c r="D122" s="667" t="s">
        <v>4277</v>
      </c>
      <c r="E122" s="666" t="s">
        <v>569</v>
      </c>
      <c r="F122" s="667" t="s">
        <v>4283</v>
      </c>
      <c r="G122" s="666" t="s">
        <v>613</v>
      </c>
      <c r="H122" s="666" t="s">
        <v>1004</v>
      </c>
      <c r="I122" s="666" t="s">
        <v>1005</v>
      </c>
      <c r="J122" s="666" t="s">
        <v>1006</v>
      </c>
      <c r="K122" s="666" t="s">
        <v>1007</v>
      </c>
      <c r="L122" s="668">
        <v>375.8001537895438</v>
      </c>
      <c r="M122" s="668">
        <v>26</v>
      </c>
      <c r="N122" s="669">
        <v>9770.8039985281393</v>
      </c>
    </row>
    <row r="123" spans="1:14" ht="14.4" customHeight="1" x14ac:dyDescent="0.3">
      <c r="A123" s="664" t="s">
        <v>544</v>
      </c>
      <c r="B123" s="665" t="s">
        <v>545</v>
      </c>
      <c r="C123" s="666" t="s">
        <v>549</v>
      </c>
      <c r="D123" s="667" t="s">
        <v>4277</v>
      </c>
      <c r="E123" s="666" t="s">
        <v>569</v>
      </c>
      <c r="F123" s="667" t="s">
        <v>4283</v>
      </c>
      <c r="G123" s="666" t="s">
        <v>613</v>
      </c>
      <c r="H123" s="666" t="s">
        <v>1008</v>
      </c>
      <c r="I123" s="666" t="s">
        <v>1009</v>
      </c>
      <c r="J123" s="666" t="s">
        <v>1010</v>
      </c>
      <c r="K123" s="666" t="s">
        <v>1011</v>
      </c>
      <c r="L123" s="668">
        <v>514.6400000000001</v>
      </c>
      <c r="M123" s="668">
        <v>1</v>
      </c>
      <c r="N123" s="669">
        <v>514.6400000000001</v>
      </c>
    </row>
    <row r="124" spans="1:14" ht="14.4" customHeight="1" x14ac:dyDescent="0.3">
      <c r="A124" s="664" t="s">
        <v>544</v>
      </c>
      <c r="B124" s="665" t="s">
        <v>545</v>
      </c>
      <c r="C124" s="666" t="s">
        <v>549</v>
      </c>
      <c r="D124" s="667" t="s">
        <v>4277</v>
      </c>
      <c r="E124" s="666" t="s">
        <v>569</v>
      </c>
      <c r="F124" s="667" t="s">
        <v>4283</v>
      </c>
      <c r="G124" s="666" t="s">
        <v>613</v>
      </c>
      <c r="H124" s="666" t="s">
        <v>1012</v>
      </c>
      <c r="I124" s="666" t="s">
        <v>1013</v>
      </c>
      <c r="J124" s="666" t="s">
        <v>1014</v>
      </c>
      <c r="K124" s="666" t="s">
        <v>1015</v>
      </c>
      <c r="L124" s="668">
        <v>53.04</v>
      </c>
      <c r="M124" s="668">
        <v>1</v>
      </c>
      <c r="N124" s="669">
        <v>53.04</v>
      </c>
    </row>
    <row r="125" spans="1:14" ht="14.4" customHeight="1" x14ac:dyDescent="0.3">
      <c r="A125" s="664" t="s">
        <v>544</v>
      </c>
      <c r="B125" s="665" t="s">
        <v>545</v>
      </c>
      <c r="C125" s="666" t="s">
        <v>549</v>
      </c>
      <c r="D125" s="667" t="s">
        <v>4277</v>
      </c>
      <c r="E125" s="666" t="s">
        <v>569</v>
      </c>
      <c r="F125" s="667" t="s">
        <v>4283</v>
      </c>
      <c r="G125" s="666" t="s">
        <v>613</v>
      </c>
      <c r="H125" s="666" t="s">
        <v>1016</v>
      </c>
      <c r="I125" s="666" t="s">
        <v>1017</v>
      </c>
      <c r="J125" s="666" t="s">
        <v>1018</v>
      </c>
      <c r="K125" s="666" t="s">
        <v>1019</v>
      </c>
      <c r="L125" s="668">
        <v>39.549999999999997</v>
      </c>
      <c r="M125" s="668">
        <v>2</v>
      </c>
      <c r="N125" s="669">
        <v>79.099999999999994</v>
      </c>
    </row>
    <row r="126" spans="1:14" ht="14.4" customHeight="1" x14ac:dyDescent="0.3">
      <c r="A126" s="664" t="s">
        <v>544</v>
      </c>
      <c r="B126" s="665" t="s">
        <v>545</v>
      </c>
      <c r="C126" s="666" t="s">
        <v>549</v>
      </c>
      <c r="D126" s="667" t="s">
        <v>4277</v>
      </c>
      <c r="E126" s="666" t="s">
        <v>569</v>
      </c>
      <c r="F126" s="667" t="s">
        <v>4283</v>
      </c>
      <c r="G126" s="666" t="s">
        <v>613</v>
      </c>
      <c r="H126" s="666" t="s">
        <v>1020</v>
      </c>
      <c r="I126" s="666" t="s">
        <v>1021</v>
      </c>
      <c r="J126" s="666" t="s">
        <v>1022</v>
      </c>
      <c r="K126" s="666" t="s">
        <v>1023</v>
      </c>
      <c r="L126" s="668">
        <v>37.777142857142863</v>
      </c>
      <c r="M126" s="668">
        <v>7</v>
      </c>
      <c r="N126" s="669">
        <v>264.44000000000005</v>
      </c>
    </row>
    <row r="127" spans="1:14" ht="14.4" customHeight="1" x14ac:dyDescent="0.3">
      <c r="A127" s="664" t="s">
        <v>544</v>
      </c>
      <c r="B127" s="665" t="s">
        <v>545</v>
      </c>
      <c r="C127" s="666" t="s">
        <v>549</v>
      </c>
      <c r="D127" s="667" t="s">
        <v>4277</v>
      </c>
      <c r="E127" s="666" t="s">
        <v>569</v>
      </c>
      <c r="F127" s="667" t="s">
        <v>4283</v>
      </c>
      <c r="G127" s="666" t="s">
        <v>613</v>
      </c>
      <c r="H127" s="666" t="s">
        <v>1024</v>
      </c>
      <c r="I127" s="666" t="s">
        <v>1025</v>
      </c>
      <c r="J127" s="666" t="s">
        <v>1026</v>
      </c>
      <c r="K127" s="666" t="s">
        <v>1027</v>
      </c>
      <c r="L127" s="668">
        <v>111.98506329428233</v>
      </c>
      <c r="M127" s="668">
        <v>49</v>
      </c>
      <c r="N127" s="669">
        <v>5487.2681014198342</v>
      </c>
    </row>
    <row r="128" spans="1:14" ht="14.4" customHeight="1" x14ac:dyDescent="0.3">
      <c r="A128" s="664" t="s">
        <v>544</v>
      </c>
      <c r="B128" s="665" t="s">
        <v>545</v>
      </c>
      <c r="C128" s="666" t="s">
        <v>549</v>
      </c>
      <c r="D128" s="667" t="s">
        <v>4277</v>
      </c>
      <c r="E128" s="666" t="s">
        <v>569</v>
      </c>
      <c r="F128" s="667" t="s">
        <v>4283</v>
      </c>
      <c r="G128" s="666" t="s">
        <v>613</v>
      </c>
      <c r="H128" s="666" t="s">
        <v>1028</v>
      </c>
      <c r="I128" s="666" t="s">
        <v>1029</v>
      </c>
      <c r="J128" s="666" t="s">
        <v>1030</v>
      </c>
      <c r="K128" s="666" t="s">
        <v>1031</v>
      </c>
      <c r="L128" s="668">
        <v>46.469893658398277</v>
      </c>
      <c r="M128" s="668">
        <v>8</v>
      </c>
      <c r="N128" s="669">
        <v>371.75914926718622</v>
      </c>
    </row>
    <row r="129" spans="1:14" ht="14.4" customHeight="1" x14ac:dyDescent="0.3">
      <c r="A129" s="664" t="s">
        <v>544</v>
      </c>
      <c r="B129" s="665" t="s">
        <v>545</v>
      </c>
      <c r="C129" s="666" t="s">
        <v>549</v>
      </c>
      <c r="D129" s="667" t="s">
        <v>4277</v>
      </c>
      <c r="E129" s="666" t="s">
        <v>569</v>
      </c>
      <c r="F129" s="667" t="s">
        <v>4283</v>
      </c>
      <c r="G129" s="666" t="s">
        <v>613</v>
      </c>
      <c r="H129" s="666" t="s">
        <v>1032</v>
      </c>
      <c r="I129" s="666" t="s">
        <v>1033</v>
      </c>
      <c r="J129" s="666" t="s">
        <v>766</v>
      </c>
      <c r="K129" s="666" t="s">
        <v>1034</v>
      </c>
      <c r="L129" s="668">
        <v>159.84</v>
      </c>
      <c r="M129" s="668">
        <v>1</v>
      </c>
      <c r="N129" s="669">
        <v>159.84</v>
      </c>
    </row>
    <row r="130" spans="1:14" ht="14.4" customHeight="1" x14ac:dyDescent="0.3">
      <c r="A130" s="664" t="s">
        <v>544</v>
      </c>
      <c r="B130" s="665" t="s">
        <v>545</v>
      </c>
      <c r="C130" s="666" t="s">
        <v>549</v>
      </c>
      <c r="D130" s="667" t="s">
        <v>4277</v>
      </c>
      <c r="E130" s="666" t="s">
        <v>569</v>
      </c>
      <c r="F130" s="667" t="s">
        <v>4283</v>
      </c>
      <c r="G130" s="666" t="s">
        <v>613</v>
      </c>
      <c r="H130" s="666" t="s">
        <v>1035</v>
      </c>
      <c r="I130" s="666" t="s">
        <v>1036</v>
      </c>
      <c r="J130" s="666" t="s">
        <v>1037</v>
      </c>
      <c r="K130" s="666" t="s">
        <v>1038</v>
      </c>
      <c r="L130" s="668">
        <v>9.2949279888113789</v>
      </c>
      <c r="M130" s="668">
        <v>103</v>
      </c>
      <c r="N130" s="669">
        <v>957.37758284757206</v>
      </c>
    </row>
    <row r="131" spans="1:14" ht="14.4" customHeight="1" x14ac:dyDescent="0.3">
      <c r="A131" s="664" t="s">
        <v>544</v>
      </c>
      <c r="B131" s="665" t="s">
        <v>545</v>
      </c>
      <c r="C131" s="666" t="s">
        <v>549</v>
      </c>
      <c r="D131" s="667" t="s">
        <v>4277</v>
      </c>
      <c r="E131" s="666" t="s">
        <v>569</v>
      </c>
      <c r="F131" s="667" t="s">
        <v>4283</v>
      </c>
      <c r="G131" s="666" t="s">
        <v>613</v>
      </c>
      <c r="H131" s="666" t="s">
        <v>1039</v>
      </c>
      <c r="I131" s="666" t="s">
        <v>1040</v>
      </c>
      <c r="J131" s="666" t="s">
        <v>1041</v>
      </c>
      <c r="K131" s="666" t="s">
        <v>870</v>
      </c>
      <c r="L131" s="668">
        <v>60.376367639346313</v>
      </c>
      <c r="M131" s="668">
        <v>11</v>
      </c>
      <c r="N131" s="669">
        <v>664.14004403280944</v>
      </c>
    </row>
    <row r="132" spans="1:14" ht="14.4" customHeight="1" x14ac:dyDescent="0.3">
      <c r="A132" s="664" t="s">
        <v>544</v>
      </c>
      <c r="B132" s="665" t="s">
        <v>545</v>
      </c>
      <c r="C132" s="666" t="s">
        <v>549</v>
      </c>
      <c r="D132" s="667" t="s">
        <v>4277</v>
      </c>
      <c r="E132" s="666" t="s">
        <v>569</v>
      </c>
      <c r="F132" s="667" t="s">
        <v>4283</v>
      </c>
      <c r="G132" s="666" t="s">
        <v>613</v>
      </c>
      <c r="H132" s="666" t="s">
        <v>1042</v>
      </c>
      <c r="I132" s="666" t="s">
        <v>1043</v>
      </c>
      <c r="J132" s="666" t="s">
        <v>1044</v>
      </c>
      <c r="K132" s="666" t="s">
        <v>1045</v>
      </c>
      <c r="L132" s="668">
        <v>26.279999735853941</v>
      </c>
      <c r="M132" s="668">
        <v>21</v>
      </c>
      <c r="N132" s="669">
        <v>551.87999445293281</v>
      </c>
    </row>
    <row r="133" spans="1:14" ht="14.4" customHeight="1" x14ac:dyDescent="0.3">
      <c r="A133" s="664" t="s">
        <v>544</v>
      </c>
      <c r="B133" s="665" t="s">
        <v>545</v>
      </c>
      <c r="C133" s="666" t="s">
        <v>549</v>
      </c>
      <c r="D133" s="667" t="s">
        <v>4277</v>
      </c>
      <c r="E133" s="666" t="s">
        <v>569</v>
      </c>
      <c r="F133" s="667" t="s">
        <v>4283</v>
      </c>
      <c r="G133" s="666" t="s">
        <v>613</v>
      </c>
      <c r="H133" s="666" t="s">
        <v>1046</v>
      </c>
      <c r="I133" s="666" t="s">
        <v>1047</v>
      </c>
      <c r="J133" s="666" t="s">
        <v>1048</v>
      </c>
      <c r="K133" s="666" t="s">
        <v>1049</v>
      </c>
      <c r="L133" s="668">
        <v>219.91987415485278</v>
      </c>
      <c r="M133" s="668">
        <v>8</v>
      </c>
      <c r="N133" s="669">
        <v>1759.3589932388222</v>
      </c>
    </row>
    <row r="134" spans="1:14" ht="14.4" customHeight="1" x14ac:dyDescent="0.3">
      <c r="A134" s="664" t="s">
        <v>544</v>
      </c>
      <c r="B134" s="665" t="s">
        <v>545</v>
      </c>
      <c r="C134" s="666" t="s">
        <v>549</v>
      </c>
      <c r="D134" s="667" t="s">
        <v>4277</v>
      </c>
      <c r="E134" s="666" t="s">
        <v>569</v>
      </c>
      <c r="F134" s="667" t="s">
        <v>4283</v>
      </c>
      <c r="G134" s="666" t="s">
        <v>613</v>
      </c>
      <c r="H134" s="666" t="s">
        <v>1050</v>
      </c>
      <c r="I134" s="666" t="s">
        <v>1050</v>
      </c>
      <c r="J134" s="666" t="s">
        <v>1051</v>
      </c>
      <c r="K134" s="666" t="s">
        <v>1052</v>
      </c>
      <c r="L134" s="668">
        <v>365.40999476071084</v>
      </c>
      <c r="M134" s="668">
        <v>3</v>
      </c>
      <c r="N134" s="669">
        <v>1096.2299842821326</v>
      </c>
    </row>
    <row r="135" spans="1:14" ht="14.4" customHeight="1" x14ac:dyDescent="0.3">
      <c r="A135" s="664" t="s">
        <v>544</v>
      </c>
      <c r="B135" s="665" t="s">
        <v>545</v>
      </c>
      <c r="C135" s="666" t="s">
        <v>549</v>
      </c>
      <c r="D135" s="667" t="s">
        <v>4277</v>
      </c>
      <c r="E135" s="666" t="s">
        <v>569</v>
      </c>
      <c r="F135" s="667" t="s">
        <v>4283</v>
      </c>
      <c r="G135" s="666" t="s">
        <v>613</v>
      </c>
      <c r="H135" s="666" t="s">
        <v>1053</v>
      </c>
      <c r="I135" s="666" t="s">
        <v>1054</v>
      </c>
      <c r="J135" s="666" t="s">
        <v>1055</v>
      </c>
      <c r="K135" s="666" t="s">
        <v>1056</v>
      </c>
      <c r="L135" s="668">
        <v>161.60653707929271</v>
      </c>
      <c r="M135" s="668">
        <v>73</v>
      </c>
      <c r="N135" s="669">
        <v>11797.277206788367</v>
      </c>
    </row>
    <row r="136" spans="1:14" ht="14.4" customHeight="1" x14ac:dyDescent="0.3">
      <c r="A136" s="664" t="s">
        <v>544</v>
      </c>
      <c r="B136" s="665" t="s">
        <v>545</v>
      </c>
      <c r="C136" s="666" t="s">
        <v>549</v>
      </c>
      <c r="D136" s="667" t="s">
        <v>4277</v>
      </c>
      <c r="E136" s="666" t="s">
        <v>569</v>
      </c>
      <c r="F136" s="667" t="s">
        <v>4283</v>
      </c>
      <c r="G136" s="666" t="s">
        <v>613</v>
      </c>
      <c r="H136" s="666" t="s">
        <v>1057</v>
      </c>
      <c r="I136" s="666" t="s">
        <v>1058</v>
      </c>
      <c r="J136" s="666" t="s">
        <v>1059</v>
      </c>
      <c r="K136" s="666" t="s">
        <v>1060</v>
      </c>
      <c r="L136" s="668">
        <v>257.37</v>
      </c>
      <c r="M136" s="668">
        <v>3</v>
      </c>
      <c r="N136" s="669">
        <v>772.11</v>
      </c>
    </row>
    <row r="137" spans="1:14" ht="14.4" customHeight="1" x14ac:dyDescent="0.3">
      <c r="A137" s="664" t="s">
        <v>544</v>
      </c>
      <c r="B137" s="665" t="s">
        <v>545</v>
      </c>
      <c r="C137" s="666" t="s">
        <v>549</v>
      </c>
      <c r="D137" s="667" t="s">
        <v>4277</v>
      </c>
      <c r="E137" s="666" t="s">
        <v>569</v>
      </c>
      <c r="F137" s="667" t="s">
        <v>4283</v>
      </c>
      <c r="G137" s="666" t="s">
        <v>613</v>
      </c>
      <c r="H137" s="666" t="s">
        <v>1061</v>
      </c>
      <c r="I137" s="666" t="s">
        <v>1062</v>
      </c>
      <c r="J137" s="666" t="s">
        <v>1063</v>
      </c>
      <c r="K137" s="666"/>
      <c r="L137" s="668">
        <v>26.209746574054144</v>
      </c>
      <c r="M137" s="668">
        <v>5</v>
      </c>
      <c r="N137" s="669">
        <v>131.04873287027073</v>
      </c>
    </row>
    <row r="138" spans="1:14" ht="14.4" customHeight="1" x14ac:dyDescent="0.3">
      <c r="A138" s="664" t="s">
        <v>544</v>
      </c>
      <c r="B138" s="665" t="s">
        <v>545</v>
      </c>
      <c r="C138" s="666" t="s">
        <v>549</v>
      </c>
      <c r="D138" s="667" t="s">
        <v>4277</v>
      </c>
      <c r="E138" s="666" t="s">
        <v>569</v>
      </c>
      <c r="F138" s="667" t="s">
        <v>4283</v>
      </c>
      <c r="G138" s="666" t="s">
        <v>613</v>
      </c>
      <c r="H138" s="666" t="s">
        <v>1064</v>
      </c>
      <c r="I138" s="666" t="s">
        <v>1062</v>
      </c>
      <c r="J138" s="666" t="s">
        <v>1065</v>
      </c>
      <c r="K138" s="666" t="s">
        <v>1066</v>
      </c>
      <c r="L138" s="668">
        <v>40.229999999999961</v>
      </c>
      <c r="M138" s="668">
        <v>1</v>
      </c>
      <c r="N138" s="669">
        <v>40.229999999999961</v>
      </c>
    </row>
    <row r="139" spans="1:14" ht="14.4" customHeight="1" x14ac:dyDescent="0.3">
      <c r="A139" s="664" t="s">
        <v>544</v>
      </c>
      <c r="B139" s="665" t="s">
        <v>545</v>
      </c>
      <c r="C139" s="666" t="s">
        <v>549</v>
      </c>
      <c r="D139" s="667" t="s">
        <v>4277</v>
      </c>
      <c r="E139" s="666" t="s">
        <v>569</v>
      </c>
      <c r="F139" s="667" t="s">
        <v>4283</v>
      </c>
      <c r="G139" s="666" t="s">
        <v>613</v>
      </c>
      <c r="H139" s="666" t="s">
        <v>1067</v>
      </c>
      <c r="I139" s="666" t="s">
        <v>1062</v>
      </c>
      <c r="J139" s="666" t="s">
        <v>1068</v>
      </c>
      <c r="K139" s="666"/>
      <c r="L139" s="668">
        <v>144.25444444444443</v>
      </c>
      <c r="M139" s="668">
        <v>9</v>
      </c>
      <c r="N139" s="669">
        <v>1298.29</v>
      </c>
    </row>
    <row r="140" spans="1:14" ht="14.4" customHeight="1" x14ac:dyDescent="0.3">
      <c r="A140" s="664" t="s">
        <v>544</v>
      </c>
      <c r="B140" s="665" t="s">
        <v>545</v>
      </c>
      <c r="C140" s="666" t="s">
        <v>549</v>
      </c>
      <c r="D140" s="667" t="s">
        <v>4277</v>
      </c>
      <c r="E140" s="666" t="s">
        <v>569</v>
      </c>
      <c r="F140" s="667" t="s">
        <v>4283</v>
      </c>
      <c r="G140" s="666" t="s">
        <v>613</v>
      </c>
      <c r="H140" s="666" t="s">
        <v>1069</v>
      </c>
      <c r="I140" s="666" t="s">
        <v>1062</v>
      </c>
      <c r="J140" s="666" t="s">
        <v>1070</v>
      </c>
      <c r="K140" s="666"/>
      <c r="L140" s="668">
        <v>100.68</v>
      </c>
      <c r="M140" s="668">
        <v>3</v>
      </c>
      <c r="N140" s="669">
        <v>302.04000000000002</v>
      </c>
    </row>
    <row r="141" spans="1:14" ht="14.4" customHeight="1" x14ac:dyDescent="0.3">
      <c r="A141" s="664" t="s">
        <v>544</v>
      </c>
      <c r="B141" s="665" t="s">
        <v>545</v>
      </c>
      <c r="C141" s="666" t="s">
        <v>549</v>
      </c>
      <c r="D141" s="667" t="s">
        <v>4277</v>
      </c>
      <c r="E141" s="666" t="s">
        <v>569</v>
      </c>
      <c r="F141" s="667" t="s">
        <v>4283</v>
      </c>
      <c r="G141" s="666" t="s">
        <v>613</v>
      </c>
      <c r="H141" s="666" t="s">
        <v>1071</v>
      </c>
      <c r="I141" s="666" t="s">
        <v>1062</v>
      </c>
      <c r="J141" s="666" t="s">
        <v>1072</v>
      </c>
      <c r="K141" s="666"/>
      <c r="L141" s="668">
        <v>38.571671721157564</v>
      </c>
      <c r="M141" s="668">
        <v>10</v>
      </c>
      <c r="N141" s="669">
        <v>385.71671721157566</v>
      </c>
    </row>
    <row r="142" spans="1:14" ht="14.4" customHeight="1" x14ac:dyDescent="0.3">
      <c r="A142" s="664" t="s">
        <v>544</v>
      </c>
      <c r="B142" s="665" t="s">
        <v>545</v>
      </c>
      <c r="C142" s="666" t="s">
        <v>549</v>
      </c>
      <c r="D142" s="667" t="s">
        <v>4277</v>
      </c>
      <c r="E142" s="666" t="s">
        <v>569</v>
      </c>
      <c r="F142" s="667" t="s">
        <v>4283</v>
      </c>
      <c r="G142" s="666" t="s">
        <v>613</v>
      </c>
      <c r="H142" s="666" t="s">
        <v>1073</v>
      </c>
      <c r="I142" s="666" t="s">
        <v>1074</v>
      </c>
      <c r="J142" s="666" t="s">
        <v>1075</v>
      </c>
      <c r="K142" s="666" t="s">
        <v>1076</v>
      </c>
      <c r="L142" s="668">
        <v>72.126153846153841</v>
      </c>
      <c r="M142" s="668">
        <v>13</v>
      </c>
      <c r="N142" s="669">
        <v>937.63999999999987</v>
      </c>
    </row>
    <row r="143" spans="1:14" ht="14.4" customHeight="1" x14ac:dyDescent="0.3">
      <c r="A143" s="664" t="s">
        <v>544</v>
      </c>
      <c r="B143" s="665" t="s">
        <v>545</v>
      </c>
      <c r="C143" s="666" t="s">
        <v>549</v>
      </c>
      <c r="D143" s="667" t="s">
        <v>4277</v>
      </c>
      <c r="E143" s="666" t="s">
        <v>569</v>
      </c>
      <c r="F143" s="667" t="s">
        <v>4283</v>
      </c>
      <c r="G143" s="666" t="s">
        <v>613</v>
      </c>
      <c r="H143" s="666" t="s">
        <v>1077</v>
      </c>
      <c r="I143" s="666" t="s">
        <v>1078</v>
      </c>
      <c r="J143" s="666" t="s">
        <v>1079</v>
      </c>
      <c r="K143" s="666" t="s">
        <v>866</v>
      </c>
      <c r="L143" s="668">
        <v>32.759999999999991</v>
      </c>
      <c r="M143" s="668">
        <v>28</v>
      </c>
      <c r="N143" s="669">
        <v>917.27999999999975</v>
      </c>
    </row>
    <row r="144" spans="1:14" ht="14.4" customHeight="1" x14ac:dyDescent="0.3">
      <c r="A144" s="664" t="s">
        <v>544</v>
      </c>
      <c r="B144" s="665" t="s">
        <v>545</v>
      </c>
      <c r="C144" s="666" t="s">
        <v>549</v>
      </c>
      <c r="D144" s="667" t="s">
        <v>4277</v>
      </c>
      <c r="E144" s="666" t="s">
        <v>569</v>
      </c>
      <c r="F144" s="667" t="s">
        <v>4283</v>
      </c>
      <c r="G144" s="666" t="s">
        <v>613</v>
      </c>
      <c r="H144" s="666" t="s">
        <v>1080</v>
      </c>
      <c r="I144" s="666" t="s">
        <v>1081</v>
      </c>
      <c r="J144" s="666" t="s">
        <v>1044</v>
      </c>
      <c r="K144" s="666" t="s">
        <v>1082</v>
      </c>
      <c r="L144" s="668">
        <v>58.250000000000028</v>
      </c>
      <c r="M144" s="668">
        <v>4</v>
      </c>
      <c r="N144" s="669">
        <v>233.00000000000011</v>
      </c>
    </row>
    <row r="145" spans="1:14" ht="14.4" customHeight="1" x14ac:dyDescent="0.3">
      <c r="A145" s="664" t="s">
        <v>544</v>
      </c>
      <c r="B145" s="665" t="s">
        <v>545</v>
      </c>
      <c r="C145" s="666" t="s">
        <v>549</v>
      </c>
      <c r="D145" s="667" t="s">
        <v>4277</v>
      </c>
      <c r="E145" s="666" t="s">
        <v>569</v>
      </c>
      <c r="F145" s="667" t="s">
        <v>4283</v>
      </c>
      <c r="G145" s="666" t="s">
        <v>613</v>
      </c>
      <c r="H145" s="666" t="s">
        <v>1083</v>
      </c>
      <c r="I145" s="666" t="s">
        <v>1084</v>
      </c>
      <c r="J145" s="666" t="s">
        <v>1085</v>
      </c>
      <c r="K145" s="666" t="s">
        <v>1086</v>
      </c>
      <c r="L145" s="668">
        <v>67.229998609095105</v>
      </c>
      <c r="M145" s="668">
        <v>75</v>
      </c>
      <c r="N145" s="669">
        <v>5042.2498956821328</v>
      </c>
    </row>
    <row r="146" spans="1:14" ht="14.4" customHeight="1" x14ac:dyDescent="0.3">
      <c r="A146" s="664" t="s">
        <v>544</v>
      </c>
      <c r="B146" s="665" t="s">
        <v>545</v>
      </c>
      <c r="C146" s="666" t="s">
        <v>549</v>
      </c>
      <c r="D146" s="667" t="s">
        <v>4277</v>
      </c>
      <c r="E146" s="666" t="s">
        <v>569</v>
      </c>
      <c r="F146" s="667" t="s">
        <v>4283</v>
      </c>
      <c r="G146" s="666" t="s">
        <v>613</v>
      </c>
      <c r="H146" s="666" t="s">
        <v>1087</v>
      </c>
      <c r="I146" s="666" t="s">
        <v>1088</v>
      </c>
      <c r="J146" s="666" t="s">
        <v>1089</v>
      </c>
      <c r="K146" s="666" t="s">
        <v>1090</v>
      </c>
      <c r="L146" s="668">
        <v>99.43</v>
      </c>
      <c r="M146" s="668">
        <v>1</v>
      </c>
      <c r="N146" s="669">
        <v>99.43</v>
      </c>
    </row>
    <row r="147" spans="1:14" ht="14.4" customHeight="1" x14ac:dyDescent="0.3">
      <c r="A147" s="664" t="s">
        <v>544</v>
      </c>
      <c r="B147" s="665" t="s">
        <v>545</v>
      </c>
      <c r="C147" s="666" t="s">
        <v>549</v>
      </c>
      <c r="D147" s="667" t="s">
        <v>4277</v>
      </c>
      <c r="E147" s="666" t="s">
        <v>569</v>
      </c>
      <c r="F147" s="667" t="s">
        <v>4283</v>
      </c>
      <c r="G147" s="666" t="s">
        <v>613</v>
      </c>
      <c r="H147" s="666" t="s">
        <v>1091</v>
      </c>
      <c r="I147" s="666" t="s">
        <v>1092</v>
      </c>
      <c r="J147" s="666" t="s">
        <v>1093</v>
      </c>
      <c r="K147" s="666" t="s">
        <v>1094</v>
      </c>
      <c r="L147" s="668">
        <v>112.96007674732653</v>
      </c>
      <c r="M147" s="668">
        <v>108</v>
      </c>
      <c r="N147" s="669">
        <v>12199.688288711264</v>
      </c>
    </row>
    <row r="148" spans="1:14" ht="14.4" customHeight="1" x14ac:dyDescent="0.3">
      <c r="A148" s="664" t="s">
        <v>544</v>
      </c>
      <c r="B148" s="665" t="s">
        <v>545</v>
      </c>
      <c r="C148" s="666" t="s">
        <v>549</v>
      </c>
      <c r="D148" s="667" t="s">
        <v>4277</v>
      </c>
      <c r="E148" s="666" t="s">
        <v>569</v>
      </c>
      <c r="F148" s="667" t="s">
        <v>4283</v>
      </c>
      <c r="G148" s="666" t="s">
        <v>613</v>
      </c>
      <c r="H148" s="666" t="s">
        <v>1095</v>
      </c>
      <c r="I148" s="666" t="s">
        <v>1096</v>
      </c>
      <c r="J148" s="666" t="s">
        <v>1097</v>
      </c>
      <c r="K148" s="666" t="s">
        <v>1098</v>
      </c>
      <c r="L148" s="668">
        <v>31.75</v>
      </c>
      <c r="M148" s="668">
        <v>2</v>
      </c>
      <c r="N148" s="669">
        <v>63.5</v>
      </c>
    </row>
    <row r="149" spans="1:14" ht="14.4" customHeight="1" x14ac:dyDescent="0.3">
      <c r="A149" s="664" t="s">
        <v>544</v>
      </c>
      <c r="B149" s="665" t="s">
        <v>545</v>
      </c>
      <c r="C149" s="666" t="s">
        <v>549</v>
      </c>
      <c r="D149" s="667" t="s">
        <v>4277</v>
      </c>
      <c r="E149" s="666" t="s">
        <v>569</v>
      </c>
      <c r="F149" s="667" t="s">
        <v>4283</v>
      </c>
      <c r="G149" s="666" t="s">
        <v>613</v>
      </c>
      <c r="H149" s="666" t="s">
        <v>1099</v>
      </c>
      <c r="I149" s="666" t="s">
        <v>1100</v>
      </c>
      <c r="J149" s="666" t="s">
        <v>1101</v>
      </c>
      <c r="K149" s="666" t="s">
        <v>1102</v>
      </c>
      <c r="L149" s="668">
        <v>34.329971835031074</v>
      </c>
      <c r="M149" s="668">
        <v>10</v>
      </c>
      <c r="N149" s="669">
        <v>343.29971835031074</v>
      </c>
    </row>
    <row r="150" spans="1:14" ht="14.4" customHeight="1" x14ac:dyDescent="0.3">
      <c r="A150" s="664" t="s">
        <v>544</v>
      </c>
      <c r="B150" s="665" t="s">
        <v>545</v>
      </c>
      <c r="C150" s="666" t="s">
        <v>549</v>
      </c>
      <c r="D150" s="667" t="s">
        <v>4277</v>
      </c>
      <c r="E150" s="666" t="s">
        <v>569</v>
      </c>
      <c r="F150" s="667" t="s">
        <v>4283</v>
      </c>
      <c r="G150" s="666" t="s">
        <v>613</v>
      </c>
      <c r="H150" s="666" t="s">
        <v>1103</v>
      </c>
      <c r="I150" s="666" t="s">
        <v>1104</v>
      </c>
      <c r="J150" s="666" t="s">
        <v>1105</v>
      </c>
      <c r="K150" s="666" t="s">
        <v>1106</v>
      </c>
      <c r="L150" s="668">
        <v>134.20999999999998</v>
      </c>
      <c r="M150" s="668">
        <v>2</v>
      </c>
      <c r="N150" s="669">
        <v>268.41999999999996</v>
      </c>
    </row>
    <row r="151" spans="1:14" ht="14.4" customHeight="1" x14ac:dyDescent="0.3">
      <c r="A151" s="664" t="s">
        <v>544</v>
      </c>
      <c r="B151" s="665" t="s">
        <v>545</v>
      </c>
      <c r="C151" s="666" t="s">
        <v>549</v>
      </c>
      <c r="D151" s="667" t="s">
        <v>4277</v>
      </c>
      <c r="E151" s="666" t="s">
        <v>569</v>
      </c>
      <c r="F151" s="667" t="s">
        <v>4283</v>
      </c>
      <c r="G151" s="666" t="s">
        <v>613</v>
      </c>
      <c r="H151" s="666" t="s">
        <v>1107</v>
      </c>
      <c r="I151" s="666" t="s">
        <v>1108</v>
      </c>
      <c r="J151" s="666" t="s">
        <v>1109</v>
      </c>
      <c r="K151" s="666" t="s">
        <v>1110</v>
      </c>
      <c r="L151" s="668">
        <v>36.909993445003849</v>
      </c>
      <c r="M151" s="668">
        <v>18</v>
      </c>
      <c r="N151" s="669">
        <v>664.37988201006931</v>
      </c>
    </row>
    <row r="152" spans="1:14" ht="14.4" customHeight="1" x14ac:dyDescent="0.3">
      <c r="A152" s="664" t="s">
        <v>544</v>
      </c>
      <c r="B152" s="665" t="s">
        <v>545</v>
      </c>
      <c r="C152" s="666" t="s">
        <v>549</v>
      </c>
      <c r="D152" s="667" t="s">
        <v>4277</v>
      </c>
      <c r="E152" s="666" t="s">
        <v>569</v>
      </c>
      <c r="F152" s="667" t="s">
        <v>4283</v>
      </c>
      <c r="G152" s="666" t="s">
        <v>613</v>
      </c>
      <c r="H152" s="666" t="s">
        <v>1111</v>
      </c>
      <c r="I152" s="666" t="s">
        <v>1112</v>
      </c>
      <c r="J152" s="666" t="s">
        <v>1113</v>
      </c>
      <c r="K152" s="666" t="s">
        <v>1114</v>
      </c>
      <c r="L152" s="668">
        <v>57.036666666666669</v>
      </c>
      <c r="M152" s="668">
        <v>12</v>
      </c>
      <c r="N152" s="669">
        <v>684.44</v>
      </c>
    </row>
    <row r="153" spans="1:14" ht="14.4" customHeight="1" x14ac:dyDescent="0.3">
      <c r="A153" s="664" t="s">
        <v>544</v>
      </c>
      <c r="B153" s="665" t="s">
        <v>545</v>
      </c>
      <c r="C153" s="666" t="s">
        <v>549</v>
      </c>
      <c r="D153" s="667" t="s">
        <v>4277</v>
      </c>
      <c r="E153" s="666" t="s">
        <v>569</v>
      </c>
      <c r="F153" s="667" t="s">
        <v>4283</v>
      </c>
      <c r="G153" s="666" t="s">
        <v>613</v>
      </c>
      <c r="H153" s="666" t="s">
        <v>1115</v>
      </c>
      <c r="I153" s="666" t="s">
        <v>1116</v>
      </c>
      <c r="J153" s="666" t="s">
        <v>1117</v>
      </c>
      <c r="K153" s="666" t="s">
        <v>1118</v>
      </c>
      <c r="L153" s="668">
        <v>67.379838457167665</v>
      </c>
      <c r="M153" s="668">
        <v>2</v>
      </c>
      <c r="N153" s="669">
        <v>134.75967691433533</v>
      </c>
    </row>
    <row r="154" spans="1:14" ht="14.4" customHeight="1" x14ac:dyDescent="0.3">
      <c r="A154" s="664" t="s">
        <v>544</v>
      </c>
      <c r="B154" s="665" t="s">
        <v>545</v>
      </c>
      <c r="C154" s="666" t="s">
        <v>549</v>
      </c>
      <c r="D154" s="667" t="s">
        <v>4277</v>
      </c>
      <c r="E154" s="666" t="s">
        <v>569</v>
      </c>
      <c r="F154" s="667" t="s">
        <v>4283</v>
      </c>
      <c r="G154" s="666" t="s">
        <v>613</v>
      </c>
      <c r="H154" s="666" t="s">
        <v>1119</v>
      </c>
      <c r="I154" s="666" t="s">
        <v>1120</v>
      </c>
      <c r="J154" s="666" t="s">
        <v>1121</v>
      </c>
      <c r="K154" s="666" t="s">
        <v>944</v>
      </c>
      <c r="L154" s="668">
        <v>63.889999999999986</v>
      </c>
      <c r="M154" s="668">
        <v>1</v>
      </c>
      <c r="N154" s="669">
        <v>63.889999999999986</v>
      </c>
    </row>
    <row r="155" spans="1:14" ht="14.4" customHeight="1" x14ac:dyDescent="0.3">
      <c r="A155" s="664" t="s">
        <v>544</v>
      </c>
      <c r="B155" s="665" t="s">
        <v>545</v>
      </c>
      <c r="C155" s="666" t="s">
        <v>549</v>
      </c>
      <c r="D155" s="667" t="s">
        <v>4277</v>
      </c>
      <c r="E155" s="666" t="s">
        <v>569</v>
      </c>
      <c r="F155" s="667" t="s">
        <v>4283</v>
      </c>
      <c r="G155" s="666" t="s">
        <v>613</v>
      </c>
      <c r="H155" s="666" t="s">
        <v>1122</v>
      </c>
      <c r="I155" s="666" t="s">
        <v>1123</v>
      </c>
      <c r="J155" s="666" t="s">
        <v>846</v>
      </c>
      <c r="K155" s="666" t="s">
        <v>1124</v>
      </c>
      <c r="L155" s="668">
        <v>61.370704166188006</v>
      </c>
      <c r="M155" s="668">
        <v>26</v>
      </c>
      <c r="N155" s="669">
        <v>1595.6383083208882</v>
      </c>
    </row>
    <row r="156" spans="1:14" ht="14.4" customHeight="1" x14ac:dyDescent="0.3">
      <c r="A156" s="664" t="s">
        <v>544</v>
      </c>
      <c r="B156" s="665" t="s">
        <v>545</v>
      </c>
      <c r="C156" s="666" t="s">
        <v>549</v>
      </c>
      <c r="D156" s="667" t="s">
        <v>4277</v>
      </c>
      <c r="E156" s="666" t="s">
        <v>569</v>
      </c>
      <c r="F156" s="667" t="s">
        <v>4283</v>
      </c>
      <c r="G156" s="666" t="s">
        <v>613</v>
      </c>
      <c r="H156" s="666" t="s">
        <v>1125</v>
      </c>
      <c r="I156" s="666" t="s">
        <v>1126</v>
      </c>
      <c r="J156" s="666" t="s">
        <v>1127</v>
      </c>
      <c r="K156" s="666" t="s">
        <v>1128</v>
      </c>
      <c r="L156" s="668">
        <v>200.38666666666666</v>
      </c>
      <c r="M156" s="668">
        <v>3</v>
      </c>
      <c r="N156" s="669">
        <v>601.16</v>
      </c>
    </row>
    <row r="157" spans="1:14" ht="14.4" customHeight="1" x14ac:dyDescent="0.3">
      <c r="A157" s="664" t="s">
        <v>544</v>
      </c>
      <c r="B157" s="665" t="s">
        <v>545</v>
      </c>
      <c r="C157" s="666" t="s">
        <v>549</v>
      </c>
      <c r="D157" s="667" t="s">
        <v>4277</v>
      </c>
      <c r="E157" s="666" t="s">
        <v>569</v>
      </c>
      <c r="F157" s="667" t="s">
        <v>4283</v>
      </c>
      <c r="G157" s="666" t="s">
        <v>613</v>
      </c>
      <c r="H157" s="666" t="s">
        <v>1129</v>
      </c>
      <c r="I157" s="666" t="s">
        <v>1130</v>
      </c>
      <c r="J157" s="666" t="s">
        <v>1131</v>
      </c>
      <c r="K157" s="666" t="s">
        <v>1132</v>
      </c>
      <c r="L157" s="668">
        <v>34.669905702772525</v>
      </c>
      <c r="M157" s="668">
        <v>16</v>
      </c>
      <c r="N157" s="669">
        <v>554.71849124436039</v>
      </c>
    </row>
    <row r="158" spans="1:14" ht="14.4" customHeight="1" x14ac:dyDescent="0.3">
      <c r="A158" s="664" t="s">
        <v>544</v>
      </c>
      <c r="B158" s="665" t="s">
        <v>545</v>
      </c>
      <c r="C158" s="666" t="s">
        <v>549</v>
      </c>
      <c r="D158" s="667" t="s">
        <v>4277</v>
      </c>
      <c r="E158" s="666" t="s">
        <v>569</v>
      </c>
      <c r="F158" s="667" t="s">
        <v>4283</v>
      </c>
      <c r="G158" s="666" t="s">
        <v>613</v>
      </c>
      <c r="H158" s="666" t="s">
        <v>1133</v>
      </c>
      <c r="I158" s="666" t="s">
        <v>1134</v>
      </c>
      <c r="J158" s="666" t="s">
        <v>1135</v>
      </c>
      <c r="K158" s="666" t="s">
        <v>1136</v>
      </c>
      <c r="L158" s="668">
        <v>185.83000000000004</v>
      </c>
      <c r="M158" s="668">
        <v>2</v>
      </c>
      <c r="N158" s="669">
        <v>371.66000000000008</v>
      </c>
    </row>
    <row r="159" spans="1:14" ht="14.4" customHeight="1" x14ac:dyDescent="0.3">
      <c r="A159" s="664" t="s">
        <v>544</v>
      </c>
      <c r="B159" s="665" t="s">
        <v>545</v>
      </c>
      <c r="C159" s="666" t="s">
        <v>549</v>
      </c>
      <c r="D159" s="667" t="s">
        <v>4277</v>
      </c>
      <c r="E159" s="666" t="s">
        <v>569</v>
      </c>
      <c r="F159" s="667" t="s">
        <v>4283</v>
      </c>
      <c r="G159" s="666" t="s">
        <v>613</v>
      </c>
      <c r="H159" s="666" t="s">
        <v>1137</v>
      </c>
      <c r="I159" s="666" t="s">
        <v>1138</v>
      </c>
      <c r="J159" s="666" t="s">
        <v>1135</v>
      </c>
      <c r="K159" s="666" t="s">
        <v>1139</v>
      </c>
      <c r="L159" s="668">
        <v>61.730000000000004</v>
      </c>
      <c r="M159" s="668">
        <v>2</v>
      </c>
      <c r="N159" s="669">
        <v>123.46000000000001</v>
      </c>
    </row>
    <row r="160" spans="1:14" ht="14.4" customHeight="1" x14ac:dyDescent="0.3">
      <c r="A160" s="664" t="s">
        <v>544</v>
      </c>
      <c r="B160" s="665" t="s">
        <v>545</v>
      </c>
      <c r="C160" s="666" t="s">
        <v>549</v>
      </c>
      <c r="D160" s="667" t="s">
        <v>4277</v>
      </c>
      <c r="E160" s="666" t="s">
        <v>569</v>
      </c>
      <c r="F160" s="667" t="s">
        <v>4283</v>
      </c>
      <c r="G160" s="666" t="s">
        <v>613</v>
      </c>
      <c r="H160" s="666" t="s">
        <v>1140</v>
      </c>
      <c r="I160" s="666" t="s">
        <v>1141</v>
      </c>
      <c r="J160" s="666" t="s">
        <v>1142</v>
      </c>
      <c r="K160" s="666" t="s">
        <v>1143</v>
      </c>
      <c r="L160" s="668">
        <v>27.628996983364921</v>
      </c>
      <c r="M160" s="668">
        <v>160</v>
      </c>
      <c r="N160" s="669">
        <v>4420.6395173383871</v>
      </c>
    </row>
    <row r="161" spans="1:14" ht="14.4" customHeight="1" x14ac:dyDescent="0.3">
      <c r="A161" s="664" t="s">
        <v>544</v>
      </c>
      <c r="B161" s="665" t="s">
        <v>545</v>
      </c>
      <c r="C161" s="666" t="s">
        <v>549</v>
      </c>
      <c r="D161" s="667" t="s">
        <v>4277</v>
      </c>
      <c r="E161" s="666" t="s">
        <v>569</v>
      </c>
      <c r="F161" s="667" t="s">
        <v>4283</v>
      </c>
      <c r="G161" s="666" t="s">
        <v>613</v>
      </c>
      <c r="H161" s="666" t="s">
        <v>1144</v>
      </c>
      <c r="I161" s="666" t="s">
        <v>1145</v>
      </c>
      <c r="J161" s="666" t="s">
        <v>1146</v>
      </c>
      <c r="K161" s="666" t="s">
        <v>1147</v>
      </c>
      <c r="L161" s="668">
        <v>127.66000000000001</v>
      </c>
      <c r="M161" s="668">
        <v>3</v>
      </c>
      <c r="N161" s="669">
        <v>382.98</v>
      </c>
    </row>
    <row r="162" spans="1:14" ht="14.4" customHeight="1" x14ac:dyDescent="0.3">
      <c r="A162" s="664" t="s">
        <v>544</v>
      </c>
      <c r="B162" s="665" t="s">
        <v>545</v>
      </c>
      <c r="C162" s="666" t="s">
        <v>549</v>
      </c>
      <c r="D162" s="667" t="s">
        <v>4277</v>
      </c>
      <c r="E162" s="666" t="s">
        <v>569</v>
      </c>
      <c r="F162" s="667" t="s">
        <v>4283</v>
      </c>
      <c r="G162" s="666" t="s">
        <v>613</v>
      </c>
      <c r="H162" s="666" t="s">
        <v>1148</v>
      </c>
      <c r="I162" s="666" t="s">
        <v>1149</v>
      </c>
      <c r="J162" s="666" t="s">
        <v>1150</v>
      </c>
      <c r="K162" s="666" t="s">
        <v>1151</v>
      </c>
      <c r="L162" s="668">
        <v>176.88435604101019</v>
      </c>
      <c r="M162" s="668">
        <v>8</v>
      </c>
      <c r="N162" s="669">
        <v>1415.0748483280815</v>
      </c>
    </row>
    <row r="163" spans="1:14" ht="14.4" customHeight="1" x14ac:dyDescent="0.3">
      <c r="A163" s="664" t="s">
        <v>544</v>
      </c>
      <c r="B163" s="665" t="s">
        <v>545</v>
      </c>
      <c r="C163" s="666" t="s">
        <v>549</v>
      </c>
      <c r="D163" s="667" t="s">
        <v>4277</v>
      </c>
      <c r="E163" s="666" t="s">
        <v>569</v>
      </c>
      <c r="F163" s="667" t="s">
        <v>4283</v>
      </c>
      <c r="G163" s="666" t="s">
        <v>613</v>
      </c>
      <c r="H163" s="666" t="s">
        <v>1152</v>
      </c>
      <c r="I163" s="666" t="s">
        <v>1062</v>
      </c>
      <c r="J163" s="666" t="s">
        <v>1153</v>
      </c>
      <c r="K163" s="666"/>
      <c r="L163" s="668">
        <v>191.13176524469932</v>
      </c>
      <c r="M163" s="668">
        <v>45</v>
      </c>
      <c r="N163" s="669">
        <v>8600.9294360114691</v>
      </c>
    </row>
    <row r="164" spans="1:14" ht="14.4" customHeight="1" x14ac:dyDescent="0.3">
      <c r="A164" s="664" t="s">
        <v>544</v>
      </c>
      <c r="B164" s="665" t="s">
        <v>545</v>
      </c>
      <c r="C164" s="666" t="s">
        <v>549</v>
      </c>
      <c r="D164" s="667" t="s">
        <v>4277</v>
      </c>
      <c r="E164" s="666" t="s">
        <v>569</v>
      </c>
      <c r="F164" s="667" t="s">
        <v>4283</v>
      </c>
      <c r="G164" s="666" t="s">
        <v>613</v>
      </c>
      <c r="H164" s="666" t="s">
        <v>1154</v>
      </c>
      <c r="I164" s="666" t="s">
        <v>1062</v>
      </c>
      <c r="J164" s="666" t="s">
        <v>1155</v>
      </c>
      <c r="K164" s="666"/>
      <c r="L164" s="668">
        <v>157.41470588235296</v>
      </c>
      <c r="M164" s="668">
        <v>17</v>
      </c>
      <c r="N164" s="669">
        <v>2676.05</v>
      </c>
    </row>
    <row r="165" spans="1:14" ht="14.4" customHeight="1" x14ac:dyDescent="0.3">
      <c r="A165" s="664" t="s">
        <v>544</v>
      </c>
      <c r="B165" s="665" t="s">
        <v>545</v>
      </c>
      <c r="C165" s="666" t="s">
        <v>549</v>
      </c>
      <c r="D165" s="667" t="s">
        <v>4277</v>
      </c>
      <c r="E165" s="666" t="s">
        <v>569</v>
      </c>
      <c r="F165" s="667" t="s">
        <v>4283</v>
      </c>
      <c r="G165" s="666" t="s">
        <v>613</v>
      </c>
      <c r="H165" s="666" t="s">
        <v>1156</v>
      </c>
      <c r="I165" s="666" t="s">
        <v>1062</v>
      </c>
      <c r="J165" s="666" t="s">
        <v>1157</v>
      </c>
      <c r="K165" s="666"/>
      <c r="L165" s="668">
        <v>88.989999999999981</v>
      </c>
      <c r="M165" s="668">
        <v>4</v>
      </c>
      <c r="N165" s="669">
        <v>355.95999999999992</v>
      </c>
    </row>
    <row r="166" spans="1:14" ht="14.4" customHeight="1" x14ac:dyDescent="0.3">
      <c r="A166" s="664" t="s">
        <v>544</v>
      </c>
      <c r="B166" s="665" t="s">
        <v>545</v>
      </c>
      <c r="C166" s="666" t="s">
        <v>549</v>
      </c>
      <c r="D166" s="667" t="s">
        <v>4277</v>
      </c>
      <c r="E166" s="666" t="s">
        <v>569</v>
      </c>
      <c r="F166" s="667" t="s">
        <v>4283</v>
      </c>
      <c r="G166" s="666" t="s">
        <v>613</v>
      </c>
      <c r="H166" s="666" t="s">
        <v>1158</v>
      </c>
      <c r="I166" s="666" t="s">
        <v>1159</v>
      </c>
      <c r="J166" s="666" t="s">
        <v>1160</v>
      </c>
      <c r="K166" s="666" t="s">
        <v>1161</v>
      </c>
      <c r="L166" s="668">
        <v>54.470021976848066</v>
      </c>
      <c r="M166" s="668">
        <v>3</v>
      </c>
      <c r="N166" s="669">
        <v>163.41006593054419</v>
      </c>
    </row>
    <row r="167" spans="1:14" ht="14.4" customHeight="1" x14ac:dyDescent="0.3">
      <c r="A167" s="664" t="s">
        <v>544</v>
      </c>
      <c r="B167" s="665" t="s">
        <v>545</v>
      </c>
      <c r="C167" s="666" t="s">
        <v>549</v>
      </c>
      <c r="D167" s="667" t="s">
        <v>4277</v>
      </c>
      <c r="E167" s="666" t="s">
        <v>569</v>
      </c>
      <c r="F167" s="667" t="s">
        <v>4283</v>
      </c>
      <c r="G167" s="666" t="s">
        <v>613</v>
      </c>
      <c r="H167" s="666" t="s">
        <v>1162</v>
      </c>
      <c r="I167" s="666" t="s">
        <v>1162</v>
      </c>
      <c r="J167" s="666" t="s">
        <v>615</v>
      </c>
      <c r="K167" s="666" t="s">
        <v>1163</v>
      </c>
      <c r="L167" s="668">
        <v>192.50018884191397</v>
      </c>
      <c r="M167" s="668">
        <v>71</v>
      </c>
      <c r="N167" s="669">
        <v>13667.513407775892</v>
      </c>
    </row>
    <row r="168" spans="1:14" ht="14.4" customHeight="1" x14ac:dyDescent="0.3">
      <c r="A168" s="664" t="s">
        <v>544</v>
      </c>
      <c r="B168" s="665" t="s">
        <v>545</v>
      </c>
      <c r="C168" s="666" t="s">
        <v>549</v>
      </c>
      <c r="D168" s="667" t="s">
        <v>4277</v>
      </c>
      <c r="E168" s="666" t="s">
        <v>569</v>
      </c>
      <c r="F168" s="667" t="s">
        <v>4283</v>
      </c>
      <c r="G168" s="666" t="s">
        <v>613</v>
      </c>
      <c r="H168" s="666" t="s">
        <v>1164</v>
      </c>
      <c r="I168" s="666" t="s">
        <v>1164</v>
      </c>
      <c r="J168" s="666" t="s">
        <v>1165</v>
      </c>
      <c r="K168" s="666" t="s">
        <v>1166</v>
      </c>
      <c r="L168" s="668">
        <v>94.248242936165155</v>
      </c>
      <c r="M168" s="668">
        <v>1</v>
      </c>
      <c r="N168" s="669">
        <v>94.248242936165155</v>
      </c>
    </row>
    <row r="169" spans="1:14" ht="14.4" customHeight="1" x14ac:dyDescent="0.3">
      <c r="A169" s="664" t="s">
        <v>544</v>
      </c>
      <c r="B169" s="665" t="s">
        <v>545</v>
      </c>
      <c r="C169" s="666" t="s">
        <v>549</v>
      </c>
      <c r="D169" s="667" t="s">
        <v>4277</v>
      </c>
      <c r="E169" s="666" t="s">
        <v>569</v>
      </c>
      <c r="F169" s="667" t="s">
        <v>4283</v>
      </c>
      <c r="G169" s="666" t="s">
        <v>613</v>
      </c>
      <c r="H169" s="666" t="s">
        <v>1167</v>
      </c>
      <c r="I169" s="666" t="s">
        <v>1168</v>
      </c>
      <c r="J169" s="666" t="s">
        <v>1169</v>
      </c>
      <c r="K169" s="666" t="s">
        <v>1170</v>
      </c>
      <c r="L169" s="668">
        <v>66.140000000000015</v>
      </c>
      <c r="M169" s="668">
        <v>1</v>
      </c>
      <c r="N169" s="669">
        <v>66.140000000000015</v>
      </c>
    </row>
    <row r="170" spans="1:14" ht="14.4" customHeight="1" x14ac:dyDescent="0.3">
      <c r="A170" s="664" t="s">
        <v>544</v>
      </c>
      <c r="B170" s="665" t="s">
        <v>545</v>
      </c>
      <c r="C170" s="666" t="s">
        <v>549</v>
      </c>
      <c r="D170" s="667" t="s">
        <v>4277</v>
      </c>
      <c r="E170" s="666" t="s">
        <v>569</v>
      </c>
      <c r="F170" s="667" t="s">
        <v>4283</v>
      </c>
      <c r="G170" s="666" t="s">
        <v>613</v>
      </c>
      <c r="H170" s="666" t="s">
        <v>1171</v>
      </c>
      <c r="I170" s="666" t="s">
        <v>1172</v>
      </c>
      <c r="J170" s="666" t="s">
        <v>664</v>
      </c>
      <c r="K170" s="666" t="s">
        <v>1173</v>
      </c>
      <c r="L170" s="668">
        <v>42.174377509484295</v>
      </c>
      <c r="M170" s="668">
        <v>16</v>
      </c>
      <c r="N170" s="669">
        <v>674.79004015174871</v>
      </c>
    </row>
    <row r="171" spans="1:14" ht="14.4" customHeight="1" x14ac:dyDescent="0.3">
      <c r="A171" s="664" t="s">
        <v>544</v>
      </c>
      <c r="B171" s="665" t="s">
        <v>545</v>
      </c>
      <c r="C171" s="666" t="s">
        <v>549</v>
      </c>
      <c r="D171" s="667" t="s">
        <v>4277</v>
      </c>
      <c r="E171" s="666" t="s">
        <v>569</v>
      </c>
      <c r="F171" s="667" t="s">
        <v>4283</v>
      </c>
      <c r="G171" s="666" t="s">
        <v>613</v>
      </c>
      <c r="H171" s="666" t="s">
        <v>1174</v>
      </c>
      <c r="I171" s="666" t="s">
        <v>1175</v>
      </c>
      <c r="J171" s="666" t="s">
        <v>1176</v>
      </c>
      <c r="K171" s="666" t="s">
        <v>642</v>
      </c>
      <c r="L171" s="668">
        <v>125.69981878427438</v>
      </c>
      <c r="M171" s="668">
        <v>5</v>
      </c>
      <c r="N171" s="669">
        <v>628.49909392137192</v>
      </c>
    </row>
    <row r="172" spans="1:14" ht="14.4" customHeight="1" x14ac:dyDescent="0.3">
      <c r="A172" s="664" t="s">
        <v>544</v>
      </c>
      <c r="B172" s="665" t="s">
        <v>545</v>
      </c>
      <c r="C172" s="666" t="s">
        <v>549</v>
      </c>
      <c r="D172" s="667" t="s">
        <v>4277</v>
      </c>
      <c r="E172" s="666" t="s">
        <v>569</v>
      </c>
      <c r="F172" s="667" t="s">
        <v>4283</v>
      </c>
      <c r="G172" s="666" t="s">
        <v>613</v>
      </c>
      <c r="H172" s="666" t="s">
        <v>1177</v>
      </c>
      <c r="I172" s="666" t="s">
        <v>1178</v>
      </c>
      <c r="J172" s="666" t="s">
        <v>1179</v>
      </c>
      <c r="K172" s="666" t="s">
        <v>1180</v>
      </c>
      <c r="L172" s="668">
        <v>60.279893706688291</v>
      </c>
      <c r="M172" s="668">
        <v>5</v>
      </c>
      <c r="N172" s="669">
        <v>301.39946853344145</v>
      </c>
    </row>
    <row r="173" spans="1:14" ht="14.4" customHeight="1" x14ac:dyDescent="0.3">
      <c r="A173" s="664" t="s">
        <v>544</v>
      </c>
      <c r="B173" s="665" t="s">
        <v>545</v>
      </c>
      <c r="C173" s="666" t="s">
        <v>549</v>
      </c>
      <c r="D173" s="667" t="s">
        <v>4277</v>
      </c>
      <c r="E173" s="666" t="s">
        <v>569</v>
      </c>
      <c r="F173" s="667" t="s">
        <v>4283</v>
      </c>
      <c r="G173" s="666" t="s">
        <v>613</v>
      </c>
      <c r="H173" s="666" t="s">
        <v>1181</v>
      </c>
      <c r="I173" s="666" t="s">
        <v>1182</v>
      </c>
      <c r="J173" s="666" t="s">
        <v>1183</v>
      </c>
      <c r="K173" s="666" t="s">
        <v>1184</v>
      </c>
      <c r="L173" s="668">
        <v>55.559999999999988</v>
      </c>
      <c r="M173" s="668">
        <v>1</v>
      </c>
      <c r="N173" s="669">
        <v>55.559999999999988</v>
      </c>
    </row>
    <row r="174" spans="1:14" ht="14.4" customHeight="1" x14ac:dyDescent="0.3">
      <c r="A174" s="664" t="s">
        <v>544</v>
      </c>
      <c r="B174" s="665" t="s">
        <v>545</v>
      </c>
      <c r="C174" s="666" t="s">
        <v>549</v>
      </c>
      <c r="D174" s="667" t="s">
        <v>4277</v>
      </c>
      <c r="E174" s="666" t="s">
        <v>569</v>
      </c>
      <c r="F174" s="667" t="s">
        <v>4283</v>
      </c>
      <c r="G174" s="666" t="s">
        <v>613</v>
      </c>
      <c r="H174" s="666" t="s">
        <v>1185</v>
      </c>
      <c r="I174" s="666" t="s">
        <v>1186</v>
      </c>
      <c r="J174" s="666" t="s">
        <v>1187</v>
      </c>
      <c r="K174" s="666" t="s">
        <v>1188</v>
      </c>
      <c r="L174" s="668">
        <v>65.25</v>
      </c>
      <c r="M174" s="668">
        <v>2</v>
      </c>
      <c r="N174" s="669">
        <v>130.5</v>
      </c>
    </row>
    <row r="175" spans="1:14" ht="14.4" customHeight="1" x14ac:dyDescent="0.3">
      <c r="A175" s="664" t="s">
        <v>544</v>
      </c>
      <c r="B175" s="665" t="s">
        <v>545</v>
      </c>
      <c r="C175" s="666" t="s">
        <v>549</v>
      </c>
      <c r="D175" s="667" t="s">
        <v>4277</v>
      </c>
      <c r="E175" s="666" t="s">
        <v>569</v>
      </c>
      <c r="F175" s="667" t="s">
        <v>4283</v>
      </c>
      <c r="G175" s="666" t="s">
        <v>613</v>
      </c>
      <c r="H175" s="666" t="s">
        <v>1189</v>
      </c>
      <c r="I175" s="666" t="s">
        <v>1190</v>
      </c>
      <c r="J175" s="666" t="s">
        <v>1191</v>
      </c>
      <c r="K175" s="666" t="s">
        <v>1192</v>
      </c>
      <c r="L175" s="668">
        <v>111.8096265107624</v>
      </c>
      <c r="M175" s="668">
        <v>33</v>
      </c>
      <c r="N175" s="669">
        <v>3689.7176748551592</v>
      </c>
    </row>
    <row r="176" spans="1:14" ht="14.4" customHeight="1" x14ac:dyDescent="0.3">
      <c r="A176" s="664" t="s">
        <v>544</v>
      </c>
      <c r="B176" s="665" t="s">
        <v>545</v>
      </c>
      <c r="C176" s="666" t="s">
        <v>549</v>
      </c>
      <c r="D176" s="667" t="s">
        <v>4277</v>
      </c>
      <c r="E176" s="666" t="s">
        <v>569</v>
      </c>
      <c r="F176" s="667" t="s">
        <v>4283</v>
      </c>
      <c r="G176" s="666" t="s">
        <v>613</v>
      </c>
      <c r="H176" s="666" t="s">
        <v>1193</v>
      </c>
      <c r="I176" s="666" t="s">
        <v>1194</v>
      </c>
      <c r="J176" s="666" t="s">
        <v>751</v>
      </c>
      <c r="K176" s="666" t="s">
        <v>1195</v>
      </c>
      <c r="L176" s="668">
        <v>73.61</v>
      </c>
      <c r="M176" s="668">
        <v>18</v>
      </c>
      <c r="N176" s="669">
        <v>1324.98</v>
      </c>
    </row>
    <row r="177" spans="1:14" ht="14.4" customHeight="1" x14ac:dyDescent="0.3">
      <c r="A177" s="664" t="s">
        <v>544</v>
      </c>
      <c r="B177" s="665" t="s">
        <v>545</v>
      </c>
      <c r="C177" s="666" t="s">
        <v>549</v>
      </c>
      <c r="D177" s="667" t="s">
        <v>4277</v>
      </c>
      <c r="E177" s="666" t="s">
        <v>569</v>
      </c>
      <c r="F177" s="667" t="s">
        <v>4283</v>
      </c>
      <c r="G177" s="666" t="s">
        <v>613</v>
      </c>
      <c r="H177" s="666" t="s">
        <v>1196</v>
      </c>
      <c r="I177" s="666" t="s">
        <v>1197</v>
      </c>
      <c r="J177" s="666" t="s">
        <v>1198</v>
      </c>
      <c r="K177" s="666" t="s">
        <v>1199</v>
      </c>
      <c r="L177" s="668">
        <v>1592.8</v>
      </c>
      <c r="M177" s="668">
        <v>1</v>
      </c>
      <c r="N177" s="669">
        <v>1592.8</v>
      </c>
    </row>
    <row r="178" spans="1:14" ht="14.4" customHeight="1" x14ac:dyDescent="0.3">
      <c r="A178" s="664" t="s">
        <v>544</v>
      </c>
      <c r="B178" s="665" t="s">
        <v>545</v>
      </c>
      <c r="C178" s="666" t="s">
        <v>549</v>
      </c>
      <c r="D178" s="667" t="s">
        <v>4277</v>
      </c>
      <c r="E178" s="666" t="s">
        <v>569</v>
      </c>
      <c r="F178" s="667" t="s">
        <v>4283</v>
      </c>
      <c r="G178" s="666" t="s">
        <v>613</v>
      </c>
      <c r="H178" s="666" t="s">
        <v>1200</v>
      </c>
      <c r="I178" s="666" t="s">
        <v>1201</v>
      </c>
      <c r="J178" s="666" t="s">
        <v>1202</v>
      </c>
      <c r="K178" s="666" t="s">
        <v>1203</v>
      </c>
      <c r="L178" s="668">
        <v>71.450000000000017</v>
      </c>
      <c r="M178" s="668">
        <v>4</v>
      </c>
      <c r="N178" s="669">
        <v>285.80000000000007</v>
      </c>
    </row>
    <row r="179" spans="1:14" ht="14.4" customHeight="1" x14ac:dyDescent="0.3">
      <c r="A179" s="664" t="s">
        <v>544</v>
      </c>
      <c r="B179" s="665" t="s">
        <v>545</v>
      </c>
      <c r="C179" s="666" t="s">
        <v>549</v>
      </c>
      <c r="D179" s="667" t="s">
        <v>4277</v>
      </c>
      <c r="E179" s="666" t="s">
        <v>569</v>
      </c>
      <c r="F179" s="667" t="s">
        <v>4283</v>
      </c>
      <c r="G179" s="666" t="s">
        <v>613</v>
      </c>
      <c r="H179" s="666" t="s">
        <v>1204</v>
      </c>
      <c r="I179" s="666" t="s">
        <v>1205</v>
      </c>
      <c r="J179" s="666" t="s">
        <v>1206</v>
      </c>
      <c r="K179" s="666" t="s">
        <v>1207</v>
      </c>
      <c r="L179" s="668">
        <v>114.20000050065073</v>
      </c>
      <c r="M179" s="668">
        <v>1</v>
      </c>
      <c r="N179" s="669">
        <v>114.20000050065073</v>
      </c>
    </row>
    <row r="180" spans="1:14" ht="14.4" customHeight="1" x14ac:dyDescent="0.3">
      <c r="A180" s="664" t="s">
        <v>544</v>
      </c>
      <c r="B180" s="665" t="s">
        <v>545</v>
      </c>
      <c r="C180" s="666" t="s">
        <v>549</v>
      </c>
      <c r="D180" s="667" t="s">
        <v>4277</v>
      </c>
      <c r="E180" s="666" t="s">
        <v>569</v>
      </c>
      <c r="F180" s="667" t="s">
        <v>4283</v>
      </c>
      <c r="G180" s="666" t="s">
        <v>613</v>
      </c>
      <c r="H180" s="666" t="s">
        <v>1208</v>
      </c>
      <c r="I180" s="666" t="s">
        <v>1209</v>
      </c>
      <c r="J180" s="666" t="s">
        <v>1210</v>
      </c>
      <c r="K180" s="666" t="s">
        <v>1211</v>
      </c>
      <c r="L180" s="668">
        <v>64.199986576933469</v>
      </c>
      <c r="M180" s="668">
        <v>20</v>
      </c>
      <c r="N180" s="669">
        <v>1283.9997315386695</v>
      </c>
    </row>
    <row r="181" spans="1:14" ht="14.4" customHeight="1" x14ac:dyDescent="0.3">
      <c r="A181" s="664" t="s">
        <v>544</v>
      </c>
      <c r="B181" s="665" t="s">
        <v>545</v>
      </c>
      <c r="C181" s="666" t="s">
        <v>549</v>
      </c>
      <c r="D181" s="667" t="s">
        <v>4277</v>
      </c>
      <c r="E181" s="666" t="s">
        <v>569</v>
      </c>
      <c r="F181" s="667" t="s">
        <v>4283</v>
      </c>
      <c r="G181" s="666" t="s">
        <v>613</v>
      </c>
      <c r="H181" s="666" t="s">
        <v>1212</v>
      </c>
      <c r="I181" s="666" t="s">
        <v>1213</v>
      </c>
      <c r="J181" s="666" t="s">
        <v>1214</v>
      </c>
      <c r="K181" s="666" t="s">
        <v>1215</v>
      </c>
      <c r="L181" s="668">
        <v>112.22999999999995</v>
      </c>
      <c r="M181" s="668">
        <v>1</v>
      </c>
      <c r="N181" s="669">
        <v>112.22999999999995</v>
      </c>
    </row>
    <row r="182" spans="1:14" ht="14.4" customHeight="1" x14ac:dyDescent="0.3">
      <c r="A182" s="664" t="s">
        <v>544</v>
      </c>
      <c r="B182" s="665" t="s">
        <v>545</v>
      </c>
      <c r="C182" s="666" t="s">
        <v>549</v>
      </c>
      <c r="D182" s="667" t="s">
        <v>4277</v>
      </c>
      <c r="E182" s="666" t="s">
        <v>569</v>
      </c>
      <c r="F182" s="667" t="s">
        <v>4283</v>
      </c>
      <c r="G182" s="666" t="s">
        <v>613</v>
      </c>
      <c r="H182" s="666" t="s">
        <v>1216</v>
      </c>
      <c r="I182" s="666" t="s">
        <v>1216</v>
      </c>
      <c r="J182" s="666" t="s">
        <v>1217</v>
      </c>
      <c r="K182" s="666" t="s">
        <v>1218</v>
      </c>
      <c r="L182" s="668">
        <v>41.280000000000008</v>
      </c>
      <c r="M182" s="668">
        <v>2</v>
      </c>
      <c r="N182" s="669">
        <v>82.560000000000016</v>
      </c>
    </row>
    <row r="183" spans="1:14" ht="14.4" customHeight="1" x14ac:dyDescent="0.3">
      <c r="A183" s="664" t="s">
        <v>544</v>
      </c>
      <c r="B183" s="665" t="s">
        <v>545</v>
      </c>
      <c r="C183" s="666" t="s">
        <v>549</v>
      </c>
      <c r="D183" s="667" t="s">
        <v>4277</v>
      </c>
      <c r="E183" s="666" t="s">
        <v>569</v>
      </c>
      <c r="F183" s="667" t="s">
        <v>4283</v>
      </c>
      <c r="G183" s="666" t="s">
        <v>613</v>
      </c>
      <c r="H183" s="666" t="s">
        <v>1219</v>
      </c>
      <c r="I183" s="666" t="s">
        <v>1220</v>
      </c>
      <c r="J183" s="666" t="s">
        <v>1221</v>
      </c>
      <c r="K183" s="666" t="s">
        <v>1222</v>
      </c>
      <c r="L183" s="668">
        <v>138.84</v>
      </c>
      <c r="M183" s="668">
        <v>1</v>
      </c>
      <c r="N183" s="669">
        <v>138.84</v>
      </c>
    </row>
    <row r="184" spans="1:14" ht="14.4" customHeight="1" x14ac:dyDescent="0.3">
      <c r="A184" s="664" t="s">
        <v>544</v>
      </c>
      <c r="B184" s="665" t="s">
        <v>545</v>
      </c>
      <c r="C184" s="666" t="s">
        <v>549</v>
      </c>
      <c r="D184" s="667" t="s">
        <v>4277</v>
      </c>
      <c r="E184" s="666" t="s">
        <v>569</v>
      </c>
      <c r="F184" s="667" t="s">
        <v>4283</v>
      </c>
      <c r="G184" s="666" t="s">
        <v>613</v>
      </c>
      <c r="H184" s="666" t="s">
        <v>1223</v>
      </c>
      <c r="I184" s="666" t="s">
        <v>1224</v>
      </c>
      <c r="J184" s="666" t="s">
        <v>1225</v>
      </c>
      <c r="K184" s="666" t="s">
        <v>1226</v>
      </c>
      <c r="L184" s="668">
        <v>36.15</v>
      </c>
      <c r="M184" s="668">
        <v>1</v>
      </c>
      <c r="N184" s="669">
        <v>36.15</v>
      </c>
    </row>
    <row r="185" spans="1:14" ht="14.4" customHeight="1" x14ac:dyDescent="0.3">
      <c r="A185" s="664" t="s">
        <v>544</v>
      </c>
      <c r="B185" s="665" t="s">
        <v>545</v>
      </c>
      <c r="C185" s="666" t="s">
        <v>549</v>
      </c>
      <c r="D185" s="667" t="s">
        <v>4277</v>
      </c>
      <c r="E185" s="666" t="s">
        <v>569</v>
      </c>
      <c r="F185" s="667" t="s">
        <v>4283</v>
      </c>
      <c r="G185" s="666" t="s">
        <v>613</v>
      </c>
      <c r="H185" s="666" t="s">
        <v>1227</v>
      </c>
      <c r="I185" s="666" t="s">
        <v>1228</v>
      </c>
      <c r="J185" s="666" t="s">
        <v>1229</v>
      </c>
      <c r="K185" s="666" t="s">
        <v>1230</v>
      </c>
      <c r="L185" s="668">
        <v>21.690000000000005</v>
      </c>
      <c r="M185" s="668">
        <v>1</v>
      </c>
      <c r="N185" s="669">
        <v>21.690000000000005</v>
      </c>
    </row>
    <row r="186" spans="1:14" ht="14.4" customHeight="1" x14ac:dyDescent="0.3">
      <c r="A186" s="664" t="s">
        <v>544</v>
      </c>
      <c r="B186" s="665" t="s">
        <v>545</v>
      </c>
      <c r="C186" s="666" t="s">
        <v>549</v>
      </c>
      <c r="D186" s="667" t="s">
        <v>4277</v>
      </c>
      <c r="E186" s="666" t="s">
        <v>569</v>
      </c>
      <c r="F186" s="667" t="s">
        <v>4283</v>
      </c>
      <c r="G186" s="666" t="s">
        <v>613</v>
      </c>
      <c r="H186" s="666" t="s">
        <v>1231</v>
      </c>
      <c r="I186" s="666" t="s">
        <v>1232</v>
      </c>
      <c r="J186" s="666" t="s">
        <v>743</v>
      </c>
      <c r="K186" s="666" t="s">
        <v>1233</v>
      </c>
      <c r="L186" s="668">
        <v>56.879999999999995</v>
      </c>
      <c r="M186" s="668">
        <v>16</v>
      </c>
      <c r="N186" s="669">
        <v>910.07999999999993</v>
      </c>
    </row>
    <row r="187" spans="1:14" ht="14.4" customHeight="1" x14ac:dyDescent="0.3">
      <c r="A187" s="664" t="s">
        <v>544</v>
      </c>
      <c r="B187" s="665" t="s">
        <v>545</v>
      </c>
      <c r="C187" s="666" t="s">
        <v>549</v>
      </c>
      <c r="D187" s="667" t="s">
        <v>4277</v>
      </c>
      <c r="E187" s="666" t="s">
        <v>569</v>
      </c>
      <c r="F187" s="667" t="s">
        <v>4283</v>
      </c>
      <c r="G187" s="666" t="s">
        <v>613</v>
      </c>
      <c r="H187" s="666" t="s">
        <v>1234</v>
      </c>
      <c r="I187" s="666" t="s">
        <v>1235</v>
      </c>
      <c r="J187" s="666" t="s">
        <v>1236</v>
      </c>
      <c r="K187" s="666" t="s">
        <v>1237</v>
      </c>
      <c r="L187" s="668">
        <v>91.11</v>
      </c>
      <c r="M187" s="668">
        <v>6</v>
      </c>
      <c r="N187" s="669">
        <v>546.66</v>
      </c>
    </row>
    <row r="188" spans="1:14" ht="14.4" customHeight="1" x14ac:dyDescent="0.3">
      <c r="A188" s="664" t="s">
        <v>544</v>
      </c>
      <c r="B188" s="665" t="s">
        <v>545</v>
      </c>
      <c r="C188" s="666" t="s">
        <v>549</v>
      </c>
      <c r="D188" s="667" t="s">
        <v>4277</v>
      </c>
      <c r="E188" s="666" t="s">
        <v>569</v>
      </c>
      <c r="F188" s="667" t="s">
        <v>4283</v>
      </c>
      <c r="G188" s="666" t="s">
        <v>613</v>
      </c>
      <c r="H188" s="666" t="s">
        <v>1238</v>
      </c>
      <c r="I188" s="666" t="s">
        <v>1239</v>
      </c>
      <c r="J188" s="666" t="s">
        <v>1240</v>
      </c>
      <c r="K188" s="666" t="s">
        <v>1241</v>
      </c>
      <c r="L188" s="668">
        <v>468.24093941011398</v>
      </c>
      <c r="M188" s="668">
        <v>1</v>
      </c>
      <c r="N188" s="669">
        <v>468.24093941011398</v>
      </c>
    </row>
    <row r="189" spans="1:14" ht="14.4" customHeight="1" x14ac:dyDescent="0.3">
      <c r="A189" s="664" t="s">
        <v>544</v>
      </c>
      <c r="B189" s="665" t="s">
        <v>545</v>
      </c>
      <c r="C189" s="666" t="s">
        <v>549</v>
      </c>
      <c r="D189" s="667" t="s">
        <v>4277</v>
      </c>
      <c r="E189" s="666" t="s">
        <v>569</v>
      </c>
      <c r="F189" s="667" t="s">
        <v>4283</v>
      </c>
      <c r="G189" s="666" t="s">
        <v>613</v>
      </c>
      <c r="H189" s="666" t="s">
        <v>1242</v>
      </c>
      <c r="I189" s="666" t="s">
        <v>1243</v>
      </c>
      <c r="J189" s="666" t="s">
        <v>1244</v>
      </c>
      <c r="K189" s="666" t="s">
        <v>1245</v>
      </c>
      <c r="L189" s="668">
        <v>188.87999999999997</v>
      </c>
      <c r="M189" s="668">
        <v>14</v>
      </c>
      <c r="N189" s="669">
        <v>2644.3199999999997</v>
      </c>
    </row>
    <row r="190" spans="1:14" ht="14.4" customHeight="1" x14ac:dyDescent="0.3">
      <c r="A190" s="664" t="s">
        <v>544</v>
      </c>
      <c r="B190" s="665" t="s">
        <v>545</v>
      </c>
      <c r="C190" s="666" t="s">
        <v>549</v>
      </c>
      <c r="D190" s="667" t="s">
        <v>4277</v>
      </c>
      <c r="E190" s="666" t="s">
        <v>569</v>
      </c>
      <c r="F190" s="667" t="s">
        <v>4283</v>
      </c>
      <c r="G190" s="666" t="s">
        <v>613</v>
      </c>
      <c r="H190" s="666" t="s">
        <v>1246</v>
      </c>
      <c r="I190" s="666" t="s">
        <v>1247</v>
      </c>
      <c r="J190" s="666" t="s">
        <v>1248</v>
      </c>
      <c r="K190" s="666" t="s">
        <v>1249</v>
      </c>
      <c r="L190" s="668">
        <v>370.04214505394918</v>
      </c>
      <c r="M190" s="668">
        <v>18</v>
      </c>
      <c r="N190" s="669">
        <v>6660.7586109710855</v>
      </c>
    </row>
    <row r="191" spans="1:14" ht="14.4" customHeight="1" x14ac:dyDescent="0.3">
      <c r="A191" s="664" t="s">
        <v>544</v>
      </c>
      <c r="B191" s="665" t="s">
        <v>545</v>
      </c>
      <c r="C191" s="666" t="s">
        <v>549</v>
      </c>
      <c r="D191" s="667" t="s">
        <v>4277</v>
      </c>
      <c r="E191" s="666" t="s">
        <v>569</v>
      </c>
      <c r="F191" s="667" t="s">
        <v>4283</v>
      </c>
      <c r="G191" s="666" t="s">
        <v>613</v>
      </c>
      <c r="H191" s="666" t="s">
        <v>1250</v>
      </c>
      <c r="I191" s="666" t="s">
        <v>1251</v>
      </c>
      <c r="J191" s="666" t="s">
        <v>904</v>
      </c>
      <c r="K191" s="666" t="s">
        <v>1252</v>
      </c>
      <c r="L191" s="668">
        <v>102.75922346400405</v>
      </c>
      <c r="M191" s="668">
        <v>1</v>
      </c>
      <c r="N191" s="669">
        <v>102.75922346400405</v>
      </c>
    </row>
    <row r="192" spans="1:14" ht="14.4" customHeight="1" x14ac:dyDescent="0.3">
      <c r="A192" s="664" t="s">
        <v>544</v>
      </c>
      <c r="B192" s="665" t="s">
        <v>545</v>
      </c>
      <c r="C192" s="666" t="s">
        <v>549</v>
      </c>
      <c r="D192" s="667" t="s">
        <v>4277</v>
      </c>
      <c r="E192" s="666" t="s">
        <v>569</v>
      </c>
      <c r="F192" s="667" t="s">
        <v>4283</v>
      </c>
      <c r="G192" s="666" t="s">
        <v>613</v>
      </c>
      <c r="H192" s="666" t="s">
        <v>1253</v>
      </c>
      <c r="I192" s="666" t="s">
        <v>1254</v>
      </c>
      <c r="J192" s="666" t="s">
        <v>1255</v>
      </c>
      <c r="K192" s="666" t="s">
        <v>1256</v>
      </c>
      <c r="L192" s="668">
        <v>74.86999999999999</v>
      </c>
      <c r="M192" s="668">
        <v>1</v>
      </c>
      <c r="N192" s="669">
        <v>74.86999999999999</v>
      </c>
    </row>
    <row r="193" spans="1:14" ht="14.4" customHeight="1" x14ac:dyDescent="0.3">
      <c r="A193" s="664" t="s">
        <v>544</v>
      </c>
      <c r="B193" s="665" t="s">
        <v>545</v>
      </c>
      <c r="C193" s="666" t="s">
        <v>549</v>
      </c>
      <c r="D193" s="667" t="s">
        <v>4277</v>
      </c>
      <c r="E193" s="666" t="s">
        <v>569</v>
      </c>
      <c r="F193" s="667" t="s">
        <v>4283</v>
      </c>
      <c r="G193" s="666" t="s">
        <v>613</v>
      </c>
      <c r="H193" s="666" t="s">
        <v>1257</v>
      </c>
      <c r="I193" s="666" t="s">
        <v>1257</v>
      </c>
      <c r="J193" s="666" t="s">
        <v>1258</v>
      </c>
      <c r="K193" s="666" t="s">
        <v>1259</v>
      </c>
      <c r="L193" s="668">
        <v>240.90999999999997</v>
      </c>
      <c r="M193" s="668">
        <v>2</v>
      </c>
      <c r="N193" s="669">
        <v>481.81999999999994</v>
      </c>
    </row>
    <row r="194" spans="1:14" ht="14.4" customHeight="1" x14ac:dyDescent="0.3">
      <c r="A194" s="664" t="s">
        <v>544</v>
      </c>
      <c r="B194" s="665" t="s">
        <v>545</v>
      </c>
      <c r="C194" s="666" t="s">
        <v>549</v>
      </c>
      <c r="D194" s="667" t="s">
        <v>4277</v>
      </c>
      <c r="E194" s="666" t="s">
        <v>569</v>
      </c>
      <c r="F194" s="667" t="s">
        <v>4283</v>
      </c>
      <c r="G194" s="666" t="s">
        <v>613</v>
      </c>
      <c r="H194" s="666" t="s">
        <v>1260</v>
      </c>
      <c r="I194" s="666" t="s">
        <v>1260</v>
      </c>
      <c r="J194" s="666" t="s">
        <v>1261</v>
      </c>
      <c r="K194" s="666" t="s">
        <v>1262</v>
      </c>
      <c r="L194" s="668">
        <v>586.69999999999993</v>
      </c>
      <c r="M194" s="668">
        <v>1</v>
      </c>
      <c r="N194" s="669">
        <v>586.69999999999993</v>
      </c>
    </row>
    <row r="195" spans="1:14" ht="14.4" customHeight="1" x14ac:dyDescent="0.3">
      <c r="A195" s="664" t="s">
        <v>544</v>
      </c>
      <c r="B195" s="665" t="s">
        <v>545</v>
      </c>
      <c r="C195" s="666" t="s">
        <v>549</v>
      </c>
      <c r="D195" s="667" t="s">
        <v>4277</v>
      </c>
      <c r="E195" s="666" t="s">
        <v>569</v>
      </c>
      <c r="F195" s="667" t="s">
        <v>4283</v>
      </c>
      <c r="G195" s="666" t="s">
        <v>613</v>
      </c>
      <c r="H195" s="666" t="s">
        <v>1263</v>
      </c>
      <c r="I195" s="666" t="s">
        <v>1264</v>
      </c>
      <c r="J195" s="666" t="s">
        <v>1265</v>
      </c>
      <c r="K195" s="666" t="s">
        <v>1266</v>
      </c>
      <c r="L195" s="668">
        <v>47.503333333333323</v>
      </c>
      <c r="M195" s="668">
        <v>3</v>
      </c>
      <c r="N195" s="669">
        <v>142.50999999999996</v>
      </c>
    </row>
    <row r="196" spans="1:14" ht="14.4" customHeight="1" x14ac:dyDescent="0.3">
      <c r="A196" s="664" t="s">
        <v>544</v>
      </c>
      <c r="B196" s="665" t="s">
        <v>545</v>
      </c>
      <c r="C196" s="666" t="s">
        <v>549</v>
      </c>
      <c r="D196" s="667" t="s">
        <v>4277</v>
      </c>
      <c r="E196" s="666" t="s">
        <v>569</v>
      </c>
      <c r="F196" s="667" t="s">
        <v>4283</v>
      </c>
      <c r="G196" s="666" t="s">
        <v>613</v>
      </c>
      <c r="H196" s="666" t="s">
        <v>1267</v>
      </c>
      <c r="I196" s="666" t="s">
        <v>1268</v>
      </c>
      <c r="J196" s="666" t="s">
        <v>959</v>
      </c>
      <c r="K196" s="666" t="s">
        <v>1269</v>
      </c>
      <c r="L196" s="668">
        <v>74.86</v>
      </c>
      <c r="M196" s="668">
        <v>2</v>
      </c>
      <c r="N196" s="669">
        <v>149.72</v>
      </c>
    </row>
    <row r="197" spans="1:14" ht="14.4" customHeight="1" x14ac:dyDescent="0.3">
      <c r="A197" s="664" t="s">
        <v>544</v>
      </c>
      <c r="B197" s="665" t="s">
        <v>545</v>
      </c>
      <c r="C197" s="666" t="s">
        <v>549</v>
      </c>
      <c r="D197" s="667" t="s">
        <v>4277</v>
      </c>
      <c r="E197" s="666" t="s">
        <v>569</v>
      </c>
      <c r="F197" s="667" t="s">
        <v>4283</v>
      </c>
      <c r="G197" s="666" t="s">
        <v>613</v>
      </c>
      <c r="H197" s="666" t="s">
        <v>1270</v>
      </c>
      <c r="I197" s="666" t="s">
        <v>1271</v>
      </c>
      <c r="J197" s="666" t="s">
        <v>790</v>
      </c>
      <c r="K197" s="666" t="s">
        <v>909</v>
      </c>
      <c r="L197" s="668">
        <v>70.039897369381748</v>
      </c>
      <c r="M197" s="668">
        <v>5</v>
      </c>
      <c r="N197" s="669">
        <v>350.19948684690871</v>
      </c>
    </row>
    <row r="198" spans="1:14" ht="14.4" customHeight="1" x14ac:dyDescent="0.3">
      <c r="A198" s="664" t="s">
        <v>544</v>
      </c>
      <c r="B198" s="665" t="s">
        <v>545</v>
      </c>
      <c r="C198" s="666" t="s">
        <v>549</v>
      </c>
      <c r="D198" s="667" t="s">
        <v>4277</v>
      </c>
      <c r="E198" s="666" t="s">
        <v>569</v>
      </c>
      <c r="F198" s="667" t="s">
        <v>4283</v>
      </c>
      <c r="G198" s="666" t="s">
        <v>613</v>
      </c>
      <c r="H198" s="666" t="s">
        <v>1272</v>
      </c>
      <c r="I198" s="666" t="s">
        <v>1273</v>
      </c>
      <c r="J198" s="666" t="s">
        <v>1274</v>
      </c>
      <c r="K198" s="666" t="s">
        <v>1275</v>
      </c>
      <c r="L198" s="668">
        <v>68.789999435073568</v>
      </c>
      <c r="M198" s="668">
        <v>11</v>
      </c>
      <c r="N198" s="669">
        <v>756.68999378580929</v>
      </c>
    </row>
    <row r="199" spans="1:14" ht="14.4" customHeight="1" x14ac:dyDescent="0.3">
      <c r="A199" s="664" t="s">
        <v>544</v>
      </c>
      <c r="B199" s="665" t="s">
        <v>545</v>
      </c>
      <c r="C199" s="666" t="s">
        <v>549</v>
      </c>
      <c r="D199" s="667" t="s">
        <v>4277</v>
      </c>
      <c r="E199" s="666" t="s">
        <v>569</v>
      </c>
      <c r="F199" s="667" t="s">
        <v>4283</v>
      </c>
      <c r="G199" s="666" t="s">
        <v>613</v>
      </c>
      <c r="H199" s="666" t="s">
        <v>1276</v>
      </c>
      <c r="I199" s="666" t="s">
        <v>1277</v>
      </c>
      <c r="J199" s="666" t="s">
        <v>1278</v>
      </c>
      <c r="K199" s="666" t="s">
        <v>1279</v>
      </c>
      <c r="L199" s="668">
        <v>72.138182909792647</v>
      </c>
      <c r="M199" s="668">
        <v>18</v>
      </c>
      <c r="N199" s="669">
        <v>1298.4872923762675</v>
      </c>
    </row>
    <row r="200" spans="1:14" ht="14.4" customHeight="1" x14ac:dyDescent="0.3">
      <c r="A200" s="664" t="s">
        <v>544</v>
      </c>
      <c r="B200" s="665" t="s">
        <v>545</v>
      </c>
      <c r="C200" s="666" t="s">
        <v>549</v>
      </c>
      <c r="D200" s="667" t="s">
        <v>4277</v>
      </c>
      <c r="E200" s="666" t="s">
        <v>569</v>
      </c>
      <c r="F200" s="667" t="s">
        <v>4283</v>
      </c>
      <c r="G200" s="666" t="s">
        <v>613</v>
      </c>
      <c r="H200" s="666" t="s">
        <v>1280</v>
      </c>
      <c r="I200" s="666" t="s">
        <v>1281</v>
      </c>
      <c r="J200" s="666" t="s">
        <v>1282</v>
      </c>
      <c r="K200" s="666" t="s">
        <v>1283</v>
      </c>
      <c r="L200" s="668">
        <v>49.049961612445088</v>
      </c>
      <c r="M200" s="668">
        <v>21</v>
      </c>
      <c r="N200" s="669">
        <v>1030.0491938613468</v>
      </c>
    </row>
    <row r="201" spans="1:14" ht="14.4" customHeight="1" x14ac:dyDescent="0.3">
      <c r="A201" s="664" t="s">
        <v>544</v>
      </c>
      <c r="B201" s="665" t="s">
        <v>545</v>
      </c>
      <c r="C201" s="666" t="s">
        <v>549</v>
      </c>
      <c r="D201" s="667" t="s">
        <v>4277</v>
      </c>
      <c r="E201" s="666" t="s">
        <v>569</v>
      </c>
      <c r="F201" s="667" t="s">
        <v>4283</v>
      </c>
      <c r="G201" s="666" t="s">
        <v>613</v>
      </c>
      <c r="H201" s="666" t="s">
        <v>1284</v>
      </c>
      <c r="I201" s="666" t="s">
        <v>1285</v>
      </c>
      <c r="J201" s="666" t="s">
        <v>1286</v>
      </c>
      <c r="K201" s="666" t="s">
        <v>1287</v>
      </c>
      <c r="L201" s="668">
        <v>14.299908148503796</v>
      </c>
      <c r="M201" s="668">
        <v>283</v>
      </c>
      <c r="N201" s="669">
        <v>4046.8740060265745</v>
      </c>
    </row>
    <row r="202" spans="1:14" ht="14.4" customHeight="1" x14ac:dyDescent="0.3">
      <c r="A202" s="664" t="s">
        <v>544</v>
      </c>
      <c r="B202" s="665" t="s">
        <v>545</v>
      </c>
      <c r="C202" s="666" t="s">
        <v>549</v>
      </c>
      <c r="D202" s="667" t="s">
        <v>4277</v>
      </c>
      <c r="E202" s="666" t="s">
        <v>569</v>
      </c>
      <c r="F202" s="667" t="s">
        <v>4283</v>
      </c>
      <c r="G202" s="666" t="s">
        <v>613</v>
      </c>
      <c r="H202" s="666" t="s">
        <v>1288</v>
      </c>
      <c r="I202" s="666" t="s">
        <v>1289</v>
      </c>
      <c r="J202" s="666" t="s">
        <v>1290</v>
      </c>
      <c r="K202" s="666" t="s">
        <v>1291</v>
      </c>
      <c r="L202" s="668">
        <v>9.3497410038361402</v>
      </c>
      <c r="M202" s="668">
        <v>429</v>
      </c>
      <c r="N202" s="669">
        <v>4011.0388906457038</v>
      </c>
    </row>
    <row r="203" spans="1:14" ht="14.4" customHeight="1" x14ac:dyDescent="0.3">
      <c r="A203" s="664" t="s">
        <v>544</v>
      </c>
      <c r="B203" s="665" t="s">
        <v>545</v>
      </c>
      <c r="C203" s="666" t="s">
        <v>549</v>
      </c>
      <c r="D203" s="667" t="s">
        <v>4277</v>
      </c>
      <c r="E203" s="666" t="s">
        <v>569</v>
      </c>
      <c r="F203" s="667" t="s">
        <v>4283</v>
      </c>
      <c r="G203" s="666" t="s">
        <v>613</v>
      </c>
      <c r="H203" s="666" t="s">
        <v>1292</v>
      </c>
      <c r="I203" s="666" t="s">
        <v>1062</v>
      </c>
      <c r="J203" s="666" t="s">
        <v>1293</v>
      </c>
      <c r="K203" s="666"/>
      <c r="L203" s="668">
        <v>30.88000000000001</v>
      </c>
      <c r="M203" s="668">
        <v>3</v>
      </c>
      <c r="N203" s="669">
        <v>92.640000000000029</v>
      </c>
    </row>
    <row r="204" spans="1:14" ht="14.4" customHeight="1" x14ac:dyDescent="0.3">
      <c r="A204" s="664" t="s">
        <v>544</v>
      </c>
      <c r="B204" s="665" t="s">
        <v>545</v>
      </c>
      <c r="C204" s="666" t="s">
        <v>549</v>
      </c>
      <c r="D204" s="667" t="s">
        <v>4277</v>
      </c>
      <c r="E204" s="666" t="s">
        <v>569</v>
      </c>
      <c r="F204" s="667" t="s">
        <v>4283</v>
      </c>
      <c r="G204" s="666" t="s">
        <v>613</v>
      </c>
      <c r="H204" s="666" t="s">
        <v>1294</v>
      </c>
      <c r="I204" s="666" t="s">
        <v>1062</v>
      </c>
      <c r="J204" s="666" t="s">
        <v>1295</v>
      </c>
      <c r="K204" s="666"/>
      <c r="L204" s="668">
        <v>147.20499999999998</v>
      </c>
      <c r="M204" s="668">
        <v>20</v>
      </c>
      <c r="N204" s="669">
        <v>2944.0999999999995</v>
      </c>
    </row>
    <row r="205" spans="1:14" ht="14.4" customHeight="1" x14ac:dyDescent="0.3">
      <c r="A205" s="664" t="s">
        <v>544</v>
      </c>
      <c r="B205" s="665" t="s">
        <v>545</v>
      </c>
      <c r="C205" s="666" t="s">
        <v>549</v>
      </c>
      <c r="D205" s="667" t="s">
        <v>4277</v>
      </c>
      <c r="E205" s="666" t="s">
        <v>569</v>
      </c>
      <c r="F205" s="667" t="s">
        <v>4283</v>
      </c>
      <c r="G205" s="666" t="s">
        <v>613</v>
      </c>
      <c r="H205" s="666" t="s">
        <v>1296</v>
      </c>
      <c r="I205" s="666" t="s">
        <v>1297</v>
      </c>
      <c r="J205" s="666" t="s">
        <v>1298</v>
      </c>
      <c r="K205" s="666" t="s">
        <v>1299</v>
      </c>
      <c r="L205" s="668">
        <v>166.01999999999992</v>
      </c>
      <c r="M205" s="668">
        <v>1</v>
      </c>
      <c r="N205" s="669">
        <v>166.01999999999992</v>
      </c>
    </row>
    <row r="206" spans="1:14" ht="14.4" customHeight="1" x14ac:dyDescent="0.3">
      <c r="A206" s="664" t="s">
        <v>544</v>
      </c>
      <c r="B206" s="665" t="s">
        <v>545</v>
      </c>
      <c r="C206" s="666" t="s">
        <v>549</v>
      </c>
      <c r="D206" s="667" t="s">
        <v>4277</v>
      </c>
      <c r="E206" s="666" t="s">
        <v>569</v>
      </c>
      <c r="F206" s="667" t="s">
        <v>4283</v>
      </c>
      <c r="G206" s="666" t="s">
        <v>613</v>
      </c>
      <c r="H206" s="666" t="s">
        <v>1300</v>
      </c>
      <c r="I206" s="666" t="s">
        <v>1301</v>
      </c>
      <c r="J206" s="666" t="s">
        <v>1302</v>
      </c>
      <c r="K206" s="666" t="s">
        <v>1303</v>
      </c>
      <c r="L206" s="668">
        <v>116.35999999999996</v>
      </c>
      <c r="M206" s="668">
        <v>2</v>
      </c>
      <c r="N206" s="669">
        <v>232.71999999999991</v>
      </c>
    </row>
    <row r="207" spans="1:14" ht="14.4" customHeight="1" x14ac:dyDescent="0.3">
      <c r="A207" s="664" t="s">
        <v>544</v>
      </c>
      <c r="B207" s="665" t="s">
        <v>545</v>
      </c>
      <c r="C207" s="666" t="s">
        <v>549</v>
      </c>
      <c r="D207" s="667" t="s">
        <v>4277</v>
      </c>
      <c r="E207" s="666" t="s">
        <v>569</v>
      </c>
      <c r="F207" s="667" t="s">
        <v>4283</v>
      </c>
      <c r="G207" s="666" t="s">
        <v>613</v>
      </c>
      <c r="H207" s="666" t="s">
        <v>1304</v>
      </c>
      <c r="I207" s="666" t="s">
        <v>1305</v>
      </c>
      <c r="J207" s="666" t="s">
        <v>1306</v>
      </c>
      <c r="K207" s="666" t="s">
        <v>1307</v>
      </c>
      <c r="L207" s="668">
        <v>180.15930356210882</v>
      </c>
      <c r="M207" s="668">
        <v>4</v>
      </c>
      <c r="N207" s="669">
        <v>720.63721424843527</v>
      </c>
    </row>
    <row r="208" spans="1:14" ht="14.4" customHeight="1" x14ac:dyDescent="0.3">
      <c r="A208" s="664" t="s">
        <v>544</v>
      </c>
      <c r="B208" s="665" t="s">
        <v>545</v>
      </c>
      <c r="C208" s="666" t="s">
        <v>549</v>
      </c>
      <c r="D208" s="667" t="s">
        <v>4277</v>
      </c>
      <c r="E208" s="666" t="s">
        <v>569</v>
      </c>
      <c r="F208" s="667" t="s">
        <v>4283</v>
      </c>
      <c r="G208" s="666" t="s">
        <v>613</v>
      </c>
      <c r="H208" s="666" t="s">
        <v>1308</v>
      </c>
      <c r="I208" s="666" t="s">
        <v>1309</v>
      </c>
      <c r="J208" s="666" t="s">
        <v>1217</v>
      </c>
      <c r="K208" s="666" t="s">
        <v>1147</v>
      </c>
      <c r="L208" s="668">
        <v>108.17904761904761</v>
      </c>
      <c r="M208" s="668">
        <v>21</v>
      </c>
      <c r="N208" s="669">
        <v>2271.7599999999998</v>
      </c>
    </row>
    <row r="209" spans="1:14" ht="14.4" customHeight="1" x14ac:dyDescent="0.3">
      <c r="A209" s="664" t="s">
        <v>544</v>
      </c>
      <c r="B209" s="665" t="s">
        <v>545</v>
      </c>
      <c r="C209" s="666" t="s">
        <v>549</v>
      </c>
      <c r="D209" s="667" t="s">
        <v>4277</v>
      </c>
      <c r="E209" s="666" t="s">
        <v>569</v>
      </c>
      <c r="F209" s="667" t="s">
        <v>4283</v>
      </c>
      <c r="G209" s="666" t="s">
        <v>613</v>
      </c>
      <c r="H209" s="666" t="s">
        <v>1310</v>
      </c>
      <c r="I209" s="666" t="s">
        <v>1311</v>
      </c>
      <c r="J209" s="666" t="s">
        <v>1312</v>
      </c>
      <c r="K209" s="666" t="s">
        <v>1313</v>
      </c>
      <c r="L209" s="668">
        <v>166.64983349352906</v>
      </c>
      <c r="M209" s="668">
        <v>4</v>
      </c>
      <c r="N209" s="669">
        <v>666.59933397411623</v>
      </c>
    </row>
    <row r="210" spans="1:14" ht="14.4" customHeight="1" x14ac:dyDescent="0.3">
      <c r="A210" s="664" t="s">
        <v>544</v>
      </c>
      <c r="B210" s="665" t="s">
        <v>545</v>
      </c>
      <c r="C210" s="666" t="s">
        <v>549</v>
      </c>
      <c r="D210" s="667" t="s">
        <v>4277</v>
      </c>
      <c r="E210" s="666" t="s">
        <v>569</v>
      </c>
      <c r="F210" s="667" t="s">
        <v>4283</v>
      </c>
      <c r="G210" s="666" t="s">
        <v>613</v>
      </c>
      <c r="H210" s="666" t="s">
        <v>1314</v>
      </c>
      <c r="I210" s="666" t="s">
        <v>1315</v>
      </c>
      <c r="J210" s="666" t="s">
        <v>1217</v>
      </c>
      <c r="K210" s="666" t="s">
        <v>1316</v>
      </c>
      <c r="L210" s="668">
        <v>75.059932452035383</v>
      </c>
      <c r="M210" s="668">
        <v>20</v>
      </c>
      <c r="N210" s="669">
        <v>1501.1986490407078</v>
      </c>
    </row>
    <row r="211" spans="1:14" ht="14.4" customHeight="1" x14ac:dyDescent="0.3">
      <c r="A211" s="664" t="s">
        <v>544</v>
      </c>
      <c r="B211" s="665" t="s">
        <v>545</v>
      </c>
      <c r="C211" s="666" t="s">
        <v>549</v>
      </c>
      <c r="D211" s="667" t="s">
        <v>4277</v>
      </c>
      <c r="E211" s="666" t="s">
        <v>569</v>
      </c>
      <c r="F211" s="667" t="s">
        <v>4283</v>
      </c>
      <c r="G211" s="666" t="s">
        <v>613</v>
      </c>
      <c r="H211" s="666" t="s">
        <v>1317</v>
      </c>
      <c r="I211" s="666" t="s">
        <v>1318</v>
      </c>
      <c r="J211" s="666" t="s">
        <v>1319</v>
      </c>
      <c r="K211" s="666" t="s">
        <v>1320</v>
      </c>
      <c r="L211" s="668">
        <v>56.490001130531681</v>
      </c>
      <c r="M211" s="668">
        <v>3</v>
      </c>
      <c r="N211" s="669">
        <v>169.47000339159504</v>
      </c>
    </row>
    <row r="212" spans="1:14" ht="14.4" customHeight="1" x14ac:dyDescent="0.3">
      <c r="A212" s="664" t="s">
        <v>544</v>
      </c>
      <c r="B212" s="665" t="s">
        <v>545</v>
      </c>
      <c r="C212" s="666" t="s">
        <v>549</v>
      </c>
      <c r="D212" s="667" t="s">
        <v>4277</v>
      </c>
      <c r="E212" s="666" t="s">
        <v>569</v>
      </c>
      <c r="F212" s="667" t="s">
        <v>4283</v>
      </c>
      <c r="G212" s="666" t="s">
        <v>613</v>
      </c>
      <c r="H212" s="666" t="s">
        <v>1321</v>
      </c>
      <c r="I212" s="666" t="s">
        <v>1322</v>
      </c>
      <c r="J212" s="666" t="s">
        <v>1323</v>
      </c>
      <c r="K212" s="666" t="s">
        <v>1324</v>
      </c>
      <c r="L212" s="668">
        <v>33.11999999999999</v>
      </c>
      <c r="M212" s="668">
        <v>1</v>
      </c>
      <c r="N212" s="669">
        <v>33.11999999999999</v>
      </c>
    </row>
    <row r="213" spans="1:14" ht="14.4" customHeight="1" x14ac:dyDescent="0.3">
      <c r="A213" s="664" t="s">
        <v>544</v>
      </c>
      <c r="B213" s="665" t="s">
        <v>545</v>
      </c>
      <c r="C213" s="666" t="s">
        <v>549</v>
      </c>
      <c r="D213" s="667" t="s">
        <v>4277</v>
      </c>
      <c r="E213" s="666" t="s">
        <v>569</v>
      </c>
      <c r="F213" s="667" t="s">
        <v>4283</v>
      </c>
      <c r="G213" s="666" t="s">
        <v>613</v>
      </c>
      <c r="H213" s="666" t="s">
        <v>1325</v>
      </c>
      <c r="I213" s="666" t="s">
        <v>1326</v>
      </c>
      <c r="J213" s="666" t="s">
        <v>652</v>
      </c>
      <c r="K213" s="666" t="s">
        <v>1327</v>
      </c>
      <c r="L213" s="668">
        <v>69.662283373137811</v>
      </c>
      <c r="M213" s="668">
        <v>12</v>
      </c>
      <c r="N213" s="669">
        <v>835.94740047765379</v>
      </c>
    </row>
    <row r="214" spans="1:14" ht="14.4" customHeight="1" x14ac:dyDescent="0.3">
      <c r="A214" s="664" t="s">
        <v>544</v>
      </c>
      <c r="B214" s="665" t="s">
        <v>545</v>
      </c>
      <c r="C214" s="666" t="s">
        <v>549</v>
      </c>
      <c r="D214" s="667" t="s">
        <v>4277</v>
      </c>
      <c r="E214" s="666" t="s">
        <v>569</v>
      </c>
      <c r="F214" s="667" t="s">
        <v>4283</v>
      </c>
      <c r="G214" s="666" t="s">
        <v>613</v>
      </c>
      <c r="H214" s="666" t="s">
        <v>1328</v>
      </c>
      <c r="I214" s="666" t="s">
        <v>1329</v>
      </c>
      <c r="J214" s="666" t="s">
        <v>710</v>
      </c>
      <c r="K214" s="666" t="s">
        <v>1330</v>
      </c>
      <c r="L214" s="668">
        <v>154.19235294117652</v>
      </c>
      <c r="M214" s="668">
        <v>17</v>
      </c>
      <c r="N214" s="669">
        <v>2621.2700000000009</v>
      </c>
    </row>
    <row r="215" spans="1:14" ht="14.4" customHeight="1" x14ac:dyDescent="0.3">
      <c r="A215" s="664" t="s">
        <v>544</v>
      </c>
      <c r="B215" s="665" t="s">
        <v>545</v>
      </c>
      <c r="C215" s="666" t="s">
        <v>549</v>
      </c>
      <c r="D215" s="667" t="s">
        <v>4277</v>
      </c>
      <c r="E215" s="666" t="s">
        <v>569</v>
      </c>
      <c r="F215" s="667" t="s">
        <v>4283</v>
      </c>
      <c r="G215" s="666" t="s">
        <v>613</v>
      </c>
      <c r="H215" s="666" t="s">
        <v>1331</v>
      </c>
      <c r="I215" s="666" t="s">
        <v>1332</v>
      </c>
      <c r="J215" s="666" t="s">
        <v>1333</v>
      </c>
      <c r="K215" s="666" t="s">
        <v>1334</v>
      </c>
      <c r="L215" s="668">
        <v>239.93999999999997</v>
      </c>
      <c r="M215" s="668">
        <v>1</v>
      </c>
      <c r="N215" s="669">
        <v>239.93999999999997</v>
      </c>
    </row>
    <row r="216" spans="1:14" ht="14.4" customHeight="1" x14ac:dyDescent="0.3">
      <c r="A216" s="664" t="s">
        <v>544</v>
      </c>
      <c r="B216" s="665" t="s">
        <v>545</v>
      </c>
      <c r="C216" s="666" t="s">
        <v>549</v>
      </c>
      <c r="D216" s="667" t="s">
        <v>4277</v>
      </c>
      <c r="E216" s="666" t="s">
        <v>569</v>
      </c>
      <c r="F216" s="667" t="s">
        <v>4283</v>
      </c>
      <c r="G216" s="666" t="s">
        <v>613</v>
      </c>
      <c r="H216" s="666" t="s">
        <v>1335</v>
      </c>
      <c r="I216" s="666" t="s">
        <v>1336</v>
      </c>
      <c r="J216" s="666" t="s">
        <v>1337</v>
      </c>
      <c r="K216" s="666" t="s">
        <v>1338</v>
      </c>
      <c r="L216" s="668">
        <v>76.249999999999972</v>
      </c>
      <c r="M216" s="668">
        <v>1</v>
      </c>
      <c r="N216" s="669">
        <v>76.249999999999972</v>
      </c>
    </row>
    <row r="217" spans="1:14" ht="14.4" customHeight="1" x14ac:dyDescent="0.3">
      <c r="A217" s="664" t="s">
        <v>544</v>
      </c>
      <c r="B217" s="665" t="s">
        <v>545</v>
      </c>
      <c r="C217" s="666" t="s">
        <v>549</v>
      </c>
      <c r="D217" s="667" t="s">
        <v>4277</v>
      </c>
      <c r="E217" s="666" t="s">
        <v>569</v>
      </c>
      <c r="F217" s="667" t="s">
        <v>4283</v>
      </c>
      <c r="G217" s="666" t="s">
        <v>613</v>
      </c>
      <c r="H217" s="666" t="s">
        <v>1339</v>
      </c>
      <c r="I217" s="666" t="s">
        <v>1339</v>
      </c>
      <c r="J217" s="666" t="s">
        <v>1340</v>
      </c>
      <c r="K217" s="666" t="s">
        <v>1341</v>
      </c>
      <c r="L217" s="668">
        <v>254.86</v>
      </c>
      <c r="M217" s="668">
        <v>1</v>
      </c>
      <c r="N217" s="669">
        <v>254.86</v>
      </c>
    </row>
    <row r="218" spans="1:14" ht="14.4" customHeight="1" x14ac:dyDescent="0.3">
      <c r="A218" s="664" t="s">
        <v>544</v>
      </c>
      <c r="B218" s="665" t="s">
        <v>545</v>
      </c>
      <c r="C218" s="666" t="s">
        <v>549</v>
      </c>
      <c r="D218" s="667" t="s">
        <v>4277</v>
      </c>
      <c r="E218" s="666" t="s">
        <v>569</v>
      </c>
      <c r="F218" s="667" t="s">
        <v>4283</v>
      </c>
      <c r="G218" s="666" t="s">
        <v>613</v>
      </c>
      <c r="H218" s="666" t="s">
        <v>1342</v>
      </c>
      <c r="I218" s="666" t="s">
        <v>1343</v>
      </c>
      <c r="J218" s="666" t="s">
        <v>1344</v>
      </c>
      <c r="K218" s="666" t="s">
        <v>1345</v>
      </c>
      <c r="L218" s="668">
        <v>254.97999999999996</v>
      </c>
      <c r="M218" s="668">
        <v>21</v>
      </c>
      <c r="N218" s="669">
        <v>5354.579999999999</v>
      </c>
    </row>
    <row r="219" spans="1:14" ht="14.4" customHeight="1" x14ac:dyDescent="0.3">
      <c r="A219" s="664" t="s">
        <v>544</v>
      </c>
      <c r="B219" s="665" t="s">
        <v>545</v>
      </c>
      <c r="C219" s="666" t="s">
        <v>549</v>
      </c>
      <c r="D219" s="667" t="s">
        <v>4277</v>
      </c>
      <c r="E219" s="666" t="s">
        <v>569</v>
      </c>
      <c r="F219" s="667" t="s">
        <v>4283</v>
      </c>
      <c r="G219" s="666" t="s">
        <v>613</v>
      </c>
      <c r="H219" s="666" t="s">
        <v>1346</v>
      </c>
      <c r="I219" s="666" t="s">
        <v>1347</v>
      </c>
      <c r="J219" s="666" t="s">
        <v>1348</v>
      </c>
      <c r="K219" s="666" t="s">
        <v>1349</v>
      </c>
      <c r="L219" s="668">
        <v>72.300000000000011</v>
      </c>
      <c r="M219" s="668">
        <v>1</v>
      </c>
      <c r="N219" s="669">
        <v>72.300000000000011</v>
      </c>
    </row>
    <row r="220" spans="1:14" ht="14.4" customHeight="1" x14ac:dyDescent="0.3">
      <c r="A220" s="664" t="s">
        <v>544</v>
      </c>
      <c r="B220" s="665" t="s">
        <v>545</v>
      </c>
      <c r="C220" s="666" t="s">
        <v>549</v>
      </c>
      <c r="D220" s="667" t="s">
        <v>4277</v>
      </c>
      <c r="E220" s="666" t="s">
        <v>569</v>
      </c>
      <c r="F220" s="667" t="s">
        <v>4283</v>
      </c>
      <c r="G220" s="666" t="s">
        <v>613</v>
      </c>
      <c r="H220" s="666" t="s">
        <v>1350</v>
      </c>
      <c r="I220" s="666" t="s">
        <v>1351</v>
      </c>
      <c r="J220" s="666" t="s">
        <v>1352</v>
      </c>
      <c r="K220" s="666" t="s">
        <v>1353</v>
      </c>
      <c r="L220" s="668">
        <v>19.250342408819023</v>
      </c>
      <c r="M220" s="668">
        <v>3358</v>
      </c>
      <c r="N220" s="669">
        <v>64642.649808814276</v>
      </c>
    </row>
    <row r="221" spans="1:14" ht="14.4" customHeight="1" x14ac:dyDescent="0.3">
      <c r="A221" s="664" t="s">
        <v>544</v>
      </c>
      <c r="B221" s="665" t="s">
        <v>545</v>
      </c>
      <c r="C221" s="666" t="s">
        <v>549</v>
      </c>
      <c r="D221" s="667" t="s">
        <v>4277</v>
      </c>
      <c r="E221" s="666" t="s">
        <v>569</v>
      </c>
      <c r="F221" s="667" t="s">
        <v>4283</v>
      </c>
      <c r="G221" s="666" t="s">
        <v>613</v>
      </c>
      <c r="H221" s="666" t="s">
        <v>1354</v>
      </c>
      <c r="I221" s="666" t="s">
        <v>1355</v>
      </c>
      <c r="J221" s="666" t="s">
        <v>1356</v>
      </c>
      <c r="K221" s="666" t="s">
        <v>1180</v>
      </c>
      <c r="L221" s="668">
        <v>57.938919848503012</v>
      </c>
      <c r="M221" s="668">
        <v>1</v>
      </c>
      <c r="N221" s="669">
        <v>57.938919848503012</v>
      </c>
    </row>
    <row r="222" spans="1:14" ht="14.4" customHeight="1" x14ac:dyDescent="0.3">
      <c r="A222" s="664" t="s">
        <v>544</v>
      </c>
      <c r="B222" s="665" t="s">
        <v>545</v>
      </c>
      <c r="C222" s="666" t="s">
        <v>549</v>
      </c>
      <c r="D222" s="667" t="s">
        <v>4277</v>
      </c>
      <c r="E222" s="666" t="s">
        <v>569</v>
      </c>
      <c r="F222" s="667" t="s">
        <v>4283</v>
      </c>
      <c r="G222" s="666" t="s">
        <v>613</v>
      </c>
      <c r="H222" s="666" t="s">
        <v>1357</v>
      </c>
      <c r="I222" s="666" t="s">
        <v>1358</v>
      </c>
      <c r="J222" s="666" t="s">
        <v>1359</v>
      </c>
      <c r="K222" s="666" t="s">
        <v>1360</v>
      </c>
      <c r="L222" s="668">
        <v>104.18001027680721</v>
      </c>
      <c r="M222" s="668">
        <v>5</v>
      </c>
      <c r="N222" s="669">
        <v>520.90005138403603</v>
      </c>
    </row>
    <row r="223" spans="1:14" ht="14.4" customHeight="1" x14ac:dyDescent="0.3">
      <c r="A223" s="664" t="s">
        <v>544</v>
      </c>
      <c r="B223" s="665" t="s">
        <v>545</v>
      </c>
      <c r="C223" s="666" t="s">
        <v>549</v>
      </c>
      <c r="D223" s="667" t="s">
        <v>4277</v>
      </c>
      <c r="E223" s="666" t="s">
        <v>569</v>
      </c>
      <c r="F223" s="667" t="s">
        <v>4283</v>
      </c>
      <c r="G223" s="666" t="s">
        <v>613</v>
      </c>
      <c r="H223" s="666" t="s">
        <v>1361</v>
      </c>
      <c r="I223" s="666" t="s">
        <v>1362</v>
      </c>
      <c r="J223" s="666" t="s">
        <v>1051</v>
      </c>
      <c r="K223" s="666" t="s">
        <v>1363</v>
      </c>
      <c r="L223" s="668">
        <v>107.04989699371765</v>
      </c>
      <c r="M223" s="668">
        <v>3</v>
      </c>
      <c r="N223" s="669">
        <v>321.14969098115296</v>
      </c>
    </row>
    <row r="224" spans="1:14" ht="14.4" customHeight="1" x14ac:dyDescent="0.3">
      <c r="A224" s="664" t="s">
        <v>544</v>
      </c>
      <c r="B224" s="665" t="s">
        <v>545</v>
      </c>
      <c r="C224" s="666" t="s">
        <v>549</v>
      </c>
      <c r="D224" s="667" t="s">
        <v>4277</v>
      </c>
      <c r="E224" s="666" t="s">
        <v>569</v>
      </c>
      <c r="F224" s="667" t="s">
        <v>4283</v>
      </c>
      <c r="G224" s="666" t="s">
        <v>613</v>
      </c>
      <c r="H224" s="666" t="s">
        <v>1364</v>
      </c>
      <c r="I224" s="666" t="s">
        <v>1365</v>
      </c>
      <c r="J224" s="666" t="s">
        <v>1366</v>
      </c>
      <c r="K224" s="666" t="s">
        <v>1367</v>
      </c>
      <c r="L224" s="668">
        <v>537.87000000000012</v>
      </c>
      <c r="M224" s="668">
        <v>5</v>
      </c>
      <c r="N224" s="669">
        <v>2689.3500000000004</v>
      </c>
    </row>
    <row r="225" spans="1:14" ht="14.4" customHeight="1" x14ac:dyDescent="0.3">
      <c r="A225" s="664" t="s">
        <v>544</v>
      </c>
      <c r="B225" s="665" t="s">
        <v>545</v>
      </c>
      <c r="C225" s="666" t="s">
        <v>549</v>
      </c>
      <c r="D225" s="667" t="s">
        <v>4277</v>
      </c>
      <c r="E225" s="666" t="s">
        <v>569</v>
      </c>
      <c r="F225" s="667" t="s">
        <v>4283</v>
      </c>
      <c r="G225" s="666" t="s">
        <v>613</v>
      </c>
      <c r="H225" s="666" t="s">
        <v>1368</v>
      </c>
      <c r="I225" s="666" t="s">
        <v>1062</v>
      </c>
      <c r="J225" s="666" t="s">
        <v>1369</v>
      </c>
      <c r="K225" s="666"/>
      <c r="L225" s="668">
        <v>219.94378472545725</v>
      </c>
      <c r="M225" s="668">
        <v>1</v>
      </c>
      <c r="N225" s="669">
        <v>219.94378472545725</v>
      </c>
    </row>
    <row r="226" spans="1:14" ht="14.4" customHeight="1" x14ac:dyDescent="0.3">
      <c r="A226" s="664" t="s">
        <v>544</v>
      </c>
      <c r="B226" s="665" t="s">
        <v>545</v>
      </c>
      <c r="C226" s="666" t="s">
        <v>549</v>
      </c>
      <c r="D226" s="667" t="s">
        <v>4277</v>
      </c>
      <c r="E226" s="666" t="s">
        <v>569</v>
      </c>
      <c r="F226" s="667" t="s">
        <v>4283</v>
      </c>
      <c r="G226" s="666" t="s">
        <v>613</v>
      </c>
      <c r="H226" s="666" t="s">
        <v>1370</v>
      </c>
      <c r="I226" s="666" t="s">
        <v>1371</v>
      </c>
      <c r="J226" s="666" t="s">
        <v>1372</v>
      </c>
      <c r="K226" s="666" t="s">
        <v>1373</v>
      </c>
      <c r="L226" s="668">
        <v>56.750000000000014</v>
      </c>
      <c r="M226" s="668">
        <v>21</v>
      </c>
      <c r="N226" s="669">
        <v>1191.7500000000002</v>
      </c>
    </row>
    <row r="227" spans="1:14" ht="14.4" customHeight="1" x14ac:dyDescent="0.3">
      <c r="A227" s="664" t="s">
        <v>544</v>
      </c>
      <c r="B227" s="665" t="s">
        <v>545</v>
      </c>
      <c r="C227" s="666" t="s">
        <v>549</v>
      </c>
      <c r="D227" s="667" t="s">
        <v>4277</v>
      </c>
      <c r="E227" s="666" t="s">
        <v>569</v>
      </c>
      <c r="F227" s="667" t="s">
        <v>4283</v>
      </c>
      <c r="G227" s="666" t="s">
        <v>613</v>
      </c>
      <c r="H227" s="666" t="s">
        <v>1374</v>
      </c>
      <c r="I227" s="666" t="s">
        <v>1375</v>
      </c>
      <c r="J227" s="666" t="s">
        <v>1376</v>
      </c>
      <c r="K227" s="666" t="s">
        <v>1377</v>
      </c>
      <c r="L227" s="668">
        <v>31.46</v>
      </c>
      <c r="M227" s="668">
        <v>1</v>
      </c>
      <c r="N227" s="669">
        <v>31.46</v>
      </c>
    </row>
    <row r="228" spans="1:14" ht="14.4" customHeight="1" x14ac:dyDescent="0.3">
      <c r="A228" s="664" t="s">
        <v>544</v>
      </c>
      <c r="B228" s="665" t="s">
        <v>545</v>
      </c>
      <c r="C228" s="666" t="s">
        <v>549</v>
      </c>
      <c r="D228" s="667" t="s">
        <v>4277</v>
      </c>
      <c r="E228" s="666" t="s">
        <v>569</v>
      </c>
      <c r="F228" s="667" t="s">
        <v>4283</v>
      </c>
      <c r="G228" s="666" t="s">
        <v>613</v>
      </c>
      <c r="H228" s="666" t="s">
        <v>1378</v>
      </c>
      <c r="I228" s="666" t="s">
        <v>1379</v>
      </c>
      <c r="J228" s="666" t="s">
        <v>1380</v>
      </c>
      <c r="K228" s="666" t="s">
        <v>1381</v>
      </c>
      <c r="L228" s="668">
        <v>28.520000000000014</v>
      </c>
      <c r="M228" s="668">
        <v>6</v>
      </c>
      <c r="N228" s="669">
        <v>171.12000000000009</v>
      </c>
    </row>
    <row r="229" spans="1:14" ht="14.4" customHeight="1" x14ac:dyDescent="0.3">
      <c r="A229" s="664" t="s">
        <v>544</v>
      </c>
      <c r="B229" s="665" t="s">
        <v>545</v>
      </c>
      <c r="C229" s="666" t="s">
        <v>549</v>
      </c>
      <c r="D229" s="667" t="s">
        <v>4277</v>
      </c>
      <c r="E229" s="666" t="s">
        <v>569</v>
      </c>
      <c r="F229" s="667" t="s">
        <v>4283</v>
      </c>
      <c r="G229" s="666" t="s">
        <v>613</v>
      </c>
      <c r="H229" s="666" t="s">
        <v>1382</v>
      </c>
      <c r="I229" s="666" t="s">
        <v>1383</v>
      </c>
      <c r="J229" s="666" t="s">
        <v>1384</v>
      </c>
      <c r="K229" s="666" t="s">
        <v>1385</v>
      </c>
      <c r="L229" s="668">
        <v>52.590063654990281</v>
      </c>
      <c r="M229" s="668">
        <v>1</v>
      </c>
      <c r="N229" s="669">
        <v>52.590063654990281</v>
      </c>
    </row>
    <row r="230" spans="1:14" ht="14.4" customHeight="1" x14ac:dyDescent="0.3">
      <c r="A230" s="664" t="s">
        <v>544</v>
      </c>
      <c r="B230" s="665" t="s">
        <v>545</v>
      </c>
      <c r="C230" s="666" t="s">
        <v>549</v>
      </c>
      <c r="D230" s="667" t="s">
        <v>4277</v>
      </c>
      <c r="E230" s="666" t="s">
        <v>569</v>
      </c>
      <c r="F230" s="667" t="s">
        <v>4283</v>
      </c>
      <c r="G230" s="666" t="s">
        <v>613</v>
      </c>
      <c r="H230" s="666" t="s">
        <v>1386</v>
      </c>
      <c r="I230" s="666" t="s">
        <v>1387</v>
      </c>
      <c r="J230" s="666" t="s">
        <v>1388</v>
      </c>
      <c r="K230" s="666" t="s">
        <v>1389</v>
      </c>
      <c r="L230" s="668">
        <v>40.070011491771574</v>
      </c>
      <c r="M230" s="668">
        <v>12</v>
      </c>
      <c r="N230" s="669">
        <v>480.84013790125886</v>
      </c>
    </row>
    <row r="231" spans="1:14" ht="14.4" customHeight="1" x14ac:dyDescent="0.3">
      <c r="A231" s="664" t="s">
        <v>544</v>
      </c>
      <c r="B231" s="665" t="s">
        <v>545</v>
      </c>
      <c r="C231" s="666" t="s">
        <v>549</v>
      </c>
      <c r="D231" s="667" t="s">
        <v>4277</v>
      </c>
      <c r="E231" s="666" t="s">
        <v>569</v>
      </c>
      <c r="F231" s="667" t="s">
        <v>4283</v>
      </c>
      <c r="G231" s="666" t="s">
        <v>613</v>
      </c>
      <c r="H231" s="666" t="s">
        <v>1390</v>
      </c>
      <c r="I231" s="666" t="s">
        <v>1391</v>
      </c>
      <c r="J231" s="666" t="s">
        <v>1392</v>
      </c>
      <c r="K231" s="666" t="s">
        <v>1393</v>
      </c>
      <c r="L231" s="668">
        <v>52.990000000000016</v>
      </c>
      <c r="M231" s="668">
        <v>1</v>
      </c>
      <c r="N231" s="669">
        <v>52.990000000000016</v>
      </c>
    </row>
    <row r="232" spans="1:14" ht="14.4" customHeight="1" x14ac:dyDescent="0.3">
      <c r="A232" s="664" t="s">
        <v>544</v>
      </c>
      <c r="B232" s="665" t="s">
        <v>545</v>
      </c>
      <c r="C232" s="666" t="s">
        <v>549</v>
      </c>
      <c r="D232" s="667" t="s">
        <v>4277</v>
      </c>
      <c r="E232" s="666" t="s">
        <v>569</v>
      </c>
      <c r="F232" s="667" t="s">
        <v>4283</v>
      </c>
      <c r="G232" s="666" t="s">
        <v>613</v>
      </c>
      <c r="H232" s="666" t="s">
        <v>1394</v>
      </c>
      <c r="I232" s="666" t="s">
        <v>1395</v>
      </c>
      <c r="J232" s="666" t="s">
        <v>1396</v>
      </c>
      <c r="K232" s="666" t="s">
        <v>1397</v>
      </c>
      <c r="L232" s="668">
        <v>33.109999999999971</v>
      </c>
      <c r="M232" s="668">
        <v>1</v>
      </c>
      <c r="N232" s="669">
        <v>33.109999999999971</v>
      </c>
    </row>
    <row r="233" spans="1:14" ht="14.4" customHeight="1" x14ac:dyDescent="0.3">
      <c r="A233" s="664" t="s">
        <v>544</v>
      </c>
      <c r="B233" s="665" t="s">
        <v>545</v>
      </c>
      <c r="C233" s="666" t="s">
        <v>549</v>
      </c>
      <c r="D233" s="667" t="s">
        <v>4277</v>
      </c>
      <c r="E233" s="666" t="s">
        <v>569</v>
      </c>
      <c r="F233" s="667" t="s">
        <v>4283</v>
      </c>
      <c r="G233" s="666" t="s">
        <v>613</v>
      </c>
      <c r="H233" s="666" t="s">
        <v>1398</v>
      </c>
      <c r="I233" s="666" t="s">
        <v>1399</v>
      </c>
      <c r="J233" s="666" t="s">
        <v>1400</v>
      </c>
      <c r="K233" s="666" t="s">
        <v>1401</v>
      </c>
      <c r="L233" s="668">
        <v>130.40404378363007</v>
      </c>
      <c r="M233" s="668">
        <v>121</v>
      </c>
      <c r="N233" s="669">
        <v>15778.889297819238</v>
      </c>
    </row>
    <row r="234" spans="1:14" ht="14.4" customHeight="1" x14ac:dyDescent="0.3">
      <c r="A234" s="664" t="s">
        <v>544</v>
      </c>
      <c r="B234" s="665" t="s">
        <v>545</v>
      </c>
      <c r="C234" s="666" t="s">
        <v>549</v>
      </c>
      <c r="D234" s="667" t="s">
        <v>4277</v>
      </c>
      <c r="E234" s="666" t="s">
        <v>569</v>
      </c>
      <c r="F234" s="667" t="s">
        <v>4283</v>
      </c>
      <c r="G234" s="666" t="s">
        <v>613</v>
      </c>
      <c r="H234" s="666" t="s">
        <v>1402</v>
      </c>
      <c r="I234" s="666" t="s">
        <v>1403</v>
      </c>
      <c r="J234" s="666" t="s">
        <v>1404</v>
      </c>
      <c r="K234" s="666" t="s">
        <v>767</v>
      </c>
      <c r="L234" s="668">
        <v>1022.24</v>
      </c>
      <c r="M234" s="668">
        <v>1</v>
      </c>
      <c r="N234" s="669">
        <v>1022.24</v>
      </c>
    </row>
    <row r="235" spans="1:14" ht="14.4" customHeight="1" x14ac:dyDescent="0.3">
      <c r="A235" s="664" t="s">
        <v>544</v>
      </c>
      <c r="B235" s="665" t="s">
        <v>545</v>
      </c>
      <c r="C235" s="666" t="s">
        <v>549</v>
      </c>
      <c r="D235" s="667" t="s">
        <v>4277</v>
      </c>
      <c r="E235" s="666" t="s">
        <v>569</v>
      </c>
      <c r="F235" s="667" t="s">
        <v>4283</v>
      </c>
      <c r="G235" s="666" t="s">
        <v>613</v>
      </c>
      <c r="H235" s="666" t="s">
        <v>1405</v>
      </c>
      <c r="I235" s="666" t="s">
        <v>1406</v>
      </c>
      <c r="J235" s="666" t="s">
        <v>1407</v>
      </c>
      <c r="K235" s="666" t="s">
        <v>1408</v>
      </c>
      <c r="L235" s="668">
        <v>3569.2802320322394</v>
      </c>
      <c r="M235" s="668">
        <v>5</v>
      </c>
      <c r="N235" s="669">
        <v>17846.401160161196</v>
      </c>
    </row>
    <row r="236" spans="1:14" ht="14.4" customHeight="1" x14ac:dyDescent="0.3">
      <c r="A236" s="664" t="s">
        <v>544</v>
      </c>
      <c r="B236" s="665" t="s">
        <v>545</v>
      </c>
      <c r="C236" s="666" t="s">
        <v>549</v>
      </c>
      <c r="D236" s="667" t="s">
        <v>4277</v>
      </c>
      <c r="E236" s="666" t="s">
        <v>569</v>
      </c>
      <c r="F236" s="667" t="s">
        <v>4283</v>
      </c>
      <c r="G236" s="666" t="s">
        <v>613</v>
      </c>
      <c r="H236" s="666" t="s">
        <v>1409</v>
      </c>
      <c r="I236" s="666" t="s">
        <v>1410</v>
      </c>
      <c r="J236" s="666" t="s">
        <v>850</v>
      </c>
      <c r="K236" s="666" t="s">
        <v>1411</v>
      </c>
      <c r="L236" s="668">
        <v>107.33000000000003</v>
      </c>
      <c r="M236" s="668">
        <v>3</v>
      </c>
      <c r="N236" s="669">
        <v>321.99000000000007</v>
      </c>
    </row>
    <row r="237" spans="1:14" ht="14.4" customHeight="1" x14ac:dyDescent="0.3">
      <c r="A237" s="664" t="s">
        <v>544</v>
      </c>
      <c r="B237" s="665" t="s">
        <v>545</v>
      </c>
      <c r="C237" s="666" t="s">
        <v>549</v>
      </c>
      <c r="D237" s="667" t="s">
        <v>4277</v>
      </c>
      <c r="E237" s="666" t="s">
        <v>569</v>
      </c>
      <c r="F237" s="667" t="s">
        <v>4283</v>
      </c>
      <c r="G237" s="666" t="s">
        <v>613</v>
      </c>
      <c r="H237" s="666" t="s">
        <v>1412</v>
      </c>
      <c r="I237" s="666" t="s">
        <v>1413</v>
      </c>
      <c r="J237" s="666" t="s">
        <v>1414</v>
      </c>
      <c r="K237" s="666" t="s">
        <v>1415</v>
      </c>
      <c r="L237" s="668">
        <v>290.49935197791859</v>
      </c>
      <c r="M237" s="668">
        <v>59</v>
      </c>
      <c r="N237" s="669">
        <v>17139.461766697197</v>
      </c>
    </row>
    <row r="238" spans="1:14" ht="14.4" customHeight="1" x14ac:dyDescent="0.3">
      <c r="A238" s="664" t="s">
        <v>544</v>
      </c>
      <c r="B238" s="665" t="s">
        <v>545</v>
      </c>
      <c r="C238" s="666" t="s">
        <v>549</v>
      </c>
      <c r="D238" s="667" t="s">
        <v>4277</v>
      </c>
      <c r="E238" s="666" t="s">
        <v>569</v>
      </c>
      <c r="F238" s="667" t="s">
        <v>4283</v>
      </c>
      <c r="G238" s="666" t="s">
        <v>613</v>
      </c>
      <c r="H238" s="666" t="s">
        <v>1416</v>
      </c>
      <c r="I238" s="666" t="s">
        <v>1417</v>
      </c>
      <c r="J238" s="666" t="s">
        <v>1418</v>
      </c>
      <c r="K238" s="666" t="s">
        <v>1419</v>
      </c>
      <c r="L238" s="668">
        <v>47.77</v>
      </c>
      <c r="M238" s="668">
        <v>1</v>
      </c>
      <c r="N238" s="669">
        <v>47.77</v>
      </c>
    </row>
    <row r="239" spans="1:14" ht="14.4" customHeight="1" x14ac:dyDescent="0.3">
      <c r="A239" s="664" t="s">
        <v>544</v>
      </c>
      <c r="B239" s="665" t="s">
        <v>545</v>
      </c>
      <c r="C239" s="666" t="s">
        <v>549</v>
      </c>
      <c r="D239" s="667" t="s">
        <v>4277</v>
      </c>
      <c r="E239" s="666" t="s">
        <v>569</v>
      </c>
      <c r="F239" s="667" t="s">
        <v>4283</v>
      </c>
      <c r="G239" s="666" t="s">
        <v>613</v>
      </c>
      <c r="H239" s="666" t="s">
        <v>1420</v>
      </c>
      <c r="I239" s="666" t="s">
        <v>1421</v>
      </c>
      <c r="J239" s="666" t="s">
        <v>1422</v>
      </c>
      <c r="K239" s="666" t="s">
        <v>1423</v>
      </c>
      <c r="L239" s="668">
        <v>781.34</v>
      </c>
      <c r="M239" s="668">
        <v>9</v>
      </c>
      <c r="N239" s="669">
        <v>7032.06</v>
      </c>
    </row>
    <row r="240" spans="1:14" ht="14.4" customHeight="1" x14ac:dyDescent="0.3">
      <c r="A240" s="664" t="s">
        <v>544</v>
      </c>
      <c r="B240" s="665" t="s">
        <v>545</v>
      </c>
      <c r="C240" s="666" t="s">
        <v>549</v>
      </c>
      <c r="D240" s="667" t="s">
        <v>4277</v>
      </c>
      <c r="E240" s="666" t="s">
        <v>569</v>
      </c>
      <c r="F240" s="667" t="s">
        <v>4283</v>
      </c>
      <c r="G240" s="666" t="s">
        <v>613</v>
      </c>
      <c r="H240" s="666" t="s">
        <v>1424</v>
      </c>
      <c r="I240" s="666" t="s">
        <v>1425</v>
      </c>
      <c r="J240" s="666" t="s">
        <v>1426</v>
      </c>
      <c r="K240" s="666" t="s">
        <v>1427</v>
      </c>
      <c r="L240" s="668">
        <v>47.591321541284948</v>
      </c>
      <c r="M240" s="668">
        <v>159</v>
      </c>
      <c r="N240" s="669">
        <v>7567.0201250643067</v>
      </c>
    </row>
    <row r="241" spans="1:14" ht="14.4" customHeight="1" x14ac:dyDescent="0.3">
      <c r="A241" s="664" t="s">
        <v>544</v>
      </c>
      <c r="B241" s="665" t="s">
        <v>545</v>
      </c>
      <c r="C241" s="666" t="s">
        <v>549</v>
      </c>
      <c r="D241" s="667" t="s">
        <v>4277</v>
      </c>
      <c r="E241" s="666" t="s">
        <v>569</v>
      </c>
      <c r="F241" s="667" t="s">
        <v>4283</v>
      </c>
      <c r="G241" s="666" t="s">
        <v>613</v>
      </c>
      <c r="H241" s="666" t="s">
        <v>1428</v>
      </c>
      <c r="I241" s="666" t="s">
        <v>1428</v>
      </c>
      <c r="J241" s="666" t="s">
        <v>1429</v>
      </c>
      <c r="K241" s="666" t="s">
        <v>584</v>
      </c>
      <c r="L241" s="668">
        <v>948.78</v>
      </c>
      <c r="M241" s="668">
        <v>1</v>
      </c>
      <c r="N241" s="669">
        <v>948.78</v>
      </c>
    </row>
    <row r="242" spans="1:14" ht="14.4" customHeight="1" x14ac:dyDescent="0.3">
      <c r="A242" s="664" t="s">
        <v>544</v>
      </c>
      <c r="B242" s="665" t="s">
        <v>545</v>
      </c>
      <c r="C242" s="666" t="s">
        <v>549</v>
      </c>
      <c r="D242" s="667" t="s">
        <v>4277</v>
      </c>
      <c r="E242" s="666" t="s">
        <v>569</v>
      </c>
      <c r="F242" s="667" t="s">
        <v>4283</v>
      </c>
      <c r="G242" s="666" t="s">
        <v>613</v>
      </c>
      <c r="H242" s="666" t="s">
        <v>1430</v>
      </c>
      <c r="I242" s="666" t="s">
        <v>1431</v>
      </c>
      <c r="J242" s="666" t="s">
        <v>978</v>
      </c>
      <c r="K242" s="666" t="s">
        <v>1432</v>
      </c>
      <c r="L242" s="668">
        <v>105.81000000000002</v>
      </c>
      <c r="M242" s="668">
        <v>3</v>
      </c>
      <c r="N242" s="669">
        <v>317.43000000000006</v>
      </c>
    </row>
    <row r="243" spans="1:14" ht="14.4" customHeight="1" x14ac:dyDescent="0.3">
      <c r="A243" s="664" t="s">
        <v>544</v>
      </c>
      <c r="B243" s="665" t="s">
        <v>545</v>
      </c>
      <c r="C243" s="666" t="s">
        <v>549</v>
      </c>
      <c r="D243" s="667" t="s">
        <v>4277</v>
      </c>
      <c r="E243" s="666" t="s">
        <v>569</v>
      </c>
      <c r="F243" s="667" t="s">
        <v>4283</v>
      </c>
      <c r="G243" s="666" t="s">
        <v>613</v>
      </c>
      <c r="H243" s="666" t="s">
        <v>1433</v>
      </c>
      <c r="I243" s="666" t="s">
        <v>1434</v>
      </c>
      <c r="J243" s="666" t="s">
        <v>1435</v>
      </c>
      <c r="K243" s="666" t="s">
        <v>707</v>
      </c>
      <c r="L243" s="668">
        <v>105.49000000000001</v>
      </c>
      <c r="M243" s="668">
        <v>1</v>
      </c>
      <c r="N243" s="669">
        <v>105.49000000000001</v>
      </c>
    </row>
    <row r="244" spans="1:14" ht="14.4" customHeight="1" x14ac:dyDescent="0.3">
      <c r="A244" s="664" t="s">
        <v>544</v>
      </c>
      <c r="B244" s="665" t="s">
        <v>545</v>
      </c>
      <c r="C244" s="666" t="s">
        <v>549</v>
      </c>
      <c r="D244" s="667" t="s">
        <v>4277</v>
      </c>
      <c r="E244" s="666" t="s">
        <v>569</v>
      </c>
      <c r="F244" s="667" t="s">
        <v>4283</v>
      </c>
      <c r="G244" s="666" t="s">
        <v>613</v>
      </c>
      <c r="H244" s="666" t="s">
        <v>1436</v>
      </c>
      <c r="I244" s="666" t="s">
        <v>1437</v>
      </c>
      <c r="J244" s="666" t="s">
        <v>1438</v>
      </c>
      <c r="K244" s="666" t="s">
        <v>1439</v>
      </c>
      <c r="L244" s="668">
        <v>40.559999999999995</v>
      </c>
      <c r="M244" s="668">
        <v>13</v>
      </c>
      <c r="N244" s="669">
        <v>527.28</v>
      </c>
    </row>
    <row r="245" spans="1:14" ht="14.4" customHeight="1" x14ac:dyDescent="0.3">
      <c r="A245" s="664" t="s">
        <v>544</v>
      </c>
      <c r="B245" s="665" t="s">
        <v>545</v>
      </c>
      <c r="C245" s="666" t="s">
        <v>549</v>
      </c>
      <c r="D245" s="667" t="s">
        <v>4277</v>
      </c>
      <c r="E245" s="666" t="s">
        <v>569</v>
      </c>
      <c r="F245" s="667" t="s">
        <v>4283</v>
      </c>
      <c r="G245" s="666" t="s">
        <v>613</v>
      </c>
      <c r="H245" s="666" t="s">
        <v>1440</v>
      </c>
      <c r="I245" s="666" t="s">
        <v>1441</v>
      </c>
      <c r="J245" s="666" t="s">
        <v>1442</v>
      </c>
      <c r="K245" s="666" t="s">
        <v>1443</v>
      </c>
      <c r="L245" s="668">
        <v>12.650155735248289</v>
      </c>
      <c r="M245" s="668">
        <v>229</v>
      </c>
      <c r="N245" s="669">
        <v>2896.8856633718583</v>
      </c>
    </row>
    <row r="246" spans="1:14" ht="14.4" customHeight="1" x14ac:dyDescent="0.3">
      <c r="A246" s="664" t="s">
        <v>544</v>
      </c>
      <c r="B246" s="665" t="s">
        <v>545</v>
      </c>
      <c r="C246" s="666" t="s">
        <v>549</v>
      </c>
      <c r="D246" s="667" t="s">
        <v>4277</v>
      </c>
      <c r="E246" s="666" t="s">
        <v>569</v>
      </c>
      <c r="F246" s="667" t="s">
        <v>4283</v>
      </c>
      <c r="G246" s="666" t="s">
        <v>613</v>
      </c>
      <c r="H246" s="666" t="s">
        <v>1444</v>
      </c>
      <c r="I246" s="666" t="s">
        <v>1062</v>
      </c>
      <c r="J246" s="666" t="s">
        <v>1445</v>
      </c>
      <c r="K246" s="666"/>
      <c r="L246" s="668">
        <v>86.344999999999999</v>
      </c>
      <c r="M246" s="668">
        <v>2</v>
      </c>
      <c r="N246" s="669">
        <v>172.69</v>
      </c>
    </row>
    <row r="247" spans="1:14" ht="14.4" customHeight="1" x14ac:dyDescent="0.3">
      <c r="A247" s="664" t="s">
        <v>544</v>
      </c>
      <c r="B247" s="665" t="s">
        <v>545</v>
      </c>
      <c r="C247" s="666" t="s">
        <v>549</v>
      </c>
      <c r="D247" s="667" t="s">
        <v>4277</v>
      </c>
      <c r="E247" s="666" t="s">
        <v>569</v>
      </c>
      <c r="F247" s="667" t="s">
        <v>4283</v>
      </c>
      <c r="G247" s="666" t="s">
        <v>613</v>
      </c>
      <c r="H247" s="666" t="s">
        <v>1446</v>
      </c>
      <c r="I247" s="666" t="s">
        <v>1062</v>
      </c>
      <c r="J247" s="666" t="s">
        <v>1447</v>
      </c>
      <c r="K247" s="666"/>
      <c r="L247" s="668">
        <v>133.22</v>
      </c>
      <c r="M247" s="668">
        <v>1</v>
      </c>
      <c r="N247" s="669">
        <v>133.22</v>
      </c>
    </row>
    <row r="248" spans="1:14" ht="14.4" customHeight="1" x14ac:dyDescent="0.3">
      <c r="A248" s="664" t="s">
        <v>544</v>
      </c>
      <c r="B248" s="665" t="s">
        <v>545</v>
      </c>
      <c r="C248" s="666" t="s">
        <v>549</v>
      </c>
      <c r="D248" s="667" t="s">
        <v>4277</v>
      </c>
      <c r="E248" s="666" t="s">
        <v>569</v>
      </c>
      <c r="F248" s="667" t="s">
        <v>4283</v>
      </c>
      <c r="G248" s="666" t="s">
        <v>613</v>
      </c>
      <c r="H248" s="666" t="s">
        <v>1448</v>
      </c>
      <c r="I248" s="666" t="s">
        <v>1448</v>
      </c>
      <c r="J248" s="666" t="s">
        <v>1449</v>
      </c>
      <c r="K248" s="666" t="s">
        <v>1450</v>
      </c>
      <c r="L248" s="668">
        <v>163.47</v>
      </c>
      <c r="M248" s="668">
        <v>1</v>
      </c>
      <c r="N248" s="669">
        <v>163.47</v>
      </c>
    </row>
    <row r="249" spans="1:14" ht="14.4" customHeight="1" x14ac:dyDescent="0.3">
      <c r="A249" s="664" t="s">
        <v>544</v>
      </c>
      <c r="B249" s="665" t="s">
        <v>545</v>
      </c>
      <c r="C249" s="666" t="s">
        <v>549</v>
      </c>
      <c r="D249" s="667" t="s">
        <v>4277</v>
      </c>
      <c r="E249" s="666" t="s">
        <v>569</v>
      </c>
      <c r="F249" s="667" t="s">
        <v>4283</v>
      </c>
      <c r="G249" s="666" t="s">
        <v>613</v>
      </c>
      <c r="H249" s="666" t="s">
        <v>1451</v>
      </c>
      <c r="I249" s="666" t="s">
        <v>1452</v>
      </c>
      <c r="J249" s="666" t="s">
        <v>1453</v>
      </c>
      <c r="K249" s="666" t="s">
        <v>909</v>
      </c>
      <c r="L249" s="668">
        <v>43.62</v>
      </c>
      <c r="M249" s="668">
        <v>1</v>
      </c>
      <c r="N249" s="669">
        <v>43.62</v>
      </c>
    </row>
    <row r="250" spans="1:14" ht="14.4" customHeight="1" x14ac:dyDescent="0.3">
      <c r="A250" s="664" t="s">
        <v>544</v>
      </c>
      <c r="B250" s="665" t="s">
        <v>545</v>
      </c>
      <c r="C250" s="666" t="s">
        <v>549</v>
      </c>
      <c r="D250" s="667" t="s">
        <v>4277</v>
      </c>
      <c r="E250" s="666" t="s">
        <v>569</v>
      </c>
      <c r="F250" s="667" t="s">
        <v>4283</v>
      </c>
      <c r="G250" s="666" t="s">
        <v>613</v>
      </c>
      <c r="H250" s="666" t="s">
        <v>1454</v>
      </c>
      <c r="I250" s="666" t="s">
        <v>1455</v>
      </c>
      <c r="J250" s="666" t="s">
        <v>1456</v>
      </c>
      <c r="K250" s="666" t="s">
        <v>1457</v>
      </c>
      <c r="L250" s="668">
        <v>117.95938150560355</v>
      </c>
      <c r="M250" s="668">
        <v>2</v>
      </c>
      <c r="N250" s="669">
        <v>235.91876301120709</v>
      </c>
    </row>
    <row r="251" spans="1:14" ht="14.4" customHeight="1" x14ac:dyDescent="0.3">
      <c r="A251" s="664" t="s">
        <v>544</v>
      </c>
      <c r="B251" s="665" t="s">
        <v>545</v>
      </c>
      <c r="C251" s="666" t="s">
        <v>549</v>
      </c>
      <c r="D251" s="667" t="s">
        <v>4277</v>
      </c>
      <c r="E251" s="666" t="s">
        <v>569</v>
      </c>
      <c r="F251" s="667" t="s">
        <v>4283</v>
      </c>
      <c r="G251" s="666" t="s">
        <v>613</v>
      </c>
      <c r="H251" s="666" t="s">
        <v>1458</v>
      </c>
      <c r="I251" s="666" t="s">
        <v>1459</v>
      </c>
      <c r="J251" s="666" t="s">
        <v>1460</v>
      </c>
      <c r="K251" s="666" t="s">
        <v>1461</v>
      </c>
      <c r="L251" s="668">
        <v>81.600000000000009</v>
      </c>
      <c r="M251" s="668">
        <v>1</v>
      </c>
      <c r="N251" s="669">
        <v>81.600000000000009</v>
      </c>
    </row>
    <row r="252" spans="1:14" ht="14.4" customHeight="1" x14ac:dyDescent="0.3">
      <c r="A252" s="664" t="s">
        <v>544</v>
      </c>
      <c r="B252" s="665" t="s">
        <v>545</v>
      </c>
      <c r="C252" s="666" t="s">
        <v>549</v>
      </c>
      <c r="D252" s="667" t="s">
        <v>4277</v>
      </c>
      <c r="E252" s="666" t="s">
        <v>569</v>
      </c>
      <c r="F252" s="667" t="s">
        <v>4283</v>
      </c>
      <c r="G252" s="666" t="s">
        <v>613</v>
      </c>
      <c r="H252" s="666" t="s">
        <v>1462</v>
      </c>
      <c r="I252" s="666" t="s">
        <v>1463</v>
      </c>
      <c r="J252" s="666" t="s">
        <v>1464</v>
      </c>
      <c r="K252" s="666" t="s">
        <v>1465</v>
      </c>
      <c r="L252" s="668">
        <v>131.12032267350779</v>
      </c>
      <c r="M252" s="668">
        <v>31</v>
      </c>
      <c r="N252" s="669">
        <v>4064.7300028787417</v>
      </c>
    </row>
    <row r="253" spans="1:14" ht="14.4" customHeight="1" x14ac:dyDescent="0.3">
      <c r="A253" s="664" t="s">
        <v>544</v>
      </c>
      <c r="B253" s="665" t="s">
        <v>545</v>
      </c>
      <c r="C253" s="666" t="s">
        <v>549</v>
      </c>
      <c r="D253" s="667" t="s">
        <v>4277</v>
      </c>
      <c r="E253" s="666" t="s">
        <v>569</v>
      </c>
      <c r="F253" s="667" t="s">
        <v>4283</v>
      </c>
      <c r="G253" s="666" t="s">
        <v>613</v>
      </c>
      <c r="H253" s="666" t="s">
        <v>1466</v>
      </c>
      <c r="I253" s="666" t="s">
        <v>1467</v>
      </c>
      <c r="J253" s="666" t="s">
        <v>1244</v>
      </c>
      <c r="K253" s="666" t="s">
        <v>1468</v>
      </c>
      <c r="L253" s="668">
        <v>326.48000525757612</v>
      </c>
      <c r="M253" s="668">
        <v>14</v>
      </c>
      <c r="N253" s="669">
        <v>4570.7200736060659</v>
      </c>
    </row>
    <row r="254" spans="1:14" ht="14.4" customHeight="1" x14ac:dyDescent="0.3">
      <c r="A254" s="664" t="s">
        <v>544</v>
      </c>
      <c r="B254" s="665" t="s">
        <v>545</v>
      </c>
      <c r="C254" s="666" t="s">
        <v>549</v>
      </c>
      <c r="D254" s="667" t="s">
        <v>4277</v>
      </c>
      <c r="E254" s="666" t="s">
        <v>569</v>
      </c>
      <c r="F254" s="667" t="s">
        <v>4283</v>
      </c>
      <c r="G254" s="666" t="s">
        <v>613</v>
      </c>
      <c r="H254" s="666" t="s">
        <v>1469</v>
      </c>
      <c r="I254" s="666" t="s">
        <v>1470</v>
      </c>
      <c r="J254" s="666" t="s">
        <v>1471</v>
      </c>
      <c r="K254" s="666" t="s">
        <v>1472</v>
      </c>
      <c r="L254" s="668">
        <v>20.98</v>
      </c>
      <c r="M254" s="668">
        <v>6</v>
      </c>
      <c r="N254" s="669">
        <v>125.88</v>
      </c>
    </row>
    <row r="255" spans="1:14" ht="14.4" customHeight="1" x14ac:dyDescent="0.3">
      <c r="A255" s="664" t="s">
        <v>544</v>
      </c>
      <c r="B255" s="665" t="s">
        <v>545</v>
      </c>
      <c r="C255" s="666" t="s">
        <v>549</v>
      </c>
      <c r="D255" s="667" t="s">
        <v>4277</v>
      </c>
      <c r="E255" s="666" t="s">
        <v>569</v>
      </c>
      <c r="F255" s="667" t="s">
        <v>4283</v>
      </c>
      <c r="G255" s="666" t="s">
        <v>613</v>
      </c>
      <c r="H255" s="666" t="s">
        <v>1473</v>
      </c>
      <c r="I255" s="666" t="s">
        <v>1474</v>
      </c>
      <c r="J255" s="666" t="s">
        <v>1475</v>
      </c>
      <c r="K255" s="666" t="s">
        <v>1472</v>
      </c>
      <c r="L255" s="668">
        <v>36.93</v>
      </c>
      <c r="M255" s="668">
        <v>1</v>
      </c>
      <c r="N255" s="669">
        <v>36.93</v>
      </c>
    </row>
    <row r="256" spans="1:14" ht="14.4" customHeight="1" x14ac:dyDescent="0.3">
      <c r="A256" s="664" t="s">
        <v>544</v>
      </c>
      <c r="B256" s="665" t="s">
        <v>545</v>
      </c>
      <c r="C256" s="666" t="s">
        <v>549</v>
      </c>
      <c r="D256" s="667" t="s">
        <v>4277</v>
      </c>
      <c r="E256" s="666" t="s">
        <v>569</v>
      </c>
      <c r="F256" s="667" t="s">
        <v>4283</v>
      </c>
      <c r="G256" s="666" t="s">
        <v>613</v>
      </c>
      <c r="H256" s="666" t="s">
        <v>1476</v>
      </c>
      <c r="I256" s="666" t="s">
        <v>1476</v>
      </c>
      <c r="J256" s="666" t="s">
        <v>1477</v>
      </c>
      <c r="K256" s="666" t="s">
        <v>1478</v>
      </c>
      <c r="L256" s="668">
        <v>176.15</v>
      </c>
      <c r="M256" s="668">
        <v>1</v>
      </c>
      <c r="N256" s="669">
        <v>176.15</v>
      </c>
    </row>
    <row r="257" spans="1:14" ht="14.4" customHeight="1" x14ac:dyDescent="0.3">
      <c r="A257" s="664" t="s">
        <v>544</v>
      </c>
      <c r="B257" s="665" t="s">
        <v>545</v>
      </c>
      <c r="C257" s="666" t="s">
        <v>549</v>
      </c>
      <c r="D257" s="667" t="s">
        <v>4277</v>
      </c>
      <c r="E257" s="666" t="s">
        <v>569</v>
      </c>
      <c r="F257" s="667" t="s">
        <v>4283</v>
      </c>
      <c r="G257" s="666" t="s">
        <v>613</v>
      </c>
      <c r="H257" s="666" t="s">
        <v>1479</v>
      </c>
      <c r="I257" s="666" t="s">
        <v>1480</v>
      </c>
      <c r="J257" s="666" t="s">
        <v>1481</v>
      </c>
      <c r="K257" s="666" t="s">
        <v>1482</v>
      </c>
      <c r="L257" s="668">
        <v>181.64999999999998</v>
      </c>
      <c r="M257" s="668">
        <v>1</v>
      </c>
      <c r="N257" s="669">
        <v>181.64999999999998</v>
      </c>
    </row>
    <row r="258" spans="1:14" ht="14.4" customHeight="1" x14ac:dyDescent="0.3">
      <c r="A258" s="664" t="s">
        <v>544</v>
      </c>
      <c r="B258" s="665" t="s">
        <v>545</v>
      </c>
      <c r="C258" s="666" t="s">
        <v>549</v>
      </c>
      <c r="D258" s="667" t="s">
        <v>4277</v>
      </c>
      <c r="E258" s="666" t="s">
        <v>569</v>
      </c>
      <c r="F258" s="667" t="s">
        <v>4283</v>
      </c>
      <c r="G258" s="666" t="s">
        <v>613</v>
      </c>
      <c r="H258" s="666" t="s">
        <v>1483</v>
      </c>
      <c r="I258" s="666" t="s">
        <v>1062</v>
      </c>
      <c r="J258" s="666" t="s">
        <v>1484</v>
      </c>
      <c r="K258" s="666"/>
      <c r="L258" s="668">
        <v>89.097605360644167</v>
      </c>
      <c r="M258" s="668">
        <v>14</v>
      </c>
      <c r="N258" s="669">
        <v>1247.3664750490184</v>
      </c>
    </row>
    <row r="259" spans="1:14" ht="14.4" customHeight="1" x14ac:dyDescent="0.3">
      <c r="A259" s="664" t="s">
        <v>544</v>
      </c>
      <c r="B259" s="665" t="s">
        <v>545</v>
      </c>
      <c r="C259" s="666" t="s">
        <v>549</v>
      </c>
      <c r="D259" s="667" t="s">
        <v>4277</v>
      </c>
      <c r="E259" s="666" t="s">
        <v>569</v>
      </c>
      <c r="F259" s="667" t="s">
        <v>4283</v>
      </c>
      <c r="G259" s="666" t="s">
        <v>613</v>
      </c>
      <c r="H259" s="666" t="s">
        <v>1485</v>
      </c>
      <c r="I259" s="666" t="s">
        <v>1062</v>
      </c>
      <c r="J259" s="666" t="s">
        <v>1486</v>
      </c>
      <c r="K259" s="666" t="s">
        <v>1487</v>
      </c>
      <c r="L259" s="668">
        <v>122.56686293609569</v>
      </c>
      <c r="M259" s="668">
        <v>1</v>
      </c>
      <c r="N259" s="669">
        <v>122.56686293609569</v>
      </c>
    </row>
    <row r="260" spans="1:14" ht="14.4" customHeight="1" x14ac:dyDescent="0.3">
      <c r="A260" s="664" t="s">
        <v>544</v>
      </c>
      <c r="B260" s="665" t="s">
        <v>545</v>
      </c>
      <c r="C260" s="666" t="s">
        <v>549</v>
      </c>
      <c r="D260" s="667" t="s">
        <v>4277</v>
      </c>
      <c r="E260" s="666" t="s">
        <v>569</v>
      </c>
      <c r="F260" s="667" t="s">
        <v>4283</v>
      </c>
      <c r="G260" s="666" t="s">
        <v>613</v>
      </c>
      <c r="H260" s="666" t="s">
        <v>1488</v>
      </c>
      <c r="I260" s="666" t="s">
        <v>1489</v>
      </c>
      <c r="J260" s="666" t="s">
        <v>1490</v>
      </c>
      <c r="K260" s="666" t="s">
        <v>1491</v>
      </c>
      <c r="L260" s="668">
        <v>39.49499999999999</v>
      </c>
      <c r="M260" s="668">
        <v>2</v>
      </c>
      <c r="N260" s="669">
        <v>78.989999999999981</v>
      </c>
    </row>
    <row r="261" spans="1:14" ht="14.4" customHeight="1" x14ac:dyDescent="0.3">
      <c r="A261" s="664" t="s">
        <v>544</v>
      </c>
      <c r="B261" s="665" t="s">
        <v>545</v>
      </c>
      <c r="C261" s="666" t="s">
        <v>549</v>
      </c>
      <c r="D261" s="667" t="s">
        <v>4277</v>
      </c>
      <c r="E261" s="666" t="s">
        <v>569</v>
      </c>
      <c r="F261" s="667" t="s">
        <v>4283</v>
      </c>
      <c r="G261" s="666" t="s">
        <v>613</v>
      </c>
      <c r="H261" s="666" t="s">
        <v>1492</v>
      </c>
      <c r="I261" s="666" t="s">
        <v>1492</v>
      </c>
      <c r="J261" s="666" t="s">
        <v>1493</v>
      </c>
      <c r="K261" s="666" t="s">
        <v>1494</v>
      </c>
      <c r="L261" s="668">
        <v>46.66</v>
      </c>
      <c r="M261" s="668">
        <v>3</v>
      </c>
      <c r="N261" s="669">
        <v>139.97999999999999</v>
      </c>
    </row>
    <row r="262" spans="1:14" ht="14.4" customHeight="1" x14ac:dyDescent="0.3">
      <c r="A262" s="664" t="s">
        <v>544</v>
      </c>
      <c r="B262" s="665" t="s">
        <v>545</v>
      </c>
      <c r="C262" s="666" t="s">
        <v>549</v>
      </c>
      <c r="D262" s="667" t="s">
        <v>4277</v>
      </c>
      <c r="E262" s="666" t="s">
        <v>569</v>
      </c>
      <c r="F262" s="667" t="s">
        <v>4283</v>
      </c>
      <c r="G262" s="666" t="s">
        <v>613</v>
      </c>
      <c r="H262" s="666" t="s">
        <v>1495</v>
      </c>
      <c r="I262" s="666" t="s">
        <v>1496</v>
      </c>
      <c r="J262" s="666" t="s">
        <v>1497</v>
      </c>
      <c r="K262" s="666" t="s">
        <v>1498</v>
      </c>
      <c r="L262" s="668">
        <v>2849.9485717395874</v>
      </c>
      <c r="M262" s="668">
        <v>29</v>
      </c>
      <c r="N262" s="669">
        <v>82648.508580448033</v>
      </c>
    </row>
    <row r="263" spans="1:14" ht="14.4" customHeight="1" x14ac:dyDescent="0.3">
      <c r="A263" s="664" t="s">
        <v>544</v>
      </c>
      <c r="B263" s="665" t="s">
        <v>545</v>
      </c>
      <c r="C263" s="666" t="s">
        <v>549</v>
      </c>
      <c r="D263" s="667" t="s">
        <v>4277</v>
      </c>
      <c r="E263" s="666" t="s">
        <v>569</v>
      </c>
      <c r="F263" s="667" t="s">
        <v>4283</v>
      </c>
      <c r="G263" s="666" t="s">
        <v>613</v>
      </c>
      <c r="H263" s="666" t="s">
        <v>1499</v>
      </c>
      <c r="I263" s="666" t="s">
        <v>1500</v>
      </c>
      <c r="J263" s="666" t="s">
        <v>1501</v>
      </c>
      <c r="K263" s="666" t="s">
        <v>1502</v>
      </c>
      <c r="L263" s="668">
        <v>60.750000000000014</v>
      </c>
      <c r="M263" s="668">
        <v>1</v>
      </c>
      <c r="N263" s="669">
        <v>60.750000000000014</v>
      </c>
    </row>
    <row r="264" spans="1:14" ht="14.4" customHeight="1" x14ac:dyDescent="0.3">
      <c r="A264" s="664" t="s">
        <v>544</v>
      </c>
      <c r="B264" s="665" t="s">
        <v>545</v>
      </c>
      <c r="C264" s="666" t="s">
        <v>549</v>
      </c>
      <c r="D264" s="667" t="s">
        <v>4277</v>
      </c>
      <c r="E264" s="666" t="s">
        <v>569</v>
      </c>
      <c r="F264" s="667" t="s">
        <v>4283</v>
      </c>
      <c r="G264" s="666" t="s">
        <v>613</v>
      </c>
      <c r="H264" s="666" t="s">
        <v>1503</v>
      </c>
      <c r="I264" s="666" t="s">
        <v>1504</v>
      </c>
      <c r="J264" s="666" t="s">
        <v>1505</v>
      </c>
      <c r="K264" s="666" t="s">
        <v>1506</v>
      </c>
      <c r="L264" s="668">
        <v>351.37041295929703</v>
      </c>
      <c r="M264" s="668">
        <v>2</v>
      </c>
      <c r="N264" s="669">
        <v>702.74082591859406</v>
      </c>
    </row>
    <row r="265" spans="1:14" ht="14.4" customHeight="1" x14ac:dyDescent="0.3">
      <c r="A265" s="664" t="s">
        <v>544</v>
      </c>
      <c r="B265" s="665" t="s">
        <v>545</v>
      </c>
      <c r="C265" s="666" t="s">
        <v>549</v>
      </c>
      <c r="D265" s="667" t="s">
        <v>4277</v>
      </c>
      <c r="E265" s="666" t="s">
        <v>569</v>
      </c>
      <c r="F265" s="667" t="s">
        <v>4283</v>
      </c>
      <c r="G265" s="666" t="s">
        <v>613</v>
      </c>
      <c r="H265" s="666" t="s">
        <v>1507</v>
      </c>
      <c r="I265" s="666" t="s">
        <v>1508</v>
      </c>
      <c r="J265" s="666" t="s">
        <v>1509</v>
      </c>
      <c r="K265" s="666" t="s">
        <v>1510</v>
      </c>
      <c r="L265" s="668">
        <v>70.474999999999994</v>
      </c>
      <c r="M265" s="668">
        <v>2</v>
      </c>
      <c r="N265" s="669">
        <v>140.94999999999999</v>
      </c>
    </row>
    <row r="266" spans="1:14" ht="14.4" customHeight="1" x14ac:dyDescent="0.3">
      <c r="A266" s="664" t="s">
        <v>544</v>
      </c>
      <c r="B266" s="665" t="s">
        <v>545</v>
      </c>
      <c r="C266" s="666" t="s">
        <v>549</v>
      </c>
      <c r="D266" s="667" t="s">
        <v>4277</v>
      </c>
      <c r="E266" s="666" t="s">
        <v>569</v>
      </c>
      <c r="F266" s="667" t="s">
        <v>4283</v>
      </c>
      <c r="G266" s="666" t="s">
        <v>613</v>
      </c>
      <c r="H266" s="666" t="s">
        <v>1511</v>
      </c>
      <c r="I266" s="666" t="s">
        <v>1512</v>
      </c>
      <c r="J266" s="666" t="s">
        <v>1513</v>
      </c>
      <c r="K266" s="666" t="s">
        <v>1514</v>
      </c>
      <c r="L266" s="668">
        <v>316.90205793213926</v>
      </c>
      <c r="M266" s="668">
        <v>6</v>
      </c>
      <c r="N266" s="669">
        <v>1901.4123475928357</v>
      </c>
    </row>
    <row r="267" spans="1:14" ht="14.4" customHeight="1" x14ac:dyDescent="0.3">
      <c r="A267" s="664" t="s">
        <v>544</v>
      </c>
      <c r="B267" s="665" t="s">
        <v>545</v>
      </c>
      <c r="C267" s="666" t="s">
        <v>549</v>
      </c>
      <c r="D267" s="667" t="s">
        <v>4277</v>
      </c>
      <c r="E267" s="666" t="s">
        <v>569</v>
      </c>
      <c r="F267" s="667" t="s">
        <v>4283</v>
      </c>
      <c r="G267" s="666" t="s">
        <v>613</v>
      </c>
      <c r="H267" s="666" t="s">
        <v>1515</v>
      </c>
      <c r="I267" s="666" t="s">
        <v>1516</v>
      </c>
      <c r="J267" s="666" t="s">
        <v>1517</v>
      </c>
      <c r="K267" s="666" t="s">
        <v>1518</v>
      </c>
      <c r="L267" s="668">
        <v>54.790000000000006</v>
      </c>
      <c r="M267" s="668">
        <v>2</v>
      </c>
      <c r="N267" s="669">
        <v>109.58000000000001</v>
      </c>
    </row>
    <row r="268" spans="1:14" ht="14.4" customHeight="1" x14ac:dyDescent="0.3">
      <c r="A268" s="664" t="s">
        <v>544</v>
      </c>
      <c r="B268" s="665" t="s">
        <v>545</v>
      </c>
      <c r="C268" s="666" t="s">
        <v>549</v>
      </c>
      <c r="D268" s="667" t="s">
        <v>4277</v>
      </c>
      <c r="E268" s="666" t="s">
        <v>569</v>
      </c>
      <c r="F268" s="667" t="s">
        <v>4283</v>
      </c>
      <c r="G268" s="666" t="s">
        <v>613</v>
      </c>
      <c r="H268" s="666" t="s">
        <v>1519</v>
      </c>
      <c r="I268" s="666" t="s">
        <v>1520</v>
      </c>
      <c r="J268" s="666" t="s">
        <v>1521</v>
      </c>
      <c r="K268" s="666" t="s">
        <v>1522</v>
      </c>
      <c r="L268" s="668">
        <v>67.390004046018603</v>
      </c>
      <c r="M268" s="668">
        <v>1</v>
      </c>
      <c r="N268" s="669">
        <v>67.390004046018603</v>
      </c>
    </row>
    <row r="269" spans="1:14" ht="14.4" customHeight="1" x14ac:dyDescent="0.3">
      <c r="A269" s="664" t="s">
        <v>544</v>
      </c>
      <c r="B269" s="665" t="s">
        <v>545</v>
      </c>
      <c r="C269" s="666" t="s">
        <v>549</v>
      </c>
      <c r="D269" s="667" t="s">
        <v>4277</v>
      </c>
      <c r="E269" s="666" t="s">
        <v>569</v>
      </c>
      <c r="F269" s="667" t="s">
        <v>4283</v>
      </c>
      <c r="G269" s="666" t="s">
        <v>613</v>
      </c>
      <c r="H269" s="666" t="s">
        <v>1523</v>
      </c>
      <c r="I269" s="666" t="s">
        <v>1524</v>
      </c>
      <c r="J269" s="666" t="s">
        <v>1525</v>
      </c>
      <c r="K269" s="666" t="s">
        <v>1510</v>
      </c>
      <c r="L269" s="668">
        <v>28.25</v>
      </c>
      <c r="M269" s="668">
        <v>5</v>
      </c>
      <c r="N269" s="669">
        <v>141.25</v>
      </c>
    </row>
    <row r="270" spans="1:14" ht="14.4" customHeight="1" x14ac:dyDescent="0.3">
      <c r="A270" s="664" t="s">
        <v>544</v>
      </c>
      <c r="B270" s="665" t="s">
        <v>545</v>
      </c>
      <c r="C270" s="666" t="s">
        <v>549</v>
      </c>
      <c r="D270" s="667" t="s">
        <v>4277</v>
      </c>
      <c r="E270" s="666" t="s">
        <v>569</v>
      </c>
      <c r="F270" s="667" t="s">
        <v>4283</v>
      </c>
      <c r="G270" s="666" t="s">
        <v>613</v>
      </c>
      <c r="H270" s="666" t="s">
        <v>1526</v>
      </c>
      <c r="I270" s="666" t="s">
        <v>1527</v>
      </c>
      <c r="J270" s="666" t="s">
        <v>1528</v>
      </c>
      <c r="K270" s="666" t="s">
        <v>1502</v>
      </c>
      <c r="L270" s="668">
        <v>60.93</v>
      </c>
      <c r="M270" s="668">
        <v>1</v>
      </c>
      <c r="N270" s="669">
        <v>60.93</v>
      </c>
    </row>
    <row r="271" spans="1:14" ht="14.4" customHeight="1" x14ac:dyDescent="0.3">
      <c r="A271" s="664" t="s">
        <v>544</v>
      </c>
      <c r="B271" s="665" t="s">
        <v>545</v>
      </c>
      <c r="C271" s="666" t="s">
        <v>549</v>
      </c>
      <c r="D271" s="667" t="s">
        <v>4277</v>
      </c>
      <c r="E271" s="666" t="s">
        <v>569</v>
      </c>
      <c r="F271" s="667" t="s">
        <v>4283</v>
      </c>
      <c r="G271" s="666" t="s">
        <v>613</v>
      </c>
      <c r="H271" s="666" t="s">
        <v>1529</v>
      </c>
      <c r="I271" s="666" t="s">
        <v>1530</v>
      </c>
      <c r="J271" s="666" t="s">
        <v>1531</v>
      </c>
      <c r="K271" s="666" t="s">
        <v>1532</v>
      </c>
      <c r="L271" s="668">
        <v>117.68000000000009</v>
      </c>
      <c r="M271" s="668">
        <v>1</v>
      </c>
      <c r="N271" s="669">
        <v>117.68000000000009</v>
      </c>
    </row>
    <row r="272" spans="1:14" ht="14.4" customHeight="1" x14ac:dyDescent="0.3">
      <c r="A272" s="664" t="s">
        <v>544</v>
      </c>
      <c r="B272" s="665" t="s">
        <v>545</v>
      </c>
      <c r="C272" s="666" t="s">
        <v>549</v>
      </c>
      <c r="D272" s="667" t="s">
        <v>4277</v>
      </c>
      <c r="E272" s="666" t="s">
        <v>569</v>
      </c>
      <c r="F272" s="667" t="s">
        <v>4283</v>
      </c>
      <c r="G272" s="666" t="s">
        <v>613</v>
      </c>
      <c r="H272" s="666" t="s">
        <v>1533</v>
      </c>
      <c r="I272" s="666" t="s">
        <v>1534</v>
      </c>
      <c r="J272" s="666" t="s">
        <v>1535</v>
      </c>
      <c r="K272" s="666" t="s">
        <v>1536</v>
      </c>
      <c r="L272" s="668">
        <v>731.9467889093554</v>
      </c>
      <c r="M272" s="668">
        <v>1.7078491</v>
      </c>
      <c r="N272" s="669">
        <v>1250.0546646867326</v>
      </c>
    </row>
    <row r="273" spans="1:14" ht="14.4" customHeight="1" x14ac:dyDescent="0.3">
      <c r="A273" s="664" t="s">
        <v>544</v>
      </c>
      <c r="B273" s="665" t="s">
        <v>545</v>
      </c>
      <c r="C273" s="666" t="s">
        <v>549</v>
      </c>
      <c r="D273" s="667" t="s">
        <v>4277</v>
      </c>
      <c r="E273" s="666" t="s">
        <v>569</v>
      </c>
      <c r="F273" s="667" t="s">
        <v>4283</v>
      </c>
      <c r="G273" s="666" t="s">
        <v>613</v>
      </c>
      <c r="H273" s="666" t="s">
        <v>1537</v>
      </c>
      <c r="I273" s="666" t="s">
        <v>1538</v>
      </c>
      <c r="J273" s="666" t="s">
        <v>1539</v>
      </c>
      <c r="K273" s="666" t="s">
        <v>1540</v>
      </c>
      <c r="L273" s="668">
        <v>162.05810266159037</v>
      </c>
      <c r="M273" s="668">
        <v>9.3993994000000001</v>
      </c>
      <c r="N273" s="669">
        <v>1523.2488329224909</v>
      </c>
    </row>
    <row r="274" spans="1:14" ht="14.4" customHeight="1" x14ac:dyDescent="0.3">
      <c r="A274" s="664" t="s">
        <v>544</v>
      </c>
      <c r="B274" s="665" t="s">
        <v>545</v>
      </c>
      <c r="C274" s="666" t="s">
        <v>549</v>
      </c>
      <c r="D274" s="667" t="s">
        <v>4277</v>
      </c>
      <c r="E274" s="666" t="s">
        <v>569</v>
      </c>
      <c r="F274" s="667" t="s">
        <v>4283</v>
      </c>
      <c r="G274" s="666" t="s">
        <v>613</v>
      </c>
      <c r="H274" s="666" t="s">
        <v>1541</v>
      </c>
      <c r="I274" s="666" t="s">
        <v>1542</v>
      </c>
      <c r="J274" s="666" t="s">
        <v>1543</v>
      </c>
      <c r="K274" s="666" t="s">
        <v>1544</v>
      </c>
      <c r="L274" s="668">
        <v>334.07010764936354</v>
      </c>
      <c r="M274" s="668">
        <v>12.812957000000001</v>
      </c>
      <c r="N274" s="669">
        <v>4280.4259242966664</v>
      </c>
    </row>
    <row r="275" spans="1:14" ht="14.4" customHeight="1" x14ac:dyDescent="0.3">
      <c r="A275" s="664" t="s">
        <v>544</v>
      </c>
      <c r="B275" s="665" t="s">
        <v>545</v>
      </c>
      <c r="C275" s="666" t="s">
        <v>549</v>
      </c>
      <c r="D275" s="667" t="s">
        <v>4277</v>
      </c>
      <c r="E275" s="666" t="s">
        <v>569</v>
      </c>
      <c r="F275" s="667" t="s">
        <v>4283</v>
      </c>
      <c r="G275" s="666" t="s">
        <v>613</v>
      </c>
      <c r="H275" s="666" t="s">
        <v>1545</v>
      </c>
      <c r="I275" s="666" t="s">
        <v>1546</v>
      </c>
      <c r="J275" s="666" t="s">
        <v>1547</v>
      </c>
      <c r="K275" s="666" t="s">
        <v>1548</v>
      </c>
      <c r="L275" s="668">
        <v>41.809999999999995</v>
      </c>
      <c r="M275" s="668">
        <v>2</v>
      </c>
      <c r="N275" s="669">
        <v>83.61999999999999</v>
      </c>
    </row>
    <row r="276" spans="1:14" ht="14.4" customHeight="1" x14ac:dyDescent="0.3">
      <c r="A276" s="664" t="s">
        <v>544</v>
      </c>
      <c r="B276" s="665" t="s">
        <v>545</v>
      </c>
      <c r="C276" s="666" t="s">
        <v>549</v>
      </c>
      <c r="D276" s="667" t="s">
        <v>4277</v>
      </c>
      <c r="E276" s="666" t="s">
        <v>569</v>
      </c>
      <c r="F276" s="667" t="s">
        <v>4283</v>
      </c>
      <c r="G276" s="666" t="s">
        <v>613</v>
      </c>
      <c r="H276" s="666" t="s">
        <v>1549</v>
      </c>
      <c r="I276" s="666" t="s">
        <v>1550</v>
      </c>
      <c r="J276" s="666" t="s">
        <v>1551</v>
      </c>
      <c r="K276" s="666" t="s">
        <v>1522</v>
      </c>
      <c r="L276" s="668">
        <v>78.699935900428386</v>
      </c>
      <c r="M276" s="668">
        <v>5</v>
      </c>
      <c r="N276" s="669">
        <v>393.49967950214193</v>
      </c>
    </row>
    <row r="277" spans="1:14" ht="14.4" customHeight="1" x14ac:dyDescent="0.3">
      <c r="A277" s="664" t="s">
        <v>544</v>
      </c>
      <c r="B277" s="665" t="s">
        <v>545</v>
      </c>
      <c r="C277" s="666" t="s">
        <v>549</v>
      </c>
      <c r="D277" s="667" t="s">
        <v>4277</v>
      </c>
      <c r="E277" s="666" t="s">
        <v>569</v>
      </c>
      <c r="F277" s="667" t="s">
        <v>4283</v>
      </c>
      <c r="G277" s="666" t="s">
        <v>613</v>
      </c>
      <c r="H277" s="666" t="s">
        <v>1552</v>
      </c>
      <c r="I277" s="666" t="s">
        <v>1553</v>
      </c>
      <c r="J277" s="666" t="s">
        <v>1554</v>
      </c>
      <c r="K277" s="666" t="s">
        <v>1555</v>
      </c>
      <c r="L277" s="668">
        <v>451.31000000000006</v>
      </c>
      <c r="M277" s="668">
        <v>5</v>
      </c>
      <c r="N277" s="669">
        <v>2256.5500000000002</v>
      </c>
    </row>
    <row r="278" spans="1:14" ht="14.4" customHeight="1" x14ac:dyDescent="0.3">
      <c r="A278" s="664" t="s">
        <v>544</v>
      </c>
      <c r="B278" s="665" t="s">
        <v>545</v>
      </c>
      <c r="C278" s="666" t="s">
        <v>549</v>
      </c>
      <c r="D278" s="667" t="s">
        <v>4277</v>
      </c>
      <c r="E278" s="666" t="s">
        <v>569</v>
      </c>
      <c r="F278" s="667" t="s">
        <v>4283</v>
      </c>
      <c r="G278" s="666" t="s">
        <v>613</v>
      </c>
      <c r="H278" s="666" t="s">
        <v>1556</v>
      </c>
      <c r="I278" s="666" t="s">
        <v>1557</v>
      </c>
      <c r="J278" s="666" t="s">
        <v>1558</v>
      </c>
      <c r="K278" s="666" t="s">
        <v>1559</v>
      </c>
      <c r="L278" s="668">
        <v>52.359039089851443</v>
      </c>
      <c r="M278" s="668">
        <v>73</v>
      </c>
      <c r="N278" s="669">
        <v>3822.2098535591554</v>
      </c>
    </row>
    <row r="279" spans="1:14" ht="14.4" customHeight="1" x14ac:dyDescent="0.3">
      <c r="A279" s="664" t="s">
        <v>544</v>
      </c>
      <c r="B279" s="665" t="s">
        <v>545</v>
      </c>
      <c r="C279" s="666" t="s">
        <v>549</v>
      </c>
      <c r="D279" s="667" t="s">
        <v>4277</v>
      </c>
      <c r="E279" s="666" t="s">
        <v>569</v>
      </c>
      <c r="F279" s="667" t="s">
        <v>4283</v>
      </c>
      <c r="G279" s="666" t="s">
        <v>613</v>
      </c>
      <c r="H279" s="666" t="s">
        <v>1560</v>
      </c>
      <c r="I279" s="666" t="s">
        <v>1062</v>
      </c>
      <c r="J279" s="666" t="s">
        <v>1561</v>
      </c>
      <c r="K279" s="666"/>
      <c r="L279" s="668">
        <v>121.54531873464816</v>
      </c>
      <c r="M279" s="668">
        <v>3</v>
      </c>
      <c r="N279" s="669">
        <v>364.63595620394449</v>
      </c>
    </row>
    <row r="280" spans="1:14" ht="14.4" customHeight="1" x14ac:dyDescent="0.3">
      <c r="A280" s="664" t="s">
        <v>544</v>
      </c>
      <c r="B280" s="665" t="s">
        <v>545</v>
      </c>
      <c r="C280" s="666" t="s">
        <v>549</v>
      </c>
      <c r="D280" s="667" t="s">
        <v>4277</v>
      </c>
      <c r="E280" s="666" t="s">
        <v>569</v>
      </c>
      <c r="F280" s="667" t="s">
        <v>4283</v>
      </c>
      <c r="G280" s="666" t="s">
        <v>613</v>
      </c>
      <c r="H280" s="666" t="s">
        <v>1562</v>
      </c>
      <c r="I280" s="666" t="s">
        <v>1062</v>
      </c>
      <c r="J280" s="666" t="s">
        <v>1563</v>
      </c>
      <c r="K280" s="666"/>
      <c r="L280" s="668">
        <v>197.27057281700201</v>
      </c>
      <c r="M280" s="668">
        <v>1</v>
      </c>
      <c r="N280" s="669">
        <v>197.27057281700201</v>
      </c>
    </row>
    <row r="281" spans="1:14" ht="14.4" customHeight="1" x14ac:dyDescent="0.3">
      <c r="A281" s="664" t="s">
        <v>544</v>
      </c>
      <c r="B281" s="665" t="s">
        <v>545</v>
      </c>
      <c r="C281" s="666" t="s">
        <v>549</v>
      </c>
      <c r="D281" s="667" t="s">
        <v>4277</v>
      </c>
      <c r="E281" s="666" t="s">
        <v>569</v>
      </c>
      <c r="F281" s="667" t="s">
        <v>4283</v>
      </c>
      <c r="G281" s="666" t="s">
        <v>613</v>
      </c>
      <c r="H281" s="666" t="s">
        <v>1564</v>
      </c>
      <c r="I281" s="666" t="s">
        <v>1062</v>
      </c>
      <c r="J281" s="666" t="s">
        <v>1565</v>
      </c>
      <c r="K281" s="666" t="s">
        <v>1566</v>
      </c>
      <c r="L281" s="668">
        <v>75.019748043805706</v>
      </c>
      <c r="M281" s="668">
        <v>5</v>
      </c>
      <c r="N281" s="669">
        <v>375.09874021902851</v>
      </c>
    </row>
    <row r="282" spans="1:14" ht="14.4" customHeight="1" x14ac:dyDescent="0.3">
      <c r="A282" s="664" t="s">
        <v>544</v>
      </c>
      <c r="B282" s="665" t="s">
        <v>545</v>
      </c>
      <c r="C282" s="666" t="s">
        <v>549</v>
      </c>
      <c r="D282" s="667" t="s">
        <v>4277</v>
      </c>
      <c r="E282" s="666" t="s">
        <v>569</v>
      </c>
      <c r="F282" s="667" t="s">
        <v>4283</v>
      </c>
      <c r="G282" s="666" t="s">
        <v>613</v>
      </c>
      <c r="H282" s="666" t="s">
        <v>1567</v>
      </c>
      <c r="I282" s="666" t="s">
        <v>1568</v>
      </c>
      <c r="J282" s="666" t="s">
        <v>1569</v>
      </c>
      <c r="K282" s="666" t="s">
        <v>1570</v>
      </c>
      <c r="L282" s="668">
        <v>52.268181818181844</v>
      </c>
      <c r="M282" s="668">
        <v>11</v>
      </c>
      <c r="N282" s="669">
        <v>574.95000000000027</v>
      </c>
    </row>
    <row r="283" spans="1:14" ht="14.4" customHeight="1" x14ac:dyDescent="0.3">
      <c r="A283" s="664" t="s">
        <v>544</v>
      </c>
      <c r="B283" s="665" t="s">
        <v>545</v>
      </c>
      <c r="C283" s="666" t="s">
        <v>549</v>
      </c>
      <c r="D283" s="667" t="s">
        <v>4277</v>
      </c>
      <c r="E283" s="666" t="s">
        <v>569</v>
      </c>
      <c r="F283" s="667" t="s">
        <v>4283</v>
      </c>
      <c r="G283" s="666" t="s">
        <v>613</v>
      </c>
      <c r="H283" s="666" t="s">
        <v>1571</v>
      </c>
      <c r="I283" s="666" t="s">
        <v>1572</v>
      </c>
      <c r="J283" s="666" t="s">
        <v>1573</v>
      </c>
      <c r="K283" s="666" t="s">
        <v>1574</v>
      </c>
      <c r="L283" s="668">
        <v>888.54</v>
      </c>
      <c r="M283" s="668">
        <v>1</v>
      </c>
      <c r="N283" s="669">
        <v>888.54</v>
      </c>
    </row>
    <row r="284" spans="1:14" ht="14.4" customHeight="1" x14ac:dyDescent="0.3">
      <c r="A284" s="664" t="s">
        <v>544</v>
      </c>
      <c r="B284" s="665" t="s">
        <v>545</v>
      </c>
      <c r="C284" s="666" t="s">
        <v>549</v>
      </c>
      <c r="D284" s="667" t="s">
        <v>4277</v>
      </c>
      <c r="E284" s="666" t="s">
        <v>569</v>
      </c>
      <c r="F284" s="667" t="s">
        <v>4283</v>
      </c>
      <c r="G284" s="666" t="s">
        <v>613</v>
      </c>
      <c r="H284" s="666" t="s">
        <v>1575</v>
      </c>
      <c r="I284" s="666" t="s">
        <v>1576</v>
      </c>
      <c r="J284" s="666" t="s">
        <v>1577</v>
      </c>
      <c r="K284" s="666" t="s">
        <v>1578</v>
      </c>
      <c r="L284" s="668">
        <v>90.379999999999981</v>
      </c>
      <c r="M284" s="668">
        <v>1</v>
      </c>
      <c r="N284" s="669">
        <v>90.379999999999981</v>
      </c>
    </row>
    <row r="285" spans="1:14" ht="14.4" customHeight="1" x14ac:dyDescent="0.3">
      <c r="A285" s="664" t="s">
        <v>544</v>
      </c>
      <c r="B285" s="665" t="s">
        <v>545</v>
      </c>
      <c r="C285" s="666" t="s">
        <v>549</v>
      </c>
      <c r="D285" s="667" t="s">
        <v>4277</v>
      </c>
      <c r="E285" s="666" t="s">
        <v>569</v>
      </c>
      <c r="F285" s="667" t="s">
        <v>4283</v>
      </c>
      <c r="G285" s="666" t="s">
        <v>613</v>
      </c>
      <c r="H285" s="666" t="s">
        <v>1579</v>
      </c>
      <c r="I285" s="666" t="s">
        <v>1580</v>
      </c>
      <c r="J285" s="666" t="s">
        <v>1581</v>
      </c>
      <c r="K285" s="666" t="s">
        <v>1582</v>
      </c>
      <c r="L285" s="668">
        <v>1197.3485714285714</v>
      </c>
      <c r="M285" s="668">
        <v>7</v>
      </c>
      <c r="N285" s="669">
        <v>8381.44</v>
      </c>
    </row>
    <row r="286" spans="1:14" ht="14.4" customHeight="1" x14ac:dyDescent="0.3">
      <c r="A286" s="664" t="s">
        <v>544</v>
      </c>
      <c r="B286" s="665" t="s">
        <v>545</v>
      </c>
      <c r="C286" s="666" t="s">
        <v>549</v>
      </c>
      <c r="D286" s="667" t="s">
        <v>4277</v>
      </c>
      <c r="E286" s="666" t="s">
        <v>569</v>
      </c>
      <c r="F286" s="667" t="s">
        <v>4283</v>
      </c>
      <c r="G286" s="666" t="s">
        <v>613</v>
      </c>
      <c r="H286" s="666" t="s">
        <v>1583</v>
      </c>
      <c r="I286" s="666" t="s">
        <v>1584</v>
      </c>
      <c r="J286" s="666" t="s">
        <v>1585</v>
      </c>
      <c r="K286" s="666"/>
      <c r="L286" s="668">
        <v>2.5079945602153937</v>
      </c>
      <c r="M286" s="668">
        <v>1</v>
      </c>
      <c r="N286" s="669">
        <v>2.5079945602153937</v>
      </c>
    </row>
    <row r="287" spans="1:14" ht="14.4" customHeight="1" x14ac:dyDescent="0.3">
      <c r="A287" s="664" t="s">
        <v>544</v>
      </c>
      <c r="B287" s="665" t="s">
        <v>545</v>
      </c>
      <c r="C287" s="666" t="s">
        <v>549</v>
      </c>
      <c r="D287" s="667" t="s">
        <v>4277</v>
      </c>
      <c r="E287" s="666" t="s">
        <v>569</v>
      </c>
      <c r="F287" s="667" t="s">
        <v>4283</v>
      </c>
      <c r="G287" s="666" t="s">
        <v>613</v>
      </c>
      <c r="H287" s="666" t="s">
        <v>1586</v>
      </c>
      <c r="I287" s="666" t="s">
        <v>1587</v>
      </c>
      <c r="J287" s="666" t="s">
        <v>1588</v>
      </c>
      <c r="K287" s="666" t="s">
        <v>1589</v>
      </c>
      <c r="L287" s="668">
        <v>4622.82</v>
      </c>
      <c r="M287" s="668">
        <v>2</v>
      </c>
      <c r="N287" s="669">
        <v>9245.64</v>
      </c>
    </row>
    <row r="288" spans="1:14" ht="14.4" customHeight="1" x14ac:dyDescent="0.3">
      <c r="A288" s="664" t="s">
        <v>544</v>
      </c>
      <c r="B288" s="665" t="s">
        <v>545</v>
      </c>
      <c r="C288" s="666" t="s">
        <v>549</v>
      </c>
      <c r="D288" s="667" t="s">
        <v>4277</v>
      </c>
      <c r="E288" s="666" t="s">
        <v>569</v>
      </c>
      <c r="F288" s="667" t="s">
        <v>4283</v>
      </c>
      <c r="G288" s="666" t="s">
        <v>613</v>
      </c>
      <c r="H288" s="666" t="s">
        <v>1590</v>
      </c>
      <c r="I288" s="666" t="s">
        <v>1591</v>
      </c>
      <c r="J288" s="666" t="s">
        <v>1592</v>
      </c>
      <c r="K288" s="666" t="s">
        <v>1593</v>
      </c>
      <c r="L288" s="668">
        <v>164.03011270395339</v>
      </c>
      <c r="M288" s="668">
        <v>8</v>
      </c>
      <c r="N288" s="669">
        <v>1312.2409016316271</v>
      </c>
    </row>
    <row r="289" spans="1:14" ht="14.4" customHeight="1" x14ac:dyDescent="0.3">
      <c r="A289" s="664" t="s">
        <v>544</v>
      </c>
      <c r="B289" s="665" t="s">
        <v>545</v>
      </c>
      <c r="C289" s="666" t="s">
        <v>549</v>
      </c>
      <c r="D289" s="667" t="s">
        <v>4277</v>
      </c>
      <c r="E289" s="666" t="s">
        <v>569</v>
      </c>
      <c r="F289" s="667" t="s">
        <v>4283</v>
      </c>
      <c r="G289" s="666" t="s">
        <v>613</v>
      </c>
      <c r="H289" s="666" t="s">
        <v>1594</v>
      </c>
      <c r="I289" s="666" t="s">
        <v>1595</v>
      </c>
      <c r="J289" s="666" t="s">
        <v>1596</v>
      </c>
      <c r="K289" s="666" t="s">
        <v>1597</v>
      </c>
      <c r="L289" s="668">
        <v>170.58940050207394</v>
      </c>
      <c r="M289" s="668">
        <v>49</v>
      </c>
      <c r="N289" s="669">
        <v>8358.8806246016229</v>
      </c>
    </row>
    <row r="290" spans="1:14" ht="14.4" customHeight="1" x14ac:dyDescent="0.3">
      <c r="A290" s="664" t="s">
        <v>544</v>
      </c>
      <c r="B290" s="665" t="s">
        <v>545</v>
      </c>
      <c r="C290" s="666" t="s">
        <v>549</v>
      </c>
      <c r="D290" s="667" t="s">
        <v>4277</v>
      </c>
      <c r="E290" s="666" t="s">
        <v>569</v>
      </c>
      <c r="F290" s="667" t="s">
        <v>4283</v>
      </c>
      <c r="G290" s="666" t="s">
        <v>613</v>
      </c>
      <c r="H290" s="666" t="s">
        <v>1598</v>
      </c>
      <c r="I290" s="666" t="s">
        <v>1062</v>
      </c>
      <c r="J290" s="666" t="s">
        <v>1599</v>
      </c>
      <c r="K290" s="666"/>
      <c r="L290" s="668">
        <v>151.8048897790473</v>
      </c>
      <c r="M290" s="668">
        <v>2</v>
      </c>
      <c r="N290" s="669">
        <v>303.6097795580946</v>
      </c>
    </row>
    <row r="291" spans="1:14" ht="14.4" customHeight="1" x14ac:dyDescent="0.3">
      <c r="A291" s="664" t="s">
        <v>544</v>
      </c>
      <c r="B291" s="665" t="s">
        <v>545</v>
      </c>
      <c r="C291" s="666" t="s">
        <v>549</v>
      </c>
      <c r="D291" s="667" t="s">
        <v>4277</v>
      </c>
      <c r="E291" s="666" t="s">
        <v>569</v>
      </c>
      <c r="F291" s="667" t="s">
        <v>4283</v>
      </c>
      <c r="G291" s="666" t="s">
        <v>613</v>
      </c>
      <c r="H291" s="666" t="s">
        <v>1600</v>
      </c>
      <c r="I291" s="666" t="s">
        <v>1601</v>
      </c>
      <c r="J291" s="666" t="s">
        <v>1602</v>
      </c>
      <c r="K291" s="666" t="s">
        <v>1603</v>
      </c>
      <c r="L291" s="668">
        <v>66.619999999999933</v>
      </c>
      <c r="M291" s="668">
        <v>1</v>
      </c>
      <c r="N291" s="669">
        <v>66.619999999999933</v>
      </c>
    </row>
    <row r="292" spans="1:14" ht="14.4" customHeight="1" x14ac:dyDescent="0.3">
      <c r="A292" s="664" t="s">
        <v>544</v>
      </c>
      <c r="B292" s="665" t="s">
        <v>545</v>
      </c>
      <c r="C292" s="666" t="s">
        <v>549</v>
      </c>
      <c r="D292" s="667" t="s">
        <v>4277</v>
      </c>
      <c r="E292" s="666" t="s">
        <v>569</v>
      </c>
      <c r="F292" s="667" t="s">
        <v>4283</v>
      </c>
      <c r="G292" s="666" t="s">
        <v>613</v>
      </c>
      <c r="H292" s="666" t="s">
        <v>1604</v>
      </c>
      <c r="I292" s="666" t="s">
        <v>1605</v>
      </c>
      <c r="J292" s="666" t="s">
        <v>1606</v>
      </c>
      <c r="K292" s="666" t="s">
        <v>1607</v>
      </c>
      <c r="L292" s="668">
        <v>67.399951647366919</v>
      </c>
      <c r="M292" s="668">
        <v>1</v>
      </c>
      <c r="N292" s="669">
        <v>67.399951647366919</v>
      </c>
    </row>
    <row r="293" spans="1:14" ht="14.4" customHeight="1" x14ac:dyDescent="0.3">
      <c r="A293" s="664" t="s">
        <v>544</v>
      </c>
      <c r="B293" s="665" t="s">
        <v>545</v>
      </c>
      <c r="C293" s="666" t="s">
        <v>549</v>
      </c>
      <c r="D293" s="667" t="s">
        <v>4277</v>
      </c>
      <c r="E293" s="666" t="s">
        <v>569</v>
      </c>
      <c r="F293" s="667" t="s">
        <v>4283</v>
      </c>
      <c r="G293" s="666" t="s">
        <v>613</v>
      </c>
      <c r="H293" s="666" t="s">
        <v>1608</v>
      </c>
      <c r="I293" s="666" t="s">
        <v>1609</v>
      </c>
      <c r="J293" s="666" t="s">
        <v>1610</v>
      </c>
      <c r="K293" s="666" t="s">
        <v>1611</v>
      </c>
      <c r="L293" s="668">
        <v>325.15999999999997</v>
      </c>
      <c r="M293" s="668">
        <v>4</v>
      </c>
      <c r="N293" s="669">
        <v>1300.6399999999999</v>
      </c>
    </row>
    <row r="294" spans="1:14" ht="14.4" customHeight="1" x14ac:dyDescent="0.3">
      <c r="A294" s="664" t="s">
        <v>544</v>
      </c>
      <c r="B294" s="665" t="s">
        <v>545</v>
      </c>
      <c r="C294" s="666" t="s">
        <v>549</v>
      </c>
      <c r="D294" s="667" t="s">
        <v>4277</v>
      </c>
      <c r="E294" s="666" t="s">
        <v>569</v>
      </c>
      <c r="F294" s="667" t="s">
        <v>4283</v>
      </c>
      <c r="G294" s="666" t="s">
        <v>613</v>
      </c>
      <c r="H294" s="666" t="s">
        <v>1612</v>
      </c>
      <c r="I294" s="666" t="s">
        <v>1062</v>
      </c>
      <c r="J294" s="666" t="s">
        <v>1613</v>
      </c>
      <c r="K294" s="666"/>
      <c r="L294" s="668">
        <v>53.453716865683162</v>
      </c>
      <c r="M294" s="668">
        <v>2</v>
      </c>
      <c r="N294" s="669">
        <v>106.90743373136632</v>
      </c>
    </row>
    <row r="295" spans="1:14" ht="14.4" customHeight="1" x14ac:dyDescent="0.3">
      <c r="A295" s="664" t="s">
        <v>544</v>
      </c>
      <c r="B295" s="665" t="s">
        <v>545</v>
      </c>
      <c r="C295" s="666" t="s">
        <v>549</v>
      </c>
      <c r="D295" s="667" t="s">
        <v>4277</v>
      </c>
      <c r="E295" s="666" t="s">
        <v>569</v>
      </c>
      <c r="F295" s="667" t="s">
        <v>4283</v>
      </c>
      <c r="G295" s="666" t="s">
        <v>613</v>
      </c>
      <c r="H295" s="666" t="s">
        <v>1614</v>
      </c>
      <c r="I295" s="666" t="s">
        <v>1615</v>
      </c>
      <c r="J295" s="666" t="s">
        <v>1616</v>
      </c>
      <c r="K295" s="666" t="s">
        <v>1617</v>
      </c>
      <c r="L295" s="668">
        <v>542.00000000000023</v>
      </c>
      <c r="M295" s="668">
        <v>1</v>
      </c>
      <c r="N295" s="669">
        <v>542.00000000000023</v>
      </c>
    </row>
    <row r="296" spans="1:14" ht="14.4" customHeight="1" x14ac:dyDescent="0.3">
      <c r="A296" s="664" t="s">
        <v>544</v>
      </c>
      <c r="B296" s="665" t="s">
        <v>545</v>
      </c>
      <c r="C296" s="666" t="s">
        <v>549</v>
      </c>
      <c r="D296" s="667" t="s">
        <v>4277</v>
      </c>
      <c r="E296" s="666" t="s">
        <v>569</v>
      </c>
      <c r="F296" s="667" t="s">
        <v>4283</v>
      </c>
      <c r="G296" s="666" t="s">
        <v>613</v>
      </c>
      <c r="H296" s="666" t="s">
        <v>1618</v>
      </c>
      <c r="I296" s="666" t="s">
        <v>1619</v>
      </c>
      <c r="J296" s="666" t="s">
        <v>1620</v>
      </c>
      <c r="K296" s="666" t="s">
        <v>1621</v>
      </c>
      <c r="L296" s="668">
        <v>250.37986752211251</v>
      </c>
      <c r="M296" s="668">
        <v>7</v>
      </c>
      <c r="N296" s="669">
        <v>1752.6590726547875</v>
      </c>
    </row>
    <row r="297" spans="1:14" ht="14.4" customHeight="1" x14ac:dyDescent="0.3">
      <c r="A297" s="664" t="s">
        <v>544</v>
      </c>
      <c r="B297" s="665" t="s">
        <v>545</v>
      </c>
      <c r="C297" s="666" t="s">
        <v>549</v>
      </c>
      <c r="D297" s="667" t="s">
        <v>4277</v>
      </c>
      <c r="E297" s="666" t="s">
        <v>569</v>
      </c>
      <c r="F297" s="667" t="s">
        <v>4283</v>
      </c>
      <c r="G297" s="666" t="s">
        <v>613</v>
      </c>
      <c r="H297" s="666" t="s">
        <v>1622</v>
      </c>
      <c r="I297" s="666" t="s">
        <v>1062</v>
      </c>
      <c r="J297" s="666" t="s">
        <v>1623</v>
      </c>
      <c r="K297" s="666"/>
      <c r="L297" s="668">
        <v>89.780000000000015</v>
      </c>
      <c r="M297" s="668">
        <v>3</v>
      </c>
      <c r="N297" s="669">
        <v>269.34000000000003</v>
      </c>
    </row>
    <row r="298" spans="1:14" ht="14.4" customHeight="1" x14ac:dyDescent="0.3">
      <c r="A298" s="664" t="s">
        <v>544</v>
      </c>
      <c r="B298" s="665" t="s">
        <v>545</v>
      </c>
      <c r="C298" s="666" t="s">
        <v>549</v>
      </c>
      <c r="D298" s="667" t="s">
        <v>4277</v>
      </c>
      <c r="E298" s="666" t="s">
        <v>569</v>
      </c>
      <c r="F298" s="667" t="s">
        <v>4283</v>
      </c>
      <c r="G298" s="666" t="s">
        <v>613</v>
      </c>
      <c r="H298" s="666" t="s">
        <v>1624</v>
      </c>
      <c r="I298" s="666" t="s">
        <v>1062</v>
      </c>
      <c r="J298" s="666" t="s">
        <v>1625</v>
      </c>
      <c r="K298" s="666"/>
      <c r="L298" s="668">
        <v>57.719999999999992</v>
      </c>
      <c r="M298" s="668">
        <v>3</v>
      </c>
      <c r="N298" s="669">
        <v>173.15999999999997</v>
      </c>
    </row>
    <row r="299" spans="1:14" ht="14.4" customHeight="1" x14ac:dyDescent="0.3">
      <c r="A299" s="664" t="s">
        <v>544</v>
      </c>
      <c r="B299" s="665" t="s">
        <v>545</v>
      </c>
      <c r="C299" s="666" t="s">
        <v>549</v>
      </c>
      <c r="D299" s="667" t="s">
        <v>4277</v>
      </c>
      <c r="E299" s="666" t="s">
        <v>569</v>
      </c>
      <c r="F299" s="667" t="s">
        <v>4283</v>
      </c>
      <c r="G299" s="666" t="s">
        <v>613</v>
      </c>
      <c r="H299" s="666" t="s">
        <v>1626</v>
      </c>
      <c r="I299" s="666" t="s">
        <v>1627</v>
      </c>
      <c r="J299" s="666" t="s">
        <v>1628</v>
      </c>
      <c r="K299" s="666" t="s">
        <v>1629</v>
      </c>
      <c r="L299" s="668">
        <v>921.14999999999964</v>
      </c>
      <c r="M299" s="668">
        <v>2</v>
      </c>
      <c r="N299" s="669">
        <v>1842.2999999999993</v>
      </c>
    </row>
    <row r="300" spans="1:14" ht="14.4" customHeight="1" x14ac:dyDescent="0.3">
      <c r="A300" s="664" t="s">
        <v>544</v>
      </c>
      <c r="B300" s="665" t="s">
        <v>545</v>
      </c>
      <c r="C300" s="666" t="s">
        <v>549</v>
      </c>
      <c r="D300" s="667" t="s">
        <v>4277</v>
      </c>
      <c r="E300" s="666" t="s">
        <v>569</v>
      </c>
      <c r="F300" s="667" t="s">
        <v>4283</v>
      </c>
      <c r="G300" s="666" t="s">
        <v>613</v>
      </c>
      <c r="H300" s="666" t="s">
        <v>1630</v>
      </c>
      <c r="I300" s="666" t="s">
        <v>1062</v>
      </c>
      <c r="J300" s="666" t="s">
        <v>1631</v>
      </c>
      <c r="K300" s="666"/>
      <c r="L300" s="668">
        <v>169.94</v>
      </c>
      <c r="M300" s="668">
        <v>1</v>
      </c>
      <c r="N300" s="669">
        <v>169.94</v>
      </c>
    </row>
    <row r="301" spans="1:14" ht="14.4" customHeight="1" x14ac:dyDescent="0.3">
      <c r="A301" s="664" t="s">
        <v>544</v>
      </c>
      <c r="B301" s="665" t="s">
        <v>545</v>
      </c>
      <c r="C301" s="666" t="s">
        <v>549</v>
      </c>
      <c r="D301" s="667" t="s">
        <v>4277</v>
      </c>
      <c r="E301" s="666" t="s">
        <v>569</v>
      </c>
      <c r="F301" s="667" t="s">
        <v>4283</v>
      </c>
      <c r="G301" s="666" t="s">
        <v>613</v>
      </c>
      <c r="H301" s="666" t="s">
        <v>1632</v>
      </c>
      <c r="I301" s="666" t="s">
        <v>1062</v>
      </c>
      <c r="J301" s="666" t="s">
        <v>1633</v>
      </c>
      <c r="K301" s="666"/>
      <c r="L301" s="668">
        <v>126.2888649544081</v>
      </c>
      <c r="M301" s="668">
        <v>3</v>
      </c>
      <c r="N301" s="669">
        <v>378.86659486322429</v>
      </c>
    </row>
    <row r="302" spans="1:14" ht="14.4" customHeight="1" x14ac:dyDescent="0.3">
      <c r="A302" s="664" t="s">
        <v>544</v>
      </c>
      <c r="B302" s="665" t="s">
        <v>545</v>
      </c>
      <c r="C302" s="666" t="s">
        <v>549</v>
      </c>
      <c r="D302" s="667" t="s">
        <v>4277</v>
      </c>
      <c r="E302" s="666" t="s">
        <v>569</v>
      </c>
      <c r="F302" s="667" t="s">
        <v>4283</v>
      </c>
      <c r="G302" s="666" t="s">
        <v>613</v>
      </c>
      <c r="H302" s="666" t="s">
        <v>1634</v>
      </c>
      <c r="I302" s="666" t="s">
        <v>1635</v>
      </c>
      <c r="J302" s="666" t="s">
        <v>1636</v>
      </c>
      <c r="K302" s="666" t="s">
        <v>1637</v>
      </c>
      <c r="L302" s="668">
        <v>88.12</v>
      </c>
      <c r="M302" s="668">
        <v>1</v>
      </c>
      <c r="N302" s="669">
        <v>88.12</v>
      </c>
    </row>
    <row r="303" spans="1:14" ht="14.4" customHeight="1" x14ac:dyDescent="0.3">
      <c r="A303" s="664" t="s">
        <v>544</v>
      </c>
      <c r="B303" s="665" t="s">
        <v>545</v>
      </c>
      <c r="C303" s="666" t="s">
        <v>549</v>
      </c>
      <c r="D303" s="667" t="s">
        <v>4277</v>
      </c>
      <c r="E303" s="666" t="s">
        <v>569</v>
      </c>
      <c r="F303" s="667" t="s">
        <v>4283</v>
      </c>
      <c r="G303" s="666" t="s">
        <v>613</v>
      </c>
      <c r="H303" s="666" t="s">
        <v>1638</v>
      </c>
      <c r="I303" s="666" t="s">
        <v>1639</v>
      </c>
      <c r="J303" s="666" t="s">
        <v>1640</v>
      </c>
      <c r="K303" s="666" t="s">
        <v>1641</v>
      </c>
      <c r="L303" s="668">
        <v>226.65999999999985</v>
      </c>
      <c r="M303" s="668">
        <v>1</v>
      </c>
      <c r="N303" s="669">
        <v>226.65999999999985</v>
      </c>
    </row>
    <row r="304" spans="1:14" ht="14.4" customHeight="1" x14ac:dyDescent="0.3">
      <c r="A304" s="664" t="s">
        <v>544</v>
      </c>
      <c r="B304" s="665" t="s">
        <v>545</v>
      </c>
      <c r="C304" s="666" t="s">
        <v>549</v>
      </c>
      <c r="D304" s="667" t="s">
        <v>4277</v>
      </c>
      <c r="E304" s="666" t="s">
        <v>569</v>
      </c>
      <c r="F304" s="667" t="s">
        <v>4283</v>
      </c>
      <c r="G304" s="666" t="s">
        <v>613</v>
      </c>
      <c r="H304" s="666" t="s">
        <v>1642</v>
      </c>
      <c r="I304" s="666" t="s">
        <v>1643</v>
      </c>
      <c r="J304" s="666" t="s">
        <v>1644</v>
      </c>
      <c r="K304" s="666" t="s">
        <v>1645</v>
      </c>
      <c r="L304" s="668">
        <v>105.62000000000005</v>
      </c>
      <c r="M304" s="668">
        <v>1</v>
      </c>
      <c r="N304" s="669">
        <v>105.62000000000005</v>
      </c>
    </row>
    <row r="305" spans="1:14" ht="14.4" customHeight="1" x14ac:dyDescent="0.3">
      <c r="A305" s="664" t="s">
        <v>544</v>
      </c>
      <c r="B305" s="665" t="s">
        <v>545</v>
      </c>
      <c r="C305" s="666" t="s">
        <v>549</v>
      </c>
      <c r="D305" s="667" t="s">
        <v>4277</v>
      </c>
      <c r="E305" s="666" t="s">
        <v>569</v>
      </c>
      <c r="F305" s="667" t="s">
        <v>4283</v>
      </c>
      <c r="G305" s="666" t="s">
        <v>613</v>
      </c>
      <c r="H305" s="666" t="s">
        <v>1646</v>
      </c>
      <c r="I305" s="666" t="s">
        <v>1062</v>
      </c>
      <c r="J305" s="666" t="s">
        <v>1647</v>
      </c>
      <c r="K305" s="666"/>
      <c r="L305" s="668">
        <v>478.17882291712152</v>
      </c>
      <c r="M305" s="668">
        <v>3</v>
      </c>
      <c r="N305" s="669">
        <v>1434.5364687513645</v>
      </c>
    </row>
    <row r="306" spans="1:14" ht="14.4" customHeight="1" x14ac:dyDescent="0.3">
      <c r="A306" s="664" t="s">
        <v>544</v>
      </c>
      <c r="B306" s="665" t="s">
        <v>545</v>
      </c>
      <c r="C306" s="666" t="s">
        <v>549</v>
      </c>
      <c r="D306" s="667" t="s">
        <v>4277</v>
      </c>
      <c r="E306" s="666" t="s">
        <v>569</v>
      </c>
      <c r="F306" s="667" t="s">
        <v>4283</v>
      </c>
      <c r="G306" s="666" t="s">
        <v>613</v>
      </c>
      <c r="H306" s="666" t="s">
        <v>1648</v>
      </c>
      <c r="I306" s="666" t="s">
        <v>1062</v>
      </c>
      <c r="J306" s="666" t="s">
        <v>1649</v>
      </c>
      <c r="K306" s="666"/>
      <c r="L306" s="668">
        <v>662.83958454032609</v>
      </c>
      <c r="M306" s="668">
        <v>1</v>
      </c>
      <c r="N306" s="669">
        <v>662.83958454032609</v>
      </c>
    </row>
    <row r="307" spans="1:14" ht="14.4" customHeight="1" x14ac:dyDescent="0.3">
      <c r="A307" s="664" t="s">
        <v>544</v>
      </c>
      <c r="B307" s="665" t="s">
        <v>545</v>
      </c>
      <c r="C307" s="666" t="s">
        <v>549</v>
      </c>
      <c r="D307" s="667" t="s">
        <v>4277</v>
      </c>
      <c r="E307" s="666" t="s">
        <v>569</v>
      </c>
      <c r="F307" s="667" t="s">
        <v>4283</v>
      </c>
      <c r="G307" s="666" t="s">
        <v>613</v>
      </c>
      <c r="H307" s="666" t="s">
        <v>1650</v>
      </c>
      <c r="I307" s="666" t="s">
        <v>1062</v>
      </c>
      <c r="J307" s="666" t="s">
        <v>1651</v>
      </c>
      <c r="K307" s="666"/>
      <c r="L307" s="668">
        <v>79.005700492576494</v>
      </c>
      <c r="M307" s="668">
        <v>1</v>
      </c>
      <c r="N307" s="669">
        <v>79.005700492576494</v>
      </c>
    </row>
    <row r="308" spans="1:14" ht="14.4" customHeight="1" x14ac:dyDescent="0.3">
      <c r="A308" s="664" t="s">
        <v>544</v>
      </c>
      <c r="B308" s="665" t="s">
        <v>545</v>
      </c>
      <c r="C308" s="666" t="s">
        <v>549</v>
      </c>
      <c r="D308" s="667" t="s">
        <v>4277</v>
      </c>
      <c r="E308" s="666" t="s">
        <v>569</v>
      </c>
      <c r="F308" s="667" t="s">
        <v>4283</v>
      </c>
      <c r="G308" s="666" t="s">
        <v>613</v>
      </c>
      <c r="H308" s="666" t="s">
        <v>1652</v>
      </c>
      <c r="I308" s="666" t="s">
        <v>1062</v>
      </c>
      <c r="J308" s="666" t="s">
        <v>1653</v>
      </c>
      <c r="K308" s="666"/>
      <c r="L308" s="668">
        <v>33.29999966501726</v>
      </c>
      <c r="M308" s="668">
        <v>52</v>
      </c>
      <c r="N308" s="669">
        <v>1731.5999825808976</v>
      </c>
    </row>
    <row r="309" spans="1:14" ht="14.4" customHeight="1" x14ac:dyDescent="0.3">
      <c r="A309" s="664" t="s">
        <v>544</v>
      </c>
      <c r="B309" s="665" t="s">
        <v>545</v>
      </c>
      <c r="C309" s="666" t="s">
        <v>549</v>
      </c>
      <c r="D309" s="667" t="s">
        <v>4277</v>
      </c>
      <c r="E309" s="666" t="s">
        <v>569</v>
      </c>
      <c r="F309" s="667" t="s">
        <v>4283</v>
      </c>
      <c r="G309" s="666" t="s">
        <v>613</v>
      </c>
      <c r="H309" s="666" t="s">
        <v>1654</v>
      </c>
      <c r="I309" s="666" t="s">
        <v>1655</v>
      </c>
      <c r="J309" s="666" t="s">
        <v>1656</v>
      </c>
      <c r="K309" s="666" t="s">
        <v>1657</v>
      </c>
      <c r="L309" s="668">
        <v>74.220148904447839</v>
      </c>
      <c r="M309" s="668">
        <v>2</v>
      </c>
      <c r="N309" s="669">
        <v>148.44029780889568</v>
      </c>
    </row>
    <row r="310" spans="1:14" ht="14.4" customHeight="1" x14ac:dyDescent="0.3">
      <c r="A310" s="664" t="s">
        <v>544</v>
      </c>
      <c r="B310" s="665" t="s">
        <v>545</v>
      </c>
      <c r="C310" s="666" t="s">
        <v>549</v>
      </c>
      <c r="D310" s="667" t="s">
        <v>4277</v>
      </c>
      <c r="E310" s="666" t="s">
        <v>569</v>
      </c>
      <c r="F310" s="667" t="s">
        <v>4283</v>
      </c>
      <c r="G310" s="666" t="s">
        <v>613</v>
      </c>
      <c r="H310" s="666" t="s">
        <v>1658</v>
      </c>
      <c r="I310" s="666" t="s">
        <v>1659</v>
      </c>
      <c r="J310" s="666" t="s">
        <v>1660</v>
      </c>
      <c r="K310" s="666" t="s">
        <v>1661</v>
      </c>
      <c r="L310" s="668">
        <v>83.13</v>
      </c>
      <c r="M310" s="668">
        <v>2</v>
      </c>
      <c r="N310" s="669">
        <v>166.26</v>
      </c>
    </row>
    <row r="311" spans="1:14" ht="14.4" customHeight="1" x14ac:dyDescent="0.3">
      <c r="A311" s="664" t="s">
        <v>544</v>
      </c>
      <c r="B311" s="665" t="s">
        <v>545</v>
      </c>
      <c r="C311" s="666" t="s">
        <v>549</v>
      </c>
      <c r="D311" s="667" t="s">
        <v>4277</v>
      </c>
      <c r="E311" s="666" t="s">
        <v>569</v>
      </c>
      <c r="F311" s="667" t="s">
        <v>4283</v>
      </c>
      <c r="G311" s="666" t="s">
        <v>613</v>
      </c>
      <c r="H311" s="666" t="s">
        <v>1662</v>
      </c>
      <c r="I311" s="666" t="s">
        <v>1663</v>
      </c>
      <c r="J311" s="666" t="s">
        <v>1664</v>
      </c>
      <c r="K311" s="666" t="s">
        <v>1665</v>
      </c>
      <c r="L311" s="668">
        <v>75.64</v>
      </c>
      <c r="M311" s="668">
        <v>8</v>
      </c>
      <c r="N311" s="669">
        <v>605.12</v>
      </c>
    </row>
    <row r="312" spans="1:14" ht="14.4" customHeight="1" x14ac:dyDescent="0.3">
      <c r="A312" s="664" t="s">
        <v>544</v>
      </c>
      <c r="B312" s="665" t="s">
        <v>545</v>
      </c>
      <c r="C312" s="666" t="s">
        <v>549</v>
      </c>
      <c r="D312" s="667" t="s">
        <v>4277</v>
      </c>
      <c r="E312" s="666" t="s">
        <v>569</v>
      </c>
      <c r="F312" s="667" t="s">
        <v>4283</v>
      </c>
      <c r="G312" s="666" t="s">
        <v>613</v>
      </c>
      <c r="H312" s="666" t="s">
        <v>1666</v>
      </c>
      <c r="I312" s="666" t="s">
        <v>1667</v>
      </c>
      <c r="J312" s="666" t="s">
        <v>1051</v>
      </c>
      <c r="K312" s="666" t="s">
        <v>1668</v>
      </c>
      <c r="L312" s="668">
        <v>133.76</v>
      </c>
      <c r="M312" s="668">
        <v>1</v>
      </c>
      <c r="N312" s="669">
        <v>133.76</v>
      </c>
    </row>
    <row r="313" spans="1:14" ht="14.4" customHeight="1" x14ac:dyDescent="0.3">
      <c r="A313" s="664" t="s">
        <v>544</v>
      </c>
      <c r="B313" s="665" t="s">
        <v>545</v>
      </c>
      <c r="C313" s="666" t="s">
        <v>549</v>
      </c>
      <c r="D313" s="667" t="s">
        <v>4277</v>
      </c>
      <c r="E313" s="666" t="s">
        <v>569</v>
      </c>
      <c r="F313" s="667" t="s">
        <v>4283</v>
      </c>
      <c r="G313" s="666" t="s">
        <v>613</v>
      </c>
      <c r="H313" s="666" t="s">
        <v>1669</v>
      </c>
      <c r="I313" s="666" t="s">
        <v>1670</v>
      </c>
      <c r="J313" s="666" t="s">
        <v>1671</v>
      </c>
      <c r="K313" s="666" t="s">
        <v>1672</v>
      </c>
      <c r="L313" s="668">
        <v>57.589940119980476</v>
      </c>
      <c r="M313" s="668">
        <v>4</v>
      </c>
      <c r="N313" s="669">
        <v>230.3597604799219</v>
      </c>
    </row>
    <row r="314" spans="1:14" ht="14.4" customHeight="1" x14ac:dyDescent="0.3">
      <c r="A314" s="664" t="s">
        <v>544</v>
      </c>
      <c r="B314" s="665" t="s">
        <v>545</v>
      </c>
      <c r="C314" s="666" t="s">
        <v>549</v>
      </c>
      <c r="D314" s="667" t="s">
        <v>4277</v>
      </c>
      <c r="E314" s="666" t="s">
        <v>569</v>
      </c>
      <c r="F314" s="667" t="s">
        <v>4283</v>
      </c>
      <c r="G314" s="666" t="s">
        <v>613</v>
      </c>
      <c r="H314" s="666" t="s">
        <v>1673</v>
      </c>
      <c r="I314" s="666" t="s">
        <v>1674</v>
      </c>
      <c r="J314" s="666" t="s">
        <v>1675</v>
      </c>
      <c r="K314" s="666" t="s">
        <v>1676</v>
      </c>
      <c r="L314" s="668">
        <v>114.01585288859545</v>
      </c>
      <c r="M314" s="668">
        <v>5</v>
      </c>
      <c r="N314" s="669">
        <v>570.07926444297721</v>
      </c>
    </row>
    <row r="315" spans="1:14" ht="14.4" customHeight="1" x14ac:dyDescent="0.3">
      <c r="A315" s="664" t="s">
        <v>544</v>
      </c>
      <c r="B315" s="665" t="s">
        <v>545</v>
      </c>
      <c r="C315" s="666" t="s">
        <v>549</v>
      </c>
      <c r="D315" s="667" t="s">
        <v>4277</v>
      </c>
      <c r="E315" s="666" t="s">
        <v>569</v>
      </c>
      <c r="F315" s="667" t="s">
        <v>4283</v>
      </c>
      <c r="G315" s="666" t="s">
        <v>613</v>
      </c>
      <c r="H315" s="666" t="s">
        <v>1677</v>
      </c>
      <c r="I315" s="666" t="s">
        <v>1678</v>
      </c>
      <c r="J315" s="666" t="s">
        <v>1679</v>
      </c>
      <c r="K315" s="666" t="s">
        <v>1680</v>
      </c>
      <c r="L315" s="668">
        <v>107.33</v>
      </c>
      <c r="M315" s="668">
        <v>1</v>
      </c>
      <c r="N315" s="669">
        <v>107.33</v>
      </c>
    </row>
    <row r="316" spans="1:14" ht="14.4" customHeight="1" x14ac:dyDescent="0.3">
      <c r="A316" s="664" t="s">
        <v>544</v>
      </c>
      <c r="B316" s="665" t="s">
        <v>545</v>
      </c>
      <c r="C316" s="666" t="s">
        <v>549</v>
      </c>
      <c r="D316" s="667" t="s">
        <v>4277</v>
      </c>
      <c r="E316" s="666" t="s">
        <v>569</v>
      </c>
      <c r="F316" s="667" t="s">
        <v>4283</v>
      </c>
      <c r="G316" s="666" t="s">
        <v>613</v>
      </c>
      <c r="H316" s="666" t="s">
        <v>1681</v>
      </c>
      <c r="I316" s="666" t="s">
        <v>1682</v>
      </c>
      <c r="J316" s="666" t="s">
        <v>774</v>
      </c>
      <c r="K316" s="666" t="s">
        <v>1683</v>
      </c>
      <c r="L316" s="668">
        <v>117.03749999999999</v>
      </c>
      <c r="M316" s="668">
        <v>8</v>
      </c>
      <c r="N316" s="669">
        <v>936.3</v>
      </c>
    </row>
    <row r="317" spans="1:14" ht="14.4" customHeight="1" x14ac:dyDescent="0.3">
      <c r="A317" s="664" t="s">
        <v>544</v>
      </c>
      <c r="B317" s="665" t="s">
        <v>545</v>
      </c>
      <c r="C317" s="666" t="s">
        <v>549</v>
      </c>
      <c r="D317" s="667" t="s">
        <v>4277</v>
      </c>
      <c r="E317" s="666" t="s">
        <v>569</v>
      </c>
      <c r="F317" s="667" t="s">
        <v>4283</v>
      </c>
      <c r="G317" s="666" t="s">
        <v>613</v>
      </c>
      <c r="H317" s="666" t="s">
        <v>1684</v>
      </c>
      <c r="I317" s="666" t="s">
        <v>1685</v>
      </c>
      <c r="J317" s="666" t="s">
        <v>1686</v>
      </c>
      <c r="K317" s="666" t="s">
        <v>1687</v>
      </c>
      <c r="L317" s="668">
        <v>37.399999999999984</v>
      </c>
      <c r="M317" s="668">
        <v>2</v>
      </c>
      <c r="N317" s="669">
        <v>74.799999999999969</v>
      </c>
    </row>
    <row r="318" spans="1:14" ht="14.4" customHeight="1" x14ac:dyDescent="0.3">
      <c r="A318" s="664" t="s">
        <v>544</v>
      </c>
      <c r="B318" s="665" t="s">
        <v>545</v>
      </c>
      <c r="C318" s="666" t="s">
        <v>549</v>
      </c>
      <c r="D318" s="667" t="s">
        <v>4277</v>
      </c>
      <c r="E318" s="666" t="s">
        <v>569</v>
      </c>
      <c r="F318" s="667" t="s">
        <v>4283</v>
      </c>
      <c r="G318" s="666" t="s">
        <v>613</v>
      </c>
      <c r="H318" s="666" t="s">
        <v>1688</v>
      </c>
      <c r="I318" s="666" t="s">
        <v>1062</v>
      </c>
      <c r="J318" s="666" t="s">
        <v>1689</v>
      </c>
      <c r="K318" s="666"/>
      <c r="L318" s="668">
        <v>316.97250000000003</v>
      </c>
      <c r="M318" s="668">
        <v>2</v>
      </c>
      <c r="N318" s="669">
        <v>633.94500000000005</v>
      </c>
    </row>
    <row r="319" spans="1:14" ht="14.4" customHeight="1" x14ac:dyDescent="0.3">
      <c r="A319" s="664" t="s">
        <v>544</v>
      </c>
      <c r="B319" s="665" t="s">
        <v>545</v>
      </c>
      <c r="C319" s="666" t="s">
        <v>549</v>
      </c>
      <c r="D319" s="667" t="s">
        <v>4277</v>
      </c>
      <c r="E319" s="666" t="s">
        <v>569</v>
      </c>
      <c r="F319" s="667" t="s">
        <v>4283</v>
      </c>
      <c r="G319" s="666" t="s">
        <v>613</v>
      </c>
      <c r="H319" s="666" t="s">
        <v>1690</v>
      </c>
      <c r="I319" s="666" t="s">
        <v>1062</v>
      </c>
      <c r="J319" s="666" t="s">
        <v>1691</v>
      </c>
      <c r="K319" s="666" t="s">
        <v>1692</v>
      </c>
      <c r="L319" s="668">
        <v>25.587747945233581</v>
      </c>
      <c r="M319" s="668">
        <v>36</v>
      </c>
      <c r="N319" s="669">
        <v>921.15892602840893</v>
      </c>
    </row>
    <row r="320" spans="1:14" ht="14.4" customHeight="1" x14ac:dyDescent="0.3">
      <c r="A320" s="664" t="s">
        <v>544</v>
      </c>
      <c r="B320" s="665" t="s">
        <v>545</v>
      </c>
      <c r="C320" s="666" t="s">
        <v>549</v>
      </c>
      <c r="D320" s="667" t="s">
        <v>4277</v>
      </c>
      <c r="E320" s="666" t="s">
        <v>569</v>
      </c>
      <c r="F320" s="667" t="s">
        <v>4283</v>
      </c>
      <c r="G320" s="666" t="s">
        <v>613</v>
      </c>
      <c r="H320" s="666" t="s">
        <v>1693</v>
      </c>
      <c r="I320" s="666" t="s">
        <v>1694</v>
      </c>
      <c r="J320" s="666" t="s">
        <v>1695</v>
      </c>
      <c r="K320" s="666" t="s">
        <v>1696</v>
      </c>
      <c r="L320" s="668">
        <v>368.9100000000002</v>
      </c>
      <c r="M320" s="668">
        <v>1</v>
      </c>
      <c r="N320" s="669">
        <v>368.9100000000002</v>
      </c>
    </row>
    <row r="321" spans="1:14" ht="14.4" customHeight="1" x14ac:dyDescent="0.3">
      <c r="A321" s="664" t="s">
        <v>544</v>
      </c>
      <c r="B321" s="665" t="s">
        <v>545</v>
      </c>
      <c r="C321" s="666" t="s">
        <v>549</v>
      </c>
      <c r="D321" s="667" t="s">
        <v>4277</v>
      </c>
      <c r="E321" s="666" t="s">
        <v>569</v>
      </c>
      <c r="F321" s="667" t="s">
        <v>4283</v>
      </c>
      <c r="G321" s="666" t="s">
        <v>613</v>
      </c>
      <c r="H321" s="666" t="s">
        <v>1697</v>
      </c>
      <c r="I321" s="666" t="s">
        <v>1698</v>
      </c>
      <c r="J321" s="666" t="s">
        <v>1699</v>
      </c>
      <c r="K321" s="666" t="s">
        <v>1700</v>
      </c>
      <c r="L321" s="668">
        <v>131.56999669005907</v>
      </c>
      <c r="M321" s="668">
        <v>1</v>
      </c>
      <c r="N321" s="669">
        <v>131.56999669005907</v>
      </c>
    </row>
    <row r="322" spans="1:14" ht="14.4" customHeight="1" x14ac:dyDescent="0.3">
      <c r="A322" s="664" t="s">
        <v>544</v>
      </c>
      <c r="B322" s="665" t="s">
        <v>545</v>
      </c>
      <c r="C322" s="666" t="s">
        <v>549</v>
      </c>
      <c r="D322" s="667" t="s">
        <v>4277</v>
      </c>
      <c r="E322" s="666" t="s">
        <v>569</v>
      </c>
      <c r="F322" s="667" t="s">
        <v>4283</v>
      </c>
      <c r="G322" s="666" t="s">
        <v>613</v>
      </c>
      <c r="H322" s="666" t="s">
        <v>1701</v>
      </c>
      <c r="I322" s="666" t="s">
        <v>1702</v>
      </c>
      <c r="J322" s="666" t="s">
        <v>1703</v>
      </c>
      <c r="K322" s="666" t="s">
        <v>1704</v>
      </c>
      <c r="L322" s="668">
        <v>133.9588354582726</v>
      </c>
      <c r="M322" s="668">
        <v>27.744</v>
      </c>
      <c r="N322" s="669">
        <v>3716.5539309543151</v>
      </c>
    </row>
    <row r="323" spans="1:14" ht="14.4" customHeight="1" x14ac:dyDescent="0.3">
      <c r="A323" s="664" t="s">
        <v>544</v>
      </c>
      <c r="B323" s="665" t="s">
        <v>545</v>
      </c>
      <c r="C323" s="666" t="s">
        <v>549</v>
      </c>
      <c r="D323" s="667" t="s">
        <v>4277</v>
      </c>
      <c r="E323" s="666" t="s">
        <v>569</v>
      </c>
      <c r="F323" s="667" t="s">
        <v>4283</v>
      </c>
      <c r="G323" s="666" t="s">
        <v>613</v>
      </c>
      <c r="H323" s="666" t="s">
        <v>1705</v>
      </c>
      <c r="I323" s="666" t="s">
        <v>1706</v>
      </c>
      <c r="J323" s="666" t="s">
        <v>1703</v>
      </c>
      <c r="K323" s="666" t="s">
        <v>1707</v>
      </c>
      <c r="L323" s="668">
        <v>225.26851695765797</v>
      </c>
      <c r="M323" s="668">
        <v>49.823545999999993</v>
      </c>
      <c r="N323" s="669">
        <v>11223.67631699165</v>
      </c>
    </row>
    <row r="324" spans="1:14" ht="14.4" customHeight="1" x14ac:dyDescent="0.3">
      <c r="A324" s="664" t="s">
        <v>544</v>
      </c>
      <c r="B324" s="665" t="s">
        <v>545</v>
      </c>
      <c r="C324" s="666" t="s">
        <v>549</v>
      </c>
      <c r="D324" s="667" t="s">
        <v>4277</v>
      </c>
      <c r="E324" s="666" t="s">
        <v>569</v>
      </c>
      <c r="F324" s="667" t="s">
        <v>4283</v>
      </c>
      <c r="G324" s="666" t="s">
        <v>613</v>
      </c>
      <c r="H324" s="666" t="s">
        <v>1708</v>
      </c>
      <c r="I324" s="666" t="s">
        <v>1709</v>
      </c>
      <c r="J324" s="666" t="s">
        <v>1710</v>
      </c>
      <c r="K324" s="666" t="s">
        <v>1540</v>
      </c>
      <c r="L324" s="668">
        <v>537.19573004505855</v>
      </c>
      <c r="M324" s="668">
        <v>38.235887400000003</v>
      </c>
      <c r="N324" s="669">
        <v>20540.155445763656</v>
      </c>
    </row>
    <row r="325" spans="1:14" ht="14.4" customHeight="1" x14ac:dyDescent="0.3">
      <c r="A325" s="664" t="s">
        <v>544</v>
      </c>
      <c r="B325" s="665" t="s">
        <v>545</v>
      </c>
      <c r="C325" s="666" t="s">
        <v>549</v>
      </c>
      <c r="D325" s="667" t="s">
        <v>4277</v>
      </c>
      <c r="E325" s="666" t="s">
        <v>569</v>
      </c>
      <c r="F325" s="667" t="s">
        <v>4283</v>
      </c>
      <c r="G325" s="666" t="s">
        <v>613</v>
      </c>
      <c r="H325" s="666" t="s">
        <v>1711</v>
      </c>
      <c r="I325" s="666" t="s">
        <v>1712</v>
      </c>
      <c r="J325" s="666" t="s">
        <v>1713</v>
      </c>
      <c r="K325" s="666" t="s">
        <v>1544</v>
      </c>
      <c r="L325" s="668">
        <v>941.79785672781964</v>
      </c>
      <c r="M325" s="668">
        <v>41.540703499999999</v>
      </c>
      <c r="N325" s="669">
        <v>39122.945523265837</v>
      </c>
    </row>
    <row r="326" spans="1:14" ht="14.4" customHeight="1" x14ac:dyDescent="0.3">
      <c r="A326" s="664" t="s">
        <v>544</v>
      </c>
      <c r="B326" s="665" t="s">
        <v>545</v>
      </c>
      <c r="C326" s="666" t="s">
        <v>549</v>
      </c>
      <c r="D326" s="667" t="s">
        <v>4277</v>
      </c>
      <c r="E326" s="666" t="s">
        <v>569</v>
      </c>
      <c r="F326" s="667" t="s">
        <v>4283</v>
      </c>
      <c r="G326" s="666" t="s">
        <v>613</v>
      </c>
      <c r="H326" s="666" t="s">
        <v>1714</v>
      </c>
      <c r="I326" s="666" t="s">
        <v>1715</v>
      </c>
      <c r="J326" s="666" t="s">
        <v>1716</v>
      </c>
      <c r="K326" s="666" t="s">
        <v>1717</v>
      </c>
      <c r="L326" s="668">
        <v>1749.0338097253448</v>
      </c>
      <c r="M326" s="668">
        <v>59.112168700000005</v>
      </c>
      <c r="N326" s="669">
        <v>103389.18162248829</v>
      </c>
    </row>
    <row r="327" spans="1:14" ht="14.4" customHeight="1" x14ac:dyDescent="0.3">
      <c r="A327" s="664" t="s">
        <v>544</v>
      </c>
      <c r="B327" s="665" t="s">
        <v>545</v>
      </c>
      <c r="C327" s="666" t="s">
        <v>549</v>
      </c>
      <c r="D327" s="667" t="s">
        <v>4277</v>
      </c>
      <c r="E327" s="666" t="s">
        <v>569</v>
      </c>
      <c r="F327" s="667" t="s">
        <v>4283</v>
      </c>
      <c r="G327" s="666" t="s">
        <v>613</v>
      </c>
      <c r="H327" s="666" t="s">
        <v>1718</v>
      </c>
      <c r="I327" s="666" t="s">
        <v>1719</v>
      </c>
      <c r="J327" s="666" t="s">
        <v>1720</v>
      </c>
      <c r="K327" s="666" t="s">
        <v>1721</v>
      </c>
      <c r="L327" s="668">
        <v>111.00029348897678</v>
      </c>
      <c r="M327" s="668">
        <v>109.32404459999999</v>
      </c>
      <c r="N327" s="669">
        <v>12135.001036001986</v>
      </c>
    </row>
    <row r="328" spans="1:14" ht="14.4" customHeight="1" x14ac:dyDescent="0.3">
      <c r="A328" s="664" t="s">
        <v>544</v>
      </c>
      <c r="B328" s="665" t="s">
        <v>545</v>
      </c>
      <c r="C328" s="666" t="s">
        <v>549</v>
      </c>
      <c r="D328" s="667" t="s">
        <v>4277</v>
      </c>
      <c r="E328" s="666" t="s">
        <v>569</v>
      </c>
      <c r="F328" s="667" t="s">
        <v>4283</v>
      </c>
      <c r="G328" s="666" t="s">
        <v>613</v>
      </c>
      <c r="H328" s="666" t="s">
        <v>1722</v>
      </c>
      <c r="I328" s="666" t="s">
        <v>1062</v>
      </c>
      <c r="J328" s="666" t="s">
        <v>1723</v>
      </c>
      <c r="K328" s="666"/>
      <c r="L328" s="668">
        <v>44.051779146222707</v>
      </c>
      <c r="M328" s="668">
        <v>1</v>
      </c>
      <c r="N328" s="669">
        <v>44.051779146222707</v>
      </c>
    </row>
    <row r="329" spans="1:14" ht="14.4" customHeight="1" x14ac:dyDescent="0.3">
      <c r="A329" s="664" t="s">
        <v>544</v>
      </c>
      <c r="B329" s="665" t="s">
        <v>545</v>
      </c>
      <c r="C329" s="666" t="s">
        <v>549</v>
      </c>
      <c r="D329" s="667" t="s">
        <v>4277</v>
      </c>
      <c r="E329" s="666" t="s">
        <v>569</v>
      </c>
      <c r="F329" s="667" t="s">
        <v>4283</v>
      </c>
      <c r="G329" s="666" t="s">
        <v>613</v>
      </c>
      <c r="H329" s="666" t="s">
        <v>1724</v>
      </c>
      <c r="I329" s="666" t="s">
        <v>1725</v>
      </c>
      <c r="J329" s="666" t="s">
        <v>1726</v>
      </c>
      <c r="K329" s="666" t="s">
        <v>1727</v>
      </c>
      <c r="L329" s="668">
        <v>147.37</v>
      </c>
      <c r="M329" s="668">
        <v>2</v>
      </c>
      <c r="N329" s="669">
        <v>294.74</v>
      </c>
    </row>
    <row r="330" spans="1:14" ht="14.4" customHeight="1" x14ac:dyDescent="0.3">
      <c r="A330" s="664" t="s">
        <v>544</v>
      </c>
      <c r="B330" s="665" t="s">
        <v>545</v>
      </c>
      <c r="C330" s="666" t="s">
        <v>549</v>
      </c>
      <c r="D330" s="667" t="s">
        <v>4277</v>
      </c>
      <c r="E330" s="666" t="s">
        <v>569</v>
      </c>
      <c r="F330" s="667" t="s">
        <v>4283</v>
      </c>
      <c r="G330" s="666" t="s">
        <v>613</v>
      </c>
      <c r="H330" s="666" t="s">
        <v>1728</v>
      </c>
      <c r="I330" s="666" t="s">
        <v>1729</v>
      </c>
      <c r="J330" s="666" t="s">
        <v>1730</v>
      </c>
      <c r="K330" s="666" t="s">
        <v>1731</v>
      </c>
      <c r="L330" s="668">
        <v>48.629426282976112</v>
      </c>
      <c r="M330" s="668">
        <v>1</v>
      </c>
      <c r="N330" s="669">
        <v>48.629426282976112</v>
      </c>
    </row>
    <row r="331" spans="1:14" ht="14.4" customHeight="1" x14ac:dyDescent="0.3">
      <c r="A331" s="664" t="s">
        <v>544</v>
      </c>
      <c r="B331" s="665" t="s">
        <v>545</v>
      </c>
      <c r="C331" s="666" t="s">
        <v>549</v>
      </c>
      <c r="D331" s="667" t="s">
        <v>4277</v>
      </c>
      <c r="E331" s="666" t="s">
        <v>569</v>
      </c>
      <c r="F331" s="667" t="s">
        <v>4283</v>
      </c>
      <c r="G331" s="666" t="s">
        <v>613</v>
      </c>
      <c r="H331" s="666" t="s">
        <v>1732</v>
      </c>
      <c r="I331" s="666" t="s">
        <v>1732</v>
      </c>
      <c r="J331" s="666" t="s">
        <v>1733</v>
      </c>
      <c r="K331" s="666" t="s">
        <v>1734</v>
      </c>
      <c r="L331" s="668">
        <v>74.889999999999972</v>
      </c>
      <c r="M331" s="668">
        <v>2</v>
      </c>
      <c r="N331" s="669">
        <v>149.77999999999994</v>
      </c>
    </row>
    <row r="332" spans="1:14" ht="14.4" customHeight="1" x14ac:dyDescent="0.3">
      <c r="A332" s="664" t="s">
        <v>544</v>
      </c>
      <c r="B332" s="665" t="s">
        <v>545</v>
      </c>
      <c r="C332" s="666" t="s">
        <v>549</v>
      </c>
      <c r="D332" s="667" t="s">
        <v>4277</v>
      </c>
      <c r="E332" s="666" t="s">
        <v>569</v>
      </c>
      <c r="F332" s="667" t="s">
        <v>4283</v>
      </c>
      <c r="G332" s="666" t="s">
        <v>613</v>
      </c>
      <c r="H332" s="666" t="s">
        <v>1735</v>
      </c>
      <c r="I332" s="666" t="s">
        <v>1062</v>
      </c>
      <c r="J332" s="666" t="s">
        <v>1736</v>
      </c>
      <c r="K332" s="666" t="s">
        <v>1737</v>
      </c>
      <c r="L332" s="668">
        <v>24.394972459635497</v>
      </c>
      <c r="M332" s="668">
        <v>18</v>
      </c>
      <c r="N332" s="669">
        <v>439.10950427343897</v>
      </c>
    </row>
    <row r="333" spans="1:14" ht="14.4" customHeight="1" x14ac:dyDescent="0.3">
      <c r="A333" s="664" t="s">
        <v>544</v>
      </c>
      <c r="B333" s="665" t="s">
        <v>545</v>
      </c>
      <c r="C333" s="666" t="s">
        <v>549</v>
      </c>
      <c r="D333" s="667" t="s">
        <v>4277</v>
      </c>
      <c r="E333" s="666" t="s">
        <v>569</v>
      </c>
      <c r="F333" s="667" t="s">
        <v>4283</v>
      </c>
      <c r="G333" s="666" t="s">
        <v>613</v>
      </c>
      <c r="H333" s="666" t="s">
        <v>1738</v>
      </c>
      <c r="I333" s="666" t="s">
        <v>1062</v>
      </c>
      <c r="J333" s="666" t="s">
        <v>1739</v>
      </c>
      <c r="K333" s="666" t="s">
        <v>1740</v>
      </c>
      <c r="L333" s="668">
        <v>36.439999999999991</v>
      </c>
      <c r="M333" s="668">
        <v>1</v>
      </c>
      <c r="N333" s="669">
        <v>36.439999999999991</v>
      </c>
    </row>
    <row r="334" spans="1:14" ht="14.4" customHeight="1" x14ac:dyDescent="0.3">
      <c r="A334" s="664" t="s">
        <v>544</v>
      </c>
      <c r="B334" s="665" t="s">
        <v>545</v>
      </c>
      <c r="C334" s="666" t="s">
        <v>549</v>
      </c>
      <c r="D334" s="667" t="s">
        <v>4277</v>
      </c>
      <c r="E334" s="666" t="s">
        <v>569</v>
      </c>
      <c r="F334" s="667" t="s">
        <v>4283</v>
      </c>
      <c r="G334" s="666" t="s">
        <v>613</v>
      </c>
      <c r="H334" s="666" t="s">
        <v>1741</v>
      </c>
      <c r="I334" s="666" t="s">
        <v>1741</v>
      </c>
      <c r="J334" s="666" t="s">
        <v>1742</v>
      </c>
      <c r="K334" s="666" t="s">
        <v>1743</v>
      </c>
      <c r="L334" s="668">
        <v>3944.5447862628093</v>
      </c>
      <c r="M334" s="668">
        <v>1.5977654000000001</v>
      </c>
      <c r="N334" s="669">
        <v>6302.4571782411122</v>
      </c>
    </row>
    <row r="335" spans="1:14" ht="14.4" customHeight="1" x14ac:dyDescent="0.3">
      <c r="A335" s="664" t="s">
        <v>544</v>
      </c>
      <c r="B335" s="665" t="s">
        <v>545</v>
      </c>
      <c r="C335" s="666" t="s">
        <v>549</v>
      </c>
      <c r="D335" s="667" t="s">
        <v>4277</v>
      </c>
      <c r="E335" s="666" t="s">
        <v>569</v>
      </c>
      <c r="F335" s="667" t="s">
        <v>4283</v>
      </c>
      <c r="G335" s="666" t="s">
        <v>613</v>
      </c>
      <c r="H335" s="666" t="s">
        <v>1744</v>
      </c>
      <c r="I335" s="666" t="s">
        <v>1744</v>
      </c>
      <c r="J335" s="666" t="s">
        <v>1745</v>
      </c>
      <c r="K335" s="666" t="s">
        <v>1746</v>
      </c>
      <c r="L335" s="668">
        <v>7747.08</v>
      </c>
      <c r="M335" s="668">
        <v>1</v>
      </c>
      <c r="N335" s="669">
        <v>7747.08</v>
      </c>
    </row>
    <row r="336" spans="1:14" ht="14.4" customHeight="1" x14ac:dyDescent="0.3">
      <c r="A336" s="664" t="s">
        <v>544</v>
      </c>
      <c r="B336" s="665" t="s">
        <v>545</v>
      </c>
      <c r="C336" s="666" t="s">
        <v>549</v>
      </c>
      <c r="D336" s="667" t="s">
        <v>4277</v>
      </c>
      <c r="E336" s="666" t="s">
        <v>569</v>
      </c>
      <c r="F336" s="667" t="s">
        <v>4283</v>
      </c>
      <c r="G336" s="666" t="s">
        <v>613</v>
      </c>
      <c r="H336" s="666" t="s">
        <v>1747</v>
      </c>
      <c r="I336" s="666" t="s">
        <v>1748</v>
      </c>
      <c r="J336" s="666" t="s">
        <v>1749</v>
      </c>
      <c r="K336" s="666"/>
      <c r="L336" s="668">
        <v>89.2</v>
      </c>
      <c r="M336" s="668">
        <v>1</v>
      </c>
      <c r="N336" s="669">
        <v>89.2</v>
      </c>
    </row>
    <row r="337" spans="1:14" ht="14.4" customHeight="1" x14ac:dyDescent="0.3">
      <c r="A337" s="664" t="s">
        <v>544</v>
      </c>
      <c r="B337" s="665" t="s">
        <v>545</v>
      </c>
      <c r="C337" s="666" t="s">
        <v>549</v>
      </c>
      <c r="D337" s="667" t="s">
        <v>4277</v>
      </c>
      <c r="E337" s="666" t="s">
        <v>569</v>
      </c>
      <c r="F337" s="667" t="s">
        <v>4283</v>
      </c>
      <c r="G337" s="666" t="s">
        <v>613</v>
      </c>
      <c r="H337" s="666" t="s">
        <v>1750</v>
      </c>
      <c r="I337" s="666" t="s">
        <v>1751</v>
      </c>
      <c r="J337" s="666" t="s">
        <v>611</v>
      </c>
      <c r="K337" s="666" t="s">
        <v>1752</v>
      </c>
      <c r="L337" s="668">
        <v>107.33</v>
      </c>
      <c r="M337" s="668">
        <v>5</v>
      </c>
      <c r="N337" s="669">
        <v>536.65</v>
      </c>
    </row>
    <row r="338" spans="1:14" ht="14.4" customHeight="1" x14ac:dyDescent="0.3">
      <c r="A338" s="664" t="s">
        <v>544</v>
      </c>
      <c r="B338" s="665" t="s">
        <v>545</v>
      </c>
      <c r="C338" s="666" t="s">
        <v>549</v>
      </c>
      <c r="D338" s="667" t="s">
        <v>4277</v>
      </c>
      <c r="E338" s="666" t="s">
        <v>569</v>
      </c>
      <c r="F338" s="667" t="s">
        <v>4283</v>
      </c>
      <c r="G338" s="666" t="s">
        <v>613</v>
      </c>
      <c r="H338" s="666" t="s">
        <v>1753</v>
      </c>
      <c r="I338" s="666" t="s">
        <v>1754</v>
      </c>
      <c r="J338" s="666" t="s">
        <v>1755</v>
      </c>
      <c r="K338" s="666" t="s">
        <v>1756</v>
      </c>
      <c r="L338" s="668">
        <v>103.60499999999993</v>
      </c>
      <c r="M338" s="668">
        <v>2</v>
      </c>
      <c r="N338" s="669">
        <v>207.20999999999987</v>
      </c>
    </row>
    <row r="339" spans="1:14" ht="14.4" customHeight="1" x14ac:dyDescent="0.3">
      <c r="A339" s="664" t="s">
        <v>544</v>
      </c>
      <c r="B339" s="665" t="s">
        <v>545</v>
      </c>
      <c r="C339" s="666" t="s">
        <v>549</v>
      </c>
      <c r="D339" s="667" t="s">
        <v>4277</v>
      </c>
      <c r="E339" s="666" t="s">
        <v>569</v>
      </c>
      <c r="F339" s="667" t="s">
        <v>4283</v>
      </c>
      <c r="G339" s="666" t="s">
        <v>613</v>
      </c>
      <c r="H339" s="666" t="s">
        <v>1757</v>
      </c>
      <c r="I339" s="666" t="s">
        <v>1758</v>
      </c>
      <c r="J339" s="666" t="s">
        <v>1759</v>
      </c>
      <c r="K339" s="666" t="s">
        <v>1760</v>
      </c>
      <c r="L339" s="668">
        <v>117.49000000000001</v>
      </c>
      <c r="M339" s="668">
        <v>4</v>
      </c>
      <c r="N339" s="669">
        <v>469.96000000000004</v>
      </c>
    </row>
    <row r="340" spans="1:14" ht="14.4" customHeight="1" x14ac:dyDescent="0.3">
      <c r="A340" s="664" t="s">
        <v>544</v>
      </c>
      <c r="B340" s="665" t="s">
        <v>545</v>
      </c>
      <c r="C340" s="666" t="s">
        <v>549</v>
      </c>
      <c r="D340" s="667" t="s">
        <v>4277</v>
      </c>
      <c r="E340" s="666" t="s">
        <v>569</v>
      </c>
      <c r="F340" s="667" t="s">
        <v>4283</v>
      </c>
      <c r="G340" s="666" t="s">
        <v>613</v>
      </c>
      <c r="H340" s="666" t="s">
        <v>1761</v>
      </c>
      <c r="I340" s="666" t="s">
        <v>1762</v>
      </c>
      <c r="J340" s="666" t="s">
        <v>1763</v>
      </c>
      <c r="K340" s="666" t="s">
        <v>673</v>
      </c>
      <c r="L340" s="668">
        <v>33.21</v>
      </c>
      <c r="M340" s="668">
        <v>1</v>
      </c>
      <c r="N340" s="669">
        <v>33.21</v>
      </c>
    </row>
    <row r="341" spans="1:14" ht="14.4" customHeight="1" x14ac:dyDescent="0.3">
      <c r="A341" s="664" t="s">
        <v>544</v>
      </c>
      <c r="B341" s="665" t="s">
        <v>545</v>
      </c>
      <c r="C341" s="666" t="s">
        <v>549</v>
      </c>
      <c r="D341" s="667" t="s">
        <v>4277</v>
      </c>
      <c r="E341" s="666" t="s">
        <v>569</v>
      </c>
      <c r="F341" s="667" t="s">
        <v>4283</v>
      </c>
      <c r="G341" s="666" t="s">
        <v>613</v>
      </c>
      <c r="H341" s="666" t="s">
        <v>1764</v>
      </c>
      <c r="I341" s="666" t="s">
        <v>1765</v>
      </c>
      <c r="J341" s="666" t="s">
        <v>1766</v>
      </c>
      <c r="K341" s="666" t="s">
        <v>1767</v>
      </c>
      <c r="L341" s="668">
        <v>151.15999349795345</v>
      </c>
      <c r="M341" s="668">
        <v>1</v>
      </c>
      <c r="N341" s="669">
        <v>151.15999349795345</v>
      </c>
    </row>
    <row r="342" spans="1:14" ht="14.4" customHeight="1" x14ac:dyDescent="0.3">
      <c r="A342" s="664" t="s">
        <v>544</v>
      </c>
      <c r="B342" s="665" t="s">
        <v>545</v>
      </c>
      <c r="C342" s="666" t="s">
        <v>549</v>
      </c>
      <c r="D342" s="667" t="s">
        <v>4277</v>
      </c>
      <c r="E342" s="666" t="s">
        <v>569</v>
      </c>
      <c r="F342" s="667" t="s">
        <v>4283</v>
      </c>
      <c r="G342" s="666" t="s">
        <v>613</v>
      </c>
      <c r="H342" s="666" t="s">
        <v>1768</v>
      </c>
      <c r="I342" s="666" t="s">
        <v>1769</v>
      </c>
      <c r="J342" s="666" t="s">
        <v>1770</v>
      </c>
      <c r="K342" s="666" t="s">
        <v>1771</v>
      </c>
      <c r="L342" s="668">
        <v>74.819999999999979</v>
      </c>
      <c r="M342" s="668">
        <v>1</v>
      </c>
      <c r="N342" s="669">
        <v>74.819999999999979</v>
      </c>
    </row>
    <row r="343" spans="1:14" ht="14.4" customHeight="1" x14ac:dyDescent="0.3">
      <c r="A343" s="664" t="s">
        <v>544</v>
      </c>
      <c r="B343" s="665" t="s">
        <v>545</v>
      </c>
      <c r="C343" s="666" t="s">
        <v>549</v>
      </c>
      <c r="D343" s="667" t="s">
        <v>4277</v>
      </c>
      <c r="E343" s="666" t="s">
        <v>569</v>
      </c>
      <c r="F343" s="667" t="s">
        <v>4283</v>
      </c>
      <c r="G343" s="666" t="s">
        <v>613</v>
      </c>
      <c r="H343" s="666" t="s">
        <v>1772</v>
      </c>
      <c r="I343" s="666" t="s">
        <v>1773</v>
      </c>
      <c r="J343" s="666" t="s">
        <v>1774</v>
      </c>
      <c r="K343" s="666" t="s">
        <v>1775</v>
      </c>
      <c r="L343" s="668">
        <v>78.759942139870134</v>
      </c>
      <c r="M343" s="668">
        <v>33.584335099999997</v>
      </c>
      <c r="N343" s="669">
        <v>2645.1002892820093</v>
      </c>
    </row>
    <row r="344" spans="1:14" ht="14.4" customHeight="1" x14ac:dyDescent="0.3">
      <c r="A344" s="664" t="s">
        <v>544</v>
      </c>
      <c r="B344" s="665" t="s">
        <v>545</v>
      </c>
      <c r="C344" s="666" t="s">
        <v>549</v>
      </c>
      <c r="D344" s="667" t="s">
        <v>4277</v>
      </c>
      <c r="E344" s="666" t="s">
        <v>569</v>
      </c>
      <c r="F344" s="667" t="s">
        <v>4283</v>
      </c>
      <c r="G344" s="666" t="s">
        <v>613</v>
      </c>
      <c r="H344" s="666" t="s">
        <v>1776</v>
      </c>
      <c r="I344" s="666" t="s">
        <v>1777</v>
      </c>
      <c r="J344" s="666" t="s">
        <v>1774</v>
      </c>
      <c r="K344" s="666" t="s">
        <v>1778</v>
      </c>
      <c r="L344" s="668">
        <v>224.65059489124209</v>
      </c>
      <c r="M344" s="668">
        <v>20.794999999999998</v>
      </c>
      <c r="N344" s="669">
        <v>4671.609120763379</v>
      </c>
    </row>
    <row r="345" spans="1:14" ht="14.4" customHeight="1" x14ac:dyDescent="0.3">
      <c r="A345" s="664" t="s">
        <v>544</v>
      </c>
      <c r="B345" s="665" t="s">
        <v>545</v>
      </c>
      <c r="C345" s="666" t="s">
        <v>549</v>
      </c>
      <c r="D345" s="667" t="s">
        <v>4277</v>
      </c>
      <c r="E345" s="666" t="s">
        <v>569</v>
      </c>
      <c r="F345" s="667" t="s">
        <v>4283</v>
      </c>
      <c r="G345" s="666" t="s">
        <v>613</v>
      </c>
      <c r="H345" s="666" t="s">
        <v>1779</v>
      </c>
      <c r="I345" s="666" t="s">
        <v>1779</v>
      </c>
      <c r="J345" s="666" t="s">
        <v>1780</v>
      </c>
      <c r="K345" s="666" t="s">
        <v>1781</v>
      </c>
      <c r="L345" s="668">
        <v>58.670000000000016</v>
      </c>
      <c r="M345" s="668">
        <v>3</v>
      </c>
      <c r="N345" s="669">
        <v>176.01000000000005</v>
      </c>
    </row>
    <row r="346" spans="1:14" ht="14.4" customHeight="1" x14ac:dyDescent="0.3">
      <c r="A346" s="664" t="s">
        <v>544</v>
      </c>
      <c r="B346" s="665" t="s">
        <v>545</v>
      </c>
      <c r="C346" s="666" t="s">
        <v>549</v>
      </c>
      <c r="D346" s="667" t="s">
        <v>4277</v>
      </c>
      <c r="E346" s="666" t="s">
        <v>569</v>
      </c>
      <c r="F346" s="667" t="s">
        <v>4283</v>
      </c>
      <c r="G346" s="666" t="s">
        <v>613</v>
      </c>
      <c r="H346" s="666" t="s">
        <v>1782</v>
      </c>
      <c r="I346" s="666" t="s">
        <v>1783</v>
      </c>
      <c r="J346" s="666" t="s">
        <v>1784</v>
      </c>
      <c r="K346" s="666" t="s">
        <v>1785</v>
      </c>
      <c r="L346" s="668">
        <v>1619.5971428571429</v>
      </c>
      <c r="M346" s="668">
        <v>14</v>
      </c>
      <c r="N346" s="669">
        <v>22674.36</v>
      </c>
    </row>
    <row r="347" spans="1:14" ht="14.4" customHeight="1" x14ac:dyDescent="0.3">
      <c r="A347" s="664" t="s">
        <v>544</v>
      </c>
      <c r="B347" s="665" t="s">
        <v>545</v>
      </c>
      <c r="C347" s="666" t="s">
        <v>549</v>
      </c>
      <c r="D347" s="667" t="s">
        <v>4277</v>
      </c>
      <c r="E347" s="666" t="s">
        <v>569</v>
      </c>
      <c r="F347" s="667" t="s">
        <v>4283</v>
      </c>
      <c r="G347" s="666" t="s">
        <v>613</v>
      </c>
      <c r="H347" s="666" t="s">
        <v>1786</v>
      </c>
      <c r="I347" s="666" t="s">
        <v>1786</v>
      </c>
      <c r="J347" s="666" t="s">
        <v>1787</v>
      </c>
      <c r="K347" s="666" t="s">
        <v>1788</v>
      </c>
      <c r="L347" s="668">
        <v>134.94505644473077</v>
      </c>
      <c r="M347" s="668">
        <v>8</v>
      </c>
      <c r="N347" s="669">
        <v>1079.5604515578461</v>
      </c>
    </row>
    <row r="348" spans="1:14" ht="14.4" customHeight="1" x14ac:dyDescent="0.3">
      <c r="A348" s="664" t="s">
        <v>544</v>
      </c>
      <c r="B348" s="665" t="s">
        <v>545</v>
      </c>
      <c r="C348" s="666" t="s">
        <v>549</v>
      </c>
      <c r="D348" s="667" t="s">
        <v>4277</v>
      </c>
      <c r="E348" s="666" t="s">
        <v>569</v>
      </c>
      <c r="F348" s="667" t="s">
        <v>4283</v>
      </c>
      <c r="G348" s="666" t="s">
        <v>613</v>
      </c>
      <c r="H348" s="666" t="s">
        <v>1789</v>
      </c>
      <c r="I348" s="666" t="s">
        <v>1790</v>
      </c>
      <c r="J348" s="666" t="s">
        <v>1774</v>
      </c>
      <c r="K348" s="666" t="s">
        <v>1791</v>
      </c>
      <c r="L348" s="668">
        <v>476.5310130319711</v>
      </c>
      <c r="M348" s="668">
        <v>2.2829999999999999</v>
      </c>
      <c r="N348" s="669">
        <v>1087.92030275199</v>
      </c>
    </row>
    <row r="349" spans="1:14" ht="14.4" customHeight="1" x14ac:dyDescent="0.3">
      <c r="A349" s="664" t="s">
        <v>544</v>
      </c>
      <c r="B349" s="665" t="s">
        <v>545</v>
      </c>
      <c r="C349" s="666" t="s">
        <v>549</v>
      </c>
      <c r="D349" s="667" t="s">
        <v>4277</v>
      </c>
      <c r="E349" s="666" t="s">
        <v>569</v>
      </c>
      <c r="F349" s="667" t="s">
        <v>4283</v>
      </c>
      <c r="G349" s="666" t="s">
        <v>613</v>
      </c>
      <c r="H349" s="666" t="s">
        <v>1792</v>
      </c>
      <c r="I349" s="666" t="s">
        <v>1793</v>
      </c>
      <c r="J349" s="666" t="s">
        <v>1794</v>
      </c>
      <c r="K349" s="666" t="s">
        <v>1795</v>
      </c>
      <c r="L349" s="668">
        <v>372.32999999999993</v>
      </c>
      <c r="M349" s="668">
        <v>1</v>
      </c>
      <c r="N349" s="669">
        <v>372.32999999999993</v>
      </c>
    </row>
    <row r="350" spans="1:14" ht="14.4" customHeight="1" x14ac:dyDescent="0.3">
      <c r="A350" s="664" t="s">
        <v>544</v>
      </c>
      <c r="B350" s="665" t="s">
        <v>545</v>
      </c>
      <c r="C350" s="666" t="s">
        <v>549</v>
      </c>
      <c r="D350" s="667" t="s">
        <v>4277</v>
      </c>
      <c r="E350" s="666" t="s">
        <v>569</v>
      </c>
      <c r="F350" s="667" t="s">
        <v>4283</v>
      </c>
      <c r="G350" s="666" t="s">
        <v>613</v>
      </c>
      <c r="H350" s="666" t="s">
        <v>1796</v>
      </c>
      <c r="I350" s="666" t="s">
        <v>1797</v>
      </c>
      <c r="J350" s="666" t="s">
        <v>1798</v>
      </c>
      <c r="K350" s="666" t="s">
        <v>1147</v>
      </c>
      <c r="L350" s="668">
        <v>41.469960465854953</v>
      </c>
      <c r="M350" s="668">
        <v>22</v>
      </c>
      <c r="N350" s="669">
        <v>912.33913024880894</v>
      </c>
    </row>
    <row r="351" spans="1:14" ht="14.4" customHeight="1" x14ac:dyDescent="0.3">
      <c r="A351" s="664" t="s">
        <v>544</v>
      </c>
      <c r="B351" s="665" t="s">
        <v>545</v>
      </c>
      <c r="C351" s="666" t="s">
        <v>549</v>
      </c>
      <c r="D351" s="667" t="s">
        <v>4277</v>
      </c>
      <c r="E351" s="666" t="s">
        <v>569</v>
      </c>
      <c r="F351" s="667" t="s">
        <v>4283</v>
      </c>
      <c r="G351" s="666" t="s">
        <v>613</v>
      </c>
      <c r="H351" s="666" t="s">
        <v>1799</v>
      </c>
      <c r="I351" s="666" t="s">
        <v>1800</v>
      </c>
      <c r="J351" s="666" t="s">
        <v>1801</v>
      </c>
      <c r="K351" s="666" t="s">
        <v>1683</v>
      </c>
      <c r="L351" s="668">
        <v>87.753298783793923</v>
      </c>
      <c r="M351" s="668">
        <v>9</v>
      </c>
      <c r="N351" s="669">
        <v>789.77968905414536</v>
      </c>
    </row>
    <row r="352" spans="1:14" ht="14.4" customHeight="1" x14ac:dyDescent="0.3">
      <c r="A352" s="664" t="s">
        <v>544</v>
      </c>
      <c r="B352" s="665" t="s">
        <v>545</v>
      </c>
      <c r="C352" s="666" t="s">
        <v>549</v>
      </c>
      <c r="D352" s="667" t="s">
        <v>4277</v>
      </c>
      <c r="E352" s="666" t="s">
        <v>569</v>
      </c>
      <c r="F352" s="667" t="s">
        <v>4283</v>
      </c>
      <c r="G352" s="666" t="s">
        <v>613</v>
      </c>
      <c r="H352" s="666" t="s">
        <v>1802</v>
      </c>
      <c r="I352" s="666" t="s">
        <v>1803</v>
      </c>
      <c r="J352" s="666" t="s">
        <v>1804</v>
      </c>
      <c r="K352" s="666" t="s">
        <v>1805</v>
      </c>
      <c r="L352" s="668">
        <v>25.52999999999999</v>
      </c>
      <c r="M352" s="668">
        <v>3</v>
      </c>
      <c r="N352" s="669">
        <v>76.589999999999975</v>
      </c>
    </row>
    <row r="353" spans="1:14" ht="14.4" customHeight="1" x14ac:dyDescent="0.3">
      <c r="A353" s="664" t="s">
        <v>544</v>
      </c>
      <c r="B353" s="665" t="s">
        <v>545</v>
      </c>
      <c r="C353" s="666" t="s">
        <v>549</v>
      </c>
      <c r="D353" s="667" t="s">
        <v>4277</v>
      </c>
      <c r="E353" s="666" t="s">
        <v>569</v>
      </c>
      <c r="F353" s="667" t="s">
        <v>4283</v>
      </c>
      <c r="G353" s="666" t="s">
        <v>613</v>
      </c>
      <c r="H353" s="666" t="s">
        <v>1806</v>
      </c>
      <c r="I353" s="666" t="s">
        <v>1807</v>
      </c>
      <c r="J353" s="666" t="s">
        <v>1808</v>
      </c>
      <c r="K353" s="666" t="s">
        <v>1809</v>
      </c>
      <c r="L353" s="668">
        <v>142.33999999999986</v>
      </c>
      <c r="M353" s="668">
        <v>2</v>
      </c>
      <c r="N353" s="669">
        <v>284.67999999999972</v>
      </c>
    </row>
    <row r="354" spans="1:14" ht="14.4" customHeight="1" x14ac:dyDescent="0.3">
      <c r="A354" s="664" t="s">
        <v>544</v>
      </c>
      <c r="B354" s="665" t="s">
        <v>545</v>
      </c>
      <c r="C354" s="666" t="s">
        <v>549</v>
      </c>
      <c r="D354" s="667" t="s">
        <v>4277</v>
      </c>
      <c r="E354" s="666" t="s">
        <v>569</v>
      </c>
      <c r="F354" s="667" t="s">
        <v>4283</v>
      </c>
      <c r="G354" s="666" t="s">
        <v>613</v>
      </c>
      <c r="H354" s="666" t="s">
        <v>1810</v>
      </c>
      <c r="I354" s="666" t="s">
        <v>1811</v>
      </c>
      <c r="J354" s="666" t="s">
        <v>1812</v>
      </c>
      <c r="K354" s="666" t="s">
        <v>1813</v>
      </c>
      <c r="L354" s="668">
        <v>102.31999999999998</v>
      </c>
      <c r="M354" s="668">
        <v>1</v>
      </c>
      <c r="N354" s="669">
        <v>102.31999999999998</v>
      </c>
    </row>
    <row r="355" spans="1:14" ht="14.4" customHeight="1" x14ac:dyDescent="0.3">
      <c r="A355" s="664" t="s">
        <v>544</v>
      </c>
      <c r="B355" s="665" t="s">
        <v>545</v>
      </c>
      <c r="C355" s="666" t="s">
        <v>549</v>
      </c>
      <c r="D355" s="667" t="s">
        <v>4277</v>
      </c>
      <c r="E355" s="666" t="s">
        <v>569</v>
      </c>
      <c r="F355" s="667" t="s">
        <v>4283</v>
      </c>
      <c r="G355" s="666" t="s">
        <v>613</v>
      </c>
      <c r="H355" s="666" t="s">
        <v>1814</v>
      </c>
      <c r="I355" s="666" t="s">
        <v>1815</v>
      </c>
      <c r="J355" s="666" t="s">
        <v>1787</v>
      </c>
      <c r="K355" s="666" t="s">
        <v>1816</v>
      </c>
      <c r="L355" s="668">
        <v>101.49000000000002</v>
      </c>
      <c r="M355" s="668">
        <v>1</v>
      </c>
      <c r="N355" s="669">
        <v>101.49000000000002</v>
      </c>
    </row>
    <row r="356" spans="1:14" ht="14.4" customHeight="1" x14ac:dyDescent="0.3">
      <c r="A356" s="664" t="s">
        <v>544</v>
      </c>
      <c r="B356" s="665" t="s">
        <v>545</v>
      </c>
      <c r="C356" s="666" t="s">
        <v>549</v>
      </c>
      <c r="D356" s="667" t="s">
        <v>4277</v>
      </c>
      <c r="E356" s="666" t="s">
        <v>569</v>
      </c>
      <c r="F356" s="667" t="s">
        <v>4283</v>
      </c>
      <c r="G356" s="666" t="s">
        <v>613</v>
      </c>
      <c r="H356" s="666" t="s">
        <v>1817</v>
      </c>
      <c r="I356" s="666" t="s">
        <v>1818</v>
      </c>
      <c r="J356" s="666" t="s">
        <v>1819</v>
      </c>
      <c r="K356" s="666" t="s">
        <v>1820</v>
      </c>
      <c r="L356" s="668">
        <v>676.15</v>
      </c>
      <c r="M356" s="668">
        <v>4</v>
      </c>
      <c r="N356" s="669">
        <v>2704.6</v>
      </c>
    </row>
    <row r="357" spans="1:14" ht="14.4" customHeight="1" x14ac:dyDescent="0.3">
      <c r="A357" s="664" t="s">
        <v>544</v>
      </c>
      <c r="B357" s="665" t="s">
        <v>545</v>
      </c>
      <c r="C357" s="666" t="s">
        <v>549</v>
      </c>
      <c r="D357" s="667" t="s">
        <v>4277</v>
      </c>
      <c r="E357" s="666" t="s">
        <v>569</v>
      </c>
      <c r="F357" s="667" t="s">
        <v>4283</v>
      </c>
      <c r="G357" s="666" t="s">
        <v>613</v>
      </c>
      <c r="H357" s="666" t="s">
        <v>1821</v>
      </c>
      <c r="I357" s="666" t="s">
        <v>1822</v>
      </c>
      <c r="J357" s="666" t="s">
        <v>1823</v>
      </c>
      <c r="K357" s="666" t="s">
        <v>1824</v>
      </c>
      <c r="L357" s="668">
        <v>129.92113190356218</v>
      </c>
      <c r="M357" s="668">
        <v>17.649258000000003</v>
      </c>
      <c r="N357" s="669">
        <v>2293.0115766180006</v>
      </c>
    </row>
    <row r="358" spans="1:14" ht="14.4" customHeight="1" x14ac:dyDescent="0.3">
      <c r="A358" s="664" t="s">
        <v>544</v>
      </c>
      <c r="B358" s="665" t="s">
        <v>545</v>
      </c>
      <c r="C358" s="666" t="s">
        <v>549</v>
      </c>
      <c r="D358" s="667" t="s">
        <v>4277</v>
      </c>
      <c r="E358" s="666" t="s">
        <v>569</v>
      </c>
      <c r="F358" s="667" t="s">
        <v>4283</v>
      </c>
      <c r="G358" s="666" t="s">
        <v>613</v>
      </c>
      <c r="H358" s="666" t="s">
        <v>1825</v>
      </c>
      <c r="I358" s="666" t="s">
        <v>1826</v>
      </c>
      <c r="J358" s="666" t="s">
        <v>1823</v>
      </c>
      <c r="K358" s="666" t="s">
        <v>1827</v>
      </c>
      <c r="L358" s="668">
        <v>392.8060630479344</v>
      </c>
      <c r="M358" s="668">
        <v>9.6002938999999987</v>
      </c>
      <c r="N358" s="669">
        <v>3771.0536509620997</v>
      </c>
    </row>
    <row r="359" spans="1:14" ht="14.4" customHeight="1" x14ac:dyDescent="0.3">
      <c r="A359" s="664" t="s">
        <v>544</v>
      </c>
      <c r="B359" s="665" t="s">
        <v>545</v>
      </c>
      <c r="C359" s="666" t="s">
        <v>549</v>
      </c>
      <c r="D359" s="667" t="s">
        <v>4277</v>
      </c>
      <c r="E359" s="666" t="s">
        <v>569</v>
      </c>
      <c r="F359" s="667" t="s">
        <v>4283</v>
      </c>
      <c r="G359" s="666" t="s">
        <v>613</v>
      </c>
      <c r="H359" s="666" t="s">
        <v>1828</v>
      </c>
      <c r="I359" s="666" t="s">
        <v>1828</v>
      </c>
      <c r="J359" s="666" t="s">
        <v>1829</v>
      </c>
      <c r="K359" s="666" t="s">
        <v>1830</v>
      </c>
      <c r="L359" s="668">
        <v>109.99999638054547</v>
      </c>
      <c r="M359" s="668">
        <v>110.9160375</v>
      </c>
      <c r="N359" s="669">
        <v>12200.763723544445</v>
      </c>
    </row>
    <row r="360" spans="1:14" ht="14.4" customHeight="1" x14ac:dyDescent="0.3">
      <c r="A360" s="664" t="s">
        <v>544</v>
      </c>
      <c r="B360" s="665" t="s">
        <v>545</v>
      </c>
      <c r="C360" s="666" t="s">
        <v>549</v>
      </c>
      <c r="D360" s="667" t="s">
        <v>4277</v>
      </c>
      <c r="E360" s="666" t="s">
        <v>569</v>
      </c>
      <c r="F360" s="667" t="s">
        <v>4283</v>
      </c>
      <c r="G360" s="666" t="s">
        <v>613</v>
      </c>
      <c r="H360" s="666" t="s">
        <v>1831</v>
      </c>
      <c r="I360" s="666" t="s">
        <v>1832</v>
      </c>
      <c r="J360" s="666" t="s">
        <v>1833</v>
      </c>
      <c r="K360" s="666" t="s">
        <v>1834</v>
      </c>
      <c r="L360" s="668">
        <v>1593.2975030482821</v>
      </c>
      <c r="M360" s="668">
        <v>150</v>
      </c>
      <c r="N360" s="669">
        <v>238994.62545724231</v>
      </c>
    </row>
    <row r="361" spans="1:14" ht="14.4" customHeight="1" x14ac:dyDescent="0.3">
      <c r="A361" s="664" t="s">
        <v>544</v>
      </c>
      <c r="B361" s="665" t="s">
        <v>545</v>
      </c>
      <c r="C361" s="666" t="s">
        <v>549</v>
      </c>
      <c r="D361" s="667" t="s">
        <v>4277</v>
      </c>
      <c r="E361" s="666" t="s">
        <v>569</v>
      </c>
      <c r="F361" s="667" t="s">
        <v>4283</v>
      </c>
      <c r="G361" s="666" t="s">
        <v>613</v>
      </c>
      <c r="H361" s="666" t="s">
        <v>1835</v>
      </c>
      <c r="I361" s="666" t="s">
        <v>1062</v>
      </c>
      <c r="J361" s="666" t="s">
        <v>1836</v>
      </c>
      <c r="K361" s="666" t="s">
        <v>866</v>
      </c>
      <c r="L361" s="668">
        <v>25.997730963729669</v>
      </c>
      <c r="M361" s="668">
        <v>53</v>
      </c>
      <c r="N361" s="669">
        <v>1377.8797410776724</v>
      </c>
    </row>
    <row r="362" spans="1:14" ht="14.4" customHeight="1" x14ac:dyDescent="0.3">
      <c r="A362" s="664" t="s">
        <v>544</v>
      </c>
      <c r="B362" s="665" t="s">
        <v>545</v>
      </c>
      <c r="C362" s="666" t="s">
        <v>549</v>
      </c>
      <c r="D362" s="667" t="s">
        <v>4277</v>
      </c>
      <c r="E362" s="666" t="s">
        <v>569</v>
      </c>
      <c r="F362" s="667" t="s">
        <v>4283</v>
      </c>
      <c r="G362" s="666" t="s">
        <v>613</v>
      </c>
      <c r="H362" s="666" t="s">
        <v>1837</v>
      </c>
      <c r="I362" s="666" t="s">
        <v>1837</v>
      </c>
      <c r="J362" s="666" t="s">
        <v>1838</v>
      </c>
      <c r="K362" s="666" t="s">
        <v>1839</v>
      </c>
      <c r="L362" s="668">
        <v>2598.3864806661268</v>
      </c>
      <c r="M362" s="668">
        <v>2.4774314</v>
      </c>
      <c r="N362" s="669">
        <v>6437.324256537755</v>
      </c>
    </row>
    <row r="363" spans="1:14" ht="14.4" customHeight="1" x14ac:dyDescent="0.3">
      <c r="A363" s="664" t="s">
        <v>544</v>
      </c>
      <c r="B363" s="665" t="s">
        <v>545</v>
      </c>
      <c r="C363" s="666" t="s">
        <v>549</v>
      </c>
      <c r="D363" s="667" t="s">
        <v>4277</v>
      </c>
      <c r="E363" s="666" t="s">
        <v>569</v>
      </c>
      <c r="F363" s="667" t="s">
        <v>4283</v>
      </c>
      <c r="G363" s="666" t="s">
        <v>613</v>
      </c>
      <c r="H363" s="666" t="s">
        <v>1840</v>
      </c>
      <c r="I363" s="666" t="s">
        <v>1840</v>
      </c>
      <c r="J363" s="666" t="s">
        <v>1841</v>
      </c>
      <c r="K363" s="666" t="s">
        <v>1842</v>
      </c>
      <c r="L363" s="668">
        <v>248.60044890176164</v>
      </c>
      <c r="M363" s="668">
        <v>0.1</v>
      </c>
      <c r="N363" s="669">
        <v>24.860044890176166</v>
      </c>
    </row>
    <row r="364" spans="1:14" ht="14.4" customHeight="1" x14ac:dyDescent="0.3">
      <c r="A364" s="664" t="s">
        <v>544</v>
      </c>
      <c r="B364" s="665" t="s">
        <v>545</v>
      </c>
      <c r="C364" s="666" t="s">
        <v>549</v>
      </c>
      <c r="D364" s="667" t="s">
        <v>4277</v>
      </c>
      <c r="E364" s="666" t="s">
        <v>569</v>
      </c>
      <c r="F364" s="667" t="s">
        <v>4283</v>
      </c>
      <c r="G364" s="666" t="s">
        <v>613</v>
      </c>
      <c r="H364" s="666" t="s">
        <v>1843</v>
      </c>
      <c r="I364" s="666" t="s">
        <v>1844</v>
      </c>
      <c r="J364" s="666" t="s">
        <v>1845</v>
      </c>
      <c r="K364" s="666" t="s">
        <v>1846</v>
      </c>
      <c r="L364" s="668">
        <v>1719.52</v>
      </c>
      <c r="M364" s="668">
        <v>1</v>
      </c>
      <c r="N364" s="669">
        <v>1719.52</v>
      </c>
    </row>
    <row r="365" spans="1:14" ht="14.4" customHeight="1" x14ac:dyDescent="0.3">
      <c r="A365" s="664" t="s">
        <v>544</v>
      </c>
      <c r="B365" s="665" t="s">
        <v>545</v>
      </c>
      <c r="C365" s="666" t="s">
        <v>549</v>
      </c>
      <c r="D365" s="667" t="s">
        <v>4277</v>
      </c>
      <c r="E365" s="666" t="s">
        <v>569</v>
      </c>
      <c r="F365" s="667" t="s">
        <v>4283</v>
      </c>
      <c r="G365" s="666" t="s">
        <v>613</v>
      </c>
      <c r="H365" s="666" t="s">
        <v>1847</v>
      </c>
      <c r="I365" s="666" t="s">
        <v>1848</v>
      </c>
      <c r="J365" s="666" t="s">
        <v>1849</v>
      </c>
      <c r="K365" s="666" t="s">
        <v>1850</v>
      </c>
      <c r="L365" s="668">
        <v>538.89492925799334</v>
      </c>
      <c r="M365" s="668">
        <v>10</v>
      </c>
      <c r="N365" s="669">
        <v>5388.9492925799332</v>
      </c>
    </row>
    <row r="366" spans="1:14" ht="14.4" customHeight="1" x14ac:dyDescent="0.3">
      <c r="A366" s="664" t="s">
        <v>544</v>
      </c>
      <c r="B366" s="665" t="s">
        <v>545</v>
      </c>
      <c r="C366" s="666" t="s">
        <v>549</v>
      </c>
      <c r="D366" s="667" t="s">
        <v>4277</v>
      </c>
      <c r="E366" s="666" t="s">
        <v>569</v>
      </c>
      <c r="F366" s="667" t="s">
        <v>4283</v>
      </c>
      <c r="G366" s="666" t="s">
        <v>613</v>
      </c>
      <c r="H366" s="666" t="s">
        <v>1851</v>
      </c>
      <c r="I366" s="666" t="s">
        <v>1584</v>
      </c>
      <c r="J366" s="666" t="s">
        <v>1852</v>
      </c>
      <c r="K366" s="666" t="s">
        <v>1853</v>
      </c>
      <c r="L366" s="668">
        <v>2755.6429999999991</v>
      </c>
      <c r="M366" s="668">
        <v>1.9762999999999999</v>
      </c>
      <c r="N366" s="669">
        <v>5445.9772608999983</v>
      </c>
    </row>
    <row r="367" spans="1:14" ht="14.4" customHeight="1" x14ac:dyDescent="0.3">
      <c r="A367" s="664" t="s">
        <v>544</v>
      </c>
      <c r="B367" s="665" t="s">
        <v>545</v>
      </c>
      <c r="C367" s="666" t="s">
        <v>549</v>
      </c>
      <c r="D367" s="667" t="s">
        <v>4277</v>
      </c>
      <c r="E367" s="666" t="s">
        <v>569</v>
      </c>
      <c r="F367" s="667" t="s">
        <v>4283</v>
      </c>
      <c r="G367" s="666" t="s">
        <v>613</v>
      </c>
      <c r="H367" s="666" t="s">
        <v>1854</v>
      </c>
      <c r="I367" s="666" t="s">
        <v>1855</v>
      </c>
      <c r="J367" s="666" t="s">
        <v>1856</v>
      </c>
      <c r="K367" s="666"/>
      <c r="L367" s="668">
        <v>1392.5759001965243</v>
      </c>
      <c r="M367" s="668">
        <v>5</v>
      </c>
      <c r="N367" s="669">
        <v>6962.8795009826217</v>
      </c>
    </row>
    <row r="368" spans="1:14" ht="14.4" customHeight="1" x14ac:dyDescent="0.3">
      <c r="A368" s="664" t="s">
        <v>544</v>
      </c>
      <c r="B368" s="665" t="s">
        <v>545</v>
      </c>
      <c r="C368" s="666" t="s">
        <v>549</v>
      </c>
      <c r="D368" s="667" t="s">
        <v>4277</v>
      </c>
      <c r="E368" s="666" t="s">
        <v>569</v>
      </c>
      <c r="F368" s="667" t="s">
        <v>4283</v>
      </c>
      <c r="G368" s="666" t="s">
        <v>613</v>
      </c>
      <c r="H368" s="666" t="s">
        <v>1857</v>
      </c>
      <c r="I368" s="666" t="s">
        <v>1062</v>
      </c>
      <c r="J368" s="666" t="s">
        <v>1858</v>
      </c>
      <c r="K368" s="666"/>
      <c r="L368" s="668">
        <v>34.130000000000003</v>
      </c>
      <c r="M368" s="668">
        <v>7</v>
      </c>
      <c r="N368" s="669">
        <v>238.91000000000003</v>
      </c>
    </row>
    <row r="369" spans="1:14" ht="14.4" customHeight="1" x14ac:dyDescent="0.3">
      <c r="A369" s="664" t="s">
        <v>544</v>
      </c>
      <c r="B369" s="665" t="s">
        <v>545</v>
      </c>
      <c r="C369" s="666" t="s">
        <v>549</v>
      </c>
      <c r="D369" s="667" t="s">
        <v>4277</v>
      </c>
      <c r="E369" s="666" t="s">
        <v>569</v>
      </c>
      <c r="F369" s="667" t="s">
        <v>4283</v>
      </c>
      <c r="G369" s="666" t="s">
        <v>613</v>
      </c>
      <c r="H369" s="666" t="s">
        <v>1859</v>
      </c>
      <c r="I369" s="666" t="s">
        <v>1062</v>
      </c>
      <c r="J369" s="666" t="s">
        <v>1860</v>
      </c>
      <c r="K369" s="666"/>
      <c r="L369" s="668">
        <v>134.59332042942125</v>
      </c>
      <c r="M369" s="668">
        <v>6</v>
      </c>
      <c r="N369" s="669">
        <v>807.55992257652747</v>
      </c>
    </row>
    <row r="370" spans="1:14" ht="14.4" customHeight="1" x14ac:dyDescent="0.3">
      <c r="A370" s="664" t="s">
        <v>544</v>
      </c>
      <c r="B370" s="665" t="s">
        <v>545</v>
      </c>
      <c r="C370" s="666" t="s">
        <v>549</v>
      </c>
      <c r="D370" s="667" t="s">
        <v>4277</v>
      </c>
      <c r="E370" s="666" t="s">
        <v>569</v>
      </c>
      <c r="F370" s="667" t="s">
        <v>4283</v>
      </c>
      <c r="G370" s="666" t="s">
        <v>613</v>
      </c>
      <c r="H370" s="666" t="s">
        <v>1861</v>
      </c>
      <c r="I370" s="666" t="s">
        <v>1862</v>
      </c>
      <c r="J370" s="666" t="s">
        <v>1863</v>
      </c>
      <c r="K370" s="666" t="s">
        <v>1864</v>
      </c>
      <c r="L370" s="668">
        <v>200.55999999999995</v>
      </c>
      <c r="M370" s="668">
        <v>1</v>
      </c>
      <c r="N370" s="669">
        <v>200.55999999999995</v>
      </c>
    </row>
    <row r="371" spans="1:14" ht="14.4" customHeight="1" x14ac:dyDescent="0.3">
      <c r="A371" s="664" t="s">
        <v>544</v>
      </c>
      <c r="B371" s="665" t="s">
        <v>545</v>
      </c>
      <c r="C371" s="666" t="s">
        <v>549</v>
      </c>
      <c r="D371" s="667" t="s">
        <v>4277</v>
      </c>
      <c r="E371" s="666" t="s">
        <v>569</v>
      </c>
      <c r="F371" s="667" t="s">
        <v>4283</v>
      </c>
      <c r="G371" s="666" t="s">
        <v>613</v>
      </c>
      <c r="H371" s="666" t="s">
        <v>1865</v>
      </c>
      <c r="I371" s="666" t="s">
        <v>1866</v>
      </c>
      <c r="J371" s="666" t="s">
        <v>1867</v>
      </c>
      <c r="K371" s="666" t="s">
        <v>1868</v>
      </c>
      <c r="L371" s="668">
        <v>185.89999920333449</v>
      </c>
      <c r="M371" s="668">
        <v>241.4665323000001</v>
      </c>
      <c r="N371" s="669">
        <v>44888.62816220196</v>
      </c>
    </row>
    <row r="372" spans="1:14" ht="14.4" customHeight="1" x14ac:dyDescent="0.3">
      <c r="A372" s="664" t="s">
        <v>544</v>
      </c>
      <c r="B372" s="665" t="s">
        <v>545</v>
      </c>
      <c r="C372" s="666" t="s">
        <v>549</v>
      </c>
      <c r="D372" s="667" t="s">
        <v>4277</v>
      </c>
      <c r="E372" s="666" t="s">
        <v>569</v>
      </c>
      <c r="F372" s="667" t="s">
        <v>4283</v>
      </c>
      <c r="G372" s="666" t="s">
        <v>613</v>
      </c>
      <c r="H372" s="666" t="s">
        <v>1869</v>
      </c>
      <c r="I372" s="666" t="s">
        <v>1062</v>
      </c>
      <c r="J372" s="666" t="s">
        <v>1870</v>
      </c>
      <c r="K372" s="666"/>
      <c r="L372" s="668">
        <v>783.15</v>
      </c>
      <c r="M372" s="668">
        <v>2</v>
      </c>
      <c r="N372" s="669">
        <v>1566.3</v>
      </c>
    </row>
    <row r="373" spans="1:14" ht="14.4" customHeight="1" x14ac:dyDescent="0.3">
      <c r="A373" s="664" t="s">
        <v>544</v>
      </c>
      <c r="B373" s="665" t="s">
        <v>545</v>
      </c>
      <c r="C373" s="666" t="s">
        <v>549</v>
      </c>
      <c r="D373" s="667" t="s">
        <v>4277</v>
      </c>
      <c r="E373" s="666" t="s">
        <v>569</v>
      </c>
      <c r="F373" s="667" t="s">
        <v>4283</v>
      </c>
      <c r="G373" s="666" t="s">
        <v>613</v>
      </c>
      <c r="H373" s="666" t="s">
        <v>1871</v>
      </c>
      <c r="I373" s="666" t="s">
        <v>1062</v>
      </c>
      <c r="J373" s="666" t="s">
        <v>1872</v>
      </c>
      <c r="K373" s="666"/>
      <c r="L373" s="668">
        <v>1061.45</v>
      </c>
      <c r="M373" s="668">
        <v>1</v>
      </c>
      <c r="N373" s="669">
        <v>1061.45</v>
      </c>
    </row>
    <row r="374" spans="1:14" ht="14.4" customHeight="1" x14ac:dyDescent="0.3">
      <c r="A374" s="664" t="s">
        <v>544</v>
      </c>
      <c r="B374" s="665" t="s">
        <v>545</v>
      </c>
      <c r="C374" s="666" t="s">
        <v>549</v>
      </c>
      <c r="D374" s="667" t="s">
        <v>4277</v>
      </c>
      <c r="E374" s="666" t="s">
        <v>569</v>
      </c>
      <c r="F374" s="667" t="s">
        <v>4283</v>
      </c>
      <c r="G374" s="666" t="s">
        <v>613</v>
      </c>
      <c r="H374" s="666" t="s">
        <v>1873</v>
      </c>
      <c r="I374" s="666" t="s">
        <v>1584</v>
      </c>
      <c r="J374" s="666" t="s">
        <v>1874</v>
      </c>
      <c r="K374" s="666" t="s">
        <v>1875</v>
      </c>
      <c r="L374" s="668">
        <v>32.647767319821654</v>
      </c>
      <c r="M374" s="668">
        <v>205</v>
      </c>
      <c r="N374" s="669">
        <v>6692.7923005634393</v>
      </c>
    </row>
    <row r="375" spans="1:14" ht="14.4" customHeight="1" x14ac:dyDescent="0.3">
      <c r="A375" s="664" t="s">
        <v>544</v>
      </c>
      <c r="B375" s="665" t="s">
        <v>545</v>
      </c>
      <c r="C375" s="666" t="s">
        <v>549</v>
      </c>
      <c r="D375" s="667" t="s">
        <v>4277</v>
      </c>
      <c r="E375" s="666" t="s">
        <v>569</v>
      </c>
      <c r="F375" s="667" t="s">
        <v>4283</v>
      </c>
      <c r="G375" s="666" t="s">
        <v>613</v>
      </c>
      <c r="H375" s="666" t="s">
        <v>1876</v>
      </c>
      <c r="I375" s="666" t="s">
        <v>1584</v>
      </c>
      <c r="J375" s="666" t="s">
        <v>1877</v>
      </c>
      <c r="K375" s="666" t="s">
        <v>1878</v>
      </c>
      <c r="L375" s="668">
        <v>19.746598502447739</v>
      </c>
      <c r="M375" s="668">
        <v>10</v>
      </c>
      <c r="N375" s="669">
        <v>197.46598502447739</v>
      </c>
    </row>
    <row r="376" spans="1:14" ht="14.4" customHeight="1" x14ac:dyDescent="0.3">
      <c r="A376" s="664" t="s">
        <v>544</v>
      </c>
      <c r="B376" s="665" t="s">
        <v>545</v>
      </c>
      <c r="C376" s="666" t="s">
        <v>549</v>
      </c>
      <c r="D376" s="667" t="s">
        <v>4277</v>
      </c>
      <c r="E376" s="666" t="s">
        <v>569</v>
      </c>
      <c r="F376" s="667" t="s">
        <v>4283</v>
      </c>
      <c r="G376" s="666" t="s">
        <v>613</v>
      </c>
      <c r="H376" s="666" t="s">
        <v>1879</v>
      </c>
      <c r="I376" s="666" t="s">
        <v>1062</v>
      </c>
      <c r="J376" s="666" t="s">
        <v>1880</v>
      </c>
      <c r="K376" s="666"/>
      <c r="L376" s="668">
        <v>84.156394579887433</v>
      </c>
      <c r="M376" s="668">
        <v>1</v>
      </c>
      <c r="N376" s="669">
        <v>84.156394579887433</v>
      </c>
    </row>
    <row r="377" spans="1:14" ht="14.4" customHeight="1" x14ac:dyDescent="0.3">
      <c r="A377" s="664" t="s">
        <v>544</v>
      </c>
      <c r="B377" s="665" t="s">
        <v>545</v>
      </c>
      <c r="C377" s="666" t="s">
        <v>549</v>
      </c>
      <c r="D377" s="667" t="s">
        <v>4277</v>
      </c>
      <c r="E377" s="666" t="s">
        <v>569</v>
      </c>
      <c r="F377" s="667" t="s">
        <v>4283</v>
      </c>
      <c r="G377" s="666" t="s">
        <v>613</v>
      </c>
      <c r="H377" s="666" t="s">
        <v>1881</v>
      </c>
      <c r="I377" s="666" t="s">
        <v>1882</v>
      </c>
      <c r="J377" s="666" t="s">
        <v>1883</v>
      </c>
      <c r="K377" s="666" t="s">
        <v>1884</v>
      </c>
      <c r="L377" s="668">
        <v>895.59000000000015</v>
      </c>
      <c r="M377" s="668">
        <v>3</v>
      </c>
      <c r="N377" s="669">
        <v>2686.7700000000004</v>
      </c>
    </row>
    <row r="378" spans="1:14" ht="14.4" customHeight="1" x14ac:dyDescent="0.3">
      <c r="A378" s="664" t="s">
        <v>544</v>
      </c>
      <c r="B378" s="665" t="s">
        <v>545</v>
      </c>
      <c r="C378" s="666" t="s">
        <v>549</v>
      </c>
      <c r="D378" s="667" t="s">
        <v>4277</v>
      </c>
      <c r="E378" s="666" t="s">
        <v>569</v>
      </c>
      <c r="F378" s="667" t="s">
        <v>4283</v>
      </c>
      <c r="G378" s="666" t="s">
        <v>613</v>
      </c>
      <c r="H378" s="666" t="s">
        <v>1885</v>
      </c>
      <c r="I378" s="666" t="s">
        <v>1885</v>
      </c>
      <c r="J378" s="666" t="s">
        <v>1886</v>
      </c>
      <c r="K378" s="666" t="s">
        <v>1887</v>
      </c>
      <c r="L378" s="668">
        <v>55.910000000000011</v>
      </c>
      <c r="M378" s="668">
        <v>1</v>
      </c>
      <c r="N378" s="669">
        <v>55.910000000000011</v>
      </c>
    </row>
    <row r="379" spans="1:14" ht="14.4" customHeight="1" x14ac:dyDescent="0.3">
      <c r="A379" s="664" t="s">
        <v>544</v>
      </c>
      <c r="B379" s="665" t="s">
        <v>545</v>
      </c>
      <c r="C379" s="666" t="s">
        <v>549</v>
      </c>
      <c r="D379" s="667" t="s">
        <v>4277</v>
      </c>
      <c r="E379" s="666" t="s">
        <v>569</v>
      </c>
      <c r="F379" s="667" t="s">
        <v>4283</v>
      </c>
      <c r="G379" s="666" t="s">
        <v>613</v>
      </c>
      <c r="H379" s="666" t="s">
        <v>1888</v>
      </c>
      <c r="I379" s="666" t="s">
        <v>1888</v>
      </c>
      <c r="J379" s="666" t="s">
        <v>1889</v>
      </c>
      <c r="K379" s="666" t="s">
        <v>1890</v>
      </c>
      <c r="L379" s="668">
        <v>626.81938006230041</v>
      </c>
      <c r="M379" s="668">
        <v>2</v>
      </c>
      <c r="N379" s="669">
        <v>1253.6387601246008</v>
      </c>
    </row>
    <row r="380" spans="1:14" ht="14.4" customHeight="1" x14ac:dyDescent="0.3">
      <c r="A380" s="664" t="s">
        <v>544</v>
      </c>
      <c r="B380" s="665" t="s">
        <v>545</v>
      </c>
      <c r="C380" s="666" t="s">
        <v>549</v>
      </c>
      <c r="D380" s="667" t="s">
        <v>4277</v>
      </c>
      <c r="E380" s="666" t="s">
        <v>569</v>
      </c>
      <c r="F380" s="667" t="s">
        <v>4283</v>
      </c>
      <c r="G380" s="666" t="s">
        <v>613</v>
      </c>
      <c r="H380" s="666" t="s">
        <v>1891</v>
      </c>
      <c r="I380" s="666" t="s">
        <v>1584</v>
      </c>
      <c r="J380" s="666" t="s">
        <v>1892</v>
      </c>
      <c r="K380" s="666"/>
      <c r="L380" s="668">
        <v>12.74889421784918</v>
      </c>
      <c r="M380" s="668">
        <v>2</v>
      </c>
      <c r="N380" s="669">
        <v>25.497788435698361</v>
      </c>
    </row>
    <row r="381" spans="1:14" ht="14.4" customHeight="1" x14ac:dyDescent="0.3">
      <c r="A381" s="664" t="s">
        <v>544</v>
      </c>
      <c r="B381" s="665" t="s">
        <v>545</v>
      </c>
      <c r="C381" s="666" t="s">
        <v>549</v>
      </c>
      <c r="D381" s="667" t="s">
        <v>4277</v>
      </c>
      <c r="E381" s="666" t="s">
        <v>569</v>
      </c>
      <c r="F381" s="667" t="s">
        <v>4283</v>
      </c>
      <c r="G381" s="666" t="s">
        <v>613</v>
      </c>
      <c r="H381" s="666" t="s">
        <v>1893</v>
      </c>
      <c r="I381" s="666" t="s">
        <v>1584</v>
      </c>
      <c r="J381" s="666" t="s">
        <v>1894</v>
      </c>
      <c r="K381" s="666"/>
      <c r="L381" s="668">
        <v>2.4202840001089969</v>
      </c>
      <c r="M381" s="668">
        <v>6</v>
      </c>
      <c r="N381" s="669">
        <v>14.521704000653981</v>
      </c>
    </row>
    <row r="382" spans="1:14" ht="14.4" customHeight="1" x14ac:dyDescent="0.3">
      <c r="A382" s="664" t="s">
        <v>544</v>
      </c>
      <c r="B382" s="665" t="s">
        <v>545</v>
      </c>
      <c r="C382" s="666" t="s">
        <v>549</v>
      </c>
      <c r="D382" s="667" t="s">
        <v>4277</v>
      </c>
      <c r="E382" s="666" t="s">
        <v>569</v>
      </c>
      <c r="F382" s="667" t="s">
        <v>4283</v>
      </c>
      <c r="G382" s="666" t="s">
        <v>613</v>
      </c>
      <c r="H382" s="666" t="s">
        <v>1895</v>
      </c>
      <c r="I382" s="666" t="s">
        <v>1062</v>
      </c>
      <c r="J382" s="666" t="s">
        <v>1896</v>
      </c>
      <c r="K382" s="666"/>
      <c r="L382" s="668">
        <v>119.56350886782843</v>
      </c>
      <c r="M382" s="668">
        <v>3</v>
      </c>
      <c r="N382" s="669">
        <v>358.6905266034853</v>
      </c>
    </row>
    <row r="383" spans="1:14" ht="14.4" customHeight="1" x14ac:dyDescent="0.3">
      <c r="A383" s="664" t="s">
        <v>544</v>
      </c>
      <c r="B383" s="665" t="s">
        <v>545</v>
      </c>
      <c r="C383" s="666" t="s">
        <v>549</v>
      </c>
      <c r="D383" s="667" t="s">
        <v>4277</v>
      </c>
      <c r="E383" s="666" t="s">
        <v>569</v>
      </c>
      <c r="F383" s="667" t="s">
        <v>4283</v>
      </c>
      <c r="G383" s="666" t="s">
        <v>613</v>
      </c>
      <c r="H383" s="666" t="s">
        <v>1897</v>
      </c>
      <c r="I383" s="666" t="s">
        <v>1062</v>
      </c>
      <c r="J383" s="666" t="s">
        <v>1898</v>
      </c>
      <c r="K383" s="666" t="s">
        <v>866</v>
      </c>
      <c r="L383" s="668">
        <v>24.989999999999995</v>
      </c>
      <c r="M383" s="668">
        <v>18</v>
      </c>
      <c r="N383" s="669">
        <v>449.81999999999994</v>
      </c>
    </row>
    <row r="384" spans="1:14" ht="14.4" customHeight="1" x14ac:dyDescent="0.3">
      <c r="A384" s="664" t="s">
        <v>544</v>
      </c>
      <c r="B384" s="665" t="s">
        <v>545</v>
      </c>
      <c r="C384" s="666" t="s">
        <v>549</v>
      </c>
      <c r="D384" s="667" t="s">
        <v>4277</v>
      </c>
      <c r="E384" s="666" t="s">
        <v>569</v>
      </c>
      <c r="F384" s="667" t="s">
        <v>4283</v>
      </c>
      <c r="G384" s="666" t="s">
        <v>613</v>
      </c>
      <c r="H384" s="666" t="s">
        <v>1899</v>
      </c>
      <c r="I384" s="666" t="s">
        <v>1062</v>
      </c>
      <c r="J384" s="666" t="s">
        <v>1900</v>
      </c>
      <c r="K384" s="666"/>
      <c r="L384" s="668">
        <v>281.58999999999997</v>
      </c>
      <c r="M384" s="668">
        <v>2</v>
      </c>
      <c r="N384" s="669">
        <v>563.17999999999995</v>
      </c>
    </row>
    <row r="385" spans="1:14" ht="14.4" customHeight="1" x14ac:dyDescent="0.3">
      <c r="A385" s="664" t="s">
        <v>544</v>
      </c>
      <c r="B385" s="665" t="s">
        <v>545</v>
      </c>
      <c r="C385" s="666" t="s">
        <v>549</v>
      </c>
      <c r="D385" s="667" t="s">
        <v>4277</v>
      </c>
      <c r="E385" s="666" t="s">
        <v>569</v>
      </c>
      <c r="F385" s="667" t="s">
        <v>4283</v>
      </c>
      <c r="G385" s="666" t="s">
        <v>613</v>
      </c>
      <c r="H385" s="666" t="s">
        <v>1901</v>
      </c>
      <c r="I385" s="666" t="s">
        <v>1821</v>
      </c>
      <c r="J385" s="666" t="s">
        <v>1902</v>
      </c>
      <c r="K385" s="666" t="s">
        <v>1903</v>
      </c>
      <c r="L385" s="668">
        <v>79.639999999999958</v>
      </c>
      <c r="M385" s="668">
        <v>2</v>
      </c>
      <c r="N385" s="669">
        <v>159.27999999999992</v>
      </c>
    </row>
    <row r="386" spans="1:14" ht="14.4" customHeight="1" x14ac:dyDescent="0.3">
      <c r="A386" s="664" t="s">
        <v>544</v>
      </c>
      <c r="B386" s="665" t="s">
        <v>545</v>
      </c>
      <c r="C386" s="666" t="s">
        <v>549</v>
      </c>
      <c r="D386" s="667" t="s">
        <v>4277</v>
      </c>
      <c r="E386" s="666" t="s">
        <v>569</v>
      </c>
      <c r="F386" s="667" t="s">
        <v>4283</v>
      </c>
      <c r="G386" s="666" t="s">
        <v>613</v>
      </c>
      <c r="H386" s="666" t="s">
        <v>1904</v>
      </c>
      <c r="I386" s="666" t="s">
        <v>1062</v>
      </c>
      <c r="J386" s="666" t="s">
        <v>1905</v>
      </c>
      <c r="K386" s="666"/>
      <c r="L386" s="668">
        <v>215.68172831939708</v>
      </c>
      <c r="M386" s="668">
        <v>1</v>
      </c>
      <c r="N386" s="669">
        <v>215.68172831939708</v>
      </c>
    </row>
    <row r="387" spans="1:14" ht="14.4" customHeight="1" x14ac:dyDescent="0.3">
      <c r="A387" s="664" t="s">
        <v>544</v>
      </c>
      <c r="B387" s="665" t="s">
        <v>545</v>
      </c>
      <c r="C387" s="666" t="s">
        <v>549</v>
      </c>
      <c r="D387" s="667" t="s">
        <v>4277</v>
      </c>
      <c r="E387" s="666" t="s">
        <v>569</v>
      </c>
      <c r="F387" s="667" t="s">
        <v>4283</v>
      </c>
      <c r="G387" s="666" t="s">
        <v>613</v>
      </c>
      <c r="H387" s="666" t="s">
        <v>1906</v>
      </c>
      <c r="I387" s="666" t="s">
        <v>1062</v>
      </c>
      <c r="J387" s="666" t="s">
        <v>1907</v>
      </c>
      <c r="K387" s="666"/>
      <c r="L387" s="668">
        <v>119.235</v>
      </c>
      <c r="M387" s="668">
        <v>1</v>
      </c>
      <c r="N387" s="669">
        <v>119.235</v>
      </c>
    </row>
    <row r="388" spans="1:14" ht="14.4" customHeight="1" x14ac:dyDescent="0.3">
      <c r="A388" s="664" t="s">
        <v>544</v>
      </c>
      <c r="B388" s="665" t="s">
        <v>545</v>
      </c>
      <c r="C388" s="666" t="s">
        <v>549</v>
      </c>
      <c r="D388" s="667" t="s">
        <v>4277</v>
      </c>
      <c r="E388" s="666" t="s">
        <v>569</v>
      </c>
      <c r="F388" s="667" t="s">
        <v>4283</v>
      </c>
      <c r="G388" s="666" t="s">
        <v>613</v>
      </c>
      <c r="H388" s="666" t="s">
        <v>1908</v>
      </c>
      <c r="I388" s="666" t="s">
        <v>1909</v>
      </c>
      <c r="J388" s="666" t="s">
        <v>1910</v>
      </c>
      <c r="K388" s="666" t="s">
        <v>1911</v>
      </c>
      <c r="L388" s="668">
        <v>104.85999999999997</v>
      </c>
      <c r="M388" s="668">
        <v>1</v>
      </c>
      <c r="N388" s="669">
        <v>104.85999999999997</v>
      </c>
    </row>
    <row r="389" spans="1:14" ht="14.4" customHeight="1" x14ac:dyDescent="0.3">
      <c r="A389" s="664" t="s">
        <v>544</v>
      </c>
      <c r="B389" s="665" t="s">
        <v>545</v>
      </c>
      <c r="C389" s="666" t="s">
        <v>549</v>
      </c>
      <c r="D389" s="667" t="s">
        <v>4277</v>
      </c>
      <c r="E389" s="666" t="s">
        <v>569</v>
      </c>
      <c r="F389" s="667" t="s">
        <v>4283</v>
      </c>
      <c r="G389" s="666" t="s">
        <v>613</v>
      </c>
      <c r="H389" s="666" t="s">
        <v>1912</v>
      </c>
      <c r="I389" s="666" t="s">
        <v>1912</v>
      </c>
      <c r="J389" s="666" t="s">
        <v>1913</v>
      </c>
      <c r="K389" s="666" t="s">
        <v>1914</v>
      </c>
      <c r="L389" s="668">
        <v>28.249999999999989</v>
      </c>
      <c r="M389" s="668">
        <v>4</v>
      </c>
      <c r="N389" s="669">
        <v>112.99999999999996</v>
      </c>
    </row>
    <row r="390" spans="1:14" ht="14.4" customHeight="1" x14ac:dyDescent="0.3">
      <c r="A390" s="664" t="s">
        <v>544</v>
      </c>
      <c r="B390" s="665" t="s">
        <v>545</v>
      </c>
      <c r="C390" s="666" t="s">
        <v>549</v>
      </c>
      <c r="D390" s="667" t="s">
        <v>4277</v>
      </c>
      <c r="E390" s="666" t="s">
        <v>569</v>
      </c>
      <c r="F390" s="667" t="s">
        <v>4283</v>
      </c>
      <c r="G390" s="666" t="s">
        <v>613</v>
      </c>
      <c r="H390" s="666" t="s">
        <v>1915</v>
      </c>
      <c r="I390" s="666" t="s">
        <v>1915</v>
      </c>
      <c r="J390" s="666" t="s">
        <v>1916</v>
      </c>
      <c r="K390" s="666" t="s">
        <v>602</v>
      </c>
      <c r="L390" s="668">
        <v>24.645</v>
      </c>
      <c r="M390" s="668">
        <v>2</v>
      </c>
      <c r="N390" s="669">
        <v>49.29</v>
      </c>
    </row>
    <row r="391" spans="1:14" ht="14.4" customHeight="1" x14ac:dyDescent="0.3">
      <c r="A391" s="664" t="s">
        <v>544</v>
      </c>
      <c r="B391" s="665" t="s">
        <v>545</v>
      </c>
      <c r="C391" s="666" t="s">
        <v>549</v>
      </c>
      <c r="D391" s="667" t="s">
        <v>4277</v>
      </c>
      <c r="E391" s="666" t="s">
        <v>569</v>
      </c>
      <c r="F391" s="667" t="s">
        <v>4283</v>
      </c>
      <c r="G391" s="666" t="s">
        <v>613</v>
      </c>
      <c r="H391" s="666" t="s">
        <v>1917</v>
      </c>
      <c r="I391" s="666" t="s">
        <v>1917</v>
      </c>
      <c r="J391" s="666" t="s">
        <v>1918</v>
      </c>
      <c r="K391" s="666" t="s">
        <v>1919</v>
      </c>
      <c r="L391" s="668">
        <v>247.5</v>
      </c>
      <c r="M391" s="668">
        <v>3</v>
      </c>
      <c r="N391" s="669">
        <v>742.5</v>
      </c>
    </row>
    <row r="392" spans="1:14" ht="14.4" customHeight="1" x14ac:dyDescent="0.3">
      <c r="A392" s="664" t="s">
        <v>544</v>
      </c>
      <c r="B392" s="665" t="s">
        <v>545</v>
      </c>
      <c r="C392" s="666" t="s">
        <v>549</v>
      </c>
      <c r="D392" s="667" t="s">
        <v>4277</v>
      </c>
      <c r="E392" s="666" t="s">
        <v>569</v>
      </c>
      <c r="F392" s="667" t="s">
        <v>4283</v>
      </c>
      <c r="G392" s="666" t="s">
        <v>613</v>
      </c>
      <c r="H392" s="666" t="s">
        <v>1920</v>
      </c>
      <c r="I392" s="666" t="s">
        <v>1062</v>
      </c>
      <c r="J392" s="666" t="s">
        <v>1921</v>
      </c>
      <c r="K392" s="666"/>
      <c r="L392" s="668">
        <v>56.004976577082466</v>
      </c>
      <c r="M392" s="668">
        <v>1</v>
      </c>
      <c r="N392" s="669">
        <v>56.004976577082466</v>
      </c>
    </row>
    <row r="393" spans="1:14" ht="14.4" customHeight="1" x14ac:dyDescent="0.3">
      <c r="A393" s="664" t="s">
        <v>544</v>
      </c>
      <c r="B393" s="665" t="s">
        <v>545</v>
      </c>
      <c r="C393" s="666" t="s">
        <v>549</v>
      </c>
      <c r="D393" s="667" t="s">
        <v>4277</v>
      </c>
      <c r="E393" s="666" t="s">
        <v>569</v>
      </c>
      <c r="F393" s="667" t="s">
        <v>4283</v>
      </c>
      <c r="G393" s="666" t="s">
        <v>613</v>
      </c>
      <c r="H393" s="666" t="s">
        <v>1922</v>
      </c>
      <c r="I393" s="666" t="s">
        <v>1922</v>
      </c>
      <c r="J393" s="666" t="s">
        <v>1923</v>
      </c>
      <c r="K393" s="666" t="s">
        <v>1924</v>
      </c>
      <c r="L393" s="668">
        <v>411.39998332001255</v>
      </c>
      <c r="M393" s="668">
        <v>30</v>
      </c>
      <c r="N393" s="669">
        <v>12341.999499600377</v>
      </c>
    </row>
    <row r="394" spans="1:14" ht="14.4" customHeight="1" x14ac:dyDescent="0.3">
      <c r="A394" s="664" t="s">
        <v>544</v>
      </c>
      <c r="B394" s="665" t="s">
        <v>545</v>
      </c>
      <c r="C394" s="666" t="s">
        <v>549</v>
      </c>
      <c r="D394" s="667" t="s">
        <v>4277</v>
      </c>
      <c r="E394" s="666" t="s">
        <v>569</v>
      </c>
      <c r="F394" s="667" t="s">
        <v>4283</v>
      </c>
      <c r="G394" s="666" t="s">
        <v>613</v>
      </c>
      <c r="H394" s="666" t="s">
        <v>1925</v>
      </c>
      <c r="I394" s="666" t="s">
        <v>1925</v>
      </c>
      <c r="J394" s="666" t="s">
        <v>1926</v>
      </c>
      <c r="K394" s="666" t="s">
        <v>1927</v>
      </c>
      <c r="L394" s="668">
        <v>3850</v>
      </c>
      <c r="M394" s="668">
        <v>1</v>
      </c>
      <c r="N394" s="669">
        <v>3850</v>
      </c>
    </row>
    <row r="395" spans="1:14" ht="14.4" customHeight="1" x14ac:dyDescent="0.3">
      <c r="A395" s="664" t="s">
        <v>544</v>
      </c>
      <c r="B395" s="665" t="s">
        <v>545</v>
      </c>
      <c r="C395" s="666" t="s">
        <v>549</v>
      </c>
      <c r="D395" s="667" t="s">
        <v>4277</v>
      </c>
      <c r="E395" s="666" t="s">
        <v>569</v>
      </c>
      <c r="F395" s="667" t="s">
        <v>4283</v>
      </c>
      <c r="G395" s="666" t="s">
        <v>613</v>
      </c>
      <c r="H395" s="666" t="s">
        <v>1928</v>
      </c>
      <c r="I395" s="666" t="s">
        <v>1062</v>
      </c>
      <c r="J395" s="666" t="s">
        <v>1929</v>
      </c>
      <c r="K395" s="666"/>
      <c r="L395" s="668">
        <v>58.179999999999993</v>
      </c>
      <c r="M395" s="668">
        <v>1</v>
      </c>
      <c r="N395" s="669">
        <v>58.179999999999993</v>
      </c>
    </row>
    <row r="396" spans="1:14" ht="14.4" customHeight="1" x14ac:dyDescent="0.3">
      <c r="A396" s="664" t="s">
        <v>544</v>
      </c>
      <c r="B396" s="665" t="s">
        <v>545</v>
      </c>
      <c r="C396" s="666" t="s">
        <v>549</v>
      </c>
      <c r="D396" s="667" t="s">
        <v>4277</v>
      </c>
      <c r="E396" s="666" t="s">
        <v>569</v>
      </c>
      <c r="F396" s="667" t="s">
        <v>4283</v>
      </c>
      <c r="G396" s="666" t="s">
        <v>613</v>
      </c>
      <c r="H396" s="666" t="s">
        <v>1930</v>
      </c>
      <c r="I396" s="666" t="s">
        <v>1930</v>
      </c>
      <c r="J396" s="666" t="s">
        <v>1931</v>
      </c>
      <c r="K396" s="666" t="s">
        <v>1756</v>
      </c>
      <c r="L396" s="668">
        <v>95.772106079884011</v>
      </c>
      <c r="M396" s="668">
        <v>90</v>
      </c>
      <c r="N396" s="669">
        <v>8619.4895471895616</v>
      </c>
    </row>
    <row r="397" spans="1:14" ht="14.4" customHeight="1" x14ac:dyDescent="0.3">
      <c r="A397" s="664" t="s">
        <v>544</v>
      </c>
      <c r="B397" s="665" t="s">
        <v>545</v>
      </c>
      <c r="C397" s="666" t="s">
        <v>549</v>
      </c>
      <c r="D397" s="667" t="s">
        <v>4277</v>
      </c>
      <c r="E397" s="666" t="s">
        <v>569</v>
      </c>
      <c r="F397" s="667" t="s">
        <v>4283</v>
      </c>
      <c r="G397" s="666" t="s">
        <v>613</v>
      </c>
      <c r="H397" s="666" t="s">
        <v>1932</v>
      </c>
      <c r="I397" s="666" t="s">
        <v>1932</v>
      </c>
      <c r="J397" s="666" t="s">
        <v>1933</v>
      </c>
      <c r="K397" s="666" t="s">
        <v>1934</v>
      </c>
      <c r="L397" s="668">
        <v>93.724214773251035</v>
      </c>
      <c r="M397" s="668">
        <v>87.560305200000002</v>
      </c>
      <c r="N397" s="669">
        <v>8206.5208501762099</v>
      </c>
    </row>
    <row r="398" spans="1:14" ht="14.4" customHeight="1" x14ac:dyDescent="0.3">
      <c r="A398" s="664" t="s">
        <v>544</v>
      </c>
      <c r="B398" s="665" t="s">
        <v>545</v>
      </c>
      <c r="C398" s="666" t="s">
        <v>549</v>
      </c>
      <c r="D398" s="667" t="s">
        <v>4277</v>
      </c>
      <c r="E398" s="666" t="s">
        <v>569</v>
      </c>
      <c r="F398" s="667" t="s">
        <v>4283</v>
      </c>
      <c r="G398" s="666" t="s">
        <v>613</v>
      </c>
      <c r="H398" s="666" t="s">
        <v>1935</v>
      </c>
      <c r="I398" s="666" t="s">
        <v>1935</v>
      </c>
      <c r="J398" s="666" t="s">
        <v>1933</v>
      </c>
      <c r="K398" s="666" t="s">
        <v>1936</v>
      </c>
      <c r="L398" s="668">
        <v>544.59873312415232</v>
      </c>
      <c r="M398" s="668">
        <v>47.945814500000004</v>
      </c>
      <c r="N398" s="669">
        <v>26111.229835305618</v>
      </c>
    </row>
    <row r="399" spans="1:14" ht="14.4" customHeight="1" x14ac:dyDescent="0.3">
      <c r="A399" s="664" t="s">
        <v>544</v>
      </c>
      <c r="B399" s="665" t="s">
        <v>545</v>
      </c>
      <c r="C399" s="666" t="s">
        <v>549</v>
      </c>
      <c r="D399" s="667" t="s">
        <v>4277</v>
      </c>
      <c r="E399" s="666" t="s">
        <v>569</v>
      </c>
      <c r="F399" s="667" t="s">
        <v>4283</v>
      </c>
      <c r="G399" s="666" t="s">
        <v>613</v>
      </c>
      <c r="H399" s="666" t="s">
        <v>1937</v>
      </c>
      <c r="I399" s="666" t="s">
        <v>1937</v>
      </c>
      <c r="J399" s="666" t="s">
        <v>1938</v>
      </c>
      <c r="K399" s="666" t="s">
        <v>1939</v>
      </c>
      <c r="L399" s="668">
        <v>6277.6905841351272</v>
      </c>
      <c r="M399" s="668">
        <v>9</v>
      </c>
      <c r="N399" s="669">
        <v>56499.215257216143</v>
      </c>
    </row>
    <row r="400" spans="1:14" ht="14.4" customHeight="1" x14ac:dyDescent="0.3">
      <c r="A400" s="664" t="s">
        <v>544</v>
      </c>
      <c r="B400" s="665" t="s">
        <v>545</v>
      </c>
      <c r="C400" s="666" t="s">
        <v>549</v>
      </c>
      <c r="D400" s="667" t="s">
        <v>4277</v>
      </c>
      <c r="E400" s="666" t="s">
        <v>569</v>
      </c>
      <c r="F400" s="667" t="s">
        <v>4283</v>
      </c>
      <c r="G400" s="666" t="s">
        <v>613</v>
      </c>
      <c r="H400" s="666" t="s">
        <v>1940</v>
      </c>
      <c r="I400" s="666" t="s">
        <v>1940</v>
      </c>
      <c r="J400" s="666" t="s">
        <v>1933</v>
      </c>
      <c r="K400" s="666" t="s">
        <v>1941</v>
      </c>
      <c r="L400" s="668">
        <v>236.01959367417152</v>
      </c>
      <c r="M400" s="668">
        <v>104.67941049999999</v>
      </c>
      <c r="N400" s="669">
        <v>24706.391932261802</v>
      </c>
    </row>
    <row r="401" spans="1:14" ht="14.4" customHeight="1" x14ac:dyDescent="0.3">
      <c r="A401" s="664" t="s">
        <v>544</v>
      </c>
      <c r="B401" s="665" t="s">
        <v>545</v>
      </c>
      <c r="C401" s="666" t="s">
        <v>549</v>
      </c>
      <c r="D401" s="667" t="s">
        <v>4277</v>
      </c>
      <c r="E401" s="666" t="s">
        <v>569</v>
      </c>
      <c r="F401" s="667" t="s">
        <v>4283</v>
      </c>
      <c r="G401" s="666" t="s">
        <v>613</v>
      </c>
      <c r="H401" s="666" t="s">
        <v>1942</v>
      </c>
      <c r="I401" s="666" t="s">
        <v>1943</v>
      </c>
      <c r="J401" s="666" t="s">
        <v>1944</v>
      </c>
      <c r="K401" s="666" t="s">
        <v>1945</v>
      </c>
      <c r="L401" s="668">
        <v>53.389999999999986</v>
      </c>
      <c r="M401" s="668">
        <v>1</v>
      </c>
      <c r="N401" s="669">
        <v>53.389999999999986</v>
      </c>
    </row>
    <row r="402" spans="1:14" ht="14.4" customHeight="1" x14ac:dyDescent="0.3">
      <c r="A402" s="664" t="s">
        <v>544</v>
      </c>
      <c r="B402" s="665" t="s">
        <v>545</v>
      </c>
      <c r="C402" s="666" t="s">
        <v>549</v>
      </c>
      <c r="D402" s="667" t="s">
        <v>4277</v>
      </c>
      <c r="E402" s="666" t="s">
        <v>569</v>
      </c>
      <c r="F402" s="667" t="s">
        <v>4283</v>
      </c>
      <c r="G402" s="666" t="s">
        <v>613</v>
      </c>
      <c r="H402" s="666" t="s">
        <v>1946</v>
      </c>
      <c r="I402" s="666" t="s">
        <v>1947</v>
      </c>
      <c r="J402" s="666" t="s">
        <v>1948</v>
      </c>
      <c r="K402" s="666" t="s">
        <v>1949</v>
      </c>
      <c r="L402" s="668">
        <v>81.299999999999983</v>
      </c>
      <c r="M402" s="668">
        <v>1</v>
      </c>
      <c r="N402" s="669">
        <v>81.299999999999983</v>
      </c>
    </row>
    <row r="403" spans="1:14" ht="14.4" customHeight="1" x14ac:dyDescent="0.3">
      <c r="A403" s="664" t="s">
        <v>544</v>
      </c>
      <c r="B403" s="665" t="s">
        <v>545</v>
      </c>
      <c r="C403" s="666" t="s">
        <v>549</v>
      </c>
      <c r="D403" s="667" t="s">
        <v>4277</v>
      </c>
      <c r="E403" s="666" t="s">
        <v>569</v>
      </c>
      <c r="F403" s="667" t="s">
        <v>4283</v>
      </c>
      <c r="G403" s="666" t="s">
        <v>613</v>
      </c>
      <c r="H403" s="666" t="s">
        <v>1950</v>
      </c>
      <c r="I403" s="666" t="s">
        <v>1950</v>
      </c>
      <c r="J403" s="666" t="s">
        <v>1933</v>
      </c>
      <c r="K403" s="666" t="s">
        <v>1951</v>
      </c>
      <c r="L403" s="668">
        <v>750.15332424408064</v>
      </c>
      <c r="M403" s="668">
        <v>18.789308800000004</v>
      </c>
      <c r="N403" s="669">
        <v>14094.86245656856</v>
      </c>
    </row>
    <row r="404" spans="1:14" ht="14.4" customHeight="1" x14ac:dyDescent="0.3">
      <c r="A404" s="664" t="s">
        <v>544</v>
      </c>
      <c r="B404" s="665" t="s">
        <v>545</v>
      </c>
      <c r="C404" s="666" t="s">
        <v>549</v>
      </c>
      <c r="D404" s="667" t="s">
        <v>4277</v>
      </c>
      <c r="E404" s="666" t="s">
        <v>569</v>
      </c>
      <c r="F404" s="667" t="s">
        <v>4283</v>
      </c>
      <c r="G404" s="666" t="s">
        <v>613</v>
      </c>
      <c r="H404" s="666" t="s">
        <v>1952</v>
      </c>
      <c r="I404" s="666" t="s">
        <v>1062</v>
      </c>
      <c r="J404" s="666" t="s">
        <v>1953</v>
      </c>
      <c r="K404" s="666"/>
      <c r="L404" s="668">
        <v>30.025924473205553</v>
      </c>
      <c r="M404" s="668">
        <v>37</v>
      </c>
      <c r="N404" s="669">
        <v>1110.9592055086055</v>
      </c>
    </row>
    <row r="405" spans="1:14" ht="14.4" customHeight="1" x14ac:dyDescent="0.3">
      <c r="A405" s="664" t="s">
        <v>544</v>
      </c>
      <c r="B405" s="665" t="s">
        <v>545</v>
      </c>
      <c r="C405" s="666" t="s">
        <v>549</v>
      </c>
      <c r="D405" s="667" t="s">
        <v>4277</v>
      </c>
      <c r="E405" s="666" t="s">
        <v>569</v>
      </c>
      <c r="F405" s="667" t="s">
        <v>4283</v>
      </c>
      <c r="G405" s="666" t="s">
        <v>613</v>
      </c>
      <c r="H405" s="666" t="s">
        <v>1954</v>
      </c>
      <c r="I405" s="666" t="s">
        <v>1954</v>
      </c>
      <c r="J405" s="666" t="s">
        <v>1955</v>
      </c>
      <c r="K405" s="666" t="s">
        <v>1147</v>
      </c>
      <c r="L405" s="668">
        <v>81.08</v>
      </c>
      <c r="M405" s="668">
        <v>9</v>
      </c>
      <c r="N405" s="669">
        <v>729.72</v>
      </c>
    </row>
    <row r="406" spans="1:14" ht="14.4" customHeight="1" x14ac:dyDescent="0.3">
      <c r="A406" s="664" t="s">
        <v>544</v>
      </c>
      <c r="B406" s="665" t="s">
        <v>545</v>
      </c>
      <c r="C406" s="666" t="s">
        <v>549</v>
      </c>
      <c r="D406" s="667" t="s">
        <v>4277</v>
      </c>
      <c r="E406" s="666" t="s">
        <v>569</v>
      </c>
      <c r="F406" s="667" t="s">
        <v>4283</v>
      </c>
      <c r="G406" s="666" t="s">
        <v>613</v>
      </c>
      <c r="H406" s="666" t="s">
        <v>1956</v>
      </c>
      <c r="I406" s="666" t="s">
        <v>1956</v>
      </c>
      <c r="J406" s="666" t="s">
        <v>766</v>
      </c>
      <c r="K406" s="666" t="s">
        <v>1957</v>
      </c>
      <c r="L406" s="668">
        <v>534.43546271882576</v>
      </c>
      <c r="M406" s="668">
        <v>9</v>
      </c>
      <c r="N406" s="669">
        <v>4809.919164469432</v>
      </c>
    </row>
    <row r="407" spans="1:14" ht="14.4" customHeight="1" x14ac:dyDescent="0.3">
      <c r="A407" s="664" t="s">
        <v>544</v>
      </c>
      <c r="B407" s="665" t="s">
        <v>545</v>
      </c>
      <c r="C407" s="666" t="s">
        <v>549</v>
      </c>
      <c r="D407" s="667" t="s">
        <v>4277</v>
      </c>
      <c r="E407" s="666" t="s">
        <v>569</v>
      </c>
      <c r="F407" s="667" t="s">
        <v>4283</v>
      </c>
      <c r="G407" s="666" t="s">
        <v>613</v>
      </c>
      <c r="H407" s="666" t="s">
        <v>1958</v>
      </c>
      <c r="I407" s="666" t="s">
        <v>1959</v>
      </c>
      <c r="J407" s="666" t="s">
        <v>1960</v>
      </c>
      <c r="K407" s="666" t="s">
        <v>1961</v>
      </c>
      <c r="L407" s="668">
        <v>104.72000000000004</v>
      </c>
      <c r="M407" s="668">
        <v>1</v>
      </c>
      <c r="N407" s="669">
        <v>104.72000000000004</v>
      </c>
    </row>
    <row r="408" spans="1:14" ht="14.4" customHeight="1" x14ac:dyDescent="0.3">
      <c r="A408" s="664" t="s">
        <v>544</v>
      </c>
      <c r="B408" s="665" t="s">
        <v>545</v>
      </c>
      <c r="C408" s="666" t="s">
        <v>549</v>
      </c>
      <c r="D408" s="667" t="s">
        <v>4277</v>
      </c>
      <c r="E408" s="666" t="s">
        <v>569</v>
      </c>
      <c r="F408" s="667" t="s">
        <v>4283</v>
      </c>
      <c r="G408" s="666" t="s">
        <v>613</v>
      </c>
      <c r="H408" s="666" t="s">
        <v>1962</v>
      </c>
      <c r="I408" s="666" t="s">
        <v>1962</v>
      </c>
      <c r="J408" s="666" t="s">
        <v>1963</v>
      </c>
      <c r="K408" s="666" t="s">
        <v>1964</v>
      </c>
      <c r="L408" s="668">
        <v>100.60000000000002</v>
      </c>
      <c r="M408" s="668">
        <v>1</v>
      </c>
      <c r="N408" s="669">
        <v>100.60000000000002</v>
      </c>
    </row>
    <row r="409" spans="1:14" ht="14.4" customHeight="1" x14ac:dyDescent="0.3">
      <c r="A409" s="664" t="s">
        <v>544</v>
      </c>
      <c r="B409" s="665" t="s">
        <v>545</v>
      </c>
      <c r="C409" s="666" t="s">
        <v>549</v>
      </c>
      <c r="D409" s="667" t="s">
        <v>4277</v>
      </c>
      <c r="E409" s="666" t="s">
        <v>569</v>
      </c>
      <c r="F409" s="667" t="s">
        <v>4283</v>
      </c>
      <c r="G409" s="666" t="s">
        <v>613</v>
      </c>
      <c r="H409" s="666" t="s">
        <v>1965</v>
      </c>
      <c r="I409" s="666" t="s">
        <v>1965</v>
      </c>
      <c r="J409" s="666" t="s">
        <v>1966</v>
      </c>
      <c r="K409" s="666" t="s">
        <v>1967</v>
      </c>
      <c r="L409" s="668">
        <v>60.170000000000016</v>
      </c>
      <c r="M409" s="668">
        <v>1</v>
      </c>
      <c r="N409" s="669">
        <v>60.170000000000016</v>
      </c>
    </row>
    <row r="410" spans="1:14" ht="14.4" customHeight="1" x14ac:dyDescent="0.3">
      <c r="A410" s="664" t="s">
        <v>544</v>
      </c>
      <c r="B410" s="665" t="s">
        <v>545</v>
      </c>
      <c r="C410" s="666" t="s">
        <v>549</v>
      </c>
      <c r="D410" s="667" t="s">
        <v>4277</v>
      </c>
      <c r="E410" s="666" t="s">
        <v>569</v>
      </c>
      <c r="F410" s="667" t="s">
        <v>4283</v>
      </c>
      <c r="G410" s="666" t="s">
        <v>613</v>
      </c>
      <c r="H410" s="666" t="s">
        <v>1968</v>
      </c>
      <c r="I410" s="666" t="s">
        <v>1968</v>
      </c>
      <c r="J410" s="666" t="s">
        <v>1085</v>
      </c>
      <c r="K410" s="666" t="s">
        <v>1969</v>
      </c>
      <c r="L410" s="668">
        <v>130.88219711118501</v>
      </c>
      <c r="M410" s="668">
        <v>10</v>
      </c>
      <c r="N410" s="669">
        <v>1308.82197111185</v>
      </c>
    </row>
    <row r="411" spans="1:14" ht="14.4" customHeight="1" x14ac:dyDescent="0.3">
      <c r="A411" s="664" t="s">
        <v>544</v>
      </c>
      <c r="B411" s="665" t="s">
        <v>545</v>
      </c>
      <c r="C411" s="666" t="s">
        <v>549</v>
      </c>
      <c r="D411" s="667" t="s">
        <v>4277</v>
      </c>
      <c r="E411" s="666" t="s">
        <v>569</v>
      </c>
      <c r="F411" s="667" t="s">
        <v>4283</v>
      </c>
      <c r="G411" s="666" t="s">
        <v>613</v>
      </c>
      <c r="H411" s="666" t="s">
        <v>1970</v>
      </c>
      <c r="I411" s="666" t="s">
        <v>1970</v>
      </c>
      <c r="J411" s="666" t="s">
        <v>1971</v>
      </c>
      <c r="K411" s="666" t="s">
        <v>1972</v>
      </c>
      <c r="L411" s="668">
        <v>389.63999263597674</v>
      </c>
      <c r="M411" s="668">
        <v>13</v>
      </c>
      <c r="N411" s="669">
        <v>5065.3199042676979</v>
      </c>
    </row>
    <row r="412" spans="1:14" ht="14.4" customHeight="1" x14ac:dyDescent="0.3">
      <c r="A412" s="664" t="s">
        <v>544</v>
      </c>
      <c r="B412" s="665" t="s">
        <v>545</v>
      </c>
      <c r="C412" s="666" t="s">
        <v>549</v>
      </c>
      <c r="D412" s="667" t="s">
        <v>4277</v>
      </c>
      <c r="E412" s="666" t="s">
        <v>569</v>
      </c>
      <c r="F412" s="667" t="s">
        <v>4283</v>
      </c>
      <c r="G412" s="666" t="s">
        <v>613</v>
      </c>
      <c r="H412" s="666" t="s">
        <v>1973</v>
      </c>
      <c r="I412" s="666" t="s">
        <v>1974</v>
      </c>
      <c r="J412" s="666" t="s">
        <v>1975</v>
      </c>
      <c r="K412" s="666" t="s">
        <v>1976</v>
      </c>
      <c r="L412" s="668">
        <v>120.74000000000002</v>
      </c>
      <c r="M412" s="668">
        <v>1</v>
      </c>
      <c r="N412" s="669">
        <v>120.74000000000002</v>
      </c>
    </row>
    <row r="413" spans="1:14" ht="14.4" customHeight="1" x14ac:dyDescent="0.3">
      <c r="A413" s="664" t="s">
        <v>544</v>
      </c>
      <c r="B413" s="665" t="s">
        <v>545</v>
      </c>
      <c r="C413" s="666" t="s">
        <v>549</v>
      </c>
      <c r="D413" s="667" t="s">
        <v>4277</v>
      </c>
      <c r="E413" s="666" t="s">
        <v>569</v>
      </c>
      <c r="F413" s="667" t="s">
        <v>4283</v>
      </c>
      <c r="G413" s="666" t="s">
        <v>613</v>
      </c>
      <c r="H413" s="666" t="s">
        <v>1977</v>
      </c>
      <c r="I413" s="666" t="s">
        <v>1977</v>
      </c>
      <c r="J413" s="666" t="s">
        <v>1978</v>
      </c>
      <c r="K413" s="666" t="s">
        <v>1979</v>
      </c>
      <c r="L413" s="668">
        <v>44.000018865761184</v>
      </c>
      <c r="M413" s="668">
        <v>21</v>
      </c>
      <c r="N413" s="669">
        <v>924.00039618098481</v>
      </c>
    </row>
    <row r="414" spans="1:14" ht="14.4" customHeight="1" x14ac:dyDescent="0.3">
      <c r="A414" s="664" t="s">
        <v>544</v>
      </c>
      <c r="B414" s="665" t="s">
        <v>545</v>
      </c>
      <c r="C414" s="666" t="s">
        <v>549</v>
      </c>
      <c r="D414" s="667" t="s">
        <v>4277</v>
      </c>
      <c r="E414" s="666" t="s">
        <v>569</v>
      </c>
      <c r="F414" s="667" t="s">
        <v>4283</v>
      </c>
      <c r="G414" s="666" t="s">
        <v>613</v>
      </c>
      <c r="H414" s="666" t="s">
        <v>1980</v>
      </c>
      <c r="I414" s="666" t="s">
        <v>1980</v>
      </c>
      <c r="J414" s="666" t="s">
        <v>1978</v>
      </c>
      <c r="K414" s="666" t="s">
        <v>1981</v>
      </c>
      <c r="L414" s="668">
        <v>110.00001239170733</v>
      </c>
      <c r="M414" s="668">
        <v>64</v>
      </c>
      <c r="N414" s="669">
        <v>7040.0007930692691</v>
      </c>
    </row>
    <row r="415" spans="1:14" ht="14.4" customHeight="1" x14ac:dyDescent="0.3">
      <c r="A415" s="664" t="s">
        <v>544</v>
      </c>
      <c r="B415" s="665" t="s">
        <v>545</v>
      </c>
      <c r="C415" s="666" t="s">
        <v>549</v>
      </c>
      <c r="D415" s="667" t="s">
        <v>4277</v>
      </c>
      <c r="E415" s="666" t="s">
        <v>569</v>
      </c>
      <c r="F415" s="667" t="s">
        <v>4283</v>
      </c>
      <c r="G415" s="666" t="s">
        <v>613</v>
      </c>
      <c r="H415" s="666" t="s">
        <v>1982</v>
      </c>
      <c r="I415" s="666" t="s">
        <v>1982</v>
      </c>
      <c r="J415" s="666" t="s">
        <v>1971</v>
      </c>
      <c r="K415" s="666" t="s">
        <v>1983</v>
      </c>
      <c r="L415" s="668">
        <v>134.10872526271606</v>
      </c>
      <c r="M415" s="668">
        <v>23</v>
      </c>
      <c r="N415" s="669">
        <v>3084.5006810424693</v>
      </c>
    </row>
    <row r="416" spans="1:14" ht="14.4" customHeight="1" x14ac:dyDescent="0.3">
      <c r="A416" s="664" t="s">
        <v>544</v>
      </c>
      <c r="B416" s="665" t="s">
        <v>545</v>
      </c>
      <c r="C416" s="666" t="s">
        <v>549</v>
      </c>
      <c r="D416" s="667" t="s">
        <v>4277</v>
      </c>
      <c r="E416" s="666" t="s">
        <v>569</v>
      </c>
      <c r="F416" s="667" t="s">
        <v>4283</v>
      </c>
      <c r="G416" s="666" t="s">
        <v>613</v>
      </c>
      <c r="H416" s="666" t="s">
        <v>1984</v>
      </c>
      <c r="I416" s="666" t="s">
        <v>1984</v>
      </c>
      <c r="J416" s="666" t="s">
        <v>1191</v>
      </c>
      <c r="K416" s="666" t="s">
        <v>1985</v>
      </c>
      <c r="L416" s="668">
        <v>82.39</v>
      </c>
      <c r="M416" s="668">
        <v>12</v>
      </c>
      <c r="N416" s="669">
        <v>988.68</v>
      </c>
    </row>
    <row r="417" spans="1:14" ht="14.4" customHeight="1" x14ac:dyDescent="0.3">
      <c r="A417" s="664" t="s">
        <v>544</v>
      </c>
      <c r="B417" s="665" t="s">
        <v>545</v>
      </c>
      <c r="C417" s="666" t="s">
        <v>549</v>
      </c>
      <c r="D417" s="667" t="s">
        <v>4277</v>
      </c>
      <c r="E417" s="666" t="s">
        <v>569</v>
      </c>
      <c r="F417" s="667" t="s">
        <v>4283</v>
      </c>
      <c r="G417" s="666" t="s">
        <v>613</v>
      </c>
      <c r="H417" s="666" t="s">
        <v>1986</v>
      </c>
      <c r="I417" s="666" t="s">
        <v>1062</v>
      </c>
      <c r="J417" s="666" t="s">
        <v>1987</v>
      </c>
      <c r="K417" s="666"/>
      <c r="L417" s="668">
        <v>104.46000000000001</v>
      </c>
      <c r="M417" s="668">
        <v>2</v>
      </c>
      <c r="N417" s="669">
        <v>208.92000000000002</v>
      </c>
    </row>
    <row r="418" spans="1:14" ht="14.4" customHeight="1" x14ac:dyDescent="0.3">
      <c r="A418" s="664" t="s">
        <v>544</v>
      </c>
      <c r="B418" s="665" t="s">
        <v>545</v>
      </c>
      <c r="C418" s="666" t="s">
        <v>549</v>
      </c>
      <c r="D418" s="667" t="s">
        <v>4277</v>
      </c>
      <c r="E418" s="666" t="s">
        <v>569</v>
      </c>
      <c r="F418" s="667" t="s">
        <v>4283</v>
      </c>
      <c r="G418" s="666" t="s">
        <v>613</v>
      </c>
      <c r="H418" s="666" t="s">
        <v>1988</v>
      </c>
      <c r="I418" s="666" t="s">
        <v>1062</v>
      </c>
      <c r="J418" s="666" t="s">
        <v>1989</v>
      </c>
      <c r="K418" s="666" t="s">
        <v>1990</v>
      </c>
      <c r="L418" s="668">
        <v>220.77390660587241</v>
      </c>
      <c r="M418" s="668">
        <v>1</v>
      </c>
      <c r="N418" s="669">
        <v>220.77390660587241</v>
      </c>
    </row>
    <row r="419" spans="1:14" ht="14.4" customHeight="1" x14ac:dyDescent="0.3">
      <c r="A419" s="664" t="s">
        <v>544</v>
      </c>
      <c r="B419" s="665" t="s">
        <v>545</v>
      </c>
      <c r="C419" s="666" t="s">
        <v>549</v>
      </c>
      <c r="D419" s="667" t="s">
        <v>4277</v>
      </c>
      <c r="E419" s="666" t="s">
        <v>569</v>
      </c>
      <c r="F419" s="667" t="s">
        <v>4283</v>
      </c>
      <c r="G419" s="666" t="s">
        <v>613</v>
      </c>
      <c r="H419" s="666" t="s">
        <v>1991</v>
      </c>
      <c r="I419" s="666" t="s">
        <v>1991</v>
      </c>
      <c r="J419" s="666" t="s">
        <v>1992</v>
      </c>
      <c r="K419" s="666" t="s">
        <v>1993</v>
      </c>
      <c r="L419" s="668">
        <v>30.579057434080408</v>
      </c>
      <c r="M419" s="668">
        <v>44.134313000000006</v>
      </c>
      <c r="N419" s="669">
        <v>1349.5856920406818</v>
      </c>
    </row>
    <row r="420" spans="1:14" ht="14.4" customHeight="1" x14ac:dyDescent="0.3">
      <c r="A420" s="664" t="s">
        <v>544</v>
      </c>
      <c r="B420" s="665" t="s">
        <v>545</v>
      </c>
      <c r="C420" s="666" t="s">
        <v>549</v>
      </c>
      <c r="D420" s="667" t="s">
        <v>4277</v>
      </c>
      <c r="E420" s="666" t="s">
        <v>569</v>
      </c>
      <c r="F420" s="667" t="s">
        <v>4283</v>
      </c>
      <c r="G420" s="666" t="s">
        <v>613</v>
      </c>
      <c r="H420" s="666" t="s">
        <v>1994</v>
      </c>
      <c r="I420" s="666" t="s">
        <v>1995</v>
      </c>
      <c r="J420" s="666" t="s">
        <v>1992</v>
      </c>
      <c r="K420" s="666" t="s">
        <v>1996</v>
      </c>
      <c r="L420" s="668">
        <v>161.46041598498991</v>
      </c>
      <c r="M420" s="668">
        <v>443.01821980000028</v>
      </c>
      <c r="N420" s="669">
        <v>71529.906057837739</v>
      </c>
    </row>
    <row r="421" spans="1:14" ht="14.4" customHeight="1" x14ac:dyDescent="0.3">
      <c r="A421" s="664" t="s">
        <v>544</v>
      </c>
      <c r="B421" s="665" t="s">
        <v>545</v>
      </c>
      <c r="C421" s="666" t="s">
        <v>549</v>
      </c>
      <c r="D421" s="667" t="s">
        <v>4277</v>
      </c>
      <c r="E421" s="666" t="s">
        <v>569</v>
      </c>
      <c r="F421" s="667" t="s">
        <v>4283</v>
      </c>
      <c r="G421" s="666" t="s">
        <v>613</v>
      </c>
      <c r="H421" s="666" t="s">
        <v>1997</v>
      </c>
      <c r="I421" s="666" t="s">
        <v>1998</v>
      </c>
      <c r="J421" s="666" t="s">
        <v>1992</v>
      </c>
      <c r="K421" s="666" t="s">
        <v>1999</v>
      </c>
      <c r="L421" s="668">
        <v>46.10833071734735</v>
      </c>
      <c r="M421" s="668">
        <v>108.68589549999994</v>
      </c>
      <c r="N421" s="669">
        <v>5011.3252140250515</v>
      </c>
    </row>
    <row r="422" spans="1:14" ht="14.4" customHeight="1" x14ac:dyDescent="0.3">
      <c r="A422" s="664" t="s">
        <v>544</v>
      </c>
      <c r="B422" s="665" t="s">
        <v>545</v>
      </c>
      <c r="C422" s="666" t="s">
        <v>549</v>
      </c>
      <c r="D422" s="667" t="s">
        <v>4277</v>
      </c>
      <c r="E422" s="666" t="s">
        <v>569</v>
      </c>
      <c r="F422" s="667" t="s">
        <v>4283</v>
      </c>
      <c r="G422" s="666" t="s">
        <v>613</v>
      </c>
      <c r="H422" s="666" t="s">
        <v>2000</v>
      </c>
      <c r="I422" s="666" t="s">
        <v>2000</v>
      </c>
      <c r="J422" s="666" t="s">
        <v>2001</v>
      </c>
      <c r="K422" s="666" t="s">
        <v>1967</v>
      </c>
      <c r="L422" s="668">
        <v>64.184928118113163</v>
      </c>
      <c r="M422" s="668">
        <v>2</v>
      </c>
      <c r="N422" s="669">
        <v>128.36985623622633</v>
      </c>
    </row>
    <row r="423" spans="1:14" ht="14.4" customHeight="1" x14ac:dyDescent="0.3">
      <c r="A423" s="664" t="s">
        <v>544</v>
      </c>
      <c r="B423" s="665" t="s">
        <v>545</v>
      </c>
      <c r="C423" s="666" t="s">
        <v>549</v>
      </c>
      <c r="D423" s="667" t="s">
        <v>4277</v>
      </c>
      <c r="E423" s="666" t="s">
        <v>569</v>
      </c>
      <c r="F423" s="667" t="s">
        <v>4283</v>
      </c>
      <c r="G423" s="666" t="s">
        <v>613</v>
      </c>
      <c r="H423" s="666" t="s">
        <v>2002</v>
      </c>
      <c r="I423" s="666" t="s">
        <v>2003</v>
      </c>
      <c r="J423" s="666" t="s">
        <v>2004</v>
      </c>
      <c r="K423" s="666" t="s">
        <v>2005</v>
      </c>
      <c r="L423" s="668">
        <v>93.190279352782554</v>
      </c>
      <c r="M423" s="668">
        <v>20.862175299999993</v>
      </c>
      <c r="N423" s="669">
        <v>1944.1519441137195</v>
      </c>
    </row>
    <row r="424" spans="1:14" ht="14.4" customHeight="1" x14ac:dyDescent="0.3">
      <c r="A424" s="664" t="s">
        <v>544</v>
      </c>
      <c r="B424" s="665" t="s">
        <v>545</v>
      </c>
      <c r="C424" s="666" t="s">
        <v>549</v>
      </c>
      <c r="D424" s="667" t="s">
        <v>4277</v>
      </c>
      <c r="E424" s="666" t="s">
        <v>569</v>
      </c>
      <c r="F424" s="667" t="s">
        <v>4283</v>
      </c>
      <c r="G424" s="666" t="s">
        <v>613</v>
      </c>
      <c r="H424" s="666" t="s">
        <v>2006</v>
      </c>
      <c r="I424" s="666" t="s">
        <v>2006</v>
      </c>
      <c r="J424" s="666" t="s">
        <v>2007</v>
      </c>
      <c r="K424" s="666" t="s">
        <v>2008</v>
      </c>
      <c r="L424" s="668">
        <v>383.57</v>
      </c>
      <c r="M424" s="668">
        <v>2</v>
      </c>
      <c r="N424" s="669">
        <v>767.14</v>
      </c>
    </row>
    <row r="425" spans="1:14" ht="14.4" customHeight="1" x14ac:dyDescent="0.3">
      <c r="A425" s="664" t="s">
        <v>544</v>
      </c>
      <c r="B425" s="665" t="s">
        <v>545</v>
      </c>
      <c r="C425" s="666" t="s">
        <v>549</v>
      </c>
      <c r="D425" s="667" t="s">
        <v>4277</v>
      </c>
      <c r="E425" s="666" t="s">
        <v>569</v>
      </c>
      <c r="F425" s="667" t="s">
        <v>4283</v>
      </c>
      <c r="G425" s="666" t="s">
        <v>613</v>
      </c>
      <c r="H425" s="666" t="s">
        <v>2009</v>
      </c>
      <c r="I425" s="666" t="s">
        <v>2009</v>
      </c>
      <c r="J425" s="666" t="s">
        <v>2010</v>
      </c>
      <c r="K425" s="666" t="s">
        <v>2011</v>
      </c>
      <c r="L425" s="668">
        <v>160.88442167777669</v>
      </c>
      <c r="M425" s="668">
        <v>52.349542999999997</v>
      </c>
      <c r="N425" s="669">
        <v>8422.2259506509017</v>
      </c>
    </row>
    <row r="426" spans="1:14" ht="14.4" customHeight="1" x14ac:dyDescent="0.3">
      <c r="A426" s="664" t="s">
        <v>544</v>
      </c>
      <c r="B426" s="665" t="s">
        <v>545</v>
      </c>
      <c r="C426" s="666" t="s">
        <v>549</v>
      </c>
      <c r="D426" s="667" t="s">
        <v>4277</v>
      </c>
      <c r="E426" s="666" t="s">
        <v>569</v>
      </c>
      <c r="F426" s="667" t="s">
        <v>4283</v>
      </c>
      <c r="G426" s="666" t="s">
        <v>613</v>
      </c>
      <c r="H426" s="666" t="s">
        <v>2012</v>
      </c>
      <c r="I426" s="666" t="s">
        <v>2013</v>
      </c>
      <c r="J426" s="666" t="s">
        <v>2010</v>
      </c>
      <c r="K426" s="666" t="s">
        <v>2014</v>
      </c>
      <c r="L426" s="668">
        <v>108.61666400934018</v>
      </c>
      <c r="M426" s="668">
        <v>33.837381100000002</v>
      </c>
      <c r="N426" s="669">
        <v>3675.3034538946981</v>
      </c>
    </row>
    <row r="427" spans="1:14" ht="14.4" customHeight="1" x14ac:dyDescent="0.3">
      <c r="A427" s="664" t="s">
        <v>544</v>
      </c>
      <c r="B427" s="665" t="s">
        <v>545</v>
      </c>
      <c r="C427" s="666" t="s">
        <v>549</v>
      </c>
      <c r="D427" s="667" t="s">
        <v>4277</v>
      </c>
      <c r="E427" s="666" t="s">
        <v>569</v>
      </c>
      <c r="F427" s="667" t="s">
        <v>4283</v>
      </c>
      <c r="G427" s="666" t="s">
        <v>613</v>
      </c>
      <c r="H427" s="666" t="s">
        <v>2015</v>
      </c>
      <c r="I427" s="666" t="s">
        <v>2016</v>
      </c>
      <c r="J427" s="666" t="s">
        <v>2010</v>
      </c>
      <c r="K427" s="666" t="s">
        <v>2017</v>
      </c>
      <c r="L427" s="668">
        <v>353.80327024038127</v>
      </c>
      <c r="M427" s="668">
        <v>19.893574700000006</v>
      </c>
      <c r="N427" s="669">
        <v>7038.4117856313142</v>
      </c>
    </row>
    <row r="428" spans="1:14" ht="14.4" customHeight="1" x14ac:dyDescent="0.3">
      <c r="A428" s="664" t="s">
        <v>544</v>
      </c>
      <c r="B428" s="665" t="s">
        <v>545</v>
      </c>
      <c r="C428" s="666" t="s">
        <v>549</v>
      </c>
      <c r="D428" s="667" t="s">
        <v>4277</v>
      </c>
      <c r="E428" s="666" t="s">
        <v>569</v>
      </c>
      <c r="F428" s="667" t="s">
        <v>4283</v>
      </c>
      <c r="G428" s="666" t="s">
        <v>613</v>
      </c>
      <c r="H428" s="666" t="s">
        <v>2018</v>
      </c>
      <c r="I428" s="666" t="s">
        <v>2019</v>
      </c>
      <c r="J428" s="666" t="s">
        <v>2020</v>
      </c>
      <c r="K428" s="666" t="s">
        <v>2021</v>
      </c>
      <c r="L428" s="668">
        <v>2509.6800000000007</v>
      </c>
      <c r="M428" s="668">
        <v>1</v>
      </c>
      <c r="N428" s="669">
        <v>2509.6800000000007</v>
      </c>
    </row>
    <row r="429" spans="1:14" ht="14.4" customHeight="1" x14ac:dyDescent="0.3">
      <c r="A429" s="664" t="s">
        <v>544</v>
      </c>
      <c r="B429" s="665" t="s">
        <v>545</v>
      </c>
      <c r="C429" s="666" t="s">
        <v>549</v>
      </c>
      <c r="D429" s="667" t="s">
        <v>4277</v>
      </c>
      <c r="E429" s="666" t="s">
        <v>569</v>
      </c>
      <c r="F429" s="667" t="s">
        <v>4283</v>
      </c>
      <c r="G429" s="666" t="s">
        <v>613</v>
      </c>
      <c r="H429" s="666" t="s">
        <v>2022</v>
      </c>
      <c r="I429" s="666" t="s">
        <v>2022</v>
      </c>
      <c r="J429" s="666" t="s">
        <v>2023</v>
      </c>
      <c r="K429" s="666" t="s">
        <v>2024</v>
      </c>
      <c r="L429" s="668">
        <v>114.10000000000001</v>
      </c>
      <c r="M429" s="668">
        <v>2</v>
      </c>
      <c r="N429" s="669">
        <v>228.20000000000002</v>
      </c>
    </row>
    <row r="430" spans="1:14" ht="14.4" customHeight="1" x14ac:dyDescent="0.3">
      <c r="A430" s="664" t="s">
        <v>544</v>
      </c>
      <c r="B430" s="665" t="s">
        <v>545</v>
      </c>
      <c r="C430" s="666" t="s">
        <v>549</v>
      </c>
      <c r="D430" s="667" t="s">
        <v>4277</v>
      </c>
      <c r="E430" s="666" t="s">
        <v>569</v>
      </c>
      <c r="F430" s="667" t="s">
        <v>4283</v>
      </c>
      <c r="G430" s="666" t="s">
        <v>613</v>
      </c>
      <c r="H430" s="666" t="s">
        <v>2025</v>
      </c>
      <c r="I430" s="666" t="s">
        <v>1062</v>
      </c>
      <c r="J430" s="666" t="s">
        <v>2026</v>
      </c>
      <c r="K430" s="666" t="s">
        <v>2027</v>
      </c>
      <c r="L430" s="668">
        <v>50</v>
      </c>
      <c r="M430" s="668">
        <v>1</v>
      </c>
      <c r="N430" s="669">
        <v>50</v>
      </c>
    </row>
    <row r="431" spans="1:14" ht="14.4" customHeight="1" x14ac:dyDescent="0.3">
      <c r="A431" s="664" t="s">
        <v>544</v>
      </c>
      <c r="B431" s="665" t="s">
        <v>545</v>
      </c>
      <c r="C431" s="666" t="s">
        <v>549</v>
      </c>
      <c r="D431" s="667" t="s">
        <v>4277</v>
      </c>
      <c r="E431" s="666" t="s">
        <v>569</v>
      </c>
      <c r="F431" s="667" t="s">
        <v>4283</v>
      </c>
      <c r="G431" s="666" t="s">
        <v>613</v>
      </c>
      <c r="H431" s="666" t="s">
        <v>2028</v>
      </c>
      <c r="I431" s="666" t="s">
        <v>2028</v>
      </c>
      <c r="J431" s="666" t="s">
        <v>2029</v>
      </c>
      <c r="K431" s="666" t="s">
        <v>2030</v>
      </c>
      <c r="L431" s="668">
        <v>84.729999999999976</v>
      </c>
      <c r="M431" s="668">
        <v>1</v>
      </c>
      <c r="N431" s="669">
        <v>84.729999999999976</v>
      </c>
    </row>
    <row r="432" spans="1:14" ht="14.4" customHeight="1" x14ac:dyDescent="0.3">
      <c r="A432" s="664" t="s">
        <v>544</v>
      </c>
      <c r="B432" s="665" t="s">
        <v>545</v>
      </c>
      <c r="C432" s="666" t="s">
        <v>549</v>
      </c>
      <c r="D432" s="667" t="s">
        <v>4277</v>
      </c>
      <c r="E432" s="666" t="s">
        <v>569</v>
      </c>
      <c r="F432" s="667" t="s">
        <v>4283</v>
      </c>
      <c r="G432" s="666" t="s">
        <v>613</v>
      </c>
      <c r="H432" s="666" t="s">
        <v>2031</v>
      </c>
      <c r="I432" s="666" t="s">
        <v>2032</v>
      </c>
      <c r="J432" s="666" t="s">
        <v>1720</v>
      </c>
      <c r="K432" s="666" t="s">
        <v>2033</v>
      </c>
      <c r="L432" s="668">
        <v>246.93962703185215</v>
      </c>
      <c r="M432" s="668">
        <v>11.8363475</v>
      </c>
      <c r="N432" s="669">
        <v>2922.8632370693958</v>
      </c>
    </row>
    <row r="433" spans="1:14" ht="14.4" customHeight="1" x14ac:dyDescent="0.3">
      <c r="A433" s="664" t="s">
        <v>544</v>
      </c>
      <c r="B433" s="665" t="s">
        <v>545</v>
      </c>
      <c r="C433" s="666" t="s">
        <v>549</v>
      </c>
      <c r="D433" s="667" t="s">
        <v>4277</v>
      </c>
      <c r="E433" s="666" t="s">
        <v>569</v>
      </c>
      <c r="F433" s="667" t="s">
        <v>4283</v>
      </c>
      <c r="G433" s="666" t="s">
        <v>613</v>
      </c>
      <c r="H433" s="666" t="s">
        <v>2034</v>
      </c>
      <c r="I433" s="666" t="s">
        <v>2034</v>
      </c>
      <c r="J433" s="666" t="s">
        <v>2035</v>
      </c>
      <c r="K433" s="666" t="s">
        <v>2036</v>
      </c>
      <c r="L433" s="668">
        <v>618.82130067134995</v>
      </c>
      <c r="M433" s="668">
        <v>91.159021200000041</v>
      </c>
      <c r="N433" s="669">
        <v>56411.144066911191</v>
      </c>
    </row>
    <row r="434" spans="1:14" ht="14.4" customHeight="1" x14ac:dyDescent="0.3">
      <c r="A434" s="664" t="s">
        <v>544</v>
      </c>
      <c r="B434" s="665" t="s">
        <v>545</v>
      </c>
      <c r="C434" s="666" t="s">
        <v>549</v>
      </c>
      <c r="D434" s="667" t="s">
        <v>4277</v>
      </c>
      <c r="E434" s="666" t="s">
        <v>569</v>
      </c>
      <c r="F434" s="667" t="s">
        <v>4283</v>
      </c>
      <c r="G434" s="666" t="s">
        <v>613</v>
      </c>
      <c r="H434" s="666" t="s">
        <v>2037</v>
      </c>
      <c r="I434" s="666" t="s">
        <v>2037</v>
      </c>
      <c r="J434" s="666" t="s">
        <v>2035</v>
      </c>
      <c r="K434" s="666" t="s">
        <v>2038</v>
      </c>
      <c r="L434" s="668">
        <v>245.51935538804989</v>
      </c>
      <c r="M434" s="668">
        <v>50.938220699999988</v>
      </c>
      <c r="N434" s="669">
        <v>12506.319110878216</v>
      </c>
    </row>
    <row r="435" spans="1:14" ht="14.4" customHeight="1" x14ac:dyDescent="0.3">
      <c r="A435" s="664" t="s">
        <v>544</v>
      </c>
      <c r="B435" s="665" t="s">
        <v>545</v>
      </c>
      <c r="C435" s="666" t="s">
        <v>549</v>
      </c>
      <c r="D435" s="667" t="s">
        <v>4277</v>
      </c>
      <c r="E435" s="666" t="s">
        <v>569</v>
      </c>
      <c r="F435" s="667" t="s">
        <v>4283</v>
      </c>
      <c r="G435" s="666" t="s">
        <v>613</v>
      </c>
      <c r="H435" s="666" t="s">
        <v>2039</v>
      </c>
      <c r="I435" s="666" t="s">
        <v>2039</v>
      </c>
      <c r="J435" s="666" t="s">
        <v>2040</v>
      </c>
      <c r="K435" s="666" t="s">
        <v>1147</v>
      </c>
      <c r="L435" s="668">
        <v>264.99</v>
      </c>
      <c r="M435" s="668">
        <v>1</v>
      </c>
      <c r="N435" s="669">
        <v>264.99</v>
      </c>
    </row>
    <row r="436" spans="1:14" ht="14.4" customHeight="1" x14ac:dyDescent="0.3">
      <c r="A436" s="664" t="s">
        <v>544</v>
      </c>
      <c r="B436" s="665" t="s">
        <v>545</v>
      </c>
      <c r="C436" s="666" t="s">
        <v>549</v>
      </c>
      <c r="D436" s="667" t="s">
        <v>4277</v>
      </c>
      <c r="E436" s="666" t="s">
        <v>569</v>
      </c>
      <c r="F436" s="667" t="s">
        <v>4283</v>
      </c>
      <c r="G436" s="666" t="s">
        <v>613</v>
      </c>
      <c r="H436" s="666" t="s">
        <v>2041</v>
      </c>
      <c r="I436" s="666" t="s">
        <v>2041</v>
      </c>
      <c r="J436" s="666" t="s">
        <v>1742</v>
      </c>
      <c r="K436" s="666" t="s">
        <v>2042</v>
      </c>
      <c r="L436" s="668">
        <v>454.45</v>
      </c>
      <c r="M436" s="668">
        <v>1</v>
      </c>
      <c r="N436" s="669">
        <v>454.45</v>
      </c>
    </row>
    <row r="437" spans="1:14" ht="14.4" customHeight="1" x14ac:dyDescent="0.3">
      <c r="A437" s="664" t="s">
        <v>544</v>
      </c>
      <c r="B437" s="665" t="s">
        <v>545</v>
      </c>
      <c r="C437" s="666" t="s">
        <v>549</v>
      </c>
      <c r="D437" s="667" t="s">
        <v>4277</v>
      </c>
      <c r="E437" s="666" t="s">
        <v>569</v>
      </c>
      <c r="F437" s="667" t="s">
        <v>4283</v>
      </c>
      <c r="G437" s="666" t="s">
        <v>613</v>
      </c>
      <c r="H437" s="666" t="s">
        <v>2043</v>
      </c>
      <c r="I437" s="666" t="s">
        <v>2043</v>
      </c>
      <c r="J437" s="666" t="s">
        <v>1955</v>
      </c>
      <c r="K437" s="666" t="s">
        <v>1316</v>
      </c>
      <c r="L437" s="668">
        <v>68.569999999999979</v>
      </c>
      <c r="M437" s="668">
        <v>2</v>
      </c>
      <c r="N437" s="669">
        <v>137.13999999999996</v>
      </c>
    </row>
    <row r="438" spans="1:14" ht="14.4" customHeight="1" x14ac:dyDescent="0.3">
      <c r="A438" s="664" t="s">
        <v>544</v>
      </c>
      <c r="B438" s="665" t="s">
        <v>545</v>
      </c>
      <c r="C438" s="666" t="s">
        <v>549</v>
      </c>
      <c r="D438" s="667" t="s">
        <v>4277</v>
      </c>
      <c r="E438" s="666" t="s">
        <v>569</v>
      </c>
      <c r="F438" s="667" t="s">
        <v>4283</v>
      </c>
      <c r="G438" s="666" t="s">
        <v>613</v>
      </c>
      <c r="H438" s="666" t="s">
        <v>2044</v>
      </c>
      <c r="I438" s="666" t="s">
        <v>2044</v>
      </c>
      <c r="J438" s="666" t="s">
        <v>2045</v>
      </c>
      <c r="K438" s="666" t="s">
        <v>2046</v>
      </c>
      <c r="L438" s="668">
        <v>1063.2400000000007</v>
      </c>
      <c r="M438" s="668">
        <v>1</v>
      </c>
      <c r="N438" s="669">
        <v>1063.2400000000007</v>
      </c>
    </row>
    <row r="439" spans="1:14" ht="14.4" customHeight="1" x14ac:dyDescent="0.3">
      <c r="A439" s="664" t="s">
        <v>544</v>
      </c>
      <c r="B439" s="665" t="s">
        <v>545</v>
      </c>
      <c r="C439" s="666" t="s">
        <v>549</v>
      </c>
      <c r="D439" s="667" t="s">
        <v>4277</v>
      </c>
      <c r="E439" s="666" t="s">
        <v>569</v>
      </c>
      <c r="F439" s="667" t="s">
        <v>4283</v>
      </c>
      <c r="G439" s="666" t="s">
        <v>613</v>
      </c>
      <c r="H439" s="666" t="s">
        <v>2047</v>
      </c>
      <c r="I439" s="666" t="s">
        <v>1062</v>
      </c>
      <c r="J439" s="666" t="s">
        <v>2048</v>
      </c>
      <c r="K439" s="666"/>
      <c r="L439" s="668">
        <v>30.780000000000026</v>
      </c>
      <c r="M439" s="668">
        <v>2</v>
      </c>
      <c r="N439" s="669">
        <v>61.560000000000052</v>
      </c>
    </row>
    <row r="440" spans="1:14" ht="14.4" customHeight="1" x14ac:dyDescent="0.3">
      <c r="A440" s="664" t="s">
        <v>544</v>
      </c>
      <c r="B440" s="665" t="s">
        <v>545</v>
      </c>
      <c r="C440" s="666" t="s">
        <v>549</v>
      </c>
      <c r="D440" s="667" t="s">
        <v>4277</v>
      </c>
      <c r="E440" s="666" t="s">
        <v>569</v>
      </c>
      <c r="F440" s="667" t="s">
        <v>4283</v>
      </c>
      <c r="G440" s="666" t="s">
        <v>613</v>
      </c>
      <c r="H440" s="666" t="s">
        <v>2049</v>
      </c>
      <c r="I440" s="666" t="s">
        <v>2050</v>
      </c>
      <c r="J440" s="666" t="s">
        <v>2051</v>
      </c>
      <c r="K440" s="666" t="s">
        <v>1132</v>
      </c>
      <c r="L440" s="668">
        <v>18.769999999999996</v>
      </c>
      <c r="M440" s="668">
        <v>4</v>
      </c>
      <c r="N440" s="669">
        <v>75.079999999999984</v>
      </c>
    </row>
    <row r="441" spans="1:14" ht="14.4" customHeight="1" x14ac:dyDescent="0.3">
      <c r="A441" s="664" t="s">
        <v>544</v>
      </c>
      <c r="B441" s="665" t="s">
        <v>545</v>
      </c>
      <c r="C441" s="666" t="s">
        <v>549</v>
      </c>
      <c r="D441" s="667" t="s">
        <v>4277</v>
      </c>
      <c r="E441" s="666" t="s">
        <v>569</v>
      </c>
      <c r="F441" s="667" t="s">
        <v>4283</v>
      </c>
      <c r="G441" s="666" t="s">
        <v>613</v>
      </c>
      <c r="H441" s="666" t="s">
        <v>2052</v>
      </c>
      <c r="I441" s="666" t="s">
        <v>2052</v>
      </c>
      <c r="J441" s="666" t="s">
        <v>908</v>
      </c>
      <c r="K441" s="666" t="s">
        <v>2053</v>
      </c>
      <c r="L441" s="668">
        <v>248.24999999999997</v>
      </c>
      <c r="M441" s="668">
        <v>1</v>
      </c>
      <c r="N441" s="669">
        <v>248.24999999999997</v>
      </c>
    </row>
    <row r="442" spans="1:14" ht="14.4" customHeight="1" x14ac:dyDescent="0.3">
      <c r="A442" s="664" t="s">
        <v>544</v>
      </c>
      <c r="B442" s="665" t="s">
        <v>545</v>
      </c>
      <c r="C442" s="666" t="s">
        <v>549</v>
      </c>
      <c r="D442" s="667" t="s">
        <v>4277</v>
      </c>
      <c r="E442" s="666" t="s">
        <v>569</v>
      </c>
      <c r="F442" s="667" t="s">
        <v>4283</v>
      </c>
      <c r="G442" s="666" t="s">
        <v>613</v>
      </c>
      <c r="H442" s="666" t="s">
        <v>2054</v>
      </c>
      <c r="I442" s="666" t="s">
        <v>2054</v>
      </c>
      <c r="J442" s="666" t="s">
        <v>2055</v>
      </c>
      <c r="K442" s="666" t="s">
        <v>2056</v>
      </c>
      <c r="L442" s="668">
        <v>1.1299999999999999</v>
      </c>
      <c r="M442" s="668">
        <v>1</v>
      </c>
      <c r="N442" s="669">
        <v>1.1299999999999999</v>
      </c>
    </row>
    <row r="443" spans="1:14" ht="14.4" customHeight="1" x14ac:dyDescent="0.3">
      <c r="A443" s="664" t="s">
        <v>544</v>
      </c>
      <c r="B443" s="665" t="s">
        <v>545</v>
      </c>
      <c r="C443" s="666" t="s">
        <v>549</v>
      </c>
      <c r="D443" s="667" t="s">
        <v>4277</v>
      </c>
      <c r="E443" s="666" t="s">
        <v>569</v>
      </c>
      <c r="F443" s="667" t="s">
        <v>4283</v>
      </c>
      <c r="G443" s="666" t="s">
        <v>613</v>
      </c>
      <c r="H443" s="666" t="s">
        <v>2057</v>
      </c>
      <c r="I443" s="666" t="s">
        <v>2057</v>
      </c>
      <c r="J443" s="666" t="s">
        <v>2058</v>
      </c>
      <c r="K443" s="666" t="s">
        <v>2059</v>
      </c>
      <c r="L443" s="668">
        <v>330.98943618491029</v>
      </c>
      <c r="M443" s="668">
        <v>286.85306939999987</v>
      </c>
      <c r="N443" s="669">
        <v>94945.335708616898</v>
      </c>
    </row>
    <row r="444" spans="1:14" ht="14.4" customHeight="1" x14ac:dyDescent="0.3">
      <c r="A444" s="664" t="s">
        <v>544</v>
      </c>
      <c r="B444" s="665" t="s">
        <v>545</v>
      </c>
      <c r="C444" s="666" t="s">
        <v>549</v>
      </c>
      <c r="D444" s="667" t="s">
        <v>4277</v>
      </c>
      <c r="E444" s="666" t="s">
        <v>569</v>
      </c>
      <c r="F444" s="667" t="s">
        <v>4283</v>
      </c>
      <c r="G444" s="666" t="s">
        <v>613</v>
      </c>
      <c r="H444" s="666" t="s">
        <v>2060</v>
      </c>
      <c r="I444" s="666" t="s">
        <v>1062</v>
      </c>
      <c r="J444" s="666" t="s">
        <v>2061</v>
      </c>
      <c r="K444" s="666"/>
      <c r="L444" s="668">
        <v>53.869998849278595</v>
      </c>
      <c r="M444" s="668">
        <v>14</v>
      </c>
      <c r="N444" s="669">
        <v>754.17998388990031</v>
      </c>
    </row>
    <row r="445" spans="1:14" ht="14.4" customHeight="1" x14ac:dyDescent="0.3">
      <c r="A445" s="664" t="s">
        <v>544</v>
      </c>
      <c r="B445" s="665" t="s">
        <v>545</v>
      </c>
      <c r="C445" s="666" t="s">
        <v>549</v>
      </c>
      <c r="D445" s="667" t="s">
        <v>4277</v>
      </c>
      <c r="E445" s="666" t="s">
        <v>569</v>
      </c>
      <c r="F445" s="667" t="s">
        <v>4283</v>
      </c>
      <c r="G445" s="666" t="s">
        <v>613</v>
      </c>
      <c r="H445" s="666" t="s">
        <v>2062</v>
      </c>
      <c r="I445" s="666" t="s">
        <v>2062</v>
      </c>
      <c r="J445" s="666" t="s">
        <v>2063</v>
      </c>
      <c r="K445" s="666" t="s">
        <v>2064</v>
      </c>
      <c r="L445" s="668">
        <v>572.31999999999994</v>
      </c>
      <c r="M445" s="668">
        <v>1</v>
      </c>
      <c r="N445" s="669">
        <v>572.31999999999994</v>
      </c>
    </row>
    <row r="446" spans="1:14" ht="14.4" customHeight="1" x14ac:dyDescent="0.3">
      <c r="A446" s="664" t="s">
        <v>544</v>
      </c>
      <c r="B446" s="665" t="s">
        <v>545</v>
      </c>
      <c r="C446" s="666" t="s">
        <v>549</v>
      </c>
      <c r="D446" s="667" t="s">
        <v>4277</v>
      </c>
      <c r="E446" s="666" t="s">
        <v>569</v>
      </c>
      <c r="F446" s="667" t="s">
        <v>4283</v>
      </c>
      <c r="G446" s="666" t="s">
        <v>613</v>
      </c>
      <c r="H446" s="666" t="s">
        <v>2065</v>
      </c>
      <c r="I446" s="666" t="s">
        <v>2065</v>
      </c>
      <c r="J446" s="666" t="s">
        <v>2066</v>
      </c>
      <c r="K446" s="666" t="s">
        <v>2067</v>
      </c>
      <c r="L446" s="668">
        <v>23.72990328822263</v>
      </c>
      <c r="M446" s="668">
        <v>2</v>
      </c>
      <c r="N446" s="669">
        <v>47.45980657644526</v>
      </c>
    </row>
    <row r="447" spans="1:14" ht="14.4" customHeight="1" x14ac:dyDescent="0.3">
      <c r="A447" s="664" t="s">
        <v>544</v>
      </c>
      <c r="B447" s="665" t="s">
        <v>545</v>
      </c>
      <c r="C447" s="666" t="s">
        <v>549</v>
      </c>
      <c r="D447" s="667" t="s">
        <v>4277</v>
      </c>
      <c r="E447" s="666" t="s">
        <v>569</v>
      </c>
      <c r="F447" s="667" t="s">
        <v>4283</v>
      </c>
      <c r="G447" s="666" t="s">
        <v>613</v>
      </c>
      <c r="H447" s="666" t="s">
        <v>2068</v>
      </c>
      <c r="I447" s="666" t="s">
        <v>2068</v>
      </c>
      <c r="J447" s="666" t="s">
        <v>2069</v>
      </c>
      <c r="K447" s="666" t="s">
        <v>2070</v>
      </c>
      <c r="L447" s="668">
        <v>56.640000000000008</v>
      </c>
      <c r="M447" s="668">
        <v>8</v>
      </c>
      <c r="N447" s="669">
        <v>453.12000000000006</v>
      </c>
    </row>
    <row r="448" spans="1:14" ht="14.4" customHeight="1" x14ac:dyDescent="0.3">
      <c r="A448" s="664" t="s">
        <v>544</v>
      </c>
      <c r="B448" s="665" t="s">
        <v>545</v>
      </c>
      <c r="C448" s="666" t="s">
        <v>549</v>
      </c>
      <c r="D448" s="667" t="s">
        <v>4277</v>
      </c>
      <c r="E448" s="666" t="s">
        <v>569</v>
      </c>
      <c r="F448" s="667" t="s">
        <v>4283</v>
      </c>
      <c r="G448" s="666" t="s">
        <v>613</v>
      </c>
      <c r="H448" s="666" t="s">
        <v>2071</v>
      </c>
      <c r="I448" s="666" t="s">
        <v>2071</v>
      </c>
      <c r="J448" s="666" t="s">
        <v>1531</v>
      </c>
      <c r="K448" s="666" t="s">
        <v>2072</v>
      </c>
      <c r="L448" s="668">
        <v>88.480000000000018</v>
      </c>
      <c r="M448" s="668">
        <v>1</v>
      </c>
      <c r="N448" s="669">
        <v>88.480000000000018</v>
      </c>
    </row>
    <row r="449" spans="1:14" ht="14.4" customHeight="1" x14ac:dyDescent="0.3">
      <c r="A449" s="664" t="s">
        <v>544</v>
      </c>
      <c r="B449" s="665" t="s">
        <v>545</v>
      </c>
      <c r="C449" s="666" t="s">
        <v>549</v>
      </c>
      <c r="D449" s="667" t="s">
        <v>4277</v>
      </c>
      <c r="E449" s="666" t="s">
        <v>569</v>
      </c>
      <c r="F449" s="667" t="s">
        <v>4283</v>
      </c>
      <c r="G449" s="666" t="s">
        <v>613</v>
      </c>
      <c r="H449" s="666" t="s">
        <v>2073</v>
      </c>
      <c r="I449" s="666" t="s">
        <v>2073</v>
      </c>
      <c r="J449" s="666" t="s">
        <v>2074</v>
      </c>
      <c r="K449" s="666" t="s">
        <v>2075</v>
      </c>
      <c r="L449" s="668">
        <v>284.03634015310695</v>
      </c>
      <c r="M449" s="668">
        <v>6</v>
      </c>
      <c r="N449" s="669">
        <v>1704.2180409186417</v>
      </c>
    </row>
    <row r="450" spans="1:14" ht="14.4" customHeight="1" x14ac:dyDescent="0.3">
      <c r="A450" s="664" t="s">
        <v>544</v>
      </c>
      <c r="B450" s="665" t="s">
        <v>545</v>
      </c>
      <c r="C450" s="666" t="s">
        <v>549</v>
      </c>
      <c r="D450" s="667" t="s">
        <v>4277</v>
      </c>
      <c r="E450" s="666" t="s">
        <v>569</v>
      </c>
      <c r="F450" s="667" t="s">
        <v>4283</v>
      </c>
      <c r="G450" s="666" t="s">
        <v>613</v>
      </c>
      <c r="H450" s="666" t="s">
        <v>2076</v>
      </c>
      <c r="I450" s="666" t="s">
        <v>2076</v>
      </c>
      <c r="J450" s="666" t="s">
        <v>2077</v>
      </c>
      <c r="K450" s="666" t="s">
        <v>2078</v>
      </c>
      <c r="L450" s="668">
        <v>65.700000000000017</v>
      </c>
      <c r="M450" s="668">
        <v>2</v>
      </c>
      <c r="N450" s="669">
        <v>131.40000000000003</v>
      </c>
    </row>
    <row r="451" spans="1:14" ht="14.4" customHeight="1" x14ac:dyDescent="0.3">
      <c r="A451" s="664" t="s">
        <v>544</v>
      </c>
      <c r="B451" s="665" t="s">
        <v>545</v>
      </c>
      <c r="C451" s="666" t="s">
        <v>549</v>
      </c>
      <c r="D451" s="667" t="s">
        <v>4277</v>
      </c>
      <c r="E451" s="666" t="s">
        <v>569</v>
      </c>
      <c r="F451" s="667" t="s">
        <v>4283</v>
      </c>
      <c r="G451" s="666" t="s">
        <v>613</v>
      </c>
      <c r="H451" s="666" t="s">
        <v>2079</v>
      </c>
      <c r="I451" s="666" t="s">
        <v>2079</v>
      </c>
      <c r="J451" s="666" t="s">
        <v>2080</v>
      </c>
      <c r="K451" s="666" t="s">
        <v>2081</v>
      </c>
      <c r="L451" s="668">
        <v>124.19750000000001</v>
      </c>
      <c r="M451" s="668">
        <v>1</v>
      </c>
      <c r="N451" s="669">
        <v>124.19750000000001</v>
      </c>
    </row>
    <row r="452" spans="1:14" ht="14.4" customHeight="1" x14ac:dyDescent="0.3">
      <c r="A452" s="664" t="s">
        <v>544</v>
      </c>
      <c r="B452" s="665" t="s">
        <v>545</v>
      </c>
      <c r="C452" s="666" t="s">
        <v>549</v>
      </c>
      <c r="D452" s="667" t="s">
        <v>4277</v>
      </c>
      <c r="E452" s="666" t="s">
        <v>569</v>
      </c>
      <c r="F452" s="667" t="s">
        <v>4283</v>
      </c>
      <c r="G452" s="666" t="s">
        <v>613</v>
      </c>
      <c r="H452" s="666" t="s">
        <v>2082</v>
      </c>
      <c r="I452" s="666" t="s">
        <v>1062</v>
      </c>
      <c r="J452" s="666" t="s">
        <v>2083</v>
      </c>
      <c r="K452" s="666"/>
      <c r="L452" s="668">
        <v>197.42694450684101</v>
      </c>
      <c r="M452" s="668">
        <v>40</v>
      </c>
      <c r="N452" s="669">
        <v>7897.0777802736402</v>
      </c>
    </row>
    <row r="453" spans="1:14" ht="14.4" customHeight="1" x14ac:dyDescent="0.3">
      <c r="A453" s="664" t="s">
        <v>544</v>
      </c>
      <c r="B453" s="665" t="s">
        <v>545</v>
      </c>
      <c r="C453" s="666" t="s">
        <v>549</v>
      </c>
      <c r="D453" s="667" t="s">
        <v>4277</v>
      </c>
      <c r="E453" s="666" t="s">
        <v>569</v>
      </c>
      <c r="F453" s="667" t="s">
        <v>4283</v>
      </c>
      <c r="G453" s="666" t="s">
        <v>613</v>
      </c>
      <c r="H453" s="666" t="s">
        <v>2084</v>
      </c>
      <c r="I453" s="666" t="s">
        <v>1062</v>
      </c>
      <c r="J453" s="666" t="s">
        <v>2085</v>
      </c>
      <c r="K453" s="666"/>
      <c r="L453" s="668">
        <v>45.83</v>
      </c>
      <c r="M453" s="668">
        <v>1</v>
      </c>
      <c r="N453" s="669">
        <v>45.83</v>
      </c>
    </row>
    <row r="454" spans="1:14" ht="14.4" customHeight="1" x14ac:dyDescent="0.3">
      <c r="A454" s="664" t="s">
        <v>544</v>
      </c>
      <c r="B454" s="665" t="s">
        <v>545</v>
      </c>
      <c r="C454" s="666" t="s">
        <v>549</v>
      </c>
      <c r="D454" s="667" t="s">
        <v>4277</v>
      </c>
      <c r="E454" s="666" t="s">
        <v>569</v>
      </c>
      <c r="F454" s="667" t="s">
        <v>4283</v>
      </c>
      <c r="G454" s="666" t="s">
        <v>613</v>
      </c>
      <c r="H454" s="666" t="s">
        <v>2086</v>
      </c>
      <c r="I454" s="666" t="s">
        <v>1062</v>
      </c>
      <c r="J454" s="666" t="s">
        <v>2087</v>
      </c>
      <c r="K454" s="666"/>
      <c r="L454" s="668">
        <v>45.829723363950201</v>
      </c>
      <c r="M454" s="668">
        <v>3</v>
      </c>
      <c r="N454" s="669">
        <v>137.48917009185061</v>
      </c>
    </row>
    <row r="455" spans="1:14" ht="14.4" customHeight="1" x14ac:dyDescent="0.3">
      <c r="A455" s="664" t="s">
        <v>544</v>
      </c>
      <c r="B455" s="665" t="s">
        <v>545</v>
      </c>
      <c r="C455" s="666" t="s">
        <v>549</v>
      </c>
      <c r="D455" s="667" t="s">
        <v>4277</v>
      </c>
      <c r="E455" s="666" t="s">
        <v>569</v>
      </c>
      <c r="F455" s="667" t="s">
        <v>4283</v>
      </c>
      <c r="G455" s="666" t="s">
        <v>613</v>
      </c>
      <c r="H455" s="666" t="s">
        <v>2088</v>
      </c>
      <c r="I455" s="666" t="s">
        <v>1062</v>
      </c>
      <c r="J455" s="666" t="s">
        <v>2089</v>
      </c>
      <c r="K455" s="666"/>
      <c r="L455" s="668">
        <v>45.829999999999984</v>
      </c>
      <c r="M455" s="668">
        <v>3</v>
      </c>
      <c r="N455" s="669">
        <v>137.48999999999995</v>
      </c>
    </row>
    <row r="456" spans="1:14" ht="14.4" customHeight="1" x14ac:dyDescent="0.3">
      <c r="A456" s="664" t="s">
        <v>544</v>
      </c>
      <c r="B456" s="665" t="s">
        <v>545</v>
      </c>
      <c r="C456" s="666" t="s">
        <v>549</v>
      </c>
      <c r="D456" s="667" t="s">
        <v>4277</v>
      </c>
      <c r="E456" s="666" t="s">
        <v>569</v>
      </c>
      <c r="F456" s="667" t="s">
        <v>4283</v>
      </c>
      <c r="G456" s="666" t="s">
        <v>613</v>
      </c>
      <c r="H456" s="666" t="s">
        <v>2090</v>
      </c>
      <c r="I456" s="666" t="s">
        <v>2090</v>
      </c>
      <c r="J456" s="666" t="s">
        <v>2091</v>
      </c>
      <c r="K456" s="666" t="s">
        <v>2092</v>
      </c>
      <c r="L456" s="668">
        <v>199.97977797367375</v>
      </c>
      <c r="M456" s="668">
        <v>98</v>
      </c>
      <c r="N456" s="669">
        <v>19598.018241420028</v>
      </c>
    </row>
    <row r="457" spans="1:14" ht="14.4" customHeight="1" x14ac:dyDescent="0.3">
      <c r="A457" s="664" t="s">
        <v>544</v>
      </c>
      <c r="B457" s="665" t="s">
        <v>545</v>
      </c>
      <c r="C457" s="666" t="s">
        <v>549</v>
      </c>
      <c r="D457" s="667" t="s">
        <v>4277</v>
      </c>
      <c r="E457" s="666" t="s">
        <v>569</v>
      </c>
      <c r="F457" s="667" t="s">
        <v>4283</v>
      </c>
      <c r="G457" s="666" t="s">
        <v>613</v>
      </c>
      <c r="H457" s="666" t="s">
        <v>2093</v>
      </c>
      <c r="I457" s="666" t="s">
        <v>2093</v>
      </c>
      <c r="J457" s="666" t="s">
        <v>1464</v>
      </c>
      <c r="K457" s="666" t="s">
        <v>2094</v>
      </c>
      <c r="L457" s="668">
        <v>122.59999999999998</v>
      </c>
      <c r="M457" s="668">
        <v>6</v>
      </c>
      <c r="N457" s="669">
        <v>735.59999999999991</v>
      </c>
    </row>
    <row r="458" spans="1:14" ht="14.4" customHeight="1" x14ac:dyDescent="0.3">
      <c r="A458" s="664" t="s">
        <v>544</v>
      </c>
      <c r="B458" s="665" t="s">
        <v>545</v>
      </c>
      <c r="C458" s="666" t="s">
        <v>549</v>
      </c>
      <c r="D458" s="667" t="s">
        <v>4277</v>
      </c>
      <c r="E458" s="666" t="s">
        <v>569</v>
      </c>
      <c r="F458" s="667" t="s">
        <v>4283</v>
      </c>
      <c r="G458" s="666" t="s">
        <v>613</v>
      </c>
      <c r="H458" s="666" t="s">
        <v>2095</v>
      </c>
      <c r="I458" s="666" t="s">
        <v>2095</v>
      </c>
      <c r="J458" s="666" t="s">
        <v>2096</v>
      </c>
      <c r="K458" s="666" t="s">
        <v>2097</v>
      </c>
      <c r="L458" s="668">
        <v>81.959775156567829</v>
      </c>
      <c r="M458" s="668">
        <v>7</v>
      </c>
      <c r="N458" s="669">
        <v>573.71842609597479</v>
      </c>
    </row>
    <row r="459" spans="1:14" ht="14.4" customHeight="1" x14ac:dyDescent="0.3">
      <c r="A459" s="664" t="s">
        <v>544</v>
      </c>
      <c r="B459" s="665" t="s">
        <v>545</v>
      </c>
      <c r="C459" s="666" t="s">
        <v>549</v>
      </c>
      <c r="D459" s="667" t="s">
        <v>4277</v>
      </c>
      <c r="E459" s="666" t="s">
        <v>569</v>
      </c>
      <c r="F459" s="667" t="s">
        <v>4283</v>
      </c>
      <c r="G459" s="666" t="s">
        <v>613</v>
      </c>
      <c r="H459" s="666" t="s">
        <v>2098</v>
      </c>
      <c r="I459" s="666" t="s">
        <v>1062</v>
      </c>
      <c r="J459" s="666" t="s">
        <v>2099</v>
      </c>
      <c r="K459" s="666"/>
      <c r="L459" s="668">
        <v>45.830008796266149</v>
      </c>
      <c r="M459" s="668">
        <v>19</v>
      </c>
      <c r="N459" s="669">
        <v>870.77016712905686</v>
      </c>
    </row>
    <row r="460" spans="1:14" ht="14.4" customHeight="1" x14ac:dyDescent="0.3">
      <c r="A460" s="664" t="s">
        <v>544</v>
      </c>
      <c r="B460" s="665" t="s">
        <v>545</v>
      </c>
      <c r="C460" s="666" t="s">
        <v>549</v>
      </c>
      <c r="D460" s="667" t="s">
        <v>4277</v>
      </c>
      <c r="E460" s="666" t="s">
        <v>569</v>
      </c>
      <c r="F460" s="667" t="s">
        <v>4283</v>
      </c>
      <c r="G460" s="666" t="s">
        <v>613</v>
      </c>
      <c r="H460" s="666" t="s">
        <v>2100</v>
      </c>
      <c r="I460" s="666" t="s">
        <v>2100</v>
      </c>
      <c r="J460" s="666" t="s">
        <v>2101</v>
      </c>
      <c r="K460" s="666" t="s">
        <v>2102</v>
      </c>
      <c r="L460" s="668">
        <v>115.93999999999998</v>
      </c>
      <c r="M460" s="668">
        <v>2</v>
      </c>
      <c r="N460" s="669">
        <v>231.87999999999997</v>
      </c>
    </row>
    <row r="461" spans="1:14" ht="14.4" customHeight="1" x14ac:dyDescent="0.3">
      <c r="A461" s="664" t="s">
        <v>544</v>
      </c>
      <c r="B461" s="665" t="s">
        <v>545</v>
      </c>
      <c r="C461" s="666" t="s">
        <v>549</v>
      </c>
      <c r="D461" s="667" t="s">
        <v>4277</v>
      </c>
      <c r="E461" s="666" t="s">
        <v>569</v>
      </c>
      <c r="F461" s="667" t="s">
        <v>4283</v>
      </c>
      <c r="G461" s="666" t="s">
        <v>613</v>
      </c>
      <c r="H461" s="666" t="s">
        <v>2103</v>
      </c>
      <c r="I461" s="666" t="s">
        <v>2103</v>
      </c>
      <c r="J461" s="666" t="s">
        <v>2104</v>
      </c>
      <c r="K461" s="666" t="s">
        <v>2105</v>
      </c>
      <c r="L461" s="668">
        <v>73.100000000000009</v>
      </c>
      <c r="M461" s="668">
        <v>3</v>
      </c>
      <c r="N461" s="669">
        <v>219.3</v>
      </c>
    </row>
    <row r="462" spans="1:14" ht="14.4" customHeight="1" x14ac:dyDescent="0.3">
      <c r="A462" s="664" t="s">
        <v>544</v>
      </c>
      <c r="B462" s="665" t="s">
        <v>545</v>
      </c>
      <c r="C462" s="666" t="s">
        <v>549</v>
      </c>
      <c r="D462" s="667" t="s">
        <v>4277</v>
      </c>
      <c r="E462" s="666" t="s">
        <v>569</v>
      </c>
      <c r="F462" s="667" t="s">
        <v>4283</v>
      </c>
      <c r="G462" s="666" t="s">
        <v>613</v>
      </c>
      <c r="H462" s="666" t="s">
        <v>2106</v>
      </c>
      <c r="I462" s="666" t="s">
        <v>1062</v>
      </c>
      <c r="J462" s="666" t="s">
        <v>2107</v>
      </c>
      <c r="K462" s="666"/>
      <c r="L462" s="668">
        <v>26.689999999999998</v>
      </c>
      <c r="M462" s="668">
        <v>1</v>
      </c>
      <c r="N462" s="669">
        <v>26.689999999999998</v>
      </c>
    </row>
    <row r="463" spans="1:14" ht="14.4" customHeight="1" x14ac:dyDescent="0.3">
      <c r="A463" s="664" t="s">
        <v>544</v>
      </c>
      <c r="B463" s="665" t="s">
        <v>545</v>
      </c>
      <c r="C463" s="666" t="s">
        <v>549</v>
      </c>
      <c r="D463" s="667" t="s">
        <v>4277</v>
      </c>
      <c r="E463" s="666" t="s">
        <v>569</v>
      </c>
      <c r="F463" s="667" t="s">
        <v>4283</v>
      </c>
      <c r="G463" s="666" t="s">
        <v>613</v>
      </c>
      <c r="H463" s="666" t="s">
        <v>2108</v>
      </c>
      <c r="I463" s="666" t="s">
        <v>2108</v>
      </c>
      <c r="J463" s="666" t="s">
        <v>797</v>
      </c>
      <c r="K463" s="666" t="s">
        <v>2109</v>
      </c>
      <c r="L463" s="668">
        <v>114.81787860997699</v>
      </c>
      <c r="M463" s="668">
        <v>33</v>
      </c>
      <c r="N463" s="669">
        <v>3788.9899941292406</v>
      </c>
    </row>
    <row r="464" spans="1:14" ht="14.4" customHeight="1" x14ac:dyDescent="0.3">
      <c r="A464" s="664" t="s">
        <v>544</v>
      </c>
      <c r="B464" s="665" t="s">
        <v>545</v>
      </c>
      <c r="C464" s="666" t="s">
        <v>549</v>
      </c>
      <c r="D464" s="667" t="s">
        <v>4277</v>
      </c>
      <c r="E464" s="666" t="s">
        <v>569</v>
      </c>
      <c r="F464" s="667" t="s">
        <v>4283</v>
      </c>
      <c r="G464" s="666" t="s">
        <v>613</v>
      </c>
      <c r="H464" s="666" t="s">
        <v>2110</v>
      </c>
      <c r="I464" s="666" t="s">
        <v>1062</v>
      </c>
      <c r="J464" s="666" t="s">
        <v>2111</v>
      </c>
      <c r="K464" s="666"/>
      <c r="L464" s="668">
        <v>70.487942857142883</v>
      </c>
      <c r="M464" s="668">
        <v>35</v>
      </c>
      <c r="N464" s="669">
        <v>2467.0780000000009</v>
      </c>
    </row>
    <row r="465" spans="1:14" ht="14.4" customHeight="1" x14ac:dyDescent="0.3">
      <c r="A465" s="664" t="s">
        <v>544</v>
      </c>
      <c r="B465" s="665" t="s">
        <v>545</v>
      </c>
      <c r="C465" s="666" t="s">
        <v>549</v>
      </c>
      <c r="D465" s="667" t="s">
        <v>4277</v>
      </c>
      <c r="E465" s="666" t="s">
        <v>569</v>
      </c>
      <c r="F465" s="667" t="s">
        <v>4283</v>
      </c>
      <c r="G465" s="666" t="s">
        <v>613</v>
      </c>
      <c r="H465" s="666" t="s">
        <v>2112</v>
      </c>
      <c r="I465" s="666" t="s">
        <v>2112</v>
      </c>
      <c r="J465" s="666" t="s">
        <v>2113</v>
      </c>
      <c r="K465" s="666" t="s">
        <v>2114</v>
      </c>
      <c r="L465" s="668">
        <v>104.8</v>
      </c>
      <c r="M465" s="668">
        <v>1</v>
      </c>
      <c r="N465" s="669">
        <v>104.8</v>
      </c>
    </row>
    <row r="466" spans="1:14" ht="14.4" customHeight="1" x14ac:dyDescent="0.3">
      <c r="A466" s="664" t="s">
        <v>544</v>
      </c>
      <c r="B466" s="665" t="s">
        <v>545</v>
      </c>
      <c r="C466" s="666" t="s">
        <v>549</v>
      </c>
      <c r="D466" s="667" t="s">
        <v>4277</v>
      </c>
      <c r="E466" s="666" t="s">
        <v>569</v>
      </c>
      <c r="F466" s="667" t="s">
        <v>4283</v>
      </c>
      <c r="G466" s="666" t="s">
        <v>613</v>
      </c>
      <c r="H466" s="666" t="s">
        <v>2115</v>
      </c>
      <c r="I466" s="666" t="s">
        <v>2115</v>
      </c>
      <c r="J466" s="666" t="s">
        <v>2116</v>
      </c>
      <c r="K466" s="666" t="s">
        <v>2117</v>
      </c>
      <c r="L466" s="668">
        <v>1436.1497967762859</v>
      </c>
      <c r="M466" s="668">
        <v>48</v>
      </c>
      <c r="N466" s="669">
        <v>68935.190245261721</v>
      </c>
    </row>
    <row r="467" spans="1:14" ht="14.4" customHeight="1" x14ac:dyDescent="0.3">
      <c r="A467" s="664" t="s">
        <v>544</v>
      </c>
      <c r="B467" s="665" t="s">
        <v>545</v>
      </c>
      <c r="C467" s="666" t="s">
        <v>549</v>
      </c>
      <c r="D467" s="667" t="s">
        <v>4277</v>
      </c>
      <c r="E467" s="666" t="s">
        <v>569</v>
      </c>
      <c r="F467" s="667" t="s">
        <v>4283</v>
      </c>
      <c r="G467" s="666" t="s">
        <v>613</v>
      </c>
      <c r="H467" s="666" t="s">
        <v>2118</v>
      </c>
      <c r="I467" s="666" t="s">
        <v>2118</v>
      </c>
      <c r="J467" s="666" t="s">
        <v>2119</v>
      </c>
      <c r="K467" s="666" t="s">
        <v>2120</v>
      </c>
      <c r="L467" s="668">
        <v>67.219926399805175</v>
      </c>
      <c r="M467" s="668">
        <v>1</v>
      </c>
      <c r="N467" s="669">
        <v>67.219926399805175</v>
      </c>
    </row>
    <row r="468" spans="1:14" ht="14.4" customHeight="1" x14ac:dyDescent="0.3">
      <c r="A468" s="664" t="s">
        <v>544</v>
      </c>
      <c r="B468" s="665" t="s">
        <v>545</v>
      </c>
      <c r="C468" s="666" t="s">
        <v>549</v>
      </c>
      <c r="D468" s="667" t="s">
        <v>4277</v>
      </c>
      <c r="E468" s="666" t="s">
        <v>569</v>
      </c>
      <c r="F468" s="667" t="s">
        <v>4283</v>
      </c>
      <c r="G468" s="666" t="s">
        <v>613</v>
      </c>
      <c r="H468" s="666" t="s">
        <v>2121</v>
      </c>
      <c r="I468" s="666" t="s">
        <v>2122</v>
      </c>
      <c r="J468" s="666" t="s">
        <v>2123</v>
      </c>
      <c r="K468" s="666" t="s">
        <v>866</v>
      </c>
      <c r="L468" s="668">
        <v>32.989974930744012</v>
      </c>
      <c r="M468" s="668">
        <v>13</v>
      </c>
      <c r="N468" s="669">
        <v>428.86967409967212</v>
      </c>
    </row>
    <row r="469" spans="1:14" ht="14.4" customHeight="1" x14ac:dyDescent="0.3">
      <c r="A469" s="664" t="s">
        <v>544</v>
      </c>
      <c r="B469" s="665" t="s">
        <v>545</v>
      </c>
      <c r="C469" s="666" t="s">
        <v>549</v>
      </c>
      <c r="D469" s="667" t="s">
        <v>4277</v>
      </c>
      <c r="E469" s="666" t="s">
        <v>569</v>
      </c>
      <c r="F469" s="667" t="s">
        <v>4283</v>
      </c>
      <c r="G469" s="666" t="s">
        <v>613</v>
      </c>
      <c r="H469" s="666" t="s">
        <v>2124</v>
      </c>
      <c r="I469" s="666" t="s">
        <v>2125</v>
      </c>
      <c r="J469" s="666" t="s">
        <v>762</v>
      </c>
      <c r="K469" s="666" t="s">
        <v>2126</v>
      </c>
      <c r="L469" s="668">
        <v>302.52</v>
      </c>
      <c r="M469" s="668">
        <v>2</v>
      </c>
      <c r="N469" s="669">
        <v>605.04</v>
      </c>
    </row>
    <row r="470" spans="1:14" ht="14.4" customHeight="1" x14ac:dyDescent="0.3">
      <c r="A470" s="664" t="s">
        <v>544</v>
      </c>
      <c r="B470" s="665" t="s">
        <v>545</v>
      </c>
      <c r="C470" s="666" t="s">
        <v>549</v>
      </c>
      <c r="D470" s="667" t="s">
        <v>4277</v>
      </c>
      <c r="E470" s="666" t="s">
        <v>569</v>
      </c>
      <c r="F470" s="667" t="s">
        <v>4283</v>
      </c>
      <c r="G470" s="666" t="s">
        <v>613</v>
      </c>
      <c r="H470" s="666" t="s">
        <v>2127</v>
      </c>
      <c r="I470" s="666" t="s">
        <v>2127</v>
      </c>
      <c r="J470" s="666" t="s">
        <v>1312</v>
      </c>
      <c r="K470" s="666" t="s">
        <v>1313</v>
      </c>
      <c r="L470" s="668">
        <v>169.79076700366221</v>
      </c>
      <c r="M470" s="668">
        <v>6</v>
      </c>
      <c r="N470" s="669">
        <v>1018.7446020219733</v>
      </c>
    </row>
    <row r="471" spans="1:14" ht="14.4" customHeight="1" x14ac:dyDescent="0.3">
      <c r="A471" s="664" t="s">
        <v>544</v>
      </c>
      <c r="B471" s="665" t="s">
        <v>545</v>
      </c>
      <c r="C471" s="666" t="s">
        <v>549</v>
      </c>
      <c r="D471" s="667" t="s">
        <v>4277</v>
      </c>
      <c r="E471" s="666" t="s">
        <v>569</v>
      </c>
      <c r="F471" s="667" t="s">
        <v>4283</v>
      </c>
      <c r="G471" s="666" t="s">
        <v>613</v>
      </c>
      <c r="H471" s="666" t="s">
        <v>2128</v>
      </c>
      <c r="I471" s="666" t="s">
        <v>2129</v>
      </c>
      <c r="J471" s="666" t="s">
        <v>1720</v>
      </c>
      <c r="K471" s="666" t="s">
        <v>2130</v>
      </c>
      <c r="L471" s="668">
        <v>499.987377213515</v>
      </c>
      <c r="M471" s="668">
        <v>18.315299500000009</v>
      </c>
      <c r="N471" s="669">
        <v>9157.4185598850072</v>
      </c>
    </row>
    <row r="472" spans="1:14" ht="14.4" customHeight="1" x14ac:dyDescent="0.3">
      <c r="A472" s="664" t="s">
        <v>544</v>
      </c>
      <c r="B472" s="665" t="s">
        <v>545</v>
      </c>
      <c r="C472" s="666" t="s">
        <v>549</v>
      </c>
      <c r="D472" s="667" t="s">
        <v>4277</v>
      </c>
      <c r="E472" s="666" t="s">
        <v>569</v>
      </c>
      <c r="F472" s="667" t="s">
        <v>4283</v>
      </c>
      <c r="G472" s="666" t="s">
        <v>613</v>
      </c>
      <c r="H472" s="666" t="s">
        <v>2131</v>
      </c>
      <c r="I472" s="666" t="s">
        <v>2131</v>
      </c>
      <c r="J472" s="666" t="s">
        <v>2132</v>
      </c>
      <c r="K472" s="666" t="s">
        <v>2133</v>
      </c>
      <c r="L472" s="668">
        <v>31.24</v>
      </c>
      <c r="M472" s="668">
        <v>1</v>
      </c>
      <c r="N472" s="669">
        <v>31.24</v>
      </c>
    </row>
    <row r="473" spans="1:14" ht="14.4" customHeight="1" x14ac:dyDescent="0.3">
      <c r="A473" s="664" t="s">
        <v>544</v>
      </c>
      <c r="B473" s="665" t="s">
        <v>545</v>
      </c>
      <c r="C473" s="666" t="s">
        <v>549</v>
      </c>
      <c r="D473" s="667" t="s">
        <v>4277</v>
      </c>
      <c r="E473" s="666" t="s">
        <v>569</v>
      </c>
      <c r="F473" s="667" t="s">
        <v>4283</v>
      </c>
      <c r="G473" s="666" t="s">
        <v>613</v>
      </c>
      <c r="H473" s="666" t="s">
        <v>2134</v>
      </c>
      <c r="I473" s="666" t="s">
        <v>667</v>
      </c>
      <c r="J473" s="666" t="s">
        <v>2135</v>
      </c>
      <c r="K473" s="666" t="s">
        <v>2136</v>
      </c>
      <c r="L473" s="668">
        <v>255.96583623731561</v>
      </c>
      <c r="M473" s="668">
        <v>2</v>
      </c>
      <c r="N473" s="669">
        <v>511.93167247463123</v>
      </c>
    </row>
    <row r="474" spans="1:14" ht="14.4" customHeight="1" x14ac:dyDescent="0.3">
      <c r="A474" s="664" t="s">
        <v>544</v>
      </c>
      <c r="B474" s="665" t="s">
        <v>545</v>
      </c>
      <c r="C474" s="666" t="s">
        <v>549</v>
      </c>
      <c r="D474" s="667" t="s">
        <v>4277</v>
      </c>
      <c r="E474" s="666" t="s">
        <v>569</v>
      </c>
      <c r="F474" s="667" t="s">
        <v>4283</v>
      </c>
      <c r="G474" s="666" t="s">
        <v>613</v>
      </c>
      <c r="H474" s="666" t="s">
        <v>2137</v>
      </c>
      <c r="I474" s="666" t="s">
        <v>2137</v>
      </c>
      <c r="J474" s="666" t="s">
        <v>2138</v>
      </c>
      <c r="K474" s="666" t="s">
        <v>2139</v>
      </c>
      <c r="L474" s="668">
        <v>81.90000000000002</v>
      </c>
      <c r="M474" s="668">
        <v>2</v>
      </c>
      <c r="N474" s="669">
        <v>163.80000000000004</v>
      </c>
    </row>
    <row r="475" spans="1:14" ht="14.4" customHeight="1" x14ac:dyDescent="0.3">
      <c r="A475" s="664" t="s">
        <v>544</v>
      </c>
      <c r="B475" s="665" t="s">
        <v>545</v>
      </c>
      <c r="C475" s="666" t="s">
        <v>549</v>
      </c>
      <c r="D475" s="667" t="s">
        <v>4277</v>
      </c>
      <c r="E475" s="666" t="s">
        <v>569</v>
      </c>
      <c r="F475" s="667" t="s">
        <v>4283</v>
      </c>
      <c r="G475" s="666" t="s">
        <v>613</v>
      </c>
      <c r="H475" s="666" t="s">
        <v>2140</v>
      </c>
      <c r="I475" s="666" t="s">
        <v>2140</v>
      </c>
      <c r="J475" s="666" t="s">
        <v>2141</v>
      </c>
      <c r="K475" s="666" t="s">
        <v>2142</v>
      </c>
      <c r="L475" s="668">
        <v>54.87</v>
      </c>
      <c r="M475" s="668">
        <v>1</v>
      </c>
      <c r="N475" s="669">
        <v>54.87</v>
      </c>
    </row>
    <row r="476" spans="1:14" ht="14.4" customHeight="1" x14ac:dyDescent="0.3">
      <c r="A476" s="664" t="s">
        <v>544</v>
      </c>
      <c r="B476" s="665" t="s">
        <v>545</v>
      </c>
      <c r="C476" s="666" t="s">
        <v>549</v>
      </c>
      <c r="D476" s="667" t="s">
        <v>4277</v>
      </c>
      <c r="E476" s="666" t="s">
        <v>569</v>
      </c>
      <c r="F476" s="667" t="s">
        <v>4283</v>
      </c>
      <c r="G476" s="666" t="s">
        <v>613</v>
      </c>
      <c r="H476" s="666" t="s">
        <v>2143</v>
      </c>
      <c r="I476" s="666" t="s">
        <v>2143</v>
      </c>
      <c r="J476" s="666" t="s">
        <v>2144</v>
      </c>
      <c r="K476" s="666" t="s">
        <v>2145</v>
      </c>
      <c r="L476" s="668">
        <v>50.3</v>
      </c>
      <c r="M476" s="668">
        <v>4</v>
      </c>
      <c r="N476" s="669">
        <v>201.2</v>
      </c>
    </row>
    <row r="477" spans="1:14" ht="14.4" customHeight="1" x14ac:dyDescent="0.3">
      <c r="A477" s="664" t="s">
        <v>544</v>
      </c>
      <c r="B477" s="665" t="s">
        <v>545</v>
      </c>
      <c r="C477" s="666" t="s">
        <v>549</v>
      </c>
      <c r="D477" s="667" t="s">
        <v>4277</v>
      </c>
      <c r="E477" s="666" t="s">
        <v>569</v>
      </c>
      <c r="F477" s="667" t="s">
        <v>4283</v>
      </c>
      <c r="G477" s="666" t="s">
        <v>613</v>
      </c>
      <c r="H477" s="666" t="s">
        <v>2146</v>
      </c>
      <c r="I477" s="666" t="s">
        <v>1062</v>
      </c>
      <c r="J477" s="666" t="s">
        <v>2147</v>
      </c>
      <c r="K477" s="666"/>
      <c r="L477" s="668">
        <v>44.919261946692714</v>
      </c>
      <c r="M477" s="668">
        <v>14</v>
      </c>
      <c r="N477" s="669">
        <v>628.86966725369803</v>
      </c>
    </row>
    <row r="478" spans="1:14" ht="14.4" customHeight="1" x14ac:dyDescent="0.3">
      <c r="A478" s="664" t="s">
        <v>544</v>
      </c>
      <c r="B478" s="665" t="s">
        <v>545</v>
      </c>
      <c r="C478" s="666" t="s">
        <v>549</v>
      </c>
      <c r="D478" s="667" t="s">
        <v>4277</v>
      </c>
      <c r="E478" s="666" t="s">
        <v>569</v>
      </c>
      <c r="F478" s="667" t="s">
        <v>4283</v>
      </c>
      <c r="G478" s="666" t="s">
        <v>613</v>
      </c>
      <c r="H478" s="666" t="s">
        <v>2148</v>
      </c>
      <c r="I478" s="666" t="s">
        <v>2148</v>
      </c>
      <c r="J478" s="666" t="s">
        <v>2149</v>
      </c>
      <c r="K478" s="666" t="s">
        <v>2075</v>
      </c>
      <c r="L478" s="668">
        <v>180.19999999999996</v>
      </c>
      <c r="M478" s="668">
        <v>2</v>
      </c>
      <c r="N478" s="669">
        <v>360.39999999999992</v>
      </c>
    </row>
    <row r="479" spans="1:14" ht="14.4" customHeight="1" x14ac:dyDescent="0.3">
      <c r="A479" s="664" t="s">
        <v>544</v>
      </c>
      <c r="B479" s="665" t="s">
        <v>545</v>
      </c>
      <c r="C479" s="666" t="s">
        <v>549</v>
      </c>
      <c r="D479" s="667" t="s">
        <v>4277</v>
      </c>
      <c r="E479" s="666" t="s">
        <v>569</v>
      </c>
      <c r="F479" s="667" t="s">
        <v>4283</v>
      </c>
      <c r="G479" s="666" t="s">
        <v>613</v>
      </c>
      <c r="H479" s="666" t="s">
        <v>2150</v>
      </c>
      <c r="I479" s="666" t="s">
        <v>2151</v>
      </c>
      <c r="J479" s="666" t="s">
        <v>2152</v>
      </c>
      <c r="K479" s="666" t="s">
        <v>2153</v>
      </c>
      <c r="L479" s="668">
        <v>3377.3200475148938</v>
      </c>
      <c r="M479" s="668">
        <v>8.1890000000000001</v>
      </c>
      <c r="N479" s="669">
        <v>27656.873869099465</v>
      </c>
    </row>
    <row r="480" spans="1:14" ht="14.4" customHeight="1" x14ac:dyDescent="0.3">
      <c r="A480" s="664" t="s">
        <v>544</v>
      </c>
      <c r="B480" s="665" t="s">
        <v>545</v>
      </c>
      <c r="C480" s="666" t="s">
        <v>549</v>
      </c>
      <c r="D480" s="667" t="s">
        <v>4277</v>
      </c>
      <c r="E480" s="666" t="s">
        <v>569</v>
      </c>
      <c r="F480" s="667" t="s">
        <v>4283</v>
      </c>
      <c r="G480" s="666" t="s">
        <v>613</v>
      </c>
      <c r="H480" s="666" t="s">
        <v>2154</v>
      </c>
      <c r="I480" s="666" t="s">
        <v>2154</v>
      </c>
      <c r="J480" s="666" t="s">
        <v>2155</v>
      </c>
      <c r="K480" s="666" t="s">
        <v>2156</v>
      </c>
      <c r="L480" s="668">
        <v>235.26000000000005</v>
      </c>
      <c r="M480" s="668">
        <v>4</v>
      </c>
      <c r="N480" s="669">
        <v>941.04000000000019</v>
      </c>
    </row>
    <row r="481" spans="1:14" ht="14.4" customHeight="1" x14ac:dyDescent="0.3">
      <c r="A481" s="664" t="s">
        <v>544</v>
      </c>
      <c r="B481" s="665" t="s">
        <v>545</v>
      </c>
      <c r="C481" s="666" t="s">
        <v>549</v>
      </c>
      <c r="D481" s="667" t="s">
        <v>4277</v>
      </c>
      <c r="E481" s="666" t="s">
        <v>569</v>
      </c>
      <c r="F481" s="667" t="s">
        <v>4283</v>
      </c>
      <c r="G481" s="666" t="s">
        <v>613</v>
      </c>
      <c r="H481" s="666" t="s">
        <v>2157</v>
      </c>
      <c r="I481" s="666" t="s">
        <v>2157</v>
      </c>
      <c r="J481" s="666" t="s">
        <v>2158</v>
      </c>
      <c r="K481" s="666" t="s">
        <v>2159</v>
      </c>
      <c r="L481" s="668">
        <v>134.13000000000002</v>
      </c>
      <c r="M481" s="668">
        <v>4</v>
      </c>
      <c r="N481" s="669">
        <v>536.5200000000001</v>
      </c>
    </row>
    <row r="482" spans="1:14" ht="14.4" customHeight="1" x14ac:dyDescent="0.3">
      <c r="A482" s="664" t="s">
        <v>544</v>
      </c>
      <c r="B482" s="665" t="s">
        <v>545</v>
      </c>
      <c r="C482" s="666" t="s">
        <v>549</v>
      </c>
      <c r="D482" s="667" t="s">
        <v>4277</v>
      </c>
      <c r="E482" s="666" t="s">
        <v>569</v>
      </c>
      <c r="F482" s="667" t="s">
        <v>4283</v>
      </c>
      <c r="G482" s="666" t="s">
        <v>613</v>
      </c>
      <c r="H482" s="666" t="s">
        <v>2160</v>
      </c>
      <c r="I482" s="666" t="s">
        <v>2161</v>
      </c>
      <c r="J482" s="666" t="s">
        <v>2162</v>
      </c>
      <c r="K482" s="666" t="s">
        <v>2163</v>
      </c>
      <c r="L482" s="668">
        <v>49.190000000000012</v>
      </c>
      <c r="M482" s="668">
        <v>1</v>
      </c>
      <c r="N482" s="669">
        <v>49.190000000000012</v>
      </c>
    </row>
    <row r="483" spans="1:14" ht="14.4" customHeight="1" x14ac:dyDescent="0.3">
      <c r="A483" s="664" t="s">
        <v>544</v>
      </c>
      <c r="B483" s="665" t="s">
        <v>545</v>
      </c>
      <c r="C483" s="666" t="s">
        <v>549</v>
      </c>
      <c r="D483" s="667" t="s">
        <v>4277</v>
      </c>
      <c r="E483" s="666" t="s">
        <v>569</v>
      </c>
      <c r="F483" s="667" t="s">
        <v>4283</v>
      </c>
      <c r="G483" s="666" t="s">
        <v>613</v>
      </c>
      <c r="H483" s="666" t="s">
        <v>2164</v>
      </c>
      <c r="I483" s="666" t="s">
        <v>1062</v>
      </c>
      <c r="J483" s="666" t="s">
        <v>2165</v>
      </c>
      <c r="K483" s="666"/>
      <c r="L483" s="668">
        <v>315.72000000000003</v>
      </c>
      <c r="M483" s="668">
        <v>1</v>
      </c>
      <c r="N483" s="669">
        <v>315.72000000000003</v>
      </c>
    </row>
    <row r="484" spans="1:14" ht="14.4" customHeight="1" x14ac:dyDescent="0.3">
      <c r="A484" s="664" t="s">
        <v>544</v>
      </c>
      <c r="B484" s="665" t="s">
        <v>545</v>
      </c>
      <c r="C484" s="666" t="s">
        <v>549</v>
      </c>
      <c r="D484" s="667" t="s">
        <v>4277</v>
      </c>
      <c r="E484" s="666" t="s">
        <v>569</v>
      </c>
      <c r="F484" s="667" t="s">
        <v>4283</v>
      </c>
      <c r="G484" s="666" t="s">
        <v>613</v>
      </c>
      <c r="H484" s="666" t="s">
        <v>2166</v>
      </c>
      <c r="I484" s="666" t="s">
        <v>2166</v>
      </c>
      <c r="J484" s="666" t="s">
        <v>2167</v>
      </c>
      <c r="K484" s="666" t="s">
        <v>2168</v>
      </c>
      <c r="L484" s="668">
        <v>245.78</v>
      </c>
      <c r="M484" s="668">
        <v>1</v>
      </c>
      <c r="N484" s="669">
        <v>245.78</v>
      </c>
    </row>
    <row r="485" spans="1:14" ht="14.4" customHeight="1" x14ac:dyDescent="0.3">
      <c r="A485" s="664" t="s">
        <v>544</v>
      </c>
      <c r="B485" s="665" t="s">
        <v>545</v>
      </c>
      <c r="C485" s="666" t="s">
        <v>549</v>
      </c>
      <c r="D485" s="667" t="s">
        <v>4277</v>
      </c>
      <c r="E485" s="666" t="s">
        <v>569</v>
      </c>
      <c r="F485" s="667" t="s">
        <v>4283</v>
      </c>
      <c r="G485" s="666" t="s">
        <v>613</v>
      </c>
      <c r="H485" s="666" t="s">
        <v>2169</v>
      </c>
      <c r="I485" s="666" t="s">
        <v>1062</v>
      </c>
      <c r="J485" s="666" t="s">
        <v>2170</v>
      </c>
      <c r="K485" s="666" t="s">
        <v>2171</v>
      </c>
      <c r="L485" s="668">
        <v>76.096666666666692</v>
      </c>
      <c r="M485" s="668">
        <v>3</v>
      </c>
      <c r="N485" s="669">
        <v>228.29000000000008</v>
      </c>
    </row>
    <row r="486" spans="1:14" ht="14.4" customHeight="1" x14ac:dyDescent="0.3">
      <c r="A486" s="664" t="s">
        <v>544</v>
      </c>
      <c r="B486" s="665" t="s">
        <v>545</v>
      </c>
      <c r="C486" s="666" t="s">
        <v>549</v>
      </c>
      <c r="D486" s="667" t="s">
        <v>4277</v>
      </c>
      <c r="E486" s="666" t="s">
        <v>569</v>
      </c>
      <c r="F486" s="667" t="s">
        <v>4283</v>
      </c>
      <c r="G486" s="666" t="s">
        <v>613</v>
      </c>
      <c r="H486" s="666" t="s">
        <v>2172</v>
      </c>
      <c r="I486" s="666" t="s">
        <v>2172</v>
      </c>
      <c r="J486" s="666" t="s">
        <v>2173</v>
      </c>
      <c r="K486" s="666" t="s">
        <v>2174</v>
      </c>
      <c r="L486" s="668">
        <v>71.09999999999998</v>
      </c>
      <c r="M486" s="668">
        <v>2</v>
      </c>
      <c r="N486" s="669">
        <v>142.19999999999996</v>
      </c>
    </row>
    <row r="487" spans="1:14" ht="14.4" customHeight="1" x14ac:dyDescent="0.3">
      <c r="A487" s="664" t="s">
        <v>544</v>
      </c>
      <c r="B487" s="665" t="s">
        <v>545</v>
      </c>
      <c r="C487" s="666" t="s">
        <v>549</v>
      </c>
      <c r="D487" s="667" t="s">
        <v>4277</v>
      </c>
      <c r="E487" s="666" t="s">
        <v>569</v>
      </c>
      <c r="F487" s="667" t="s">
        <v>4283</v>
      </c>
      <c r="G487" s="666" t="s">
        <v>613</v>
      </c>
      <c r="H487" s="666" t="s">
        <v>2175</v>
      </c>
      <c r="I487" s="666" t="s">
        <v>2176</v>
      </c>
      <c r="J487" s="666" t="s">
        <v>1505</v>
      </c>
      <c r="K487" s="666" t="s">
        <v>2177</v>
      </c>
      <c r="L487" s="668">
        <v>733.43500000000006</v>
      </c>
      <c r="M487" s="668">
        <v>4</v>
      </c>
      <c r="N487" s="669">
        <v>2933.7400000000002</v>
      </c>
    </row>
    <row r="488" spans="1:14" ht="14.4" customHeight="1" x14ac:dyDescent="0.3">
      <c r="A488" s="664" t="s">
        <v>544</v>
      </c>
      <c r="B488" s="665" t="s">
        <v>545</v>
      </c>
      <c r="C488" s="666" t="s">
        <v>549</v>
      </c>
      <c r="D488" s="667" t="s">
        <v>4277</v>
      </c>
      <c r="E488" s="666" t="s">
        <v>569</v>
      </c>
      <c r="F488" s="667" t="s">
        <v>4283</v>
      </c>
      <c r="G488" s="666" t="s">
        <v>613</v>
      </c>
      <c r="H488" s="666" t="s">
        <v>2178</v>
      </c>
      <c r="I488" s="666" t="s">
        <v>2179</v>
      </c>
      <c r="J488" s="666" t="s">
        <v>2180</v>
      </c>
      <c r="K488" s="666" t="s">
        <v>2181</v>
      </c>
      <c r="L488" s="668">
        <v>1399.9</v>
      </c>
      <c r="M488" s="668">
        <v>2</v>
      </c>
      <c r="N488" s="669">
        <v>2799.8</v>
      </c>
    </row>
    <row r="489" spans="1:14" ht="14.4" customHeight="1" x14ac:dyDescent="0.3">
      <c r="A489" s="664" t="s">
        <v>544</v>
      </c>
      <c r="B489" s="665" t="s">
        <v>545</v>
      </c>
      <c r="C489" s="666" t="s">
        <v>549</v>
      </c>
      <c r="D489" s="667" t="s">
        <v>4277</v>
      </c>
      <c r="E489" s="666" t="s">
        <v>569</v>
      </c>
      <c r="F489" s="667" t="s">
        <v>4283</v>
      </c>
      <c r="G489" s="666" t="s">
        <v>613</v>
      </c>
      <c r="H489" s="666" t="s">
        <v>2182</v>
      </c>
      <c r="I489" s="666" t="s">
        <v>2182</v>
      </c>
      <c r="J489" s="666" t="s">
        <v>2119</v>
      </c>
      <c r="K489" s="666" t="s">
        <v>2183</v>
      </c>
      <c r="L489" s="668">
        <v>42.809951838494733</v>
      </c>
      <c r="M489" s="668">
        <v>24</v>
      </c>
      <c r="N489" s="669">
        <v>1027.4388441238737</v>
      </c>
    </row>
    <row r="490" spans="1:14" ht="14.4" customHeight="1" x14ac:dyDescent="0.3">
      <c r="A490" s="664" t="s">
        <v>544</v>
      </c>
      <c r="B490" s="665" t="s">
        <v>545</v>
      </c>
      <c r="C490" s="666" t="s">
        <v>549</v>
      </c>
      <c r="D490" s="667" t="s">
        <v>4277</v>
      </c>
      <c r="E490" s="666" t="s">
        <v>569</v>
      </c>
      <c r="F490" s="667" t="s">
        <v>4283</v>
      </c>
      <c r="G490" s="666" t="s">
        <v>613</v>
      </c>
      <c r="H490" s="666" t="s">
        <v>2184</v>
      </c>
      <c r="I490" s="666" t="s">
        <v>2184</v>
      </c>
      <c r="J490" s="666" t="s">
        <v>2185</v>
      </c>
      <c r="K490" s="666" t="s">
        <v>2186</v>
      </c>
      <c r="L490" s="668">
        <v>84.899024941997496</v>
      </c>
      <c r="M490" s="668">
        <v>20.67</v>
      </c>
      <c r="N490" s="669">
        <v>1754.8628455510884</v>
      </c>
    </row>
    <row r="491" spans="1:14" ht="14.4" customHeight="1" x14ac:dyDescent="0.3">
      <c r="A491" s="664" t="s">
        <v>544</v>
      </c>
      <c r="B491" s="665" t="s">
        <v>545</v>
      </c>
      <c r="C491" s="666" t="s">
        <v>549</v>
      </c>
      <c r="D491" s="667" t="s">
        <v>4277</v>
      </c>
      <c r="E491" s="666" t="s">
        <v>569</v>
      </c>
      <c r="F491" s="667" t="s">
        <v>4283</v>
      </c>
      <c r="G491" s="666" t="s">
        <v>613</v>
      </c>
      <c r="H491" s="666" t="s">
        <v>2187</v>
      </c>
      <c r="I491" s="666" t="s">
        <v>2187</v>
      </c>
      <c r="J491" s="666" t="s">
        <v>2188</v>
      </c>
      <c r="K491" s="666" t="s">
        <v>2189</v>
      </c>
      <c r="L491" s="668">
        <v>316.93079719271776</v>
      </c>
      <c r="M491" s="668">
        <v>13.748999999999999</v>
      </c>
      <c r="N491" s="669">
        <v>4357.4815306026758</v>
      </c>
    </row>
    <row r="492" spans="1:14" ht="14.4" customHeight="1" x14ac:dyDescent="0.3">
      <c r="A492" s="664" t="s">
        <v>544</v>
      </c>
      <c r="B492" s="665" t="s">
        <v>545</v>
      </c>
      <c r="C492" s="666" t="s">
        <v>549</v>
      </c>
      <c r="D492" s="667" t="s">
        <v>4277</v>
      </c>
      <c r="E492" s="666" t="s">
        <v>569</v>
      </c>
      <c r="F492" s="667" t="s">
        <v>4283</v>
      </c>
      <c r="G492" s="666" t="s">
        <v>613</v>
      </c>
      <c r="H492" s="666" t="s">
        <v>2190</v>
      </c>
      <c r="I492" s="666" t="s">
        <v>2190</v>
      </c>
      <c r="J492" s="666" t="s">
        <v>2191</v>
      </c>
      <c r="K492" s="666" t="s">
        <v>2189</v>
      </c>
      <c r="L492" s="668">
        <v>15552.063489583334</v>
      </c>
      <c r="M492" s="668">
        <v>24</v>
      </c>
      <c r="N492" s="669">
        <v>373249.52374999999</v>
      </c>
    </row>
    <row r="493" spans="1:14" ht="14.4" customHeight="1" x14ac:dyDescent="0.3">
      <c r="A493" s="664" t="s">
        <v>544</v>
      </c>
      <c r="B493" s="665" t="s">
        <v>545</v>
      </c>
      <c r="C493" s="666" t="s">
        <v>549</v>
      </c>
      <c r="D493" s="667" t="s">
        <v>4277</v>
      </c>
      <c r="E493" s="666" t="s">
        <v>569</v>
      </c>
      <c r="F493" s="667" t="s">
        <v>4283</v>
      </c>
      <c r="G493" s="666" t="s">
        <v>613</v>
      </c>
      <c r="H493" s="666" t="s">
        <v>2192</v>
      </c>
      <c r="I493" s="666" t="s">
        <v>2192</v>
      </c>
      <c r="J493" s="666" t="s">
        <v>797</v>
      </c>
      <c r="K493" s="666" t="s">
        <v>2109</v>
      </c>
      <c r="L493" s="668">
        <v>72.88</v>
      </c>
      <c r="M493" s="668">
        <v>9</v>
      </c>
      <c r="N493" s="669">
        <v>655.92</v>
      </c>
    </row>
    <row r="494" spans="1:14" ht="14.4" customHeight="1" x14ac:dyDescent="0.3">
      <c r="A494" s="664" t="s">
        <v>544</v>
      </c>
      <c r="B494" s="665" t="s">
        <v>545</v>
      </c>
      <c r="C494" s="666" t="s">
        <v>549</v>
      </c>
      <c r="D494" s="667" t="s">
        <v>4277</v>
      </c>
      <c r="E494" s="666" t="s">
        <v>569</v>
      </c>
      <c r="F494" s="667" t="s">
        <v>4283</v>
      </c>
      <c r="G494" s="666" t="s">
        <v>613</v>
      </c>
      <c r="H494" s="666" t="s">
        <v>2193</v>
      </c>
      <c r="I494" s="666" t="s">
        <v>2194</v>
      </c>
      <c r="J494" s="666" t="s">
        <v>869</v>
      </c>
      <c r="K494" s="666" t="s">
        <v>2195</v>
      </c>
      <c r="L494" s="668">
        <v>59.110000000000028</v>
      </c>
      <c r="M494" s="668">
        <v>1</v>
      </c>
      <c r="N494" s="669">
        <v>59.110000000000028</v>
      </c>
    </row>
    <row r="495" spans="1:14" ht="14.4" customHeight="1" x14ac:dyDescent="0.3">
      <c r="A495" s="664" t="s">
        <v>544</v>
      </c>
      <c r="B495" s="665" t="s">
        <v>545</v>
      </c>
      <c r="C495" s="666" t="s">
        <v>549</v>
      </c>
      <c r="D495" s="667" t="s">
        <v>4277</v>
      </c>
      <c r="E495" s="666" t="s">
        <v>569</v>
      </c>
      <c r="F495" s="667" t="s">
        <v>4283</v>
      </c>
      <c r="G495" s="666" t="s">
        <v>613</v>
      </c>
      <c r="H495" s="666" t="s">
        <v>2196</v>
      </c>
      <c r="I495" s="666" t="s">
        <v>2197</v>
      </c>
      <c r="J495" s="666" t="s">
        <v>2198</v>
      </c>
      <c r="K495" s="666" t="s">
        <v>2199</v>
      </c>
      <c r="L495" s="668">
        <v>458.93</v>
      </c>
      <c r="M495" s="668">
        <v>1</v>
      </c>
      <c r="N495" s="669">
        <v>458.93</v>
      </c>
    </row>
    <row r="496" spans="1:14" ht="14.4" customHeight="1" x14ac:dyDescent="0.3">
      <c r="A496" s="664" t="s">
        <v>544</v>
      </c>
      <c r="B496" s="665" t="s">
        <v>545</v>
      </c>
      <c r="C496" s="666" t="s">
        <v>549</v>
      </c>
      <c r="D496" s="667" t="s">
        <v>4277</v>
      </c>
      <c r="E496" s="666" t="s">
        <v>569</v>
      </c>
      <c r="F496" s="667" t="s">
        <v>4283</v>
      </c>
      <c r="G496" s="666" t="s">
        <v>613</v>
      </c>
      <c r="H496" s="666" t="s">
        <v>2200</v>
      </c>
      <c r="I496" s="666" t="s">
        <v>2200</v>
      </c>
      <c r="J496" s="666" t="s">
        <v>2201</v>
      </c>
      <c r="K496" s="666" t="s">
        <v>2202</v>
      </c>
      <c r="L496" s="668">
        <v>292.42000000000019</v>
      </c>
      <c r="M496" s="668">
        <v>1</v>
      </c>
      <c r="N496" s="669">
        <v>292.42000000000019</v>
      </c>
    </row>
    <row r="497" spans="1:14" ht="14.4" customHeight="1" x14ac:dyDescent="0.3">
      <c r="A497" s="664" t="s">
        <v>544</v>
      </c>
      <c r="B497" s="665" t="s">
        <v>545</v>
      </c>
      <c r="C497" s="666" t="s">
        <v>549</v>
      </c>
      <c r="D497" s="667" t="s">
        <v>4277</v>
      </c>
      <c r="E497" s="666" t="s">
        <v>569</v>
      </c>
      <c r="F497" s="667" t="s">
        <v>4283</v>
      </c>
      <c r="G497" s="666" t="s">
        <v>613</v>
      </c>
      <c r="H497" s="666" t="s">
        <v>2203</v>
      </c>
      <c r="I497" s="666" t="s">
        <v>1062</v>
      </c>
      <c r="J497" s="666" t="s">
        <v>2204</v>
      </c>
      <c r="K497" s="666"/>
      <c r="L497" s="668">
        <v>89.072857142857146</v>
      </c>
      <c r="M497" s="668">
        <v>14</v>
      </c>
      <c r="N497" s="669">
        <v>1247.02</v>
      </c>
    </row>
    <row r="498" spans="1:14" ht="14.4" customHeight="1" x14ac:dyDescent="0.3">
      <c r="A498" s="664" t="s">
        <v>544</v>
      </c>
      <c r="B498" s="665" t="s">
        <v>545</v>
      </c>
      <c r="C498" s="666" t="s">
        <v>549</v>
      </c>
      <c r="D498" s="667" t="s">
        <v>4277</v>
      </c>
      <c r="E498" s="666" t="s">
        <v>569</v>
      </c>
      <c r="F498" s="667" t="s">
        <v>4283</v>
      </c>
      <c r="G498" s="666" t="s">
        <v>613</v>
      </c>
      <c r="H498" s="666" t="s">
        <v>2205</v>
      </c>
      <c r="I498" s="666" t="s">
        <v>2205</v>
      </c>
      <c r="J498" s="666" t="s">
        <v>725</v>
      </c>
      <c r="K498" s="666" t="s">
        <v>726</v>
      </c>
      <c r="L498" s="668">
        <v>62.01</v>
      </c>
      <c r="M498" s="668">
        <v>11</v>
      </c>
      <c r="N498" s="669">
        <v>682.11</v>
      </c>
    </row>
    <row r="499" spans="1:14" ht="14.4" customHeight="1" x14ac:dyDescent="0.3">
      <c r="A499" s="664" t="s">
        <v>544</v>
      </c>
      <c r="B499" s="665" t="s">
        <v>545</v>
      </c>
      <c r="C499" s="666" t="s">
        <v>549</v>
      </c>
      <c r="D499" s="667" t="s">
        <v>4277</v>
      </c>
      <c r="E499" s="666" t="s">
        <v>569</v>
      </c>
      <c r="F499" s="667" t="s">
        <v>4283</v>
      </c>
      <c r="G499" s="666" t="s">
        <v>613</v>
      </c>
      <c r="H499" s="666" t="s">
        <v>2206</v>
      </c>
      <c r="I499" s="666" t="s">
        <v>2206</v>
      </c>
      <c r="J499" s="666" t="s">
        <v>797</v>
      </c>
      <c r="K499" s="666" t="s">
        <v>798</v>
      </c>
      <c r="L499" s="668">
        <v>28.6</v>
      </c>
      <c r="M499" s="668">
        <v>74</v>
      </c>
      <c r="N499" s="669">
        <v>2116.4</v>
      </c>
    </row>
    <row r="500" spans="1:14" ht="14.4" customHeight="1" x14ac:dyDescent="0.3">
      <c r="A500" s="664" t="s">
        <v>544</v>
      </c>
      <c r="B500" s="665" t="s">
        <v>545</v>
      </c>
      <c r="C500" s="666" t="s">
        <v>549</v>
      </c>
      <c r="D500" s="667" t="s">
        <v>4277</v>
      </c>
      <c r="E500" s="666" t="s">
        <v>569</v>
      </c>
      <c r="F500" s="667" t="s">
        <v>4283</v>
      </c>
      <c r="G500" s="666" t="s">
        <v>613</v>
      </c>
      <c r="H500" s="666" t="s">
        <v>2207</v>
      </c>
      <c r="I500" s="666" t="s">
        <v>2207</v>
      </c>
      <c r="J500" s="666" t="s">
        <v>797</v>
      </c>
      <c r="K500" s="666" t="s">
        <v>2208</v>
      </c>
      <c r="L500" s="668">
        <v>18.72</v>
      </c>
      <c r="M500" s="668">
        <v>2</v>
      </c>
      <c r="N500" s="669">
        <v>37.44</v>
      </c>
    </row>
    <row r="501" spans="1:14" ht="14.4" customHeight="1" x14ac:dyDescent="0.3">
      <c r="A501" s="664" t="s">
        <v>544</v>
      </c>
      <c r="B501" s="665" t="s">
        <v>545</v>
      </c>
      <c r="C501" s="666" t="s">
        <v>549</v>
      </c>
      <c r="D501" s="667" t="s">
        <v>4277</v>
      </c>
      <c r="E501" s="666" t="s">
        <v>569</v>
      </c>
      <c r="F501" s="667" t="s">
        <v>4283</v>
      </c>
      <c r="G501" s="666" t="s">
        <v>613</v>
      </c>
      <c r="H501" s="666" t="s">
        <v>2209</v>
      </c>
      <c r="I501" s="666" t="s">
        <v>2209</v>
      </c>
      <c r="J501" s="666" t="s">
        <v>2210</v>
      </c>
      <c r="K501" s="666" t="s">
        <v>2211</v>
      </c>
      <c r="L501" s="668">
        <v>26.949987197314776</v>
      </c>
      <c r="M501" s="668">
        <v>39</v>
      </c>
      <c r="N501" s="669">
        <v>1051.0495006952763</v>
      </c>
    </row>
    <row r="502" spans="1:14" ht="14.4" customHeight="1" x14ac:dyDescent="0.3">
      <c r="A502" s="664" t="s">
        <v>544</v>
      </c>
      <c r="B502" s="665" t="s">
        <v>545</v>
      </c>
      <c r="C502" s="666" t="s">
        <v>549</v>
      </c>
      <c r="D502" s="667" t="s">
        <v>4277</v>
      </c>
      <c r="E502" s="666" t="s">
        <v>569</v>
      </c>
      <c r="F502" s="667" t="s">
        <v>4283</v>
      </c>
      <c r="G502" s="666" t="s">
        <v>613</v>
      </c>
      <c r="H502" s="666" t="s">
        <v>2212</v>
      </c>
      <c r="I502" s="666" t="s">
        <v>2212</v>
      </c>
      <c r="J502" s="666" t="s">
        <v>2213</v>
      </c>
      <c r="K502" s="666" t="s">
        <v>2214</v>
      </c>
      <c r="L502" s="668">
        <v>232.72000000000003</v>
      </c>
      <c r="M502" s="668">
        <v>4</v>
      </c>
      <c r="N502" s="669">
        <v>930.88000000000011</v>
      </c>
    </row>
    <row r="503" spans="1:14" ht="14.4" customHeight="1" x14ac:dyDescent="0.3">
      <c r="A503" s="664" t="s">
        <v>544</v>
      </c>
      <c r="B503" s="665" t="s">
        <v>545</v>
      </c>
      <c r="C503" s="666" t="s">
        <v>549</v>
      </c>
      <c r="D503" s="667" t="s">
        <v>4277</v>
      </c>
      <c r="E503" s="666" t="s">
        <v>569</v>
      </c>
      <c r="F503" s="667" t="s">
        <v>4283</v>
      </c>
      <c r="G503" s="666" t="s">
        <v>613</v>
      </c>
      <c r="H503" s="666" t="s">
        <v>2215</v>
      </c>
      <c r="I503" s="666" t="s">
        <v>2215</v>
      </c>
      <c r="J503" s="666" t="s">
        <v>2216</v>
      </c>
      <c r="K503" s="666" t="s">
        <v>2217</v>
      </c>
      <c r="L503" s="668">
        <v>1023.47</v>
      </c>
      <c r="M503" s="668">
        <v>1</v>
      </c>
      <c r="N503" s="669">
        <v>1023.47</v>
      </c>
    </row>
    <row r="504" spans="1:14" ht="14.4" customHeight="1" x14ac:dyDescent="0.3">
      <c r="A504" s="664" t="s">
        <v>544</v>
      </c>
      <c r="B504" s="665" t="s">
        <v>545</v>
      </c>
      <c r="C504" s="666" t="s">
        <v>549</v>
      </c>
      <c r="D504" s="667" t="s">
        <v>4277</v>
      </c>
      <c r="E504" s="666" t="s">
        <v>569</v>
      </c>
      <c r="F504" s="667" t="s">
        <v>4283</v>
      </c>
      <c r="G504" s="666" t="s">
        <v>613</v>
      </c>
      <c r="H504" s="666" t="s">
        <v>2218</v>
      </c>
      <c r="I504" s="666" t="s">
        <v>2219</v>
      </c>
      <c r="J504" s="666" t="s">
        <v>2220</v>
      </c>
      <c r="K504" s="666" t="s">
        <v>2221</v>
      </c>
      <c r="L504" s="668">
        <v>79.73</v>
      </c>
      <c r="M504" s="668">
        <v>1</v>
      </c>
      <c r="N504" s="669">
        <v>79.73</v>
      </c>
    </row>
    <row r="505" spans="1:14" ht="14.4" customHeight="1" x14ac:dyDescent="0.3">
      <c r="A505" s="664" t="s">
        <v>544</v>
      </c>
      <c r="B505" s="665" t="s">
        <v>545</v>
      </c>
      <c r="C505" s="666" t="s">
        <v>549</v>
      </c>
      <c r="D505" s="667" t="s">
        <v>4277</v>
      </c>
      <c r="E505" s="666" t="s">
        <v>569</v>
      </c>
      <c r="F505" s="667" t="s">
        <v>4283</v>
      </c>
      <c r="G505" s="666" t="s">
        <v>613</v>
      </c>
      <c r="H505" s="666" t="s">
        <v>2222</v>
      </c>
      <c r="I505" s="666" t="s">
        <v>2223</v>
      </c>
      <c r="J505" s="666" t="s">
        <v>2224</v>
      </c>
      <c r="K505" s="666" t="s">
        <v>2225</v>
      </c>
      <c r="L505" s="668">
        <v>868.28999999999985</v>
      </c>
      <c r="M505" s="668">
        <v>1</v>
      </c>
      <c r="N505" s="669">
        <v>868.28999999999985</v>
      </c>
    </row>
    <row r="506" spans="1:14" ht="14.4" customHeight="1" x14ac:dyDescent="0.3">
      <c r="A506" s="664" t="s">
        <v>544</v>
      </c>
      <c r="B506" s="665" t="s">
        <v>545</v>
      </c>
      <c r="C506" s="666" t="s">
        <v>549</v>
      </c>
      <c r="D506" s="667" t="s">
        <v>4277</v>
      </c>
      <c r="E506" s="666" t="s">
        <v>569</v>
      </c>
      <c r="F506" s="667" t="s">
        <v>4283</v>
      </c>
      <c r="G506" s="666" t="s">
        <v>613</v>
      </c>
      <c r="H506" s="666" t="s">
        <v>2226</v>
      </c>
      <c r="I506" s="666" t="s">
        <v>2226</v>
      </c>
      <c r="J506" s="666" t="s">
        <v>2227</v>
      </c>
      <c r="K506" s="666" t="s">
        <v>1086</v>
      </c>
      <c r="L506" s="668">
        <v>66.610000000000028</v>
      </c>
      <c r="M506" s="668">
        <v>1</v>
      </c>
      <c r="N506" s="669">
        <v>66.610000000000028</v>
      </c>
    </row>
    <row r="507" spans="1:14" ht="14.4" customHeight="1" x14ac:dyDescent="0.3">
      <c r="A507" s="664" t="s">
        <v>544</v>
      </c>
      <c r="B507" s="665" t="s">
        <v>545</v>
      </c>
      <c r="C507" s="666" t="s">
        <v>549</v>
      </c>
      <c r="D507" s="667" t="s">
        <v>4277</v>
      </c>
      <c r="E507" s="666" t="s">
        <v>569</v>
      </c>
      <c r="F507" s="667" t="s">
        <v>4283</v>
      </c>
      <c r="G507" s="666" t="s">
        <v>613</v>
      </c>
      <c r="H507" s="666" t="s">
        <v>2228</v>
      </c>
      <c r="I507" s="666" t="s">
        <v>2229</v>
      </c>
      <c r="J507" s="666" t="s">
        <v>2230</v>
      </c>
      <c r="K507" s="666" t="s">
        <v>2231</v>
      </c>
      <c r="L507" s="668">
        <v>802.0900000000006</v>
      </c>
      <c r="M507" s="668">
        <v>1</v>
      </c>
      <c r="N507" s="669">
        <v>802.0900000000006</v>
      </c>
    </row>
    <row r="508" spans="1:14" ht="14.4" customHeight="1" x14ac:dyDescent="0.3">
      <c r="A508" s="664" t="s">
        <v>544</v>
      </c>
      <c r="B508" s="665" t="s">
        <v>545</v>
      </c>
      <c r="C508" s="666" t="s">
        <v>549</v>
      </c>
      <c r="D508" s="667" t="s">
        <v>4277</v>
      </c>
      <c r="E508" s="666" t="s">
        <v>569</v>
      </c>
      <c r="F508" s="667" t="s">
        <v>4283</v>
      </c>
      <c r="G508" s="666" t="s">
        <v>613</v>
      </c>
      <c r="H508" s="666" t="s">
        <v>2232</v>
      </c>
      <c r="I508" s="666" t="s">
        <v>1062</v>
      </c>
      <c r="J508" s="666" t="s">
        <v>2233</v>
      </c>
      <c r="K508" s="666"/>
      <c r="L508" s="668">
        <v>54.859999999999992</v>
      </c>
      <c r="M508" s="668">
        <v>3</v>
      </c>
      <c r="N508" s="669">
        <v>164.57999999999998</v>
      </c>
    </row>
    <row r="509" spans="1:14" ht="14.4" customHeight="1" x14ac:dyDescent="0.3">
      <c r="A509" s="664" t="s">
        <v>544</v>
      </c>
      <c r="B509" s="665" t="s">
        <v>545</v>
      </c>
      <c r="C509" s="666" t="s">
        <v>549</v>
      </c>
      <c r="D509" s="667" t="s">
        <v>4277</v>
      </c>
      <c r="E509" s="666" t="s">
        <v>569</v>
      </c>
      <c r="F509" s="667" t="s">
        <v>4283</v>
      </c>
      <c r="G509" s="666" t="s">
        <v>613</v>
      </c>
      <c r="H509" s="666" t="s">
        <v>2234</v>
      </c>
      <c r="I509" s="666" t="s">
        <v>2235</v>
      </c>
      <c r="J509" s="666" t="s">
        <v>2236</v>
      </c>
      <c r="K509" s="666" t="s">
        <v>2237</v>
      </c>
      <c r="L509" s="668">
        <v>169.75000000000003</v>
      </c>
      <c r="M509" s="668">
        <v>1</v>
      </c>
      <c r="N509" s="669">
        <v>169.75000000000003</v>
      </c>
    </row>
    <row r="510" spans="1:14" ht="14.4" customHeight="1" x14ac:dyDescent="0.3">
      <c r="A510" s="664" t="s">
        <v>544</v>
      </c>
      <c r="B510" s="665" t="s">
        <v>545</v>
      </c>
      <c r="C510" s="666" t="s">
        <v>549</v>
      </c>
      <c r="D510" s="667" t="s">
        <v>4277</v>
      </c>
      <c r="E510" s="666" t="s">
        <v>569</v>
      </c>
      <c r="F510" s="667" t="s">
        <v>4283</v>
      </c>
      <c r="G510" s="666" t="s">
        <v>2238</v>
      </c>
      <c r="H510" s="666" t="s">
        <v>2239</v>
      </c>
      <c r="I510" s="666" t="s">
        <v>2239</v>
      </c>
      <c r="J510" s="666" t="s">
        <v>2240</v>
      </c>
      <c r="K510" s="666" t="s">
        <v>2241</v>
      </c>
      <c r="L510" s="668">
        <v>14.88</v>
      </c>
      <c r="M510" s="668">
        <v>3</v>
      </c>
      <c r="N510" s="669">
        <v>44.64</v>
      </c>
    </row>
    <row r="511" spans="1:14" ht="14.4" customHeight="1" x14ac:dyDescent="0.3">
      <c r="A511" s="664" t="s">
        <v>544</v>
      </c>
      <c r="B511" s="665" t="s">
        <v>545</v>
      </c>
      <c r="C511" s="666" t="s">
        <v>549</v>
      </c>
      <c r="D511" s="667" t="s">
        <v>4277</v>
      </c>
      <c r="E511" s="666" t="s">
        <v>569</v>
      </c>
      <c r="F511" s="667" t="s">
        <v>4283</v>
      </c>
      <c r="G511" s="666" t="s">
        <v>2238</v>
      </c>
      <c r="H511" s="666" t="s">
        <v>2242</v>
      </c>
      <c r="I511" s="666" t="s">
        <v>2242</v>
      </c>
      <c r="J511" s="666" t="s">
        <v>2243</v>
      </c>
      <c r="K511" s="666" t="s">
        <v>2244</v>
      </c>
      <c r="L511" s="668">
        <v>12.060000000000004</v>
      </c>
      <c r="M511" s="668">
        <v>6</v>
      </c>
      <c r="N511" s="669">
        <v>72.360000000000028</v>
      </c>
    </row>
    <row r="512" spans="1:14" ht="14.4" customHeight="1" x14ac:dyDescent="0.3">
      <c r="A512" s="664" t="s">
        <v>544</v>
      </c>
      <c r="B512" s="665" t="s">
        <v>545</v>
      </c>
      <c r="C512" s="666" t="s">
        <v>549</v>
      </c>
      <c r="D512" s="667" t="s">
        <v>4277</v>
      </c>
      <c r="E512" s="666" t="s">
        <v>569</v>
      </c>
      <c r="F512" s="667" t="s">
        <v>4283</v>
      </c>
      <c r="G512" s="666" t="s">
        <v>2238</v>
      </c>
      <c r="H512" s="666" t="s">
        <v>2245</v>
      </c>
      <c r="I512" s="666" t="s">
        <v>2246</v>
      </c>
      <c r="J512" s="666" t="s">
        <v>611</v>
      </c>
      <c r="K512" s="666" t="s">
        <v>612</v>
      </c>
      <c r="L512" s="668">
        <v>105.06002511390419</v>
      </c>
      <c r="M512" s="668">
        <v>14</v>
      </c>
      <c r="N512" s="669">
        <v>1470.8403515946586</v>
      </c>
    </row>
    <row r="513" spans="1:14" ht="14.4" customHeight="1" x14ac:dyDescent="0.3">
      <c r="A513" s="664" t="s">
        <v>544</v>
      </c>
      <c r="B513" s="665" t="s">
        <v>545</v>
      </c>
      <c r="C513" s="666" t="s">
        <v>549</v>
      </c>
      <c r="D513" s="667" t="s">
        <v>4277</v>
      </c>
      <c r="E513" s="666" t="s">
        <v>569</v>
      </c>
      <c r="F513" s="667" t="s">
        <v>4283</v>
      </c>
      <c r="G513" s="666" t="s">
        <v>2238</v>
      </c>
      <c r="H513" s="666" t="s">
        <v>2247</v>
      </c>
      <c r="I513" s="666" t="s">
        <v>2248</v>
      </c>
      <c r="J513" s="666" t="s">
        <v>2249</v>
      </c>
      <c r="K513" s="666" t="s">
        <v>2250</v>
      </c>
      <c r="L513" s="668">
        <v>90.37941761153111</v>
      </c>
      <c r="M513" s="668">
        <v>1</v>
      </c>
      <c r="N513" s="669">
        <v>90.37941761153111</v>
      </c>
    </row>
    <row r="514" spans="1:14" ht="14.4" customHeight="1" x14ac:dyDescent="0.3">
      <c r="A514" s="664" t="s">
        <v>544</v>
      </c>
      <c r="B514" s="665" t="s">
        <v>545</v>
      </c>
      <c r="C514" s="666" t="s">
        <v>549</v>
      </c>
      <c r="D514" s="667" t="s">
        <v>4277</v>
      </c>
      <c r="E514" s="666" t="s">
        <v>569</v>
      </c>
      <c r="F514" s="667" t="s">
        <v>4283</v>
      </c>
      <c r="G514" s="666" t="s">
        <v>2238</v>
      </c>
      <c r="H514" s="666" t="s">
        <v>2251</v>
      </c>
      <c r="I514" s="666" t="s">
        <v>2252</v>
      </c>
      <c r="J514" s="666" t="s">
        <v>2253</v>
      </c>
      <c r="K514" s="666" t="s">
        <v>2254</v>
      </c>
      <c r="L514" s="668">
        <v>98.600000000000023</v>
      </c>
      <c r="M514" s="668">
        <v>3</v>
      </c>
      <c r="N514" s="669">
        <v>295.80000000000007</v>
      </c>
    </row>
    <row r="515" spans="1:14" ht="14.4" customHeight="1" x14ac:dyDescent="0.3">
      <c r="A515" s="664" t="s">
        <v>544</v>
      </c>
      <c r="B515" s="665" t="s">
        <v>545</v>
      </c>
      <c r="C515" s="666" t="s">
        <v>549</v>
      </c>
      <c r="D515" s="667" t="s">
        <v>4277</v>
      </c>
      <c r="E515" s="666" t="s">
        <v>569</v>
      </c>
      <c r="F515" s="667" t="s">
        <v>4283</v>
      </c>
      <c r="G515" s="666" t="s">
        <v>2238</v>
      </c>
      <c r="H515" s="666" t="s">
        <v>2255</v>
      </c>
      <c r="I515" s="666" t="s">
        <v>2256</v>
      </c>
      <c r="J515" s="666" t="s">
        <v>2257</v>
      </c>
      <c r="K515" s="666" t="s">
        <v>2258</v>
      </c>
      <c r="L515" s="668">
        <v>60.429999999999978</v>
      </c>
      <c r="M515" s="668">
        <v>4</v>
      </c>
      <c r="N515" s="669">
        <v>241.71999999999991</v>
      </c>
    </row>
    <row r="516" spans="1:14" ht="14.4" customHeight="1" x14ac:dyDescent="0.3">
      <c r="A516" s="664" t="s">
        <v>544</v>
      </c>
      <c r="B516" s="665" t="s">
        <v>545</v>
      </c>
      <c r="C516" s="666" t="s">
        <v>549</v>
      </c>
      <c r="D516" s="667" t="s">
        <v>4277</v>
      </c>
      <c r="E516" s="666" t="s">
        <v>569</v>
      </c>
      <c r="F516" s="667" t="s">
        <v>4283</v>
      </c>
      <c r="G516" s="666" t="s">
        <v>2238</v>
      </c>
      <c r="H516" s="666" t="s">
        <v>2259</v>
      </c>
      <c r="I516" s="666" t="s">
        <v>2260</v>
      </c>
      <c r="J516" s="666" t="s">
        <v>2261</v>
      </c>
      <c r="K516" s="666" t="s">
        <v>1147</v>
      </c>
      <c r="L516" s="668">
        <v>29.312000000000005</v>
      </c>
      <c r="M516" s="668">
        <v>5</v>
      </c>
      <c r="N516" s="669">
        <v>146.56000000000003</v>
      </c>
    </row>
    <row r="517" spans="1:14" ht="14.4" customHeight="1" x14ac:dyDescent="0.3">
      <c r="A517" s="664" t="s">
        <v>544</v>
      </c>
      <c r="B517" s="665" t="s">
        <v>545</v>
      </c>
      <c r="C517" s="666" t="s">
        <v>549</v>
      </c>
      <c r="D517" s="667" t="s">
        <v>4277</v>
      </c>
      <c r="E517" s="666" t="s">
        <v>569</v>
      </c>
      <c r="F517" s="667" t="s">
        <v>4283</v>
      </c>
      <c r="G517" s="666" t="s">
        <v>2238</v>
      </c>
      <c r="H517" s="666" t="s">
        <v>2262</v>
      </c>
      <c r="I517" s="666" t="s">
        <v>2263</v>
      </c>
      <c r="J517" s="666" t="s">
        <v>2264</v>
      </c>
      <c r="K517" s="666" t="s">
        <v>2265</v>
      </c>
      <c r="L517" s="668">
        <v>105.40000000000003</v>
      </c>
      <c r="M517" s="668">
        <v>1</v>
      </c>
      <c r="N517" s="669">
        <v>105.40000000000003</v>
      </c>
    </row>
    <row r="518" spans="1:14" ht="14.4" customHeight="1" x14ac:dyDescent="0.3">
      <c r="A518" s="664" t="s">
        <v>544</v>
      </c>
      <c r="B518" s="665" t="s">
        <v>545</v>
      </c>
      <c r="C518" s="666" t="s">
        <v>549</v>
      </c>
      <c r="D518" s="667" t="s">
        <v>4277</v>
      </c>
      <c r="E518" s="666" t="s">
        <v>569</v>
      </c>
      <c r="F518" s="667" t="s">
        <v>4283</v>
      </c>
      <c r="G518" s="666" t="s">
        <v>2238</v>
      </c>
      <c r="H518" s="666" t="s">
        <v>2266</v>
      </c>
      <c r="I518" s="666" t="s">
        <v>2267</v>
      </c>
      <c r="J518" s="666" t="s">
        <v>2268</v>
      </c>
      <c r="K518" s="666" t="s">
        <v>2269</v>
      </c>
      <c r="L518" s="668">
        <v>87.439755877511843</v>
      </c>
      <c r="M518" s="668">
        <v>7</v>
      </c>
      <c r="N518" s="669">
        <v>612.07829114258288</v>
      </c>
    </row>
    <row r="519" spans="1:14" ht="14.4" customHeight="1" x14ac:dyDescent="0.3">
      <c r="A519" s="664" t="s">
        <v>544</v>
      </c>
      <c r="B519" s="665" t="s">
        <v>545</v>
      </c>
      <c r="C519" s="666" t="s">
        <v>549</v>
      </c>
      <c r="D519" s="667" t="s">
        <v>4277</v>
      </c>
      <c r="E519" s="666" t="s">
        <v>569</v>
      </c>
      <c r="F519" s="667" t="s">
        <v>4283</v>
      </c>
      <c r="G519" s="666" t="s">
        <v>2238</v>
      </c>
      <c r="H519" s="666" t="s">
        <v>2270</v>
      </c>
      <c r="I519" s="666" t="s">
        <v>2271</v>
      </c>
      <c r="J519" s="666" t="s">
        <v>2268</v>
      </c>
      <c r="K519" s="666" t="s">
        <v>2272</v>
      </c>
      <c r="L519" s="668">
        <v>160.62006480487125</v>
      </c>
      <c r="M519" s="668">
        <v>3</v>
      </c>
      <c r="N519" s="669">
        <v>481.86019441461372</v>
      </c>
    </row>
    <row r="520" spans="1:14" ht="14.4" customHeight="1" x14ac:dyDescent="0.3">
      <c r="A520" s="664" t="s">
        <v>544</v>
      </c>
      <c r="B520" s="665" t="s">
        <v>545</v>
      </c>
      <c r="C520" s="666" t="s">
        <v>549</v>
      </c>
      <c r="D520" s="667" t="s">
        <v>4277</v>
      </c>
      <c r="E520" s="666" t="s">
        <v>569</v>
      </c>
      <c r="F520" s="667" t="s">
        <v>4283</v>
      </c>
      <c r="G520" s="666" t="s">
        <v>2238</v>
      </c>
      <c r="H520" s="666" t="s">
        <v>2273</v>
      </c>
      <c r="I520" s="666" t="s">
        <v>2274</v>
      </c>
      <c r="J520" s="666" t="s">
        <v>2275</v>
      </c>
      <c r="K520" s="666" t="s">
        <v>1147</v>
      </c>
      <c r="L520" s="668">
        <v>184.83666666666667</v>
      </c>
      <c r="M520" s="668">
        <v>3</v>
      </c>
      <c r="N520" s="669">
        <v>554.51</v>
      </c>
    </row>
    <row r="521" spans="1:14" ht="14.4" customHeight="1" x14ac:dyDescent="0.3">
      <c r="A521" s="664" t="s">
        <v>544</v>
      </c>
      <c r="B521" s="665" t="s">
        <v>545</v>
      </c>
      <c r="C521" s="666" t="s">
        <v>549</v>
      </c>
      <c r="D521" s="667" t="s">
        <v>4277</v>
      </c>
      <c r="E521" s="666" t="s">
        <v>569</v>
      </c>
      <c r="F521" s="667" t="s">
        <v>4283</v>
      </c>
      <c r="G521" s="666" t="s">
        <v>2238</v>
      </c>
      <c r="H521" s="666" t="s">
        <v>2276</v>
      </c>
      <c r="I521" s="666" t="s">
        <v>2277</v>
      </c>
      <c r="J521" s="666" t="s">
        <v>2278</v>
      </c>
      <c r="K521" s="666" t="s">
        <v>2279</v>
      </c>
      <c r="L521" s="668">
        <v>181.88999999999996</v>
      </c>
      <c r="M521" s="668">
        <v>1</v>
      </c>
      <c r="N521" s="669">
        <v>181.88999999999996</v>
      </c>
    </row>
    <row r="522" spans="1:14" ht="14.4" customHeight="1" x14ac:dyDescent="0.3">
      <c r="A522" s="664" t="s">
        <v>544</v>
      </c>
      <c r="B522" s="665" t="s">
        <v>545</v>
      </c>
      <c r="C522" s="666" t="s">
        <v>549</v>
      </c>
      <c r="D522" s="667" t="s">
        <v>4277</v>
      </c>
      <c r="E522" s="666" t="s">
        <v>569</v>
      </c>
      <c r="F522" s="667" t="s">
        <v>4283</v>
      </c>
      <c r="G522" s="666" t="s">
        <v>2238</v>
      </c>
      <c r="H522" s="666" t="s">
        <v>2280</v>
      </c>
      <c r="I522" s="666" t="s">
        <v>2281</v>
      </c>
      <c r="J522" s="666" t="s">
        <v>2282</v>
      </c>
      <c r="K522" s="666" t="s">
        <v>584</v>
      </c>
      <c r="L522" s="668">
        <v>43.940000000000012</v>
      </c>
      <c r="M522" s="668">
        <v>5</v>
      </c>
      <c r="N522" s="669">
        <v>219.70000000000007</v>
      </c>
    </row>
    <row r="523" spans="1:14" ht="14.4" customHeight="1" x14ac:dyDescent="0.3">
      <c r="A523" s="664" t="s">
        <v>544</v>
      </c>
      <c r="B523" s="665" t="s">
        <v>545</v>
      </c>
      <c r="C523" s="666" t="s">
        <v>549</v>
      </c>
      <c r="D523" s="667" t="s">
        <v>4277</v>
      </c>
      <c r="E523" s="666" t="s">
        <v>569</v>
      </c>
      <c r="F523" s="667" t="s">
        <v>4283</v>
      </c>
      <c r="G523" s="666" t="s">
        <v>2238</v>
      </c>
      <c r="H523" s="666" t="s">
        <v>2283</v>
      </c>
      <c r="I523" s="666" t="s">
        <v>2284</v>
      </c>
      <c r="J523" s="666" t="s">
        <v>2285</v>
      </c>
      <c r="K523" s="666" t="s">
        <v>2286</v>
      </c>
      <c r="L523" s="668">
        <v>42.851428571428571</v>
      </c>
      <c r="M523" s="668">
        <v>7</v>
      </c>
      <c r="N523" s="669">
        <v>299.95999999999998</v>
      </c>
    </row>
    <row r="524" spans="1:14" ht="14.4" customHeight="1" x14ac:dyDescent="0.3">
      <c r="A524" s="664" t="s">
        <v>544</v>
      </c>
      <c r="B524" s="665" t="s">
        <v>545</v>
      </c>
      <c r="C524" s="666" t="s">
        <v>549</v>
      </c>
      <c r="D524" s="667" t="s">
        <v>4277</v>
      </c>
      <c r="E524" s="666" t="s">
        <v>569</v>
      </c>
      <c r="F524" s="667" t="s">
        <v>4283</v>
      </c>
      <c r="G524" s="666" t="s">
        <v>2238</v>
      </c>
      <c r="H524" s="666" t="s">
        <v>2287</v>
      </c>
      <c r="I524" s="666" t="s">
        <v>2288</v>
      </c>
      <c r="J524" s="666" t="s">
        <v>2289</v>
      </c>
      <c r="K524" s="666" t="s">
        <v>1945</v>
      </c>
      <c r="L524" s="668">
        <v>89.32</v>
      </c>
      <c r="M524" s="668">
        <v>1</v>
      </c>
      <c r="N524" s="669">
        <v>89.32</v>
      </c>
    </row>
    <row r="525" spans="1:14" ht="14.4" customHeight="1" x14ac:dyDescent="0.3">
      <c r="A525" s="664" t="s">
        <v>544</v>
      </c>
      <c r="B525" s="665" t="s">
        <v>545</v>
      </c>
      <c r="C525" s="666" t="s">
        <v>549</v>
      </c>
      <c r="D525" s="667" t="s">
        <v>4277</v>
      </c>
      <c r="E525" s="666" t="s">
        <v>569</v>
      </c>
      <c r="F525" s="667" t="s">
        <v>4283</v>
      </c>
      <c r="G525" s="666" t="s">
        <v>2238</v>
      </c>
      <c r="H525" s="666" t="s">
        <v>2290</v>
      </c>
      <c r="I525" s="666" t="s">
        <v>2291</v>
      </c>
      <c r="J525" s="666" t="s">
        <v>2292</v>
      </c>
      <c r="K525" s="666" t="s">
        <v>2293</v>
      </c>
      <c r="L525" s="668">
        <v>3300</v>
      </c>
      <c r="M525" s="668">
        <v>1</v>
      </c>
      <c r="N525" s="669">
        <v>3300</v>
      </c>
    </row>
    <row r="526" spans="1:14" ht="14.4" customHeight="1" x14ac:dyDescent="0.3">
      <c r="A526" s="664" t="s">
        <v>544</v>
      </c>
      <c r="B526" s="665" t="s">
        <v>545</v>
      </c>
      <c r="C526" s="666" t="s">
        <v>549</v>
      </c>
      <c r="D526" s="667" t="s">
        <v>4277</v>
      </c>
      <c r="E526" s="666" t="s">
        <v>569</v>
      </c>
      <c r="F526" s="667" t="s">
        <v>4283</v>
      </c>
      <c r="G526" s="666" t="s">
        <v>2238</v>
      </c>
      <c r="H526" s="666" t="s">
        <v>2294</v>
      </c>
      <c r="I526" s="666" t="s">
        <v>2295</v>
      </c>
      <c r="J526" s="666" t="s">
        <v>2296</v>
      </c>
      <c r="K526" s="666" t="s">
        <v>2297</v>
      </c>
      <c r="L526" s="668">
        <v>49.340000000000011</v>
      </c>
      <c r="M526" s="668">
        <v>5</v>
      </c>
      <c r="N526" s="669">
        <v>246.70000000000005</v>
      </c>
    </row>
    <row r="527" spans="1:14" ht="14.4" customHeight="1" x14ac:dyDescent="0.3">
      <c r="A527" s="664" t="s">
        <v>544</v>
      </c>
      <c r="B527" s="665" t="s">
        <v>545</v>
      </c>
      <c r="C527" s="666" t="s">
        <v>549</v>
      </c>
      <c r="D527" s="667" t="s">
        <v>4277</v>
      </c>
      <c r="E527" s="666" t="s">
        <v>569</v>
      </c>
      <c r="F527" s="667" t="s">
        <v>4283</v>
      </c>
      <c r="G527" s="666" t="s">
        <v>2238</v>
      </c>
      <c r="H527" s="666" t="s">
        <v>2298</v>
      </c>
      <c r="I527" s="666" t="s">
        <v>2299</v>
      </c>
      <c r="J527" s="666" t="s">
        <v>2300</v>
      </c>
      <c r="K527" s="666" t="s">
        <v>2301</v>
      </c>
      <c r="L527" s="668">
        <v>81.65000000000002</v>
      </c>
      <c r="M527" s="668">
        <v>1</v>
      </c>
      <c r="N527" s="669">
        <v>81.65000000000002</v>
      </c>
    </row>
    <row r="528" spans="1:14" ht="14.4" customHeight="1" x14ac:dyDescent="0.3">
      <c r="A528" s="664" t="s">
        <v>544</v>
      </c>
      <c r="B528" s="665" t="s">
        <v>545</v>
      </c>
      <c r="C528" s="666" t="s">
        <v>549</v>
      </c>
      <c r="D528" s="667" t="s">
        <v>4277</v>
      </c>
      <c r="E528" s="666" t="s">
        <v>569</v>
      </c>
      <c r="F528" s="667" t="s">
        <v>4283</v>
      </c>
      <c r="G528" s="666" t="s">
        <v>2238</v>
      </c>
      <c r="H528" s="666" t="s">
        <v>2302</v>
      </c>
      <c r="I528" s="666" t="s">
        <v>2303</v>
      </c>
      <c r="J528" s="666" t="s">
        <v>2304</v>
      </c>
      <c r="K528" s="666" t="s">
        <v>2305</v>
      </c>
      <c r="L528" s="668">
        <v>36.179999999999993</v>
      </c>
      <c r="M528" s="668">
        <v>4</v>
      </c>
      <c r="N528" s="669">
        <v>144.71999999999997</v>
      </c>
    </row>
    <row r="529" spans="1:14" ht="14.4" customHeight="1" x14ac:dyDescent="0.3">
      <c r="A529" s="664" t="s">
        <v>544</v>
      </c>
      <c r="B529" s="665" t="s">
        <v>545</v>
      </c>
      <c r="C529" s="666" t="s">
        <v>549</v>
      </c>
      <c r="D529" s="667" t="s">
        <v>4277</v>
      </c>
      <c r="E529" s="666" t="s">
        <v>569</v>
      </c>
      <c r="F529" s="667" t="s">
        <v>4283</v>
      </c>
      <c r="G529" s="666" t="s">
        <v>2238</v>
      </c>
      <c r="H529" s="666" t="s">
        <v>2306</v>
      </c>
      <c r="I529" s="666" t="s">
        <v>2307</v>
      </c>
      <c r="J529" s="666" t="s">
        <v>2308</v>
      </c>
      <c r="K529" s="666" t="s">
        <v>2309</v>
      </c>
      <c r="L529" s="668">
        <v>1501.0177777777778</v>
      </c>
      <c r="M529" s="668">
        <v>3</v>
      </c>
      <c r="N529" s="669">
        <v>4503.0533333333333</v>
      </c>
    </row>
    <row r="530" spans="1:14" ht="14.4" customHeight="1" x14ac:dyDescent="0.3">
      <c r="A530" s="664" t="s">
        <v>544</v>
      </c>
      <c r="B530" s="665" t="s">
        <v>545</v>
      </c>
      <c r="C530" s="666" t="s">
        <v>549</v>
      </c>
      <c r="D530" s="667" t="s">
        <v>4277</v>
      </c>
      <c r="E530" s="666" t="s">
        <v>569</v>
      </c>
      <c r="F530" s="667" t="s">
        <v>4283</v>
      </c>
      <c r="G530" s="666" t="s">
        <v>2238</v>
      </c>
      <c r="H530" s="666" t="s">
        <v>2310</v>
      </c>
      <c r="I530" s="666" t="s">
        <v>2311</v>
      </c>
      <c r="J530" s="666" t="s">
        <v>2312</v>
      </c>
      <c r="K530" s="666" t="s">
        <v>2313</v>
      </c>
      <c r="L530" s="668">
        <v>30.220000000000002</v>
      </c>
      <c r="M530" s="668">
        <v>2</v>
      </c>
      <c r="N530" s="669">
        <v>60.440000000000005</v>
      </c>
    </row>
    <row r="531" spans="1:14" ht="14.4" customHeight="1" x14ac:dyDescent="0.3">
      <c r="A531" s="664" t="s">
        <v>544</v>
      </c>
      <c r="B531" s="665" t="s">
        <v>545</v>
      </c>
      <c r="C531" s="666" t="s">
        <v>549</v>
      </c>
      <c r="D531" s="667" t="s">
        <v>4277</v>
      </c>
      <c r="E531" s="666" t="s">
        <v>569</v>
      </c>
      <c r="F531" s="667" t="s">
        <v>4283</v>
      </c>
      <c r="G531" s="666" t="s">
        <v>2238</v>
      </c>
      <c r="H531" s="666" t="s">
        <v>2314</v>
      </c>
      <c r="I531" s="666" t="s">
        <v>2314</v>
      </c>
      <c r="J531" s="666" t="s">
        <v>2315</v>
      </c>
      <c r="K531" s="666" t="s">
        <v>2316</v>
      </c>
      <c r="L531" s="668">
        <v>64.685804785016344</v>
      </c>
      <c r="M531" s="668">
        <v>7</v>
      </c>
      <c r="N531" s="669">
        <v>452.80063349511443</v>
      </c>
    </row>
    <row r="532" spans="1:14" ht="14.4" customHeight="1" x14ac:dyDescent="0.3">
      <c r="A532" s="664" t="s">
        <v>544</v>
      </c>
      <c r="B532" s="665" t="s">
        <v>545</v>
      </c>
      <c r="C532" s="666" t="s">
        <v>549</v>
      </c>
      <c r="D532" s="667" t="s">
        <v>4277</v>
      </c>
      <c r="E532" s="666" t="s">
        <v>569</v>
      </c>
      <c r="F532" s="667" t="s">
        <v>4283</v>
      </c>
      <c r="G532" s="666" t="s">
        <v>2238</v>
      </c>
      <c r="H532" s="666" t="s">
        <v>2317</v>
      </c>
      <c r="I532" s="666" t="s">
        <v>2318</v>
      </c>
      <c r="J532" s="666" t="s">
        <v>2319</v>
      </c>
      <c r="K532" s="666" t="s">
        <v>2320</v>
      </c>
      <c r="L532" s="668">
        <v>331.83999999999992</v>
      </c>
      <c r="M532" s="668">
        <v>1</v>
      </c>
      <c r="N532" s="669">
        <v>331.83999999999992</v>
      </c>
    </row>
    <row r="533" spans="1:14" ht="14.4" customHeight="1" x14ac:dyDescent="0.3">
      <c r="A533" s="664" t="s">
        <v>544</v>
      </c>
      <c r="B533" s="665" t="s">
        <v>545</v>
      </c>
      <c r="C533" s="666" t="s">
        <v>549</v>
      </c>
      <c r="D533" s="667" t="s">
        <v>4277</v>
      </c>
      <c r="E533" s="666" t="s">
        <v>569</v>
      </c>
      <c r="F533" s="667" t="s">
        <v>4283</v>
      </c>
      <c r="G533" s="666" t="s">
        <v>2238</v>
      </c>
      <c r="H533" s="666" t="s">
        <v>2321</v>
      </c>
      <c r="I533" s="666" t="s">
        <v>2322</v>
      </c>
      <c r="J533" s="666" t="s">
        <v>2323</v>
      </c>
      <c r="K533" s="666" t="s">
        <v>2324</v>
      </c>
      <c r="L533" s="668">
        <v>322.48998685706636</v>
      </c>
      <c r="M533" s="668">
        <v>14</v>
      </c>
      <c r="N533" s="669">
        <v>4514.8598159989288</v>
      </c>
    </row>
    <row r="534" spans="1:14" ht="14.4" customHeight="1" x14ac:dyDescent="0.3">
      <c r="A534" s="664" t="s">
        <v>544</v>
      </c>
      <c r="B534" s="665" t="s">
        <v>545</v>
      </c>
      <c r="C534" s="666" t="s">
        <v>549</v>
      </c>
      <c r="D534" s="667" t="s">
        <v>4277</v>
      </c>
      <c r="E534" s="666" t="s">
        <v>569</v>
      </c>
      <c r="F534" s="667" t="s">
        <v>4283</v>
      </c>
      <c r="G534" s="666" t="s">
        <v>2238</v>
      </c>
      <c r="H534" s="666" t="s">
        <v>2325</v>
      </c>
      <c r="I534" s="666" t="s">
        <v>2326</v>
      </c>
      <c r="J534" s="666" t="s">
        <v>2327</v>
      </c>
      <c r="K534" s="666" t="s">
        <v>2328</v>
      </c>
      <c r="L534" s="668">
        <v>676.26</v>
      </c>
      <c r="M534" s="668">
        <v>1</v>
      </c>
      <c r="N534" s="669">
        <v>676.26</v>
      </c>
    </row>
    <row r="535" spans="1:14" ht="14.4" customHeight="1" x14ac:dyDescent="0.3">
      <c r="A535" s="664" t="s">
        <v>544</v>
      </c>
      <c r="B535" s="665" t="s">
        <v>545</v>
      </c>
      <c r="C535" s="666" t="s">
        <v>549</v>
      </c>
      <c r="D535" s="667" t="s">
        <v>4277</v>
      </c>
      <c r="E535" s="666" t="s">
        <v>569</v>
      </c>
      <c r="F535" s="667" t="s">
        <v>4283</v>
      </c>
      <c r="G535" s="666" t="s">
        <v>2238</v>
      </c>
      <c r="H535" s="666" t="s">
        <v>2329</v>
      </c>
      <c r="I535" s="666" t="s">
        <v>2330</v>
      </c>
      <c r="J535" s="666" t="s">
        <v>2331</v>
      </c>
      <c r="K535" s="666" t="s">
        <v>2332</v>
      </c>
      <c r="L535" s="668">
        <v>46.989969686291687</v>
      </c>
      <c r="M535" s="668">
        <v>11</v>
      </c>
      <c r="N535" s="669">
        <v>516.88966654920853</v>
      </c>
    </row>
    <row r="536" spans="1:14" ht="14.4" customHeight="1" x14ac:dyDescent="0.3">
      <c r="A536" s="664" t="s">
        <v>544</v>
      </c>
      <c r="B536" s="665" t="s">
        <v>545</v>
      </c>
      <c r="C536" s="666" t="s">
        <v>549</v>
      </c>
      <c r="D536" s="667" t="s">
        <v>4277</v>
      </c>
      <c r="E536" s="666" t="s">
        <v>569</v>
      </c>
      <c r="F536" s="667" t="s">
        <v>4283</v>
      </c>
      <c r="G536" s="666" t="s">
        <v>2238</v>
      </c>
      <c r="H536" s="666" t="s">
        <v>2333</v>
      </c>
      <c r="I536" s="666" t="s">
        <v>2334</v>
      </c>
      <c r="J536" s="666" t="s">
        <v>2335</v>
      </c>
      <c r="K536" s="666" t="s">
        <v>2336</v>
      </c>
      <c r="L536" s="668">
        <v>48.729827100903677</v>
      </c>
      <c r="M536" s="668">
        <v>4</v>
      </c>
      <c r="N536" s="669">
        <v>194.91930840361471</v>
      </c>
    </row>
    <row r="537" spans="1:14" ht="14.4" customHeight="1" x14ac:dyDescent="0.3">
      <c r="A537" s="664" t="s">
        <v>544</v>
      </c>
      <c r="B537" s="665" t="s">
        <v>545</v>
      </c>
      <c r="C537" s="666" t="s">
        <v>549</v>
      </c>
      <c r="D537" s="667" t="s">
        <v>4277</v>
      </c>
      <c r="E537" s="666" t="s">
        <v>569</v>
      </c>
      <c r="F537" s="667" t="s">
        <v>4283</v>
      </c>
      <c r="G537" s="666" t="s">
        <v>2238</v>
      </c>
      <c r="H537" s="666" t="s">
        <v>2337</v>
      </c>
      <c r="I537" s="666" t="s">
        <v>2338</v>
      </c>
      <c r="J537" s="666" t="s">
        <v>2339</v>
      </c>
      <c r="K537" s="666" t="s">
        <v>2313</v>
      </c>
      <c r="L537" s="668">
        <v>44.119838375825296</v>
      </c>
      <c r="M537" s="668">
        <v>2</v>
      </c>
      <c r="N537" s="669">
        <v>88.239676751650592</v>
      </c>
    </row>
    <row r="538" spans="1:14" ht="14.4" customHeight="1" x14ac:dyDescent="0.3">
      <c r="A538" s="664" t="s">
        <v>544</v>
      </c>
      <c r="B538" s="665" t="s">
        <v>545</v>
      </c>
      <c r="C538" s="666" t="s">
        <v>549</v>
      </c>
      <c r="D538" s="667" t="s">
        <v>4277</v>
      </c>
      <c r="E538" s="666" t="s">
        <v>569</v>
      </c>
      <c r="F538" s="667" t="s">
        <v>4283</v>
      </c>
      <c r="G538" s="666" t="s">
        <v>2238</v>
      </c>
      <c r="H538" s="666" t="s">
        <v>2340</v>
      </c>
      <c r="I538" s="666" t="s">
        <v>2341</v>
      </c>
      <c r="J538" s="666" t="s">
        <v>2342</v>
      </c>
      <c r="K538" s="666" t="s">
        <v>2343</v>
      </c>
      <c r="L538" s="668">
        <v>88.25</v>
      </c>
      <c r="M538" s="668">
        <v>4</v>
      </c>
      <c r="N538" s="669">
        <v>353</v>
      </c>
    </row>
    <row r="539" spans="1:14" ht="14.4" customHeight="1" x14ac:dyDescent="0.3">
      <c r="A539" s="664" t="s">
        <v>544</v>
      </c>
      <c r="B539" s="665" t="s">
        <v>545</v>
      </c>
      <c r="C539" s="666" t="s">
        <v>549</v>
      </c>
      <c r="D539" s="667" t="s">
        <v>4277</v>
      </c>
      <c r="E539" s="666" t="s">
        <v>569</v>
      </c>
      <c r="F539" s="667" t="s">
        <v>4283</v>
      </c>
      <c r="G539" s="666" t="s">
        <v>2238</v>
      </c>
      <c r="H539" s="666" t="s">
        <v>2344</v>
      </c>
      <c r="I539" s="666" t="s">
        <v>2345</v>
      </c>
      <c r="J539" s="666" t="s">
        <v>2335</v>
      </c>
      <c r="K539" s="666" t="s">
        <v>2346</v>
      </c>
      <c r="L539" s="668">
        <v>67.109999442383668</v>
      </c>
      <c r="M539" s="668">
        <v>2</v>
      </c>
      <c r="N539" s="669">
        <v>134.21999888476734</v>
      </c>
    </row>
    <row r="540" spans="1:14" ht="14.4" customHeight="1" x14ac:dyDescent="0.3">
      <c r="A540" s="664" t="s">
        <v>544</v>
      </c>
      <c r="B540" s="665" t="s">
        <v>545</v>
      </c>
      <c r="C540" s="666" t="s">
        <v>549</v>
      </c>
      <c r="D540" s="667" t="s">
        <v>4277</v>
      </c>
      <c r="E540" s="666" t="s">
        <v>569</v>
      </c>
      <c r="F540" s="667" t="s">
        <v>4283</v>
      </c>
      <c r="G540" s="666" t="s">
        <v>2238</v>
      </c>
      <c r="H540" s="666" t="s">
        <v>2347</v>
      </c>
      <c r="I540" s="666" t="s">
        <v>2348</v>
      </c>
      <c r="J540" s="666" t="s">
        <v>2349</v>
      </c>
      <c r="K540" s="666" t="s">
        <v>2350</v>
      </c>
      <c r="L540" s="668">
        <v>21.67</v>
      </c>
      <c r="M540" s="668">
        <v>1</v>
      </c>
      <c r="N540" s="669">
        <v>21.67</v>
      </c>
    </row>
    <row r="541" spans="1:14" ht="14.4" customHeight="1" x14ac:dyDescent="0.3">
      <c r="A541" s="664" t="s">
        <v>544</v>
      </c>
      <c r="B541" s="665" t="s">
        <v>545</v>
      </c>
      <c r="C541" s="666" t="s">
        <v>549</v>
      </c>
      <c r="D541" s="667" t="s">
        <v>4277</v>
      </c>
      <c r="E541" s="666" t="s">
        <v>569</v>
      </c>
      <c r="F541" s="667" t="s">
        <v>4283</v>
      </c>
      <c r="G541" s="666" t="s">
        <v>2238</v>
      </c>
      <c r="H541" s="666" t="s">
        <v>2351</v>
      </c>
      <c r="I541" s="666" t="s">
        <v>2352</v>
      </c>
      <c r="J541" s="666" t="s">
        <v>2353</v>
      </c>
      <c r="K541" s="666" t="s">
        <v>584</v>
      </c>
      <c r="L541" s="668">
        <v>86.554789496766901</v>
      </c>
      <c r="M541" s="668">
        <v>6</v>
      </c>
      <c r="N541" s="669">
        <v>519.32873698060143</v>
      </c>
    </row>
    <row r="542" spans="1:14" ht="14.4" customHeight="1" x14ac:dyDescent="0.3">
      <c r="A542" s="664" t="s">
        <v>544</v>
      </c>
      <c r="B542" s="665" t="s">
        <v>545</v>
      </c>
      <c r="C542" s="666" t="s">
        <v>549</v>
      </c>
      <c r="D542" s="667" t="s">
        <v>4277</v>
      </c>
      <c r="E542" s="666" t="s">
        <v>569</v>
      </c>
      <c r="F542" s="667" t="s">
        <v>4283</v>
      </c>
      <c r="G542" s="666" t="s">
        <v>2238</v>
      </c>
      <c r="H542" s="666" t="s">
        <v>2354</v>
      </c>
      <c r="I542" s="666" t="s">
        <v>2355</v>
      </c>
      <c r="J542" s="666" t="s">
        <v>2356</v>
      </c>
      <c r="K542" s="666" t="s">
        <v>2357</v>
      </c>
      <c r="L542" s="668">
        <v>162.79</v>
      </c>
      <c r="M542" s="668">
        <v>3</v>
      </c>
      <c r="N542" s="669">
        <v>488.37</v>
      </c>
    </row>
    <row r="543" spans="1:14" ht="14.4" customHeight="1" x14ac:dyDescent="0.3">
      <c r="A543" s="664" t="s">
        <v>544</v>
      </c>
      <c r="B543" s="665" t="s">
        <v>545</v>
      </c>
      <c r="C543" s="666" t="s">
        <v>549</v>
      </c>
      <c r="D543" s="667" t="s">
        <v>4277</v>
      </c>
      <c r="E543" s="666" t="s">
        <v>569</v>
      </c>
      <c r="F543" s="667" t="s">
        <v>4283</v>
      </c>
      <c r="G543" s="666" t="s">
        <v>2238</v>
      </c>
      <c r="H543" s="666" t="s">
        <v>2358</v>
      </c>
      <c r="I543" s="666" t="s">
        <v>2359</v>
      </c>
      <c r="J543" s="666" t="s">
        <v>2353</v>
      </c>
      <c r="K543" s="666" t="s">
        <v>595</v>
      </c>
      <c r="L543" s="668">
        <v>222.43000000000006</v>
      </c>
      <c r="M543" s="668">
        <v>3</v>
      </c>
      <c r="N543" s="669">
        <v>667.29000000000019</v>
      </c>
    </row>
    <row r="544" spans="1:14" ht="14.4" customHeight="1" x14ac:dyDescent="0.3">
      <c r="A544" s="664" t="s">
        <v>544</v>
      </c>
      <c r="B544" s="665" t="s">
        <v>545</v>
      </c>
      <c r="C544" s="666" t="s">
        <v>549</v>
      </c>
      <c r="D544" s="667" t="s">
        <v>4277</v>
      </c>
      <c r="E544" s="666" t="s">
        <v>569</v>
      </c>
      <c r="F544" s="667" t="s">
        <v>4283</v>
      </c>
      <c r="G544" s="666" t="s">
        <v>2238</v>
      </c>
      <c r="H544" s="666" t="s">
        <v>2360</v>
      </c>
      <c r="I544" s="666" t="s">
        <v>2361</v>
      </c>
      <c r="J544" s="666" t="s">
        <v>2362</v>
      </c>
      <c r="K544" s="666" t="s">
        <v>1147</v>
      </c>
      <c r="L544" s="668">
        <v>116.5</v>
      </c>
      <c r="M544" s="668">
        <v>1</v>
      </c>
      <c r="N544" s="669">
        <v>116.5</v>
      </c>
    </row>
    <row r="545" spans="1:14" ht="14.4" customHeight="1" x14ac:dyDescent="0.3">
      <c r="A545" s="664" t="s">
        <v>544</v>
      </c>
      <c r="B545" s="665" t="s">
        <v>545</v>
      </c>
      <c r="C545" s="666" t="s">
        <v>549</v>
      </c>
      <c r="D545" s="667" t="s">
        <v>4277</v>
      </c>
      <c r="E545" s="666" t="s">
        <v>569</v>
      </c>
      <c r="F545" s="667" t="s">
        <v>4283</v>
      </c>
      <c r="G545" s="666" t="s">
        <v>2238</v>
      </c>
      <c r="H545" s="666" t="s">
        <v>2363</v>
      </c>
      <c r="I545" s="666" t="s">
        <v>2364</v>
      </c>
      <c r="J545" s="666" t="s">
        <v>2365</v>
      </c>
      <c r="K545" s="666" t="s">
        <v>968</v>
      </c>
      <c r="L545" s="668">
        <v>16.630009703305966</v>
      </c>
      <c r="M545" s="668">
        <v>15</v>
      </c>
      <c r="N545" s="669">
        <v>249.45014554958948</v>
      </c>
    </row>
    <row r="546" spans="1:14" ht="14.4" customHeight="1" x14ac:dyDescent="0.3">
      <c r="A546" s="664" t="s">
        <v>544</v>
      </c>
      <c r="B546" s="665" t="s">
        <v>545</v>
      </c>
      <c r="C546" s="666" t="s">
        <v>549</v>
      </c>
      <c r="D546" s="667" t="s">
        <v>4277</v>
      </c>
      <c r="E546" s="666" t="s">
        <v>569</v>
      </c>
      <c r="F546" s="667" t="s">
        <v>4283</v>
      </c>
      <c r="G546" s="666" t="s">
        <v>2238</v>
      </c>
      <c r="H546" s="666" t="s">
        <v>2366</v>
      </c>
      <c r="I546" s="666" t="s">
        <v>2367</v>
      </c>
      <c r="J546" s="666" t="s">
        <v>2368</v>
      </c>
      <c r="K546" s="666" t="s">
        <v>2369</v>
      </c>
      <c r="L546" s="668">
        <v>13.879999999999999</v>
      </c>
      <c r="M546" s="668">
        <v>10</v>
      </c>
      <c r="N546" s="669">
        <v>138.79999999999998</v>
      </c>
    </row>
    <row r="547" spans="1:14" ht="14.4" customHeight="1" x14ac:dyDescent="0.3">
      <c r="A547" s="664" t="s">
        <v>544</v>
      </c>
      <c r="B547" s="665" t="s">
        <v>545</v>
      </c>
      <c r="C547" s="666" t="s">
        <v>549</v>
      </c>
      <c r="D547" s="667" t="s">
        <v>4277</v>
      </c>
      <c r="E547" s="666" t="s">
        <v>569</v>
      </c>
      <c r="F547" s="667" t="s">
        <v>4283</v>
      </c>
      <c r="G547" s="666" t="s">
        <v>2238</v>
      </c>
      <c r="H547" s="666" t="s">
        <v>2370</v>
      </c>
      <c r="I547" s="666" t="s">
        <v>2371</v>
      </c>
      <c r="J547" s="666" t="s">
        <v>2372</v>
      </c>
      <c r="K547" s="666" t="s">
        <v>2373</v>
      </c>
      <c r="L547" s="668">
        <v>24.929999999999993</v>
      </c>
      <c r="M547" s="668">
        <v>2</v>
      </c>
      <c r="N547" s="669">
        <v>49.859999999999985</v>
      </c>
    </row>
    <row r="548" spans="1:14" ht="14.4" customHeight="1" x14ac:dyDescent="0.3">
      <c r="A548" s="664" t="s">
        <v>544</v>
      </c>
      <c r="B548" s="665" t="s">
        <v>545</v>
      </c>
      <c r="C548" s="666" t="s">
        <v>549</v>
      </c>
      <c r="D548" s="667" t="s">
        <v>4277</v>
      </c>
      <c r="E548" s="666" t="s">
        <v>569</v>
      </c>
      <c r="F548" s="667" t="s">
        <v>4283</v>
      </c>
      <c r="G548" s="666" t="s">
        <v>2238</v>
      </c>
      <c r="H548" s="666" t="s">
        <v>2374</v>
      </c>
      <c r="I548" s="666" t="s">
        <v>2375</v>
      </c>
      <c r="J548" s="666" t="s">
        <v>2376</v>
      </c>
      <c r="K548" s="666" t="s">
        <v>2377</v>
      </c>
      <c r="L548" s="668">
        <v>44.119962592829047</v>
      </c>
      <c r="M548" s="668">
        <v>6</v>
      </c>
      <c r="N548" s="669">
        <v>264.7197755569743</v>
      </c>
    </row>
    <row r="549" spans="1:14" ht="14.4" customHeight="1" x14ac:dyDescent="0.3">
      <c r="A549" s="664" t="s">
        <v>544</v>
      </c>
      <c r="B549" s="665" t="s">
        <v>545</v>
      </c>
      <c r="C549" s="666" t="s">
        <v>549</v>
      </c>
      <c r="D549" s="667" t="s">
        <v>4277</v>
      </c>
      <c r="E549" s="666" t="s">
        <v>569</v>
      </c>
      <c r="F549" s="667" t="s">
        <v>4283</v>
      </c>
      <c r="G549" s="666" t="s">
        <v>2238</v>
      </c>
      <c r="H549" s="666" t="s">
        <v>2378</v>
      </c>
      <c r="I549" s="666" t="s">
        <v>2379</v>
      </c>
      <c r="J549" s="666" t="s">
        <v>2380</v>
      </c>
      <c r="K549" s="666" t="s">
        <v>2381</v>
      </c>
      <c r="L549" s="668">
        <v>50.459999491906991</v>
      </c>
      <c r="M549" s="668">
        <v>8</v>
      </c>
      <c r="N549" s="669">
        <v>403.67999593525593</v>
      </c>
    </row>
    <row r="550" spans="1:14" ht="14.4" customHeight="1" x14ac:dyDescent="0.3">
      <c r="A550" s="664" t="s">
        <v>544</v>
      </c>
      <c r="B550" s="665" t="s">
        <v>545</v>
      </c>
      <c r="C550" s="666" t="s">
        <v>549</v>
      </c>
      <c r="D550" s="667" t="s">
        <v>4277</v>
      </c>
      <c r="E550" s="666" t="s">
        <v>569</v>
      </c>
      <c r="F550" s="667" t="s">
        <v>4283</v>
      </c>
      <c r="G550" s="666" t="s">
        <v>2238</v>
      </c>
      <c r="H550" s="666" t="s">
        <v>2382</v>
      </c>
      <c r="I550" s="666" t="s">
        <v>2383</v>
      </c>
      <c r="J550" s="666" t="s">
        <v>2384</v>
      </c>
      <c r="K550" s="666" t="s">
        <v>1086</v>
      </c>
      <c r="L550" s="668">
        <v>59.049999999999976</v>
      </c>
      <c r="M550" s="668">
        <v>1</v>
      </c>
      <c r="N550" s="669">
        <v>59.049999999999976</v>
      </c>
    </row>
    <row r="551" spans="1:14" ht="14.4" customHeight="1" x14ac:dyDescent="0.3">
      <c r="A551" s="664" t="s">
        <v>544</v>
      </c>
      <c r="B551" s="665" t="s">
        <v>545</v>
      </c>
      <c r="C551" s="666" t="s">
        <v>549</v>
      </c>
      <c r="D551" s="667" t="s">
        <v>4277</v>
      </c>
      <c r="E551" s="666" t="s">
        <v>569</v>
      </c>
      <c r="F551" s="667" t="s">
        <v>4283</v>
      </c>
      <c r="G551" s="666" t="s">
        <v>2238</v>
      </c>
      <c r="H551" s="666" t="s">
        <v>2385</v>
      </c>
      <c r="I551" s="666" t="s">
        <v>2386</v>
      </c>
      <c r="J551" s="666" t="s">
        <v>611</v>
      </c>
      <c r="K551" s="666" t="s">
        <v>2387</v>
      </c>
      <c r="L551" s="668">
        <v>58.739999999999988</v>
      </c>
      <c r="M551" s="668">
        <v>3</v>
      </c>
      <c r="N551" s="669">
        <v>176.21999999999997</v>
      </c>
    </row>
    <row r="552" spans="1:14" ht="14.4" customHeight="1" x14ac:dyDescent="0.3">
      <c r="A552" s="664" t="s">
        <v>544</v>
      </c>
      <c r="B552" s="665" t="s">
        <v>545</v>
      </c>
      <c r="C552" s="666" t="s">
        <v>549</v>
      </c>
      <c r="D552" s="667" t="s">
        <v>4277</v>
      </c>
      <c r="E552" s="666" t="s">
        <v>569</v>
      </c>
      <c r="F552" s="667" t="s">
        <v>4283</v>
      </c>
      <c r="G552" s="666" t="s">
        <v>2238</v>
      </c>
      <c r="H552" s="666" t="s">
        <v>2388</v>
      </c>
      <c r="I552" s="666" t="s">
        <v>2389</v>
      </c>
      <c r="J552" s="666" t="s">
        <v>2390</v>
      </c>
      <c r="K552" s="666" t="s">
        <v>2391</v>
      </c>
      <c r="L552" s="668">
        <v>20.059866857342122</v>
      </c>
      <c r="M552" s="668">
        <v>10</v>
      </c>
      <c r="N552" s="669">
        <v>200.59866857342121</v>
      </c>
    </row>
    <row r="553" spans="1:14" ht="14.4" customHeight="1" x14ac:dyDescent="0.3">
      <c r="A553" s="664" t="s">
        <v>544</v>
      </c>
      <c r="B553" s="665" t="s">
        <v>545</v>
      </c>
      <c r="C553" s="666" t="s">
        <v>549</v>
      </c>
      <c r="D553" s="667" t="s">
        <v>4277</v>
      </c>
      <c r="E553" s="666" t="s">
        <v>569</v>
      </c>
      <c r="F553" s="667" t="s">
        <v>4283</v>
      </c>
      <c r="G553" s="666" t="s">
        <v>2238</v>
      </c>
      <c r="H553" s="666" t="s">
        <v>2392</v>
      </c>
      <c r="I553" s="666" t="s">
        <v>2393</v>
      </c>
      <c r="J553" s="666" t="s">
        <v>2394</v>
      </c>
      <c r="K553" s="666" t="s">
        <v>2395</v>
      </c>
      <c r="L553" s="668">
        <v>1293.77</v>
      </c>
      <c r="M553" s="668">
        <v>1</v>
      </c>
      <c r="N553" s="669">
        <v>1293.77</v>
      </c>
    </row>
    <row r="554" spans="1:14" ht="14.4" customHeight="1" x14ac:dyDescent="0.3">
      <c r="A554" s="664" t="s">
        <v>544</v>
      </c>
      <c r="B554" s="665" t="s">
        <v>545</v>
      </c>
      <c r="C554" s="666" t="s">
        <v>549</v>
      </c>
      <c r="D554" s="667" t="s">
        <v>4277</v>
      </c>
      <c r="E554" s="666" t="s">
        <v>569</v>
      </c>
      <c r="F554" s="667" t="s">
        <v>4283</v>
      </c>
      <c r="G554" s="666" t="s">
        <v>2238</v>
      </c>
      <c r="H554" s="666" t="s">
        <v>2396</v>
      </c>
      <c r="I554" s="666" t="s">
        <v>2397</v>
      </c>
      <c r="J554" s="666" t="s">
        <v>2398</v>
      </c>
      <c r="K554" s="666" t="s">
        <v>2399</v>
      </c>
      <c r="L554" s="668">
        <v>48.975132129522379</v>
      </c>
      <c r="M554" s="668">
        <v>2</v>
      </c>
      <c r="N554" s="669">
        <v>97.950264259044758</v>
      </c>
    </row>
    <row r="555" spans="1:14" ht="14.4" customHeight="1" x14ac:dyDescent="0.3">
      <c r="A555" s="664" t="s">
        <v>544</v>
      </c>
      <c r="B555" s="665" t="s">
        <v>545</v>
      </c>
      <c r="C555" s="666" t="s">
        <v>549</v>
      </c>
      <c r="D555" s="667" t="s">
        <v>4277</v>
      </c>
      <c r="E555" s="666" t="s">
        <v>569</v>
      </c>
      <c r="F555" s="667" t="s">
        <v>4283</v>
      </c>
      <c r="G555" s="666" t="s">
        <v>2238</v>
      </c>
      <c r="H555" s="666" t="s">
        <v>2400</v>
      </c>
      <c r="I555" s="666" t="s">
        <v>2401</v>
      </c>
      <c r="J555" s="666" t="s">
        <v>2402</v>
      </c>
      <c r="K555" s="666" t="s">
        <v>2403</v>
      </c>
      <c r="L555" s="668">
        <v>74.816811672468816</v>
      </c>
      <c r="M555" s="668">
        <v>87</v>
      </c>
      <c r="N555" s="669">
        <v>6509.0626155047876</v>
      </c>
    </row>
    <row r="556" spans="1:14" ht="14.4" customHeight="1" x14ac:dyDescent="0.3">
      <c r="A556" s="664" t="s">
        <v>544</v>
      </c>
      <c r="B556" s="665" t="s">
        <v>545</v>
      </c>
      <c r="C556" s="666" t="s">
        <v>549</v>
      </c>
      <c r="D556" s="667" t="s">
        <v>4277</v>
      </c>
      <c r="E556" s="666" t="s">
        <v>569</v>
      </c>
      <c r="F556" s="667" t="s">
        <v>4283</v>
      </c>
      <c r="G556" s="666" t="s">
        <v>2238</v>
      </c>
      <c r="H556" s="666" t="s">
        <v>2404</v>
      </c>
      <c r="I556" s="666" t="s">
        <v>2404</v>
      </c>
      <c r="J556" s="666" t="s">
        <v>2405</v>
      </c>
      <c r="K556" s="666" t="s">
        <v>2406</v>
      </c>
      <c r="L556" s="668">
        <v>70.060000000000016</v>
      </c>
      <c r="M556" s="668">
        <v>3</v>
      </c>
      <c r="N556" s="669">
        <v>210.18000000000004</v>
      </c>
    </row>
    <row r="557" spans="1:14" ht="14.4" customHeight="1" x14ac:dyDescent="0.3">
      <c r="A557" s="664" t="s">
        <v>544</v>
      </c>
      <c r="B557" s="665" t="s">
        <v>545</v>
      </c>
      <c r="C557" s="666" t="s">
        <v>549</v>
      </c>
      <c r="D557" s="667" t="s">
        <v>4277</v>
      </c>
      <c r="E557" s="666" t="s">
        <v>569</v>
      </c>
      <c r="F557" s="667" t="s">
        <v>4283</v>
      </c>
      <c r="G557" s="666" t="s">
        <v>2238</v>
      </c>
      <c r="H557" s="666" t="s">
        <v>2407</v>
      </c>
      <c r="I557" s="666" t="s">
        <v>2408</v>
      </c>
      <c r="J557" s="666" t="s">
        <v>2409</v>
      </c>
      <c r="K557" s="666" t="s">
        <v>2410</v>
      </c>
      <c r="L557" s="668">
        <v>62.267499999999998</v>
      </c>
      <c r="M557" s="668">
        <v>4</v>
      </c>
      <c r="N557" s="669">
        <v>249.07</v>
      </c>
    </row>
    <row r="558" spans="1:14" ht="14.4" customHeight="1" x14ac:dyDescent="0.3">
      <c r="A558" s="664" t="s">
        <v>544</v>
      </c>
      <c r="B558" s="665" t="s">
        <v>545</v>
      </c>
      <c r="C558" s="666" t="s">
        <v>549</v>
      </c>
      <c r="D558" s="667" t="s">
        <v>4277</v>
      </c>
      <c r="E558" s="666" t="s">
        <v>569</v>
      </c>
      <c r="F558" s="667" t="s">
        <v>4283</v>
      </c>
      <c r="G558" s="666" t="s">
        <v>2238</v>
      </c>
      <c r="H558" s="666" t="s">
        <v>2411</v>
      </c>
      <c r="I558" s="666" t="s">
        <v>2412</v>
      </c>
      <c r="J558" s="666" t="s">
        <v>2413</v>
      </c>
      <c r="K558" s="666" t="s">
        <v>2414</v>
      </c>
      <c r="L558" s="668">
        <v>90.66</v>
      </c>
      <c r="M558" s="668">
        <v>5</v>
      </c>
      <c r="N558" s="669">
        <v>453.29999999999995</v>
      </c>
    </row>
    <row r="559" spans="1:14" ht="14.4" customHeight="1" x14ac:dyDescent="0.3">
      <c r="A559" s="664" t="s">
        <v>544</v>
      </c>
      <c r="B559" s="665" t="s">
        <v>545</v>
      </c>
      <c r="C559" s="666" t="s">
        <v>549</v>
      </c>
      <c r="D559" s="667" t="s">
        <v>4277</v>
      </c>
      <c r="E559" s="666" t="s">
        <v>569</v>
      </c>
      <c r="F559" s="667" t="s">
        <v>4283</v>
      </c>
      <c r="G559" s="666" t="s">
        <v>2238</v>
      </c>
      <c r="H559" s="666" t="s">
        <v>2415</v>
      </c>
      <c r="I559" s="666" t="s">
        <v>2416</v>
      </c>
      <c r="J559" s="666" t="s">
        <v>2417</v>
      </c>
      <c r="K559" s="666" t="s">
        <v>2418</v>
      </c>
      <c r="L559" s="668">
        <v>112.03999999999992</v>
      </c>
      <c r="M559" s="668">
        <v>1</v>
      </c>
      <c r="N559" s="669">
        <v>112.03999999999992</v>
      </c>
    </row>
    <row r="560" spans="1:14" ht="14.4" customHeight="1" x14ac:dyDescent="0.3">
      <c r="A560" s="664" t="s">
        <v>544</v>
      </c>
      <c r="B560" s="665" t="s">
        <v>545</v>
      </c>
      <c r="C560" s="666" t="s">
        <v>549</v>
      </c>
      <c r="D560" s="667" t="s">
        <v>4277</v>
      </c>
      <c r="E560" s="666" t="s">
        <v>569</v>
      </c>
      <c r="F560" s="667" t="s">
        <v>4283</v>
      </c>
      <c r="G560" s="666" t="s">
        <v>2238</v>
      </c>
      <c r="H560" s="666" t="s">
        <v>2419</v>
      </c>
      <c r="I560" s="666" t="s">
        <v>2420</v>
      </c>
      <c r="J560" s="666" t="s">
        <v>2421</v>
      </c>
      <c r="K560" s="666" t="s">
        <v>2422</v>
      </c>
      <c r="L560" s="668">
        <v>14.400000432279771</v>
      </c>
      <c r="M560" s="668">
        <v>2</v>
      </c>
      <c r="N560" s="669">
        <v>28.800000864559543</v>
      </c>
    </row>
    <row r="561" spans="1:14" ht="14.4" customHeight="1" x14ac:dyDescent="0.3">
      <c r="A561" s="664" t="s">
        <v>544</v>
      </c>
      <c r="B561" s="665" t="s">
        <v>545</v>
      </c>
      <c r="C561" s="666" t="s">
        <v>549</v>
      </c>
      <c r="D561" s="667" t="s">
        <v>4277</v>
      </c>
      <c r="E561" s="666" t="s">
        <v>569</v>
      </c>
      <c r="F561" s="667" t="s">
        <v>4283</v>
      </c>
      <c r="G561" s="666" t="s">
        <v>2238</v>
      </c>
      <c r="H561" s="666" t="s">
        <v>2423</v>
      </c>
      <c r="I561" s="666" t="s">
        <v>2424</v>
      </c>
      <c r="J561" s="666" t="s">
        <v>2362</v>
      </c>
      <c r="K561" s="666" t="s">
        <v>1259</v>
      </c>
      <c r="L561" s="668">
        <v>313.36999999999995</v>
      </c>
      <c r="M561" s="668">
        <v>1</v>
      </c>
      <c r="N561" s="669">
        <v>313.36999999999995</v>
      </c>
    </row>
    <row r="562" spans="1:14" ht="14.4" customHeight="1" x14ac:dyDescent="0.3">
      <c r="A562" s="664" t="s">
        <v>544</v>
      </c>
      <c r="B562" s="665" t="s">
        <v>545</v>
      </c>
      <c r="C562" s="666" t="s">
        <v>549</v>
      </c>
      <c r="D562" s="667" t="s">
        <v>4277</v>
      </c>
      <c r="E562" s="666" t="s">
        <v>569</v>
      </c>
      <c r="F562" s="667" t="s">
        <v>4283</v>
      </c>
      <c r="G562" s="666" t="s">
        <v>2238</v>
      </c>
      <c r="H562" s="666" t="s">
        <v>2425</v>
      </c>
      <c r="I562" s="666" t="s">
        <v>2426</v>
      </c>
      <c r="J562" s="666" t="s">
        <v>2427</v>
      </c>
      <c r="K562" s="666" t="s">
        <v>944</v>
      </c>
      <c r="L562" s="668">
        <v>158.97999999999996</v>
      </c>
      <c r="M562" s="668">
        <v>1</v>
      </c>
      <c r="N562" s="669">
        <v>158.97999999999996</v>
      </c>
    </row>
    <row r="563" spans="1:14" ht="14.4" customHeight="1" x14ac:dyDescent="0.3">
      <c r="A563" s="664" t="s">
        <v>544</v>
      </c>
      <c r="B563" s="665" t="s">
        <v>545</v>
      </c>
      <c r="C563" s="666" t="s">
        <v>549</v>
      </c>
      <c r="D563" s="667" t="s">
        <v>4277</v>
      </c>
      <c r="E563" s="666" t="s">
        <v>569</v>
      </c>
      <c r="F563" s="667" t="s">
        <v>4283</v>
      </c>
      <c r="G563" s="666" t="s">
        <v>2238</v>
      </c>
      <c r="H563" s="666" t="s">
        <v>2428</v>
      </c>
      <c r="I563" s="666" t="s">
        <v>2429</v>
      </c>
      <c r="J563" s="666" t="s">
        <v>2430</v>
      </c>
      <c r="K563" s="666" t="s">
        <v>944</v>
      </c>
      <c r="L563" s="668">
        <v>254.25</v>
      </c>
      <c r="M563" s="668">
        <v>1</v>
      </c>
      <c r="N563" s="669">
        <v>254.25</v>
      </c>
    </row>
    <row r="564" spans="1:14" ht="14.4" customHeight="1" x14ac:dyDescent="0.3">
      <c r="A564" s="664" t="s">
        <v>544</v>
      </c>
      <c r="B564" s="665" t="s">
        <v>545</v>
      </c>
      <c r="C564" s="666" t="s">
        <v>549</v>
      </c>
      <c r="D564" s="667" t="s">
        <v>4277</v>
      </c>
      <c r="E564" s="666" t="s">
        <v>569</v>
      </c>
      <c r="F564" s="667" t="s">
        <v>4283</v>
      </c>
      <c r="G564" s="666" t="s">
        <v>2238</v>
      </c>
      <c r="H564" s="666" t="s">
        <v>2431</v>
      </c>
      <c r="I564" s="666" t="s">
        <v>2432</v>
      </c>
      <c r="J564" s="666" t="s">
        <v>2433</v>
      </c>
      <c r="K564" s="666" t="s">
        <v>2434</v>
      </c>
      <c r="L564" s="668">
        <v>210.07</v>
      </c>
      <c r="M564" s="668">
        <v>1</v>
      </c>
      <c r="N564" s="669">
        <v>210.07</v>
      </c>
    </row>
    <row r="565" spans="1:14" ht="14.4" customHeight="1" x14ac:dyDescent="0.3">
      <c r="A565" s="664" t="s">
        <v>544</v>
      </c>
      <c r="B565" s="665" t="s">
        <v>545</v>
      </c>
      <c r="C565" s="666" t="s">
        <v>549</v>
      </c>
      <c r="D565" s="667" t="s">
        <v>4277</v>
      </c>
      <c r="E565" s="666" t="s">
        <v>569</v>
      </c>
      <c r="F565" s="667" t="s">
        <v>4283</v>
      </c>
      <c r="G565" s="666" t="s">
        <v>2238</v>
      </c>
      <c r="H565" s="666" t="s">
        <v>2435</v>
      </c>
      <c r="I565" s="666" t="s">
        <v>2436</v>
      </c>
      <c r="J565" s="666" t="s">
        <v>2437</v>
      </c>
      <c r="K565" s="666" t="s">
        <v>2357</v>
      </c>
      <c r="L565" s="668">
        <v>75.69</v>
      </c>
      <c r="M565" s="668">
        <v>2</v>
      </c>
      <c r="N565" s="669">
        <v>151.38</v>
      </c>
    </row>
    <row r="566" spans="1:14" ht="14.4" customHeight="1" x14ac:dyDescent="0.3">
      <c r="A566" s="664" t="s">
        <v>544</v>
      </c>
      <c r="B566" s="665" t="s">
        <v>545</v>
      </c>
      <c r="C566" s="666" t="s">
        <v>549</v>
      </c>
      <c r="D566" s="667" t="s">
        <v>4277</v>
      </c>
      <c r="E566" s="666" t="s">
        <v>569</v>
      </c>
      <c r="F566" s="667" t="s">
        <v>4283</v>
      </c>
      <c r="G566" s="666" t="s">
        <v>2238</v>
      </c>
      <c r="H566" s="666" t="s">
        <v>2438</v>
      </c>
      <c r="I566" s="666" t="s">
        <v>2439</v>
      </c>
      <c r="J566" s="666" t="s">
        <v>2440</v>
      </c>
      <c r="K566" s="666" t="s">
        <v>2357</v>
      </c>
      <c r="L566" s="668">
        <v>71.17000000000003</v>
      </c>
      <c r="M566" s="668">
        <v>1</v>
      </c>
      <c r="N566" s="669">
        <v>71.17000000000003</v>
      </c>
    </row>
    <row r="567" spans="1:14" ht="14.4" customHeight="1" x14ac:dyDescent="0.3">
      <c r="A567" s="664" t="s">
        <v>544</v>
      </c>
      <c r="B567" s="665" t="s">
        <v>545</v>
      </c>
      <c r="C567" s="666" t="s">
        <v>549</v>
      </c>
      <c r="D567" s="667" t="s">
        <v>4277</v>
      </c>
      <c r="E567" s="666" t="s">
        <v>569</v>
      </c>
      <c r="F567" s="667" t="s">
        <v>4283</v>
      </c>
      <c r="G567" s="666" t="s">
        <v>2238</v>
      </c>
      <c r="H567" s="666" t="s">
        <v>2441</v>
      </c>
      <c r="I567" s="666" t="s">
        <v>2442</v>
      </c>
      <c r="J567" s="666" t="s">
        <v>2443</v>
      </c>
      <c r="K567" s="666" t="s">
        <v>1781</v>
      </c>
      <c r="L567" s="668">
        <v>32.56</v>
      </c>
      <c r="M567" s="668">
        <v>1</v>
      </c>
      <c r="N567" s="669">
        <v>32.56</v>
      </c>
    </row>
    <row r="568" spans="1:14" ht="14.4" customHeight="1" x14ac:dyDescent="0.3">
      <c r="A568" s="664" t="s">
        <v>544</v>
      </c>
      <c r="B568" s="665" t="s">
        <v>545</v>
      </c>
      <c r="C568" s="666" t="s">
        <v>549</v>
      </c>
      <c r="D568" s="667" t="s">
        <v>4277</v>
      </c>
      <c r="E568" s="666" t="s">
        <v>569</v>
      </c>
      <c r="F568" s="667" t="s">
        <v>4283</v>
      </c>
      <c r="G568" s="666" t="s">
        <v>2238</v>
      </c>
      <c r="H568" s="666" t="s">
        <v>2444</v>
      </c>
      <c r="I568" s="666" t="s">
        <v>2445</v>
      </c>
      <c r="J568" s="666" t="s">
        <v>2446</v>
      </c>
      <c r="K568" s="666" t="s">
        <v>2395</v>
      </c>
      <c r="L568" s="668">
        <v>625.38</v>
      </c>
      <c r="M568" s="668">
        <v>1</v>
      </c>
      <c r="N568" s="669">
        <v>625.38</v>
      </c>
    </row>
    <row r="569" spans="1:14" ht="14.4" customHeight="1" x14ac:dyDescent="0.3">
      <c r="A569" s="664" t="s">
        <v>544</v>
      </c>
      <c r="B569" s="665" t="s">
        <v>545</v>
      </c>
      <c r="C569" s="666" t="s">
        <v>549</v>
      </c>
      <c r="D569" s="667" t="s">
        <v>4277</v>
      </c>
      <c r="E569" s="666" t="s">
        <v>569</v>
      </c>
      <c r="F569" s="667" t="s">
        <v>4283</v>
      </c>
      <c r="G569" s="666" t="s">
        <v>2238</v>
      </c>
      <c r="H569" s="666" t="s">
        <v>2447</v>
      </c>
      <c r="I569" s="666" t="s">
        <v>2448</v>
      </c>
      <c r="J569" s="666" t="s">
        <v>2449</v>
      </c>
      <c r="K569" s="666" t="s">
        <v>2395</v>
      </c>
      <c r="L569" s="668">
        <v>813.08</v>
      </c>
      <c r="M569" s="668">
        <v>1</v>
      </c>
      <c r="N569" s="669">
        <v>813.08</v>
      </c>
    </row>
    <row r="570" spans="1:14" ht="14.4" customHeight="1" x14ac:dyDescent="0.3">
      <c r="A570" s="664" t="s">
        <v>544</v>
      </c>
      <c r="B570" s="665" t="s">
        <v>545</v>
      </c>
      <c r="C570" s="666" t="s">
        <v>549</v>
      </c>
      <c r="D570" s="667" t="s">
        <v>4277</v>
      </c>
      <c r="E570" s="666" t="s">
        <v>569</v>
      </c>
      <c r="F570" s="667" t="s">
        <v>4283</v>
      </c>
      <c r="G570" s="666" t="s">
        <v>2238</v>
      </c>
      <c r="H570" s="666" t="s">
        <v>2450</v>
      </c>
      <c r="I570" s="666" t="s">
        <v>2451</v>
      </c>
      <c r="J570" s="666" t="s">
        <v>2296</v>
      </c>
      <c r="K570" s="666" t="s">
        <v>1957</v>
      </c>
      <c r="L570" s="668">
        <v>98.650000000000034</v>
      </c>
      <c r="M570" s="668">
        <v>1</v>
      </c>
      <c r="N570" s="669">
        <v>98.650000000000034</v>
      </c>
    </row>
    <row r="571" spans="1:14" ht="14.4" customHeight="1" x14ac:dyDescent="0.3">
      <c r="A571" s="664" t="s">
        <v>544</v>
      </c>
      <c r="B571" s="665" t="s">
        <v>545</v>
      </c>
      <c r="C571" s="666" t="s">
        <v>549</v>
      </c>
      <c r="D571" s="667" t="s">
        <v>4277</v>
      </c>
      <c r="E571" s="666" t="s">
        <v>569</v>
      </c>
      <c r="F571" s="667" t="s">
        <v>4283</v>
      </c>
      <c r="G571" s="666" t="s">
        <v>2238</v>
      </c>
      <c r="H571" s="666" t="s">
        <v>2452</v>
      </c>
      <c r="I571" s="666" t="s">
        <v>2452</v>
      </c>
      <c r="J571" s="666" t="s">
        <v>2453</v>
      </c>
      <c r="K571" s="666" t="s">
        <v>2454</v>
      </c>
      <c r="L571" s="668">
        <v>92.839999999999961</v>
      </c>
      <c r="M571" s="668">
        <v>1</v>
      </c>
      <c r="N571" s="669">
        <v>92.839999999999961</v>
      </c>
    </row>
    <row r="572" spans="1:14" ht="14.4" customHeight="1" x14ac:dyDescent="0.3">
      <c r="A572" s="664" t="s">
        <v>544</v>
      </c>
      <c r="B572" s="665" t="s">
        <v>545</v>
      </c>
      <c r="C572" s="666" t="s">
        <v>549</v>
      </c>
      <c r="D572" s="667" t="s">
        <v>4277</v>
      </c>
      <c r="E572" s="666" t="s">
        <v>569</v>
      </c>
      <c r="F572" s="667" t="s">
        <v>4283</v>
      </c>
      <c r="G572" s="666" t="s">
        <v>2238</v>
      </c>
      <c r="H572" s="666" t="s">
        <v>2455</v>
      </c>
      <c r="I572" s="666" t="s">
        <v>2456</v>
      </c>
      <c r="J572" s="666" t="s">
        <v>2331</v>
      </c>
      <c r="K572" s="666" t="s">
        <v>2457</v>
      </c>
      <c r="L572" s="668">
        <v>61.659999999999968</v>
      </c>
      <c r="M572" s="668">
        <v>6</v>
      </c>
      <c r="N572" s="669">
        <v>369.95999999999981</v>
      </c>
    </row>
    <row r="573" spans="1:14" ht="14.4" customHeight="1" x14ac:dyDescent="0.3">
      <c r="A573" s="664" t="s">
        <v>544</v>
      </c>
      <c r="B573" s="665" t="s">
        <v>545</v>
      </c>
      <c r="C573" s="666" t="s">
        <v>549</v>
      </c>
      <c r="D573" s="667" t="s">
        <v>4277</v>
      </c>
      <c r="E573" s="666" t="s">
        <v>569</v>
      </c>
      <c r="F573" s="667" t="s">
        <v>4283</v>
      </c>
      <c r="G573" s="666" t="s">
        <v>2238</v>
      </c>
      <c r="H573" s="666" t="s">
        <v>2458</v>
      </c>
      <c r="I573" s="666" t="s">
        <v>2459</v>
      </c>
      <c r="J573" s="666" t="s">
        <v>2460</v>
      </c>
      <c r="K573" s="666" t="s">
        <v>1259</v>
      </c>
      <c r="L573" s="668">
        <v>529.23999999999967</v>
      </c>
      <c r="M573" s="668">
        <v>1</v>
      </c>
      <c r="N573" s="669">
        <v>529.23999999999967</v>
      </c>
    </row>
    <row r="574" spans="1:14" ht="14.4" customHeight="1" x14ac:dyDescent="0.3">
      <c r="A574" s="664" t="s">
        <v>544</v>
      </c>
      <c r="B574" s="665" t="s">
        <v>545</v>
      </c>
      <c r="C574" s="666" t="s">
        <v>549</v>
      </c>
      <c r="D574" s="667" t="s">
        <v>4277</v>
      </c>
      <c r="E574" s="666" t="s">
        <v>569</v>
      </c>
      <c r="F574" s="667" t="s">
        <v>4283</v>
      </c>
      <c r="G574" s="666" t="s">
        <v>2238</v>
      </c>
      <c r="H574" s="666" t="s">
        <v>2461</v>
      </c>
      <c r="I574" s="666" t="s">
        <v>2462</v>
      </c>
      <c r="J574" s="666" t="s">
        <v>2463</v>
      </c>
      <c r="K574" s="666" t="s">
        <v>2464</v>
      </c>
      <c r="L574" s="668">
        <v>64.099999999999994</v>
      </c>
      <c r="M574" s="668">
        <v>6</v>
      </c>
      <c r="N574" s="669">
        <v>384.59999999999997</v>
      </c>
    </row>
    <row r="575" spans="1:14" ht="14.4" customHeight="1" x14ac:dyDescent="0.3">
      <c r="A575" s="664" t="s">
        <v>544</v>
      </c>
      <c r="B575" s="665" t="s">
        <v>545</v>
      </c>
      <c r="C575" s="666" t="s">
        <v>549</v>
      </c>
      <c r="D575" s="667" t="s">
        <v>4277</v>
      </c>
      <c r="E575" s="666" t="s">
        <v>569</v>
      </c>
      <c r="F575" s="667" t="s">
        <v>4283</v>
      </c>
      <c r="G575" s="666" t="s">
        <v>2238</v>
      </c>
      <c r="H575" s="666" t="s">
        <v>2465</v>
      </c>
      <c r="I575" s="666" t="s">
        <v>2466</v>
      </c>
      <c r="J575" s="666" t="s">
        <v>2467</v>
      </c>
      <c r="K575" s="666" t="s">
        <v>2468</v>
      </c>
      <c r="L575" s="668">
        <v>31.560992604887794</v>
      </c>
      <c r="M575" s="668">
        <v>17</v>
      </c>
      <c r="N575" s="669">
        <v>536.53687428309252</v>
      </c>
    </row>
    <row r="576" spans="1:14" ht="14.4" customHeight="1" x14ac:dyDescent="0.3">
      <c r="A576" s="664" t="s">
        <v>544</v>
      </c>
      <c r="B576" s="665" t="s">
        <v>545</v>
      </c>
      <c r="C576" s="666" t="s">
        <v>549</v>
      </c>
      <c r="D576" s="667" t="s">
        <v>4277</v>
      </c>
      <c r="E576" s="666" t="s">
        <v>569</v>
      </c>
      <c r="F576" s="667" t="s">
        <v>4283</v>
      </c>
      <c r="G576" s="666" t="s">
        <v>2238</v>
      </c>
      <c r="H576" s="666" t="s">
        <v>2469</v>
      </c>
      <c r="I576" s="666" t="s">
        <v>2470</v>
      </c>
      <c r="J576" s="666" t="s">
        <v>2471</v>
      </c>
      <c r="K576" s="666" t="s">
        <v>2472</v>
      </c>
      <c r="L576" s="668">
        <v>92.169999999999945</v>
      </c>
      <c r="M576" s="668">
        <v>1</v>
      </c>
      <c r="N576" s="669">
        <v>92.169999999999945</v>
      </c>
    </row>
    <row r="577" spans="1:14" ht="14.4" customHeight="1" x14ac:dyDescent="0.3">
      <c r="A577" s="664" t="s">
        <v>544</v>
      </c>
      <c r="B577" s="665" t="s">
        <v>545</v>
      </c>
      <c r="C577" s="666" t="s">
        <v>549</v>
      </c>
      <c r="D577" s="667" t="s">
        <v>4277</v>
      </c>
      <c r="E577" s="666" t="s">
        <v>569</v>
      </c>
      <c r="F577" s="667" t="s">
        <v>4283</v>
      </c>
      <c r="G577" s="666" t="s">
        <v>2238</v>
      </c>
      <c r="H577" s="666" t="s">
        <v>2473</v>
      </c>
      <c r="I577" s="666" t="s">
        <v>2474</v>
      </c>
      <c r="J577" s="666" t="s">
        <v>2475</v>
      </c>
      <c r="K577" s="666" t="s">
        <v>2476</v>
      </c>
      <c r="L577" s="668">
        <v>126.88999999999996</v>
      </c>
      <c r="M577" s="668">
        <v>2</v>
      </c>
      <c r="N577" s="669">
        <v>253.77999999999992</v>
      </c>
    </row>
    <row r="578" spans="1:14" ht="14.4" customHeight="1" x14ac:dyDescent="0.3">
      <c r="A578" s="664" t="s">
        <v>544</v>
      </c>
      <c r="B578" s="665" t="s">
        <v>545</v>
      </c>
      <c r="C578" s="666" t="s">
        <v>549</v>
      </c>
      <c r="D578" s="667" t="s">
        <v>4277</v>
      </c>
      <c r="E578" s="666" t="s">
        <v>569</v>
      </c>
      <c r="F578" s="667" t="s">
        <v>4283</v>
      </c>
      <c r="G578" s="666" t="s">
        <v>2238</v>
      </c>
      <c r="H578" s="666" t="s">
        <v>2477</v>
      </c>
      <c r="I578" s="666" t="s">
        <v>2477</v>
      </c>
      <c r="J578" s="666" t="s">
        <v>2478</v>
      </c>
      <c r="K578" s="666" t="s">
        <v>2479</v>
      </c>
      <c r="L578" s="668">
        <v>100.07000000000002</v>
      </c>
      <c r="M578" s="668">
        <v>1</v>
      </c>
      <c r="N578" s="669">
        <v>100.07000000000002</v>
      </c>
    </row>
    <row r="579" spans="1:14" ht="14.4" customHeight="1" x14ac:dyDescent="0.3">
      <c r="A579" s="664" t="s">
        <v>544</v>
      </c>
      <c r="B579" s="665" t="s">
        <v>545</v>
      </c>
      <c r="C579" s="666" t="s">
        <v>549</v>
      </c>
      <c r="D579" s="667" t="s">
        <v>4277</v>
      </c>
      <c r="E579" s="666" t="s">
        <v>569</v>
      </c>
      <c r="F579" s="667" t="s">
        <v>4283</v>
      </c>
      <c r="G579" s="666" t="s">
        <v>2238</v>
      </c>
      <c r="H579" s="666" t="s">
        <v>2480</v>
      </c>
      <c r="I579" s="666" t="s">
        <v>2481</v>
      </c>
      <c r="J579" s="666" t="s">
        <v>2482</v>
      </c>
      <c r="K579" s="666" t="s">
        <v>1578</v>
      </c>
      <c r="L579" s="668">
        <v>101.11000000000003</v>
      </c>
      <c r="M579" s="668">
        <v>1</v>
      </c>
      <c r="N579" s="669">
        <v>101.11000000000003</v>
      </c>
    </row>
    <row r="580" spans="1:14" ht="14.4" customHeight="1" x14ac:dyDescent="0.3">
      <c r="A580" s="664" t="s">
        <v>544</v>
      </c>
      <c r="B580" s="665" t="s">
        <v>545</v>
      </c>
      <c r="C580" s="666" t="s">
        <v>549</v>
      </c>
      <c r="D580" s="667" t="s">
        <v>4277</v>
      </c>
      <c r="E580" s="666" t="s">
        <v>569</v>
      </c>
      <c r="F580" s="667" t="s">
        <v>4283</v>
      </c>
      <c r="G580" s="666" t="s">
        <v>2238</v>
      </c>
      <c r="H580" s="666" t="s">
        <v>2483</v>
      </c>
      <c r="I580" s="666" t="s">
        <v>2484</v>
      </c>
      <c r="J580" s="666" t="s">
        <v>2485</v>
      </c>
      <c r="K580" s="666" t="s">
        <v>2486</v>
      </c>
      <c r="L580" s="668">
        <v>102.34</v>
      </c>
      <c r="M580" s="668">
        <v>1</v>
      </c>
      <c r="N580" s="669">
        <v>102.34</v>
      </c>
    </row>
    <row r="581" spans="1:14" ht="14.4" customHeight="1" x14ac:dyDescent="0.3">
      <c r="A581" s="664" t="s">
        <v>544</v>
      </c>
      <c r="B581" s="665" t="s">
        <v>545</v>
      </c>
      <c r="C581" s="666" t="s">
        <v>549</v>
      </c>
      <c r="D581" s="667" t="s">
        <v>4277</v>
      </c>
      <c r="E581" s="666" t="s">
        <v>569</v>
      </c>
      <c r="F581" s="667" t="s">
        <v>4283</v>
      </c>
      <c r="G581" s="666" t="s">
        <v>2238</v>
      </c>
      <c r="H581" s="666" t="s">
        <v>2487</v>
      </c>
      <c r="I581" s="666" t="s">
        <v>2488</v>
      </c>
      <c r="J581" s="666" t="s">
        <v>2489</v>
      </c>
      <c r="K581" s="666" t="s">
        <v>2490</v>
      </c>
      <c r="L581" s="668">
        <v>109.55999999999997</v>
      </c>
      <c r="M581" s="668">
        <v>1</v>
      </c>
      <c r="N581" s="669">
        <v>109.55999999999997</v>
      </c>
    </row>
    <row r="582" spans="1:14" ht="14.4" customHeight="1" x14ac:dyDescent="0.3">
      <c r="A582" s="664" t="s">
        <v>544</v>
      </c>
      <c r="B582" s="665" t="s">
        <v>545</v>
      </c>
      <c r="C582" s="666" t="s">
        <v>549</v>
      </c>
      <c r="D582" s="667" t="s">
        <v>4277</v>
      </c>
      <c r="E582" s="666" t="s">
        <v>569</v>
      </c>
      <c r="F582" s="667" t="s">
        <v>4283</v>
      </c>
      <c r="G582" s="666" t="s">
        <v>2238</v>
      </c>
      <c r="H582" s="666" t="s">
        <v>2491</v>
      </c>
      <c r="I582" s="666" t="s">
        <v>2492</v>
      </c>
      <c r="J582" s="666" t="s">
        <v>2493</v>
      </c>
      <c r="K582" s="666" t="s">
        <v>2494</v>
      </c>
      <c r="L582" s="668">
        <v>133.37999999999997</v>
      </c>
      <c r="M582" s="668">
        <v>1</v>
      </c>
      <c r="N582" s="669">
        <v>133.37999999999997</v>
      </c>
    </row>
    <row r="583" spans="1:14" ht="14.4" customHeight="1" x14ac:dyDescent="0.3">
      <c r="A583" s="664" t="s">
        <v>544</v>
      </c>
      <c r="B583" s="665" t="s">
        <v>545</v>
      </c>
      <c r="C583" s="666" t="s">
        <v>549</v>
      </c>
      <c r="D583" s="667" t="s">
        <v>4277</v>
      </c>
      <c r="E583" s="666" t="s">
        <v>569</v>
      </c>
      <c r="F583" s="667" t="s">
        <v>4283</v>
      </c>
      <c r="G583" s="666" t="s">
        <v>2238</v>
      </c>
      <c r="H583" s="666" t="s">
        <v>2495</v>
      </c>
      <c r="I583" s="666" t="s">
        <v>2496</v>
      </c>
      <c r="J583" s="666" t="s">
        <v>2497</v>
      </c>
      <c r="K583" s="666" t="s">
        <v>2498</v>
      </c>
      <c r="L583" s="668">
        <v>225.66704025429934</v>
      </c>
      <c r="M583" s="668">
        <v>34.954249999999995</v>
      </c>
      <c r="N583" s="669">
        <v>7888.0221418088413</v>
      </c>
    </row>
    <row r="584" spans="1:14" ht="14.4" customHeight="1" x14ac:dyDescent="0.3">
      <c r="A584" s="664" t="s">
        <v>544</v>
      </c>
      <c r="B584" s="665" t="s">
        <v>545</v>
      </c>
      <c r="C584" s="666" t="s">
        <v>549</v>
      </c>
      <c r="D584" s="667" t="s">
        <v>4277</v>
      </c>
      <c r="E584" s="666" t="s">
        <v>569</v>
      </c>
      <c r="F584" s="667" t="s">
        <v>4283</v>
      </c>
      <c r="G584" s="666" t="s">
        <v>2238</v>
      </c>
      <c r="H584" s="666" t="s">
        <v>2499</v>
      </c>
      <c r="I584" s="666" t="s">
        <v>2499</v>
      </c>
      <c r="J584" s="666" t="s">
        <v>2500</v>
      </c>
      <c r="K584" s="666" t="s">
        <v>2501</v>
      </c>
      <c r="L584" s="668">
        <v>834.62900000000013</v>
      </c>
      <c r="M584" s="668">
        <v>5</v>
      </c>
      <c r="N584" s="669">
        <v>4173.1450000000004</v>
      </c>
    </row>
    <row r="585" spans="1:14" ht="14.4" customHeight="1" x14ac:dyDescent="0.3">
      <c r="A585" s="664" t="s">
        <v>544</v>
      </c>
      <c r="B585" s="665" t="s">
        <v>545</v>
      </c>
      <c r="C585" s="666" t="s">
        <v>549</v>
      </c>
      <c r="D585" s="667" t="s">
        <v>4277</v>
      </c>
      <c r="E585" s="666" t="s">
        <v>569</v>
      </c>
      <c r="F585" s="667" t="s">
        <v>4283</v>
      </c>
      <c r="G585" s="666" t="s">
        <v>2238</v>
      </c>
      <c r="H585" s="666" t="s">
        <v>2502</v>
      </c>
      <c r="I585" s="666" t="s">
        <v>2503</v>
      </c>
      <c r="J585" s="666" t="s">
        <v>2213</v>
      </c>
      <c r="K585" s="666" t="s">
        <v>2504</v>
      </c>
      <c r="L585" s="668">
        <v>117.02000281029885</v>
      </c>
      <c r="M585" s="668">
        <v>5</v>
      </c>
      <c r="N585" s="669">
        <v>585.10001405149421</v>
      </c>
    </row>
    <row r="586" spans="1:14" ht="14.4" customHeight="1" x14ac:dyDescent="0.3">
      <c r="A586" s="664" t="s">
        <v>544</v>
      </c>
      <c r="B586" s="665" t="s">
        <v>545</v>
      </c>
      <c r="C586" s="666" t="s">
        <v>549</v>
      </c>
      <c r="D586" s="667" t="s">
        <v>4277</v>
      </c>
      <c r="E586" s="666" t="s">
        <v>569</v>
      </c>
      <c r="F586" s="667" t="s">
        <v>4283</v>
      </c>
      <c r="G586" s="666" t="s">
        <v>2238</v>
      </c>
      <c r="H586" s="666" t="s">
        <v>2505</v>
      </c>
      <c r="I586" s="666" t="s">
        <v>2506</v>
      </c>
      <c r="J586" s="666" t="s">
        <v>2413</v>
      </c>
      <c r="K586" s="666" t="s">
        <v>2507</v>
      </c>
      <c r="L586" s="668">
        <v>170.46999999999989</v>
      </c>
      <c r="M586" s="668">
        <v>1</v>
      </c>
      <c r="N586" s="669">
        <v>170.46999999999989</v>
      </c>
    </row>
    <row r="587" spans="1:14" ht="14.4" customHeight="1" x14ac:dyDescent="0.3">
      <c r="A587" s="664" t="s">
        <v>544</v>
      </c>
      <c r="B587" s="665" t="s">
        <v>545</v>
      </c>
      <c r="C587" s="666" t="s">
        <v>549</v>
      </c>
      <c r="D587" s="667" t="s">
        <v>4277</v>
      </c>
      <c r="E587" s="666" t="s">
        <v>569</v>
      </c>
      <c r="F587" s="667" t="s">
        <v>4283</v>
      </c>
      <c r="G587" s="666" t="s">
        <v>2238</v>
      </c>
      <c r="H587" s="666" t="s">
        <v>2508</v>
      </c>
      <c r="I587" s="666" t="s">
        <v>2509</v>
      </c>
      <c r="J587" s="666" t="s">
        <v>2510</v>
      </c>
      <c r="K587" s="666" t="s">
        <v>2511</v>
      </c>
      <c r="L587" s="668">
        <v>21749.252739573767</v>
      </c>
      <c r="M587" s="668">
        <v>1</v>
      </c>
      <c r="N587" s="669">
        <v>21749.252739573767</v>
      </c>
    </row>
    <row r="588" spans="1:14" ht="14.4" customHeight="1" x14ac:dyDescent="0.3">
      <c r="A588" s="664" t="s">
        <v>544</v>
      </c>
      <c r="B588" s="665" t="s">
        <v>545</v>
      </c>
      <c r="C588" s="666" t="s">
        <v>549</v>
      </c>
      <c r="D588" s="667" t="s">
        <v>4277</v>
      </c>
      <c r="E588" s="666" t="s">
        <v>569</v>
      </c>
      <c r="F588" s="667" t="s">
        <v>4283</v>
      </c>
      <c r="G588" s="666" t="s">
        <v>2238</v>
      </c>
      <c r="H588" s="666" t="s">
        <v>2512</v>
      </c>
      <c r="I588" s="666" t="s">
        <v>2513</v>
      </c>
      <c r="J588" s="666" t="s">
        <v>2514</v>
      </c>
      <c r="K588" s="666" t="s">
        <v>2515</v>
      </c>
      <c r="L588" s="668">
        <v>246.32977226476817</v>
      </c>
      <c r="M588" s="668">
        <v>29</v>
      </c>
      <c r="N588" s="669">
        <v>7143.5633956782767</v>
      </c>
    </row>
    <row r="589" spans="1:14" ht="14.4" customHeight="1" x14ac:dyDescent="0.3">
      <c r="A589" s="664" t="s">
        <v>544</v>
      </c>
      <c r="B589" s="665" t="s">
        <v>545</v>
      </c>
      <c r="C589" s="666" t="s">
        <v>549</v>
      </c>
      <c r="D589" s="667" t="s">
        <v>4277</v>
      </c>
      <c r="E589" s="666" t="s">
        <v>569</v>
      </c>
      <c r="F589" s="667" t="s">
        <v>4283</v>
      </c>
      <c r="G589" s="666" t="s">
        <v>2238</v>
      </c>
      <c r="H589" s="666" t="s">
        <v>2516</v>
      </c>
      <c r="I589" s="666" t="s">
        <v>2516</v>
      </c>
      <c r="J589" s="666" t="s">
        <v>2517</v>
      </c>
      <c r="K589" s="666" t="s">
        <v>2501</v>
      </c>
      <c r="L589" s="668">
        <v>942.0858333333332</v>
      </c>
      <c r="M589" s="668">
        <v>12</v>
      </c>
      <c r="N589" s="669">
        <v>11305.029999999999</v>
      </c>
    </row>
    <row r="590" spans="1:14" ht="14.4" customHeight="1" x14ac:dyDescent="0.3">
      <c r="A590" s="664" t="s">
        <v>544</v>
      </c>
      <c r="B590" s="665" t="s">
        <v>545</v>
      </c>
      <c r="C590" s="666" t="s">
        <v>549</v>
      </c>
      <c r="D590" s="667" t="s">
        <v>4277</v>
      </c>
      <c r="E590" s="666" t="s">
        <v>569</v>
      </c>
      <c r="F590" s="667" t="s">
        <v>4283</v>
      </c>
      <c r="G590" s="666" t="s">
        <v>2238</v>
      </c>
      <c r="H590" s="666" t="s">
        <v>2518</v>
      </c>
      <c r="I590" s="666" t="s">
        <v>2519</v>
      </c>
      <c r="J590" s="666" t="s">
        <v>2520</v>
      </c>
      <c r="K590" s="666" t="s">
        <v>2521</v>
      </c>
      <c r="L590" s="668">
        <v>330.17175704291964</v>
      </c>
      <c r="M590" s="668">
        <v>53.266999999999989</v>
      </c>
      <c r="N590" s="669">
        <v>17587.258982405197</v>
      </c>
    </row>
    <row r="591" spans="1:14" ht="14.4" customHeight="1" x14ac:dyDescent="0.3">
      <c r="A591" s="664" t="s">
        <v>544</v>
      </c>
      <c r="B591" s="665" t="s">
        <v>545</v>
      </c>
      <c r="C591" s="666" t="s">
        <v>549</v>
      </c>
      <c r="D591" s="667" t="s">
        <v>4277</v>
      </c>
      <c r="E591" s="666" t="s">
        <v>569</v>
      </c>
      <c r="F591" s="667" t="s">
        <v>4283</v>
      </c>
      <c r="G591" s="666" t="s">
        <v>2238</v>
      </c>
      <c r="H591" s="666" t="s">
        <v>2522</v>
      </c>
      <c r="I591" s="666" t="s">
        <v>2523</v>
      </c>
      <c r="J591" s="666" t="s">
        <v>2524</v>
      </c>
      <c r="K591" s="666" t="s">
        <v>2525</v>
      </c>
      <c r="L591" s="668">
        <v>782.40652726335372</v>
      </c>
      <c r="M591" s="668">
        <v>50.834754999999994</v>
      </c>
      <c r="N591" s="669">
        <v>39773.444123833404</v>
      </c>
    </row>
    <row r="592" spans="1:14" ht="14.4" customHeight="1" x14ac:dyDescent="0.3">
      <c r="A592" s="664" t="s">
        <v>544</v>
      </c>
      <c r="B592" s="665" t="s">
        <v>545</v>
      </c>
      <c r="C592" s="666" t="s">
        <v>549</v>
      </c>
      <c r="D592" s="667" t="s">
        <v>4277</v>
      </c>
      <c r="E592" s="666" t="s">
        <v>569</v>
      </c>
      <c r="F592" s="667" t="s">
        <v>4283</v>
      </c>
      <c r="G592" s="666" t="s">
        <v>2238</v>
      </c>
      <c r="H592" s="666" t="s">
        <v>2526</v>
      </c>
      <c r="I592" s="666" t="s">
        <v>2526</v>
      </c>
      <c r="J592" s="666" t="s">
        <v>2527</v>
      </c>
      <c r="K592" s="666" t="s">
        <v>2528</v>
      </c>
      <c r="L592" s="668">
        <v>49.719999999999992</v>
      </c>
      <c r="M592" s="668">
        <v>1</v>
      </c>
      <c r="N592" s="669">
        <v>49.719999999999992</v>
      </c>
    </row>
    <row r="593" spans="1:14" ht="14.4" customHeight="1" x14ac:dyDescent="0.3">
      <c r="A593" s="664" t="s">
        <v>544</v>
      </c>
      <c r="B593" s="665" t="s">
        <v>545</v>
      </c>
      <c r="C593" s="666" t="s">
        <v>549</v>
      </c>
      <c r="D593" s="667" t="s">
        <v>4277</v>
      </c>
      <c r="E593" s="666" t="s">
        <v>569</v>
      </c>
      <c r="F593" s="667" t="s">
        <v>4283</v>
      </c>
      <c r="G593" s="666" t="s">
        <v>2238</v>
      </c>
      <c r="H593" s="666" t="s">
        <v>2529</v>
      </c>
      <c r="I593" s="666" t="s">
        <v>2529</v>
      </c>
      <c r="J593" s="666" t="s">
        <v>2530</v>
      </c>
      <c r="K593" s="666" t="s">
        <v>2531</v>
      </c>
      <c r="L593" s="668">
        <v>93.410000000000053</v>
      </c>
      <c r="M593" s="668">
        <v>1</v>
      </c>
      <c r="N593" s="669">
        <v>93.410000000000053</v>
      </c>
    </row>
    <row r="594" spans="1:14" ht="14.4" customHeight="1" x14ac:dyDescent="0.3">
      <c r="A594" s="664" t="s">
        <v>544</v>
      </c>
      <c r="B594" s="665" t="s">
        <v>545</v>
      </c>
      <c r="C594" s="666" t="s">
        <v>549</v>
      </c>
      <c r="D594" s="667" t="s">
        <v>4277</v>
      </c>
      <c r="E594" s="666" t="s">
        <v>569</v>
      </c>
      <c r="F594" s="667" t="s">
        <v>4283</v>
      </c>
      <c r="G594" s="666" t="s">
        <v>2238</v>
      </c>
      <c r="H594" s="666" t="s">
        <v>2532</v>
      </c>
      <c r="I594" s="666" t="s">
        <v>2532</v>
      </c>
      <c r="J594" s="666" t="s">
        <v>2533</v>
      </c>
      <c r="K594" s="666" t="s">
        <v>2534</v>
      </c>
      <c r="L594" s="668">
        <v>93.069999999999965</v>
      </c>
      <c r="M594" s="668">
        <v>10</v>
      </c>
      <c r="N594" s="669">
        <v>930.69999999999959</v>
      </c>
    </row>
    <row r="595" spans="1:14" ht="14.4" customHeight="1" x14ac:dyDescent="0.3">
      <c r="A595" s="664" t="s">
        <v>544</v>
      </c>
      <c r="B595" s="665" t="s">
        <v>545</v>
      </c>
      <c r="C595" s="666" t="s">
        <v>549</v>
      </c>
      <c r="D595" s="667" t="s">
        <v>4277</v>
      </c>
      <c r="E595" s="666" t="s">
        <v>569</v>
      </c>
      <c r="F595" s="667" t="s">
        <v>4283</v>
      </c>
      <c r="G595" s="666" t="s">
        <v>2238</v>
      </c>
      <c r="H595" s="666" t="s">
        <v>2535</v>
      </c>
      <c r="I595" s="666" t="s">
        <v>2535</v>
      </c>
      <c r="J595" s="666" t="s">
        <v>2536</v>
      </c>
      <c r="K595" s="666" t="s">
        <v>2537</v>
      </c>
      <c r="L595" s="668">
        <v>113.04999999999997</v>
      </c>
      <c r="M595" s="668">
        <v>1</v>
      </c>
      <c r="N595" s="669">
        <v>113.04999999999997</v>
      </c>
    </row>
    <row r="596" spans="1:14" ht="14.4" customHeight="1" x14ac:dyDescent="0.3">
      <c r="A596" s="664" t="s">
        <v>544</v>
      </c>
      <c r="B596" s="665" t="s">
        <v>545</v>
      </c>
      <c r="C596" s="666" t="s">
        <v>549</v>
      </c>
      <c r="D596" s="667" t="s">
        <v>4277</v>
      </c>
      <c r="E596" s="666" t="s">
        <v>569</v>
      </c>
      <c r="F596" s="667" t="s">
        <v>4283</v>
      </c>
      <c r="G596" s="666" t="s">
        <v>2238</v>
      </c>
      <c r="H596" s="666" t="s">
        <v>2538</v>
      </c>
      <c r="I596" s="666" t="s">
        <v>2538</v>
      </c>
      <c r="J596" s="666" t="s">
        <v>2539</v>
      </c>
      <c r="K596" s="666" t="s">
        <v>2540</v>
      </c>
      <c r="L596" s="668">
        <v>168.85477609463689</v>
      </c>
      <c r="M596" s="668">
        <v>16</v>
      </c>
      <c r="N596" s="669">
        <v>2701.6764175141902</v>
      </c>
    </row>
    <row r="597" spans="1:14" ht="14.4" customHeight="1" x14ac:dyDescent="0.3">
      <c r="A597" s="664" t="s">
        <v>544</v>
      </c>
      <c r="B597" s="665" t="s">
        <v>545</v>
      </c>
      <c r="C597" s="666" t="s">
        <v>549</v>
      </c>
      <c r="D597" s="667" t="s">
        <v>4277</v>
      </c>
      <c r="E597" s="666" t="s">
        <v>569</v>
      </c>
      <c r="F597" s="667" t="s">
        <v>4283</v>
      </c>
      <c r="G597" s="666" t="s">
        <v>2238</v>
      </c>
      <c r="H597" s="666" t="s">
        <v>2541</v>
      </c>
      <c r="I597" s="666" t="s">
        <v>2541</v>
      </c>
      <c r="J597" s="666" t="s">
        <v>2542</v>
      </c>
      <c r="K597" s="666" t="s">
        <v>2543</v>
      </c>
      <c r="L597" s="668">
        <v>273.89934420341899</v>
      </c>
      <c r="M597" s="668">
        <v>3</v>
      </c>
      <c r="N597" s="669">
        <v>821.69803261025697</v>
      </c>
    </row>
    <row r="598" spans="1:14" ht="14.4" customHeight="1" x14ac:dyDescent="0.3">
      <c r="A598" s="664" t="s">
        <v>544</v>
      </c>
      <c r="B598" s="665" t="s">
        <v>545</v>
      </c>
      <c r="C598" s="666" t="s">
        <v>549</v>
      </c>
      <c r="D598" s="667" t="s">
        <v>4277</v>
      </c>
      <c r="E598" s="666" t="s">
        <v>569</v>
      </c>
      <c r="F598" s="667" t="s">
        <v>4283</v>
      </c>
      <c r="G598" s="666" t="s">
        <v>2238</v>
      </c>
      <c r="H598" s="666" t="s">
        <v>2544</v>
      </c>
      <c r="I598" s="666" t="s">
        <v>2544</v>
      </c>
      <c r="J598" s="666" t="s">
        <v>2545</v>
      </c>
      <c r="K598" s="666" t="s">
        <v>2546</v>
      </c>
      <c r="L598" s="668">
        <v>57.699009341370292</v>
      </c>
      <c r="M598" s="668">
        <v>248</v>
      </c>
      <c r="N598" s="669">
        <v>14309.354316659832</v>
      </c>
    </row>
    <row r="599" spans="1:14" ht="14.4" customHeight="1" x14ac:dyDescent="0.3">
      <c r="A599" s="664" t="s">
        <v>544</v>
      </c>
      <c r="B599" s="665" t="s">
        <v>545</v>
      </c>
      <c r="C599" s="666" t="s">
        <v>549</v>
      </c>
      <c r="D599" s="667" t="s">
        <v>4277</v>
      </c>
      <c r="E599" s="666" t="s">
        <v>569</v>
      </c>
      <c r="F599" s="667" t="s">
        <v>4283</v>
      </c>
      <c r="G599" s="666" t="s">
        <v>2238</v>
      </c>
      <c r="H599" s="666" t="s">
        <v>2547</v>
      </c>
      <c r="I599" s="666" t="s">
        <v>2547</v>
      </c>
      <c r="J599" s="666" t="s">
        <v>2548</v>
      </c>
      <c r="K599" s="666" t="s">
        <v>2549</v>
      </c>
      <c r="L599" s="668">
        <v>140.09000000000003</v>
      </c>
      <c r="M599" s="668">
        <v>2</v>
      </c>
      <c r="N599" s="669">
        <v>280.18000000000006</v>
      </c>
    </row>
    <row r="600" spans="1:14" ht="14.4" customHeight="1" x14ac:dyDescent="0.3">
      <c r="A600" s="664" t="s">
        <v>544</v>
      </c>
      <c r="B600" s="665" t="s">
        <v>545</v>
      </c>
      <c r="C600" s="666" t="s">
        <v>549</v>
      </c>
      <c r="D600" s="667" t="s">
        <v>4277</v>
      </c>
      <c r="E600" s="666" t="s">
        <v>569</v>
      </c>
      <c r="F600" s="667" t="s">
        <v>4283</v>
      </c>
      <c r="G600" s="666" t="s">
        <v>2238</v>
      </c>
      <c r="H600" s="666" t="s">
        <v>2550</v>
      </c>
      <c r="I600" s="666" t="s">
        <v>2550</v>
      </c>
      <c r="J600" s="666" t="s">
        <v>2308</v>
      </c>
      <c r="K600" s="666" t="s">
        <v>2551</v>
      </c>
      <c r="L600" s="668">
        <v>1106.2574293397233</v>
      </c>
      <c r="M600" s="668">
        <v>2</v>
      </c>
      <c r="N600" s="669">
        <v>2212.5148586794467</v>
      </c>
    </row>
    <row r="601" spans="1:14" ht="14.4" customHeight="1" x14ac:dyDescent="0.3">
      <c r="A601" s="664" t="s">
        <v>544</v>
      </c>
      <c r="B601" s="665" t="s">
        <v>545</v>
      </c>
      <c r="C601" s="666" t="s">
        <v>549</v>
      </c>
      <c r="D601" s="667" t="s">
        <v>4277</v>
      </c>
      <c r="E601" s="666" t="s">
        <v>569</v>
      </c>
      <c r="F601" s="667" t="s">
        <v>4283</v>
      </c>
      <c r="G601" s="666" t="s">
        <v>2238</v>
      </c>
      <c r="H601" s="666" t="s">
        <v>2552</v>
      </c>
      <c r="I601" s="666" t="s">
        <v>2552</v>
      </c>
      <c r="J601" s="666" t="s">
        <v>2292</v>
      </c>
      <c r="K601" s="666" t="s">
        <v>2293</v>
      </c>
      <c r="L601" s="668">
        <v>3300</v>
      </c>
      <c r="M601" s="668">
        <v>7</v>
      </c>
      <c r="N601" s="669">
        <v>23100</v>
      </c>
    </row>
    <row r="602" spans="1:14" ht="14.4" customHeight="1" x14ac:dyDescent="0.3">
      <c r="A602" s="664" t="s">
        <v>544</v>
      </c>
      <c r="B602" s="665" t="s">
        <v>545</v>
      </c>
      <c r="C602" s="666" t="s">
        <v>549</v>
      </c>
      <c r="D602" s="667" t="s">
        <v>4277</v>
      </c>
      <c r="E602" s="666" t="s">
        <v>569</v>
      </c>
      <c r="F602" s="667" t="s">
        <v>4283</v>
      </c>
      <c r="G602" s="666" t="s">
        <v>2238</v>
      </c>
      <c r="H602" s="666" t="s">
        <v>2553</v>
      </c>
      <c r="I602" s="666" t="s">
        <v>2553</v>
      </c>
      <c r="J602" s="666" t="s">
        <v>2554</v>
      </c>
      <c r="K602" s="666" t="s">
        <v>2555</v>
      </c>
      <c r="L602" s="668">
        <v>408.9500000000001</v>
      </c>
      <c r="M602" s="668">
        <v>1</v>
      </c>
      <c r="N602" s="669">
        <v>408.9500000000001</v>
      </c>
    </row>
    <row r="603" spans="1:14" ht="14.4" customHeight="1" x14ac:dyDescent="0.3">
      <c r="A603" s="664" t="s">
        <v>544</v>
      </c>
      <c r="B603" s="665" t="s">
        <v>545</v>
      </c>
      <c r="C603" s="666" t="s">
        <v>549</v>
      </c>
      <c r="D603" s="667" t="s">
        <v>4277</v>
      </c>
      <c r="E603" s="666" t="s">
        <v>569</v>
      </c>
      <c r="F603" s="667" t="s">
        <v>4283</v>
      </c>
      <c r="G603" s="666" t="s">
        <v>2238</v>
      </c>
      <c r="H603" s="666" t="s">
        <v>2556</v>
      </c>
      <c r="I603" s="666" t="s">
        <v>2556</v>
      </c>
      <c r="J603" s="666" t="s">
        <v>2557</v>
      </c>
      <c r="K603" s="666" t="s">
        <v>2558</v>
      </c>
      <c r="L603" s="668">
        <v>67.793465608182245</v>
      </c>
      <c r="M603" s="668">
        <v>129</v>
      </c>
      <c r="N603" s="669">
        <v>8745.357063455509</v>
      </c>
    </row>
    <row r="604" spans="1:14" ht="14.4" customHeight="1" x14ac:dyDescent="0.3">
      <c r="A604" s="664" t="s">
        <v>544</v>
      </c>
      <c r="B604" s="665" t="s">
        <v>545</v>
      </c>
      <c r="C604" s="666" t="s">
        <v>549</v>
      </c>
      <c r="D604" s="667" t="s">
        <v>4277</v>
      </c>
      <c r="E604" s="666" t="s">
        <v>569</v>
      </c>
      <c r="F604" s="667" t="s">
        <v>4283</v>
      </c>
      <c r="G604" s="666" t="s">
        <v>2238</v>
      </c>
      <c r="H604" s="666" t="s">
        <v>2559</v>
      </c>
      <c r="I604" s="666" t="s">
        <v>2559</v>
      </c>
      <c r="J604" s="666" t="s">
        <v>2308</v>
      </c>
      <c r="K604" s="666" t="s">
        <v>2560</v>
      </c>
      <c r="L604" s="668">
        <v>1895.7699999999998</v>
      </c>
      <c r="M604" s="668">
        <v>3</v>
      </c>
      <c r="N604" s="669">
        <v>5687.3099999999995</v>
      </c>
    </row>
    <row r="605" spans="1:14" ht="14.4" customHeight="1" x14ac:dyDescent="0.3">
      <c r="A605" s="664" t="s">
        <v>544</v>
      </c>
      <c r="B605" s="665" t="s">
        <v>545</v>
      </c>
      <c r="C605" s="666" t="s">
        <v>549</v>
      </c>
      <c r="D605" s="667" t="s">
        <v>4277</v>
      </c>
      <c r="E605" s="666" t="s">
        <v>569</v>
      </c>
      <c r="F605" s="667" t="s">
        <v>4283</v>
      </c>
      <c r="G605" s="666" t="s">
        <v>2238</v>
      </c>
      <c r="H605" s="666" t="s">
        <v>2561</v>
      </c>
      <c r="I605" s="666" t="s">
        <v>2561</v>
      </c>
      <c r="J605" s="666" t="s">
        <v>2467</v>
      </c>
      <c r="K605" s="666" t="s">
        <v>2562</v>
      </c>
      <c r="L605" s="668">
        <v>161.69</v>
      </c>
      <c r="M605" s="668">
        <v>1</v>
      </c>
      <c r="N605" s="669">
        <v>161.69</v>
      </c>
    </row>
    <row r="606" spans="1:14" ht="14.4" customHeight="1" x14ac:dyDescent="0.3">
      <c r="A606" s="664" t="s">
        <v>544</v>
      </c>
      <c r="B606" s="665" t="s">
        <v>545</v>
      </c>
      <c r="C606" s="666" t="s">
        <v>549</v>
      </c>
      <c r="D606" s="667" t="s">
        <v>4277</v>
      </c>
      <c r="E606" s="666" t="s">
        <v>569</v>
      </c>
      <c r="F606" s="667" t="s">
        <v>4283</v>
      </c>
      <c r="G606" s="666" t="s">
        <v>2238</v>
      </c>
      <c r="H606" s="666" t="s">
        <v>2563</v>
      </c>
      <c r="I606" s="666" t="s">
        <v>2563</v>
      </c>
      <c r="J606" s="666" t="s">
        <v>2564</v>
      </c>
      <c r="K606" s="666" t="s">
        <v>2565</v>
      </c>
      <c r="L606" s="668">
        <v>61.960000000000008</v>
      </c>
      <c r="M606" s="668">
        <v>4</v>
      </c>
      <c r="N606" s="669">
        <v>247.84000000000003</v>
      </c>
    </row>
    <row r="607" spans="1:14" ht="14.4" customHeight="1" x14ac:dyDescent="0.3">
      <c r="A607" s="664" t="s">
        <v>544</v>
      </c>
      <c r="B607" s="665" t="s">
        <v>545</v>
      </c>
      <c r="C607" s="666" t="s">
        <v>549</v>
      </c>
      <c r="D607" s="667" t="s">
        <v>4277</v>
      </c>
      <c r="E607" s="666" t="s">
        <v>569</v>
      </c>
      <c r="F607" s="667" t="s">
        <v>4283</v>
      </c>
      <c r="G607" s="666" t="s">
        <v>2238</v>
      </c>
      <c r="H607" s="666" t="s">
        <v>2566</v>
      </c>
      <c r="I607" s="666" t="s">
        <v>2566</v>
      </c>
      <c r="J607" s="666" t="s">
        <v>2567</v>
      </c>
      <c r="K607" s="666" t="s">
        <v>2568</v>
      </c>
      <c r="L607" s="668">
        <v>524.66</v>
      </c>
      <c r="M607" s="668">
        <v>2</v>
      </c>
      <c r="N607" s="669">
        <v>1049.32</v>
      </c>
    </row>
    <row r="608" spans="1:14" ht="14.4" customHeight="1" x14ac:dyDescent="0.3">
      <c r="A608" s="664" t="s">
        <v>544</v>
      </c>
      <c r="B608" s="665" t="s">
        <v>545</v>
      </c>
      <c r="C608" s="666" t="s">
        <v>549</v>
      </c>
      <c r="D608" s="667" t="s">
        <v>4277</v>
      </c>
      <c r="E608" s="666" t="s">
        <v>569</v>
      </c>
      <c r="F608" s="667" t="s">
        <v>4283</v>
      </c>
      <c r="G608" s="666" t="s">
        <v>2238</v>
      </c>
      <c r="H608" s="666" t="s">
        <v>2569</v>
      </c>
      <c r="I608" s="666" t="s">
        <v>2569</v>
      </c>
      <c r="J608" s="666" t="s">
        <v>2570</v>
      </c>
      <c r="K608" s="666" t="s">
        <v>2571</v>
      </c>
      <c r="L608" s="668">
        <v>77.150000000000006</v>
      </c>
      <c r="M608" s="668">
        <v>1</v>
      </c>
      <c r="N608" s="669">
        <v>77.150000000000006</v>
      </c>
    </row>
    <row r="609" spans="1:14" ht="14.4" customHeight="1" x14ac:dyDescent="0.3">
      <c r="A609" s="664" t="s">
        <v>544</v>
      </c>
      <c r="B609" s="665" t="s">
        <v>545</v>
      </c>
      <c r="C609" s="666" t="s">
        <v>549</v>
      </c>
      <c r="D609" s="667" t="s">
        <v>4277</v>
      </c>
      <c r="E609" s="666" t="s">
        <v>569</v>
      </c>
      <c r="F609" s="667" t="s">
        <v>4283</v>
      </c>
      <c r="G609" s="666" t="s">
        <v>2238</v>
      </c>
      <c r="H609" s="666" t="s">
        <v>2572</v>
      </c>
      <c r="I609" s="666" t="s">
        <v>2572</v>
      </c>
      <c r="J609" s="666" t="s">
        <v>2573</v>
      </c>
      <c r="K609" s="666" t="s">
        <v>2574</v>
      </c>
      <c r="L609" s="668">
        <v>426.6</v>
      </c>
      <c r="M609" s="668">
        <v>2</v>
      </c>
      <c r="N609" s="669">
        <v>853.2</v>
      </c>
    </row>
    <row r="610" spans="1:14" ht="14.4" customHeight="1" x14ac:dyDescent="0.3">
      <c r="A610" s="664" t="s">
        <v>544</v>
      </c>
      <c r="B610" s="665" t="s">
        <v>545</v>
      </c>
      <c r="C610" s="666" t="s">
        <v>549</v>
      </c>
      <c r="D610" s="667" t="s">
        <v>4277</v>
      </c>
      <c r="E610" s="666" t="s">
        <v>2575</v>
      </c>
      <c r="F610" s="667" t="s">
        <v>4284</v>
      </c>
      <c r="G610" s="666"/>
      <c r="H610" s="666" t="s">
        <v>2576</v>
      </c>
      <c r="I610" s="666" t="s">
        <v>2576</v>
      </c>
      <c r="J610" s="666" t="s">
        <v>2577</v>
      </c>
      <c r="K610" s="666" t="s">
        <v>2578</v>
      </c>
      <c r="L610" s="668">
        <v>27.197397100832102</v>
      </c>
      <c r="M610" s="668">
        <v>18</v>
      </c>
      <c r="N610" s="669">
        <v>489.55314781497782</v>
      </c>
    </row>
    <row r="611" spans="1:14" ht="14.4" customHeight="1" x14ac:dyDescent="0.3">
      <c r="A611" s="664" t="s">
        <v>544</v>
      </c>
      <c r="B611" s="665" t="s">
        <v>545</v>
      </c>
      <c r="C611" s="666" t="s">
        <v>549</v>
      </c>
      <c r="D611" s="667" t="s">
        <v>4277</v>
      </c>
      <c r="E611" s="666" t="s">
        <v>2575</v>
      </c>
      <c r="F611" s="667" t="s">
        <v>4284</v>
      </c>
      <c r="G611" s="666" t="s">
        <v>613</v>
      </c>
      <c r="H611" s="666" t="s">
        <v>2579</v>
      </c>
      <c r="I611" s="666" t="s">
        <v>1062</v>
      </c>
      <c r="J611" s="666" t="s">
        <v>2580</v>
      </c>
      <c r="K611" s="666" t="s">
        <v>1878</v>
      </c>
      <c r="L611" s="668">
        <v>185.63923127770397</v>
      </c>
      <c r="M611" s="668">
        <v>12</v>
      </c>
      <c r="N611" s="669">
        <v>2227.6707753324476</v>
      </c>
    </row>
    <row r="612" spans="1:14" ht="14.4" customHeight="1" x14ac:dyDescent="0.3">
      <c r="A612" s="664" t="s">
        <v>544</v>
      </c>
      <c r="B612" s="665" t="s">
        <v>545</v>
      </c>
      <c r="C612" s="666" t="s">
        <v>549</v>
      </c>
      <c r="D612" s="667" t="s">
        <v>4277</v>
      </c>
      <c r="E612" s="666" t="s">
        <v>2575</v>
      </c>
      <c r="F612" s="667" t="s">
        <v>4284</v>
      </c>
      <c r="G612" s="666" t="s">
        <v>613</v>
      </c>
      <c r="H612" s="666" t="s">
        <v>2581</v>
      </c>
      <c r="I612" s="666" t="s">
        <v>2581</v>
      </c>
      <c r="J612" s="666" t="s">
        <v>2582</v>
      </c>
      <c r="K612" s="666" t="s">
        <v>2578</v>
      </c>
      <c r="L612" s="668">
        <v>33.348223173527344</v>
      </c>
      <c r="M612" s="668">
        <v>34</v>
      </c>
      <c r="N612" s="669">
        <v>1133.8395878999297</v>
      </c>
    </row>
    <row r="613" spans="1:14" ht="14.4" customHeight="1" x14ac:dyDescent="0.3">
      <c r="A613" s="664" t="s">
        <v>544</v>
      </c>
      <c r="B613" s="665" t="s">
        <v>545</v>
      </c>
      <c r="C613" s="666" t="s">
        <v>549</v>
      </c>
      <c r="D613" s="667" t="s">
        <v>4277</v>
      </c>
      <c r="E613" s="666" t="s">
        <v>2575</v>
      </c>
      <c r="F613" s="667" t="s">
        <v>4284</v>
      </c>
      <c r="G613" s="666" t="s">
        <v>613</v>
      </c>
      <c r="H613" s="666" t="s">
        <v>2583</v>
      </c>
      <c r="I613" s="666" t="s">
        <v>2583</v>
      </c>
      <c r="J613" s="666" t="s">
        <v>2584</v>
      </c>
      <c r="K613" s="666" t="s">
        <v>2585</v>
      </c>
      <c r="L613" s="668">
        <v>2030.0999999999997</v>
      </c>
      <c r="M613" s="668">
        <v>3</v>
      </c>
      <c r="N613" s="669">
        <v>6090.2999999999993</v>
      </c>
    </row>
    <row r="614" spans="1:14" ht="14.4" customHeight="1" x14ac:dyDescent="0.3">
      <c r="A614" s="664" t="s">
        <v>544</v>
      </c>
      <c r="B614" s="665" t="s">
        <v>545</v>
      </c>
      <c r="C614" s="666" t="s">
        <v>549</v>
      </c>
      <c r="D614" s="667" t="s">
        <v>4277</v>
      </c>
      <c r="E614" s="666" t="s">
        <v>2575</v>
      </c>
      <c r="F614" s="667" t="s">
        <v>4284</v>
      </c>
      <c r="G614" s="666" t="s">
        <v>613</v>
      </c>
      <c r="H614" s="666" t="s">
        <v>2586</v>
      </c>
      <c r="I614" s="666" t="s">
        <v>2586</v>
      </c>
      <c r="J614" s="666" t="s">
        <v>2587</v>
      </c>
      <c r="K614" s="666" t="s">
        <v>2585</v>
      </c>
      <c r="L614" s="668">
        <v>1109.0400000000002</v>
      </c>
      <c r="M614" s="668">
        <v>12</v>
      </c>
      <c r="N614" s="669">
        <v>13308.480000000003</v>
      </c>
    </row>
    <row r="615" spans="1:14" ht="14.4" customHeight="1" x14ac:dyDescent="0.3">
      <c r="A615" s="664" t="s">
        <v>544</v>
      </c>
      <c r="B615" s="665" t="s">
        <v>545</v>
      </c>
      <c r="C615" s="666" t="s">
        <v>549</v>
      </c>
      <c r="D615" s="667" t="s">
        <v>4277</v>
      </c>
      <c r="E615" s="666" t="s">
        <v>2575</v>
      </c>
      <c r="F615" s="667" t="s">
        <v>4284</v>
      </c>
      <c r="G615" s="666" t="s">
        <v>2238</v>
      </c>
      <c r="H615" s="666" t="s">
        <v>2588</v>
      </c>
      <c r="I615" s="666" t="s">
        <v>2589</v>
      </c>
      <c r="J615" s="666" t="s">
        <v>2590</v>
      </c>
      <c r="K615" s="666" t="s">
        <v>2578</v>
      </c>
      <c r="L615" s="668">
        <v>40.919951586609486</v>
      </c>
      <c r="M615" s="668">
        <v>14</v>
      </c>
      <c r="N615" s="669">
        <v>572.87932221253277</v>
      </c>
    </row>
    <row r="616" spans="1:14" ht="14.4" customHeight="1" x14ac:dyDescent="0.3">
      <c r="A616" s="664" t="s">
        <v>544</v>
      </c>
      <c r="B616" s="665" t="s">
        <v>545</v>
      </c>
      <c r="C616" s="666" t="s">
        <v>549</v>
      </c>
      <c r="D616" s="667" t="s">
        <v>4277</v>
      </c>
      <c r="E616" s="666" t="s">
        <v>2575</v>
      </c>
      <c r="F616" s="667" t="s">
        <v>4284</v>
      </c>
      <c r="G616" s="666" t="s">
        <v>2238</v>
      </c>
      <c r="H616" s="666" t="s">
        <v>2591</v>
      </c>
      <c r="I616" s="666" t="s">
        <v>2592</v>
      </c>
      <c r="J616" s="666" t="s">
        <v>2593</v>
      </c>
      <c r="K616" s="666" t="s">
        <v>2578</v>
      </c>
      <c r="L616" s="668">
        <v>40.919628333143528</v>
      </c>
      <c r="M616" s="668">
        <v>14</v>
      </c>
      <c r="N616" s="669">
        <v>572.87479666400941</v>
      </c>
    </row>
    <row r="617" spans="1:14" ht="14.4" customHeight="1" x14ac:dyDescent="0.3">
      <c r="A617" s="664" t="s">
        <v>544</v>
      </c>
      <c r="B617" s="665" t="s">
        <v>545</v>
      </c>
      <c r="C617" s="666" t="s">
        <v>549</v>
      </c>
      <c r="D617" s="667" t="s">
        <v>4277</v>
      </c>
      <c r="E617" s="666" t="s">
        <v>2575</v>
      </c>
      <c r="F617" s="667" t="s">
        <v>4284</v>
      </c>
      <c r="G617" s="666" t="s">
        <v>2238</v>
      </c>
      <c r="H617" s="666" t="s">
        <v>2594</v>
      </c>
      <c r="I617" s="666" t="s">
        <v>2594</v>
      </c>
      <c r="J617" s="666" t="s">
        <v>2595</v>
      </c>
      <c r="K617" s="666" t="s">
        <v>2596</v>
      </c>
      <c r="L617" s="668">
        <v>148.95999999999998</v>
      </c>
      <c r="M617" s="668">
        <v>10</v>
      </c>
      <c r="N617" s="669">
        <v>1489.6</v>
      </c>
    </row>
    <row r="618" spans="1:14" ht="14.4" customHeight="1" x14ac:dyDescent="0.3">
      <c r="A618" s="664" t="s">
        <v>544</v>
      </c>
      <c r="B618" s="665" t="s">
        <v>545</v>
      </c>
      <c r="C618" s="666" t="s">
        <v>549</v>
      </c>
      <c r="D618" s="667" t="s">
        <v>4277</v>
      </c>
      <c r="E618" s="666" t="s">
        <v>2575</v>
      </c>
      <c r="F618" s="667" t="s">
        <v>4284</v>
      </c>
      <c r="G618" s="666" t="s">
        <v>2238</v>
      </c>
      <c r="H618" s="666" t="s">
        <v>2597</v>
      </c>
      <c r="I618" s="666" t="s">
        <v>2597</v>
      </c>
      <c r="J618" s="666" t="s">
        <v>2598</v>
      </c>
      <c r="K618" s="666" t="s">
        <v>2596</v>
      </c>
      <c r="L618" s="668">
        <v>148.95999999999998</v>
      </c>
      <c r="M618" s="668">
        <v>5</v>
      </c>
      <c r="N618" s="669">
        <v>744.8</v>
      </c>
    </row>
    <row r="619" spans="1:14" ht="14.4" customHeight="1" x14ac:dyDescent="0.3">
      <c r="A619" s="664" t="s">
        <v>544</v>
      </c>
      <c r="B619" s="665" t="s">
        <v>545</v>
      </c>
      <c r="C619" s="666" t="s">
        <v>549</v>
      </c>
      <c r="D619" s="667" t="s">
        <v>4277</v>
      </c>
      <c r="E619" s="666" t="s">
        <v>2575</v>
      </c>
      <c r="F619" s="667" t="s">
        <v>4284</v>
      </c>
      <c r="G619" s="666" t="s">
        <v>2238</v>
      </c>
      <c r="H619" s="666" t="s">
        <v>2599</v>
      </c>
      <c r="I619" s="666" t="s">
        <v>2599</v>
      </c>
      <c r="J619" s="666" t="s">
        <v>2600</v>
      </c>
      <c r="K619" s="666" t="s">
        <v>2596</v>
      </c>
      <c r="L619" s="668">
        <v>148.95999999999998</v>
      </c>
      <c r="M619" s="668">
        <v>1</v>
      </c>
      <c r="N619" s="669">
        <v>148.95999999999998</v>
      </c>
    </row>
    <row r="620" spans="1:14" ht="14.4" customHeight="1" x14ac:dyDescent="0.3">
      <c r="A620" s="664" t="s">
        <v>544</v>
      </c>
      <c r="B620" s="665" t="s">
        <v>545</v>
      </c>
      <c r="C620" s="666" t="s">
        <v>549</v>
      </c>
      <c r="D620" s="667" t="s">
        <v>4277</v>
      </c>
      <c r="E620" s="666" t="s">
        <v>2575</v>
      </c>
      <c r="F620" s="667" t="s">
        <v>4284</v>
      </c>
      <c r="G620" s="666" t="s">
        <v>2238</v>
      </c>
      <c r="H620" s="666" t="s">
        <v>2601</v>
      </c>
      <c r="I620" s="666" t="s">
        <v>2601</v>
      </c>
      <c r="J620" s="666" t="s">
        <v>2602</v>
      </c>
      <c r="K620" s="666" t="s">
        <v>2596</v>
      </c>
      <c r="L620" s="668">
        <v>148.96</v>
      </c>
      <c r="M620" s="668">
        <v>3</v>
      </c>
      <c r="N620" s="669">
        <v>446.88000000000005</v>
      </c>
    </row>
    <row r="621" spans="1:14" ht="14.4" customHeight="1" x14ac:dyDescent="0.3">
      <c r="A621" s="664" t="s">
        <v>544</v>
      </c>
      <c r="B621" s="665" t="s">
        <v>545</v>
      </c>
      <c r="C621" s="666" t="s">
        <v>549</v>
      </c>
      <c r="D621" s="667" t="s">
        <v>4277</v>
      </c>
      <c r="E621" s="666" t="s">
        <v>2575</v>
      </c>
      <c r="F621" s="667" t="s">
        <v>4284</v>
      </c>
      <c r="G621" s="666" t="s">
        <v>2238</v>
      </c>
      <c r="H621" s="666" t="s">
        <v>2603</v>
      </c>
      <c r="I621" s="666" t="s">
        <v>2604</v>
      </c>
      <c r="J621" s="666" t="s">
        <v>2605</v>
      </c>
      <c r="K621" s="666" t="s">
        <v>2606</v>
      </c>
      <c r="L621" s="668">
        <v>156.49000000000004</v>
      </c>
      <c r="M621" s="668">
        <v>6</v>
      </c>
      <c r="N621" s="669">
        <v>938.94000000000028</v>
      </c>
    </row>
    <row r="622" spans="1:14" ht="14.4" customHeight="1" x14ac:dyDescent="0.3">
      <c r="A622" s="664" t="s">
        <v>544</v>
      </c>
      <c r="B622" s="665" t="s">
        <v>545</v>
      </c>
      <c r="C622" s="666" t="s">
        <v>549</v>
      </c>
      <c r="D622" s="667" t="s">
        <v>4277</v>
      </c>
      <c r="E622" s="666" t="s">
        <v>2575</v>
      </c>
      <c r="F622" s="667" t="s">
        <v>4284</v>
      </c>
      <c r="G622" s="666" t="s">
        <v>2238</v>
      </c>
      <c r="H622" s="666" t="s">
        <v>2607</v>
      </c>
      <c r="I622" s="666" t="s">
        <v>2608</v>
      </c>
      <c r="J622" s="666" t="s">
        <v>2609</v>
      </c>
      <c r="K622" s="666" t="s">
        <v>2610</v>
      </c>
      <c r="L622" s="668">
        <v>198.89</v>
      </c>
      <c r="M622" s="668">
        <v>4</v>
      </c>
      <c r="N622" s="669">
        <v>795.56</v>
      </c>
    </row>
    <row r="623" spans="1:14" ht="14.4" customHeight="1" x14ac:dyDescent="0.3">
      <c r="A623" s="664" t="s">
        <v>544</v>
      </c>
      <c r="B623" s="665" t="s">
        <v>545</v>
      </c>
      <c r="C623" s="666" t="s">
        <v>549</v>
      </c>
      <c r="D623" s="667" t="s">
        <v>4277</v>
      </c>
      <c r="E623" s="666" t="s">
        <v>2575</v>
      </c>
      <c r="F623" s="667" t="s">
        <v>4284</v>
      </c>
      <c r="G623" s="666" t="s">
        <v>2238</v>
      </c>
      <c r="H623" s="666" t="s">
        <v>2611</v>
      </c>
      <c r="I623" s="666" t="s">
        <v>2611</v>
      </c>
      <c r="J623" s="666" t="s">
        <v>2587</v>
      </c>
      <c r="K623" s="666" t="s">
        <v>2612</v>
      </c>
      <c r="L623" s="668">
        <v>138.63</v>
      </c>
      <c r="M623" s="668">
        <v>10</v>
      </c>
      <c r="N623" s="669">
        <v>1386.3</v>
      </c>
    </row>
    <row r="624" spans="1:14" ht="14.4" customHeight="1" x14ac:dyDescent="0.3">
      <c r="A624" s="664" t="s">
        <v>544</v>
      </c>
      <c r="B624" s="665" t="s">
        <v>545</v>
      </c>
      <c r="C624" s="666" t="s">
        <v>549</v>
      </c>
      <c r="D624" s="667" t="s">
        <v>4277</v>
      </c>
      <c r="E624" s="666" t="s">
        <v>2575</v>
      </c>
      <c r="F624" s="667" t="s">
        <v>4284</v>
      </c>
      <c r="G624" s="666" t="s">
        <v>2238</v>
      </c>
      <c r="H624" s="666" t="s">
        <v>2613</v>
      </c>
      <c r="I624" s="666" t="s">
        <v>2613</v>
      </c>
      <c r="J624" s="666" t="s">
        <v>2614</v>
      </c>
      <c r="K624" s="666" t="s">
        <v>2615</v>
      </c>
      <c r="L624" s="668">
        <v>111.9499896751102</v>
      </c>
      <c r="M624" s="668">
        <v>13</v>
      </c>
      <c r="N624" s="669">
        <v>1455.3498657764326</v>
      </c>
    </row>
    <row r="625" spans="1:14" ht="14.4" customHeight="1" x14ac:dyDescent="0.3">
      <c r="A625" s="664" t="s">
        <v>544</v>
      </c>
      <c r="B625" s="665" t="s">
        <v>545</v>
      </c>
      <c r="C625" s="666" t="s">
        <v>549</v>
      </c>
      <c r="D625" s="667" t="s">
        <v>4277</v>
      </c>
      <c r="E625" s="666" t="s">
        <v>2575</v>
      </c>
      <c r="F625" s="667" t="s">
        <v>4284</v>
      </c>
      <c r="G625" s="666" t="s">
        <v>2238</v>
      </c>
      <c r="H625" s="666" t="s">
        <v>2616</v>
      </c>
      <c r="I625" s="666" t="s">
        <v>2616</v>
      </c>
      <c r="J625" s="666" t="s">
        <v>2617</v>
      </c>
      <c r="K625" s="666" t="s">
        <v>2615</v>
      </c>
      <c r="L625" s="668">
        <v>111.95012932647805</v>
      </c>
      <c r="M625" s="668">
        <v>14</v>
      </c>
      <c r="N625" s="669">
        <v>1567.3018105706926</v>
      </c>
    </row>
    <row r="626" spans="1:14" ht="14.4" customHeight="1" x14ac:dyDescent="0.3">
      <c r="A626" s="664" t="s">
        <v>544</v>
      </c>
      <c r="B626" s="665" t="s">
        <v>545</v>
      </c>
      <c r="C626" s="666" t="s">
        <v>549</v>
      </c>
      <c r="D626" s="667" t="s">
        <v>4277</v>
      </c>
      <c r="E626" s="666" t="s">
        <v>2575</v>
      </c>
      <c r="F626" s="667" t="s">
        <v>4284</v>
      </c>
      <c r="G626" s="666" t="s">
        <v>2238</v>
      </c>
      <c r="H626" s="666" t="s">
        <v>2618</v>
      </c>
      <c r="I626" s="666" t="s">
        <v>2619</v>
      </c>
      <c r="J626" s="666" t="s">
        <v>2620</v>
      </c>
      <c r="K626" s="666" t="s">
        <v>2621</v>
      </c>
      <c r="L626" s="668">
        <v>111.94977463022853</v>
      </c>
      <c r="M626" s="668">
        <v>12</v>
      </c>
      <c r="N626" s="669">
        <v>1343.3972955627423</v>
      </c>
    </row>
    <row r="627" spans="1:14" ht="14.4" customHeight="1" x14ac:dyDescent="0.3">
      <c r="A627" s="664" t="s">
        <v>544</v>
      </c>
      <c r="B627" s="665" t="s">
        <v>545</v>
      </c>
      <c r="C627" s="666" t="s">
        <v>549</v>
      </c>
      <c r="D627" s="667" t="s">
        <v>4277</v>
      </c>
      <c r="E627" s="666" t="s">
        <v>2575</v>
      </c>
      <c r="F627" s="667" t="s">
        <v>4284</v>
      </c>
      <c r="G627" s="666" t="s">
        <v>2238</v>
      </c>
      <c r="H627" s="666" t="s">
        <v>2622</v>
      </c>
      <c r="I627" s="666" t="s">
        <v>2623</v>
      </c>
      <c r="J627" s="666" t="s">
        <v>2624</v>
      </c>
      <c r="K627" s="666" t="s">
        <v>2596</v>
      </c>
      <c r="L627" s="668">
        <v>135.6</v>
      </c>
      <c r="M627" s="668">
        <v>4</v>
      </c>
      <c r="N627" s="669">
        <v>542.4</v>
      </c>
    </row>
    <row r="628" spans="1:14" ht="14.4" customHeight="1" x14ac:dyDescent="0.3">
      <c r="A628" s="664" t="s">
        <v>544</v>
      </c>
      <c r="B628" s="665" t="s">
        <v>545</v>
      </c>
      <c r="C628" s="666" t="s">
        <v>549</v>
      </c>
      <c r="D628" s="667" t="s">
        <v>4277</v>
      </c>
      <c r="E628" s="666" t="s">
        <v>2575</v>
      </c>
      <c r="F628" s="667" t="s">
        <v>4284</v>
      </c>
      <c r="G628" s="666" t="s">
        <v>2238</v>
      </c>
      <c r="H628" s="666" t="s">
        <v>2625</v>
      </c>
      <c r="I628" s="666" t="s">
        <v>2626</v>
      </c>
      <c r="J628" s="666" t="s">
        <v>2627</v>
      </c>
      <c r="K628" s="666" t="s">
        <v>2596</v>
      </c>
      <c r="L628" s="668">
        <v>135.59995147877137</v>
      </c>
      <c r="M628" s="668">
        <v>29</v>
      </c>
      <c r="N628" s="669">
        <v>3932.3985928843695</v>
      </c>
    </row>
    <row r="629" spans="1:14" ht="14.4" customHeight="1" x14ac:dyDescent="0.3">
      <c r="A629" s="664" t="s">
        <v>544</v>
      </c>
      <c r="B629" s="665" t="s">
        <v>545</v>
      </c>
      <c r="C629" s="666" t="s">
        <v>549</v>
      </c>
      <c r="D629" s="667" t="s">
        <v>4277</v>
      </c>
      <c r="E629" s="666" t="s">
        <v>2575</v>
      </c>
      <c r="F629" s="667" t="s">
        <v>4284</v>
      </c>
      <c r="G629" s="666" t="s">
        <v>2238</v>
      </c>
      <c r="H629" s="666" t="s">
        <v>2628</v>
      </c>
      <c r="I629" s="666" t="s">
        <v>2629</v>
      </c>
      <c r="J629" s="666" t="s">
        <v>2630</v>
      </c>
      <c r="K629" s="666" t="s">
        <v>2596</v>
      </c>
      <c r="L629" s="668">
        <v>135.6</v>
      </c>
      <c r="M629" s="668">
        <v>8</v>
      </c>
      <c r="N629" s="669">
        <v>1084.8</v>
      </c>
    </row>
    <row r="630" spans="1:14" ht="14.4" customHeight="1" x14ac:dyDescent="0.3">
      <c r="A630" s="664" t="s">
        <v>544</v>
      </c>
      <c r="B630" s="665" t="s">
        <v>545</v>
      </c>
      <c r="C630" s="666" t="s">
        <v>549</v>
      </c>
      <c r="D630" s="667" t="s">
        <v>4277</v>
      </c>
      <c r="E630" s="666" t="s">
        <v>2575</v>
      </c>
      <c r="F630" s="667" t="s">
        <v>4284</v>
      </c>
      <c r="G630" s="666" t="s">
        <v>2238</v>
      </c>
      <c r="H630" s="666" t="s">
        <v>2631</v>
      </c>
      <c r="I630" s="666" t="s">
        <v>2632</v>
      </c>
      <c r="J630" s="666" t="s">
        <v>2633</v>
      </c>
      <c r="K630" s="666" t="s">
        <v>2596</v>
      </c>
      <c r="L630" s="668">
        <v>135.60000414713821</v>
      </c>
      <c r="M630" s="668">
        <v>15</v>
      </c>
      <c r="N630" s="669">
        <v>2034.0000622070731</v>
      </c>
    </row>
    <row r="631" spans="1:14" ht="14.4" customHeight="1" x14ac:dyDescent="0.3">
      <c r="A631" s="664" t="s">
        <v>544</v>
      </c>
      <c r="B631" s="665" t="s">
        <v>545</v>
      </c>
      <c r="C631" s="666" t="s">
        <v>549</v>
      </c>
      <c r="D631" s="667" t="s">
        <v>4277</v>
      </c>
      <c r="E631" s="666" t="s">
        <v>2575</v>
      </c>
      <c r="F631" s="667" t="s">
        <v>4284</v>
      </c>
      <c r="G631" s="666" t="s">
        <v>2238</v>
      </c>
      <c r="H631" s="666" t="s">
        <v>2634</v>
      </c>
      <c r="I631" s="666" t="s">
        <v>2635</v>
      </c>
      <c r="J631" s="666" t="s">
        <v>2636</v>
      </c>
      <c r="K631" s="666" t="s">
        <v>2615</v>
      </c>
      <c r="L631" s="668">
        <v>111.95</v>
      </c>
      <c r="M631" s="668">
        <v>4</v>
      </c>
      <c r="N631" s="669">
        <v>447.8</v>
      </c>
    </row>
    <row r="632" spans="1:14" ht="14.4" customHeight="1" x14ac:dyDescent="0.3">
      <c r="A632" s="664" t="s">
        <v>544</v>
      </c>
      <c r="B632" s="665" t="s">
        <v>545</v>
      </c>
      <c r="C632" s="666" t="s">
        <v>549</v>
      </c>
      <c r="D632" s="667" t="s">
        <v>4277</v>
      </c>
      <c r="E632" s="666" t="s">
        <v>2575</v>
      </c>
      <c r="F632" s="667" t="s">
        <v>4284</v>
      </c>
      <c r="G632" s="666" t="s">
        <v>2238</v>
      </c>
      <c r="H632" s="666" t="s">
        <v>2637</v>
      </c>
      <c r="I632" s="666" t="s">
        <v>2637</v>
      </c>
      <c r="J632" s="666" t="s">
        <v>2638</v>
      </c>
      <c r="K632" s="666" t="s">
        <v>2639</v>
      </c>
      <c r="L632" s="668">
        <v>163.67000000000002</v>
      </c>
      <c r="M632" s="668">
        <v>14</v>
      </c>
      <c r="N632" s="669">
        <v>2291.38</v>
      </c>
    </row>
    <row r="633" spans="1:14" ht="14.4" customHeight="1" x14ac:dyDescent="0.3">
      <c r="A633" s="664" t="s">
        <v>544</v>
      </c>
      <c r="B633" s="665" t="s">
        <v>545</v>
      </c>
      <c r="C633" s="666" t="s">
        <v>549</v>
      </c>
      <c r="D633" s="667" t="s">
        <v>4277</v>
      </c>
      <c r="E633" s="666" t="s">
        <v>2575</v>
      </c>
      <c r="F633" s="667" t="s">
        <v>4284</v>
      </c>
      <c r="G633" s="666" t="s">
        <v>2238</v>
      </c>
      <c r="H633" s="666" t="s">
        <v>2640</v>
      </c>
      <c r="I633" s="666" t="s">
        <v>2640</v>
      </c>
      <c r="J633" s="666" t="s">
        <v>2641</v>
      </c>
      <c r="K633" s="666" t="s">
        <v>2639</v>
      </c>
      <c r="L633" s="668">
        <v>122.68995548866151</v>
      </c>
      <c r="M633" s="668">
        <v>22</v>
      </c>
      <c r="N633" s="669">
        <v>2699.1790207505533</v>
      </c>
    </row>
    <row r="634" spans="1:14" ht="14.4" customHeight="1" x14ac:dyDescent="0.3">
      <c r="A634" s="664" t="s">
        <v>544</v>
      </c>
      <c r="B634" s="665" t="s">
        <v>545</v>
      </c>
      <c r="C634" s="666" t="s">
        <v>549</v>
      </c>
      <c r="D634" s="667" t="s">
        <v>4277</v>
      </c>
      <c r="E634" s="666" t="s">
        <v>2575</v>
      </c>
      <c r="F634" s="667" t="s">
        <v>4284</v>
      </c>
      <c r="G634" s="666" t="s">
        <v>2238</v>
      </c>
      <c r="H634" s="666" t="s">
        <v>2642</v>
      </c>
      <c r="I634" s="666" t="s">
        <v>2642</v>
      </c>
      <c r="J634" s="666" t="s">
        <v>2643</v>
      </c>
      <c r="K634" s="666" t="s">
        <v>2639</v>
      </c>
      <c r="L634" s="668">
        <v>122.68999999999998</v>
      </c>
      <c r="M634" s="668">
        <v>2</v>
      </c>
      <c r="N634" s="669">
        <v>245.37999999999997</v>
      </c>
    </row>
    <row r="635" spans="1:14" ht="14.4" customHeight="1" x14ac:dyDescent="0.3">
      <c r="A635" s="664" t="s">
        <v>544</v>
      </c>
      <c r="B635" s="665" t="s">
        <v>545</v>
      </c>
      <c r="C635" s="666" t="s">
        <v>549</v>
      </c>
      <c r="D635" s="667" t="s">
        <v>4277</v>
      </c>
      <c r="E635" s="666" t="s">
        <v>2575</v>
      </c>
      <c r="F635" s="667" t="s">
        <v>4284</v>
      </c>
      <c r="G635" s="666" t="s">
        <v>2238</v>
      </c>
      <c r="H635" s="666" t="s">
        <v>2644</v>
      </c>
      <c r="I635" s="666" t="s">
        <v>2644</v>
      </c>
      <c r="J635" s="666" t="s">
        <v>2645</v>
      </c>
      <c r="K635" s="666" t="s">
        <v>2646</v>
      </c>
      <c r="L635" s="668">
        <v>179.26056505567738</v>
      </c>
      <c r="M635" s="668">
        <v>25</v>
      </c>
      <c r="N635" s="669">
        <v>4481.514126391934</v>
      </c>
    </row>
    <row r="636" spans="1:14" ht="14.4" customHeight="1" x14ac:dyDescent="0.3">
      <c r="A636" s="664" t="s">
        <v>544</v>
      </c>
      <c r="B636" s="665" t="s">
        <v>545</v>
      </c>
      <c r="C636" s="666" t="s">
        <v>549</v>
      </c>
      <c r="D636" s="667" t="s">
        <v>4277</v>
      </c>
      <c r="E636" s="666" t="s">
        <v>2575</v>
      </c>
      <c r="F636" s="667" t="s">
        <v>4284</v>
      </c>
      <c r="G636" s="666" t="s">
        <v>2238</v>
      </c>
      <c r="H636" s="666" t="s">
        <v>2647</v>
      </c>
      <c r="I636" s="666" t="s">
        <v>2647</v>
      </c>
      <c r="J636" s="666" t="s">
        <v>2648</v>
      </c>
      <c r="K636" s="666" t="s">
        <v>2639</v>
      </c>
      <c r="L636" s="668">
        <v>145.49999999999997</v>
      </c>
      <c r="M636" s="668">
        <v>2</v>
      </c>
      <c r="N636" s="669">
        <v>290.99999999999994</v>
      </c>
    </row>
    <row r="637" spans="1:14" ht="14.4" customHeight="1" x14ac:dyDescent="0.3">
      <c r="A637" s="664" t="s">
        <v>544</v>
      </c>
      <c r="B637" s="665" t="s">
        <v>545</v>
      </c>
      <c r="C637" s="666" t="s">
        <v>549</v>
      </c>
      <c r="D637" s="667" t="s">
        <v>4277</v>
      </c>
      <c r="E637" s="666" t="s">
        <v>2575</v>
      </c>
      <c r="F637" s="667" t="s">
        <v>4284</v>
      </c>
      <c r="G637" s="666" t="s">
        <v>2238</v>
      </c>
      <c r="H637" s="666" t="s">
        <v>2649</v>
      </c>
      <c r="I637" s="666" t="s">
        <v>2649</v>
      </c>
      <c r="J637" s="666" t="s">
        <v>2650</v>
      </c>
      <c r="K637" s="666" t="s">
        <v>2639</v>
      </c>
      <c r="L637" s="668">
        <v>145.5</v>
      </c>
      <c r="M637" s="668">
        <v>1</v>
      </c>
      <c r="N637" s="669">
        <v>145.5</v>
      </c>
    </row>
    <row r="638" spans="1:14" ht="14.4" customHeight="1" x14ac:dyDescent="0.3">
      <c r="A638" s="664" t="s">
        <v>544</v>
      </c>
      <c r="B638" s="665" t="s">
        <v>545</v>
      </c>
      <c r="C638" s="666" t="s">
        <v>549</v>
      </c>
      <c r="D638" s="667" t="s">
        <v>4277</v>
      </c>
      <c r="E638" s="666" t="s">
        <v>2575</v>
      </c>
      <c r="F638" s="667" t="s">
        <v>4284</v>
      </c>
      <c r="G638" s="666" t="s">
        <v>2238</v>
      </c>
      <c r="H638" s="666" t="s">
        <v>2651</v>
      </c>
      <c r="I638" s="666" t="s">
        <v>2651</v>
      </c>
      <c r="J638" s="666" t="s">
        <v>2652</v>
      </c>
      <c r="K638" s="666" t="s">
        <v>2639</v>
      </c>
      <c r="L638" s="668">
        <v>129.97</v>
      </c>
      <c r="M638" s="668">
        <v>2</v>
      </c>
      <c r="N638" s="669">
        <v>259.94</v>
      </c>
    </row>
    <row r="639" spans="1:14" ht="14.4" customHeight="1" x14ac:dyDescent="0.3">
      <c r="A639" s="664" t="s">
        <v>544</v>
      </c>
      <c r="B639" s="665" t="s">
        <v>545</v>
      </c>
      <c r="C639" s="666" t="s">
        <v>549</v>
      </c>
      <c r="D639" s="667" t="s">
        <v>4277</v>
      </c>
      <c r="E639" s="666" t="s">
        <v>2575</v>
      </c>
      <c r="F639" s="667" t="s">
        <v>4284</v>
      </c>
      <c r="G639" s="666" t="s">
        <v>2238</v>
      </c>
      <c r="H639" s="666" t="s">
        <v>2653</v>
      </c>
      <c r="I639" s="666" t="s">
        <v>2653</v>
      </c>
      <c r="J639" s="666" t="s">
        <v>2654</v>
      </c>
      <c r="K639" s="666" t="s">
        <v>2578</v>
      </c>
      <c r="L639" s="668">
        <v>30.67</v>
      </c>
      <c r="M639" s="668">
        <v>11</v>
      </c>
      <c r="N639" s="669">
        <v>337.37</v>
      </c>
    </row>
    <row r="640" spans="1:14" ht="14.4" customHeight="1" x14ac:dyDescent="0.3">
      <c r="A640" s="664" t="s">
        <v>544</v>
      </c>
      <c r="B640" s="665" t="s">
        <v>545</v>
      </c>
      <c r="C640" s="666" t="s">
        <v>549</v>
      </c>
      <c r="D640" s="667" t="s">
        <v>4277</v>
      </c>
      <c r="E640" s="666" t="s">
        <v>2575</v>
      </c>
      <c r="F640" s="667" t="s">
        <v>4284</v>
      </c>
      <c r="G640" s="666" t="s">
        <v>2238</v>
      </c>
      <c r="H640" s="666" t="s">
        <v>2655</v>
      </c>
      <c r="I640" s="666" t="s">
        <v>2655</v>
      </c>
      <c r="J640" s="666" t="s">
        <v>2656</v>
      </c>
      <c r="K640" s="666" t="s">
        <v>2596</v>
      </c>
      <c r="L640" s="668">
        <v>135.60127137585275</v>
      </c>
      <c r="M640" s="668">
        <v>12.25</v>
      </c>
      <c r="N640" s="669">
        <v>1661.115574354196</v>
      </c>
    </row>
    <row r="641" spans="1:14" ht="14.4" customHeight="1" x14ac:dyDescent="0.3">
      <c r="A641" s="664" t="s">
        <v>544</v>
      </c>
      <c r="B641" s="665" t="s">
        <v>545</v>
      </c>
      <c r="C641" s="666" t="s">
        <v>549</v>
      </c>
      <c r="D641" s="667" t="s">
        <v>4277</v>
      </c>
      <c r="E641" s="666" t="s">
        <v>2575</v>
      </c>
      <c r="F641" s="667" t="s">
        <v>4284</v>
      </c>
      <c r="G641" s="666" t="s">
        <v>2238</v>
      </c>
      <c r="H641" s="666" t="s">
        <v>2657</v>
      </c>
      <c r="I641" s="666" t="s">
        <v>2658</v>
      </c>
      <c r="J641" s="666" t="s">
        <v>2659</v>
      </c>
      <c r="K641" s="666" t="s">
        <v>2578</v>
      </c>
      <c r="L641" s="668">
        <v>30.669754519396832</v>
      </c>
      <c r="M641" s="668">
        <v>6</v>
      </c>
      <c r="N641" s="669">
        <v>184.01852711638099</v>
      </c>
    </row>
    <row r="642" spans="1:14" ht="14.4" customHeight="1" x14ac:dyDescent="0.3">
      <c r="A642" s="664" t="s">
        <v>544</v>
      </c>
      <c r="B642" s="665" t="s">
        <v>545</v>
      </c>
      <c r="C642" s="666" t="s">
        <v>549</v>
      </c>
      <c r="D642" s="667" t="s">
        <v>4277</v>
      </c>
      <c r="E642" s="666" t="s">
        <v>2575</v>
      </c>
      <c r="F642" s="667" t="s">
        <v>4284</v>
      </c>
      <c r="G642" s="666" t="s">
        <v>2238</v>
      </c>
      <c r="H642" s="666" t="s">
        <v>2660</v>
      </c>
      <c r="I642" s="666" t="s">
        <v>2660</v>
      </c>
      <c r="J642" s="666" t="s">
        <v>2661</v>
      </c>
      <c r="K642" s="666" t="s">
        <v>2596</v>
      </c>
      <c r="L642" s="668">
        <v>135.59992454486948</v>
      </c>
      <c r="M642" s="668">
        <v>11</v>
      </c>
      <c r="N642" s="669">
        <v>1491.5991699935644</v>
      </c>
    </row>
    <row r="643" spans="1:14" ht="14.4" customHeight="1" x14ac:dyDescent="0.3">
      <c r="A643" s="664" t="s">
        <v>544</v>
      </c>
      <c r="B643" s="665" t="s">
        <v>545</v>
      </c>
      <c r="C643" s="666" t="s">
        <v>549</v>
      </c>
      <c r="D643" s="667" t="s">
        <v>4277</v>
      </c>
      <c r="E643" s="666" t="s">
        <v>2575</v>
      </c>
      <c r="F643" s="667" t="s">
        <v>4284</v>
      </c>
      <c r="G643" s="666" t="s">
        <v>2238</v>
      </c>
      <c r="H643" s="666" t="s">
        <v>2662</v>
      </c>
      <c r="I643" s="666" t="s">
        <v>2663</v>
      </c>
      <c r="J643" s="666" t="s">
        <v>2664</v>
      </c>
      <c r="K643" s="666" t="s">
        <v>2578</v>
      </c>
      <c r="L643" s="668">
        <v>44.569999999999986</v>
      </c>
      <c r="M643" s="668">
        <v>6</v>
      </c>
      <c r="N643" s="669">
        <v>267.4199999999999</v>
      </c>
    </row>
    <row r="644" spans="1:14" ht="14.4" customHeight="1" x14ac:dyDescent="0.3">
      <c r="A644" s="664" t="s">
        <v>544</v>
      </c>
      <c r="B644" s="665" t="s">
        <v>545</v>
      </c>
      <c r="C644" s="666" t="s">
        <v>549</v>
      </c>
      <c r="D644" s="667" t="s">
        <v>4277</v>
      </c>
      <c r="E644" s="666" t="s">
        <v>2665</v>
      </c>
      <c r="F644" s="667" t="s">
        <v>4285</v>
      </c>
      <c r="G644" s="666" t="s">
        <v>613</v>
      </c>
      <c r="H644" s="666" t="s">
        <v>2666</v>
      </c>
      <c r="I644" s="666" t="s">
        <v>2666</v>
      </c>
      <c r="J644" s="666" t="s">
        <v>2667</v>
      </c>
      <c r="K644" s="666" t="s">
        <v>2668</v>
      </c>
      <c r="L644" s="668">
        <v>58.109512195121951</v>
      </c>
      <c r="M644" s="668">
        <v>4.0999999999999996</v>
      </c>
      <c r="N644" s="669">
        <v>238.24899999999997</v>
      </c>
    </row>
    <row r="645" spans="1:14" ht="14.4" customHeight="1" x14ac:dyDescent="0.3">
      <c r="A645" s="664" t="s">
        <v>544</v>
      </c>
      <c r="B645" s="665" t="s">
        <v>545</v>
      </c>
      <c r="C645" s="666" t="s">
        <v>549</v>
      </c>
      <c r="D645" s="667" t="s">
        <v>4277</v>
      </c>
      <c r="E645" s="666" t="s">
        <v>2665</v>
      </c>
      <c r="F645" s="667" t="s">
        <v>4285</v>
      </c>
      <c r="G645" s="666" t="s">
        <v>613</v>
      </c>
      <c r="H645" s="666" t="s">
        <v>2669</v>
      </c>
      <c r="I645" s="666" t="s">
        <v>2670</v>
      </c>
      <c r="J645" s="666" t="s">
        <v>2671</v>
      </c>
      <c r="K645" s="666" t="s">
        <v>2672</v>
      </c>
      <c r="L645" s="668">
        <v>39.970000000000006</v>
      </c>
      <c r="M645" s="668">
        <v>5</v>
      </c>
      <c r="N645" s="669">
        <v>199.85000000000002</v>
      </c>
    </row>
    <row r="646" spans="1:14" ht="14.4" customHeight="1" x14ac:dyDescent="0.3">
      <c r="A646" s="664" t="s">
        <v>544</v>
      </c>
      <c r="B646" s="665" t="s">
        <v>545</v>
      </c>
      <c r="C646" s="666" t="s">
        <v>549</v>
      </c>
      <c r="D646" s="667" t="s">
        <v>4277</v>
      </c>
      <c r="E646" s="666" t="s">
        <v>2665</v>
      </c>
      <c r="F646" s="667" t="s">
        <v>4285</v>
      </c>
      <c r="G646" s="666" t="s">
        <v>613</v>
      </c>
      <c r="H646" s="666" t="s">
        <v>2673</v>
      </c>
      <c r="I646" s="666" t="s">
        <v>2674</v>
      </c>
      <c r="J646" s="666" t="s">
        <v>2675</v>
      </c>
      <c r="K646" s="666" t="s">
        <v>677</v>
      </c>
      <c r="L646" s="668">
        <v>67.740000000000009</v>
      </c>
      <c r="M646" s="668">
        <v>2</v>
      </c>
      <c r="N646" s="669">
        <v>135.48000000000002</v>
      </c>
    </row>
    <row r="647" spans="1:14" ht="14.4" customHeight="1" x14ac:dyDescent="0.3">
      <c r="A647" s="664" t="s">
        <v>544</v>
      </c>
      <c r="B647" s="665" t="s">
        <v>545</v>
      </c>
      <c r="C647" s="666" t="s">
        <v>549</v>
      </c>
      <c r="D647" s="667" t="s">
        <v>4277</v>
      </c>
      <c r="E647" s="666" t="s">
        <v>2665</v>
      </c>
      <c r="F647" s="667" t="s">
        <v>4285</v>
      </c>
      <c r="G647" s="666" t="s">
        <v>613</v>
      </c>
      <c r="H647" s="666" t="s">
        <v>2676</v>
      </c>
      <c r="I647" s="666" t="s">
        <v>2677</v>
      </c>
      <c r="J647" s="666" t="s">
        <v>2678</v>
      </c>
      <c r="K647" s="666" t="s">
        <v>2679</v>
      </c>
      <c r="L647" s="668">
        <v>25.660000000000007</v>
      </c>
      <c r="M647" s="668">
        <v>6</v>
      </c>
      <c r="N647" s="669">
        <v>153.96000000000004</v>
      </c>
    </row>
    <row r="648" spans="1:14" ht="14.4" customHeight="1" x14ac:dyDescent="0.3">
      <c r="A648" s="664" t="s">
        <v>544</v>
      </c>
      <c r="B648" s="665" t="s">
        <v>545</v>
      </c>
      <c r="C648" s="666" t="s">
        <v>549</v>
      </c>
      <c r="D648" s="667" t="s">
        <v>4277</v>
      </c>
      <c r="E648" s="666" t="s">
        <v>2665</v>
      </c>
      <c r="F648" s="667" t="s">
        <v>4285</v>
      </c>
      <c r="G648" s="666" t="s">
        <v>613</v>
      </c>
      <c r="H648" s="666" t="s">
        <v>2680</v>
      </c>
      <c r="I648" s="666" t="s">
        <v>2681</v>
      </c>
      <c r="J648" s="666" t="s">
        <v>2682</v>
      </c>
      <c r="K648" s="666" t="s">
        <v>2683</v>
      </c>
      <c r="L648" s="668">
        <v>31.820831541887134</v>
      </c>
      <c r="M648" s="668">
        <v>23</v>
      </c>
      <c r="N648" s="669">
        <v>731.87912546340408</v>
      </c>
    </row>
    <row r="649" spans="1:14" ht="14.4" customHeight="1" x14ac:dyDescent="0.3">
      <c r="A649" s="664" t="s">
        <v>544</v>
      </c>
      <c r="B649" s="665" t="s">
        <v>545</v>
      </c>
      <c r="C649" s="666" t="s">
        <v>549</v>
      </c>
      <c r="D649" s="667" t="s">
        <v>4277</v>
      </c>
      <c r="E649" s="666" t="s">
        <v>2665</v>
      </c>
      <c r="F649" s="667" t="s">
        <v>4285</v>
      </c>
      <c r="G649" s="666" t="s">
        <v>613</v>
      </c>
      <c r="H649" s="666" t="s">
        <v>2684</v>
      </c>
      <c r="I649" s="666" t="s">
        <v>2685</v>
      </c>
      <c r="J649" s="666" t="s">
        <v>2686</v>
      </c>
      <c r="K649" s="666" t="s">
        <v>2687</v>
      </c>
      <c r="L649" s="668">
        <v>23.706681818181817</v>
      </c>
      <c r="M649" s="668">
        <v>66</v>
      </c>
      <c r="N649" s="669">
        <v>1564.6409999999998</v>
      </c>
    </row>
    <row r="650" spans="1:14" ht="14.4" customHeight="1" x14ac:dyDescent="0.3">
      <c r="A650" s="664" t="s">
        <v>544</v>
      </c>
      <c r="B650" s="665" t="s">
        <v>545</v>
      </c>
      <c r="C650" s="666" t="s">
        <v>549</v>
      </c>
      <c r="D650" s="667" t="s">
        <v>4277</v>
      </c>
      <c r="E650" s="666" t="s">
        <v>2665</v>
      </c>
      <c r="F650" s="667" t="s">
        <v>4285</v>
      </c>
      <c r="G650" s="666" t="s">
        <v>613</v>
      </c>
      <c r="H650" s="666" t="s">
        <v>2688</v>
      </c>
      <c r="I650" s="666" t="s">
        <v>2688</v>
      </c>
      <c r="J650" s="666" t="s">
        <v>2689</v>
      </c>
      <c r="K650" s="666" t="s">
        <v>2690</v>
      </c>
      <c r="L650" s="668">
        <v>264</v>
      </c>
      <c r="M650" s="668">
        <v>3.5</v>
      </c>
      <c r="N650" s="669">
        <v>924</v>
      </c>
    </row>
    <row r="651" spans="1:14" ht="14.4" customHeight="1" x14ac:dyDescent="0.3">
      <c r="A651" s="664" t="s">
        <v>544</v>
      </c>
      <c r="B651" s="665" t="s">
        <v>545</v>
      </c>
      <c r="C651" s="666" t="s">
        <v>549</v>
      </c>
      <c r="D651" s="667" t="s">
        <v>4277</v>
      </c>
      <c r="E651" s="666" t="s">
        <v>2665</v>
      </c>
      <c r="F651" s="667" t="s">
        <v>4285</v>
      </c>
      <c r="G651" s="666" t="s">
        <v>613</v>
      </c>
      <c r="H651" s="666" t="s">
        <v>2691</v>
      </c>
      <c r="I651" s="666" t="s">
        <v>2692</v>
      </c>
      <c r="J651" s="666" t="s">
        <v>2693</v>
      </c>
      <c r="K651" s="666" t="s">
        <v>2694</v>
      </c>
      <c r="L651" s="668">
        <v>128.0697215345337</v>
      </c>
      <c r="M651" s="668">
        <v>2</v>
      </c>
      <c r="N651" s="669">
        <v>256.1394430690674</v>
      </c>
    </row>
    <row r="652" spans="1:14" ht="14.4" customHeight="1" x14ac:dyDescent="0.3">
      <c r="A652" s="664" t="s">
        <v>544</v>
      </c>
      <c r="B652" s="665" t="s">
        <v>545</v>
      </c>
      <c r="C652" s="666" t="s">
        <v>549</v>
      </c>
      <c r="D652" s="667" t="s">
        <v>4277</v>
      </c>
      <c r="E652" s="666" t="s">
        <v>2665</v>
      </c>
      <c r="F652" s="667" t="s">
        <v>4285</v>
      </c>
      <c r="G652" s="666" t="s">
        <v>613</v>
      </c>
      <c r="H652" s="666" t="s">
        <v>2695</v>
      </c>
      <c r="I652" s="666" t="s">
        <v>2696</v>
      </c>
      <c r="J652" s="666" t="s">
        <v>2697</v>
      </c>
      <c r="K652" s="666" t="s">
        <v>2698</v>
      </c>
      <c r="L652" s="668">
        <v>52.669999999999995</v>
      </c>
      <c r="M652" s="668">
        <v>1</v>
      </c>
      <c r="N652" s="669">
        <v>52.669999999999995</v>
      </c>
    </row>
    <row r="653" spans="1:14" ht="14.4" customHeight="1" x14ac:dyDescent="0.3">
      <c r="A653" s="664" t="s">
        <v>544</v>
      </c>
      <c r="B653" s="665" t="s">
        <v>545</v>
      </c>
      <c r="C653" s="666" t="s">
        <v>549</v>
      </c>
      <c r="D653" s="667" t="s">
        <v>4277</v>
      </c>
      <c r="E653" s="666" t="s">
        <v>2665</v>
      </c>
      <c r="F653" s="667" t="s">
        <v>4285</v>
      </c>
      <c r="G653" s="666" t="s">
        <v>613</v>
      </c>
      <c r="H653" s="666" t="s">
        <v>2699</v>
      </c>
      <c r="I653" s="666" t="s">
        <v>2700</v>
      </c>
      <c r="J653" s="666" t="s">
        <v>2701</v>
      </c>
      <c r="K653" s="666" t="s">
        <v>2702</v>
      </c>
      <c r="L653" s="668">
        <v>164.15895808464182</v>
      </c>
      <c r="M653" s="668">
        <v>203.79999999999998</v>
      </c>
      <c r="N653" s="669">
        <v>33455.595657650003</v>
      </c>
    </row>
    <row r="654" spans="1:14" ht="14.4" customHeight="1" x14ac:dyDescent="0.3">
      <c r="A654" s="664" t="s">
        <v>544</v>
      </c>
      <c r="B654" s="665" t="s">
        <v>545</v>
      </c>
      <c r="C654" s="666" t="s">
        <v>549</v>
      </c>
      <c r="D654" s="667" t="s">
        <v>4277</v>
      </c>
      <c r="E654" s="666" t="s">
        <v>2665</v>
      </c>
      <c r="F654" s="667" t="s">
        <v>4285</v>
      </c>
      <c r="G654" s="666" t="s">
        <v>613</v>
      </c>
      <c r="H654" s="666" t="s">
        <v>2703</v>
      </c>
      <c r="I654" s="666" t="s">
        <v>2704</v>
      </c>
      <c r="J654" s="666" t="s">
        <v>2705</v>
      </c>
      <c r="K654" s="666" t="s">
        <v>2706</v>
      </c>
      <c r="L654" s="668">
        <v>54.1</v>
      </c>
      <c r="M654" s="668">
        <v>2</v>
      </c>
      <c r="N654" s="669">
        <v>108.2</v>
      </c>
    </row>
    <row r="655" spans="1:14" ht="14.4" customHeight="1" x14ac:dyDescent="0.3">
      <c r="A655" s="664" t="s">
        <v>544</v>
      </c>
      <c r="B655" s="665" t="s">
        <v>545</v>
      </c>
      <c r="C655" s="666" t="s">
        <v>549</v>
      </c>
      <c r="D655" s="667" t="s">
        <v>4277</v>
      </c>
      <c r="E655" s="666" t="s">
        <v>2665</v>
      </c>
      <c r="F655" s="667" t="s">
        <v>4285</v>
      </c>
      <c r="G655" s="666" t="s">
        <v>613</v>
      </c>
      <c r="H655" s="666" t="s">
        <v>2707</v>
      </c>
      <c r="I655" s="666" t="s">
        <v>2708</v>
      </c>
      <c r="J655" s="666" t="s">
        <v>2709</v>
      </c>
      <c r="K655" s="666" t="s">
        <v>2710</v>
      </c>
      <c r="L655" s="668">
        <v>594.00055555555559</v>
      </c>
      <c r="M655" s="668">
        <v>0.9</v>
      </c>
      <c r="N655" s="669">
        <v>534.60050000000001</v>
      </c>
    </row>
    <row r="656" spans="1:14" ht="14.4" customHeight="1" x14ac:dyDescent="0.3">
      <c r="A656" s="664" t="s">
        <v>544</v>
      </c>
      <c r="B656" s="665" t="s">
        <v>545</v>
      </c>
      <c r="C656" s="666" t="s">
        <v>549</v>
      </c>
      <c r="D656" s="667" t="s">
        <v>4277</v>
      </c>
      <c r="E656" s="666" t="s">
        <v>2665</v>
      </c>
      <c r="F656" s="667" t="s">
        <v>4285</v>
      </c>
      <c r="G656" s="666" t="s">
        <v>613</v>
      </c>
      <c r="H656" s="666" t="s">
        <v>2711</v>
      </c>
      <c r="I656" s="666" t="s">
        <v>2711</v>
      </c>
      <c r="J656" s="666" t="s">
        <v>2712</v>
      </c>
      <c r="K656" s="666" t="s">
        <v>2713</v>
      </c>
      <c r="L656" s="668">
        <v>517</v>
      </c>
      <c r="M656" s="668">
        <v>2</v>
      </c>
      <c r="N656" s="669">
        <v>1034</v>
      </c>
    </row>
    <row r="657" spans="1:14" ht="14.4" customHeight="1" x14ac:dyDescent="0.3">
      <c r="A657" s="664" t="s">
        <v>544</v>
      </c>
      <c r="B657" s="665" t="s">
        <v>545</v>
      </c>
      <c r="C657" s="666" t="s">
        <v>549</v>
      </c>
      <c r="D657" s="667" t="s">
        <v>4277</v>
      </c>
      <c r="E657" s="666" t="s">
        <v>2665</v>
      </c>
      <c r="F657" s="667" t="s">
        <v>4285</v>
      </c>
      <c r="G657" s="666" t="s">
        <v>613</v>
      </c>
      <c r="H657" s="666" t="s">
        <v>2714</v>
      </c>
      <c r="I657" s="666" t="s">
        <v>2715</v>
      </c>
      <c r="J657" s="666" t="s">
        <v>2671</v>
      </c>
      <c r="K657" s="666" t="s">
        <v>2716</v>
      </c>
      <c r="L657" s="668">
        <v>48.250000000000014</v>
      </c>
      <c r="M657" s="668">
        <v>1</v>
      </c>
      <c r="N657" s="669">
        <v>48.250000000000014</v>
      </c>
    </row>
    <row r="658" spans="1:14" ht="14.4" customHeight="1" x14ac:dyDescent="0.3">
      <c r="A658" s="664" t="s">
        <v>544</v>
      </c>
      <c r="B658" s="665" t="s">
        <v>545</v>
      </c>
      <c r="C658" s="666" t="s">
        <v>549</v>
      </c>
      <c r="D658" s="667" t="s">
        <v>4277</v>
      </c>
      <c r="E658" s="666" t="s">
        <v>2665</v>
      </c>
      <c r="F658" s="667" t="s">
        <v>4285</v>
      </c>
      <c r="G658" s="666" t="s">
        <v>613</v>
      </c>
      <c r="H658" s="666" t="s">
        <v>2717</v>
      </c>
      <c r="I658" s="666" t="s">
        <v>2718</v>
      </c>
      <c r="J658" s="666" t="s">
        <v>2719</v>
      </c>
      <c r="K658" s="666"/>
      <c r="L658" s="668">
        <v>640.09</v>
      </c>
      <c r="M658" s="668">
        <v>14</v>
      </c>
      <c r="N658" s="669">
        <v>8961.26</v>
      </c>
    </row>
    <row r="659" spans="1:14" ht="14.4" customHeight="1" x14ac:dyDescent="0.3">
      <c r="A659" s="664" t="s">
        <v>544</v>
      </c>
      <c r="B659" s="665" t="s">
        <v>545</v>
      </c>
      <c r="C659" s="666" t="s">
        <v>549</v>
      </c>
      <c r="D659" s="667" t="s">
        <v>4277</v>
      </c>
      <c r="E659" s="666" t="s">
        <v>2665</v>
      </c>
      <c r="F659" s="667" t="s">
        <v>4285</v>
      </c>
      <c r="G659" s="666" t="s">
        <v>613</v>
      </c>
      <c r="H659" s="666" t="s">
        <v>2720</v>
      </c>
      <c r="I659" s="666" t="s">
        <v>2721</v>
      </c>
      <c r="J659" s="666" t="s">
        <v>2671</v>
      </c>
      <c r="K659" s="666" t="s">
        <v>2722</v>
      </c>
      <c r="L659" s="668">
        <v>38.130000000000003</v>
      </c>
      <c r="M659" s="668">
        <v>1</v>
      </c>
      <c r="N659" s="669">
        <v>38.130000000000003</v>
      </c>
    </row>
    <row r="660" spans="1:14" ht="14.4" customHeight="1" x14ac:dyDescent="0.3">
      <c r="A660" s="664" t="s">
        <v>544</v>
      </c>
      <c r="B660" s="665" t="s">
        <v>545</v>
      </c>
      <c r="C660" s="666" t="s">
        <v>549</v>
      </c>
      <c r="D660" s="667" t="s">
        <v>4277</v>
      </c>
      <c r="E660" s="666" t="s">
        <v>2665</v>
      </c>
      <c r="F660" s="667" t="s">
        <v>4285</v>
      </c>
      <c r="G660" s="666" t="s">
        <v>613</v>
      </c>
      <c r="H660" s="666" t="s">
        <v>2723</v>
      </c>
      <c r="I660" s="666" t="s">
        <v>2724</v>
      </c>
      <c r="J660" s="666" t="s">
        <v>2725</v>
      </c>
      <c r="K660" s="666" t="s">
        <v>2726</v>
      </c>
      <c r="L660" s="668">
        <v>112.03963795644917</v>
      </c>
      <c r="M660" s="668">
        <v>2</v>
      </c>
      <c r="N660" s="669">
        <v>224.07927591289834</v>
      </c>
    </row>
    <row r="661" spans="1:14" ht="14.4" customHeight="1" x14ac:dyDescent="0.3">
      <c r="A661" s="664" t="s">
        <v>544</v>
      </c>
      <c r="B661" s="665" t="s">
        <v>545</v>
      </c>
      <c r="C661" s="666" t="s">
        <v>549</v>
      </c>
      <c r="D661" s="667" t="s">
        <v>4277</v>
      </c>
      <c r="E661" s="666" t="s">
        <v>2665</v>
      </c>
      <c r="F661" s="667" t="s">
        <v>4285</v>
      </c>
      <c r="G661" s="666" t="s">
        <v>613</v>
      </c>
      <c r="H661" s="666" t="s">
        <v>2727</v>
      </c>
      <c r="I661" s="666" t="s">
        <v>2728</v>
      </c>
      <c r="J661" s="666" t="s">
        <v>2729</v>
      </c>
      <c r="K661" s="666" t="s">
        <v>2730</v>
      </c>
      <c r="L661" s="668">
        <v>183.00733882020205</v>
      </c>
      <c r="M661" s="668">
        <v>1</v>
      </c>
      <c r="N661" s="669">
        <v>183.00733882020205</v>
      </c>
    </row>
    <row r="662" spans="1:14" ht="14.4" customHeight="1" x14ac:dyDescent="0.3">
      <c r="A662" s="664" t="s">
        <v>544</v>
      </c>
      <c r="B662" s="665" t="s">
        <v>545</v>
      </c>
      <c r="C662" s="666" t="s">
        <v>549</v>
      </c>
      <c r="D662" s="667" t="s">
        <v>4277</v>
      </c>
      <c r="E662" s="666" t="s">
        <v>2665</v>
      </c>
      <c r="F662" s="667" t="s">
        <v>4285</v>
      </c>
      <c r="G662" s="666" t="s">
        <v>613</v>
      </c>
      <c r="H662" s="666" t="s">
        <v>2731</v>
      </c>
      <c r="I662" s="666" t="s">
        <v>2731</v>
      </c>
      <c r="J662" s="666" t="s">
        <v>2732</v>
      </c>
      <c r="K662" s="666" t="s">
        <v>2733</v>
      </c>
      <c r="L662" s="668">
        <v>181.03</v>
      </c>
      <c r="M662" s="668">
        <v>4</v>
      </c>
      <c r="N662" s="669">
        <v>724.12</v>
      </c>
    </row>
    <row r="663" spans="1:14" ht="14.4" customHeight="1" x14ac:dyDescent="0.3">
      <c r="A663" s="664" t="s">
        <v>544</v>
      </c>
      <c r="B663" s="665" t="s">
        <v>545</v>
      </c>
      <c r="C663" s="666" t="s">
        <v>549</v>
      </c>
      <c r="D663" s="667" t="s">
        <v>4277</v>
      </c>
      <c r="E663" s="666" t="s">
        <v>2665</v>
      </c>
      <c r="F663" s="667" t="s">
        <v>4285</v>
      </c>
      <c r="G663" s="666" t="s">
        <v>613</v>
      </c>
      <c r="H663" s="666" t="s">
        <v>2734</v>
      </c>
      <c r="I663" s="666" t="s">
        <v>2735</v>
      </c>
      <c r="J663" s="666" t="s">
        <v>2736</v>
      </c>
      <c r="K663" s="666" t="s">
        <v>2737</v>
      </c>
      <c r="L663" s="668">
        <v>59.82</v>
      </c>
      <c r="M663" s="668">
        <v>1.1000000000000001</v>
      </c>
      <c r="N663" s="669">
        <v>65.802000000000007</v>
      </c>
    </row>
    <row r="664" spans="1:14" ht="14.4" customHeight="1" x14ac:dyDescent="0.3">
      <c r="A664" s="664" t="s">
        <v>544</v>
      </c>
      <c r="B664" s="665" t="s">
        <v>545</v>
      </c>
      <c r="C664" s="666" t="s">
        <v>549</v>
      </c>
      <c r="D664" s="667" t="s">
        <v>4277</v>
      </c>
      <c r="E664" s="666" t="s">
        <v>2665</v>
      </c>
      <c r="F664" s="667" t="s">
        <v>4285</v>
      </c>
      <c r="G664" s="666" t="s">
        <v>613</v>
      </c>
      <c r="H664" s="666" t="s">
        <v>2738</v>
      </c>
      <c r="I664" s="666" t="s">
        <v>2738</v>
      </c>
      <c r="J664" s="666" t="s">
        <v>2739</v>
      </c>
      <c r="K664" s="666" t="s">
        <v>2740</v>
      </c>
      <c r="L664" s="668">
        <v>462.00000805862214</v>
      </c>
      <c r="M664" s="668">
        <v>29.099999999999998</v>
      </c>
      <c r="N664" s="669">
        <v>13444.200234505903</v>
      </c>
    </row>
    <row r="665" spans="1:14" ht="14.4" customHeight="1" x14ac:dyDescent="0.3">
      <c r="A665" s="664" t="s">
        <v>544</v>
      </c>
      <c r="B665" s="665" t="s">
        <v>545</v>
      </c>
      <c r="C665" s="666" t="s">
        <v>549</v>
      </c>
      <c r="D665" s="667" t="s">
        <v>4277</v>
      </c>
      <c r="E665" s="666" t="s">
        <v>2665</v>
      </c>
      <c r="F665" s="667" t="s">
        <v>4285</v>
      </c>
      <c r="G665" s="666" t="s">
        <v>613</v>
      </c>
      <c r="H665" s="666" t="s">
        <v>2741</v>
      </c>
      <c r="I665" s="666" t="s">
        <v>2741</v>
      </c>
      <c r="J665" s="666" t="s">
        <v>2742</v>
      </c>
      <c r="K665" s="666" t="s">
        <v>1544</v>
      </c>
      <c r="L665" s="668">
        <v>38.359375000000007</v>
      </c>
      <c r="M665" s="668">
        <v>16</v>
      </c>
      <c r="N665" s="669">
        <v>613.75000000000011</v>
      </c>
    </row>
    <row r="666" spans="1:14" ht="14.4" customHeight="1" x14ac:dyDescent="0.3">
      <c r="A666" s="664" t="s">
        <v>544</v>
      </c>
      <c r="B666" s="665" t="s">
        <v>545</v>
      </c>
      <c r="C666" s="666" t="s">
        <v>549</v>
      </c>
      <c r="D666" s="667" t="s">
        <v>4277</v>
      </c>
      <c r="E666" s="666" t="s">
        <v>2665</v>
      </c>
      <c r="F666" s="667" t="s">
        <v>4285</v>
      </c>
      <c r="G666" s="666" t="s">
        <v>613</v>
      </c>
      <c r="H666" s="666" t="s">
        <v>2743</v>
      </c>
      <c r="I666" s="666" t="s">
        <v>2743</v>
      </c>
      <c r="J666" s="666" t="s">
        <v>2744</v>
      </c>
      <c r="K666" s="666" t="s">
        <v>2745</v>
      </c>
      <c r="L666" s="668">
        <v>460.21</v>
      </c>
      <c r="M666" s="668">
        <v>3.2</v>
      </c>
      <c r="N666" s="669">
        <v>1472.672</v>
      </c>
    </row>
    <row r="667" spans="1:14" ht="14.4" customHeight="1" x14ac:dyDescent="0.3">
      <c r="A667" s="664" t="s">
        <v>544</v>
      </c>
      <c r="B667" s="665" t="s">
        <v>545</v>
      </c>
      <c r="C667" s="666" t="s">
        <v>549</v>
      </c>
      <c r="D667" s="667" t="s">
        <v>4277</v>
      </c>
      <c r="E667" s="666" t="s">
        <v>2665</v>
      </c>
      <c r="F667" s="667" t="s">
        <v>4285</v>
      </c>
      <c r="G667" s="666" t="s">
        <v>613</v>
      </c>
      <c r="H667" s="666" t="s">
        <v>2746</v>
      </c>
      <c r="I667" s="666" t="s">
        <v>2746</v>
      </c>
      <c r="J667" s="666" t="s">
        <v>2747</v>
      </c>
      <c r="K667" s="666" t="s">
        <v>2748</v>
      </c>
      <c r="L667" s="668">
        <v>152.9</v>
      </c>
      <c r="M667" s="668">
        <v>1.5</v>
      </c>
      <c r="N667" s="669">
        <v>229.35000000000002</v>
      </c>
    </row>
    <row r="668" spans="1:14" ht="14.4" customHeight="1" x14ac:dyDescent="0.3">
      <c r="A668" s="664" t="s">
        <v>544</v>
      </c>
      <c r="B668" s="665" t="s">
        <v>545</v>
      </c>
      <c r="C668" s="666" t="s">
        <v>549</v>
      </c>
      <c r="D668" s="667" t="s">
        <v>4277</v>
      </c>
      <c r="E668" s="666" t="s">
        <v>2665</v>
      </c>
      <c r="F668" s="667" t="s">
        <v>4285</v>
      </c>
      <c r="G668" s="666" t="s">
        <v>613</v>
      </c>
      <c r="H668" s="666" t="s">
        <v>2749</v>
      </c>
      <c r="I668" s="666" t="s">
        <v>2749</v>
      </c>
      <c r="J668" s="666" t="s">
        <v>2750</v>
      </c>
      <c r="K668" s="666" t="s">
        <v>2751</v>
      </c>
      <c r="L668" s="668">
        <v>286</v>
      </c>
      <c r="M668" s="668">
        <v>11.1</v>
      </c>
      <c r="N668" s="669">
        <v>3174.6</v>
      </c>
    </row>
    <row r="669" spans="1:14" ht="14.4" customHeight="1" x14ac:dyDescent="0.3">
      <c r="A669" s="664" t="s">
        <v>544</v>
      </c>
      <c r="B669" s="665" t="s">
        <v>545</v>
      </c>
      <c r="C669" s="666" t="s">
        <v>549</v>
      </c>
      <c r="D669" s="667" t="s">
        <v>4277</v>
      </c>
      <c r="E669" s="666" t="s">
        <v>2665</v>
      </c>
      <c r="F669" s="667" t="s">
        <v>4285</v>
      </c>
      <c r="G669" s="666" t="s">
        <v>613</v>
      </c>
      <c r="H669" s="666" t="s">
        <v>2752</v>
      </c>
      <c r="I669" s="666" t="s">
        <v>2752</v>
      </c>
      <c r="J669" s="666" t="s">
        <v>2158</v>
      </c>
      <c r="K669" s="666" t="s">
        <v>2159</v>
      </c>
      <c r="L669" s="668">
        <v>83.999999999999986</v>
      </c>
      <c r="M669" s="668">
        <v>3</v>
      </c>
      <c r="N669" s="669">
        <v>251.99999999999997</v>
      </c>
    </row>
    <row r="670" spans="1:14" ht="14.4" customHeight="1" x14ac:dyDescent="0.3">
      <c r="A670" s="664" t="s">
        <v>544</v>
      </c>
      <c r="B670" s="665" t="s">
        <v>545</v>
      </c>
      <c r="C670" s="666" t="s">
        <v>549</v>
      </c>
      <c r="D670" s="667" t="s">
        <v>4277</v>
      </c>
      <c r="E670" s="666" t="s">
        <v>2665</v>
      </c>
      <c r="F670" s="667" t="s">
        <v>4285</v>
      </c>
      <c r="G670" s="666" t="s">
        <v>613</v>
      </c>
      <c r="H670" s="666" t="s">
        <v>2753</v>
      </c>
      <c r="I670" s="666" t="s">
        <v>2753</v>
      </c>
      <c r="J670" s="666" t="s">
        <v>2754</v>
      </c>
      <c r="K670" s="666" t="s">
        <v>2755</v>
      </c>
      <c r="L670" s="668">
        <v>413.05</v>
      </c>
      <c r="M670" s="668">
        <v>2</v>
      </c>
      <c r="N670" s="669">
        <v>826.1</v>
      </c>
    </row>
    <row r="671" spans="1:14" ht="14.4" customHeight="1" x14ac:dyDescent="0.3">
      <c r="A671" s="664" t="s">
        <v>544</v>
      </c>
      <c r="B671" s="665" t="s">
        <v>545</v>
      </c>
      <c r="C671" s="666" t="s">
        <v>549</v>
      </c>
      <c r="D671" s="667" t="s">
        <v>4277</v>
      </c>
      <c r="E671" s="666" t="s">
        <v>2665</v>
      </c>
      <c r="F671" s="667" t="s">
        <v>4285</v>
      </c>
      <c r="G671" s="666" t="s">
        <v>613</v>
      </c>
      <c r="H671" s="666" t="s">
        <v>2756</v>
      </c>
      <c r="I671" s="666" t="s">
        <v>2757</v>
      </c>
      <c r="J671" s="666" t="s">
        <v>2758</v>
      </c>
      <c r="K671" s="666" t="s">
        <v>2694</v>
      </c>
      <c r="L671" s="668">
        <v>58.720000000000006</v>
      </c>
      <c r="M671" s="668">
        <v>5</v>
      </c>
      <c r="N671" s="669">
        <v>293.60000000000002</v>
      </c>
    </row>
    <row r="672" spans="1:14" ht="14.4" customHeight="1" x14ac:dyDescent="0.3">
      <c r="A672" s="664" t="s">
        <v>544</v>
      </c>
      <c r="B672" s="665" t="s">
        <v>545</v>
      </c>
      <c r="C672" s="666" t="s">
        <v>549</v>
      </c>
      <c r="D672" s="667" t="s">
        <v>4277</v>
      </c>
      <c r="E672" s="666" t="s">
        <v>2665</v>
      </c>
      <c r="F672" s="667" t="s">
        <v>4285</v>
      </c>
      <c r="G672" s="666" t="s">
        <v>613</v>
      </c>
      <c r="H672" s="666" t="s">
        <v>2759</v>
      </c>
      <c r="I672" s="666" t="s">
        <v>2759</v>
      </c>
      <c r="J672" s="666" t="s">
        <v>2760</v>
      </c>
      <c r="K672" s="666" t="s">
        <v>2761</v>
      </c>
      <c r="L672" s="668">
        <v>562.87</v>
      </c>
      <c r="M672" s="668">
        <v>2</v>
      </c>
      <c r="N672" s="669">
        <v>1125.74</v>
      </c>
    </row>
    <row r="673" spans="1:14" ht="14.4" customHeight="1" x14ac:dyDescent="0.3">
      <c r="A673" s="664" t="s">
        <v>544</v>
      </c>
      <c r="B673" s="665" t="s">
        <v>545</v>
      </c>
      <c r="C673" s="666" t="s">
        <v>549</v>
      </c>
      <c r="D673" s="667" t="s">
        <v>4277</v>
      </c>
      <c r="E673" s="666" t="s">
        <v>2665</v>
      </c>
      <c r="F673" s="667" t="s">
        <v>4285</v>
      </c>
      <c r="G673" s="666" t="s">
        <v>613</v>
      </c>
      <c r="H673" s="666" t="s">
        <v>2762</v>
      </c>
      <c r="I673" s="666" t="s">
        <v>2762</v>
      </c>
      <c r="J673" s="666" t="s">
        <v>2763</v>
      </c>
      <c r="K673" s="666" t="s">
        <v>612</v>
      </c>
      <c r="L673" s="668">
        <v>90.22</v>
      </c>
      <c r="M673" s="668">
        <v>5</v>
      </c>
      <c r="N673" s="669">
        <v>451.09999999999997</v>
      </c>
    </row>
    <row r="674" spans="1:14" ht="14.4" customHeight="1" x14ac:dyDescent="0.3">
      <c r="A674" s="664" t="s">
        <v>544</v>
      </c>
      <c r="B674" s="665" t="s">
        <v>545</v>
      </c>
      <c r="C674" s="666" t="s">
        <v>549</v>
      </c>
      <c r="D674" s="667" t="s">
        <v>4277</v>
      </c>
      <c r="E674" s="666" t="s">
        <v>2665</v>
      </c>
      <c r="F674" s="667" t="s">
        <v>4285</v>
      </c>
      <c r="G674" s="666" t="s">
        <v>613</v>
      </c>
      <c r="H674" s="666" t="s">
        <v>2764</v>
      </c>
      <c r="I674" s="666" t="s">
        <v>2764</v>
      </c>
      <c r="J674" s="666" t="s">
        <v>2742</v>
      </c>
      <c r="K674" s="666" t="s">
        <v>2765</v>
      </c>
      <c r="L674" s="668">
        <v>316.02428571428572</v>
      </c>
      <c r="M674" s="668">
        <v>7</v>
      </c>
      <c r="N674" s="669">
        <v>2212.17</v>
      </c>
    </row>
    <row r="675" spans="1:14" ht="14.4" customHeight="1" x14ac:dyDescent="0.3">
      <c r="A675" s="664" t="s">
        <v>544</v>
      </c>
      <c r="B675" s="665" t="s">
        <v>545</v>
      </c>
      <c r="C675" s="666" t="s">
        <v>549</v>
      </c>
      <c r="D675" s="667" t="s">
        <v>4277</v>
      </c>
      <c r="E675" s="666" t="s">
        <v>2665</v>
      </c>
      <c r="F675" s="667" t="s">
        <v>4285</v>
      </c>
      <c r="G675" s="666" t="s">
        <v>2238</v>
      </c>
      <c r="H675" s="666" t="s">
        <v>2766</v>
      </c>
      <c r="I675" s="666" t="s">
        <v>2767</v>
      </c>
      <c r="J675" s="666" t="s">
        <v>2768</v>
      </c>
      <c r="K675" s="666" t="s">
        <v>2769</v>
      </c>
      <c r="L675" s="668">
        <v>115.94000000000003</v>
      </c>
      <c r="M675" s="668">
        <v>14</v>
      </c>
      <c r="N675" s="669">
        <v>1623.1600000000003</v>
      </c>
    </row>
    <row r="676" spans="1:14" ht="14.4" customHeight="1" x14ac:dyDescent="0.3">
      <c r="A676" s="664" t="s">
        <v>544</v>
      </c>
      <c r="B676" s="665" t="s">
        <v>545</v>
      </c>
      <c r="C676" s="666" t="s">
        <v>549</v>
      </c>
      <c r="D676" s="667" t="s">
        <v>4277</v>
      </c>
      <c r="E676" s="666" t="s">
        <v>2665</v>
      </c>
      <c r="F676" s="667" t="s">
        <v>4285</v>
      </c>
      <c r="G676" s="666" t="s">
        <v>2238</v>
      </c>
      <c r="H676" s="666" t="s">
        <v>2770</v>
      </c>
      <c r="I676" s="666" t="s">
        <v>2771</v>
      </c>
      <c r="J676" s="666" t="s">
        <v>2772</v>
      </c>
      <c r="K676" s="666" t="s">
        <v>2773</v>
      </c>
      <c r="L676" s="668">
        <v>112.31</v>
      </c>
      <c r="M676" s="668">
        <v>2</v>
      </c>
      <c r="N676" s="669">
        <v>224.62</v>
      </c>
    </row>
    <row r="677" spans="1:14" ht="14.4" customHeight="1" x14ac:dyDescent="0.3">
      <c r="A677" s="664" t="s">
        <v>544</v>
      </c>
      <c r="B677" s="665" t="s">
        <v>545</v>
      </c>
      <c r="C677" s="666" t="s">
        <v>549</v>
      </c>
      <c r="D677" s="667" t="s">
        <v>4277</v>
      </c>
      <c r="E677" s="666" t="s">
        <v>2665</v>
      </c>
      <c r="F677" s="667" t="s">
        <v>4285</v>
      </c>
      <c r="G677" s="666" t="s">
        <v>2238</v>
      </c>
      <c r="H677" s="666" t="s">
        <v>2774</v>
      </c>
      <c r="I677" s="666" t="s">
        <v>2775</v>
      </c>
      <c r="J677" s="666" t="s">
        <v>2776</v>
      </c>
      <c r="K677" s="666" t="s">
        <v>2777</v>
      </c>
      <c r="L677" s="668">
        <v>326.95999999999998</v>
      </c>
      <c r="M677" s="668">
        <v>1</v>
      </c>
      <c r="N677" s="669">
        <v>326.95999999999998</v>
      </c>
    </row>
    <row r="678" spans="1:14" ht="14.4" customHeight="1" x14ac:dyDescent="0.3">
      <c r="A678" s="664" t="s">
        <v>544</v>
      </c>
      <c r="B678" s="665" t="s">
        <v>545</v>
      </c>
      <c r="C678" s="666" t="s">
        <v>549</v>
      </c>
      <c r="D678" s="667" t="s">
        <v>4277</v>
      </c>
      <c r="E678" s="666" t="s">
        <v>2665</v>
      </c>
      <c r="F678" s="667" t="s">
        <v>4285</v>
      </c>
      <c r="G678" s="666" t="s">
        <v>2238</v>
      </c>
      <c r="H678" s="666" t="s">
        <v>2778</v>
      </c>
      <c r="I678" s="666" t="s">
        <v>2779</v>
      </c>
      <c r="J678" s="666" t="s">
        <v>2780</v>
      </c>
      <c r="K678" s="666" t="s">
        <v>2781</v>
      </c>
      <c r="L678" s="668">
        <v>52.880000000000038</v>
      </c>
      <c r="M678" s="668">
        <v>2</v>
      </c>
      <c r="N678" s="669">
        <v>105.76000000000008</v>
      </c>
    </row>
    <row r="679" spans="1:14" ht="14.4" customHeight="1" x14ac:dyDescent="0.3">
      <c r="A679" s="664" t="s">
        <v>544</v>
      </c>
      <c r="B679" s="665" t="s">
        <v>545</v>
      </c>
      <c r="C679" s="666" t="s">
        <v>549</v>
      </c>
      <c r="D679" s="667" t="s">
        <v>4277</v>
      </c>
      <c r="E679" s="666" t="s">
        <v>2665</v>
      </c>
      <c r="F679" s="667" t="s">
        <v>4285</v>
      </c>
      <c r="G679" s="666" t="s">
        <v>2238</v>
      </c>
      <c r="H679" s="666" t="s">
        <v>2782</v>
      </c>
      <c r="I679" s="666" t="s">
        <v>2782</v>
      </c>
      <c r="J679" s="666" t="s">
        <v>2783</v>
      </c>
      <c r="K679" s="666" t="s">
        <v>2784</v>
      </c>
      <c r="L679" s="668">
        <v>938.29999999999984</v>
      </c>
      <c r="M679" s="668">
        <v>4.5</v>
      </c>
      <c r="N679" s="669">
        <v>4222.3499999999995</v>
      </c>
    </row>
    <row r="680" spans="1:14" ht="14.4" customHeight="1" x14ac:dyDescent="0.3">
      <c r="A680" s="664" t="s">
        <v>544</v>
      </c>
      <c r="B680" s="665" t="s">
        <v>545</v>
      </c>
      <c r="C680" s="666" t="s">
        <v>549</v>
      </c>
      <c r="D680" s="667" t="s">
        <v>4277</v>
      </c>
      <c r="E680" s="666" t="s">
        <v>2785</v>
      </c>
      <c r="F680" s="667" t="s">
        <v>4286</v>
      </c>
      <c r="G680" s="666" t="s">
        <v>613</v>
      </c>
      <c r="H680" s="666" t="s">
        <v>2786</v>
      </c>
      <c r="I680" s="666" t="s">
        <v>2787</v>
      </c>
      <c r="J680" s="666" t="s">
        <v>2788</v>
      </c>
      <c r="K680" s="666" t="s">
        <v>2789</v>
      </c>
      <c r="L680" s="668">
        <v>104.85977476855186</v>
      </c>
      <c r="M680" s="668">
        <v>6</v>
      </c>
      <c r="N680" s="669">
        <v>629.15864861131115</v>
      </c>
    </row>
    <row r="681" spans="1:14" ht="14.4" customHeight="1" x14ac:dyDescent="0.3">
      <c r="A681" s="664" t="s">
        <v>544</v>
      </c>
      <c r="B681" s="665" t="s">
        <v>545</v>
      </c>
      <c r="C681" s="666" t="s">
        <v>549</v>
      </c>
      <c r="D681" s="667" t="s">
        <v>4277</v>
      </c>
      <c r="E681" s="666" t="s">
        <v>2785</v>
      </c>
      <c r="F681" s="667" t="s">
        <v>4286</v>
      </c>
      <c r="G681" s="666" t="s">
        <v>613</v>
      </c>
      <c r="H681" s="666" t="s">
        <v>2790</v>
      </c>
      <c r="I681" s="666" t="s">
        <v>2791</v>
      </c>
      <c r="J681" s="666" t="s">
        <v>2792</v>
      </c>
      <c r="K681" s="666" t="s">
        <v>2793</v>
      </c>
      <c r="L681" s="668">
        <v>108.63000000000004</v>
      </c>
      <c r="M681" s="668">
        <v>2</v>
      </c>
      <c r="N681" s="669">
        <v>217.26000000000008</v>
      </c>
    </row>
    <row r="682" spans="1:14" ht="14.4" customHeight="1" x14ac:dyDescent="0.3">
      <c r="A682" s="664" t="s">
        <v>544</v>
      </c>
      <c r="B682" s="665" t="s">
        <v>545</v>
      </c>
      <c r="C682" s="666" t="s">
        <v>549</v>
      </c>
      <c r="D682" s="667" t="s">
        <v>4277</v>
      </c>
      <c r="E682" s="666" t="s">
        <v>2785</v>
      </c>
      <c r="F682" s="667" t="s">
        <v>4286</v>
      </c>
      <c r="G682" s="666" t="s">
        <v>613</v>
      </c>
      <c r="H682" s="666" t="s">
        <v>2794</v>
      </c>
      <c r="I682" s="666" t="s">
        <v>2795</v>
      </c>
      <c r="J682" s="666" t="s">
        <v>2796</v>
      </c>
      <c r="K682" s="666" t="s">
        <v>2797</v>
      </c>
      <c r="L682" s="668">
        <v>5517.05</v>
      </c>
      <c r="M682" s="668">
        <v>12</v>
      </c>
      <c r="N682" s="669">
        <v>66204.600000000006</v>
      </c>
    </row>
    <row r="683" spans="1:14" ht="14.4" customHeight="1" x14ac:dyDescent="0.3">
      <c r="A683" s="664" t="s">
        <v>544</v>
      </c>
      <c r="B683" s="665" t="s">
        <v>545</v>
      </c>
      <c r="C683" s="666" t="s">
        <v>549</v>
      </c>
      <c r="D683" s="667" t="s">
        <v>4277</v>
      </c>
      <c r="E683" s="666" t="s">
        <v>2785</v>
      </c>
      <c r="F683" s="667" t="s">
        <v>4286</v>
      </c>
      <c r="G683" s="666" t="s">
        <v>613</v>
      </c>
      <c r="H683" s="666" t="s">
        <v>2798</v>
      </c>
      <c r="I683" s="666" t="s">
        <v>2799</v>
      </c>
      <c r="J683" s="666" t="s">
        <v>2800</v>
      </c>
      <c r="K683" s="666" t="s">
        <v>2801</v>
      </c>
      <c r="L683" s="668">
        <v>107.33000000000003</v>
      </c>
      <c r="M683" s="668">
        <v>1</v>
      </c>
      <c r="N683" s="669">
        <v>107.33000000000003</v>
      </c>
    </row>
    <row r="684" spans="1:14" ht="14.4" customHeight="1" x14ac:dyDescent="0.3">
      <c r="A684" s="664" t="s">
        <v>544</v>
      </c>
      <c r="B684" s="665" t="s">
        <v>545</v>
      </c>
      <c r="C684" s="666" t="s">
        <v>549</v>
      </c>
      <c r="D684" s="667" t="s">
        <v>4277</v>
      </c>
      <c r="E684" s="666" t="s">
        <v>2785</v>
      </c>
      <c r="F684" s="667" t="s">
        <v>4286</v>
      </c>
      <c r="G684" s="666" t="s">
        <v>613</v>
      </c>
      <c r="H684" s="666" t="s">
        <v>2802</v>
      </c>
      <c r="I684" s="666" t="s">
        <v>2803</v>
      </c>
      <c r="J684" s="666" t="s">
        <v>2804</v>
      </c>
      <c r="K684" s="666" t="s">
        <v>2805</v>
      </c>
      <c r="L684" s="668">
        <v>161.81000000000003</v>
      </c>
      <c r="M684" s="668">
        <v>2</v>
      </c>
      <c r="N684" s="669">
        <v>323.62000000000006</v>
      </c>
    </row>
    <row r="685" spans="1:14" ht="14.4" customHeight="1" x14ac:dyDescent="0.3">
      <c r="A685" s="664" t="s">
        <v>544</v>
      </c>
      <c r="B685" s="665" t="s">
        <v>545</v>
      </c>
      <c r="C685" s="666" t="s">
        <v>549</v>
      </c>
      <c r="D685" s="667" t="s">
        <v>4277</v>
      </c>
      <c r="E685" s="666" t="s">
        <v>2785</v>
      </c>
      <c r="F685" s="667" t="s">
        <v>4286</v>
      </c>
      <c r="G685" s="666" t="s">
        <v>2238</v>
      </c>
      <c r="H685" s="666" t="s">
        <v>2806</v>
      </c>
      <c r="I685" s="666" t="s">
        <v>2806</v>
      </c>
      <c r="J685" s="666" t="s">
        <v>2807</v>
      </c>
      <c r="K685" s="666" t="s">
        <v>2808</v>
      </c>
      <c r="L685" s="668">
        <v>159.5</v>
      </c>
      <c r="M685" s="668">
        <v>6.7</v>
      </c>
      <c r="N685" s="669">
        <v>1068.6500000000001</v>
      </c>
    </row>
    <row r="686" spans="1:14" ht="14.4" customHeight="1" x14ac:dyDescent="0.3">
      <c r="A686" s="664" t="s">
        <v>544</v>
      </c>
      <c r="B686" s="665" t="s">
        <v>545</v>
      </c>
      <c r="C686" s="666" t="s">
        <v>549</v>
      </c>
      <c r="D686" s="667" t="s">
        <v>4277</v>
      </c>
      <c r="E686" s="666" t="s">
        <v>2785</v>
      </c>
      <c r="F686" s="667" t="s">
        <v>4286</v>
      </c>
      <c r="G686" s="666" t="s">
        <v>2238</v>
      </c>
      <c r="H686" s="666" t="s">
        <v>2809</v>
      </c>
      <c r="I686" s="666" t="s">
        <v>2809</v>
      </c>
      <c r="J686" s="666" t="s">
        <v>2810</v>
      </c>
      <c r="K686" s="666" t="s">
        <v>2811</v>
      </c>
      <c r="L686" s="668">
        <v>284.95999999999992</v>
      </c>
      <c r="M686" s="668">
        <v>2</v>
      </c>
      <c r="N686" s="669">
        <v>569.91999999999985</v>
      </c>
    </row>
    <row r="687" spans="1:14" ht="14.4" customHeight="1" x14ac:dyDescent="0.3">
      <c r="A687" s="664" t="s">
        <v>544</v>
      </c>
      <c r="B687" s="665" t="s">
        <v>545</v>
      </c>
      <c r="C687" s="666" t="s">
        <v>549</v>
      </c>
      <c r="D687" s="667" t="s">
        <v>4277</v>
      </c>
      <c r="E687" s="666" t="s">
        <v>2812</v>
      </c>
      <c r="F687" s="667" t="s">
        <v>4287</v>
      </c>
      <c r="G687" s="666" t="s">
        <v>613</v>
      </c>
      <c r="H687" s="666" t="s">
        <v>2813</v>
      </c>
      <c r="I687" s="666" t="s">
        <v>2813</v>
      </c>
      <c r="J687" s="666" t="s">
        <v>2814</v>
      </c>
      <c r="K687" s="666" t="s">
        <v>2815</v>
      </c>
      <c r="L687" s="668">
        <v>3814.8</v>
      </c>
      <c r="M687" s="668">
        <v>1.93</v>
      </c>
      <c r="N687" s="669">
        <v>7362.5640000000003</v>
      </c>
    </row>
    <row r="688" spans="1:14" ht="14.4" customHeight="1" x14ac:dyDescent="0.3">
      <c r="A688" s="664" t="s">
        <v>544</v>
      </c>
      <c r="B688" s="665" t="s">
        <v>545</v>
      </c>
      <c r="C688" s="666" t="s">
        <v>549</v>
      </c>
      <c r="D688" s="667" t="s">
        <v>4277</v>
      </c>
      <c r="E688" s="666" t="s">
        <v>2812</v>
      </c>
      <c r="F688" s="667" t="s">
        <v>4287</v>
      </c>
      <c r="G688" s="666" t="s">
        <v>613</v>
      </c>
      <c r="H688" s="666" t="s">
        <v>2816</v>
      </c>
      <c r="I688" s="666" t="s">
        <v>2816</v>
      </c>
      <c r="J688" s="666" t="s">
        <v>2817</v>
      </c>
      <c r="K688" s="666" t="s">
        <v>2818</v>
      </c>
      <c r="L688" s="668">
        <v>7524.7700000000013</v>
      </c>
      <c r="M688" s="668">
        <v>0.95</v>
      </c>
      <c r="N688" s="669">
        <v>7148.531500000001</v>
      </c>
    </row>
    <row r="689" spans="1:14" ht="14.4" customHeight="1" x14ac:dyDescent="0.3">
      <c r="A689" s="664" t="s">
        <v>544</v>
      </c>
      <c r="B689" s="665" t="s">
        <v>545</v>
      </c>
      <c r="C689" s="666" t="s">
        <v>549</v>
      </c>
      <c r="D689" s="667" t="s">
        <v>4277</v>
      </c>
      <c r="E689" s="666" t="s">
        <v>2819</v>
      </c>
      <c r="F689" s="667" t="s">
        <v>4288</v>
      </c>
      <c r="G689" s="666" t="s">
        <v>613</v>
      </c>
      <c r="H689" s="666" t="s">
        <v>2820</v>
      </c>
      <c r="I689" s="666" t="s">
        <v>2821</v>
      </c>
      <c r="J689" s="666" t="s">
        <v>2822</v>
      </c>
      <c r="K689" s="666" t="s">
        <v>2823</v>
      </c>
      <c r="L689" s="668">
        <v>2437.17</v>
      </c>
      <c r="M689" s="668">
        <v>8</v>
      </c>
      <c r="N689" s="669">
        <v>19497.36</v>
      </c>
    </row>
    <row r="690" spans="1:14" ht="14.4" customHeight="1" x14ac:dyDescent="0.3">
      <c r="A690" s="664" t="s">
        <v>544</v>
      </c>
      <c r="B690" s="665" t="s">
        <v>545</v>
      </c>
      <c r="C690" s="666" t="s">
        <v>549</v>
      </c>
      <c r="D690" s="667" t="s">
        <v>4277</v>
      </c>
      <c r="E690" s="666" t="s">
        <v>2819</v>
      </c>
      <c r="F690" s="667" t="s">
        <v>4288</v>
      </c>
      <c r="G690" s="666" t="s">
        <v>613</v>
      </c>
      <c r="H690" s="666" t="s">
        <v>2824</v>
      </c>
      <c r="I690" s="666" t="s">
        <v>2825</v>
      </c>
      <c r="J690" s="666" t="s">
        <v>2826</v>
      </c>
      <c r="K690" s="666" t="s">
        <v>2823</v>
      </c>
      <c r="L690" s="668">
        <v>2228.8199999999997</v>
      </c>
      <c r="M690" s="668">
        <v>20</v>
      </c>
      <c r="N690" s="669">
        <v>44576.399999999994</v>
      </c>
    </row>
    <row r="691" spans="1:14" ht="14.4" customHeight="1" x14ac:dyDescent="0.3">
      <c r="A691" s="664" t="s">
        <v>544</v>
      </c>
      <c r="B691" s="665" t="s">
        <v>545</v>
      </c>
      <c r="C691" s="666" t="s">
        <v>549</v>
      </c>
      <c r="D691" s="667" t="s">
        <v>4277</v>
      </c>
      <c r="E691" s="666" t="s">
        <v>2819</v>
      </c>
      <c r="F691" s="667" t="s">
        <v>4288</v>
      </c>
      <c r="G691" s="666" t="s">
        <v>613</v>
      </c>
      <c r="H691" s="666" t="s">
        <v>2827</v>
      </c>
      <c r="I691" s="666" t="s">
        <v>2828</v>
      </c>
      <c r="J691" s="666" t="s">
        <v>2829</v>
      </c>
      <c r="K691" s="666" t="s">
        <v>2830</v>
      </c>
      <c r="L691" s="668">
        <v>3931.3999999999996</v>
      </c>
      <c r="M691" s="668">
        <v>4</v>
      </c>
      <c r="N691" s="669">
        <v>15725.599999999999</v>
      </c>
    </row>
    <row r="692" spans="1:14" ht="14.4" customHeight="1" x14ac:dyDescent="0.3">
      <c r="A692" s="664" t="s">
        <v>544</v>
      </c>
      <c r="B692" s="665" t="s">
        <v>545</v>
      </c>
      <c r="C692" s="666" t="s">
        <v>549</v>
      </c>
      <c r="D692" s="667" t="s">
        <v>4277</v>
      </c>
      <c r="E692" s="666" t="s">
        <v>2819</v>
      </c>
      <c r="F692" s="667" t="s">
        <v>4288</v>
      </c>
      <c r="G692" s="666" t="s">
        <v>613</v>
      </c>
      <c r="H692" s="666" t="s">
        <v>2831</v>
      </c>
      <c r="I692" s="666" t="s">
        <v>2832</v>
      </c>
      <c r="J692" s="666" t="s">
        <v>2833</v>
      </c>
      <c r="K692" s="666" t="s">
        <v>2834</v>
      </c>
      <c r="L692" s="668">
        <v>1329.4599999999996</v>
      </c>
      <c r="M692" s="668">
        <v>16.7</v>
      </c>
      <c r="N692" s="669">
        <v>22201.981999999993</v>
      </c>
    </row>
    <row r="693" spans="1:14" ht="14.4" customHeight="1" x14ac:dyDescent="0.3">
      <c r="A693" s="664" t="s">
        <v>544</v>
      </c>
      <c r="B693" s="665" t="s">
        <v>545</v>
      </c>
      <c r="C693" s="666" t="s">
        <v>554</v>
      </c>
      <c r="D693" s="667" t="s">
        <v>4278</v>
      </c>
      <c r="E693" s="666" t="s">
        <v>569</v>
      </c>
      <c r="F693" s="667" t="s">
        <v>4283</v>
      </c>
      <c r="G693" s="666"/>
      <c r="H693" s="666" t="s">
        <v>2835</v>
      </c>
      <c r="I693" s="666" t="s">
        <v>2836</v>
      </c>
      <c r="J693" s="666" t="s">
        <v>2837</v>
      </c>
      <c r="K693" s="666" t="s">
        <v>2838</v>
      </c>
      <c r="L693" s="668">
        <v>95.65000000000002</v>
      </c>
      <c r="M693" s="668">
        <v>3</v>
      </c>
      <c r="N693" s="669">
        <v>286.95000000000005</v>
      </c>
    </row>
    <row r="694" spans="1:14" ht="14.4" customHeight="1" x14ac:dyDescent="0.3">
      <c r="A694" s="664" t="s">
        <v>544</v>
      </c>
      <c r="B694" s="665" t="s">
        <v>545</v>
      </c>
      <c r="C694" s="666" t="s">
        <v>554</v>
      </c>
      <c r="D694" s="667" t="s">
        <v>4278</v>
      </c>
      <c r="E694" s="666" t="s">
        <v>569</v>
      </c>
      <c r="F694" s="667" t="s">
        <v>4283</v>
      </c>
      <c r="G694" s="666"/>
      <c r="H694" s="666" t="s">
        <v>570</v>
      </c>
      <c r="I694" s="666" t="s">
        <v>571</v>
      </c>
      <c r="J694" s="666" t="s">
        <v>572</v>
      </c>
      <c r="K694" s="666" t="s">
        <v>573</v>
      </c>
      <c r="L694" s="668">
        <v>120.32005705829565</v>
      </c>
      <c r="M694" s="668">
        <v>5</v>
      </c>
      <c r="N694" s="669">
        <v>601.60028529147826</v>
      </c>
    </row>
    <row r="695" spans="1:14" ht="14.4" customHeight="1" x14ac:dyDescent="0.3">
      <c r="A695" s="664" t="s">
        <v>544</v>
      </c>
      <c r="B695" s="665" t="s">
        <v>545</v>
      </c>
      <c r="C695" s="666" t="s">
        <v>554</v>
      </c>
      <c r="D695" s="667" t="s">
        <v>4278</v>
      </c>
      <c r="E695" s="666" t="s">
        <v>569</v>
      </c>
      <c r="F695" s="667" t="s">
        <v>4283</v>
      </c>
      <c r="G695" s="666"/>
      <c r="H695" s="666" t="s">
        <v>574</v>
      </c>
      <c r="I695" s="666" t="s">
        <v>575</v>
      </c>
      <c r="J695" s="666" t="s">
        <v>576</v>
      </c>
      <c r="K695" s="666" t="s">
        <v>577</v>
      </c>
      <c r="L695" s="668">
        <v>101.09987244910658</v>
      </c>
      <c r="M695" s="668">
        <v>7</v>
      </c>
      <c r="N695" s="669">
        <v>707.69910714374612</v>
      </c>
    </row>
    <row r="696" spans="1:14" ht="14.4" customHeight="1" x14ac:dyDescent="0.3">
      <c r="A696" s="664" t="s">
        <v>544</v>
      </c>
      <c r="B696" s="665" t="s">
        <v>545</v>
      </c>
      <c r="C696" s="666" t="s">
        <v>554</v>
      </c>
      <c r="D696" s="667" t="s">
        <v>4278</v>
      </c>
      <c r="E696" s="666" t="s">
        <v>569</v>
      </c>
      <c r="F696" s="667" t="s">
        <v>4283</v>
      </c>
      <c r="G696" s="666"/>
      <c r="H696" s="666" t="s">
        <v>578</v>
      </c>
      <c r="I696" s="666" t="s">
        <v>579</v>
      </c>
      <c r="J696" s="666" t="s">
        <v>576</v>
      </c>
      <c r="K696" s="666" t="s">
        <v>580</v>
      </c>
      <c r="L696" s="668">
        <v>147.97994119815422</v>
      </c>
      <c r="M696" s="668">
        <v>20</v>
      </c>
      <c r="N696" s="669">
        <v>2959.5988239630842</v>
      </c>
    </row>
    <row r="697" spans="1:14" ht="14.4" customHeight="1" x14ac:dyDescent="0.3">
      <c r="A697" s="664" t="s">
        <v>544</v>
      </c>
      <c r="B697" s="665" t="s">
        <v>545</v>
      </c>
      <c r="C697" s="666" t="s">
        <v>554</v>
      </c>
      <c r="D697" s="667" t="s">
        <v>4278</v>
      </c>
      <c r="E697" s="666" t="s">
        <v>569</v>
      </c>
      <c r="F697" s="667" t="s">
        <v>4283</v>
      </c>
      <c r="G697" s="666"/>
      <c r="H697" s="666" t="s">
        <v>581</v>
      </c>
      <c r="I697" s="666" t="s">
        <v>582</v>
      </c>
      <c r="J697" s="666" t="s">
        <v>583</v>
      </c>
      <c r="K697" s="666" t="s">
        <v>584</v>
      </c>
      <c r="L697" s="668">
        <v>120.32000000000005</v>
      </c>
      <c r="M697" s="668">
        <v>2</v>
      </c>
      <c r="N697" s="669">
        <v>240.6400000000001</v>
      </c>
    </row>
    <row r="698" spans="1:14" ht="14.4" customHeight="1" x14ac:dyDescent="0.3">
      <c r="A698" s="664" t="s">
        <v>544</v>
      </c>
      <c r="B698" s="665" t="s">
        <v>545</v>
      </c>
      <c r="C698" s="666" t="s">
        <v>554</v>
      </c>
      <c r="D698" s="667" t="s">
        <v>4278</v>
      </c>
      <c r="E698" s="666" t="s">
        <v>569</v>
      </c>
      <c r="F698" s="667" t="s">
        <v>4283</v>
      </c>
      <c r="G698" s="666"/>
      <c r="H698" s="666" t="s">
        <v>585</v>
      </c>
      <c r="I698" s="666" t="s">
        <v>586</v>
      </c>
      <c r="J698" s="666" t="s">
        <v>587</v>
      </c>
      <c r="K698" s="666" t="s">
        <v>588</v>
      </c>
      <c r="L698" s="668">
        <v>43.850000000000009</v>
      </c>
      <c r="M698" s="668">
        <v>2</v>
      </c>
      <c r="N698" s="669">
        <v>87.700000000000017</v>
      </c>
    </row>
    <row r="699" spans="1:14" ht="14.4" customHeight="1" x14ac:dyDescent="0.3">
      <c r="A699" s="664" t="s">
        <v>544</v>
      </c>
      <c r="B699" s="665" t="s">
        <v>545</v>
      </c>
      <c r="C699" s="666" t="s">
        <v>554</v>
      </c>
      <c r="D699" s="667" t="s">
        <v>4278</v>
      </c>
      <c r="E699" s="666" t="s">
        <v>569</v>
      </c>
      <c r="F699" s="667" t="s">
        <v>4283</v>
      </c>
      <c r="G699" s="666"/>
      <c r="H699" s="666" t="s">
        <v>589</v>
      </c>
      <c r="I699" s="666" t="s">
        <v>590</v>
      </c>
      <c r="J699" s="666" t="s">
        <v>591</v>
      </c>
      <c r="K699" s="666" t="s">
        <v>592</v>
      </c>
      <c r="L699" s="668">
        <v>103.56976409372345</v>
      </c>
      <c r="M699" s="668">
        <v>4</v>
      </c>
      <c r="N699" s="669">
        <v>414.2790563748938</v>
      </c>
    </row>
    <row r="700" spans="1:14" ht="14.4" customHeight="1" x14ac:dyDescent="0.3">
      <c r="A700" s="664" t="s">
        <v>544</v>
      </c>
      <c r="B700" s="665" t="s">
        <v>545</v>
      </c>
      <c r="C700" s="666" t="s">
        <v>554</v>
      </c>
      <c r="D700" s="667" t="s">
        <v>4278</v>
      </c>
      <c r="E700" s="666" t="s">
        <v>569</v>
      </c>
      <c r="F700" s="667" t="s">
        <v>4283</v>
      </c>
      <c r="G700" s="666"/>
      <c r="H700" s="666" t="s">
        <v>2839</v>
      </c>
      <c r="I700" s="666" t="s">
        <v>2840</v>
      </c>
      <c r="J700" s="666" t="s">
        <v>2841</v>
      </c>
      <c r="K700" s="666" t="s">
        <v>2842</v>
      </c>
      <c r="L700" s="668">
        <v>32.880000000000003</v>
      </c>
      <c r="M700" s="668">
        <v>1</v>
      </c>
      <c r="N700" s="669">
        <v>32.880000000000003</v>
      </c>
    </row>
    <row r="701" spans="1:14" ht="14.4" customHeight="1" x14ac:dyDescent="0.3">
      <c r="A701" s="664" t="s">
        <v>544</v>
      </c>
      <c r="B701" s="665" t="s">
        <v>545</v>
      </c>
      <c r="C701" s="666" t="s">
        <v>554</v>
      </c>
      <c r="D701" s="667" t="s">
        <v>4278</v>
      </c>
      <c r="E701" s="666" t="s">
        <v>569</v>
      </c>
      <c r="F701" s="667" t="s">
        <v>4283</v>
      </c>
      <c r="G701" s="666"/>
      <c r="H701" s="666" t="s">
        <v>2843</v>
      </c>
      <c r="I701" s="666" t="s">
        <v>2844</v>
      </c>
      <c r="J701" s="666" t="s">
        <v>2845</v>
      </c>
      <c r="K701" s="666" t="s">
        <v>2846</v>
      </c>
      <c r="L701" s="668">
        <v>525.65</v>
      </c>
      <c r="M701" s="668">
        <v>1</v>
      </c>
      <c r="N701" s="669">
        <v>525.65</v>
      </c>
    </row>
    <row r="702" spans="1:14" ht="14.4" customHeight="1" x14ac:dyDescent="0.3">
      <c r="A702" s="664" t="s">
        <v>544</v>
      </c>
      <c r="B702" s="665" t="s">
        <v>545</v>
      </c>
      <c r="C702" s="666" t="s">
        <v>554</v>
      </c>
      <c r="D702" s="667" t="s">
        <v>4278</v>
      </c>
      <c r="E702" s="666" t="s">
        <v>569</v>
      </c>
      <c r="F702" s="667" t="s">
        <v>4283</v>
      </c>
      <c r="G702" s="666"/>
      <c r="H702" s="666" t="s">
        <v>2847</v>
      </c>
      <c r="I702" s="666" t="s">
        <v>2848</v>
      </c>
      <c r="J702" s="666" t="s">
        <v>2849</v>
      </c>
      <c r="K702" s="666" t="s">
        <v>2850</v>
      </c>
      <c r="L702" s="668">
        <v>94.900002786918236</v>
      </c>
      <c r="M702" s="668">
        <v>10</v>
      </c>
      <c r="N702" s="669">
        <v>949.0000278691823</v>
      </c>
    </row>
    <row r="703" spans="1:14" ht="14.4" customHeight="1" x14ac:dyDescent="0.3">
      <c r="A703" s="664" t="s">
        <v>544</v>
      </c>
      <c r="B703" s="665" t="s">
        <v>545</v>
      </c>
      <c r="C703" s="666" t="s">
        <v>554</v>
      </c>
      <c r="D703" s="667" t="s">
        <v>4278</v>
      </c>
      <c r="E703" s="666" t="s">
        <v>569</v>
      </c>
      <c r="F703" s="667" t="s">
        <v>4283</v>
      </c>
      <c r="G703" s="666"/>
      <c r="H703" s="666" t="s">
        <v>2851</v>
      </c>
      <c r="I703" s="666" t="s">
        <v>2852</v>
      </c>
      <c r="J703" s="666" t="s">
        <v>583</v>
      </c>
      <c r="K703" s="666" t="s">
        <v>2853</v>
      </c>
      <c r="L703" s="668">
        <v>186.97042087476549</v>
      </c>
      <c r="M703" s="668">
        <v>2</v>
      </c>
      <c r="N703" s="669">
        <v>373.94084174953099</v>
      </c>
    </row>
    <row r="704" spans="1:14" ht="14.4" customHeight="1" x14ac:dyDescent="0.3">
      <c r="A704" s="664" t="s">
        <v>544</v>
      </c>
      <c r="B704" s="665" t="s">
        <v>545</v>
      </c>
      <c r="C704" s="666" t="s">
        <v>554</v>
      </c>
      <c r="D704" s="667" t="s">
        <v>4278</v>
      </c>
      <c r="E704" s="666" t="s">
        <v>569</v>
      </c>
      <c r="F704" s="667" t="s">
        <v>4283</v>
      </c>
      <c r="G704" s="666" t="s">
        <v>613</v>
      </c>
      <c r="H704" s="666" t="s">
        <v>614</v>
      </c>
      <c r="I704" s="666" t="s">
        <v>614</v>
      </c>
      <c r="J704" s="666" t="s">
        <v>615</v>
      </c>
      <c r="K704" s="666" t="s">
        <v>616</v>
      </c>
      <c r="L704" s="668">
        <v>171.59994237857845</v>
      </c>
      <c r="M704" s="668">
        <v>270</v>
      </c>
      <c r="N704" s="669">
        <v>46331.984442216184</v>
      </c>
    </row>
    <row r="705" spans="1:14" ht="14.4" customHeight="1" x14ac:dyDescent="0.3">
      <c r="A705" s="664" t="s">
        <v>544</v>
      </c>
      <c r="B705" s="665" t="s">
        <v>545</v>
      </c>
      <c r="C705" s="666" t="s">
        <v>554</v>
      </c>
      <c r="D705" s="667" t="s">
        <v>4278</v>
      </c>
      <c r="E705" s="666" t="s">
        <v>569</v>
      </c>
      <c r="F705" s="667" t="s">
        <v>4283</v>
      </c>
      <c r="G705" s="666" t="s">
        <v>613</v>
      </c>
      <c r="H705" s="666" t="s">
        <v>617</v>
      </c>
      <c r="I705" s="666" t="s">
        <v>617</v>
      </c>
      <c r="J705" s="666" t="s">
        <v>618</v>
      </c>
      <c r="K705" s="666" t="s">
        <v>619</v>
      </c>
      <c r="L705" s="668">
        <v>173.6900029805295</v>
      </c>
      <c r="M705" s="668">
        <v>25</v>
      </c>
      <c r="N705" s="669">
        <v>4342.2500745132375</v>
      </c>
    </row>
    <row r="706" spans="1:14" ht="14.4" customHeight="1" x14ac:dyDescent="0.3">
      <c r="A706" s="664" t="s">
        <v>544</v>
      </c>
      <c r="B706" s="665" t="s">
        <v>545</v>
      </c>
      <c r="C706" s="666" t="s">
        <v>554</v>
      </c>
      <c r="D706" s="667" t="s">
        <v>4278</v>
      </c>
      <c r="E706" s="666" t="s">
        <v>569</v>
      </c>
      <c r="F706" s="667" t="s">
        <v>4283</v>
      </c>
      <c r="G706" s="666" t="s">
        <v>613</v>
      </c>
      <c r="H706" s="666" t="s">
        <v>620</v>
      </c>
      <c r="I706" s="666" t="s">
        <v>620</v>
      </c>
      <c r="J706" s="666" t="s">
        <v>621</v>
      </c>
      <c r="K706" s="666" t="s">
        <v>619</v>
      </c>
      <c r="L706" s="668">
        <v>143</v>
      </c>
      <c r="M706" s="668">
        <v>22</v>
      </c>
      <c r="N706" s="669">
        <v>3146</v>
      </c>
    </row>
    <row r="707" spans="1:14" ht="14.4" customHeight="1" x14ac:dyDescent="0.3">
      <c r="A707" s="664" t="s">
        <v>544</v>
      </c>
      <c r="B707" s="665" t="s">
        <v>545</v>
      </c>
      <c r="C707" s="666" t="s">
        <v>554</v>
      </c>
      <c r="D707" s="667" t="s">
        <v>4278</v>
      </c>
      <c r="E707" s="666" t="s">
        <v>569</v>
      </c>
      <c r="F707" s="667" t="s">
        <v>4283</v>
      </c>
      <c r="G707" s="666" t="s">
        <v>613</v>
      </c>
      <c r="H707" s="666" t="s">
        <v>2854</v>
      </c>
      <c r="I707" s="666" t="s">
        <v>2854</v>
      </c>
      <c r="J707" s="666" t="s">
        <v>2855</v>
      </c>
      <c r="K707" s="666" t="s">
        <v>2856</v>
      </c>
      <c r="L707" s="668">
        <v>862.1712271531718</v>
      </c>
      <c r="M707" s="668">
        <v>10</v>
      </c>
      <c r="N707" s="669">
        <v>8621.7122715317182</v>
      </c>
    </row>
    <row r="708" spans="1:14" ht="14.4" customHeight="1" x14ac:dyDescent="0.3">
      <c r="A708" s="664" t="s">
        <v>544</v>
      </c>
      <c r="B708" s="665" t="s">
        <v>545</v>
      </c>
      <c r="C708" s="666" t="s">
        <v>554</v>
      </c>
      <c r="D708" s="667" t="s">
        <v>4278</v>
      </c>
      <c r="E708" s="666" t="s">
        <v>569</v>
      </c>
      <c r="F708" s="667" t="s">
        <v>4283</v>
      </c>
      <c r="G708" s="666" t="s">
        <v>613</v>
      </c>
      <c r="H708" s="666" t="s">
        <v>627</v>
      </c>
      <c r="I708" s="666" t="s">
        <v>627</v>
      </c>
      <c r="J708" s="666" t="s">
        <v>615</v>
      </c>
      <c r="K708" s="666" t="s">
        <v>628</v>
      </c>
      <c r="L708" s="668">
        <v>92.950000063035361</v>
      </c>
      <c r="M708" s="668">
        <v>107</v>
      </c>
      <c r="N708" s="669">
        <v>9945.6500067447832</v>
      </c>
    </row>
    <row r="709" spans="1:14" ht="14.4" customHeight="1" x14ac:dyDescent="0.3">
      <c r="A709" s="664" t="s">
        <v>544</v>
      </c>
      <c r="B709" s="665" t="s">
        <v>545</v>
      </c>
      <c r="C709" s="666" t="s">
        <v>554</v>
      </c>
      <c r="D709" s="667" t="s">
        <v>4278</v>
      </c>
      <c r="E709" s="666" t="s">
        <v>569</v>
      </c>
      <c r="F709" s="667" t="s">
        <v>4283</v>
      </c>
      <c r="G709" s="666" t="s">
        <v>613</v>
      </c>
      <c r="H709" s="666" t="s">
        <v>629</v>
      </c>
      <c r="I709" s="666" t="s">
        <v>629</v>
      </c>
      <c r="J709" s="666" t="s">
        <v>615</v>
      </c>
      <c r="K709" s="666" t="s">
        <v>630</v>
      </c>
      <c r="L709" s="668">
        <v>93.498350484953789</v>
      </c>
      <c r="M709" s="668">
        <v>80</v>
      </c>
      <c r="N709" s="669">
        <v>7479.8680387963032</v>
      </c>
    </row>
    <row r="710" spans="1:14" ht="14.4" customHeight="1" x14ac:dyDescent="0.3">
      <c r="A710" s="664" t="s">
        <v>544</v>
      </c>
      <c r="B710" s="665" t="s">
        <v>545</v>
      </c>
      <c r="C710" s="666" t="s">
        <v>554</v>
      </c>
      <c r="D710" s="667" t="s">
        <v>4278</v>
      </c>
      <c r="E710" s="666" t="s">
        <v>569</v>
      </c>
      <c r="F710" s="667" t="s">
        <v>4283</v>
      </c>
      <c r="G710" s="666" t="s">
        <v>613</v>
      </c>
      <c r="H710" s="666" t="s">
        <v>631</v>
      </c>
      <c r="I710" s="666" t="s">
        <v>632</v>
      </c>
      <c r="J710" s="666" t="s">
        <v>633</v>
      </c>
      <c r="K710" s="666" t="s">
        <v>634</v>
      </c>
      <c r="L710" s="668">
        <v>42.930000000000007</v>
      </c>
      <c r="M710" s="668">
        <v>2</v>
      </c>
      <c r="N710" s="669">
        <v>85.860000000000014</v>
      </c>
    </row>
    <row r="711" spans="1:14" ht="14.4" customHeight="1" x14ac:dyDescent="0.3">
      <c r="A711" s="664" t="s">
        <v>544</v>
      </c>
      <c r="B711" s="665" t="s">
        <v>545</v>
      </c>
      <c r="C711" s="666" t="s">
        <v>554</v>
      </c>
      <c r="D711" s="667" t="s">
        <v>4278</v>
      </c>
      <c r="E711" s="666" t="s">
        <v>569</v>
      </c>
      <c r="F711" s="667" t="s">
        <v>4283</v>
      </c>
      <c r="G711" s="666" t="s">
        <v>613</v>
      </c>
      <c r="H711" s="666" t="s">
        <v>635</v>
      </c>
      <c r="I711" s="666" t="s">
        <v>636</v>
      </c>
      <c r="J711" s="666" t="s">
        <v>637</v>
      </c>
      <c r="K711" s="666" t="s">
        <v>638</v>
      </c>
      <c r="L711" s="668">
        <v>41.13</v>
      </c>
      <c r="M711" s="668">
        <v>3</v>
      </c>
      <c r="N711" s="669">
        <v>123.39000000000001</v>
      </c>
    </row>
    <row r="712" spans="1:14" ht="14.4" customHeight="1" x14ac:dyDescent="0.3">
      <c r="A712" s="664" t="s">
        <v>544</v>
      </c>
      <c r="B712" s="665" t="s">
        <v>545</v>
      </c>
      <c r="C712" s="666" t="s">
        <v>554</v>
      </c>
      <c r="D712" s="667" t="s">
        <v>4278</v>
      </c>
      <c r="E712" s="666" t="s">
        <v>569</v>
      </c>
      <c r="F712" s="667" t="s">
        <v>4283</v>
      </c>
      <c r="G712" s="666" t="s">
        <v>613</v>
      </c>
      <c r="H712" s="666" t="s">
        <v>639</v>
      </c>
      <c r="I712" s="666" t="s">
        <v>640</v>
      </c>
      <c r="J712" s="666" t="s">
        <v>641</v>
      </c>
      <c r="K712" s="666" t="s">
        <v>642</v>
      </c>
      <c r="L712" s="668">
        <v>87.030000000000015</v>
      </c>
      <c r="M712" s="668">
        <v>3</v>
      </c>
      <c r="N712" s="669">
        <v>261.09000000000003</v>
      </c>
    </row>
    <row r="713" spans="1:14" ht="14.4" customHeight="1" x14ac:dyDescent="0.3">
      <c r="A713" s="664" t="s">
        <v>544</v>
      </c>
      <c r="B713" s="665" t="s">
        <v>545</v>
      </c>
      <c r="C713" s="666" t="s">
        <v>554</v>
      </c>
      <c r="D713" s="667" t="s">
        <v>4278</v>
      </c>
      <c r="E713" s="666" t="s">
        <v>569</v>
      </c>
      <c r="F713" s="667" t="s">
        <v>4283</v>
      </c>
      <c r="G713" s="666" t="s">
        <v>613</v>
      </c>
      <c r="H713" s="666" t="s">
        <v>643</v>
      </c>
      <c r="I713" s="666" t="s">
        <v>644</v>
      </c>
      <c r="J713" s="666" t="s">
        <v>645</v>
      </c>
      <c r="K713" s="666" t="s">
        <v>646</v>
      </c>
      <c r="L713" s="668">
        <v>96.820000000000007</v>
      </c>
      <c r="M713" s="668">
        <v>27</v>
      </c>
      <c r="N713" s="669">
        <v>2614.1400000000003</v>
      </c>
    </row>
    <row r="714" spans="1:14" ht="14.4" customHeight="1" x14ac:dyDescent="0.3">
      <c r="A714" s="664" t="s">
        <v>544</v>
      </c>
      <c r="B714" s="665" t="s">
        <v>545</v>
      </c>
      <c r="C714" s="666" t="s">
        <v>554</v>
      </c>
      <c r="D714" s="667" t="s">
        <v>4278</v>
      </c>
      <c r="E714" s="666" t="s">
        <v>569</v>
      </c>
      <c r="F714" s="667" t="s">
        <v>4283</v>
      </c>
      <c r="G714" s="666" t="s">
        <v>613</v>
      </c>
      <c r="H714" s="666" t="s">
        <v>647</v>
      </c>
      <c r="I714" s="666" t="s">
        <v>648</v>
      </c>
      <c r="J714" s="666" t="s">
        <v>645</v>
      </c>
      <c r="K714" s="666" t="s">
        <v>649</v>
      </c>
      <c r="L714" s="668">
        <v>100.75999989119941</v>
      </c>
      <c r="M714" s="668">
        <v>145</v>
      </c>
      <c r="N714" s="669">
        <v>14610.199984223915</v>
      </c>
    </row>
    <row r="715" spans="1:14" ht="14.4" customHeight="1" x14ac:dyDescent="0.3">
      <c r="A715" s="664" t="s">
        <v>544</v>
      </c>
      <c r="B715" s="665" t="s">
        <v>545</v>
      </c>
      <c r="C715" s="666" t="s">
        <v>554</v>
      </c>
      <c r="D715" s="667" t="s">
        <v>4278</v>
      </c>
      <c r="E715" s="666" t="s">
        <v>569</v>
      </c>
      <c r="F715" s="667" t="s">
        <v>4283</v>
      </c>
      <c r="G715" s="666" t="s">
        <v>613</v>
      </c>
      <c r="H715" s="666" t="s">
        <v>650</v>
      </c>
      <c r="I715" s="666" t="s">
        <v>651</v>
      </c>
      <c r="J715" s="666" t="s">
        <v>652</v>
      </c>
      <c r="K715" s="666" t="s">
        <v>653</v>
      </c>
      <c r="L715" s="668">
        <v>167.60991342355015</v>
      </c>
      <c r="M715" s="668">
        <v>40</v>
      </c>
      <c r="N715" s="669">
        <v>6704.3965369420066</v>
      </c>
    </row>
    <row r="716" spans="1:14" ht="14.4" customHeight="1" x14ac:dyDescent="0.3">
      <c r="A716" s="664" t="s">
        <v>544</v>
      </c>
      <c r="B716" s="665" t="s">
        <v>545</v>
      </c>
      <c r="C716" s="666" t="s">
        <v>554</v>
      </c>
      <c r="D716" s="667" t="s">
        <v>4278</v>
      </c>
      <c r="E716" s="666" t="s">
        <v>569</v>
      </c>
      <c r="F716" s="667" t="s">
        <v>4283</v>
      </c>
      <c r="G716" s="666" t="s">
        <v>613</v>
      </c>
      <c r="H716" s="666" t="s">
        <v>654</v>
      </c>
      <c r="I716" s="666" t="s">
        <v>655</v>
      </c>
      <c r="J716" s="666" t="s">
        <v>656</v>
      </c>
      <c r="K716" s="666" t="s">
        <v>657</v>
      </c>
      <c r="L716" s="668">
        <v>64.540000013071676</v>
      </c>
      <c r="M716" s="668">
        <v>28</v>
      </c>
      <c r="N716" s="669">
        <v>1807.1200003660069</v>
      </c>
    </row>
    <row r="717" spans="1:14" ht="14.4" customHeight="1" x14ac:dyDescent="0.3">
      <c r="A717" s="664" t="s">
        <v>544</v>
      </c>
      <c r="B717" s="665" t="s">
        <v>545</v>
      </c>
      <c r="C717" s="666" t="s">
        <v>554</v>
      </c>
      <c r="D717" s="667" t="s">
        <v>4278</v>
      </c>
      <c r="E717" s="666" t="s">
        <v>569</v>
      </c>
      <c r="F717" s="667" t="s">
        <v>4283</v>
      </c>
      <c r="G717" s="666" t="s">
        <v>613</v>
      </c>
      <c r="H717" s="666" t="s">
        <v>662</v>
      </c>
      <c r="I717" s="666" t="s">
        <v>663</v>
      </c>
      <c r="J717" s="666" t="s">
        <v>664</v>
      </c>
      <c r="K717" s="666" t="s">
        <v>665</v>
      </c>
      <c r="L717" s="668">
        <v>79.233029126331616</v>
      </c>
      <c r="M717" s="668">
        <v>30</v>
      </c>
      <c r="N717" s="669">
        <v>2376.9908737899486</v>
      </c>
    </row>
    <row r="718" spans="1:14" ht="14.4" customHeight="1" x14ac:dyDescent="0.3">
      <c r="A718" s="664" t="s">
        <v>544</v>
      </c>
      <c r="B718" s="665" t="s">
        <v>545</v>
      </c>
      <c r="C718" s="666" t="s">
        <v>554</v>
      </c>
      <c r="D718" s="667" t="s">
        <v>4278</v>
      </c>
      <c r="E718" s="666" t="s">
        <v>569</v>
      </c>
      <c r="F718" s="667" t="s">
        <v>4283</v>
      </c>
      <c r="G718" s="666" t="s">
        <v>613</v>
      </c>
      <c r="H718" s="666" t="s">
        <v>666</v>
      </c>
      <c r="I718" s="666" t="s">
        <v>667</v>
      </c>
      <c r="J718" s="666" t="s">
        <v>668</v>
      </c>
      <c r="K718" s="666" t="s">
        <v>669</v>
      </c>
      <c r="L718" s="668">
        <v>72.103713990257432</v>
      </c>
      <c r="M718" s="668">
        <v>20</v>
      </c>
      <c r="N718" s="669">
        <v>1442.0742798051488</v>
      </c>
    </row>
    <row r="719" spans="1:14" ht="14.4" customHeight="1" x14ac:dyDescent="0.3">
      <c r="A719" s="664" t="s">
        <v>544</v>
      </c>
      <c r="B719" s="665" t="s">
        <v>545</v>
      </c>
      <c r="C719" s="666" t="s">
        <v>554</v>
      </c>
      <c r="D719" s="667" t="s">
        <v>4278</v>
      </c>
      <c r="E719" s="666" t="s">
        <v>569</v>
      </c>
      <c r="F719" s="667" t="s">
        <v>4283</v>
      </c>
      <c r="G719" s="666" t="s">
        <v>613</v>
      </c>
      <c r="H719" s="666" t="s">
        <v>670</v>
      </c>
      <c r="I719" s="666" t="s">
        <v>671</v>
      </c>
      <c r="J719" s="666" t="s">
        <v>672</v>
      </c>
      <c r="K719" s="666" t="s">
        <v>673</v>
      </c>
      <c r="L719" s="668">
        <v>86.140000000000029</v>
      </c>
      <c r="M719" s="668">
        <v>6</v>
      </c>
      <c r="N719" s="669">
        <v>516.84000000000015</v>
      </c>
    </row>
    <row r="720" spans="1:14" ht="14.4" customHeight="1" x14ac:dyDescent="0.3">
      <c r="A720" s="664" t="s">
        <v>544</v>
      </c>
      <c r="B720" s="665" t="s">
        <v>545</v>
      </c>
      <c r="C720" s="666" t="s">
        <v>554</v>
      </c>
      <c r="D720" s="667" t="s">
        <v>4278</v>
      </c>
      <c r="E720" s="666" t="s">
        <v>569</v>
      </c>
      <c r="F720" s="667" t="s">
        <v>4283</v>
      </c>
      <c r="G720" s="666" t="s">
        <v>613</v>
      </c>
      <c r="H720" s="666" t="s">
        <v>674</v>
      </c>
      <c r="I720" s="666" t="s">
        <v>675</v>
      </c>
      <c r="J720" s="666" t="s">
        <v>676</v>
      </c>
      <c r="K720" s="666" t="s">
        <v>677</v>
      </c>
      <c r="L720" s="668">
        <v>64.741427261233753</v>
      </c>
      <c r="M720" s="668">
        <v>7</v>
      </c>
      <c r="N720" s="669">
        <v>453.18999082863627</v>
      </c>
    </row>
    <row r="721" spans="1:14" ht="14.4" customHeight="1" x14ac:dyDescent="0.3">
      <c r="A721" s="664" t="s">
        <v>544</v>
      </c>
      <c r="B721" s="665" t="s">
        <v>545</v>
      </c>
      <c r="C721" s="666" t="s">
        <v>554</v>
      </c>
      <c r="D721" s="667" t="s">
        <v>4278</v>
      </c>
      <c r="E721" s="666" t="s">
        <v>569</v>
      </c>
      <c r="F721" s="667" t="s">
        <v>4283</v>
      </c>
      <c r="G721" s="666" t="s">
        <v>613</v>
      </c>
      <c r="H721" s="666" t="s">
        <v>678</v>
      </c>
      <c r="I721" s="666" t="s">
        <v>679</v>
      </c>
      <c r="J721" s="666" t="s">
        <v>680</v>
      </c>
      <c r="K721" s="666" t="s">
        <v>681</v>
      </c>
      <c r="L721" s="668">
        <v>79.6675091282235</v>
      </c>
      <c r="M721" s="668">
        <v>104</v>
      </c>
      <c r="N721" s="669">
        <v>8285.4209493352446</v>
      </c>
    </row>
    <row r="722" spans="1:14" ht="14.4" customHeight="1" x14ac:dyDescent="0.3">
      <c r="A722" s="664" t="s">
        <v>544</v>
      </c>
      <c r="B722" s="665" t="s">
        <v>545</v>
      </c>
      <c r="C722" s="666" t="s">
        <v>554</v>
      </c>
      <c r="D722" s="667" t="s">
        <v>4278</v>
      </c>
      <c r="E722" s="666" t="s">
        <v>569</v>
      </c>
      <c r="F722" s="667" t="s">
        <v>4283</v>
      </c>
      <c r="G722" s="666" t="s">
        <v>613</v>
      </c>
      <c r="H722" s="666" t="s">
        <v>682</v>
      </c>
      <c r="I722" s="666" t="s">
        <v>683</v>
      </c>
      <c r="J722" s="666" t="s">
        <v>684</v>
      </c>
      <c r="K722" s="666" t="s">
        <v>685</v>
      </c>
      <c r="L722" s="668">
        <v>135.32</v>
      </c>
      <c r="M722" s="668">
        <v>4</v>
      </c>
      <c r="N722" s="669">
        <v>541.28</v>
      </c>
    </row>
    <row r="723" spans="1:14" ht="14.4" customHeight="1" x14ac:dyDescent="0.3">
      <c r="A723" s="664" t="s">
        <v>544</v>
      </c>
      <c r="B723" s="665" t="s">
        <v>545</v>
      </c>
      <c r="C723" s="666" t="s">
        <v>554</v>
      </c>
      <c r="D723" s="667" t="s">
        <v>4278</v>
      </c>
      <c r="E723" s="666" t="s">
        <v>569</v>
      </c>
      <c r="F723" s="667" t="s">
        <v>4283</v>
      </c>
      <c r="G723" s="666" t="s">
        <v>613</v>
      </c>
      <c r="H723" s="666" t="s">
        <v>690</v>
      </c>
      <c r="I723" s="666" t="s">
        <v>691</v>
      </c>
      <c r="J723" s="666" t="s">
        <v>692</v>
      </c>
      <c r="K723" s="666" t="s">
        <v>693</v>
      </c>
      <c r="L723" s="668">
        <v>65.852052061869514</v>
      </c>
      <c r="M723" s="668">
        <v>19</v>
      </c>
      <c r="N723" s="669">
        <v>1251.1889891755206</v>
      </c>
    </row>
    <row r="724" spans="1:14" ht="14.4" customHeight="1" x14ac:dyDescent="0.3">
      <c r="A724" s="664" t="s">
        <v>544</v>
      </c>
      <c r="B724" s="665" t="s">
        <v>545</v>
      </c>
      <c r="C724" s="666" t="s">
        <v>554</v>
      </c>
      <c r="D724" s="667" t="s">
        <v>4278</v>
      </c>
      <c r="E724" s="666" t="s">
        <v>569</v>
      </c>
      <c r="F724" s="667" t="s">
        <v>4283</v>
      </c>
      <c r="G724" s="666" t="s">
        <v>613</v>
      </c>
      <c r="H724" s="666" t="s">
        <v>694</v>
      </c>
      <c r="I724" s="666" t="s">
        <v>695</v>
      </c>
      <c r="J724" s="666" t="s">
        <v>696</v>
      </c>
      <c r="K724" s="666" t="s">
        <v>697</v>
      </c>
      <c r="L724" s="668">
        <v>27.749987289459597</v>
      </c>
      <c r="M724" s="668">
        <v>63</v>
      </c>
      <c r="N724" s="669">
        <v>1748.2491992359546</v>
      </c>
    </row>
    <row r="725" spans="1:14" ht="14.4" customHeight="1" x14ac:dyDescent="0.3">
      <c r="A725" s="664" t="s">
        <v>544</v>
      </c>
      <c r="B725" s="665" t="s">
        <v>545</v>
      </c>
      <c r="C725" s="666" t="s">
        <v>554</v>
      </c>
      <c r="D725" s="667" t="s">
        <v>4278</v>
      </c>
      <c r="E725" s="666" t="s">
        <v>569</v>
      </c>
      <c r="F725" s="667" t="s">
        <v>4283</v>
      </c>
      <c r="G725" s="666" t="s">
        <v>613</v>
      </c>
      <c r="H725" s="666" t="s">
        <v>698</v>
      </c>
      <c r="I725" s="666" t="s">
        <v>699</v>
      </c>
      <c r="J725" s="666" t="s">
        <v>700</v>
      </c>
      <c r="K725" s="666" t="s">
        <v>701</v>
      </c>
      <c r="L725" s="668">
        <v>93.07</v>
      </c>
      <c r="M725" s="668">
        <v>1</v>
      </c>
      <c r="N725" s="669">
        <v>93.07</v>
      </c>
    </row>
    <row r="726" spans="1:14" ht="14.4" customHeight="1" x14ac:dyDescent="0.3">
      <c r="A726" s="664" t="s">
        <v>544</v>
      </c>
      <c r="B726" s="665" t="s">
        <v>545</v>
      </c>
      <c r="C726" s="666" t="s">
        <v>554</v>
      </c>
      <c r="D726" s="667" t="s">
        <v>4278</v>
      </c>
      <c r="E726" s="666" t="s">
        <v>569</v>
      </c>
      <c r="F726" s="667" t="s">
        <v>4283</v>
      </c>
      <c r="G726" s="666" t="s">
        <v>613</v>
      </c>
      <c r="H726" s="666" t="s">
        <v>702</v>
      </c>
      <c r="I726" s="666" t="s">
        <v>703</v>
      </c>
      <c r="J726" s="666" t="s">
        <v>704</v>
      </c>
      <c r="K726" s="666" t="s">
        <v>638</v>
      </c>
      <c r="L726" s="668">
        <v>40.169999654422853</v>
      </c>
      <c r="M726" s="668">
        <v>10</v>
      </c>
      <c r="N726" s="669">
        <v>401.6999965442285</v>
      </c>
    </row>
    <row r="727" spans="1:14" ht="14.4" customHeight="1" x14ac:dyDescent="0.3">
      <c r="A727" s="664" t="s">
        <v>544</v>
      </c>
      <c r="B727" s="665" t="s">
        <v>545</v>
      </c>
      <c r="C727" s="666" t="s">
        <v>554</v>
      </c>
      <c r="D727" s="667" t="s">
        <v>4278</v>
      </c>
      <c r="E727" s="666" t="s">
        <v>569</v>
      </c>
      <c r="F727" s="667" t="s">
        <v>4283</v>
      </c>
      <c r="G727" s="666" t="s">
        <v>613</v>
      </c>
      <c r="H727" s="666" t="s">
        <v>705</v>
      </c>
      <c r="I727" s="666" t="s">
        <v>706</v>
      </c>
      <c r="J727" s="666" t="s">
        <v>704</v>
      </c>
      <c r="K727" s="666" t="s">
        <v>707</v>
      </c>
      <c r="L727" s="668">
        <v>77.609999999999971</v>
      </c>
      <c r="M727" s="668">
        <v>9</v>
      </c>
      <c r="N727" s="669">
        <v>698.48999999999978</v>
      </c>
    </row>
    <row r="728" spans="1:14" ht="14.4" customHeight="1" x14ac:dyDescent="0.3">
      <c r="A728" s="664" t="s">
        <v>544</v>
      </c>
      <c r="B728" s="665" t="s">
        <v>545</v>
      </c>
      <c r="C728" s="666" t="s">
        <v>554</v>
      </c>
      <c r="D728" s="667" t="s">
        <v>4278</v>
      </c>
      <c r="E728" s="666" t="s">
        <v>569</v>
      </c>
      <c r="F728" s="667" t="s">
        <v>4283</v>
      </c>
      <c r="G728" s="666" t="s">
        <v>613</v>
      </c>
      <c r="H728" s="666" t="s">
        <v>708</v>
      </c>
      <c r="I728" s="666" t="s">
        <v>709</v>
      </c>
      <c r="J728" s="666" t="s">
        <v>710</v>
      </c>
      <c r="K728" s="666" t="s">
        <v>711</v>
      </c>
      <c r="L728" s="668">
        <v>59.390000000000008</v>
      </c>
      <c r="M728" s="668">
        <v>12</v>
      </c>
      <c r="N728" s="669">
        <v>712.68000000000006</v>
      </c>
    </row>
    <row r="729" spans="1:14" ht="14.4" customHeight="1" x14ac:dyDescent="0.3">
      <c r="A729" s="664" t="s">
        <v>544</v>
      </c>
      <c r="B729" s="665" t="s">
        <v>545</v>
      </c>
      <c r="C729" s="666" t="s">
        <v>554</v>
      </c>
      <c r="D729" s="667" t="s">
        <v>4278</v>
      </c>
      <c r="E729" s="666" t="s">
        <v>569</v>
      </c>
      <c r="F729" s="667" t="s">
        <v>4283</v>
      </c>
      <c r="G729" s="666" t="s">
        <v>613</v>
      </c>
      <c r="H729" s="666" t="s">
        <v>712</v>
      </c>
      <c r="I729" s="666" t="s">
        <v>713</v>
      </c>
      <c r="J729" s="666" t="s">
        <v>714</v>
      </c>
      <c r="K729" s="666" t="s">
        <v>715</v>
      </c>
      <c r="L729" s="668">
        <v>115.91858144453349</v>
      </c>
      <c r="M729" s="668">
        <v>158</v>
      </c>
      <c r="N729" s="669">
        <v>18315.135868236292</v>
      </c>
    </row>
    <row r="730" spans="1:14" ht="14.4" customHeight="1" x14ac:dyDescent="0.3">
      <c r="A730" s="664" t="s">
        <v>544</v>
      </c>
      <c r="B730" s="665" t="s">
        <v>545</v>
      </c>
      <c r="C730" s="666" t="s">
        <v>554</v>
      </c>
      <c r="D730" s="667" t="s">
        <v>4278</v>
      </c>
      <c r="E730" s="666" t="s">
        <v>569</v>
      </c>
      <c r="F730" s="667" t="s">
        <v>4283</v>
      </c>
      <c r="G730" s="666" t="s">
        <v>613</v>
      </c>
      <c r="H730" s="666" t="s">
        <v>716</v>
      </c>
      <c r="I730" s="666" t="s">
        <v>717</v>
      </c>
      <c r="J730" s="666" t="s">
        <v>718</v>
      </c>
      <c r="K730" s="666" t="s">
        <v>719</v>
      </c>
      <c r="L730" s="668">
        <v>38.609883147658856</v>
      </c>
      <c r="M730" s="668">
        <v>6</v>
      </c>
      <c r="N730" s="669">
        <v>231.65929888595312</v>
      </c>
    </row>
    <row r="731" spans="1:14" ht="14.4" customHeight="1" x14ac:dyDescent="0.3">
      <c r="A731" s="664" t="s">
        <v>544</v>
      </c>
      <c r="B731" s="665" t="s">
        <v>545</v>
      </c>
      <c r="C731" s="666" t="s">
        <v>554</v>
      </c>
      <c r="D731" s="667" t="s">
        <v>4278</v>
      </c>
      <c r="E731" s="666" t="s">
        <v>569</v>
      </c>
      <c r="F731" s="667" t="s">
        <v>4283</v>
      </c>
      <c r="G731" s="666" t="s">
        <v>613</v>
      </c>
      <c r="H731" s="666" t="s">
        <v>720</v>
      </c>
      <c r="I731" s="666" t="s">
        <v>721</v>
      </c>
      <c r="J731" s="666" t="s">
        <v>718</v>
      </c>
      <c r="K731" s="666" t="s">
        <v>722</v>
      </c>
      <c r="L731" s="668">
        <v>55.890000000000008</v>
      </c>
      <c r="M731" s="668">
        <v>3</v>
      </c>
      <c r="N731" s="669">
        <v>167.67000000000002</v>
      </c>
    </row>
    <row r="732" spans="1:14" ht="14.4" customHeight="1" x14ac:dyDescent="0.3">
      <c r="A732" s="664" t="s">
        <v>544</v>
      </c>
      <c r="B732" s="665" t="s">
        <v>545</v>
      </c>
      <c r="C732" s="666" t="s">
        <v>554</v>
      </c>
      <c r="D732" s="667" t="s">
        <v>4278</v>
      </c>
      <c r="E732" s="666" t="s">
        <v>569</v>
      </c>
      <c r="F732" s="667" t="s">
        <v>4283</v>
      </c>
      <c r="G732" s="666" t="s">
        <v>613</v>
      </c>
      <c r="H732" s="666" t="s">
        <v>723</v>
      </c>
      <c r="I732" s="666" t="s">
        <v>724</v>
      </c>
      <c r="J732" s="666" t="s">
        <v>725</v>
      </c>
      <c r="K732" s="666" t="s">
        <v>726</v>
      </c>
      <c r="L732" s="668">
        <v>63.05000039159826</v>
      </c>
      <c r="M732" s="668">
        <v>29</v>
      </c>
      <c r="N732" s="669">
        <v>1828.4500113563495</v>
      </c>
    </row>
    <row r="733" spans="1:14" ht="14.4" customHeight="1" x14ac:dyDescent="0.3">
      <c r="A733" s="664" t="s">
        <v>544</v>
      </c>
      <c r="B733" s="665" t="s">
        <v>545</v>
      </c>
      <c r="C733" s="666" t="s">
        <v>554</v>
      </c>
      <c r="D733" s="667" t="s">
        <v>4278</v>
      </c>
      <c r="E733" s="666" t="s">
        <v>569</v>
      </c>
      <c r="F733" s="667" t="s">
        <v>4283</v>
      </c>
      <c r="G733" s="666" t="s">
        <v>613</v>
      </c>
      <c r="H733" s="666" t="s">
        <v>2857</v>
      </c>
      <c r="I733" s="666" t="s">
        <v>2858</v>
      </c>
      <c r="J733" s="666" t="s">
        <v>2859</v>
      </c>
      <c r="K733" s="666" t="s">
        <v>2860</v>
      </c>
      <c r="L733" s="668">
        <v>164.48023088538932</v>
      </c>
      <c r="M733" s="668">
        <v>13</v>
      </c>
      <c r="N733" s="669">
        <v>2138.2430015100613</v>
      </c>
    </row>
    <row r="734" spans="1:14" ht="14.4" customHeight="1" x14ac:dyDescent="0.3">
      <c r="A734" s="664" t="s">
        <v>544</v>
      </c>
      <c r="B734" s="665" t="s">
        <v>545</v>
      </c>
      <c r="C734" s="666" t="s">
        <v>554</v>
      </c>
      <c r="D734" s="667" t="s">
        <v>4278</v>
      </c>
      <c r="E734" s="666" t="s">
        <v>569</v>
      </c>
      <c r="F734" s="667" t="s">
        <v>4283</v>
      </c>
      <c r="G734" s="666" t="s">
        <v>613</v>
      </c>
      <c r="H734" s="666" t="s">
        <v>727</v>
      </c>
      <c r="I734" s="666" t="s">
        <v>728</v>
      </c>
      <c r="J734" s="666" t="s">
        <v>729</v>
      </c>
      <c r="K734" s="666" t="s">
        <v>634</v>
      </c>
      <c r="L734" s="668">
        <v>40.193333333333335</v>
      </c>
      <c r="M734" s="668">
        <v>6</v>
      </c>
      <c r="N734" s="669">
        <v>241.16000000000003</v>
      </c>
    </row>
    <row r="735" spans="1:14" ht="14.4" customHeight="1" x14ac:dyDescent="0.3">
      <c r="A735" s="664" t="s">
        <v>544</v>
      </c>
      <c r="B735" s="665" t="s">
        <v>545</v>
      </c>
      <c r="C735" s="666" t="s">
        <v>554</v>
      </c>
      <c r="D735" s="667" t="s">
        <v>4278</v>
      </c>
      <c r="E735" s="666" t="s">
        <v>569</v>
      </c>
      <c r="F735" s="667" t="s">
        <v>4283</v>
      </c>
      <c r="G735" s="666" t="s">
        <v>613</v>
      </c>
      <c r="H735" s="666" t="s">
        <v>730</v>
      </c>
      <c r="I735" s="666" t="s">
        <v>731</v>
      </c>
      <c r="J735" s="666" t="s">
        <v>732</v>
      </c>
      <c r="K735" s="666" t="s">
        <v>673</v>
      </c>
      <c r="L735" s="668">
        <v>66.215053284741728</v>
      </c>
      <c r="M735" s="668">
        <v>66</v>
      </c>
      <c r="N735" s="669">
        <v>4370.1935167929541</v>
      </c>
    </row>
    <row r="736" spans="1:14" ht="14.4" customHeight="1" x14ac:dyDescent="0.3">
      <c r="A736" s="664" t="s">
        <v>544</v>
      </c>
      <c r="B736" s="665" t="s">
        <v>545</v>
      </c>
      <c r="C736" s="666" t="s">
        <v>554</v>
      </c>
      <c r="D736" s="667" t="s">
        <v>4278</v>
      </c>
      <c r="E736" s="666" t="s">
        <v>569</v>
      </c>
      <c r="F736" s="667" t="s">
        <v>4283</v>
      </c>
      <c r="G736" s="666" t="s">
        <v>613</v>
      </c>
      <c r="H736" s="666" t="s">
        <v>733</v>
      </c>
      <c r="I736" s="666" t="s">
        <v>734</v>
      </c>
      <c r="J736" s="666" t="s">
        <v>735</v>
      </c>
      <c r="K736" s="666" t="s">
        <v>736</v>
      </c>
      <c r="L736" s="668">
        <v>58.320014118117641</v>
      </c>
      <c r="M736" s="668">
        <v>25</v>
      </c>
      <c r="N736" s="669">
        <v>1458.0003529529411</v>
      </c>
    </row>
    <row r="737" spans="1:14" ht="14.4" customHeight="1" x14ac:dyDescent="0.3">
      <c r="A737" s="664" t="s">
        <v>544</v>
      </c>
      <c r="B737" s="665" t="s">
        <v>545</v>
      </c>
      <c r="C737" s="666" t="s">
        <v>554</v>
      </c>
      <c r="D737" s="667" t="s">
        <v>4278</v>
      </c>
      <c r="E737" s="666" t="s">
        <v>569</v>
      </c>
      <c r="F737" s="667" t="s">
        <v>4283</v>
      </c>
      <c r="G737" s="666" t="s">
        <v>613</v>
      </c>
      <c r="H737" s="666" t="s">
        <v>2861</v>
      </c>
      <c r="I737" s="666" t="s">
        <v>2862</v>
      </c>
      <c r="J737" s="666" t="s">
        <v>2863</v>
      </c>
      <c r="K737" s="666" t="s">
        <v>2864</v>
      </c>
      <c r="L737" s="668">
        <v>101.69999999999999</v>
      </c>
      <c r="M737" s="668">
        <v>1</v>
      </c>
      <c r="N737" s="669">
        <v>101.69999999999999</v>
      </c>
    </row>
    <row r="738" spans="1:14" ht="14.4" customHeight="1" x14ac:dyDescent="0.3">
      <c r="A738" s="664" t="s">
        <v>544</v>
      </c>
      <c r="B738" s="665" t="s">
        <v>545</v>
      </c>
      <c r="C738" s="666" t="s">
        <v>554</v>
      </c>
      <c r="D738" s="667" t="s">
        <v>4278</v>
      </c>
      <c r="E738" s="666" t="s">
        <v>569</v>
      </c>
      <c r="F738" s="667" t="s">
        <v>4283</v>
      </c>
      <c r="G738" s="666" t="s">
        <v>613</v>
      </c>
      <c r="H738" s="666" t="s">
        <v>741</v>
      </c>
      <c r="I738" s="666" t="s">
        <v>742</v>
      </c>
      <c r="J738" s="666" t="s">
        <v>743</v>
      </c>
      <c r="K738" s="666" t="s">
        <v>744</v>
      </c>
      <c r="L738" s="668">
        <v>59.161603479757844</v>
      </c>
      <c r="M738" s="668">
        <v>58</v>
      </c>
      <c r="N738" s="669">
        <v>3431.3730018259548</v>
      </c>
    </row>
    <row r="739" spans="1:14" ht="14.4" customHeight="1" x14ac:dyDescent="0.3">
      <c r="A739" s="664" t="s">
        <v>544</v>
      </c>
      <c r="B739" s="665" t="s">
        <v>545</v>
      </c>
      <c r="C739" s="666" t="s">
        <v>554</v>
      </c>
      <c r="D739" s="667" t="s">
        <v>4278</v>
      </c>
      <c r="E739" s="666" t="s">
        <v>569</v>
      </c>
      <c r="F739" s="667" t="s">
        <v>4283</v>
      </c>
      <c r="G739" s="666" t="s">
        <v>613</v>
      </c>
      <c r="H739" s="666" t="s">
        <v>745</v>
      </c>
      <c r="I739" s="666" t="s">
        <v>746</v>
      </c>
      <c r="J739" s="666" t="s">
        <v>747</v>
      </c>
      <c r="K739" s="666" t="s">
        <v>748</v>
      </c>
      <c r="L739" s="668">
        <v>123.91873484150192</v>
      </c>
      <c r="M739" s="668">
        <v>31</v>
      </c>
      <c r="N739" s="669">
        <v>3841.4807800865592</v>
      </c>
    </row>
    <row r="740" spans="1:14" ht="14.4" customHeight="1" x14ac:dyDescent="0.3">
      <c r="A740" s="664" t="s">
        <v>544</v>
      </c>
      <c r="B740" s="665" t="s">
        <v>545</v>
      </c>
      <c r="C740" s="666" t="s">
        <v>554</v>
      </c>
      <c r="D740" s="667" t="s">
        <v>4278</v>
      </c>
      <c r="E740" s="666" t="s">
        <v>569</v>
      </c>
      <c r="F740" s="667" t="s">
        <v>4283</v>
      </c>
      <c r="G740" s="666" t="s">
        <v>613</v>
      </c>
      <c r="H740" s="666" t="s">
        <v>749</v>
      </c>
      <c r="I740" s="666" t="s">
        <v>750</v>
      </c>
      <c r="J740" s="666" t="s">
        <v>751</v>
      </c>
      <c r="K740" s="666" t="s">
        <v>752</v>
      </c>
      <c r="L740" s="668">
        <v>41.137499999999989</v>
      </c>
      <c r="M740" s="668">
        <v>16</v>
      </c>
      <c r="N740" s="669">
        <v>658.19999999999982</v>
      </c>
    </row>
    <row r="741" spans="1:14" ht="14.4" customHeight="1" x14ac:dyDescent="0.3">
      <c r="A741" s="664" t="s">
        <v>544</v>
      </c>
      <c r="B741" s="665" t="s">
        <v>545</v>
      </c>
      <c r="C741" s="666" t="s">
        <v>554</v>
      </c>
      <c r="D741" s="667" t="s">
        <v>4278</v>
      </c>
      <c r="E741" s="666" t="s">
        <v>569</v>
      </c>
      <c r="F741" s="667" t="s">
        <v>4283</v>
      </c>
      <c r="G741" s="666" t="s">
        <v>613</v>
      </c>
      <c r="H741" s="666" t="s">
        <v>753</v>
      </c>
      <c r="I741" s="666" t="s">
        <v>754</v>
      </c>
      <c r="J741" s="666" t="s">
        <v>755</v>
      </c>
      <c r="K741" s="666" t="s">
        <v>756</v>
      </c>
      <c r="L741" s="668">
        <v>66.230000000000018</v>
      </c>
      <c r="M741" s="668">
        <v>20</v>
      </c>
      <c r="N741" s="669">
        <v>1324.6000000000004</v>
      </c>
    </row>
    <row r="742" spans="1:14" ht="14.4" customHeight="1" x14ac:dyDescent="0.3">
      <c r="A742" s="664" t="s">
        <v>544</v>
      </c>
      <c r="B742" s="665" t="s">
        <v>545</v>
      </c>
      <c r="C742" s="666" t="s">
        <v>554</v>
      </c>
      <c r="D742" s="667" t="s">
        <v>4278</v>
      </c>
      <c r="E742" s="666" t="s">
        <v>569</v>
      </c>
      <c r="F742" s="667" t="s">
        <v>4283</v>
      </c>
      <c r="G742" s="666" t="s">
        <v>613</v>
      </c>
      <c r="H742" s="666" t="s">
        <v>2865</v>
      </c>
      <c r="I742" s="666" t="s">
        <v>2866</v>
      </c>
      <c r="J742" s="666" t="s">
        <v>2167</v>
      </c>
      <c r="K742" s="666" t="s">
        <v>1139</v>
      </c>
      <c r="L742" s="668">
        <v>90.38</v>
      </c>
      <c r="M742" s="668">
        <v>3</v>
      </c>
      <c r="N742" s="669">
        <v>271.14</v>
      </c>
    </row>
    <row r="743" spans="1:14" ht="14.4" customHeight="1" x14ac:dyDescent="0.3">
      <c r="A743" s="664" t="s">
        <v>544</v>
      </c>
      <c r="B743" s="665" t="s">
        <v>545</v>
      </c>
      <c r="C743" s="666" t="s">
        <v>554</v>
      </c>
      <c r="D743" s="667" t="s">
        <v>4278</v>
      </c>
      <c r="E743" s="666" t="s">
        <v>569</v>
      </c>
      <c r="F743" s="667" t="s">
        <v>4283</v>
      </c>
      <c r="G743" s="666" t="s">
        <v>613</v>
      </c>
      <c r="H743" s="666" t="s">
        <v>2867</v>
      </c>
      <c r="I743" s="666" t="s">
        <v>2868</v>
      </c>
      <c r="J743" s="666" t="s">
        <v>2869</v>
      </c>
      <c r="K743" s="666" t="s">
        <v>2870</v>
      </c>
      <c r="L743" s="668">
        <v>104.86999999999996</v>
      </c>
      <c r="M743" s="668">
        <v>2</v>
      </c>
      <c r="N743" s="669">
        <v>209.73999999999992</v>
      </c>
    </row>
    <row r="744" spans="1:14" ht="14.4" customHeight="1" x14ac:dyDescent="0.3">
      <c r="A744" s="664" t="s">
        <v>544</v>
      </c>
      <c r="B744" s="665" t="s">
        <v>545</v>
      </c>
      <c r="C744" s="666" t="s">
        <v>554</v>
      </c>
      <c r="D744" s="667" t="s">
        <v>4278</v>
      </c>
      <c r="E744" s="666" t="s">
        <v>569</v>
      </c>
      <c r="F744" s="667" t="s">
        <v>4283</v>
      </c>
      <c r="G744" s="666" t="s">
        <v>613</v>
      </c>
      <c r="H744" s="666" t="s">
        <v>757</v>
      </c>
      <c r="I744" s="666" t="s">
        <v>758</v>
      </c>
      <c r="J744" s="666" t="s">
        <v>611</v>
      </c>
      <c r="K744" s="666" t="s">
        <v>759</v>
      </c>
      <c r="L744" s="668">
        <v>60.825000000000017</v>
      </c>
      <c r="M744" s="668">
        <v>2</v>
      </c>
      <c r="N744" s="669">
        <v>121.65000000000003</v>
      </c>
    </row>
    <row r="745" spans="1:14" ht="14.4" customHeight="1" x14ac:dyDescent="0.3">
      <c r="A745" s="664" t="s">
        <v>544</v>
      </c>
      <c r="B745" s="665" t="s">
        <v>545</v>
      </c>
      <c r="C745" s="666" t="s">
        <v>554</v>
      </c>
      <c r="D745" s="667" t="s">
        <v>4278</v>
      </c>
      <c r="E745" s="666" t="s">
        <v>569</v>
      </c>
      <c r="F745" s="667" t="s">
        <v>4283</v>
      </c>
      <c r="G745" s="666" t="s">
        <v>613</v>
      </c>
      <c r="H745" s="666" t="s">
        <v>760</v>
      </c>
      <c r="I745" s="666" t="s">
        <v>761</v>
      </c>
      <c r="J745" s="666" t="s">
        <v>762</v>
      </c>
      <c r="K745" s="666" t="s">
        <v>763</v>
      </c>
      <c r="L745" s="668">
        <v>605.03000000000009</v>
      </c>
      <c r="M745" s="668">
        <v>1</v>
      </c>
      <c r="N745" s="669">
        <v>605.03000000000009</v>
      </c>
    </row>
    <row r="746" spans="1:14" ht="14.4" customHeight="1" x14ac:dyDescent="0.3">
      <c r="A746" s="664" t="s">
        <v>544</v>
      </c>
      <c r="B746" s="665" t="s">
        <v>545</v>
      </c>
      <c r="C746" s="666" t="s">
        <v>554</v>
      </c>
      <c r="D746" s="667" t="s">
        <v>4278</v>
      </c>
      <c r="E746" s="666" t="s">
        <v>569</v>
      </c>
      <c r="F746" s="667" t="s">
        <v>4283</v>
      </c>
      <c r="G746" s="666" t="s">
        <v>613</v>
      </c>
      <c r="H746" s="666" t="s">
        <v>764</v>
      </c>
      <c r="I746" s="666" t="s">
        <v>765</v>
      </c>
      <c r="J746" s="666" t="s">
        <v>766</v>
      </c>
      <c r="K746" s="666" t="s">
        <v>767</v>
      </c>
      <c r="L746" s="668">
        <v>283.57018866485896</v>
      </c>
      <c r="M746" s="668">
        <v>64</v>
      </c>
      <c r="N746" s="669">
        <v>18148.492074550973</v>
      </c>
    </row>
    <row r="747" spans="1:14" ht="14.4" customHeight="1" x14ac:dyDescent="0.3">
      <c r="A747" s="664" t="s">
        <v>544</v>
      </c>
      <c r="B747" s="665" t="s">
        <v>545</v>
      </c>
      <c r="C747" s="666" t="s">
        <v>554</v>
      </c>
      <c r="D747" s="667" t="s">
        <v>4278</v>
      </c>
      <c r="E747" s="666" t="s">
        <v>569</v>
      </c>
      <c r="F747" s="667" t="s">
        <v>4283</v>
      </c>
      <c r="G747" s="666" t="s">
        <v>613</v>
      </c>
      <c r="H747" s="666" t="s">
        <v>2871</v>
      </c>
      <c r="I747" s="666" t="s">
        <v>2872</v>
      </c>
      <c r="J747" s="666" t="s">
        <v>2873</v>
      </c>
      <c r="K747" s="666" t="s">
        <v>2874</v>
      </c>
      <c r="L747" s="668">
        <v>80.308333333333337</v>
      </c>
      <c r="M747" s="668">
        <v>2</v>
      </c>
      <c r="N747" s="669">
        <v>160.61666666666667</v>
      </c>
    </row>
    <row r="748" spans="1:14" ht="14.4" customHeight="1" x14ac:dyDescent="0.3">
      <c r="A748" s="664" t="s">
        <v>544</v>
      </c>
      <c r="B748" s="665" t="s">
        <v>545</v>
      </c>
      <c r="C748" s="666" t="s">
        <v>554</v>
      </c>
      <c r="D748" s="667" t="s">
        <v>4278</v>
      </c>
      <c r="E748" s="666" t="s">
        <v>569</v>
      </c>
      <c r="F748" s="667" t="s">
        <v>4283</v>
      </c>
      <c r="G748" s="666" t="s">
        <v>613</v>
      </c>
      <c r="H748" s="666" t="s">
        <v>772</v>
      </c>
      <c r="I748" s="666" t="s">
        <v>773</v>
      </c>
      <c r="J748" s="666" t="s">
        <v>774</v>
      </c>
      <c r="K748" s="666" t="s">
        <v>775</v>
      </c>
      <c r="L748" s="668">
        <v>130.07000000000002</v>
      </c>
      <c r="M748" s="668">
        <v>6</v>
      </c>
      <c r="N748" s="669">
        <v>780.42000000000007</v>
      </c>
    </row>
    <row r="749" spans="1:14" ht="14.4" customHeight="1" x14ac:dyDescent="0.3">
      <c r="A749" s="664" t="s">
        <v>544</v>
      </c>
      <c r="B749" s="665" t="s">
        <v>545</v>
      </c>
      <c r="C749" s="666" t="s">
        <v>554</v>
      </c>
      <c r="D749" s="667" t="s">
        <v>4278</v>
      </c>
      <c r="E749" s="666" t="s">
        <v>569</v>
      </c>
      <c r="F749" s="667" t="s">
        <v>4283</v>
      </c>
      <c r="G749" s="666" t="s">
        <v>613</v>
      </c>
      <c r="H749" s="666" t="s">
        <v>2875</v>
      </c>
      <c r="I749" s="666" t="s">
        <v>2876</v>
      </c>
      <c r="J749" s="666" t="s">
        <v>2877</v>
      </c>
      <c r="K749" s="666" t="s">
        <v>2878</v>
      </c>
      <c r="L749" s="668">
        <v>126.52004121816918</v>
      </c>
      <c r="M749" s="668">
        <v>13</v>
      </c>
      <c r="N749" s="669">
        <v>1644.7605358361993</v>
      </c>
    </row>
    <row r="750" spans="1:14" ht="14.4" customHeight="1" x14ac:dyDescent="0.3">
      <c r="A750" s="664" t="s">
        <v>544</v>
      </c>
      <c r="B750" s="665" t="s">
        <v>545</v>
      </c>
      <c r="C750" s="666" t="s">
        <v>554</v>
      </c>
      <c r="D750" s="667" t="s">
        <v>4278</v>
      </c>
      <c r="E750" s="666" t="s">
        <v>569</v>
      </c>
      <c r="F750" s="667" t="s">
        <v>4283</v>
      </c>
      <c r="G750" s="666" t="s">
        <v>613</v>
      </c>
      <c r="H750" s="666" t="s">
        <v>2879</v>
      </c>
      <c r="I750" s="666" t="s">
        <v>2880</v>
      </c>
      <c r="J750" s="666" t="s">
        <v>2881</v>
      </c>
      <c r="K750" s="666" t="s">
        <v>2882</v>
      </c>
      <c r="L750" s="668">
        <v>130.45999999999992</v>
      </c>
      <c r="M750" s="668">
        <v>2</v>
      </c>
      <c r="N750" s="669">
        <v>260.91999999999985</v>
      </c>
    </row>
    <row r="751" spans="1:14" ht="14.4" customHeight="1" x14ac:dyDescent="0.3">
      <c r="A751" s="664" t="s">
        <v>544</v>
      </c>
      <c r="B751" s="665" t="s">
        <v>545</v>
      </c>
      <c r="C751" s="666" t="s">
        <v>554</v>
      </c>
      <c r="D751" s="667" t="s">
        <v>4278</v>
      </c>
      <c r="E751" s="666" t="s">
        <v>569</v>
      </c>
      <c r="F751" s="667" t="s">
        <v>4283</v>
      </c>
      <c r="G751" s="666" t="s">
        <v>613</v>
      </c>
      <c r="H751" s="666" t="s">
        <v>2883</v>
      </c>
      <c r="I751" s="666" t="s">
        <v>2884</v>
      </c>
      <c r="J751" s="666" t="s">
        <v>2885</v>
      </c>
      <c r="K751" s="666" t="s">
        <v>779</v>
      </c>
      <c r="L751" s="668">
        <v>75.770078228728934</v>
      </c>
      <c r="M751" s="668">
        <v>1</v>
      </c>
      <c r="N751" s="669">
        <v>75.770078228728934</v>
      </c>
    </row>
    <row r="752" spans="1:14" ht="14.4" customHeight="1" x14ac:dyDescent="0.3">
      <c r="A752" s="664" t="s">
        <v>544</v>
      </c>
      <c r="B752" s="665" t="s">
        <v>545</v>
      </c>
      <c r="C752" s="666" t="s">
        <v>554</v>
      </c>
      <c r="D752" s="667" t="s">
        <v>4278</v>
      </c>
      <c r="E752" s="666" t="s">
        <v>569</v>
      </c>
      <c r="F752" s="667" t="s">
        <v>4283</v>
      </c>
      <c r="G752" s="666" t="s">
        <v>613</v>
      </c>
      <c r="H752" s="666" t="s">
        <v>780</v>
      </c>
      <c r="I752" s="666" t="s">
        <v>781</v>
      </c>
      <c r="J752" s="666" t="s">
        <v>782</v>
      </c>
      <c r="K752" s="666" t="s">
        <v>783</v>
      </c>
      <c r="L752" s="668">
        <v>41.173333333333325</v>
      </c>
      <c r="M752" s="668">
        <v>6</v>
      </c>
      <c r="N752" s="669">
        <v>247.03999999999996</v>
      </c>
    </row>
    <row r="753" spans="1:14" ht="14.4" customHeight="1" x14ac:dyDescent="0.3">
      <c r="A753" s="664" t="s">
        <v>544</v>
      </c>
      <c r="B753" s="665" t="s">
        <v>545</v>
      </c>
      <c r="C753" s="666" t="s">
        <v>554</v>
      </c>
      <c r="D753" s="667" t="s">
        <v>4278</v>
      </c>
      <c r="E753" s="666" t="s">
        <v>569</v>
      </c>
      <c r="F753" s="667" t="s">
        <v>4283</v>
      </c>
      <c r="G753" s="666" t="s">
        <v>613</v>
      </c>
      <c r="H753" s="666" t="s">
        <v>784</v>
      </c>
      <c r="I753" s="666" t="s">
        <v>785</v>
      </c>
      <c r="J753" s="666" t="s">
        <v>786</v>
      </c>
      <c r="K753" s="666" t="s">
        <v>787</v>
      </c>
      <c r="L753" s="668">
        <v>93.623950421371191</v>
      </c>
      <c r="M753" s="668">
        <v>35</v>
      </c>
      <c r="N753" s="669">
        <v>3276.8382647479916</v>
      </c>
    </row>
    <row r="754" spans="1:14" ht="14.4" customHeight="1" x14ac:dyDescent="0.3">
      <c r="A754" s="664" t="s">
        <v>544</v>
      </c>
      <c r="B754" s="665" t="s">
        <v>545</v>
      </c>
      <c r="C754" s="666" t="s">
        <v>554</v>
      </c>
      <c r="D754" s="667" t="s">
        <v>4278</v>
      </c>
      <c r="E754" s="666" t="s">
        <v>569</v>
      </c>
      <c r="F754" s="667" t="s">
        <v>4283</v>
      </c>
      <c r="G754" s="666" t="s">
        <v>613</v>
      </c>
      <c r="H754" s="666" t="s">
        <v>2886</v>
      </c>
      <c r="I754" s="666" t="s">
        <v>2887</v>
      </c>
      <c r="J754" s="666" t="s">
        <v>2888</v>
      </c>
      <c r="K754" s="666" t="s">
        <v>2889</v>
      </c>
      <c r="L754" s="668">
        <v>185.61000000000004</v>
      </c>
      <c r="M754" s="668">
        <v>1</v>
      </c>
      <c r="N754" s="669">
        <v>185.61000000000004</v>
      </c>
    </row>
    <row r="755" spans="1:14" ht="14.4" customHeight="1" x14ac:dyDescent="0.3">
      <c r="A755" s="664" t="s">
        <v>544</v>
      </c>
      <c r="B755" s="665" t="s">
        <v>545</v>
      </c>
      <c r="C755" s="666" t="s">
        <v>554</v>
      </c>
      <c r="D755" s="667" t="s">
        <v>4278</v>
      </c>
      <c r="E755" s="666" t="s">
        <v>569</v>
      </c>
      <c r="F755" s="667" t="s">
        <v>4283</v>
      </c>
      <c r="G755" s="666" t="s">
        <v>613</v>
      </c>
      <c r="H755" s="666" t="s">
        <v>788</v>
      </c>
      <c r="I755" s="666" t="s">
        <v>789</v>
      </c>
      <c r="J755" s="666" t="s">
        <v>790</v>
      </c>
      <c r="K755" s="666" t="s">
        <v>791</v>
      </c>
      <c r="L755" s="668">
        <v>108.8333333333333</v>
      </c>
      <c r="M755" s="668">
        <v>9</v>
      </c>
      <c r="N755" s="669">
        <v>979.49999999999966</v>
      </c>
    </row>
    <row r="756" spans="1:14" ht="14.4" customHeight="1" x14ac:dyDescent="0.3">
      <c r="A756" s="664" t="s">
        <v>544</v>
      </c>
      <c r="B756" s="665" t="s">
        <v>545</v>
      </c>
      <c r="C756" s="666" t="s">
        <v>554</v>
      </c>
      <c r="D756" s="667" t="s">
        <v>4278</v>
      </c>
      <c r="E756" s="666" t="s">
        <v>569</v>
      </c>
      <c r="F756" s="667" t="s">
        <v>4283</v>
      </c>
      <c r="G756" s="666" t="s">
        <v>613</v>
      </c>
      <c r="H756" s="666" t="s">
        <v>792</v>
      </c>
      <c r="I756" s="666" t="s">
        <v>792</v>
      </c>
      <c r="J756" s="666" t="s">
        <v>793</v>
      </c>
      <c r="K756" s="666" t="s">
        <v>794</v>
      </c>
      <c r="L756" s="668">
        <v>36.526704153656326</v>
      </c>
      <c r="M756" s="668">
        <v>385</v>
      </c>
      <c r="N756" s="669">
        <v>14062.781099157684</v>
      </c>
    </row>
    <row r="757" spans="1:14" ht="14.4" customHeight="1" x14ac:dyDescent="0.3">
      <c r="A757" s="664" t="s">
        <v>544</v>
      </c>
      <c r="B757" s="665" t="s">
        <v>545</v>
      </c>
      <c r="C757" s="666" t="s">
        <v>554</v>
      </c>
      <c r="D757" s="667" t="s">
        <v>4278</v>
      </c>
      <c r="E757" s="666" t="s">
        <v>569</v>
      </c>
      <c r="F757" s="667" t="s">
        <v>4283</v>
      </c>
      <c r="G757" s="666" t="s">
        <v>613</v>
      </c>
      <c r="H757" s="666" t="s">
        <v>795</v>
      </c>
      <c r="I757" s="666" t="s">
        <v>796</v>
      </c>
      <c r="J757" s="666" t="s">
        <v>797</v>
      </c>
      <c r="K757" s="666" t="s">
        <v>798</v>
      </c>
      <c r="L757" s="668">
        <v>28.6</v>
      </c>
      <c r="M757" s="668">
        <v>2</v>
      </c>
      <c r="N757" s="669">
        <v>57.2</v>
      </c>
    </row>
    <row r="758" spans="1:14" ht="14.4" customHeight="1" x14ac:dyDescent="0.3">
      <c r="A758" s="664" t="s">
        <v>544</v>
      </c>
      <c r="B758" s="665" t="s">
        <v>545</v>
      </c>
      <c r="C758" s="666" t="s">
        <v>554</v>
      </c>
      <c r="D758" s="667" t="s">
        <v>4278</v>
      </c>
      <c r="E758" s="666" t="s">
        <v>569</v>
      </c>
      <c r="F758" s="667" t="s">
        <v>4283</v>
      </c>
      <c r="G758" s="666" t="s">
        <v>613</v>
      </c>
      <c r="H758" s="666" t="s">
        <v>2890</v>
      </c>
      <c r="I758" s="666" t="s">
        <v>2891</v>
      </c>
      <c r="J758" s="666" t="s">
        <v>2892</v>
      </c>
      <c r="K758" s="666" t="s">
        <v>1967</v>
      </c>
      <c r="L758" s="668">
        <v>200.26</v>
      </c>
      <c r="M758" s="668">
        <v>1</v>
      </c>
      <c r="N758" s="669">
        <v>200.26</v>
      </c>
    </row>
    <row r="759" spans="1:14" ht="14.4" customHeight="1" x14ac:dyDescent="0.3">
      <c r="A759" s="664" t="s">
        <v>544</v>
      </c>
      <c r="B759" s="665" t="s">
        <v>545</v>
      </c>
      <c r="C759" s="666" t="s">
        <v>554</v>
      </c>
      <c r="D759" s="667" t="s">
        <v>4278</v>
      </c>
      <c r="E759" s="666" t="s">
        <v>569</v>
      </c>
      <c r="F759" s="667" t="s">
        <v>4283</v>
      </c>
      <c r="G759" s="666" t="s">
        <v>613</v>
      </c>
      <c r="H759" s="666" t="s">
        <v>2893</v>
      </c>
      <c r="I759" s="666" t="s">
        <v>2894</v>
      </c>
      <c r="J759" s="666" t="s">
        <v>2895</v>
      </c>
      <c r="K759" s="666" t="s">
        <v>2896</v>
      </c>
      <c r="L759" s="668">
        <v>253.61</v>
      </c>
      <c r="M759" s="668">
        <v>2</v>
      </c>
      <c r="N759" s="669">
        <v>507.22</v>
      </c>
    </row>
    <row r="760" spans="1:14" ht="14.4" customHeight="1" x14ac:dyDescent="0.3">
      <c r="A760" s="664" t="s">
        <v>544</v>
      </c>
      <c r="B760" s="665" t="s">
        <v>545</v>
      </c>
      <c r="C760" s="666" t="s">
        <v>554</v>
      </c>
      <c r="D760" s="667" t="s">
        <v>4278</v>
      </c>
      <c r="E760" s="666" t="s">
        <v>569</v>
      </c>
      <c r="F760" s="667" t="s">
        <v>4283</v>
      </c>
      <c r="G760" s="666" t="s">
        <v>613</v>
      </c>
      <c r="H760" s="666" t="s">
        <v>2897</v>
      </c>
      <c r="I760" s="666" t="s">
        <v>2898</v>
      </c>
      <c r="J760" s="666" t="s">
        <v>2899</v>
      </c>
      <c r="K760" s="666" t="s">
        <v>1967</v>
      </c>
      <c r="L760" s="668">
        <v>253.52500000000001</v>
      </c>
      <c r="M760" s="668">
        <v>2</v>
      </c>
      <c r="N760" s="669">
        <v>507.05</v>
      </c>
    </row>
    <row r="761" spans="1:14" ht="14.4" customHeight="1" x14ac:dyDescent="0.3">
      <c r="A761" s="664" t="s">
        <v>544</v>
      </c>
      <c r="B761" s="665" t="s">
        <v>545</v>
      </c>
      <c r="C761" s="666" t="s">
        <v>554</v>
      </c>
      <c r="D761" s="667" t="s">
        <v>4278</v>
      </c>
      <c r="E761" s="666" t="s">
        <v>569</v>
      </c>
      <c r="F761" s="667" t="s">
        <v>4283</v>
      </c>
      <c r="G761" s="666" t="s">
        <v>613</v>
      </c>
      <c r="H761" s="666" t="s">
        <v>799</v>
      </c>
      <c r="I761" s="666" t="s">
        <v>800</v>
      </c>
      <c r="J761" s="666" t="s">
        <v>729</v>
      </c>
      <c r="K761" s="666" t="s">
        <v>801</v>
      </c>
      <c r="L761" s="668">
        <v>157.71</v>
      </c>
      <c r="M761" s="668">
        <v>3</v>
      </c>
      <c r="N761" s="669">
        <v>473.13000000000005</v>
      </c>
    </row>
    <row r="762" spans="1:14" ht="14.4" customHeight="1" x14ac:dyDescent="0.3">
      <c r="A762" s="664" t="s">
        <v>544</v>
      </c>
      <c r="B762" s="665" t="s">
        <v>545</v>
      </c>
      <c r="C762" s="666" t="s">
        <v>554</v>
      </c>
      <c r="D762" s="667" t="s">
        <v>4278</v>
      </c>
      <c r="E762" s="666" t="s">
        <v>569</v>
      </c>
      <c r="F762" s="667" t="s">
        <v>4283</v>
      </c>
      <c r="G762" s="666" t="s">
        <v>613</v>
      </c>
      <c r="H762" s="666" t="s">
        <v>2900</v>
      </c>
      <c r="I762" s="666" t="s">
        <v>2901</v>
      </c>
      <c r="J762" s="666" t="s">
        <v>1490</v>
      </c>
      <c r="K762" s="666" t="s">
        <v>2902</v>
      </c>
      <c r="L762" s="668">
        <v>55.250004056302217</v>
      </c>
      <c r="M762" s="668">
        <v>2</v>
      </c>
      <c r="N762" s="669">
        <v>110.50000811260443</v>
      </c>
    </row>
    <row r="763" spans="1:14" ht="14.4" customHeight="1" x14ac:dyDescent="0.3">
      <c r="A763" s="664" t="s">
        <v>544</v>
      </c>
      <c r="B763" s="665" t="s">
        <v>545</v>
      </c>
      <c r="C763" s="666" t="s">
        <v>554</v>
      </c>
      <c r="D763" s="667" t="s">
        <v>4278</v>
      </c>
      <c r="E763" s="666" t="s">
        <v>569</v>
      </c>
      <c r="F763" s="667" t="s">
        <v>4283</v>
      </c>
      <c r="G763" s="666" t="s">
        <v>613</v>
      </c>
      <c r="H763" s="666" t="s">
        <v>2903</v>
      </c>
      <c r="I763" s="666" t="s">
        <v>2904</v>
      </c>
      <c r="J763" s="666" t="s">
        <v>816</v>
      </c>
      <c r="K763" s="666" t="s">
        <v>2905</v>
      </c>
      <c r="L763" s="668">
        <v>211.61</v>
      </c>
      <c r="M763" s="668">
        <v>1</v>
      </c>
      <c r="N763" s="669">
        <v>211.61</v>
      </c>
    </row>
    <row r="764" spans="1:14" ht="14.4" customHeight="1" x14ac:dyDescent="0.3">
      <c r="A764" s="664" t="s">
        <v>544</v>
      </c>
      <c r="B764" s="665" t="s">
        <v>545</v>
      </c>
      <c r="C764" s="666" t="s">
        <v>554</v>
      </c>
      <c r="D764" s="667" t="s">
        <v>4278</v>
      </c>
      <c r="E764" s="666" t="s">
        <v>569</v>
      </c>
      <c r="F764" s="667" t="s">
        <v>4283</v>
      </c>
      <c r="G764" s="666" t="s">
        <v>613</v>
      </c>
      <c r="H764" s="666" t="s">
        <v>802</v>
      </c>
      <c r="I764" s="666" t="s">
        <v>803</v>
      </c>
      <c r="J764" s="666" t="s">
        <v>804</v>
      </c>
      <c r="K764" s="666" t="s">
        <v>805</v>
      </c>
      <c r="L764" s="668">
        <v>20.13</v>
      </c>
      <c r="M764" s="668">
        <v>2</v>
      </c>
      <c r="N764" s="669">
        <v>40.26</v>
      </c>
    </row>
    <row r="765" spans="1:14" ht="14.4" customHeight="1" x14ac:dyDescent="0.3">
      <c r="A765" s="664" t="s">
        <v>544</v>
      </c>
      <c r="B765" s="665" t="s">
        <v>545</v>
      </c>
      <c r="C765" s="666" t="s">
        <v>554</v>
      </c>
      <c r="D765" s="667" t="s">
        <v>4278</v>
      </c>
      <c r="E765" s="666" t="s">
        <v>569</v>
      </c>
      <c r="F765" s="667" t="s">
        <v>4283</v>
      </c>
      <c r="G765" s="666" t="s">
        <v>613</v>
      </c>
      <c r="H765" s="666" t="s">
        <v>806</v>
      </c>
      <c r="I765" s="666" t="s">
        <v>807</v>
      </c>
      <c r="J765" s="666" t="s">
        <v>808</v>
      </c>
      <c r="K765" s="666" t="s">
        <v>809</v>
      </c>
      <c r="L765" s="668">
        <v>32.259982901742447</v>
      </c>
      <c r="M765" s="668">
        <v>40</v>
      </c>
      <c r="N765" s="669">
        <v>1290.399316069698</v>
      </c>
    </row>
    <row r="766" spans="1:14" ht="14.4" customHeight="1" x14ac:dyDescent="0.3">
      <c r="A766" s="664" t="s">
        <v>544</v>
      </c>
      <c r="B766" s="665" t="s">
        <v>545</v>
      </c>
      <c r="C766" s="666" t="s">
        <v>554</v>
      </c>
      <c r="D766" s="667" t="s">
        <v>4278</v>
      </c>
      <c r="E766" s="666" t="s">
        <v>569</v>
      </c>
      <c r="F766" s="667" t="s">
        <v>4283</v>
      </c>
      <c r="G766" s="666" t="s">
        <v>613</v>
      </c>
      <c r="H766" s="666" t="s">
        <v>810</v>
      </c>
      <c r="I766" s="666" t="s">
        <v>811</v>
      </c>
      <c r="J766" s="666" t="s">
        <v>812</v>
      </c>
      <c r="K766" s="666" t="s">
        <v>813</v>
      </c>
      <c r="L766" s="668">
        <v>30</v>
      </c>
      <c r="M766" s="668">
        <v>15</v>
      </c>
      <c r="N766" s="669">
        <v>450</v>
      </c>
    </row>
    <row r="767" spans="1:14" ht="14.4" customHeight="1" x14ac:dyDescent="0.3">
      <c r="A767" s="664" t="s">
        <v>544</v>
      </c>
      <c r="B767" s="665" t="s">
        <v>545</v>
      </c>
      <c r="C767" s="666" t="s">
        <v>554</v>
      </c>
      <c r="D767" s="667" t="s">
        <v>4278</v>
      </c>
      <c r="E767" s="666" t="s">
        <v>569</v>
      </c>
      <c r="F767" s="667" t="s">
        <v>4283</v>
      </c>
      <c r="G767" s="666" t="s">
        <v>613</v>
      </c>
      <c r="H767" s="666" t="s">
        <v>814</v>
      </c>
      <c r="I767" s="666" t="s">
        <v>815</v>
      </c>
      <c r="J767" s="666" t="s">
        <v>816</v>
      </c>
      <c r="K767" s="666" t="s">
        <v>817</v>
      </c>
      <c r="L767" s="668">
        <v>73.790000000000006</v>
      </c>
      <c r="M767" s="668">
        <v>3</v>
      </c>
      <c r="N767" s="669">
        <v>221.37</v>
      </c>
    </row>
    <row r="768" spans="1:14" ht="14.4" customHeight="1" x14ac:dyDescent="0.3">
      <c r="A768" s="664" t="s">
        <v>544</v>
      </c>
      <c r="B768" s="665" t="s">
        <v>545</v>
      </c>
      <c r="C768" s="666" t="s">
        <v>554</v>
      </c>
      <c r="D768" s="667" t="s">
        <v>4278</v>
      </c>
      <c r="E768" s="666" t="s">
        <v>569</v>
      </c>
      <c r="F768" s="667" t="s">
        <v>4283</v>
      </c>
      <c r="G768" s="666" t="s">
        <v>613</v>
      </c>
      <c r="H768" s="666" t="s">
        <v>818</v>
      </c>
      <c r="I768" s="666" t="s">
        <v>819</v>
      </c>
      <c r="J768" s="666" t="s">
        <v>820</v>
      </c>
      <c r="K768" s="666" t="s">
        <v>821</v>
      </c>
      <c r="L768" s="668">
        <v>161.78</v>
      </c>
      <c r="M768" s="668">
        <v>5</v>
      </c>
      <c r="N768" s="669">
        <v>808.9</v>
      </c>
    </row>
    <row r="769" spans="1:14" ht="14.4" customHeight="1" x14ac:dyDescent="0.3">
      <c r="A769" s="664" t="s">
        <v>544</v>
      </c>
      <c r="B769" s="665" t="s">
        <v>545</v>
      </c>
      <c r="C769" s="666" t="s">
        <v>554</v>
      </c>
      <c r="D769" s="667" t="s">
        <v>4278</v>
      </c>
      <c r="E769" s="666" t="s">
        <v>569</v>
      </c>
      <c r="F769" s="667" t="s">
        <v>4283</v>
      </c>
      <c r="G769" s="666" t="s">
        <v>613</v>
      </c>
      <c r="H769" s="666" t="s">
        <v>822</v>
      </c>
      <c r="I769" s="666" t="s">
        <v>823</v>
      </c>
      <c r="J769" s="666" t="s">
        <v>824</v>
      </c>
      <c r="K769" s="666" t="s">
        <v>825</v>
      </c>
      <c r="L769" s="668">
        <v>108.39250000000001</v>
      </c>
      <c r="M769" s="668">
        <v>2</v>
      </c>
      <c r="N769" s="669">
        <v>216.78500000000003</v>
      </c>
    </row>
    <row r="770" spans="1:14" ht="14.4" customHeight="1" x14ac:dyDescent="0.3">
      <c r="A770" s="664" t="s">
        <v>544</v>
      </c>
      <c r="B770" s="665" t="s">
        <v>545</v>
      </c>
      <c r="C770" s="666" t="s">
        <v>554</v>
      </c>
      <c r="D770" s="667" t="s">
        <v>4278</v>
      </c>
      <c r="E770" s="666" t="s">
        <v>569</v>
      </c>
      <c r="F770" s="667" t="s">
        <v>4283</v>
      </c>
      <c r="G770" s="666" t="s">
        <v>613</v>
      </c>
      <c r="H770" s="666" t="s">
        <v>2906</v>
      </c>
      <c r="I770" s="666" t="s">
        <v>2907</v>
      </c>
      <c r="J770" s="666" t="s">
        <v>2908</v>
      </c>
      <c r="K770" s="666" t="s">
        <v>2909</v>
      </c>
      <c r="L770" s="668">
        <v>87.480000000000018</v>
      </c>
      <c r="M770" s="668">
        <v>5</v>
      </c>
      <c r="N770" s="669">
        <v>437.40000000000009</v>
      </c>
    </row>
    <row r="771" spans="1:14" ht="14.4" customHeight="1" x14ac:dyDescent="0.3">
      <c r="A771" s="664" t="s">
        <v>544</v>
      </c>
      <c r="B771" s="665" t="s">
        <v>545</v>
      </c>
      <c r="C771" s="666" t="s">
        <v>554</v>
      </c>
      <c r="D771" s="667" t="s">
        <v>4278</v>
      </c>
      <c r="E771" s="666" t="s">
        <v>569</v>
      </c>
      <c r="F771" s="667" t="s">
        <v>4283</v>
      </c>
      <c r="G771" s="666" t="s">
        <v>613</v>
      </c>
      <c r="H771" s="666" t="s">
        <v>2910</v>
      </c>
      <c r="I771" s="666" t="s">
        <v>2911</v>
      </c>
      <c r="J771" s="666" t="s">
        <v>2912</v>
      </c>
      <c r="K771" s="666" t="s">
        <v>2305</v>
      </c>
      <c r="L771" s="668">
        <v>48.46</v>
      </c>
      <c r="M771" s="668">
        <v>1</v>
      </c>
      <c r="N771" s="669">
        <v>48.46</v>
      </c>
    </row>
    <row r="772" spans="1:14" ht="14.4" customHeight="1" x14ac:dyDescent="0.3">
      <c r="A772" s="664" t="s">
        <v>544</v>
      </c>
      <c r="B772" s="665" t="s">
        <v>545</v>
      </c>
      <c r="C772" s="666" t="s">
        <v>554</v>
      </c>
      <c r="D772" s="667" t="s">
        <v>4278</v>
      </c>
      <c r="E772" s="666" t="s">
        <v>569</v>
      </c>
      <c r="F772" s="667" t="s">
        <v>4283</v>
      </c>
      <c r="G772" s="666" t="s">
        <v>613</v>
      </c>
      <c r="H772" s="666" t="s">
        <v>830</v>
      </c>
      <c r="I772" s="666" t="s">
        <v>831</v>
      </c>
      <c r="J772" s="666" t="s">
        <v>625</v>
      </c>
      <c r="K772" s="666" t="s">
        <v>832</v>
      </c>
      <c r="L772" s="668">
        <v>103.78999999999996</v>
      </c>
      <c r="M772" s="668">
        <v>1</v>
      </c>
      <c r="N772" s="669">
        <v>103.78999999999996</v>
      </c>
    </row>
    <row r="773" spans="1:14" ht="14.4" customHeight="1" x14ac:dyDescent="0.3">
      <c r="A773" s="664" t="s">
        <v>544</v>
      </c>
      <c r="B773" s="665" t="s">
        <v>545</v>
      </c>
      <c r="C773" s="666" t="s">
        <v>554</v>
      </c>
      <c r="D773" s="667" t="s">
        <v>4278</v>
      </c>
      <c r="E773" s="666" t="s">
        <v>569</v>
      </c>
      <c r="F773" s="667" t="s">
        <v>4283</v>
      </c>
      <c r="G773" s="666" t="s">
        <v>613</v>
      </c>
      <c r="H773" s="666" t="s">
        <v>833</v>
      </c>
      <c r="I773" s="666" t="s">
        <v>834</v>
      </c>
      <c r="J773" s="666" t="s">
        <v>835</v>
      </c>
      <c r="K773" s="666" t="s">
        <v>836</v>
      </c>
      <c r="L773" s="668">
        <v>96.980000000000047</v>
      </c>
      <c r="M773" s="668">
        <v>2</v>
      </c>
      <c r="N773" s="669">
        <v>193.96000000000009</v>
      </c>
    </row>
    <row r="774" spans="1:14" ht="14.4" customHeight="1" x14ac:dyDescent="0.3">
      <c r="A774" s="664" t="s">
        <v>544</v>
      </c>
      <c r="B774" s="665" t="s">
        <v>545</v>
      </c>
      <c r="C774" s="666" t="s">
        <v>554</v>
      </c>
      <c r="D774" s="667" t="s">
        <v>4278</v>
      </c>
      <c r="E774" s="666" t="s">
        <v>569</v>
      </c>
      <c r="F774" s="667" t="s">
        <v>4283</v>
      </c>
      <c r="G774" s="666" t="s">
        <v>613</v>
      </c>
      <c r="H774" s="666" t="s">
        <v>2913</v>
      </c>
      <c r="I774" s="666" t="s">
        <v>2914</v>
      </c>
      <c r="J774" s="666" t="s">
        <v>2915</v>
      </c>
      <c r="K774" s="666" t="s">
        <v>2916</v>
      </c>
      <c r="L774" s="668">
        <v>99.459999999999965</v>
      </c>
      <c r="M774" s="668">
        <v>4</v>
      </c>
      <c r="N774" s="669">
        <v>397.83999999999986</v>
      </c>
    </row>
    <row r="775" spans="1:14" ht="14.4" customHeight="1" x14ac:dyDescent="0.3">
      <c r="A775" s="664" t="s">
        <v>544</v>
      </c>
      <c r="B775" s="665" t="s">
        <v>545</v>
      </c>
      <c r="C775" s="666" t="s">
        <v>554</v>
      </c>
      <c r="D775" s="667" t="s">
        <v>4278</v>
      </c>
      <c r="E775" s="666" t="s">
        <v>569</v>
      </c>
      <c r="F775" s="667" t="s">
        <v>4283</v>
      </c>
      <c r="G775" s="666" t="s">
        <v>613</v>
      </c>
      <c r="H775" s="666" t="s">
        <v>837</v>
      </c>
      <c r="I775" s="666" t="s">
        <v>838</v>
      </c>
      <c r="J775" s="666" t="s">
        <v>839</v>
      </c>
      <c r="K775" s="666" t="s">
        <v>840</v>
      </c>
      <c r="L775" s="668">
        <v>241.90327980737285</v>
      </c>
      <c r="M775" s="668">
        <v>15</v>
      </c>
      <c r="N775" s="669">
        <v>3628.549197110593</v>
      </c>
    </row>
    <row r="776" spans="1:14" ht="14.4" customHeight="1" x14ac:dyDescent="0.3">
      <c r="A776" s="664" t="s">
        <v>544</v>
      </c>
      <c r="B776" s="665" t="s">
        <v>545</v>
      </c>
      <c r="C776" s="666" t="s">
        <v>554</v>
      </c>
      <c r="D776" s="667" t="s">
        <v>4278</v>
      </c>
      <c r="E776" s="666" t="s">
        <v>569</v>
      </c>
      <c r="F776" s="667" t="s">
        <v>4283</v>
      </c>
      <c r="G776" s="666" t="s">
        <v>613</v>
      </c>
      <c r="H776" s="666" t="s">
        <v>841</v>
      </c>
      <c r="I776" s="666" t="s">
        <v>842</v>
      </c>
      <c r="J776" s="666" t="s">
        <v>843</v>
      </c>
      <c r="K776" s="666" t="s">
        <v>840</v>
      </c>
      <c r="L776" s="668">
        <v>270.78666666666669</v>
      </c>
      <c r="M776" s="668">
        <v>3</v>
      </c>
      <c r="N776" s="669">
        <v>812.36</v>
      </c>
    </row>
    <row r="777" spans="1:14" ht="14.4" customHeight="1" x14ac:dyDescent="0.3">
      <c r="A777" s="664" t="s">
        <v>544</v>
      </c>
      <c r="B777" s="665" t="s">
        <v>545</v>
      </c>
      <c r="C777" s="666" t="s">
        <v>554</v>
      </c>
      <c r="D777" s="667" t="s">
        <v>4278</v>
      </c>
      <c r="E777" s="666" t="s">
        <v>569</v>
      </c>
      <c r="F777" s="667" t="s">
        <v>4283</v>
      </c>
      <c r="G777" s="666" t="s">
        <v>613</v>
      </c>
      <c r="H777" s="666" t="s">
        <v>2917</v>
      </c>
      <c r="I777" s="666" t="s">
        <v>2918</v>
      </c>
      <c r="J777" s="666" t="s">
        <v>2919</v>
      </c>
      <c r="K777" s="666" t="s">
        <v>2920</v>
      </c>
      <c r="L777" s="668">
        <v>69.515000000000015</v>
      </c>
      <c r="M777" s="668">
        <v>2</v>
      </c>
      <c r="N777" s="669">
        <v>139.03000000000003</v>
      </c>
    </row>
    <row r="778" spans="1:14" ht="14.4" customHeight="1" x14ac:dyDescent="0.3">
      <c r="A778" s="664" t="s">
        <v>544</v>
      </c>
      <c r="B778" s="665" t="s">
        <v>545</v>
      </c>
      <c r="C778" s="666" t="s">
        <v>554</v>
      </c>
      <c r="D778" s="667" t="s">
        <v>4278</v>
      </c>
      <c r="E778" s="666" t="s">
        <v>569</v>
      </c>
      <c r="F778" s="667" t="s">
        <v>4283</v>
      </c>
      <c r="G778" s="666" t="s">
        <v>613</v>
      </c>
      <c r="H778" s="666" t="s">
        <v>2921</v>
      </c>
      <c r="I778" s="666" t="s">
        <v>2922</v>
      </c>
      <c r="J778" s="666" t="s">
        <v>2923</v>
      </c>
      <c r="K778" s="666" t="s">
        <v>2924</v>
      </c>
      <c r="L778" s="668">
        <v>56.489999999999995</v>
      </c>
      <c r="M778" s="668">
        <v>5</v>
      </c>
      <c r="N778" s="669">
        <v>282.45</v>
      </c>
    </row>
    <row r="779" spans="1:14" ht="14.4" customHeight="1" x14ac:dyDescent="0.3">
      <c r="A779" s="664" t="s">
        <v>544</v>
      </c>
      <c r="B779" s="665" t="s">
        <v>545</v>
      </c>
      <c r="C779" s="666" t="s">
        <v>554</v>
      </c>
      <c r="D779" s="667" t="s">
        <v>4278</v>
      </c>
      <c r="E779" s="666" t="s">
        <v>569</v>
      </c>
      <c r="F779" s="667" t="s">
        <v>4283</v>
      </c>
      <c r="G779" s="666" t="s">
        <v>613</v>
      </c>
      <c r="H779" s="666" t="s">
        <v>2925</v>
      </c>
      <c r="I779" s="666" t="s">
        <v>2926</v>
      </c>
      <c r="J779" s="666" t="s">
        <v>2927</v>
      </c>
      <c r="K779" s="666" t="s">
        <v>2928</v>
      </c>
      <c r="L779" s="668">
        <v>51.100002940472415</v>
      </c>
      <c r="M779" s="668">
        <v>8</v>
      </c>
      <c r="N779" s="669">
        <v>408.80002352377932</v>
      </c>
    </row>
    <row r="780" spans="1:14" ht="14.4" customHeight="1" x14ac:dyDescent="0.3">
      <c r="A780" s="664" t="s">
        <v>544</v>
      </c>
      <c r="B780" s="665" t="s">
        <v>545</v>
      </c>
      <c r="C780" s="666" t="s">
        <v>554</v>
      </c>
      <c r="D780" s="667" t="s">
        <v>4278</v>
      </c>
      <c r="E780" s="666" t="s">
        <v>569</v>
      </c>
      <c r="F780" s="667" t="s">
        <v>4283</v>
      </c>
      <c r="G780" s="666" t="s">
        <v>613</v>
      </c>
      <c r="H780" s="666" t="s">
        <v>848</v>
      </c>
      <c r="I780" s="666" t="s">
        <v>849</v>
      </c>
      <c r="J780" s="666" t="s">
        <v>850</v>
      </c>
      <c r="K780" s="666" t="s">
        <v>851</v>
      </c>
      <c r="L780" s="668">
        <v>71.170150709224899</v>
      </c>
      <c r="M780" s="668">
        <v>2</v>
      </c>
      <c r="N780" s="669">
        <v>142.3403014184498</v>
      </c>
    </row>
    <row r="781" spans="1:14" ht="14.4" customHeight="1" x14ac:dyDescent="0.3">
      <c r="A781" s="664" t="s">
        <v>544</v>
      </c>
      <c r="B781" s="665" t="s">
        <v>545</v>
      </c>
      <c r="C781" s="666" t="s">
        <v>554</v>
      </c>
      <c r="D781" s="667" t="s">
        <v>4278</v>
      </c>
      <c r="E781" s="666" t="s">
        <v>569</v>
      </c>
      <c r="F781" s="667" t="s">
        <v>4283</v>
      </c>
      <c r="G781" s="666" t="s">
        <v>613</v>
      </c>
      <c r="H781" s="666" t="s">
        <v>2929</v>
      </c>
      <c r="I781" s="666" t="s">
        <v>2930</v>
      </c>
      <c r="J781" s="666" t="s">
        <v>2931</v>
      </c>
      <c r="K781" s="666" t="s">
        <v>1603</v>
      </c>
      <c r="L781" s="668">
        <v>159.46967503946192</v>
      </c>
      <c r="M781" s="668">
        <v>2</v>
      </c>
      <c r="N781" s="669">
        <v>318.93935007892384</v>
      </c>
    </row>
    <row r="782" spans="1:14" ht="14.4" customHeight="1" x14ac:dyDescent="0.3">
      <c r="A782" s="664" t="s">
        <v>544</v>
      </c>
      <c r="B782" s="665" t="s">
        <v>545</v>
      </c>
      <c r="C782" s="666" t="s">
        <v>554</v>
      </c>
      <c r="D782" s="667" t="s">
        <v>4278</v>
      </c>
      <c r="E782" s="666" t="s">
        <v>569</v>
      </c>
      <c r="F782" s="667" t="s">
        <v>4283</v>
      </c>
      <c r="G782" s="666" t="s">
        <v>613</v>
      </c>
      <c r="H782" s="666" t="s">
        <v>856</v>
      </c>
      <c r="I782" s="666" t="s">
        <v>857</v>
      </c>
      <c r="J782" s="666" t="s">
        <v>858</v>
      </c>
      <c r="K782" s="666" t="s">
        <v>859</v>
      </c>
      <c r="L782" s="668">
        <v>8.5800499950994702</v>
      </c>
      <c r="M782" s="668">
        <v>75</v>
      </c>
      <c r="N782" s="669">
        <v>643.5037496324602</v>
      </c>
    </row>
    <row r="783" spans="1:14" ht="14.4" customHeight="1" x14ac:dyDescent="0.3">
      <c r="A783" s="664" t="s">
        <v>544</v>
      </c>
      <c r="B783" s="665" t="s">
        <v>545</v>
      </c>
      <c r="C783" s="666" t="s">
        <v>554</v>
      </c>
      <c r="D783" s="667" t="s">
        <v>4278</v>
      </c>
      <c r="E783" s="666" t="s">
        <v>569</v>
      </c>
      <c r="F783" s="667" t="s">
        <v>4283</v>
      </c>
      <c r="G783" s="666" t="s">
        <v>613</v>
      </c>
      <c r="H783" s="666" t="s">
        <v>2932</v>
      </c>
      <c r="I783" s="666" t="s">
        <v>2933</v>
      </c>
      <c r="J783" s="666" t="s">
        <v>2934</v>
      </c>
      <c r="K783" s="666" t="s">
        <v>1461</v>
      </c>
      <c r="L783" s="668">
        <v>38.980044023385027</v>
      </c>
      <c r="M783" s="668">
        <v>15</v>
      </c>
      <c r="N783" s="669">
        <v>584.70066035077537</v>
      </c>
    </row>
    <row r="784" spans="1:14" ht="14.4" customHeight="1" x14ac:dyDescent="0.3">
      <c r="A784" s="664" t="s">
        <v>544</v>
      </c>
      <c r="B784" s="665" t="s">
        <v>545</v>
      </c>
      <c r="C784" s="666" t="s">
        <v>554</v>
      </c>
      <c r="D784" s="667" t="s">
        <v>4278</v>
      </c>
      <c r="E784" s="666" t="s">
        <v>569</v>
      </c>
      <c r="F784" s="667" t="s">
        <v>4283</v>
      </c>
      <c r="G784" s="666" t="s">
        <v>613</v>
      </c>
      <c r="H784" s="666" t="s">
        <v>2935</v>
      </c>
      <c r="I784" s="666" t="s">
        <v>2936</v>
      </c>
      <c r="J784" s="666" t="s">
        <v>2937</v>
      </c>
      <c r="K784" s="666" t="s">
        <v>2938</v>
      </c>
      <c r="L784" s="668">
        <v>119.85999999999999</v>
      </c>
      <c r="M784" s="668">
        <v>1</v>
      </c>
      <c r="N784" s="669">
        <v>119.85999999999999</v>
      </c>
    </row>
    <row r="785" spans="1:14" ht="14.4" customHeight="1" x14ac:dyDescent="0.3">
      <c r="A785" s="664" t="s">
        <v>544</v>
      </c>
      <c r="B785" s="665" t="s">
        <v>545</v>
      </c>
      <c r="C785" s="666" t="s">
        <v>554</v>
      </c>
      <c r="D785" s="667" t="s">
        <v>4278</v>
      </c>
      <c r="E785" s="666" t="s">
        <v>569</v>
      </c>
      <c r="F785" s="667" t="s">
        <v>4283</v>
      </c>
      <c r="G785" s="666" t="s">
        <v>613</v>
      </c>
      <c r="H785" s="666" t="s">
        <v>2939</v>
      </c>
      <c r="I785" s="666" t="s">
        <v>2940</v>
      </c>
      <c r="J785" s="666" t="s">
        <v>2941</v>
      </c>
      <c r="K785" s="666" t="s">
        <v>2942</v>
      </c>
      <c r="L785" s="668">
        <v>178.32000000000002</v>
      </c>
      <c r="M785" s="668">
        <v>1</v>
      </c>
      <c r="N785" s="669">
        <v>178.32000000000002</v>
      </c>
    </row>
    <row r="786" spans="1:14" ht="14.4" customHeight="1" x14ac:dyDescent="0.3">
      <c r="A786" s="664" t="s">
        <v>544</v>
      </c>
      <c r="B786" s="665" t="s">
        <v>545</v>
      </c>
      <c r="C786" s="666" t="s">
        <v>554</v>
      </c>
      <c r="D786" s="667" t="s">
        <v>4278</v>
      </c>
      <c r="E786" s="666" t="s">
        <v>569</v>
      </c>
      <c r="F786" s="667" t="s">
        <v>4283</v>
      </c>
      <c r="G786" s="666" t="s">
        <v>613</v>
      </c>
      <c r="H786" s="666" t="s">
        <v>860</v>
      </c>
      <c r="I786" s="666" t="s">
        <v>861</v>
      </c>
      <c r="J786" s="666" t="s">
        <v>743</v>
      </c>
      <c r="K786" s="666" t="s">
        <v>862</v>
      </c>
      <c r="L786" s="668">
        <v>44.590091091988896</v>
      </c>
      <c r="M786" s="668">
        <v>148</v>
      </c>
      <c r="N786" s="669">
        <v>6599.333481614357</v>
      </c>
    </row>
    <row r="787" spans="1:14" ht="14.4" customHeight="1" x14ac:dyDescent="0.3">
      <c r="A787" s="664" t="s">
        <v>544</v>
      </c>
      <c r="B787" s="665" t="s">
        <v>545</v>
      </c>
      <c r="C787" s="666" t="s">
        <v>554</v>
      </c>
      <c r="D787" s="667" t="s">
        <v>4278</v>
      </c>
      <c r="E787" s="666" t="s">
        <v>569</v>
      </c>
      <c r="F787" s="667" t="s">
        <v>4283</v>
      </c>
      <c r="G787" s="666" t="s">
        <v>613</v>
      </c>
      <c r="H787" s="666" t="s">
        <v>875</v>
      </c>
      <c r="I787" s="666" t="s">
        <v>876</v>
      </c>
      <c r="J787" s="666" t="s">
        <v>877</v>
      </c>
      <c r="K787" s="666" t="s">
        <v>878</v>
      </c>
      <c r="L787" s="668">
        <v>61.859999999999985</v>
      </c>
      <c r="M787" s="668">
        <v>19</v>
      </c>
      <c r="N787" s="669">
        <v>1175.3399999999997</v>
      </c>
    </row>
    <row r="788" spans="1:14" ht="14.4" customHeight="1" x14ac:dyDescent="0.3">
      <c r="A788" s="664" t="s">
        <v>544</v>
      </c>
      <c r="B788" s="665" t="s">
        <v>545</v>
      </c>
      <c r="C788" s="666" t="s">
        <v>554</v>
      </c>
      <c r="D788" s="667" t="s">
        <v>4278</v>
      </c>
      <c r="E788" s="666" t="s">
        <v>569</v>
      </c>
      <c r="F788" s="667" t="s">
        <v>4283</v>
      </c>
      <c r="G788" s="666" t="s">
        <v>613</v>
      </c>
      <c r="H788" s="666" t="s">
        <v>879</v>
      </c>
      <c r="I788" s="666" t="s">
        <v>880</v>
      </c>
      <c r="J788" s="666" t="s">
        <v>881</v>
      </c>
      <c r="K788" s="666" t="s">
        <v>882</v>
      </c>
      <c r="L788" s="668">
        <v>73.581701839595624</v>
      </c>
      <c r="M788" s="668">
        <v>33</v>
      </c>
      <c r="N788" s="669">
        <v>2428.1961607066555</v>
      </c>
    </row>
    <row r="789" spans="1:14" ht="14.4" customHeight="1" x14ac:dyDescent="0.3">
      <c r="A789" s="664" t="s">
        <v>544</v>
      </c>
      <c r="B789" s="665" t="s">
        <v>545</v>
      </c>
      <c r="C789" s="666" t="s">
        <v>554</v>
      </c>
      <c r="D789" s="667" t="s">
        <v>4278</v>
      </c>
      <c r="E789" s="666" t="s">
        <v>569</v>
      </c>
      <c r="F789" s="667" t="s">
        <v>4283</v>
      </c>
      <c r="G789" s="666" t="s">
        <v>613</v>
      </c>
      <c r="H789" s="666" t="s">
        <v>2943</v>
      </c>
      <c r="I789" s="666" t="s">
        <v>2944</v>
      </c>
      <c r="J789" s="666" t="s">
        <v>2945</v>
      </c>
      <c r="K789" s="666" t="s">
        <v>2842</v>
      </c>
      <c r="L789" s="668">
        <v>98.209999999999965</v>
      </c>
      <c r="M789" s="668">
        <v>1</v>
      </c>
      <c r="N789" s="669">
        <v>98.209999999999965</v>
      </c>
    </row>
    <row r="790" spans="1:14" ht="14.4" customHeight="1" x14ac:dyDescent="0.3">
      <c r="A790" s="664" t="s">
        <v>544</v>
      </c>
      <c r="B790" s="665" t="s">
        <v>545</v>
      </c>
      <c r="C790" s="666" t="s">
        <v>554</v>
      </c>
      <c r="D790" s="667" t="s">
        <v>4278</v>
      </c>
      <c r="E790" s="666" t="s">
        <v>569</v>
      </c>
      <c r="F790" s="667" t="s">
        <v>4283</v>
      </c>
      <c r="G790" s="666" t="s">
        <v>613</v>
      </c>
      <c r="H790" s="666" t="s">
        <v>883</v>
      </c>
      <c r="I790" s="666" t="s">
        <v>884</v>
      </c>
      <c r="J790" s="666" t="s">
        <v>885</v>
      </c>
      <c r="K790" s="666" t="s">
        <v>886</v>
      </c>
      <c r="L790" s="668">
        <v>74.22</v>
      </c>
      <c r="M790" s="668">
        <v>8</v>
      </c>
      <c r="N790" s="669">
        <v>593.76</v>
      </c>
    </row>
    <row r="791" spans="1:14" ht="14.4" customHeight="1" x14ac:dyDescent="0.3">
      <c r="A791" s="664" t="s">
        <v>544</v>
      </c>
      <c r="B791" s="665" t="s">
        <v>545</v>
      </c>
      <c r="C791" s="666" t="s">
        <v>554</v>
      </c>
      <c r="D791" s="667" t="s">
        <v>4278</v>
      </c>
      <c r="E791" s="666" t="s">
        <v>569</v>
      </c>
      <c r="F791" s="667" t="s">
        <v>4283</v>
      </c>
      <c r="G791" s="666" t="s">
        <v>613</v>
      </c>
      <c r="H791" s="666" t="s">
        <v>887</v>
      </c>
      <c r="I791" s="666" t="s">
        <v>888</v>
      </c>
      <c r="J791" s="666" t="s">
        <v>889</v>
      </c>
      <c r="K791" s="666" t="s">
        <v>890</v>
      </c>
      <c r="L791" s="668">
        <v>95.770013559368422</v>
      </c>
      <c r="M791" s="668">
        <v>10</v>
      </c>
      <c r="N791" s="669">
        <v>957.70013559368419</v>
      </c>
    </row>
    <row r="792" spans="1:14" ht="14.4" customHeight="1" x14ac:dyDescent="0.3">
      <c r="A792" s="664" t="s">
        <v>544</v>
      </c>
      <c r="B792" s="665" t="s">
        <v>545</v>
      </c>
      <c r="C792" s="666" t="s">
        <v>554</v>
      </c>
      <c r="D792" s="667" t="s">
        <v>4278</v>
      </c>
      <c r="E792" s="666" t="s">
        <v>569</v>
      </c>
      <c r="F792" s="667" t="s">
        <v>4283</v>
      </c>
      <c r="G792" s="666" t="s">
        <v>613</v>
      </c>
      <c r="H792" s="666" t="s">
        <v>894</v>
      </c>
      <c r="I792" s="666" t="s">
        <v>895</v>
      </c>
      <c r="J792" s="666" t="s">
        <v>896</v>
      </c>
      <c r="K792" s="666" t="s">
        <v>897</v>
      </c>
      <c r="L792" s="668">
        <v>82.569999999999979</v>
      </c>
      <c r="M792" s="668">
        <v>6</v>
      </c>
      <c r="N792" s="669">
        <v>495.41999999999985</v>
      </c>
    </row>
    <row r="793" spans="1:14" ht="14.4" customHeight="1" x14ac:dyDescent="0.3">
      <c r="A793" s="664" t="s">
        <v>544</v>
      </c>
      <c r="B793" s="665" t="s">
        <v>545</v>
      </c>
      <c r="C793" s="666" t="s">
        <v>554</v>
      </c>
      <c r="D793" s="667" t="s">
        <v>4278</v>
      </c>
      <c r="E793" s="666" t="s">
        <v>569</v>
      </c>
      <c r="F793" s="667" t="s">
        <v>4283</v>
      </c>
      <c r="G793" s="666" t="s">
        <v>613</v>
      </c>
      <c r="H793" s="666" t="s">
        <v>2946</v>
      </c>
      <c r="I793" s="666" t="s">
        <v>2947</v>
      </c>
      <c r="J793" s="666" t="s">
        <v>2948</v>
      </c>
      <c r="K793" s="666" t="s">
        <v>2949</v>
      </c>
      <c r="L793" s="668">
        <v>163.92</v>
      </c>
      <c r="M793" s="668">
        <v>1</v>
      </c>
      <c r="N793" s="669">
        <v>163.92</v>
      </c>
    </row>
    <row r="794" spans="1:14" ht="14.4" customHeight="1" x14ac:dyDescent="0.3">
      <c r="A794" s="664" t="s">
        <v>544</v>
      </c>
      <c r="B794" s="665" t="s">
        <v>545</v>
      </c>
      <c r="C794" s="666" t="s">
        <v>554</v>
      </c>
      <c r="D794" s="667" t="s">
        <v>4278</v>
      </c>
      <c r="E794" s="666" t="s">
        <v>569</v>
      </c>
      <c r="F794" s="667" t="s">
        <v>4283</v>
      </c>
      <c r="G794" s="666" t="s">
        <v>613</v>
      </c>
      <c r="H794" s="666" t="s">
        <v>898</v>
      </c>
      <c r="I794" s="666" t="s">
        <v>899</v>
      </c>
      <c r="J794" s="666" t="s">
        <v>900</v>
      </c>
      <c r="K794" s="666" t="s">
        <v>901</v>
      </c>
      <c r="L794" s="668">
        <v>58.948399071874007</v>
      </c>
      <c r="M794" s="668">
        <v>12</v>
      </c>
      <c r="N794" s="669">
        <v>707.38078886248809</v>
      </c>
    </row>
    <row r="795" spans="1:14" ht="14.4" customHeight="1" x14ac:dyDescent="0.3">
      <c r="A795" s="664" t="s">
        <v>544</v>
      </c>
      <c r="B795" s="665" t="s">
        <v>545</v>
      </c>
      <c r="C795" s="666" t="s">
        <v>554</v>
      </c>
      <c r="D795" s="667" t="s">
        <v>4278</v>
      </c>
      <c r="E795" s="666" t="s">
        <v>569</v>
      </c>
      <c r="F795" s="667" t="s">
        <v>4283</v>
      </c>
      <c r="G795" s="666" t="s">
        <v>613</v>
      </c>
      <c r="H795" s="666" t="s">
        <v>2950</v>
      </c>
      <c r="I795" s="666" t="s">
        <v>2951</v>
      </c>
      <c r="J795" s="666" t="s">
        <v>900</v>
      </c>
      <c r="K795" s="666" t="s">
        <v>2952</v>
      </c>
      <c r="L795" s="668">
        <v>69</v>
      </c>
      <c r="M795" s="668">
        <v>3</v>
      </c>
      <c r="N795" s="669">
        <v>207</v>
      </c>
    </row>
    <row r="796" spans="1:14" ht="14.4" customHeight="1" x14ac:dyDescent="0.3">
      <c r="A796" s="664" t="s">
        <v>544</v>
      </c>
      <c r="B796" s="665" t="s">
        <v>545</v>
      </c>
      <c r="C796" s="666" t="s">
        <v>554</v>
      </c>
      <c r="D796" s="667" t="s">
        <v>4278</v>
      </c>
      <c r="E796" s="666" t="s">
        <v>569</v>
      </c>
      <c r="F796" s="667" t="s">
        <v>4283</v>
      </c>
      <c r="G796" s="666" t="s">
        <v>613</v>
      </c>
      <c r="H796" s="666" t="s">
        <v>914</v>
      </c>
      <c r="I796" s="666" t="s">
        <v>915</v>
      </c>
      <c r="J796" s="666" t="s">
        <v>916</v>
      </c>
      <c r="K796" s="666" t="s">
        <v>917</v>
      </c>
      <c r="L796" s="668">
        <v>117.40995351126787</v>
      </c>
      <c r="M796" s="668">
        <v>80</v>
      </c>
      <c r="N796" s="669">
        <v>9392.7962809014298</v>
      </c>
    </row>
    <row r="797" spans="1:14" ht="14.4" customHeight="1" x14ac:dyDescent="0.3">
      <c r="A797" s="664" t="s">
        <v>544</v>
      </c>
      <c r="B797" s="665" t="s">
        <v>545</v>
      </c>
      <c r="C797" s="666" t="s">
        <v>554</v>
      </c>
      <c r="D797" s="667" t="s">
        <v>4278</v>
      </c>
      <c r="E797" s="666" t="s">
        <v>569</v>
      </c>
      <c r="F797" s="667" t="s">
        <v>4283</v>
      </c>
      <c r="G797" s="666" t="s">
        <v>613</v>
      </c>
      <c r="H797" s="666" t="s">
        <v>2953</v>
      </c>
      <c r="I797" s="666" t="s">
        <v>2953</v>
      </c>
      <c r="J797" s="666" t="s">
        <v>2954</v>
      </c>
      <c r="K797" s="666" t="s">
        <v>1086</v>
      </c>
      <c r="L797" s="668">
        <v>113.32999999999997</v>
      </c>
      <c r="M797" s="668">
        <v>1</v>
      </c>
      <c r="N797" s="669">
        <v>113.32999999999997</v>
      </c>
    </row>
    <row r="798" spans="1:14" ht="14.4" customHeight="1" x14ac:dyDescent="0.3">
      <c r="A798" s="664" t="s">
        <v>544</v>
      </c>
      <c r="B798" s="665" t="s">
        <v>545</v>
      </c>
      <c r="C798" s="666" t="s">
        <v>554</v>
      </c>
      <c r="D798" s="667" t="s">
        <v>4278</v>
      </c>
      <c r="E798" s="666" t="s">
        <v>569</v>
      </c>
      <c r="F798" s="667" t="s">
        <v>4283</v>
      </c>
      <c r="G798" s="666" t="s">
        <v>613</v>
      </c>
      <c r="H798" s="666" t="s">
        <v>918</v>
      </c>
      <c r="I798" s="666" t="s">
        <v>919</v>
      </c>
      <c r="J798" s="666" t="s">
        <v>920</v>
      </c>
      <c r="K798" s="666" t="s">
        <v>921</v>
      </c>
      <c r="L798" s="668">
        <v>71.14</v>
      </c>
      <c r="M798" s="668">
        <v>3</v>
      </c>
      <c r="N798" s="669">
        <v>213.42</v>
      </c>
    </row>
    <row r="799" spans="1:14" ht="14.4" customHeight="1" x14ac:dyDescent="0.3">
      <c r="A799" s="664" t="s">
        <v>544</v>
      </c>
      <c r="B799" s="665" t="s">
        <v>545</v>
      </c>
      <c r="C799" s="666" t="s">
        <v>554</v>
      </c>
      <c r="D799" s="667" t="s">
        <v>4278</v>
      </c>
      <c r="E799" s="666" t="s">
        <v>569</v>
      </c>
      <c r="F799" s="667" t="s">
        <v>4283</v>
      </c>
      <c r="G799" s="666" t="s">
        <v>613</v>
      </c>
      <c r="H799" s="666" t="s">
        <v>2955</v>
      </c>
      <c r="I799" s="666" t="s">
        <v>2956</v>
      </c>
      <c r="J799" s="666" t="s">
        <v>2957</v>
      </c>
      <c r="K799" s="666" t="s">
        <v>2958</v>
      </c>
      <c r="L799" s="668">
        <v>61.839999999999989</v>
      </c>
      <c r="M799" s="668">
        <v>1</v>
      </c>
      <c r="N799" s="669">
        <v>61.839999999999989</v>
      </c>
    </row>
    <row r="800" spans="1:14" ht="14.4" customHeight="1" x14ac:dyDescent="0.3">
      <c r="A800" s="664" t="s">
        <v>544</v>
      </c>
      <c r="B800" s="665" t="s">
        <v>545</v>
      </c>
      <c r="C800" s="666" t="s">
        <v>554</v>
      </c>
      <c r="D800" s="667" t="s">
        <v>4278</v>
      </c>
      <c r="E800" s="666" t="s">
        <v>569</v>
      </c>
      <c r="F800" s="667" t="s">
        <v>4283</v>
      </c>
      <c r="G800" s="666" t="s">
        <v>613</v>
      </c>
      <c r="H800" s="666" t="s">
        <v>922</v>
      </c>
      <c r="I800" s="666" t="s">
        <v>923</v>
      </c>
      <c r="J800" s="666" t="s">
        <v>924</v>
      </c>
      <c r="K800" s="666" t="s">
        <v>925</v>
      </c>
      <c r="L800" s="668">
        <v>125.28630000000001</v>
      </c>
      <c r="M800" s="668">
        <v>10</v>
      </c>
      <c r="N800" s="669">
        <v>1252.8630000000001</v>
      </c>
    </row>
    <row r="801" spans="1:14" ht="14.4" customHeight="1" x14ac:dyDescent="0.3">
      <c r="A801" s="664" t="s">
        <v>544</v>
      </c>
      <c r="B801" s="665" t="s">
        <v>545</v>
      </c>
      <c r="C801" s="666" t="s">
        <v>554</v>
      </c>
      <c r="D801" s="667" t="s">
        <v>4278</v>
      </c>
      <c r="E801" s="666" t="s">
        <v>569</v>
      </c>
      <c r="F801" s="667" t="s">
        <v>4283</v>
      </c>
      <c r="G801" s="666" t="s">
        <v>613</v>
      </c>
      <c r="H801" s="666" t="s">
        <v>926</v>
      </c>
      <c r="I801" s="666" t="s">
        <v>927</v>
      </c>
      <c r="J801" s="666" t="s">
        <v>928</v>
      </c>
      <c r="K801" s="666" t="s">
        <v>929</v>
      </c>
      <c r="L801" s="668">
        <v>124.27036718988346</v>
      </c>
      <c r="M801" s="668">
        <v>3</v>
      </c>
      <c r="N801" s="669">
        <v>372.81110156965036</v>
      </c>
    </row>
    <row r="802" spans="1:14" ht="14.4" customHeight="1" x14ac:dyDescent="0.3">
      <c r="A802" s="664" t="s">
        <v>544</v>
      </c>
      <c r="B802" s="665" t="s">
        <v>545</v>
      </c>
      <c r="C802" s="666" t="s">
        <v>554</v>
      </c>
      <c r="D802" s="667" t="s">
        <v>4278</v>
      </c>
      <c r="E802" s="666" t="s">
        <v>569</v>
      </c>
      <c r="F802" s="667" t="s">
        <v>4283</v>
      </c>
      <c r="G802" s="666" t="s">
        <v>613</v>
      </c>
      <c r="H802" s="666" t="s">
        <v>930</v>
      </c>
      <c r="I802" s="666" t="s">
        <v>931</v>
      </c>
      <c r="J802" s="666" t="s">
        <v>932</v>
      </c>
      <c r="K802" s="666" t="s">
        <v>933</v>
      </c>
      <c r="L802" s="668">
        <v>176.61999988789103</v>
      </c>
      <c r="M802" s="668">
        <v>74</v>
      </c>
      <c r="N802" s="669">
        <v>13069.879991703936</v>
      </c>
    </row>
    <row r="803" spans="1:14" ht="14.4" customHeight="1" x14ac:dyDescent="0.3">
      <c r="A803" s="664" t="s">
        <v>544</v>
      </c>
      <c r="B803" s="665" t="s">
        <v>545</v>
      </c>
      <c r="C803" s="666" t="s">
        <v>554</v>
      </c>
      <c r="D803" s="667" t="s">
        <v>4278</v>
      </c>
      <c r="E803" s="666" t="s">
        <v>569</v>
      </c>
      <c r="F803" s="667" t="s">
        <v>4283</v>
      </c>
      <c r="G803" s="666" t="s">
        <v>613</v>
      </c>
      <c r="H803" s="666" t="s">
        <v>2959</v>
      </c>
      <c r="I803" s="666" t="s">
        <v>2960</v>
      </c>
      <c r="J803" s="666" t="s">
        <v>2961</v>
      </c>
      <c r="K803" s="666" t="s">
        <v>2962</v>
      </c>
      <c r="L803" s="668">
        <v>150.93000000000009</v>
      </c>
      <c r="M803" s="668">
        <v>3</v>
      </c>
      <c r="N803" s="669">
        <v>452.7900000000003</v>
      </c>
    </row>
    <row r="804" spans="1:14" ht="14.4" customHeight="1" x14ac:dyDescent="0.3">
      <c r="A804" s="664" t="s">
        <v>544</v>
      </c>
      <c r="B804" s="665" t="s">
        <v>545</v>
      </c>
      <c r="C804" s="666" t="s">
        <v>554</v>
      </c>
      <c r="D804" s="667" t="s">
        <v>4278</v>
      </c>
      <c r="E804" s="666" t="s">
        <v>569</v>
      </c>
      <c r="F804" s="667" t="s">
        <v>4283</v>
      </c>
      <c r="G804" s="666" t="s">
        <v>613</v>
      </c>
      <c r="H804" s="666" t="s">
        <v>934</v>
      </c>
      <c r="I804" s="666" t="s">
        <v>935</v>
      </c>
      <c r="J804" s="666" t="s">
        <v>936</v>
      </c>
      <c r="K804" s="666" t="s">
        <v>937</v>
      </c>
      <c r="L804" s="668">
        <v>23.562500000000004</v>
      </c>
      <c r="M804" s="668">
        <v>8</v>
      </c>
      <c r="N804" s="669">
        <v>188.50000000000003</v>
      </c>
    </row>
    <row r="805" spans="1:14" ht="14.4" customHeight="1" x14ac:dyDescent="0.3">
      <c r="A805" s="664" t="s">
        <v>544</v>
      </c>
      <c r="B805" s="665" t="s">
        <v>545</v>
      </c>
      <c r="C805" s="666" t="s">
        <v>554</v>
      </c>
      <c r="D805" s="667" t="s">
        <v>4278</v>
      </c>
      <c r="E805" s="666" t="s">
        <v>569</v>
      </c>
      <c r="F805" s="667" t="s">
        <v>4283</v>
      </c>
      <c r="G805" s="666" t="s">
        <v>613</v>
      </c>
      <c r="H805" s="666" t="s">
        <v>938</v>
      </c>
      <c r="I805" s="666" t="s">
        <v>939</v>
      </c>
      <c r="J805" s="666" t="s">
        <v>940</v>
      </c>
      <c r="K805" s="666" t="s">
        <v>941</v>
      </c>
      <c r="L805" s="668">
        <v>60.730651570566444</v>
      </c>
      <c r="M805" s="668">
        <v>300</v>
      </c>
      <c r="N805" s="669">
        <v>18219.195471169933</v>
      </c>
    </row>
    <row r="806" spans="1:14" ht="14.4" customHeight="1" x14ac:dyDescent="0.3">
      <c r="A806" s="664" t="s">
        <v>544</v>
      </c>
      <c r="B806" s="665" t="s">
        <v>545</v>
      </c>
      <c r="C806" s="666" t="s">
        <v>554</v>
      </c>
      <c r="D806" s="667" t="s">
        <v>4278</v>
      </c>
      <c r="E806" s="666" t="s">
        <v>569</v>
      </c>
      <c r="F806" s="667" t="s">
        <v>4283</v>
      </c>
      <c r="G806" s="666" t="s">
        <v>613</v>
      </c>
      <c r="H806" s="666" t="s">
        <v>942</v>
      </c>
      <c r="I806" s="666" t="s">
        <v>942</v>
      </c>
      <c r="J806" s="666" t="s">
        <v>943</v>
      </c>
      <c r="K806" s="666" t="s">
        <v>944</v>
      </c>
      <c r="L806" s="668">
        <v>147.49999999999997</v>
      </c>
      <c r="M806" s="668">
        <v>1</v>
      </c>
      <c r="N806" s="669">
        <v>147.49999999999997</v>
      </c>
    </row>
    <row r="807" spans="1:14" ht="14.4" customHeight="1" x14ac:dyDescent="0.3">
      <c r="A807" s="664" t="s">
        <v>544</v>
      </c>
      <c r="B807" s="665" t="s">
        <v>545</v>
      </c>
      <c r="C807" s="666" t="s">
        <v>554</v>
      </c>
      <c r="D807" s="667" t="s">
        <v>4278</v>
      </c>
      <c r="E807" s="666" t="s">
        <v>569</v>
      </c>
      <c r="F807" s="667" t="s">
        <v>4283</v>
      </c>
      <c r="G807" s="666" t="s">
        <v>613</v>
      </c>
      <c r="H807" s="666" t="s">
        <v>945</v>
      </c>
      <c r="I807" s="666" t="s">
        <v>946</v>
      </c>
      <c r="J807" s="666" t="s">
        <v>947</v>
      </c>
      <c r="K807" s="666" t="s">
        <v>948</v>
      </c>
      <c r="L807" s="668">
        <v>130.97499999999991</v>
      </c>
      <c r="M807" s="668">
        <v>4</v>
      </c>
      <c r="N807" s="669">
        <v>523.89999999999964</v>
      </c>
    </row>
    <row r="808" spans="1:14" ht="14.4" customHeight="1" x14ac:dyDescent="0.3">
      <c r="A808" s="664" t="s">
        <v>544</v>
      </c>
      <c r="B808" s="665" t="s">
        <v>545</v>
      </c>
      <c r="C808" s="666" t="s">
        <v>554</v>
      </c>
      <c r="D808" s="667" t="s">
        <v>4278</v>
      </c>
      <c r="E808" s="666" t="s">
        <v>569</v>
      </c>
      <c r="F808" s="667" t="s">
        <v>4283</v>
      </c>
      <c r="G808" s="666" t="s">
        <v>613</v>
      </c>
      <c r="H808" s="666" t="s">
        <v>949</v>
      </c>
      <c r="I808" s="666" t="s">
        <v>950</v>
      </c>
      <c r="J808" s="666" t="s">
        <v>951</v>
      </c>
      <c r="K808" s="666" t="s">
        <v>952</v>
      </c>
      <c r="L808" s="668">
        <v>70.355538317637027</v>
      </c>
      <c r="M808" s="668">
        <v>12</v>
      </c>
      <c r="N808" s="669">
        <v>844.26645981164427</v>
      </c>
    </row>
    <row r="809" spans="1:14" ht="14.4" customHeight="1" x14ac:dyDescent="0.3">
      <c r="A809" s="664" t="s">
        <v>544</v>
      </c>
      <c r="B809" s="665" t="s">
        <v>545</v>
      </c>
      <c r="C809" s="666" t="s">
        <v>554</v>
      </c>
      <c r="D809" s="667" t="s">
        <v>4278</v>
      </c>
      <c r="E809" s="666" t="s">
        <v>569</v>
      </c>
      <c r="F809" s="667" t="s">
        <v>4283</v>
      </c>
      <c r="G809" s="666" t="s">
        <v>613</v>
      </c>
      <c r="H809" s="666" t="s">
        <v>953</v>
      </c>
      <c r="I809" s="666" t="s">
        <v>954</v>
      </c>
      <c r="J809" s="666" t="s">
        <v>955</v>
      </c>
      <c r="K809" s="666" t="s">
        <v>956</v>
      </c>
      <c r="L809" s="668">
        <v>37.728347732253333</v>
      </c>
      <c r="M809" s="668">
        <v>460</v>
      </c>
      <c r="N809" s="669">
        <v>17355.039956836532</v>
      </c>
    </row>
    <row r="810" spans="1:14" ht="14.4" customHeight="1" x14ac:dyDescent="0.3">
      <c r="A810" s="664" t="s">
        <v>544</v>
      </c>
      <c r="B810" s="665" t="s">
        <v>545</v>
      </c>
      <c r="C810" s="666" t="s">
        <v>554</v>
      </c>
      <c r="D810" s="667" t="s">
        <v>4278</v>
      </c>
      <c r="E810" s="666" t="s">
        <v>569</v>
      </c>
      <c r="F810" s="667" t="s">
        <v>4283</v>
      </c>
      <c r="G810" s="666" t="s">
        <v>613</v>
      </c>
      <c r="H810" s="666" t="s">
        <v>957</v>
      </c>
      <c r="I810" s="666" t="s">
        <v>958</v>
      </c>
      <c r="J810" s="666" t="s">
        <v>959</v>
      </c>
      <c r="K810" s="666" t="s">
        <v>960</v>
      </c>
      <c r="L810" s="668">
        <v>124.15538461538465</v>
      </c>
      <c r="M810" s="668">
        <v>26</v>
      </c>
      <c r="N810" s="669">
        <v>3228.0400000000009</v>
      </c>
    </row>
    <row r="811" spans="1:14" ht="14.4" customHeight="1" x14ac:dyDescent="0.3">
      <c r="A811" s="664" t="s">
        <v>544</v>
      </c>
      <c r="B811" s="665" t="s">
        <v>545</v>
      </c>
      <c r="C811" s="666" t="s">
        <v>554</v>
      </c>
      <c r="D811" s="667" t="s">
        <v>4278</v>
      </c>
      <c r="E811" s="666" t="s">
        <v>569</v>
      </c>
      <c r="F811" s="667" t="s">
        <v>4283</v>
      </c>
      <c r="G811" s="666" t="s">
        <v>613</v>
      </c>
      <c r="H811" s="666" t="s">
        <v>961</v>
      </c>
      <c r="I811" s="666" t="s">
        <v>962</v>
      </c>
      <c r="J811" s="666" t="s">
        <v>963</v>
      </c>
      <c r="K811" s="666" t="s">
        <v>964</v>
      </c>
      <c r="L811" s="668">
        <v>125.7952169843724</v>
      </c>
      <c r="M811" s="668">
        <v>38</v>
      </c>
      <c r="N811" s="669">
        <v>4780.2182454061513</v>
      </c>
    </row>
    <row r="812" spans="1:14" ht="14.4" customHeight="1" x14ac:dyDescent="0.3">
      <c r="A812" s="664" t="s">
        <v>544</v>
      </c>
      <c r="B812" s="665" t="s">
        <v>545</v>
      </c>
      <c r="C812" s="666" t="s">
        <v>554</v>
      </c>
      <c r="D812" s="667" t="s">
        <v>4278</v>
      </c>
      <c r="E812" s="666" t="s">
        <v>569</v>
      </c>
      <c r="F812" s="667" t="s">
        <v>4283</v>
      </c>
      <c r="G812" s="666" t="s">
        <v>613</v>
      </c>
      <c r="H812" s="666" t="s">
        <v>965</v>
      </c>
      <c r="I812" s="666" t="s">
        <v>966</v>
      </c>
      <c r="J812" s="666" t="s">
        <v>967</v>
      </c>
      <c r="K812" s="666" t="s">
        <v>968</v>
      </c>
      <c r="L812" s="668">
        <v>141.27479606719686</v>
      </c>
      <c r="M812" s="668">
        <v>42</v>
      </c>
      <c r="N812" s="669">
        <v>5933.5414348222685</v>
      </c>
    </row>
    <row r="813" spans="1:14" ht="14.4" customHeight="1" x14ac:dyDescent="0.3">
      <c r="A813" s="664" t="s">
        <v>544</v>
      </c>
      <c r="B813" s="665" t="s">
        <v>545</v>
      </c>
      <c r="C813" s="666" t="s">
        <v>554</v>
      </c>
      <c r="D813" s="667" t="s">
        <v>4278</v>
      </c>
      <c r="E813" s="666" t="s">
        <v>569</v>
      </c>
      <c r="F813" s="667" t="s">
        <v>4283</v>
      </c>
      <c r="G813" s="666" t="s">
        <v>613</v>
      </c>
      <c r="H813" s="666" t="s">
        <v>969</v>
      </c>
      <c r="I813" s="666" t="s">
        <v>970</v>
      </c>
      <c r="J813" s="666" t="s">
        <v>971</v>
      </c>
      <c r="K813" s="666" t="s">
        <v>972</v>
      </c>
      <c r="L813" s="668">
        <v>96.699999563226996</v>
      </c>
      <c r="M813" s="668">
        <v>5</v>
      </c>
      <c r="N813" s="669">
        <v>483.49999781613496</v>
      </c>
    </row>
    <row r="814" spans="1:14" ht="14.4" customHeight="1" x14ac:dyDescent="0.3">
      <c r="A814" s="664" t="s">
        <v>544</v>
      </c>
      <c r="B814" s="665" t="s">
        <v>545</v>
      </c>
      <c r="C814" s="666" t="s">
        <v>554</v>
      </c>
      <c r="D814" s="667" t="s">
        <v>4278</v>
      </c>
      <c r="E814" s="666" t="s">
        <v>569</v>
      </c>
      <c r="F814" s="667" t="s">
        <v>4283</v>
      </c>
      <c r="G814" s="666" t="s">
        <v>613</v>
      </c>
      <c r="H814" s="666" t="s">
        <v>973</v>
      </c>
      <c r="I814" s="666" t="s">
        <v>973</v>
      </c>
      <c r="J814" s="666" t="s">
        <v>974</v>
      </c>
      <c r="K814" s="666" t="s">
        <v>975</v>
      </c>
      <c r="L814" s="668">
        <v>133.31000978725154</v>
      </c>
      <c r="M814" s="668">
        <v>2</v>
      </c>
      <c r="N814" s="669">
        <v>266.62001957450309</v>
      </c>
    </row>
    <row r="815" spans="1:14" ht="14.4" customHeight="1" x14ac:dyDescent="0.3">
      <c r="A815" s="664" t="s">
        <v>544</v>
      </c>
      <c r="B815" s="665" t="s">
        <v>545</v>
      </c>
      <c r="C815" s="666" t="s">
        <v>554</v>
      </c>
      <c r="D815" s="667" t="s">
        <v>4278</v>
      </c>
      <c r="E815" s="666" t="s">
        <v>569</v>
      </c>
      <c r="F815" s="667" t="s">
        <v>4283</v>
      </c>
      <c r="G815" s="666" t="s">
        <v>613</v>
      </c>
      <c r="H815" s="666" t="s">
        <v>980</v>
      </c>
      <c r="I815" s="666" t="s">
        <v>981</v>
      </c>
      <c r="J815" s="666" t="s">
        <v>751</v>
      </c>
      <c r="K815" s="666" t="s">
        <v>982</v>
      </c>
      <c r="L815" s="668">
        <v>44.567354542109832</v>
      </c>
      <c r="M815" s="668">
        <v>68</v>
      </c>
      <c r="N815" s="669">
        <v>3030.5801088634685</v>
      </c>
    </row>
    <row r="816" spans="1:14" ht="14.4" customHeight="1" x14ac:dyDescent="0.3">
      <c r="A816" s="664" t="s">
        <v>544</v>
      </c>
      <c r="B816" s="665" t="s">
        <v>545</v>
      </c>
      <c r="C816" s="666" t="s">
        <v>554</v>
      </c>
      <c r="D816" s="667" t="s">
        <v>4278</v>
      </c>
      <c r="E816" s="666" t="s">
        <v>569</v>
      </c>
      <c r="F816" s="667" t="s">
        <v>4283</v>
      </c>
      <c r="G816" s="666" t="s">
        <v>613</v>
      </c>
      <c r="H816" s="666" t="s">
        <v>983</v>
      </c>
      <c r="I816" s="666" t="s">
        <v>984</v>
      </c>
      <c r="J816" s="666" t="s">
        <v>985</v>
      </c>
      <c r="K816" s="666" t="s">
        <v>986</v>
      </c>
      <c r="L816" s="668">
        <v>125.28999999999996</v>
      </c>
      <c r="M816" s="668">
        <v>3</v>
      </c>
      <c r="N816" s="669">
        <v>375.86999999999989</v>
      </c>
    </row>
    <row r="817" spans="1:14" ht="14.4" customHeight="1" x14ac:dyDescent="0.3">
      <c r="A817" s="664" t="s">
        <v>544</v>
      </c>
      <c r="B817" s="665" t="s">
        <v>545</v>
      </c>
      <c r="C817" s="666" t="s">
        <v>554</v>
      </c>
      <c r="D817" s="667" t="s">
        <v>4278</v>
      </c>
      <c r="E817" s="666" t="s">
        <v>569</v>
      </c>
      <c r="F817" s="667" t="s">
        <v>4283</v>
      </c>
      <c r="G817" s="666" t="s">
        <v>613</v>
      </c>
      <c r="H817" s="666" t="s">
        <v>991</v>
      </c>
      <c r="I817" s="666" t="s">
        <v>991</v>
      </c>
      <c r="J817" s="666" t="s">
        <v>755</v>
      </c>
      <c r="K817" s="666" t="s">
        <v>992</v>
      </c>
      <c r="L817" s="668">
        <v>108.51457353096104</v>
      </c>
      <c r="M817" s="668">
        <v>33</v>
      </c>
      <c r="N817" s="669">
        <v>3580.9809265217145</v>
      </c>
    </row>
    <row r="818" spans="1:14" ht="14.4" customHeight="1" x14ac:dyDescent="0.3">
      <c r="A818" s="664" t="s">
        <v>544</v>
      </c>
      <c r="B818" s="665" t="s">
        <v>545</v>
      </c>
      <c r="C818" s="666" t="s">
        <v>554</v>
      </c>
      <c r="D818" s="667" t="s">
        <v>4278</v>
      </c>
      <c r="E818" s="666" t="s">
        <v>569</v>
      </c>
      <c r="F818" s="667" t="s">
        <v>4283</v>
      </c>
      <c r="G818" s="666" t="s">
        <v>613</v>
      </c>
      <c r="H818" s="666" t="s">
        <v>993</v>
      </c>
      <c r="I818" s="666" t="s">
        <v>994</v>
      </c>
      <c r="J818" s="666" t="s">
        <v>995</v>
      </c>
      <c r="K818" s="666" t="s">
        <v>996</v>
      </c>
      <c r="L818" s="668">
        <v>44.892789975308752</v>
      </c>
      <c r="M818" s="668">
        <v>45</v>
      </c>
      <c r="N818" s="669">
        <v>2020.1755488888937</v>
      </c>
    </row>
    <row r="819" spans="1:14" ht="14.4" customHeight="1" x14ac:dyDescent="0.3">
      <c r="A819" s="664" t="s">
        <v>544</v>
      </c>
      <c r="B819" s="665" t="s">
        <v>545</v>
      </c>
      <c r="C819" s="666" t="s">
        <v>554</v>
      </c>
      <c r="D819" s="667" t="s">
        <v>4278</v>
      </c>
      <c r="E819" s="666" t="s">
        <v>569</v>
      </c>
      <c r="F819" s="667" t="s">
        <v>4283</v>
      </c>
      <c r="G819" s="666" t="s">
        <v>613</v>
      </c>
      <c r="H819" s="666" t="s">
        <v>997</v>
      </c>
      <c r="I819" s="666" t="s">
        <v>998</v>
      </c>
      <c r="J819" s="666" t="s">
        <v>995</v>
      </c>
      <c r="K819" s="666" t="s">
        <v>999</v>
      </c>
      <c r="L819" s="668">
        <v>209.98249221448748</v>
      </c>
      <c r="M819" s="668">
        <v>33</v>
      </c>
      <c r="N819" s="669">
        <v>6929.4222430780865</v>
      </c>
    </row>
    <row r="820" spans="1:14" ht="14.4" customHeight="1" x14ac:dyDescent="0.3">
      <c r="A820" s="664" t="s">
        <v>544</v>
      </c>
      <c r="B820" s="665" t="s">
        <v>545</v>
      </c>
      <c r="C820" s="666" t="s">
        <v>554</v>
      </c>
      <c r="D820" s="667" t="s">
        <v>4278</v>
      </c>
      <c r="E820" s="666" t="s">
        <v>569</v>
      </c>
      <c r="F820" s="667" t="s">
        <v>4283</v>
      </c>
      <c r="G820" s="666" t="s">
        <v>613</v>
      </c>
      <c r="H820" s="666" t="s">
        <v>1000</v>
      </c>
      <c r="I820" s="666" t="s">
        <v>1001</v>
      </c>
      <c r="J820" s="666" t="s">
        <v>1002</v>
      </c>
      <c r="K820" s="666" t="s">
        <v>1003</v>
      </c>
      <c r="L820" s="668">
        <v>74.889999999999986</v>
      </c>
      <c r="M820" s="668">
        <v>4</v>
      </c>
      <c r="N820" s="669">
        <v>299.55999999999995</v>
      </c>
    </row>
    <row r="821" spans="1:14" ht="14.4" customHeight="1" x14ac:dyDescent="0.3">
      <c r="A821" s="664" t="s">
        <v>544</v>
      </c>
      <c r="B821" s="665" t="s">
        <v>545</v>
      </c>
      <c r="C821" s="666" t="s">
        <v>554</v>
      </c>
      <c r="D821" s="667" t="s">
        <v>4278</v>
      </c>
      <c r="E821" s="666" t="s">
        <v>569</v>
      </c>
      <c r="F821" s="667" t="s">
        <v>4283</v>
      </c>
      <c r="G821" s="666" t="s">
        <v>613</v>
      </c>
      <c r="H821" s="666" t="s">
        <v>1004</v>
      </c>
      <c r="I821" s="666" t="s">
        <v>1005</v>
      </c>
      <c r="J821" s="666" t="s">
        <v>1006</v>
      </c>
      <c r="K821" s="666" t="s">
        <v>1007</v>
      </c>
      <c r="L821" s="668">
        <v>375.7997949047645</v>
      </c>
      <c r="M821" s="668">
        <v>22</v>
      </c>
      <c r="N821" s="669">
        <v>8267.5954879048186</v>
      </c>
    </row>
    <row r="822" spans="1:14" ht="14.4" customHeight="1" x14ac:dyDescent="0.3">
      <c r="A822" s="664" t="s">
        <v>544</v>
      </c>
      <c r="B822" s="665" t="s">
        <v>545</v>
      </c>
      <c r="C822" s="666" t="s">
        <v>554</v>
      </c>
      <c r="D822" s="667" t="s">
        <v>4278</v>
      </c>
      <c r="E822" s="666" t="s">
        <v>569</v>
      </c>
      <c r="F822" s="667" t="s">
        <v>4283</v>
      </c>
      <c r="G822" s="666" t="s">
        <v>613</v>
      </c>
      <c r="H822" s="666" t="s">
        <v>2963</v>
      </c>
      <c r="I822" s="666" t="s">
        <v>2964</v>
      </c>
      <c r="J822" s="666" t="s">
        <v>2965</v>
      </c>
      <c r="K822" s="666" t="s">
        <v>944</v>
      </c>
      <c r="L822" s="668">
        <v>39.289583293371358</v>
      </c>
      <c r="M822" s="668">
        <v>4</v>
      </c>
      <c r="N822" s="669">
        <v>157.15833317348543</v>
      </c>
    </row>
    <row r="823" spans="1:14" ht="14.4" customHeight="1" x14ac:dyDescent="0.3">
      <c r="A823" s="664" t="s">
        <v>544</v>
      </c>
      <c r="B823" s="665" t="s">
        <v>545</v>
      </c>
      <c r="C823" s="666" t="s">
        <v>554</v>
      </c>
      <c r="D823" s="667" t="s">
        <v>4278</v>
      </c>
      <c r="E823" s="666" t="s">
        <v>569</v>
      </c>
      <c r="F823" s="667" t="s">
        <v>4283</v>
      </c>
      <c r="G823" s="666" t="s">
        <v>613</v>
      </c>
      <c r="H823" s="666" t="s">
        <v>1012</v>
      </c>
      <c r="I823" s="666" t="s">
        <v>1013</v>
      </c>
      <c r="J823" s="666" t="s">
        <v>1014</v>
      </c>
      <c r="K823" s="666" t="s">
        <v>1015</v>
      </c>
      <c r="L823" s="668">
        <v>53.140081090572323</v>
      </c>
      <c r="M823" s="668">
        <v>2</v>
      </c>
      <c r="N823" s="669">
        <v>106.28016218114465</v>
      </c>
    </row>
    <row r="824" spans="1:14" ht="14.4" customHeight="1" x14ac:dyDescent="0.3">
      <c r="A824" s="664" t="s">
        <v>544</v>
      </c>
      <c r="B824" s="665" t="s">
        <v>545</v>
      </c>
      <c r="C824" s="666" t="s">
        <v>554</v>
      </c>
      <c r="D824" s="667" t="s">
        <v>4278</v>
      </c>
      <c r="E824" s="666" t="s">
        <v>569</v>
      </c>
      <c r="F824" s="667" t="s">
        <v>4283</v>
      </c>
      <c r="G824" s="666" t="s">
        <v>613</v>
      </c>
      <c r="H824" s="666" t="s">
        <v>1020</v>
      </c>
      <c r="I824" s="666" t="s">
        <v>1021</v>
      </c>
      <c r="J824" s="666" t="s">
        <v>1022</v>
      </c>
      <c r="K824" s="666" t="s">
        <v>1023</v>
      </c>
      <c r="L824" s="668">
        <v>37.889999999999993</v>
      </c>
      <c r="M824" s="668">
        <v>16</v>
      </c>
      <c r="N824" s="669">
        <v>606.2399999999999</v>
      </c>
    </row>
    <row r="825" spans="1:14" ht="14.4" customHeight="1" x14ac:dyDescent="0.3">
      <c r="A825" s="664" t="s">
        <v>544</v>
      </c>
      <c r="B825" s="665" t="s">
        <v>545</v>
      </c>
      <c r="C825" s="666" t="s">
        <v>554</v>
      </c>
      <c r="D825" s="667" t="s">
        <v>4278</v>
      </c>
      <c r="E825" s="666" t="s">
        <v>569</v>
      </c>
      <c r="F825" s="667" t="s">
        <v>4283</v>
      </c>
      <c r="G825" s="666" t="s">
        <v>613</v>
      </c>
      <c r="H825" s="666" t="s">
        <v>1024</v>
      </c>
      <c r="I825" s="666" t="s">
        <v>1025</v>
      </c>
      <c r="J825" s="666" t="s">
        <v>1026</v>
      </c>
      <c r="K825" s="666" t="s">
        <v>1027</v>
      </c>
      <c r="L825" s="668">
        <v>111.93542441829639</v>
      </c>
      <c r="M825" s="668">
        <v>88</v>
      </c>
      <c r="N825" s="669">
        <v>9850.317348810082</v>
      </c>
    </row>
    <row r="826" spans="1:14" ht="14.4" customHeight="1" x14ac:dyDescent="0.3">
      <c r="A826" s="664" t="s">
        <v>544</v>
      </c>
      <c r="B826" s="665" t="s">
        <v>545</v>
      </c>
      <c r="C826" s="666" t="s">
        <v>554</v>
      </c>
      <c r="D826" s="667" t="s">
        <v>4278</v>
      </c>
      <c r="E826" s="666" t="s">
        <v>569</v>
      </c>
      <c r="F826" s="667" t="s">
        <v>4283</v>
      </c>
      <c r="G826" s="666" t="s">
        <v>613</v>
      </c>
      <c r="H826" s="666" t="s">
        <v>1028</v>
      </c>
      <c r="I826" s="666" t="s">
        <v>1029</v>
      </c>
      <c r="J826" s="666" t="s">
        <v>1030</v>
      </c>
      <c r="K826" s="666" t="s">
        <v>1031</v>
      </c>
      <c r="L826" s="668">
        <v>45.61985210109502</v>
      </c>
      <c r="M826" s="668">
        <v>8</v>
      </c>
      <c r="N826" s="669">
        <v>364.95881680876016</v>
      </c>
    </row>
    <row r="827" spans="1:14" ht="14.4" customHeight="1" x14ac:dyDescent="0.3">
      <c r="A827" s="664" t="s">
        <v>544</v>
      </c>
      <c r="B827" s="665" t="s">
        <v>545</v>
      </c>
      <c r="C827" s="666" t="s">
        <v>554</v>
      </c>
      <c r="D827" s="667" t="s">
        <v>4278</v>
      </c>
      <c r="E827" s="666" t="s">
        <v>569</v>
      </c>
      <c r="F827" s="667" t="s">
        <v>4283</v>
      </c>
      <c r="G827" s="666" t="s">
        <v>613</v>
      </c>
      <c r="H827" s="666" t="s">
        <v>2966</v>
      </c>
      <c r="I827" s="666" t="s">
        <v>2967</v>
      </c>
      <c r="J827" s="666" t="s">
        <v>2968</v>
      </c>
      <c r="K827" s="666" t="s">
        <v>2969</v>
      </c>
      <c r="L827" s="668">
        <v>122.61000000000003</v>
      </c>
      <c r="M827" s="668">
        <v>1</v>
      </c>
      <c r="N827" s="669">
        <v>122.61000000000003</v>
      </c>
    </row>
    <row r="828" spans="1:14" ht="14.4" customHeight="1" x14ac:dyDescent="0.3">
      <c r="A828" s="664" t="s">
        <v>544</v>
      </c>
      <c r="B828" s="665" t="s">
        <v>545</v>
      </c>
      <c r="C828" s="666" t="s">
        <v>554</v>
      </c>
      <c r="D828" s="667" t="s">
        <v>4278</v>
      </c>
      <c r="E828" s="666" t="s">
        <v>569</v>
      </c>
      <c r="F828" s="667" t="s">
        <v>4283</v>
      </c>
      <c r="G828" s="666" t="s">
        <v>613</v>
      </c>
      <c r="H828" s="666" t="s">
        <v>1032</v>
      </c>
      <c r="I828" s="666" t="s">
        <v>1033</v>
      </c>
      <c r="J828" s="666" t="s">
        <v>766</v>
      </c>
      <c r="K828" s="666" t="s">
        <v>1034</v>
      </c>
      <c r="L828" s="668">
        <v>159.84</v>
      </c>
      <c r="M828" s="668">
        <v>9</v>
      </c>
      <c r="N828" s="669">
        <v>1438.56</v>
      </c>
    </row>
    <row r="829" spans="1:14" ht="14.4" customHeight="1" x14ac:dyDescent="0.3">
      <c r="A829" s="664" t="s">
        <v>544</v>
      </c>
      <c r="B829" s="665" t="s">
        <v>545</v>
      </c>
      <c r="C829" s="666" t="s">
        <v>554</v>
      </c>
      <c r="D829" s="667" t="s">
        <v>4278</v>
      </c>
      <c r="E829" s="666" t="s">
        <v>569</v>
      </c>
      <c r="F829" s="667" t="s">
        <v>4283</v>
      </c>
      <c r="G829" s="666" t="s">
        <v>613</v>
      </c>
      <c r="H829" s="666" t="s">
        <v>1035</v>
      </c>
      <c r="I829" s="666" t="s">
        <v>1036</v>
      </c>
      <c r="J829" s="666" t="s">
        <v>1037</v>
      </c>
      <c r="K829" s="666" t="s">
        <v>1038</v>
      </c>
      <c r="L829" s="668">
        <v>9.2948953151619857</v>
      </c>
      <c r="M829" s="668">
        <v>125</v>
      </c>
      <c r="N829" s="669">
        <v>1161.8619143952483</v>
      </c>
    </row>
    <row r="830" spans="1:14" ht="14.4" customHeight="1" x14ac:dyDescent="0.3">
      <c r="A830" s="664" t="s">
        <v>544</v>
      </c>
      <c r="B830" s="665" t="s">
        <v>545</v>
      </c>
      <c r="C830" s="666" t="s">
        <v>554</v>
      </c>
      <c r="D830" s="667" t="s">
        <v>4278</v>
      </c>
      <c r="E830" s="666" t="s">
        <v>569</v>
      </c>
      <c r="F830" s="667" t="s">
        <v>4283</v>
      </c>
      <c r="G830" s="666" t="s">
        <v>613</v>
      </c>
      <c r="H830" s="666" t="s">
        <v>1039</v>
      </c>
      <c r="I830" s="666" t="s">
        <v>1040</v>
      </c>
      <c r="J830" s="666" t="s">
        <v>1041</v>
      </c>
      <c r="K830" s="666" t="s">
        <v>870</v>
      </c>
      <c r="L830" s="668">
        <v>60.374506317401298</v>
      </c>
      <c r="M830" s="668">
        <v>15</v>
      </c>
      <c r="N830" s="669">
        <v>905.61759476101952</v>
      </c>
    </row>
    <row r="831" spans="1:14" ht="14.4" customHeight="1" x14ac:dyDescent="0.3">
      <c r="A831" s="664" t="s">
        <v>544</v>
      </c>
      <c r="B831" s="665" t="s">
        <v>545</v>
      </c>
      <c r="C831" s="666" t="s">
        <v>554</v>
      </c>
      <c r="D831" s="667" t="s">
        <v>4278</v>
      </c>
      <c r="E831" s="666" t="s">
        <v>569</v>
      </c>
      <c r="F831" s="667" t="s">
        <v>4283</v>
      </c>
      <c r="G831" s="666" t="s">
        <v>613</v>
      </c>
      <c r="H831" s="666" t="s">
        <v>1042</v>
      </c>
      <c r="I831" s="666" t="s">
        <v>1043</v>
      </c>
      <c r="J831" s="666" t="s">
        <v>1044</v>
      </c>
      <c r="K831" s="666" t="s">
        <v>1045</v>
      </c>
      <c r="L831" s="668">
        <v>26.279976883116237</v>
      </c>
      <c r="M831" s="668">
        <v>15</v>
      </c>
      <c r="N831" s="669">
        <v>394.19965324674354</v>
      </c>
    </row>
    <row r="832" spans="1:14" ht="14.4" customHeight="1" x14ac:dyDescent="0.3">
      <c r="A832" s="664" t="s">
        <v>544</v>
      </c>
      <c r="B832" s="665" t="s">
        <v>545</v>
      </c>
      <c r="C832" s="666" t="s">
        <v>554</v>
      </c>
      <c r="D832" s="667" t="s">
        <v>4278</v>
      </c>
      <c r="E832" s="666" t="s">
        <v>569</v>
      </c>
      <c r="F832" s="667" t="s">
        <v>4283</v>
      </c>
      <c r="G832" s="666" t="s">
        <v>613</v>
      </c>
      <c r="H832" s="666" t="s">
        <v>1050</v>
      </c>
      <c r="I832" s="666" t="s">
        <v>1050</v>
      </c>
      <c r="J832" s="666" t="s">
        <v>1051</v>
      </c>
      <c r="K832" s="666" t="s">
        <v>1052</v>
      </c>
      <c r="L832" s="668">
        <v>334.07666666666671</v>
      </c>
      <c r="M832" s="668">
        <v>3</v>
      </c>
      <c r="N832" s="669">
        <v>1002.2300000000001</v>
      </c>
    </row>
    <row r="833" spans="1:14" ht="14.4" customHeight="1" x14ac:dyDescent="0.3">
      <c r="A833" s="664" t="s">
        <v>544</v>
      </c>
      <c r="B833" s="665" t="s">
        <v>545</v>
      </c>
      <c r="C833" s="666" t="s">
        <v>554</v>
      </c>
      <c r="D833" s="667" t="s">
        <v>4278</v>
      </c>
      <c r="E833" s="666" t="s">
        <v>569</v>
      </c>
      <c r="F833" s="667" t="s">
        <v>4283</v>
      </c>
      <c r="G833" s="666" t="s">
        <v>613</v>
      </c>
      <c r="H833" s="666" t="s">
        <v>1053</v>
      </c>
      <c r="I833" s="666" t="s">
        <v>1054</v>
      </c>
      <c r="J833" s="666" t="s">
        <v>1055</v>
      </c>
      <c r="K833" s="666" t="s">
        <v>1056</v>
      </c>
      <c r="L833" s="668">
        <v>156.44669955941089</v>
      </c>
      <c r="M833" s="668">
        <v>45</v>
      </c>
      <c r="N833" s="669">
        <v>7040.10148017349</v>
      </c>
    </row>
    <row r="834" spans="1:14" ht="14.4" customHeight="1" x14ac:dyDescent="0.3">
      <c r="A834" s="664" t="s">
        <v>544</v>
      </c>
      <c r="B834" s="665" t="s">
        <v>545</v>
      </c>
      <c r="C834" s="666" t="s">
        <v>554</v>
      </c>
      <c r="D834" s="667" t="s">
        <v>4278</v>
      </c>
      <c r="E834" s="666" t="s">
        <v>569</v>
      </c>
      <c r="F834" s="667" t="s">
        <v>4283</v>
      </c>
      <c r="G834" s="666" t="s">
        <v>613</v>
      </c>
      <c r="H834" s="666" t="s">
        <v>1057</v>
      </c>
      <c r="I834" s="666" t="s">
        <v>1058</v>
      </c>
      <c r="J834" s="666" t="s">
        <v>1059</v>
      </c>
      <c r="K834" s="666" t="s">
        <v>1060</v>
      </c>
      <c r="L834" s="668">
        <v>257.36999999999983</v>
      </c>
      <c r="M834" s="668">
        <v>2</v>
      </c>
      <c r="N834" s="669">
        <v>514.73999999999967</v>
      </c>
    </row>
    <row r="835" spans="1:14" ht="14.4" customHeight="1" x14ac:dyDescent="0.3">
      <c r="A835" s="664" t="s">
        <v>544</v>
      </c>
      <c r="B835" s="665" t="s">
        <v>545</v>
      </c>
      <c r="C835" s="666" t="s">
        <v>554</v>
      </c>
      <c r="D835" s="667" t="s">
        <v>4278</v>
      </c>
      <c r="E835" s="666" t="s">
        <v>569</v>
      </c>
      <c r="F835" s="667" t="s">
        <v>4283</v>
      </c>
      <c r="G835" s="666" t="s">
        <v>613</v>
      </c>
      <c r="H835" s="666" t="s">
        <v>2970</v>
      </c>
      <c r="I835" s="666" t="s">
        <v>1062</v>
      </c>
      <c r="J835" s="666" t="s">
        <v>2971</v>
      </c>
      <c r="K835" s="666"/>
      <c r="L835" s="668">
        <v>218.19999999999996</v>
      </c>
      <c r="M835" s="668">
        <v>2</v>
      </c>
      <c r="N835" s="669">
        <v>436.39999999999992</v>
      </c>
    </row>
    <row r="836" spans="1:14" ht="14.4" customHeight="1" x14ac:dyDescent="0.3">
      <c r="A836" s="664" t="s">
        <v>544</v>
      </c>
      <c r="B836" s="665" t="s">
        <v>545</v>
      </c>
      <c r="C836" s="666" t="s">
        <v>554</v>
      </c>
      <c r="D836" s="667" t="s">
        <v>4278</v>
      </c>
      <c r="E836" s="666" t="s">
        <v>569</v>
      </c>
      <c r="F836" s="667" t="s">
        <v>4283</v>
      </c>
      <c r="G836" s="666" t="s">
        <v>613</v>
      </c>
      <c r="H836" s="666" t="s">
        <v>1064</v>
      </c>
      <c r="I836" s="666" t="s">
        <v>1062</v>
      </c>
      <c r="J836" s="666" t="s">
        <v>1065</v>
      </c>
      <c r="K836" s="666" t="s">
        <v>1066</v>
      </c>
      <c r="L836" s="668">
        <v>40.229999999999961</v>
      </c>
      <c r="M836" s="668">
        <v>2</v>
      </c>
      <c r="N836" s="669">
        <v>80.459999999999923</v>
      </c>
    </row>
    <row r="837" spans="1:14" ht="14.4" customHeight="1" x14ac:dyDescent="0.3">
      <c r="A837" s="664" t="s">
        <v>544</v>
      </c>
      <c r="B837" s="665" t="s">
        <v>545</v>
      </c>
      <c r="C837" s="666" t="s">
        <v>554</v>
      </c>
      <c r="D837" s="667" t="s">
        <v>4278</v>
      </c>
      <c r="E837" s="666" t="s">
        <v>569</v>
      </c>
      <c r="F837" s="667" t="s">
        <v>4283</v>
      </c>
      <c r="G837" s="666" t="s">
        <v>613</v>
      </c>
      <c r="H837" s="666" t="s">
        <v>1067</v>
      </c>
      <c r="I837" s="666" t="s">
        <v>1062</v>
      </c>
      <c r="J837" s="666" t="s">
        <v>1068</v>
      </c>
      <c r="K837" s="666"/>
      <c r="L837" s="668">
        <v>139.83788759921038</v>
      </c>
      <c r="M837" s="668">
        <v>11</v>
      </c>
      <c r="N837" s="669">
        <v>1538.216763591314</v>
      </c>
    </row>
    <row r="838" spans="1:14" ht="14.4" customHeight="1" x14ac:dyDescent="0.3">
      <c r="A838" s="664" t="s">
        <v>544</v>
      </c>
      <c r="B838" s="665" t="s">
        <v>545</v>
      </c>
      <c r="C838" s="666" t="s">
        <v>554</v>
      </c>
      <c r="D838" s="667" t="s">
        <v>4278</v>
      </c>
      <c r="E838" s="666" t="s">
        <v>569</v>
      </c>
      <c r="F838" s="667" t="s">
        <v>4283</v>
      </c>
      <c r="G838" s="666" t="s">
        <v>613</v>
      </c>
      <c r="H838" s="666" t="s">
        <v>1069</v>
      </c>
      <c r="I838" s="666" t="s">
        <v>1062</v>
      </c>
      <c r="J838" s="666" t="s">
        <v>1070</v>
      </c>
      <c r="K838" s="666"/>
      <c r="L838" s="668">
        <v>98.636310751795705</v>
      </c>
      <c r="M838" s="668">
        <v>189</v>
      </c>
      <c r="N838" s="669">
        <v>18642.262732089388</v>
      </c>
    </row>
    <row r="839" spans="1:14" ht="14.4" customHeight="1" x14ac:dyDescent="0.3">
      <c r="A839" s="664" t="s">
        <v>544</v>
      </c>
      <c r="B839" s="665" t="s">
        <v>545</v>
      </c>
      <c r="C839" s="666" t="s">
        <v>554</v>
      </c>
      <c r="D839" s="667" t="s">
        <v>4278</v>
      </c>
      <c r="E839" s="666" t="s">
        <v>569</v>
      </c>
      <c r="F839" s="667" t="s">
        <v>4283</v>
      </c>
      <c r="G839" s="666" t="s">
        <v>613</v>
      </c>
      <c r="H839" s="666" t="s">
        <v>1073</v>
      </c>
      <c r="I839" s="666" t="s">
        <v>1074</v>
      </c>
      <c r="J839" s="666" t="s">
        <v>1075</v>
      </c>
      <c r="K839" s="666" t="s">
        <v>1076</v>
      </c>
      <c r="L839" s="668">
        <v>70.285315125804615</v>
      </c>
      <c r="M839" s="668">
        <v>11</v>
      </c>
      <c r="N839" s="669">
        <v>773.13846638385075</v>
      </c>
    </row>
    <row r="840" spans="1:14" ht="14.4" customHeight="1" x14ac:dyDescent="0.3">
      <c r="A840" s="664" t="s">
        <v>544</v>
      </c>
      <c r="B840" s="665" t="s">
        <v>545</v>
      </c>
      <c r="C840" s="666" t="s">
        <v>554</v>
      </c>
      <c r="D840" s="667" t="s">
        <v>4278</v>
      </c>
      <c r="E840" s="666" t="s">
        <v>569</v>
      </c>
      <c r="F840" s="667" t="s">
        <v>4283</v>
      </c>
      <c r="G840" s="666" t="s">
        <v>613</v>
      </c>
      <c r="H840" s="666" t="s">
        <v>1077</v>
      </c>
      <c r="I840" s="666" t="s">
        <v>1078</v>
      </c>
      <c r="J840" s="666" t="s">
        <v>1079</v>
      </c>
      <c r="K840" s="666" t="s">
        <v>866</v>
      </c>
      <c r="L840" s="668">
        <v>32.759999999999991</v>
      </c>
      <c r="M840" s="668">
        <v>6</v>
      </c>
      <c r="N840" s="669">
        <v>196.55999999999995</v>
      </c>
    </row>
    <row r="841" spans="1:14" ht="14.4" customHeight="1" x14ac:dyDescent="0.3">
      <c r="A841" s="664" t="s">
        <v>544</v>
      </c>
      <c r="B841" s="665" t="s">
        <v>545</v>
      </c>
      <c r="C841" s="666" t="s">
        <v>554</v>
      </c>
      <c r="D841" s="667" t="s">
        <v>4278</v>
      </c>
      <c r="E841" s="666" t="s">
        <v>569</v>
      </c>
      <c r="F841" s="667" t="s">
        <v>4283</v>
      </c>
      <c r="G841" s="666" t="s">
        <v>613</v>
      </c>
      <c r="H841" s="666" t="s">
        <v>1080</v>
      </c>
      <c r="I841" s="666" t="s">
        <v>1081</v>
      </c>
      <c r="J841" s="666" t="s">
        <v>1044</v>
      </c>
      <c r="K841" s="666" t="s">
        <v>1082</v>
      </c>
      <c r="L841" s="668">
        <v>58.24972300015795</v>
      </c>
      <c r="M841" s="668">
        <v>11</v>
      </c>
      <c r="N841" s="669">
        <v>640.74695300173744</v>
      </c>
    </row>
    <row r="842" spans="1:14" ht="14.4" customHeight="1" x14ac:dyDescent="0.3">
      <c r="A842" s="664" t="s">
        <v>544</v>
      </c>
      <c r="B842" s="665" t="s">
        <v>545</v>
      </c>
      <c r="C842" s="666" t="s">
        <v>554</v>
      </c>
      <c r="D842" s="667" t="s">
        <v>4278</v>
      </c>
      <c r="E842" s="666" t="s">
        <v>569</v>
      </c>
      <c r="F842" s="667" t="s">
        <v>4283</v>
      </c>
      <c r="G842" s="666" t="s">
        <v>613</v>
      </c>
      <c r="H842" s="666" t="s">
        <v>1083</v>
      </c>
      <c r="I842" s="666" t="s">
        <v>1084</v>
      </c>
      <c r="J842" s="666" t="s">
        <v>1085</v>
      </c>
      <c r="K842" s="666" t="s">
        <v>1086</v>
      </c>
      <c r="L842" s="668">
        <v>67.060457838606652</v>
      </c>
      <c r="M842" s="668">
        <v>68</v>
      </c>
      <c r="N842" s="669">
        <v>4560.1111330252525</v>
      </c>
    </row>
    <row r="843" spans="1:14" ht="14.4" customHeight="1" x14ac:dyDescent="0.3">
      <c r="A843" s="664" t="s">
        <v>544</v>
      </c>
      <c r="B843" s="665" t="s">
        <v>545</v>
      </c>
      <c r="C843" s="666" t="s">
        <v>554</v>
      </c>
      <c r="D843" s="667" t="s">
        <v>4278</v>
      </c>
      <c r="E843" s="666" t="s">
        <v>569</v>
      </c>
      <c r="F843" s="667" t="s">
        <v>4283</v>
      </c>
      <c r="G843" s="666" t="s">
        <v>613</v>
      </c>
      <c r="H843" s="666" t="s">
        <v>1087</v>
      </c>
      <c r="I843" s="666" t="s">
        <v>1088</v>
      </c>
      <c r="J843" s="666" t="s">
        <v>1089</v>
      </c>
      <c r="K843" s="666" t="s">
        <v>1090</v>
      </c>
      <c r="L843" s="668">
        <v>91.729999999999976</v>
      </c>
      <c r="M843" s="668">
        <v>3</v>
      </c>
      <c r="N843" s="669">
        <v>275.18999999999994</v>
      </c>
    </row>
    <row r="844" spans="1:14" ht="14.4" customHeight="1" x14ac:dyDescent="0.3">
      <c r="A844" s="664" t="s">
        <v>544</v>
      </c>
      <c r="B844" s="665" t="s">
        <v>545</v>
      </c>
      <c r="C844" s="666" t="s">
        <v>554</v>
      </c>
      <c r="D844" s="667" t="s">
        <v>4278</v>
      </c>
      <c r="E844" s="666" t="s">
        <v>569</v>
      </c>
      <c r="F844" s="667" t="s">
        <v>4283</v>
      </c>
      <c r="G844" s="666" t="s">
        <v>613</v>
      </c>
      <c r="H844" s="666" t="s">
        <v>1091</v>
      </c>
      <c r="I844" s="666" t="s">
        <v>1092</v>
      </c>
      <c r="J844" s="666" t="s">
        <v>1093</v>
      </c>
      <c r="K844" s="666" t="s">
        <v>1094</v>
      </c>
      <c r="L844" s="668">
        <v>112.96002469277239</v>
      </c>
      <c r="M844" s="668">
        <v>68</v>
      </c>
      <c r="N844" s="669">
        <v>7681.2816791085224</v>
      </c>
    </row>
    <row r="845" spans="1:14" ht="14.4" customHeight="1" x14ac:dyDescent="0.3">
      <c r="A845" s="664" t="s">
        <v>544</v>
      </c>
      <c r="B845" s="665" t="s">
        <v>545</v>
      </c>
      <c r="C845" s="666" t="s">
        <v>554</v>
      </c>
      <c r="D845" s="667" t="s">
        <v>4278</v>
      </c>
      <c r="E845" s="666" t="s">
        <v>569</v>
      </c>
      <c r="F845" s="667" t="s">
        <v>4283</v>
      </c>
      <c r="G845" s="666" t="s">
        <v>613</v>
      </c>
      <c r="H845" s="666" t="s">
        <v>1095</v>
      </c>
      <c r="I845" s="666" t="s">
        <v>1096</v>
      </c>
      <c r="J845" s="666" t="s">
        <v>1097</v>
      </c>
      <c r="K845" s="666" t="s">
        <v>1098</v>
      </c>
      <c r="L845" s="668">
        <v>32.256245073577411</v>
      </c>
      <c r="M845" s="668">
        <v>16</v>
      </c>
      <c r="N845" s="669">
        <v>516.09992117723857</v>
      </c>
    </row>
    <row r="846" spans="1:14" ht="14.4" customHeight="1" x14ac:dyDescent="0.3">
      <c r="A846" s="664" t="s">
        <v>544</v>
      </c>
      <c r="B846" s="665" t="s">
        <v>545</v>
      </c>
      <c r="C846" s="666" t="s">
        <v>554</v>
      </c>
      <c r="D846" s="667" t="s">
        <v>4278</v>
      </c>
      <c r="E846" s="666" t="s">
        <v>569</v>
      </c>
      <c r="F846" s="667" t="s">
        <v>4283</v>
      </c>
      <c r="G846" s="666" t="s">
        <v>613</v>
      </c>
      <c r="H846" s="666" t="s">
        <v>1099</v>
      </c>
      <c r="I846" s="666" t="s">
        <v>1100</v>
      </c>
      <c r="J846" s="666" t="s">
        <v>1101</v>
      </c>
      <c r="K846" s="666" t="s">
        <v>1102</v>
      </c>
      <c r="L846" s="668">
        <v>34.500000318304757</v>
      </c>
      <c r="M846" s="668">
        <v>9</v>
      </c>
      <c r="N846" s="669">
        <v>310.50000286474278</v>
      </c>
    </row>
    <row r="847" spans="1:14" ht="14.4" customHeight="1" x14ac:dyDescent="0.3">
      <c r="A847" s="664" t="s">
        <v>544</v>
      </c>
      <c r="B847" s="665" t="s">
        <v>545</v>
      </c>
      <c r="C847" s="666" t="s">
        <v>554</v>
      </c>
      <c r="D847" s="667" t="s">
        <v>4278</v>
      </c>
      <c r="E847" s="666" t="s">
        <v>569</v>
      </c>
      <c r="F847" s="667" t="s">
        <v>4283</v>
      </c>
      <c r="G847" s="666" t="s">
        <v>613</v>
      </c>
      <c r="H847" s="666" t="s">
        <v>1103</v>
      </c>
      <c r="I847" s="666" t="s">
        <v>1104</v>
      </c>
      <c r="J847" s="666" t="s">
        <v>1105</v>
      </c>
      <c r="K847" s="666" t="s">
        <v>1106</v>
      </c>
      <c r="L847" s="668">
        <v>130.30340700192002</v>
      </c>
      <c r="M847" s="668">
        <v>9</v>
      </c>
      <c r="N847" s="669">
        <v>1172.7306630172802</v>
      </c>
    </row>
    <row r="848" spans="1:14" ht="14.4" customHeight="1" x14ac:dyDescent="0.3">
      <c r="A848" s="664" t="s">
        <v>544</v>
      </c>
      <c r="B848" s="665" t="s">
        <v>545</v>
      </c>
      <c r="C848" s="666" t="s">
        <v>554</v>
      </c>
      <c r="D848" s="667" t="s">
        <v>4278</v>
      </c>
      <c r="E848" s="666" t="s">
        <v>569</v>
      </c>
      <c r="F848" s="667" t="s">
        <v>4283</v>
      </c>
      <c r="G848" s="666" t="s">
        <v>613</v>
      </c>
      <c r="H848" s="666" t="s">
        <v>1107</v>
      </c>
      <c r="I848" s="666" t="s">
        <v>1108</v>
      </c>
      <c r="J848" s="666" t="s">
        <v>1109</v>
      </c>
      <c r="K848" s="666" t="s">
        <v>1110</v>
      </c>
      <c r="L848" s="668">
        <v>37.4</v>
      </c>
      <c r="M848" s="668">
        <v>12</v>
      </c>
      <c r="N848" s="669">
        <v>448.8</v>
      </c>
    </row>
    <row r="849" spans="1:14" ht="14.4" customHeight="1" x14ac:dyDescent="0.3">
      <c r="A849" s="664" t="s">
        <v>544</v>
      </c>
      <c r="B849" s="665" t="s">
        <v>545</v>
      </c>
      <c r="C849" s="666" t="s">
        <v>554</v>
      </c>
      <c r="D849" s="667" t="s">
        <v>4278</v>
      </c>
      <c r="E849" s="666" t="s">
        <v>569</v>
      </c>
      <c r="F849" s="667" t="s">
        <v>4283</v>
      </c>
      <c r="G849" s="666" t="s">
        <v>613</v>
      </c>
      <c r="H849" s="666" t="s">
        <v>1111</v>
      </c>
      <c r="I849" s="666" t="s">
        <v>1112</v>
      </c>
      <c r="J849" s="666" t="s">
        <v>1113</v>
      </c>
      <c r="K849" s="666" t="s">
        <v>1114</v>
      </c>
      <c r="L849" s="668">
        <v>71.024250000000009</v>
      </c>
      <c r="M849" s="668">
        <v>40</v>
      </c>
      <c r="N849" s="669">
        <v>2840.9700000000003</v>
      </c>
    </row>
    <row r="850" spans="1:14" ht="14.4" customHeight="1" x14ac:dyDescent="0.3">
      <c r="A850" s="664" t="s">
        <v>544</v>
      </c>
      <c r="B850" s="665" t="s">
        <v>545</v>
      </c>
      <c r="C850" s="666" t="s">
        <v>554</v>
      </c>
      <c r="D850" s="667" t="s">
        <v>4278</v>
      </c>
      <c r="E850" s="666" t="s">
        <v>569</v>
      </c>
      <c r="F850" s="667" t="s">
        <v>4283</v>
      </c>
      <c r="G850" s="666" t="s">
        <v>613</v>
      </c>
      <c r="H850" s="666" t="s">
        <v>2972</v>
      </c>
      <c r="I850" s="666" t="s">
        <v>2973</v>
      </c>
      <c r="J850" s="666" t="s">
        <v>2974</v>
      </c>
      <c r="K850" s="666" t="s">
        <v>2975</v>
      </c>
      <c r="L850" s="668">
        <v>98.514984645621041</v>
      </c>
      <c r="M850" s="668">
        <v>4</v>
      </c>
      <c r="N850" s="669">
        <v>394.05993858248416</v>
      </c>
    </row>
    <row r="851" spans="1:14" ht="14.4" customHeight="1" x14ac:dyDescent="0.3">
      <c r="A851" s="664" t="s">
        <v>544</v>
      </c>
      <c r="B851" s="665" t="s">
        <v>545</v>
      </c>
      <c r="C851" s="666" t="s">
        <v>554</v>
      </c>
      <c r="D851" s="667" t="s">
        <v>4278</v>
      </c>
      <c r="E851" s="666" t="s">
        <v>569</v>
      </c>
      <c r="F851" s="667" t="s">
        <v>4283</v>
      </c>
      <c r="G851" s="666" t="s">
        <v>613</v>
      </c>
      <c r="H851" s="666" t="s">
        <v>2976</v>
      </c>
      <c r="I851" s="666" t="s">
        <v>2977</v>
      </c>
      <c r="J851" s="666" t="s">
        <v>2974</v>
      </c>
      <c r="K851" s="666" t="s">
        <v>2978</v>
      </c>
      <c r="L851" s="668">
        <v>42.427279872514312</v>
      </c>
      <c r="M851" s="668">
        <v>36</v>
      </c>
      <c r="N851" s="669">
        <v>1527.3820754105152</v>
      </c>
    </row>
    <row r="852" spans="1:14" ht="14.4" customHeight="1" x14ac:dyDescent="0.3">
      <c r="A852" s="664" t="s">
        <v>544</v>
      </c>
      <c r="B852" s="665" t="s">
        <v>545</v>
      </c>
      <c r="C852" s="666" t="s">
        <v>554</v>
      </c>
      <c r="D852" s="667" t="s">
        <v>4278</v>
      </c>
      <c r="E852" s="666" t="s">
        <v>569</v>
      </c>
      <c r="F852" s="667" t="s">
        <v>4283</v>
      </c>
      <c r="G852" s="666" t="s">
        <v>613</v>
      </c>
      <c r="H852" s="666" t="s">
        <v>1122</v>
      </c>
      <c r="I852" s="666" t="s">
        <v>1123</v>
      </c>
      <c r="J852" s="666" t="s">
        <v>846</v>
      </c>
      <c r="K852" s="666" t="s">
        <v>1124</v>
      </c>
      <c r="L852" s="668">
        <v>70.239999999999995</v>
      </c>
      <c r="M852" s="668">
        <v>4</v>
      </c>
      <c r="N852" s="669">
        <v>280.95999999999998</v>
      </c>
    </row>
    <row r="853" spans="1:14" ht="14.4" customHeight="1" x14ac:dyDescent="0.3">
      <c r="A853" s="664" t="s">
        <v>544</v>
      </c>
      <c r="B853" s="665" t="s">
        <v>545</v>
      </c>
      <c r="C853" s="666" t="s">
        <v>554</v>
      </c>
      <c r="D853" s="667" t="s">
        <v>4278</v>
      </c>
      <c r="E853" s="666" t="s">
        <v>569</v>
      </c>
      <c r="F853" s="667" t="s">
        <v>4283</v>
      </c>
      <c r="G853" s="666" t="s">
        <v>613</v>
      </c>
      <c r="H853" s="666" t="s">
        <v>1125</v>
      </c>
      <c r="I853" s="666" t="s">
        <v>1126</v>
      </c>
      <c r="J853" s="666" t="s">
        <v>1127</v>
      </c>
      <c r="K853" s="666" t="s">
        <v>1128</v>
      </c>
      <c r="L853" s="668">
        <v>220.67004348053061</v>
      </c>
      <c r="M853" s="668">
        <v>7</v>
      </c>
      <c r="N853" s="669">
        <v>1544.6903043637142</v>
      </c>
    </row>
    <row r="854" spans="1:14" ht="14.4" customHeight="1" x14ac:dyDescent="0.3">
      <c r="A854" s="664" t="s">
        <v>544</v>
      </c>
      <c r="B854" s="665" t="s">
        <v>545</v>
      </c>
      <c r="C854" s="666" t="s">
        <v>554</v>
      </c>
      <c r="D854" s="667" t="s">
        <v>4278</v>
      </c>
      <c r="E854" s="666" t="s">
        <v>569</v>
      </c>
      <c r="F854" s="667" t="s">
        <v>4283</v>
      </c>
      <c r="G854" s="666" t="s">
        <v>613</v>
      </c>
      <c r="H854" s="666" t="s">
        <v>2979</v>
      </c>
      <c r="I854" s="666" t="s">
        <v>2980</v>
      </c>
      <c r="J854" s="666" t="s">
        <v>1142</v>
      </c>
      <c r="K854" s="666" t="s">
        <v>2981</v>
      </c>
      <c r="L854" s="668">
        <v>18.545979881896951</v>
      </c>
      <c r="M854" s="668">
        <v>127</v>
      </c>
      <c r="N854" s="669">
        <v>2355.3394450009127</v>
      </c>
    </row>
    <row r="855" spans="1:14" ht="14.4" customHeight="1" x14ac:dyDescent="0.3">
      <c r="A855" s="664" t="s">
        <v>544</v>
      </c>
      <c r="B855" s="665" t="s">
        <v>545</v>
      </c>
      <c r="C855" s="666" t="s">
        <v>554</v>
      </c>
      <c r="D855" s="667" t="s">
        <v>4278</v>
      </c>
      <c r="E855" s="666" t="s">
        <v>569</v>
      </c>
      <c r="F855" s="667" t="s">
        <v>4283</v>
      </c>
      <c r="G855" s="666" t="s">
        <v>613</v>
      </c>
      <c r="H855" s="666" t="s">
        <v>2982</v>
      </c>
      <c r="I855" s="666" t="s">
        <v>2983</v>
      </c>
      <c r="J855" s="666" t="s">
        <v>1131</v>
      </c>
      <c r="K855" s="666" t="s">
        <v>2984</v>
      </c>
      <c r="L855" s="668">
        <v>100.17999999999996</v>
      </c>
      <c r="M855" s="668">
        <v>1</v>
      </c>
      <c r="N855" s="669">
        <v>100.17999999999996</v>
      </c>
    </row>
    <row r="856" spans="1:14" ht="14.4" customHeight="1" x14ac:dyDescent="0.3">
      <c r="A856" s="664" t="s">
        <v>544</v>
      </c>
      <c r="B856" s="665" t="s">
        <v>545</v>
      </c>
      <c r="C856" s="666" t="s">
        <v>554</v>
      </c>
      <c r="D856" s="667" t="s">
        <v>4278</v>
      </c>
      <c r="E856" s="666" t="s">
        <v>569</v>
      </c>
      <c r="F856" s="667" t="s">
        <v>4283</v>
      </c>
      <c r="G856" s="666" t="s">
        <v>613</v>
      </c>
      <c r="H856" s="666" t="s">
        <v>1129</v>
      </c>
      <c r="I856" s="666" t="s">
        <v>1130</v>
      </c>
      <c r="J856" s="666" t="s">
        <v>1131</v>
      </c>
      <c r="K856" s="666" t="s">
        <v>1132</v>
      </c>
      <c r="L856" s="668">
        <v>34.67</v>
      </c>
      <c r="M856" s="668">
        <v>6</v>
      </c>
      <c r="N856" s="669">
        <v>208.02</v>
      </c>
    </row>
    <row r="857" spans="1:14" ht="14.4" customHeight="1" x14ac:dyDescent="0.3">
      <c r="A857" s="664" t="s">
        <v>544</v>
      </c>
      <c r="B857" s="665" t="s">
        <v>545</v>
      </c>
      <c r="C857" s="666" t="s">
        <v>554</v>
      </c>
      <c r="D857" s="667" t="s">
        <v>4278</v>
      </c>
      <c r="E857" s="666" t="s">
        <v>569</v>
      </c>
      <c r="F857" s="667" t="s">
        <v>4283</v>
      </c>
      <c r="G857" s="666" t="s">
        <v>613</v>
      </c>
      <c r="H857" s="666" t="s">
        <v>1133</v>
      </c>
      <c r="I857" s="666" t="s">
        <v>1134</v>
      </c>
      <c r="J857" s="666" t="s">
        <v>1135</v>
      </c>
      <c r="K857" s="666" t="s">
        <v>1136</v>
      </c>
      <c r="L857" s="668">
        <v>185.83</v>
      </c>
      <c r="M857" s="668">
        <v>2</v>
      </c>
      <c r="N857" s="669">
        <v>371.66</v>
      </c>
    </row>
    <row r="858" spans="1:14" ht="14.4" customHeight="1" x14ac:dyDescent="0.3">
      <c r="A858" s="664" t="s">
        <v>544</v>
      </c>
      <c r="B858" s="665" t="s">
        <v>545</v>
      </c>
      <c r="C858" s="666" t="s">
        <v>554</v>
      </c>
      <c r="D858" s="667" t="s">
        <v>4278</v>
      </c>
      <c r="E858" s="666" t="s">
        <v>569</v>
      </c>
      <c r="F858" s="667" t="s">
        <v>4283</v>
      </c>
      <c r="G858" s="666" t="s">
        <v>613</v>
      </c>
      <c r="H858" s="666" t="s">
        <v>1137</v>
      </c>
      <c r="I858" s="666" t="s">
        <v>1138</v>
      </c>
      <c r="J858" s="666" t="s">
        <v>1135</v>
      </c>
      <c r="K858" s="666" t="s">
        <v>1139</v>
      </c>
      <c r="L858" s="668">
        <v>61.730009472425905</v>
      </c>
      <c r="M858" s="668">
        <v>3</v>
      </c>
      <c r="N858" s="669">
        <v>185.19002841727772</v>
      </c>
    </row>
    <row r="859" spans="1:14" ht="14.4" customHeight="1" x14ac:dyDescent="0.3">
      <c r="A859" s="664" t="s">
        <v>544</v>
      </c>
      <c r="B859" s="665" t="s">
        <v>545</v>
      </c>
      <c r="C859" s="666" t="s">
        <v>554</v>
      </c>
      <c r="D859" s="667" t="s">
        <v>4278</v>
      </c>
      <c r="E859" s="666" t="s">
        <v>569</v>
      </c>
      <c r="F859" s="667" t="s">
        <v>4283</v>
      </c>
      <c r="G859" s="666" t="s">
        <v>613</v>
      </c>
      <c r="H859" s="666" t="s">
        <v>2985</v>
      </c>
      <c r="I859" s="666" t="s">
        <v>2986</v>
      </c>
      <c r="J859" s="666" t="s">
        <v>2987</v>
      </c>
      <c r="K859" s="666" t="s">
        <v>1887</v>
      </c>
      <c r="L859" s="668">
        <v>115.66999999999999</v>
      </c>
      <c r="M859" s="668">
        <v>2</v>
      </c>
      <c r="N859" s="669">
        <v>231.33999999999997</v>
      </c>
    </row>
    <row r="860" spans="1:14" ht="14.4" customHeight="1" x14ac:dyDescent="0.3">
      <c r="A860" s="664" t="s">
        <v>544</v>
      </c>
      <c r="B860" s="665" t="s">
        <v>545</v>
      </c>
      <c r="C860" s="666" t="s">
        <v>554</v>
      </c>
      <c r="D860" s="667" t="s">
        <v>4278</v>
      </c>
      <c r="E860" s="666" t="s">
        <v>569</v>
      </c>
      <c r="F860" s="667" t="s">
        <v>4283</v>
      </c>
      <c r="G860" s="666" t="s">
        <v>613</v>
      </c>
      <c r="H860" s="666" t="s">
        <v>1140</v>
      </c>
      <c r="I860" s="666" t="s">
        <v>1141</v>
      </c>
      <c r="J860" s="666" t="s">
        <v>1142</v>
      </c>
      <c r="K860" s="666" t="s">
        <v>1143</v>
      </c>
      <c r="L860" s="668">
        <v>27.37903225806452</v>
      </c>
      <c r="M860" s="668">
        <v>31</v>
      </c>
      <c r="N860" s="669">
        <v>848.75000000000011</v>
      </c>
    </row>
    <row r="861" spans="1:14" ht="14.4" customHeight="1" x14ac:dyDescent="0.3">
      <c r="A861" s="664" t="s">
        <v>544</v>
      </c>
      <c r="B861" s="665" t="s">
        <v>545</v>
      </c>
      <c r="C861" s="666" t="s">
        <v>554</v>
      </c>
      <c r="D861" s="667" t="s">
        <v>4278</v>
      </c>
      <c r="E861" s="666" t="s">
        <v>569</v>
      </c>
      <c r="F861" s="667" t="s">
        <v>4283</v>
      </c>
      <c r="G861" s="666" t="s">
        <v>613</v>
      </c>
      <c r="H861" s="666" t="s">
        <v>2988</v>
      </c>
      <c r="I861" s="666" t="s">
        <v>2989</v>
      </c>
      <c r="J861" s="666" t="s">
        <v>2990</v>
      </c>
      <c r="K861" s="666" t="s">
        <v>2991</v>
      </c>
      <c r="L861" s="668">
        <v>40.52000000000001</v>
      </c>
      <c r="M861" s="668">
        <v>3</v>
      </c>
      <c r="N861" s="669">
        <v>121.56000000000003</v>
      </c>
    </row>
    <row r="862" spans="1:14" ht="14.4" customHeight="1" x14ac:dyDescent="0.3">
      <c r="A862" s="664" t="s">
        <v>544</v>
      </c>
      <c r="B862" s="665" t="s">
        <v>545</v>
      </c>
      <c r="C862" s="666" t="s">
        <v>554</v>
      </c>
      <c r="D862" s="667" t="s">
        <v>4278</v>
      </c>
      <c r="E862" s="666" t="s">
        <v>569</v>
      </c>
      <c r="F862" s="667" t="s">
        <v>4283</v>
      </c>
      <c r="G862" s="666" t="s">
        <v>613</v>
      </c>
      <c r="H862" s="666" t="s">
        <v>2992</v>
      </c>
      <c r="I862" s="666" t="s">
        <v>2993</v>
      </c>
      <c r="J862" s="666" t="s">
        <v>2994</v>
      </c>
      <c r="K862" s="666" t="s">
        <v>1967</v>
      </c>
      <c r="L862" s="668">
        <v>265.47000000000003</v>
      </c>
      <c r="M862" s="668">
        <v>2</v>
      </c>
      <c r="N862" s="669">
        <v>530.94000000000005</v>
      </c>
    </row>
    <row r="863" spans="1:14" ht="14.4" customHeight="1" x14ac:dyDescent="0.3">
      <c r="A863" s="664" t="s">
        <v>544</v>
      </c>
      <c r="B863" s="665" t="s">
        <v>545</v>
      </c>
      <c r="C863" s="666" t="s">
        <v>554</v>
      </c>
      <c r="D863" s="667" t="s">
        <v>4278</v>
      </c>
      <c r="E863" s="666" t="s">
        <v>569</v>
      </c>
      <c r="F863" s="667" t="s">
        <v>4283</v>
      </c>
      <c r="G863" s="666" t="s">
        <v>613</v>
      </c>
      <c r="H863" s="666" t="s">
        <v>1144</v>
      </c>
      <c r="I863" s="666" t="s">
        <v>1145</v>
      </c>
      <c r="J863" s="666" t="s">
        <v>1146</v>
      </c>
      <c r="K863" s="666" t="s">
        <v>1147</v>
      </c>
      <c r="L863" s="668">
        <v>126.40999999999997</v>
      </c>
      <c r="M863" s="668">
        <v>5</v>
      </c>
      <c r="N863" s="669">
        <v>632.04999999999984</v>
      </c>
    </row>
    <row r="864" spans="1:14" ht="14.4" customHeight="1" x14ac:dyDescent="0.3">
      <c r="A864" s="664" t="s">
        <v>544</v>
      </c>
      <c r="B864" s="665" t="s">
        <v>545</v>
      </c>
      <c r="C864" s="666" t="s">
        <v>554</v>
      </c>
      <c r="D864" s="667" t="s">
        <v>4278</v>
      </c>
      <c r="E864" s="666" t="s">
        <v>569</v>
      </c>
      <c r="F864" s="667" t="s">
        <v>4283</v>
      </c>
      <c r="G864" s="666" t="s">
        <v>613</v>
      </c>
      <c r="H864" s="666" t="s">
        <v>1152</v>
      </c>
      <c r="I864" s="666" t="s">
        <v>1062</v>
      </c>
      <c r="J864" s="666" t="s">
        <v>1153</v>
      </c>
      <c r="K864" s="666"/>
      <c r="L864" s="668">
        <v>191.13188472163003</v>
      </c>
      <c r="M864" s="668">
        <v>34</v>
      </c>
      <c r="N864" s="669">
        <v>6498.4840805354206</v>
      </c>
    </row>
    <row r="865" spans="1:14" ht="14.4" customHeight="1" x14ac:dyDescent="0.3">
      <c r="A865" s="664" t="s">
        <v>544</v>
      </c>
      <c r="B865" s="665" t="s">
        <v>545</v>
      </c>
      <c r="C865" s="666" t="s">
        <v>554</v>
      </c>
      <c r="D865" s="667" t="s">
        <v>4278</v>
      </c>
      <c r="E865" s="666" t="s">
        <v>569</v>
      </c>
      <c r="F865" s="667" t="s">
        <v>4283</v>
      </c>
      <c r="G865" s="666" t="s">
        <v>613</v>
      </c>
      <c r="H865" s="666" t="s">
        <v>1154</v>
      </c>
      <c r="I865" s="666" t="s">
        <v>1062</v>
      </c>
      <c r="J865" s="666" t="s">
        <v>1155</v>
      </c>
      <c r="K865" s="666"/>
      <c r="L865" s="668">
        <v>151.315</v>
      </c>
      <c r="M865" s="668">
        <v>14</v>
      </c>
      <c r="N865" s="669">
        <v>2118.41</v>
      </c>
    </row>
    <row r="866" spans="1:14" ht="14.4" customHeight="1" x14ac:dyDescent="0.3">
      <c r="A866" s="664" t="s">
        <v>544</v>
      </c>
      <c r="B866" s="665" t="s">
        <v>545</v>
      </c>
      <c r="C866" s="666" t="s">
        <v>554</v>
      </c>
      <c r="D866" s="667" t="s">
        <v>4278</v>
      </c>
      <c r="E866" s="666" t="s">
        <v>569</v>
      </c>
      <c r="F866" s="667" t="s">
        <v>4283</v>
      </c>
      <c r="G866" s="666" t="s">
        <v>613</v>
      </c>
      <c r="H866" s="666" t="s">
        <v>2995</v>
      </c>
      <c r="I866" s="666" t="s">
        <v>2995</v>
      </c>
      <c r="J866" s="666" t="s">
        <v>2996</v>
      </c>
      <c r="K866" s="666" t="s">
        <v>2997</v>
      </c>
      <c r="L866" s="668">
        <v>90.271428571428572</v>
      </c>
      <c r="M866" s="668">
        <v>7</v>
      </c>
      <c r="N866" s="669">
        <v>631.9</v>
      </c>
    </row>
    <row r="867" spans="1:14" ht="14.4" customHeight="1" x14ac:dyDescent="0.3">
      <c r="A867" s="664" t="s">
        <v>544</v>
      </c>
      <c r="B867" s="665" t="s">
        <v>545</v>
      </c>
      <c r="C867" s="666" t="s">
        <v>554</v>
      </c>
      <c r="D867" s="667" t="s">
        <v>4278</v>
      </c>
      <c r="E867" s="666" t="s">
        <v>569</v>
      </c>
      <c r="F867" s="667" t="s">
        <v>4283</v>
      </c>
      <c r="G867" s="666" t="s">
        <v>613</v>
      </c>
      <c r="H867" s="666" t="s">
        <v>1162</v>
      </c>
      <c r="I867" s="666" t="s">
        <v>1162</v>
      </c>
      <c r="J867" s="666" t="s">
        <v>615</v>
      </c>
      <c r="K867" s="666" t="s">
        <v>1163</v>
      </c>
      <c r="L867" s="668">
        <v>192.50015804337485</v>
      </c>
      <c r="M867" s="668">
        <v>42</v>
      </c>
      <c r="N867" s="669">
        <v>8085.0066378217443</v>
      </c>
    </row>
    <row r="868" spans="1:14" ht="14.4" customHeight="1" x14ac:dyDescent="0.3">
      <c r="A868" s="664" t="s">
        <v>544</v>
      </c>
      <c r="B868" s="665" t="s">
        <v>545</v>
      </c>
      <c r="C868" s="666" t="s">
        <v>554</v>
      </c>
      <c r="D868" s="667" t="s">
        <v>4278</v>
      </c>
      <c r="E868" s="666" t="s">
        <v>569</v>
      </c>
      <c r="F868" s="667" t="s">
        <v>4283</v>
      </c>
      <c r="G868" s="666" t="s">
        <v>613</v>
      </c>
      <c r="H868" s="666" t="s">
        <v>1164</v>
      </c>
      <c r="I868" s="666" t="s">
        <v>1164</v>
      </c>
      <c r="J868" s="666" t="s">
        <v>1165</v>
      </c>
      <c r="K868" s="666" t="s">
        <v>1166</v>
      </c>
      <c r="L868" s="668">
        <v>93.470000000000013</v>
      </c>
      <c r="M868" s="668">
        <v>2</v>
      </c>
      <c r="N868" s="669">
        <v>186.94000000000003</v>
      </c>
    </row>
    <row r="869" spans="1:14" ht="14.4" customHeight="1" x14ac:dyDescent="0.3">
      <c r="A869" s="664" t="s">
        <v>544</v>
      </c>
      <c r="B869" s="665" t="s">
        <v>545</v>
      </c>
      <c r="C869" s="666" t="s">
        <v>554</v>
      </c>
      <c r="D869" s="667" t="s">
        <v>4278</v>
      </c>
      <c r="E869" s="666" t="s">
        <v>569</v>
      </c>
      <c r="F869" s="667" t="s">
        <v>4283</v>
      </c>
      <c r="G869" s="666" t="s">
        <v>613</v>
      </c>
      <c r="H869" s="666" t="s">
        <v>1171</v>
      </c>
      <c r="I869" s="666" t="s">
        <v>1172</v>
      </c>
      <c r="J869" s="666" t="s">
        <v>664</v>
      </c>
      <c r="K869" s="666" t="s">
        <v>1173</v>
      </c>
      <c r="L869" s="668">
        <v>42.193333333333342</v>
      </c>
      <c r="M869" s="668">
        <v>15</v>
      </c>
      <c r="N869" s="669">
        <v>632.90000000000009</v>
      </c>
    </row>
    <row r="870" spans="1:14" ht="14.4" customHeight="1" x14ac:dyDescent="0.3">
      <c r="A870" s="664" t="s">
        <v>544</v>
      </c>
      <c r="B870" s="665" t="s">
        <v>545</v>
      </c>
      <c r="C870" s="666" t="s">
        <v>554</v>
      </c>
      <c r="D870" s="667" t="s">
        <v>4278</v>
      </c>
      <c r="E870" s="666" t="s">
        <v>569</v>
      </c>
      <c r="F870" s="667" t="s">
        <v>4283</v>
      </c>
      <c r="G870" s="666" t="s">
        <v>613</v>
      </c>
      <c r="H870" s="666" t="s">
        <v>1174</v>
      </c>
      <c r="I870" s="666" t="s">
        <v>1175</v>
      </c>
      <c r="J870" s="666" t="s">
        <v>1176</v>
      </c>
      <c r="K870" s="666" t="s">
        <v>642</v>
      </c>
      <c r="L870" s="668">
        <v>125.69909392137205</v>
      </c>
      <c r="M870" s="668">
        <v>2</v>
      </c>
      <c r="N870" s="669">
        <v>251.39818784274411</v>
      </c>
    </row>
    <row r="871" spans="1:14" ht="14.4" customHeight="1" x14ac:dyDescent="0.3">
      <c r="A871" s="664" t="s">
        <v>544</v>
      </c>
      <c r="B871" s="665" t="s">
        <v>545</v>
      </c>
      <c r="C871" s="666" t="s">
        <v>554</v>
      </c>
      <c r="D871" s="667" t="s">
        <v>4278</v>
      </c>
      <c r="E871" s="666" t="s">
        <v>569</v>
      </c>
      <c r="F871" s="667" t="s">
        <v>4283</v>
      </c>
      <c r="G871" s="666" t="s">
        <v>613</v>
      </c>
      <c r="H871" s="666" t="s">
        <v>1177</v>
      </c>
      <c r="I871" s="666" t="s">
        <v>1178</v>
      </c>
      <c r="J871" s="666" t="s">
        <v>1179</v>
      </c>
      <c r="K871" s="666" t="s">
        <v>1180</v>
      </c>
      <c r="L871" s="668">
        <v>60.28</v>
      </c>
      <c r="M871" s="668">
        <v>12</v>
      </c>
      <c r="N871" s="669">
        <v>723.36</v>
      </c>
    </row>
    <row r="872" spans="1:14" ht="14.4" customHeight="1" x14ac:dyDescent="0.3">
      <c r="A872" s="664" t="s">
        <v>544</v>
      </c>
      <c r="B872" s="665" t="s">
        <v>545</v>
      </c>
      <c r="C872" s="666" t="s">
        <v>554</v>
      </c>
      <c r="D872" s="667" t="s">
        <v>4278</v>
      </c>
      <c r="E872" s="666" t="s">
        <v>569</v>
      </c>
      <c r="F872" s="667" t="s">
        <v>4283</v>
      </c>
      <c r="G872" s="666" t="s">
        <v>613</v>
      </c>
      <c r="H872" s="666" t="s">
        <v>1181</v>
      </c>
      <c r="I872" s="666" t="s">
        <v>1182</v>
      </c>
      <c r="J872" s="666" t="s">
        <v>1183</v>
      </c>
      <c r="K872" s="666" t="s">
        <v>1184</v>
      </c>
      <c r="L872" s="668">
        <v>55.559641983809136</v>
      </c>
      <c r="M872" s="668">
        <v>3</v>
      </c>
      <c r="N872" s="669">
        <v>166.6789259514274</v>
      </c>
    </row>
    <row r="873" spans="1:14" ht="14.4" customHeight="1" x14ac:dyDescent="0.3">
      <c r="A873" s="664" t="s">
        <v>544</v>
      </c>
      <c r="B873" s="665" t="s">
        <v>545</v>
      </c>
      <c r="C873" s="666" t="s">
        <v>554</v>
      </c>
      <c r="D873" s="667" t="s">
        <v>4278</v>
      </c>
      <c r="E873" s="666" t="s">
        <v>569</v>
      </c>
      <c r="F873" s="667" t="s">
        <v>4283</v>
      </c>
      <c r="G873" s="666" t="s">
        <v>613</v>
      </c>
      <c r="H873" s="666" t="s">
        <v>2998</v>
      </c>
      <c r="I873" s="666" t="s">
        <v>2999</v>
      </c>
      <c r="J873" s="666" t="s">
        <v>718</v>
      </c>
      <c r="K873" s="666" t="s">
        <v>3000</v>
      </c>
      <c r="L873" s="668">
        <v>52.990000000000009</v>
      </c>
      <c r="M873" s="668">
        <v>2</v>
      </c>
      <c r="N873" s="669">
        <v>105.98000000000002</v>
      </c>
    </row>
    <row r="874" spans="1:14" ht="14.4" customHeight="1" x14ac:dyDescent="0.3">
      <c r="A874" s="664" t="s">
        <v>544</v>
      </c>
      <c r="B874" s="665" t="s">
        <v>545</v>
      </c>
      <c r="C874" s="666" t="s">
        <v>554</v>
      </c>
      <c r="D874" s="667" t="s">
        <v>4278</v>
      </c>
      <c r="E874" s="666" t="s">
        <v>569</v>
      </c>
      <c r="F874" s="667" t="s">
        <v>4283</v>
      </c>
      <c r="G874" s="666" t="s">
        <v>613</v>
      </c>
      <c r="H874" s="666" t="s">
        <v>1189</v>
      </c>
      <c r="I874" s="666" t="s">
        <v>1190</v>
      </c>
      <c r="J874" s="666" t="s">
        <v>1191</v>
      </c>
      <c r="K874" s="666" t="s">
        <v>1192</v>
      </c>
      <c r="L874" s="668">
        <v>112.59</v>
      </c>
      <c r="M874" s="668">
        <v>8</v>
      </c>
      <c r="N874" s="669">
        <v>900.72</v>
      </c>
    </row>
    <row r="875" spans="1:14" ht="14.4" customHeight="1" x14ac:dyDescent="0.3">
      <c r="A875" s="664" t="s">
        <v>544</v>
      </c>
      <c r="B875" s="665" t="s">
        <v>545</v>
      </c>
      <c r="C875" s="666" t="s">
        <v>554</v>
      </c>
      <c r="D875" s="667" t="s">
        <v>4278</v>
      </c>
      <c r="E875" s="666" t="s">
        <v>569</v>
      </c>
      <c r="F875" s="667" t="s">
        <v>4283</v>
      </c>
      <c r="G875" s="666" t="s">
        <v>613</v>
      </c>
      <c r="H875" s="666" t="s">
        <v>3001</v>
      </c>
      <c r="I875" s="666" t="s">
        <v>3002</v>
      </c>
      <c r="J875" s="666" t="s">
        <v>3003</v>
      </c>
      <c r="K875" s="666" t="s">
        <v>3004</v>
      </c>
      <c r="L875" s="668">
        <v>77.77</v>
      </c>
      <c r="M875" s="668">
        <v>2</v>
      </c>
      <c r="N875" s="669">
        <v>155.54</v>
      </c>
    </row>
    <row r="876" spans="1:14" ht="14.4" customHeight="1" x14ac:dyDescent="0.3">
      <c r="A876" s="664" t="s">
        <v>544</v>
      </c>
      <c r="B876" s="665" t="s">
        <v>545</v>
      </c>
      <c r="C876" s="666" t="s">
        <v>554</v>
      </c>
      <c r="D876" s="667" t="s">
        <v>4278</v>
      </c>
      <c r="E876" s="666" t="s">
        <v>569</v>
      </c>
      <c r="F876" s="667" t="s">
        <v>4283</v>
      </c>
      <c r="G876" s="666" t="s">
        <v>613</v>
      </c>
      <c r="H876" s="666" t="s">
        <v>3005</v>
      </c>
      <c r="I876" s="666" t="s">
        <v>3006</v>
      </c>
      <c r="J876" s="666" t="s">
        <v>3007</v>
      </c>
      <c r="K876" s="666" t="s">
        <v>3008</v>
      </c>
      <c r="L876" s="668">
        <v>79.439999999999984</v>
      </c>
      <c r="M876" s="668">
        <v>5</v>
      </c>
      <c r="N876" s="669">
        <v>397.19999999999993</v>
      </c>
    </row>
    <row r="877" spans="1:14" ht="14.4" customHeight="1" x14ac:dyDescent="0.3">
      <c r="A877" s="664" t="s">
        <v>544</v>
      </c>
      <c r="B877" s="665" t="s">
        <v>545</v>
      </c>
      <c r="C877" s="666" t="s">
        <v>554</v>
      </c>
      <c r="D877" s="667" t="s">
        <v>4278</v>
      </c>
      <c r="E877" s="666" t="s">
        <v>569</v>
      </c>
      <c r="F877" s="667" t="s">
        <v>4283</v>
      </c>
      <c r="G877" s="666" t="s">
        <v>613</v>
      </c>
      <c r="H877" s="666" t="s">
        <v>1193</v>
      </c>
      <c r="I877" s="666" t="s">
        <v>1194</v>
      </c>
      <c r="J877" s="666" t="s">
        <v>751</v>
      </c>
      <c r="K877" s="666" t="s">
        <v>1195</v>
      </c>
      <c r="L877" s="668">
        <v>73.609999999999985</v>
      </c>
      <c r="M877" s="668">
        <v>11</v>
      </c>
      <c r="N877" s="669">
        <v>809.70999999999981</v>
      </c>
    </row>
    <row r="878" spans="1:14" ht="14.4" customHeight="1" x14ac:dyDescent="0.3">
      <c r="A878" s="664" t="s">
        <v>544</v>
      </c>
      <c r="B878" s="665" t="s">
        <v>545</v>
      </c>
      <c r="C878" s="666" t="s">
        <v>554</v>
      </c>
      <c r="D878" s="667" t="s">
        <v>4278</v>
      </c>
      <c r="E878" s="666" t="s">
        <v>569</v>
      </c>
      <c r="F878" s="667" t="s">
        <v>4283</v>
      </c>
      <c r="G878" s="666" t="s">
        <v>613</v>
      </c>
      <c r="H878" s="666" t="s">
        <v>1200</v>
      </c>
      <c r="I878" s="666" t="s">
        <v>1201</v>
      </c>
      <c r="J878" s="666" t="s">
        <v>1202</v>
      </c>
      <c r="K878" s="666" t="s">
        <v>1203</v>
      </c>
      <c r="L878" s="668">
        <v>71.449791278707195</v>
      </c>
      <c r="M878" s="668">
        <v>1</v>
      </c>
      <c r="N878" s="669">
        <v>71.449791278707195</v>
      </c>
    </row>
    <row r="879" spans="1:14" ht="14.4" customHeight="1" x14ac:dyDescent="0.3">
      <c r="A879" s="664" t="s">
        <v>544</v>
      </c>
      <c r="B879" s="665" t="s">
        <v>545</v>
      </c>
      <c r="C879" s="666" t="s">
        <v>554</v>
      </c>
      <c r="D879" s="667" t="s">
        <v>4278</v>
      </c>
      <c r="E879" s="666" t="s">
        <v>569</v>
      </c>
      <c r="F879" s="667" t="s">
        <v>4283</v>
      </c>
      <c r="G879" s="666" t="s">
        <v>613</v>
      </c>
      <c r="H879" s="666" t="s">
        <v>1204</v>
      </c>
      <c r="I879" s="666" t="s">
        <v>1205</v>
      </c>
      <c r="J879" s="666" t="s">
        <v>1206</v>
      </c>
      <c r="K879" s="666" t="s">
        <v>1207</v>
      </c>
      <c r="L879" s="668">
        <v>113.96862350876808</v>
      </c>
      <c r="M879" s="668">
        <v>2</v>
      </c>
      <c r="N879" s="669">
        <v>227.93724701753615</v>
      </c>
    </row>
    <row r="880" spans="1:14" ht="14.4" customHeight="1" x14ac:dyDescent="0.3">
      <c r="A880" s="664" t="s">
        <v>544</v>
      </c>
      <c r="B880" s="665" t="s">
        <v>545</v>
      </c>
      <c r="C880" s="666" t="s">
        <v>554</v>
      </c>
      <c r="D880" s="667" t="s">
        <v>4278</v>
      </c>
      <c r="E880" s="666" t="s">
        <v>569</v>
      </c>
      <c r="F880" s="667" t="s">
        <v>4283</v>
      </c>
      <c r="G880" s="666" t="s">
        <v>613</v>
      </c>
      <c r="H880" s="666" t="s">
        <v>3009</v>
      </c>
      <c r="I880" s="666" t="s">
        <v>3010</v>
      </c>
      <c r="J880" s="666" t="s">
        <v>3011</v>
      </c>
      <c r="K880" s="666" t="s">
        <v>3012</v>
      </c>
      <c r="L880" s="668">
        <v>66.540000000000049</v>
      </c>
      <c r="M880" s="668">
        <v>1</v>
      </c>
      <c r="N880" s="669">
        <v>66.540000000000049</v>
      </c>
    </row>
    <row r="881" spans="1:14" ht="14.4" customHeight="1" x14ac:dyDescent="0.3">
      <c r="A881" s="664" t="s">
        <v>544</v>
      </c>
      <c r="B881" s="665" t="s">
        <v>545</v>
      </c>
      <c r="C881" s="666" t="s">
        <v>554</v>
      </c>
      <c r="D881" s="667" t="s">
        <v>4278</v>
      </c>
      <c r="E881" s="666" t="s">
        <v>569</v>
      </c>
      <c r="F881" s="667" t="s">
        <v>4283</v>
      </c>
      <c r="G881" s="666" t="s">
        <v>613</v>
      </c>
      <c r="H881" s="666" t="s">
        <v>3013</v>
      </c>
      <c r="I881" s="666" t="s">
        <v>3014</v>
      </c>
      <c r="J881" s="666" t="s">
        <v>3015</v>
      </c>
      <c r="K881" s="666" t="s">
        <v>3016</v>
      </c>
      <c r="L881" s="668">
        <v>57.605000000000004</v>
      </c>
      <c r="M881" s="668">
        <v>4</v>
      </c>
      <c r="N881" s="669">
        <v>230.42000000000002</v>
      </c>
    </row>
    <row r="882" spans="1:14" ht="14.4" customHeight="1" x14ac:dyDescent="0.3">
      <c r="A882" s="664" t="s">
        <v>544</v>
      </c>
      <c r="B882" s="665" t="s">
        <v>545</v>
      </c>
      <c r="C882" s="666" t="s">
        <v>554</v>
      </c>
      <c r="D882" s="667" t="s">
        <v>4278</v>
      </c>
      <c r="E882" s="666" t="s">
        <v>569</v>
      </c>
      <c r="F882" s="667" t="s">
        <v>4283</v>
      </c>
      <c r="G882" s="666" t="s">
        <v>613</v>
      </c>
      <c r="H882" s="666" t="s">
        <v>3017</v>
      </c>
      <c r="I882" s="666" t="s">
        <v>3018</v>
      </c>
      <c r="J882" s="666" t="s">
        <v>3019</v>
      </c>
      <c r="K882" s="666" t="s">
        <v>3020</v>
      </c>
      <c r="L882" s="668">
        <v>70.610000000000014</v>
      </c>
      <c r="M882" s="668">
        <v>2</v>
      </c>
      <c r="N882" s="669">
        <v>141.22000000000003</v>
      </c>
    </row>
    <row r="883" spans="1:14" ht="14.4" customHeight="1" x14ac:dyDescent="0.3">
      <c r="A883" s="664" t="s">
        <v>544</v>
      </c>
      <c r="B883" s="665" t="s">
        <v>545</v>
      </c>
      <c r="C883" s="666" t="s">
        <v>554</v>
      </c>
      <c r="D883" s="667" t="s">
        <v>4278</v>
      </c>
      <c r="E883" s="666" t="s">
        <v>569</v>
      </c>
      <c r="F883" s="667" t="s">
        <v>4283</v>
      </c>
      <c r="G883" s="666" t="s">
        <v>613</v>
      </c>
      <c r="H883" s="666" t="s">
        <v>3021</v>
      </c>
      <c r="I883" s="666" t="s">
        <v>3022</v>
      </c>
      <c r="J883" s="666" t="s">
        <v>2888</v>
      </c>
      <c r="K883" s="666" t="s">
        <v>3023</v>
      </c>
      <c r="L883" s="668">
        <v>242</v>
      </c>
      <c r="M883" s="668">
        <v>2</v>
      </c>
      <c r="N883" s="669">
        <v>484</v>
      </c>
    </row>
    <row r="884" spans="1:14" ht="14.4" customHeight="1" x14ac:dyDescent="0.3">
      <c r="A884" s="664" t="s">
        <v>544</v>
      </c>
      <c r="B884" s="665" t="s">
        <v>545</v>
      </c>
      <c r="C884" s="666" t="s">
        <v>554</v>
      </c>
      <c r="D884" s="667" t="s">
        <v>4278</v>
      </c>
      <c r="E884" s="666" t="s">
        <v>569</v>
      </c>
      <c r="F884" s="667" t="s">
        <v>4283</v>
      </c>
      <c r="G884" s="666" t="s">
        <v>613</v>
      </c>
      <c r="H884" s="666" t="s">
        <v>3024</v>
      </c>
      <c r="I884" s="666" t="s">
        <v>3025</v>
      </c>
      <c r="J884" s="666" t="s">
        <v>3026</v>
      </c>
      <c r="K884" s="666" t="s">
        <v>3027</v>
      </c>
      <c r="L884" s="668">
        <v>102.48959039308238</v>
      </c>
      <c r="M884" s="668">
        <v>1</v>
      </c>
      <c r="N884" s="669">
        <v>102.48959039308238</v>
      </c>
    </row>
    <row r="885" spans="1:14" ht="14.4" customHeight="1" x14ac:dyDescent="0.3">
      <c r="A885" s="664" t="s">
        <v>544</v>
      </c>
      <c r="B885" s="665" t="s">
        <v>545</v>
      </c>
      <c r="C885" s="666" t="s">
        <v>554</v>
      </c>
      <c r="D885" s="667" t="s">
        <v>4278</v>
      </c>
      <c r="E885" s="666" t="s">
        <v>569</v>
      </c>
      <c r="F885" s="667" t="s">
        <v>4283</v>
      </c>
      <c r="G885" s="666" t="s">
        <v>613</v>
      </c>
      <c r="H885" s="666" t="s">
        <v>3028</v>
      </c>
      <c r="I885" s="666" t="s">
        <v>3029</v>
      </c>
      <c r="J885" s="666" t="s">
        <v>3030</v>
      </c>
      <c r="K885" s="666" t="s">
        <v>3031</v>
      </c>
      <c r="L885" s="668">
        <v>195.80000000000004</v>
      </c>
      <c r="M885" s="668">
        <v>2</v>
      </c>
      <c r="N885" s="669">
        <v>391.60000000000008</v>
      </c>
    </row>
    <row r="886" spans="1:14" ht="14.4" customHeight="1" x14ac:dyDescent="0.3">
      <c r="A886" s="664" t="s">
        <v>544</v>
      </c>
      <c r="B886" s="665" t="s">
        <v>545</v>
      </c>
      <c r="C886" s="666" t="s">
        <v>554</v>
      </c>
      <c r="D886" s="667" t="s">
        <v>4278</v>
      </c>
      <c r="E886" s="666" t="s">
        <v>569</v>
      </c>
      <c r="F886" s="667" t="s">
        <v>4283</v>
      </c>
      <c r="G886" s="666" t="s">
        <v>613</v>
      </c>
      <c r="H886" s="666" t="s">
        <v>3032</v>
      </c>
      <c r="I886" s="666" t="s">
        <v>3033</v>
      </c>
      <c r="J886" s="666" t="s">
        <v>3034</v>
      </c>
      <c r="K886" s="666" t="s">
        <v>3035</v>
      </c>
      <c r="L886" s="668">
        <v>56.610001699399845</v>
      </c>
      <c r="M886" s="668">
        <v>2</v>
      </c>
      <c r="N886" s="669">
        <v>113.22000339879969</v>
      </c>
    </row>
    <row r="887" spans="1:14" ht="14.4" customHeight="1" x14ac:dyDescent="0.3">
      <c r="A887" s="664" t="s">
        <v>544</v>
      </c>
      <c r="B887" s="665" t="s">
        <v>545</v>
      </c>
      <c r="C887" s="666" t="s">
        <v>554</v>
      </c>
      <c r="D887" s="667" t="s">
        <v>4278</v>
      </c>
      <c r="E887" s="666" t="s">
        <v>569</v>
      </c>
      <c r="F887" s="667" t="s">
        <v>4283</v>
      </c>
      <c r="G887" s="666" t="s">
        <v>613</v>
      </c>
      <c r="H887" s="666" t="s">
        <v>3036</v>
      </c>
      <c r="I887" s="666" t="s">
        <v>3037</v>
      </c>
      <c r="J887" s="666" t="s">
        <v>3038</v>
      </c>
      <c r="K887" s="666" t="s">
        <v>3039</v>
      </c>
      <c r="L887" s="668">
        <v>14.100000000000012</v>
      </c>
      <c r="M887" s="668">
        <v>2</v>
      </c>
      <c r="N887" s="669">
        <v>28.200000000000024</v>
      </c>
    </row>
    <row r="888" spans="1:14" ht="14.4" customHeight="1" x14ac:dyDescent="0.3">
      <c r="A888" s="664" t="s">
        <v>544</v>
      </c>
      <c r="B888" s="665" t="s">
        <v>545</v>
      </c>
      <c r="C888" s="666" t="s">
        <v>554</v>
      </c>
      <c r="D888" s="667" t="s">
        <v>4278</v>
      </c>
      <c r="E888" s="666" t="s">
        <v>569</v>
      </c>
      <c r="F888" s="667" t="s">
        <v>4283</v>
      </c>
      <c r="G888" s="666" t="s">
        <v>613</v>
      </c>
      <c r="H888" s="666" t="s">
        <v>3040</v>
      </c>
      <c r="I888" s="666" t="s">
        <v>3041</v>
      </c>
      <c r="J888" s="666" t="s">
        <v>3042</v>
      </c>
      <c r="K888" s="666" t="s">
        <v>3043</v>
      </c>
      <c r="L888" s="668">
        <v>1704.5600000000004</v>
      </c>
      <c r="M888" s="668">
        <v>1</v>
      </c>
      <c r="N888" s="669">
        <v>1704.5600000000004</v>
      </c>
    </row>
    <row r="889" spans="1:14" ht="14.4" customHeight="1" x14ac:dyDescent="0.3">
      <c r="A889" s="664" t="s">
        <v>544</v>
      </c>
      <c r="B889" s="665" t="s">
        <v>545</v>
      </c>
      <c r="C889" s="666" t="s">
        <v>554</v>
      </c>
      <c r="D889" s="667" t="s">
        <v>4278</v>
      </c>
      <c r="E889" s="666" t="s">
        <v>569</v>
      </c>
      <c r="F889" s="667" t="s">
        <v>4283</v>
      </c>
      <c r="G889" s="666" t="s">
        <v>613</v>
      </c>
      <c r="H889" s="666" t="s">
        <v>3044</v>
      </c>
      <c r="I889" s="666" t="s">
        <v>3045</v>
      </c>
      <c r="J889" s="666" t="s">
        <v>3046</v>
      </c>
      <c r="K889" s="666" t="s">
        <v>3047</v>
      </c>
      <c r="L889" s="668">
        <v>241.76000000000005</v>
      </c>
      <c r="M889" s="668">
        <v>2</v>
      </c>
      <c r="N889" s="669">
        <v>483.5200000000001</v>
      </c>
    </row>
    <row r="890" spans="1:14" ht="14.4" customHeight="1" x14ac:dyDescent="0.3">
      <c r="A890" s="664" t="s">
        <v>544</v>
      </c>
      <c r="B890" s="665" t="s">
        <v>545</v>
      </c>
      <c r="C890" s="666" t="s">
        <v>554</v>
      </c>
      <c r="D890" s="667" t="s">
        <v>4278</v>
      </c>
      <c r="E890" s="666" t="s">
        <v>569</v>
      </c>
      <c r="F890" s="667" t="s">
        <v>4283</v>
      </c>
      <c r="G890" s="666" t="s">
        <v>613</v>
      </c>
      <c r="H890" s="666" t="s">
        <v>3048</v>
      </c>
      <c r="I890" s="666" t="s">
        <v>3049</v>
      </c>
      <c r="J890" s="666" t="s">
        <v>3050</v>
      </c>
      <c r="K890" s="666" t="s">
        <v>3051</v>
      </c>
      <c r="L890" s="668">
        <v>46.88</v>
      </c>
      <c r="M890" s="668">
        <v>1</v>
      </c>
      <c r="N890" s="669">
        <v>46.88</v>
      </c>
    </row>
    <row r="891" spans="1:14" ht="14.4" customHeight="1" x14ac:dyDescent="0.3">
      <c r="A891" s="664" t="s">
        <v>544</v>
      </c>
      <c r="B891" s="665" t="s">
        <v>545</v>
      </c>
      <c r="C891" s="666" t="s">
        <v>554</v>
      </c>
      <c r="D891" s="667" t="s">
        <v>4278</v>
      </c>
      <c r="E891" s="666" t="s">
        <v>569</v>
      </c>
      <c r="F891" s="667" t="s">
        <v>4283</v>
      </c>
      <c r="G891" s="666" t="s">
        <v>613</v>
      </c>
      <c r="H891" s="666" t="s">
        <v>1234</v>
      </c>
      <c r="I891" s="666" t="s">
        <v>1235</v>
      </c>
      <c r="J891" s="666" t="s">
        <v>1236</v>
      </c>
      <c r="K891" s="666" t="s">
        <v>1237</v>
      </c>
      <c r="L891" s="668">
        <v>91.109999999999985</v>
      </c>
      <c r="M891" s="668">
        <v>8</v>
      </c>
      <c r="N891" s="669">
        <v>728.87999999999988</v>
      </c>
    </row>
    <row r="892" spans="1:14" ht="14.4" customHeight="1" x14ac:dyDescent="0.3">
      <c r="A892" s="664" t="s">
        <v>544</v>
      </c>
      <c r="B892" s="665" t="s">
        <v>545</v>
      </c>
      <c r="C892" s="666" t="s">
        <v>554</v>
      </c>
      <c r="D892" s="667" t="s">
        <v>4278</v>
      </c>
      <c r="E892" s="666" t="s">
        <v>569</v>
      </c>
      <c r="F892" s="667" t="s">
        <v>4283</v>
      </c>
      <c r="G892" s="666" t="s">
        <v>613</v>
      </c>
      <c r="H892" s="666" t="s">
        <v>3052</v>
      </c>
      <c r="I892" s="666" t="s">
        <v>3053</v>
      </c>
      <c r="J892" s="666" t="s">
        <v>3054</v>
      </c>
      <c r="K892" s="666" t="s">
        <v>3047</v>
      </c>
      <c r="L892" s="668">
        <v>60.36</v>
      </c>
      <c r="M892" s="668">
        <v>2</v>
      </c>
      <c r="N892" s="669">
        <v>120.72</v>
      </c>
    </row>
    <row r="893" spans="1:14" ht="14.4" customHeight="1" x14ac:dyDescent="0.3">
      <c r="A893" s="664" t="s">
        <v>544</v>
      </c>
      <c r="B893" s="665" t="s">
        <v>545</v>
      </c>
      <c r="C893" s="666" t="s">
        <v>554</v>
      </c>
      <c r="D893" s="667" t="s">
        <v>4278</v>
      </c>
      <c r="E893" s="666" t="s">
        <v>569</v>
      </c>
      <c r="F893" s="667" t="s">
        <v>4283</v>
      </c>
      <c r="G893" s="666" t="s">
        <v>613</v>
      </c>
      <c r="H893" s="666" t="s">
        <v>3055</v>
      </c>
      <c r="I893" s="666" t="s">
        <v>3056</v>
      </c>
      <c r="J893" s="666" t="s">
        <v>3057</v>
      </c>
      <c r="K893" s="666" t="s">
        <v>3058</v>
      </c>
      <c r="L893" s="668">
        <v>1057.1199999999994</v>
      </c>
      <c r="M893" s="668">
        <v>1</v>
      </c>
      <c r="N893" s="669">
        <v>1057.1199999999994</v>
      </c>
    </row>
    <row r="894" spans="1:14" ht="14.4" customHeight="1" x14ac:dyDescent="0.3">
      <c r="A894" s="664" t="s">
        <v>544</v>
      </c>
      <c r="B894" s="665" t="s">
        <v>545</v>
      </c>
      <c r="C894" s="666" t="s">
        <v>554</v>
      </c>
      <c r="D894" s="667" t="s">
        <v>4278</v>
      </c>
      <c r="E894" s="666" t="s">
        <v>569</v>
      </c>
      <c r="F894" s="667" t="s">
        <v>4283</v>
      </c>
      <c r="G894" s="666" t="s">
        <v>613</v>
      </c>
      <c r="H894" s="666" t="s">
        <v>1242</v>
      </c>
      <c r="I894" s="666" t="s">
        <v>1243</v>
      </c>
      <c r="J894" s="666" t="s">
        <v>1244</v>
      </c>
      <c r="K894" s="666" t="s">
        <v>1245</v>
      </c>
      <c r="L894" s="668">
        <v>188.87999999999997</v>
      </c>
      <c r="M894" s="668">
        <v>14</v>
      </c>
      <c r="N894" s="669">
        <v>2644.3199999999997</v>
      </c>
    </row>
    <row r="895" spans="1:14" ht="14.4" customHeight="1" x14ac:dyDescent="0.3">
      <c r="A895" s="664" t="s">
        <v>544</v>
      </c>
      <c r="B895" s="665" t="s">
        <v>545</v>
      </c>
      <c r="C895" s="666" t="s">
        <v>554</v>
      </c>
      <c r="D895" s="667" t="s">
        <v>4278</v>
      </c>
      <c r="E895" s="666" t="s">
        <v>569</v>
      </c>
      <c r="F895" s="667" t="s">
        <v>4283</v>
      </c>
      <c r="G895" s="666" t="s">
        <v>613</v>
      </c>
      <c r="H895" s="666" t="s">
        <v>1246</v>
      </c>
      <c r="I895" s="666" t="s">
        <v>1247</v>
      </c>
      <c r="J895" s="666" t="s">
        <v>1248</v>
      </c>
      <c r="K895" s="666" t="s">
        <v>1249</v>
      </c>
      <c r="L895" s="668">
        <v>371.07270160051996</v>
      </c>
      <c r="M895" s="668">
        <v>15</v>
      </c>
      <c r="N895" s="669">
        <v>5566.0905240077991</v>
      </c>
    </row>
    <row r="896" spans="1:14" ht="14.4" customHeight="1" x14ac:dyDescent="0.3">
      <c r="A896" s="664" t="s">
        <v>544</v>
      </c>
      <c r="B896" s="665" t="s">
        <v>545</v>
      </c>
      <c r="C896" s="666" t="s">
        <v>554</v>
      </c>
      <c r="D896" s="667" t="s">
        <v>4278</v>
      </c>
      <c r="E896" s="666" t="s">
        <v>569</v>
      </c>
      <c r="F896" s="667" t="s">
        <v>4283</v>
      </c>
      <c r="G896" s="666" t="s">
        <v>613</v>
      </c>
      <c r="H896" s="666" t="s">
        <v>1250</v>
      </c>
      <c r="I896" s="666" t="s">
        <v>1251</v>
      </c>
      <c r="J896" s="666" t="s">
        <v>904</v>
      </c>
      <c r="K896" s="666" t="s">
        <v>1252</v>
      </c>
      <c r="L896" s="668">
        <v>102.76000000000006</v>
      </c>
      <c r="M896" s="668">
        <v>2</v>
      </c>
      <c r="N896" s="669">
        <v>205.52000000000012</v>
      </c>
    </row>
    <row r="897" spans="1:14" ht="14.4" customHeight="1" x14ac:dyDescent="0.3">
      <c r="A897" s="664" t="s">
        <v>544</v>
      </c>
      <c r="B897" s="665" t="s">
        <v>545</v>
      </c>
      <c r="C897" s="666" t="s">
        <v>554</v>
      </c>
      <c r="D897" s="667" t="s">
        <v>4278</v>
      </c>
      <c r="E897" s="666" t="s">
        <v>569</v>
      </c>
      <c r="F897" s="667" t="s">
        <v>4283</v>
      </c>
      <c r="G897" s="666" t="s">
        <v>613</v>
      </c>
      <c r="H897" s="666" t="s">
        <v>1253</v>
      </c>
      <c r="I897" s="666" t="s">
        <v>1254</v>
      </c>
      <c r="J897" s="666" t="s">
        <v>1255</v>
      </c>
      <c r="K897" s="666" t="s">
        <v>1256</v>
      </c>
      <c r="L897" s="668">
        <v>74.870873011156348</v>
      </c>
      <c r="M897" s="668">
        <v>1</v>
      </c>
      <c r="N897" s="669">
        <v>74.870873011156348</v>
      </c>
    </row>
    <row r="898" spans="1:14" ht="14.4" customHeight="1" x14ac:dyDescent="0.3">
      <c r="A898" s="664" t="s">
        <v>544</v>
      </c>
      <c r="B898" s="665" t="s">
        <v>545</v>
      </c>
      <c r="C898" s="666" t="s">
        <v>554</v>
      </c>
      <c r="D898" s="667" t="s">
        <v>4278</v>
      </c>
      <c r="E898" s="666" t="s">
        <v>569</v>
      </c>
      <c r="F898" s="667" t="s">
        <v>4283</v>
      </c>
      <c r="G898" s="666" t="s">
        <v>613</v>
      </c>
      <c r="H898" s="666" t="s">
        <v>3059</v>
      </c>
      <c r="I898" s="666" t="s">
        <v>3059</v>
      </c>
      <c r="J898" s="666" t="s">
        <v>3060</v>
      </c>
      <c r="K898" s="666" t="s">
        <v>3061</v>
      </c>
      <c r="L898" s="668">
        <v>75.569999999999936</v>
      </c>
      <c r="M898" s="668">
        <v>1</v>
      </c>
      <c r="N898" s="669">
        <v>75.569999999999936</v>
      </c>
    </row>
    <row r="899" spans="1:14" ht="14.4" customHeight="1" x14ac:dyDescent="0.3">
      <c r="A899" s="664" t="s">
        <v>544</v>
      </c>
      <c r="B899" s="665" t="s">
        <v>545</v>
      </c>
      <c r="C899" s="666" t="s">
        <v>554</v>
      </c>
      <c r="D899" s="667" t="s">
        <v>4278</v>
      </c>
      <c r="E899" s="666" t="s">
        <v>569</v>
      </c>
      <c r="F899" s="667" t="s">
        <v>4283</v>
      </c>
      <c r="G899" s="666" t="s">
        <v>613</v>
      </c>
      <c r="H899" s="666" t="s">
        <v>1257</v>
      </c>
      <c r="I899" s="666" t="s">
        <v>1257</v>
      </c>
      <c r="J899" s="666" t="s">
        <v>1258</v>
      </c>
      <c r="K899" s="666" t="s">
        <v>1259</v>
      </c>
      <c r="L899" s="668">
        <v>240.91001179129736</v>
      </c>
      <c r="M899" s="668">
        <v>3</v>
      </c>
      <c r="N899" s="669">
        <v>722.73003537389206</v>
      </c>
    </row>
    <row r="900" spans="1:14" ht="14.4" customHeight="1" x14ac:dyDescent="0.3">
      <c r="A900" s="664" t="s">
        <v>544</v>
      </c>
      <c r="B900" s="665" t="s">
        <v>545</v>
      </c>
      <c r="C900" s="666" t="s">
        <v>554</v>
      </c>
      <c r="D900" s="667" t="s">
        <v>4278</v>
      </c>
      <c r="E900" s="666" t="s">
        <v>569</v>
      </c>
      <c r="F900" s="667" t="s">
        <v>4283</v>
      </c>
      <c r="G900" s="666" t="s">
        <v>613</v>
      </c>
      <c r="H900" s="666" t="s">
        <v>3062</v>
      </c>
      <c r="I900" s="666" t="s">
        <v>3063</v>
      </c>
      <c r="J900" s="666" t="s">
        <v>3064</v>
      </c>
      <c r="K900" s="666" t="s">
        <v>3065</v>
      </c>
      <c r="L900" s="668">
        <v>577.42999999999995</v>
      </c>
      <c r="M900" s="668">
        <v>2</v>
      </c>
      <c r="N900" s="669">
        <v>1154.8599999999999</v>
      </c>
    </row>
    <row r="901" spans="1:14" ht="14.4" customHeight="1" x14ac:dyDescent="0.3">
      <c r="A901" s="664" t="s">
        <v>544</v>
      </c>
      <c r="B901" s="665" t="s">
        <v>545</v>
      </c>
      <c r="C901" s="666" t="s">
        <v>554</v>
      </c>
      <c r="D901" s="667" t="s">
        <v>4278</v>
      </c>
      <c r="E901" s="666" t="s">
        <v>569</v>
      </c>
      <c r="F901" s="667" t="s">
        <v>4283</v>
      </c>
      <c r="G901" s="666" t="s">
        <v>613</v>
      </c>
      <c r="H901" s="666" t="s">
        <v>3066</v>
      </c>
      <c r="I901" s="666" t="s">
        <v>3067</v>
      </c>
      <c r="J901" s="666" t="s">
        <v>3068</v>
      </c>
      <c r="K901" s="666" t="s">
        <v>3069</v>
      </c>
      <c r="L901" s="668">
        <v>76.594499999999996</v>
      </c>
      <c r="M901" s="668">
        <v>6</v>
      </c>
      <c r="N901" s="669">
        <v>459.56700000000001</v>
      </c>
    </row>
    <row r="902" spans="1:14" ht="14.4" customHeight="1" x14ac:dyDescent="0.3">
      <c r="A902" s="664" t="s">
        <v>544</v>
      </c>
      <c r="B902" s="665" t="s">
        <v>545</v>
      </c>
      <c r="C902" s="666" t="s">
        <v>554</v>
      </c>
      <c r="D902" s="667" t="s">
        <v>4278</v>
      </c>
      <c r="E902" s="666" t="s">
        <v>569</v>
      </c>
      <c r="F902" s="667" t="s">
        <v>4283</v>
      </c>
      <c r="G902" s="666" t="s">
        <v>613</v>
      </c>
      <c r="H902" s="666" t="s">
        <v>3070</v>
      </c>
      <c r="I902" s="666" t="s">
        <v>3071</v>
      </c>
      <c r="J902" s="666" t="s">
        <v>1551</v>
      </c>
      <c r="K902" s="666" t="s">
        <v>1756</v>
      </c>
      <c r="L902" s="668">
        <v>104.86999999999998</v>
      </c>
      <c r="M902" s="668">
        <v>2</v>
      </c>
      <c r="N902" s="669">
        <v>209.73999999999995</v>
      </c>
    </row>
    <row r="903" spans="1:14" ht="14.4" customHeight="1" x14ac:dyDescent="0.3">
      <c r="A903" s="664" t="s">
        <v>544</v>
      </c>
      <c r="B903" s="665" t="s">
        <v>545</v>
      </c>
      <c r="C903" s="666" t="s">
        <v>554</v>
      </c>
      <c r="D903" s="667" t="s">
        <v>4278</v>
      </c>
      <c r="E903" s="666" t="s">
        <v>569</v>
      </c>
      <c r="F903" s="667" t="s">
        <v>4283</v>
      </c>
      <c r="G903" s="666" t="s">
        <v>613</v>
      </c>
      <c r="H903" s="666" t="s">
        <v>1263</v>
      </c>
      <c r="I903" s="666" t="s">
        <v>1264</v>
      </c>
      <c r="J903" s="666" t="s">
        <v>1265</v>
      </c>
      <c r="K903" s="666" t="s">
        <v>1266</v>
      </c>
      <c r="L903" s="668">
        <v>49.140119466460931</v>
      </c>
      <c r="M903" s="668">
        <v>3</v>
      </c>
      <c r="N903" s="669">
        <v>147.42035839938279</v>
      </c>
    </row>
    <row r="904" spans="1:14" ht="14.4" customHeight="1" x14ac:dyDescent="0.3">
      <c r="A904" s="664" t="s">
        <v>544</v>
      </c>
      <c r="B904" s="665" t="s">
        <v>545</v>
      </c>
      <c r="C904" s="666" t="s">
        <v>554</v>
      </c>
      <c r="D904" s="667" t="s">
        <v>4278</v>
      </c>
      <c r="E904" s="666" t="s">
        <v>569</v>
      </c>
      <c r="F904" s="667" t="s">
        <v>4283</v>
      </c>
      <c r="G904" s="666" t="s">
        <v>613</v>
      </c>
      <c r="H904" s="666" t="s">
        <v>1267</v>
      </c>
      <c r="I904" s="666" t="s">
        <v>1268</v>
      </c>
      <c r="J904" s="666" t="s">
        <v>959</v>
      </c>
      <c r="K904" s="666" t="s">
        <v>1269</v>
      </c>
      <c r="L904" s="668">
        <v>74.859999999999985</v>
      </c>
      <c r="M904" s="668">
        <v>2</v>
      </c>
      <c r="N904" s="669">
        <v>149.71999999999997</v>
      </c>
    </row>
    <row r="905" spans="1:14" ht="14.4" customHeight="1" x14ac:dyDescent="0.3">
      <c r="A905" s="664" t="s">
        <v>544</v>
      </c>
      <c r="B905" s="665" t="s">
        <v>545</v>
      </c>
      <c r="C905" s="666" t="s">
        <v>554</v>
      </c>
      <c r="D905" s="667" t="s">
        <v>4278</v>
      </c>
      <c r="E905" s="666" t="s">
        <v>569</v>
      </c>
      <c r="F905" s="667" t="s">
        <v>4283</v>
      </c>
      <c r="G905" s="666" t="s">
        <v>613</v>
      </c>
      <c r="H905" s="666" t="s">
        <v>1270</v>
      </c>
      <c r="I905" s="666" t="s">
        <v>1271</v>
      </c>
      <c r="J905" s="666" t="s">
        <v>790</v>
      </c>
      <c r="K905" s="666" t="s">
        <v>909</v>
      </c>
      <c r="L905" s="668">
        <v>70.039743423454311</v>
      </c>
      <c r="M905" s="668">
        <v>6</v>
      </c>
      <c r="N905" s="669">
        <v>420.2384605407259</v>
      </c>
    </row>
    <row r="906" spans="1:14" ht="14.4" customHeight="1" x14ac:dyDescent="0.3">
      <c r="A906" s="664" t="s">
        <v>544</v>
      </c>
      <c r="B906" s="665" t="s">
        <v>545</v>
      </c>
      <c r="C906" s="666" t="s">
        <v>554</v>
      </c>
      <c r="D906" s="667" t="s">
        <v>4278</v>
      </c>
      <c r="E906" s="666" t="s">
        <v>569</v>
      </c>
      <c r="F906" s="667" t="s">
        <v>4283</v>
      </c>
      <c r="G906" s="666" t="s">
        <v>613</v>
      </c>
      <c r="H906" s="666" t="s">
        <v>3072</v>
      </c>
      <c r="I906" s="666" t="s">
        <v>3073</v>
      </c>
      <c r="J906" s="666" t="s">
        <v>1278</v>
      </c>
      <c r="K906" s="666" t="s">
        <v>3074</v>
      </c>
      <c r="L906" s="668">
        <v>50.406170565640288</v>
      </c>
      <c r="M906" s="668">
        <v>24</v>
      </c>
      <c r="N906" s="669">
        <v>1209.748093575367</v>
      </c>
    </row>
    <row r="907" spans="1:14" ht="14.4" customHeight="1" x14ac:dyDescent="0.3">
      <c r="A907" s="664" t="s">
        <v>544</v>
      </c>
      <c r="B907" s="665" t="s">
        <v>545</v>
      </c>
      <c r="C907" s="666" t="s">
        <v>554</v>
      </c>
      <c r="D907" s="667" t="s">
        <v>4278</v>
      </c>
      <c r="E907" s="666" t="s">
        <v>569</v>
      </c>
      <c r="F907" s="667" t="s">
        <v>4283</v>
      </c>
      <c r="G907" s="666" t="s">
        <v>613</v>
      </c>
      <c r="H907" s="666" t="s">
        <v>1276</v>
      </c>
      <c r="I907" s="666" t="s">
        <v>1277</v>
      </c>
      <c r="J907" s="666" t="s">
        <v>1278</v>
      </c>
      <c r="K907" s="666" t="s">
        <v>1279</v>
      </c>
      <c r="L907" s="668">
        <v>74.946813451224813</v>
      </c>
      <c r="M907" s="668">
        <v>5</v>
      </c>
      <c r="N907" s="669">
        <v>374.73406725612404</v>
      </c>
    </row>
    <row r="908" spans="1:14" ht="14.4" customHeight="1" x14ac:dyDescent="0.3">
      <c r="A908" s="664" t="s">
        <v>544</v>
      </c>
      <c r="B908" s="665" t="s">
        <v>545</v>
      </c>
      <c r="C908" s="666" t="s">
        <v>554</v>
      </c>
      <c r="D908" s="667" t="s">
        <v>4278</v>
      </c>
      <c r="E908" s="666" t="s">
        <v>569</v>
      </c>
      <c r="F908" s="667" t="s">
        <v>4283</v>
      </c>
      <c r="G908" s="666" t="s">
        <v>613</v>
      </c>
      <c r="H908" s="666" t="s">
        <v>1280</v>
      </c>
      <c r="I908" s="666" t="s">
        <v>1281</v>
      </c>
      <c r="J908" s="666" t="s">
        <v>1282</v>
      </c>
      <c r="K908" s="666" t="s">
        <v>1283</v>
      </c>
      <c r="L908" s="668">
        <v>48.767499558173867</v>
      </c>
      <c r="M908" s="668">
        <v>8</v>
      </c>
      <c r="N908" s="669">
        <v>390.13999646539094</v>
      </c>
    </row>
    <row r="909" spans="1:14" ht="14.4" customHeight="1" x14ac:dyDescent="0.3">
      <c r="A909" s="664" t="s">
        <v>544</v>
      </c>
      <c r="B909" s="665" t="s">
        <v>545</v>
      </c>
      <c r="C909" s="666" t="s">
        <v>554</v>
      </c>
      <c r="D909" s="667" t="s">
        <v>4278</v>
      </c>
      <c r="E909" s="666" t="s">
        <v>569</v>
      </c>
      <c r="F909" s="667" t="s">
        <v>4283</v>
      </c>
      <c r="G909" s="666" t="s">
        <v>613</v>
      </c>
      <c r="H909" s="666" t="s">
        <v>1284</v>
      </c>
      <c r="I909" s="666" t="s">
        <v>1285</v>
      </c>
      <c r="J909" s="666" t="s">
        <v>1286</v>
      </c>
      <c r="K909" s="666" t="s">
        <v>1287</v>
      </c>
      <c r="L909" s="668">
        <v>14.299944281902008</v>
      </c>
      <c r="M909" s="668">
        <v>223</v>
      </c>
      <c r="N909" s="669">
        <v>3188.8875748641476</v>
      </c>
    </row>
    <row r="910" spans="1:14" ht="14.4" customHeight="1" x14ac:dyDescent="0.3">
      <c r="A910" s="664" t="s">
        <v>544</v>
      </c>
      <c r="B910" s="665" t="s">
        <v>545</v>
      </c>
      <c r="C910" s="666" t="s">
        <v>554</v>
      </c>
      <c r="D910" s="667" t="s">
        <v>4278</v>
      </c>
      <c r="E910" s="666" t="s">
        <v>569</v>
      </c>
      <c r="F910" s="667" t="s">
        <v>4283</v>
      </c>
      <c r="G910" s="666" t="s">
        <v>613</v>
      </c>
      <c r="H910" s="666" t="s">
        <v>1288</v>
      </c>
      <c r="I910" s="666" t="s">
        <v>1289</v>
      </c>
      <c r="J910" s="666" t="s">
        <v>1290</v>
      </c>
      <c r="K910" s="666" t="s">
        <v>1291</v>
      </c>
      <c r="L910" s="668">
        <v>9.3497329515549747</v>
      </c>
      <c r="M910" s="668">
        <v>654</v>
      </c>
      <c r="N910" s="669">
        <v>6114.7253503169532</v>
      </c>
    </row>
    <row r="911" spans="1:14" ht="14.4" customHeight="1" x14ac:dyDescent="0.3">
      <c r="A911" s="664" t="s">
        <v>544</v>
      </c>
      <c r="B911" s="665" t="s">
        <v>545</v>
      </c>
      <c r="C911" s="666" t="s">
        <v>554</v>
      </c>
      <c r="D911" s="667" t="s">
        <v>4278</v>
      </c>
      <c r="E911" s="666" t="s">
        <v>569</v>
      </c>
      <c r="F911" s="667" t="s">
        <v>4283</v>
      </c>
      <c r="G911" s="666" t="s">
        <v>613</v>
      </c>
      <c r="H911" s="666" t="s">
        <v>3075</v>
      </c>
      <c r="I911" s="666" t="s">
        <v>1062</v>
      </c>
      <c r="J911" s="666" t="s">
        <v>3076</v>
      </c>
      <c r="K911" s="666"/>
      <c r="L911" s="668">
        <v>116.0798130016224</v>
      </c>
      <c r="M911" s="668">
        <v>4</v>
      </c>
      <c r="N911" s="669">
        <v>464.31925200648959</v>
      </c>
    </row>
    <row r="912" spans="1:14" ht="14.4" customHeight="1" x14ac:dyDescent="0.3">
      <c r="A912" s="664" t="s">
        <v>544</v>
      </c>
      <c r="B912" s="665" t="s">
        <v>545</v>
      </c>
      <c r="C912" s="666" t="s">
        <v>554</v>
      </c>
      <c r="D912" s="667" t="s">
        <v>4278</v>
      </c>
      <c r="E912" s="666" t="s">
        <v>569</v>
      </c>
      <c r="F912" s="667" t="s">
        <v>4283</v>
      </c>
      <c r="G912" s="666" t="s">
        <v>613</v>
      </c>
      <c r="H912" s="666" t="s">
        <v>1294</v>
      </c>
      <c r="I912" s="666" t="s">
        <v>1062</v>
      </c>
      <c r="J912" s="666" t="s">
        <v>1295</v>
      </c>
      <c r="K912" s="666"/>
      <c r="L912" s="668">
        <v>148.23992778520679</v>
      </c>
      <c r="M912" s="668">
        <v>13</v>
      </c>
      <c r="N912" s="669">
        <v>1927.1190612076882</v>
      </c>
    </row>
    <row r="913" spans="1:14" ht="14.4" customHeight="1" x14ac:dyDescent="0.3">
      <c r="A913" s="664" t="s">
        <v>544</v>
      </c>
      <c r="B913" s="665" t="s">
        <v>545</v>
      </c>
      <c r="C913" s="666" t="s">
        <v>554</v>
      </c>
      <c r="D913" s="667" t="s">
        <v>4278</v>
      </c>
      <c r="E913" s="666" t="s">
        <v>569</v>
      </c>
      <c r="F913" s="667" t="s">
        <v>4283</v>
      </c>
      <c r="G913" s="666" t="s">
        <v>613</v>
      </c>
      <c r="H913" s="666" t="s">
        <v>1300</v>
      </c>
      <c r="I913" s="666" t="s">
        <v>1301</v>
      </c>
      <c r="J913" s="666" t="s">
        <v>1302</v>
      </c>
      <c r="K913" s="666" t="s">
        <v>1303</v>
      </c>
      <c r="L913" s="668">
        <v>116.35999999999999</v>
      </c>
      <c r="M913" s="668">
        <v>5</v>
      </c>
      <c r="N913" s="669">
        <v>581.79999999999995</v>
      </c>
    </row>
    <row r="914" spans="1:14" ht="14.4" customHeight="1" x14ac:dyDescent="0.3">
      <c r="A914" s="664" t="s">
        <v>544</v>
      </c>
      <c r="B914" s="665" t="s">
        <v>545</v>
      </c>
      <c r="C914" s="666" t="s">
        <v>554</v>
      </c>
      <c r="D914" s="667" t="s">
        <v>4278</v>
      </c>
      <c r="E914" s="666" t="s">
        <v>569</v>
      </c>
      <c r="F914" s="667" t="s">
        <v>4283</v>
      </c>
      <c r="G914" s="666" t="s">
        <v>613</v>
      </c>
      <c r="H914" s="666" t="s">
        <v>1304</v>
      </c>
      <c r="I914" s="666" t="s">
        <v>1305</v>
      </c>
      <c r="J914" s="666" t="s">
        <v>1306</v>
      </c>
      <c r="K914" s="666" t="s">
        <v>1307</v>
      </c>
      <c r="L914" s="668">
        <v>174.03200000000001</v>
      </c>
      <c r="M914" s="668">
        <v>10</v>
      </c>
      <c r="N914" s="669">
        <v>1740.3200000000002</v>
      </c>
    </row>
    <row r="915" spans="1:14" ht="14.4" customHeight="1" x14ac:dyDescent="0.3">
      <c r="A915" s="664" t="s">
        <v>544</v>
      </c>
      <c r="B915" s="665" t="s">
        <v>545</v>
      </c>
      <c r="C915" s="666" t="s">
        <v>554</v>
      </c>
      <c r="D915" s="667" t="s">
        <v>4278</v>
      </c>
      <c r="E915" s="666" t="s">
        <v>569</v>
      </c>
      <c r="F915" s="667" t="s">
        <v>4283</v>
      </c>
      <c r="G915" s="666" t="s">
        <v>613</v>
      </c>
      <c r="H915" s="666" t="s">
        <v>1308</v>
      </c>
      <c r="I915" s="666" t="s">
        <v>1309</v>
      </c>
      <c r="J915" s="666" t="s">
        <v>1217</v>
      </c>
      <c r="K915" s="666" t="s">
        <v>1147</v>
      </c>
      <c r="L915" s="668">
        <v>107.2257142857143</v>
      </c>
      <c r="M915" s="668">
        <v>14</v>
      </c>
      <c r="N915" s="669">
        <v>1501.1600000000003</v>
      </c>
    </row>
    <row r="916" spans="1:14" ht="14.4" customHeight="1" x14ac:dyDescent="0.3">
      <c r="A916" s="664" t="s">
        <v>544</v>
      </c>
      <c r="B916" s="665" t="s">
        <v>545</v>
      </c>
      <c r="C916" s="666" t="s">
        <v>554</v>
      </c>
      <c r="D916" s="667" t="s">
        <v>4278</v>
      </c>
      <c r="E916" s="666" t="s">
        <v>569</v>
      </c>
      <c r="F916" s="667" t="s">
        <v>4283</v>
      </c>
      <c r="G916" s="666" t="s">
        <v>613</v>
      </c>
      <c r="H916" s="666" t="s">
        <v>1310</v>
      </c>
      <c r="I916" s="666" t="s">
        <v>1311</v>
      </c>
      <c r="J916" s="666" t="s">
        <v>1312</v>
      </c>
      <c r="K916" s="666" t="s">
        <v>1313</v>
      </c>
      <c r="L916" s="668">
        <v>166.6493339741163</v>
      </c>
      <c r="M916" s="668">
        <v>1</v>
      </c>
      <c r="N916" s="669">
        <v>166.6493339741163</v>
      </c>
    </row>
    <row r="917" spans="1:14" ht="14.4" customHeight="1" x14ac:dyDescent="0.3">
      <c r="A917" s="664" t="s">
        <v>544</v>
      </c>
      <c r="B917" s="665" t="s">
        <v>545</v>
      </c>
      <c r="C917" s="666" t="s">
        <v>554</v>
      </c>
      <c r="D917" s="667" t="s">
        <v>4278</v>
      </c>
      <c r="E917" s="666" t="s">
        <v>569</v>
      </c>
      <c r="F917" s="667" t="s">
        <v>4283</v>
      </c>
      <c r="G917" s="666" t="s">
        <v>613</v>
      </c>
      <c r="H917" s="666" t="s">
        <v>1314</v>
      </c>
      <c r="I917" s="666" t="s">
        <v>1315</v>
      </c>
      <c r="J917" s="666" t="s">
        <v>1217</v>
      </c>
      <c r="K917" s="666" t="s">
        <v>1316</v>
      </c>
      <c r="L917" s="668">
        <v>75.05989900463527</v>
      </c>
      <c r="M917" s="668">
        <v>16</v>
      </c>
      <c r="N917" s="669">
        <v>1200.9583840741643</v>
      </c>
    </row>
    <row r="918" spans="1:14" ht="14.4" customHeight="1" x14ac:dyDescent="0.3">
      <c r="A918" s="664" t="s">
        <v>544</v>
      </c>
      <c r="B918" s="665" t="s">
        <v>545</v>
      </c>
      <c r="C918" s="666" t="s">
        <v>554</v>
      </c>
      <c r="D918" s="667" t="s">
        <v>4278</v>
      </c>
      <c r="E918" s="666" t="s">
        <v>569</v>
      </c>
      <c r="F918" s="667" t="s">
        <v>4283</v>
      </c>
      <c r="G918" s="666" t="s">
        <v>613</v>
      </c>
      <c r="H918" s="666" t="s">
        <v>1317</v>
      </c>
      <c r="I918" s="666" t="s">
        <v>1318</v>
      </c>
      <c r="J918" s="666" t="s">
        <v>1319</v>
      </c>
      <c r="K918" s="666" t="s">
        <v>1320</v>
      </c>
      <c r="L918" s="668">
        <v>56.489999999999966</v>
      </c>
      <c r="M918" s="668">
        <v>1</v>
      </c>
      <c r="N918" s="669">
        <v>56.489999999999966</v>
      </c>
    </row>
    <row r="919" spans="1:14" ht="14.4" customHeight="1" x14ac:dyDescent="0.3">
      <c r="A919" s="664" t="s">
        <v>544</v>
      </c>
      <c r="B919" s="665" t="s">
        <v>545</v>
      </c>
      <c r="C919" s="666" t="s">
        <v>554</v>
      </c>
      <c r="D919" s="667" t="s">
        <v>4278</v>
      </c>
      <c r="E919" s="666" t="s">
        <v>569</v>
      </c>
      <c r="F919" s="667" t="s">
        <v>4283</v>
      </c>
      <c r="G919" s="666" t="s">
        <v>613</v>
      </c>
      <c r="H919" s="666" t="s">
        <v>3077</v>
      </c>
      <c r="I919" s="666" t="s">
        <v>1062</v>
      </c>
      <c r="J919" s="666" t="s">
        <v>3078</v>
      </c>
      <c r="K919" s="666"/>
      <c r="L919" s="668">
        <v>319.06882133053983</v>
      </c>
      <c r="M919" s="668">
        <v>1</v>
      </c>
      <c r="N919" s="669">
        <v>319.06882133053983</v>
      </c>
    </row>
    <row r="920" spans="1:14" ht="14.4" customHeight="1" x14ac:dyDescent="0.3">
      <c r="A920" s="664" t="s">
        <v>544</v>
      </c>
      <c r="B920" s="665" t="s">
        <v>545</v>
      </c>
      <c r="C920" s="666" t="s">
        <v>554</v>
      </c>
      <c r="D920" s="667" t="s">
        <v>4278</v>
      </c>
      <c r="E920" s="666" t="s">
        <v>569</v>
      </c>
      <c r="F920" s="667" t="s">
        <v>4283</v>
      </c>
      <c r="G920" s="666" t="s">
        <v>613</v>
      </c>
      <c r="H920" s="666" t="s">
        <v>1325</v>
      </c>
      <c r="I920" s="666" t="s">
        <v>1326</v>
      </c>
      <c r="J920" s="666" t="s">
        <v>652</v>
      </c>
      <c r="K920" s="666" t="s">
        <v>1327</v>
      </c>
      <c r="L920" s="668">
        <v>69.544294649639056</v>
      </c>
      <c r="M920" s="668">
        <v>28</v>
      </c>
      <c r="N920" s="669">
        <v>1947.2402501898935</v>
      </c>
    </row>
    <row r="921" spans="1:14" ht="14.4" customHeight="1" x14ac:dyDescent="0.3">
      <c r="A921" s="664" t="s">
        <v>544</v>
      </c>
      <c r="B921" s="665" t="s">
        <v>545</v>
      </c>
      <c r="C921" s="666" t="s">
        <v>554</v>
      </c>
      <c r="D921" s="667" t="s">
        <v>4278</v>
      </c>
      <c r="E921" s="666" t="s">
        <v>569</v>
      </c>
      <c r="F921" s="667" t="s">
        <v>4283</v>
      </c>
      <c r="G921" s="666" t="s">
        <v>613</v>
      </c>
      <c r="H921" s="666" t="s">
        <v>1328</v>
      </c>
      <c r="I921" s="666" t="s">
        <v>1329</v>
      </c>
      <c r="J921" s="666" t="s">
        <v>710</v>
      </c>
      <c r="K921" s="666" t="s">
        <v>1330</v>
      </c>
      <c r="L921" s="668">
        <v>154.0784204014881</v>
      </c>
      <c r="M921" s="668">
        <v>57</v>
      </c>
      <c r="N921" s="669">
        <v>8782.4699628848211</v>
      </c>
    </row>
    <row r="922" spans="1:14" ht="14.4" customHeight="1" x14ac:dyDescent="0.3">
      <c r="A922" s="664" t="s">
        <v>544</v>
      </c>
      <c r="B922" s="665" t="s">
        <v>545</v>
      </c>
      <c r="C922" s="666" t="s">
        <v>554</v>
      </c>
      <c r="D922" s="667" t="s">
        <v>4278</v>
      </c>
      <c r="E922" s="666" t="s">
        <v>569</v>
      </c>
      <c r="F922" s="667" t="s">
        <v>4283</v>
      </c>
      <c r="G922" s="666" t="s">
        <v>613</v>
      </c>
      <c r="H922" s="666" t="s">
        <v>3079</v>
      </c>
      <c r="I922" s="666" t="s">
        <v>3080</v>
      </c>
      <c r="J922" s="666" t="s">
        <v>3081</v>
      </c>
      <c r="K922" s="666" t="s">
        <v>1945</v>
      </c>
      <c r="L922" s="668">
        <v>51.930036047701918</v>
      </c>
      <c r="M922" s="668">
        <v>12</v>
      </c>
      <c r="N922" s="669">
        <v>623.16043257242302</v>
      </c>
    </row>
    <row r="923" spans="1:14" ht="14.4" customHeight="1" x14ac:dyDescent="0.3">
      <c r="A923" s="664" t="s">
        <v>544</v>
      </c>
      <c r="B923" s="665" t="s">
        <v>545</v>
      </c>
      <c r="C923" s="666" t="s">
        <v>554</v>
      </c>
      <c r="D923" s="667" t="s">
        <v>4278</v>
      </c>
      <c r="E923" s="666" t="s">
        <v>569</v>
      </c>
      <c r="F923" s="667" t="s">
        <v>4283</v>
      </c>
      <c r="G923" s="666" t="s">
        <v>613</v>
      </c>
      <c r="H923" s="666" t="s">
        <v>1331</v>
      </c>
      <c r="I923" s="666" t="s">
        <v>1332</v>
      </c>
      <c r="J923" s="666" t="s">
        <v>1333</v>
      </c>
      <c r="K923" s="666" t="s">
        <v>1334</v>
      </c>
      <c r="L923" s="668">
        <v>239.93999999999997</v>
      </c>
      <c r="M923" s="668">
        <v>3</v>
      </c>
      <c r="N923" s="669">
        <v>719.81999999999994</v>
      </c>
    </row>
    <row r="924" spans="1:14" ht="14.4" customHeight="1" x14ac:dyDescent="0.3">
      <c r="A924" s="664" t="s">
        <v>544</v>
      </c>
      <c r="B924" s="665" t="s">
        <v>545</v>
      </c>
      <c r="C924" s="666" t="s">
        <v>554</v>
      </c>
      <c r="D924" s="667" t="s">
        <v>4278</v>
      </c>
      <c r="E924" s="666" t="s">
        <v>569</v>
      </c>
      <c r="F924" s="667" t="s">
        <v>4283</v>
      </c>
      <c r="G924" s="666" t="s">
        <v>613</v>
      </c>
      <c r="H924" s="666" t="s">
        <v>1339</v>
      </c>
      <c r="I924" s="666" t="s">
        <v>1339</v>
      </c>
      <c r="J924" s="666" t="s">
        <v>1340</v>
      </c>
      <c r="K924" s="666" t="s">
        <v>1341</v>
      </c>
      <c r="L924" s="668">
        <v>254.85821258595368</v>
      </c>
      <c r="M924" s="668">
        <v>2</v>
      </c>
      <c r="N924" s="669">
        <v>509.71642517190736</v>
      </c>
    </row>
    <row r="925" spans="1:14" ht="14.4" customHeight="1" x14ac:dyDescent="0.3">
      <c r="A925" s="664" t="s">
        <v>544</v>
      </c>
      <c r="B925" s="665" t="s">
        <v>545</v>
      </c>
      <c r="C925" s="666" t="s">
        <v>554</v>
      </c>
      <c r="D925" s="667" t="s">
        <v>4278</v>
      </c>
      <c r="E925" s="666" t="s">
        <v>569</v>
      </c>
      <c r="F925" s="667" t="s">
        <v>4283</v>
      </c>
      <c r="G925" s="666" t="s">
        <v>613</v>
      </c>
      <c r="H925" s="666" t="s">
        <v>3082</v>
      </c>
      <c r="I925" s="666" t="s">
        <v>3083</v>
      </c>
      <c r="J925" s="666" t="s">
        <v>3084</v>
      </c>
      <c r="K925" s="666" t="s">
        <v>677</v>
      </c>
      <c r="L925" s="668">
        <v>44.230000000000004</v>
      </c>
      <c r="M925" s="668">
        <v>2</v>
      </c>
      <c r="N925" s="669">
        <v>88.460000000000008</v>
      </c>
    </row>
    <row r="926" spans="1:14" ht="14.4" customHeight="1" x14ac:dyDescent="0.3">
      <c r="A926" s="664" t="s">
        <v>544</v>
      </c>
      <c r="B926" s="665" t="s">
        <v>545</v>
      </c>
      <c r="C926" s="666" t="s">
        <v>554</v>
      </c>
      <c r="D926" s="667" t="s">
        <v>4278</v>
      </c>
      <c r="E926" s="666" t="s">
        <v>569</v>
      </c>
      <c r="F926" s="667" t="s">
        <v>4283</v>
      </c>
      <c r="G926" s="666" t="s">
        <v>613</v>
      </c>
      <c r="H926" s="666" t="s">
        <v>1342</v>
      </c>
      <c r="I926" s="666" t="s">
        <v>1343</v>
      </c>
      <c r="J926" s="666" t="s">
        <v>1344</v>
      </c>
      <c r="K926" s="666" t="s">
        <v>1345</v>
      </c>
      <c r="L926" s="668">
        <v>254.98005748613912</v>
      </c>
      <c r="M926" s="668">
        <v>1</v>
      </c>
      <c r="N926" s="669">
        <v>254.98005748613912</v>
      </c>
    </row>
    <row r="927" spans="1:14" ht="14.4" customHeight="1" x14ac:dyDescent="0.3">
      <c r="A927" s="664" t="s">
        <v>544</v>
      </c>
      <c r="B927" s="665" t="s">
        <v>545</v>
      </c>
      <c r="C927" s="666" t="s">
        <v>554</v>
      </c>
      <c r="D927" s="667" t="s">
        <v>4278</v>
      </c>
      <c r="E927" s="666" t="s">
        <v>569</v>
      </c>
      <c r="F927" s="667" t="s">
        <v>4283</v>
      </c>
      <c r="G927" s="666" t="s">
        <v>613</v>
      </c>
      <c r="H927" s="666" t="s">
        <v>3085</v>
      </c>
      <c r="I927" s="666" t="s">
        <v>3086</v>
      </c>
      <c r="J927" s="666" t="s">
        <v>2915</v>
      </c>
      <c r="K927" s="666" t="s">
        <v>3087</v>
      </c>
      <c r="L927" s="668">
        <v>209.00999999999993</v>
      </c>
      <c r="M927" s="668">
        <v>4</v>
      </c>
      <c r="N927" s="669">
        <v>836.03999999999974</v>
      </c>
    </row>
    <row r="928" spans="1:14" ht="14.4" customHeight="1" x14ac:dyDescent="0.3">
      <c r="A928" s="664" t="s">
        <v>544</v>
      </c>
      <c r="B928" s="665" t="s">
        <v>545</v>
      </c>
      <c r="C928" s="666" t="s">
        <v>554</v>
      </c>
      <c r="D928" s="667" t="s">
        <v>4278</v>
      </c>
      <c r="E928" s="666" t="s">
        <v>569</v>
      </c>
      <c r="F928" s="667" t="s">
        <v>4283</v>
      </c>
      <c r="G928" s="666" t="s">
        <v>613</v>
      </c>
      <c r="H928" s="666" t="s">
        <v>3088</v>
      </c>
      <c r="I928" s="666" t="s">
        <v>3089</v>
      </c>
      <c r="J928" s="666" t="s">
        <v>3090</v>
      </c>
      <c r="K928" s="666" t="s">
        <v>3091</v>
      </c>
      <c r="L928" s="668">
        <v>11.109995718518482</v>
      </c>
      <c r="M928" s="668">
        <v>16</v>
      </c>
      <c r="N928" s="669">
        <v>177.75993149629571</v>
      </c>
    </row>
    <row r="929" spans="1:14" ht="14.4" customHeight="1" x14ac:dyDescent="0.3">
      <c r="A929" s="664" t="s">
        <v>544</v>
      </c>
      <c r="B929" s="665" t="s">
        <v>545</v>
      </c>
      <c r="C929" s="666" t="s">
        <v>554</v>
      </c>
      <c r="D929" s="667" t="s">
        <v>4278</v>
      </c>
      <c r="E929" s="666" t="s">
        <v>569</v>
      </c>
      <c r="F929" s="667" t="s">
        <v>4283</v>
      </c>
      <c r="G929" s="666" t="s">
        <v>613</v>
      </c>
      <c r="H929" s="666" t="s">
        <v>3092</v>
      </c>
      <c r="I929" s="666" t="s">
        <v>3093</v>
      </c>
      <c r="J929" s="666" t="s">
        <v>3094</v>
      </c>
      <c r="K929" s="666" t="s">
        <v>1279</v>
      </c>
      <c r="L929" s="668">
        <v>226.08666666666667</v>
      </c>
      <c r="M929" s="668">
        <v>3</v>
      </c>
      <c r="N929" s="669">
        <v>678.26</v>
      </c>
    </row>
    <row r="930" spans="1:14" ht="14.4" customHeight="1" x14ac:dyDescent="0.3">
      <c r="A930" s="664" t="s">
        <v>544</v>
      </c>
      <c r="B930" s="665" t="s">
        <v>545</v>
      </c>
      <c r="C930" s="666" t="s">
        <v>554</v>
      </c>
      <c r="D930" s="667" t="s">
        <v>4278</v>
      </c>
      <c r="E930" s="666" t="s">
        <v>569</v>
      </c>
      <c r="F930" s="667" t="s">
        <v>4283</v>
      </c>
      <c r="G930" s="666" t="s">
        <v>613</v>
      </c>
      <c r="H930" s="666" t="s">
        <v>3095</v>
      </c>
      <c r="I930" s="666" t="s">
        <v>3096</v>
      </c>
      <c r="J930" s="666" t="s">
        <v>3097</v>
      </c>
      <c r="K930" s="666" t="s">
        <v>3098</v>
      </c>
      <c r="L930" s="668">
        <v>1037.7500064596898</v>
      </c>
      <c r="M930" s="668">
        <v>4</v>
      </c>
      <c r="N930" s="669">
        <v>4151.000025838759</v>
      </c>
    </row>
    <row r="931" spans="1:14" ht="14.4" customHeight="1" x14ac:dyDescent="0.3">
      <c r="A931" s="664" t="s">
        <v>544</v>
      </c>
      <c r="B931" s="665" t="s">
        <v>545</v>
      </c>
      <c r="C931" s="666" t="s">
        <v>554</v>
      </c>
      <c r="D931" s="667" t="s">
        <v>4278</v>
      </c>
      <c r="E931" s="666" t="s">
        <v>569</v>
      </c>
      <c r="F931" s="667" t="s">
        <v>4283</v>
      </c>
      <c r="G931" s="666" t="s">
        <v>613</v>
      </c>
      <c r="H931" s="666" t="s">
        <v>1350</v>
      </c>
      <c r="I931" s="666" t="s">
        <v>1351</v>
      </c>
      <c r="J931" s="666" t="s">
        <v>1352</v>
      </c>
      <c r="K931" s="666" t="s">
        <v>1353</v>
      </c>
      <c r="L931" s="668">
        <v>19.250326909642176</v>
      </c>
      <c r="M931" s="668">
        <v>3183</v>
      </c>
      <c r="N931" s="669">
        <v>61273.790553391045</v>
      </c>
    </row>
    <row r="932" spans="1:14" ht="14.4" customHeight="1" x14ac:dyDescent="0.3">
      <c r="A932" s="664" t="s">
        <v>544</v>
      </c>
      <c r="B932" s="665" t="s">
        <v>545</v>
      </c>
      <c r="C932" s="666" t="s">
        <v>554</v>
      </c>
      <c r="D932" s="667" t="s">
        <v>4278</v>
      </c>
      <c r="E932" s="666" t="s">
        <v>569</v>
      </c>
      <c r="F932" s="667" t="s">
        <v>4283</v>
      </c>
      <c r="G932" s="666" t="s">
        <v>613</v>
      </c>
      <c r="H932" s="666" t="s">
        <v>3099</v>
      </c>
      <c r="I932" s="666" t="s">
        <v>1062</v>
      </c>
      <c r="J932" s="666" t="s">
        <v>3100</v>
      </c>
      <c r="K932" s="666"/>
      <c r="L932" s="668">
        <v>67.809791584385025</v>
      </c>
      <c r="M932" s="668">
        <v>7</v>
      </c>
      <c r="N932" s="669">
        <v>474.66854109069516</v>
      </c>
    </row>
    <row r="933" spans="1:14" ht="14.4" customHeight="1" x14ac:dyDescent="0.3">
      <c r="A933" s="664" t="s">
        <v>544</v>
      </c>
      <c r="B933" s="665" t="s">
        <v>545</v>
      </c>
      <c r="C933" s="666" t="s">
        <v>554</v>
      </c>
      <c r="D933" s="667" t="s">
        <v>4278</v>
      </c>
      <c r="E933" s="666" t="s">
        <v>569</v>
      </c>
      <c r="F933" s="667" t="s">
        <v>4283</v>
      </c>
      <c r="G933" s="666" t="s">
        <v>613</v>
      </c>
      <c r="H933" s="666" t="s">
        <v>1354</v>
      </c>
      <c r="I933" s="666" t="s">
        <v>1355</v>
      </c>
      <c r="J933" s="666" t="s">
        <v>1356</v>
      </c>
      <c r="K933" s="666" t="s">
        <v>1180</v>
      </c>
      <c r="L933" s="668">
        <v>57.939999999999991</v>
      </c>
      <c r="M933" s="668">
        <v>4</v>
      </c>
      <c r="N933" s="669">
        <v>231.75999999999996</v>
      </c>
    </row>
    <row r="934" spans="1:14" ht="14.4" customHeight="1" x14ac:dyDescent="0.3">
      <c r="A934" s="664" t="s">
        <v>544</v>
      </c>
      <c r="B934" s="665" t="s">
        <v>545</v>
      </c>
      <c r="C934" s="666" t="s">
        <v>554</v>
      </c>
      <c r="D934" s="667" t="s">
        <v>4278</v>
      </c>
      <c r="E934" s="666" t="s">
        <v>569</v>
      </c>
      <c r="F934" s="667" t="s">
        <v>4283</v>
      </c>
      <c r="G934" s="666" t="s">
        <v>613</v>
      </c>
      <c r="H934" s="666" t="s">
        <v>1357</v>
      </c>
      <c r="I934" s="666" t="s">
        <v>1358</v>
      </c>
      <c r="J934" s="666" t="s">
        <v>1359</v>
      </c>
      <c r="K934" s="666" t="s">
        <v>1360</v>
      </c>
      <c r="L934" s="668">
        <v>104.79994232553445</v>
      </c>
      <c r="M934" s="668">
        <v>12</v>
      </c>
      <c r="N934" s="669">
        <v>1257.5993079064133</v>
      </c>
    </row>
    <row r="935" spans="1:14" ht="14.4" customHeight="1" x14ac:dyDescent="0.3">
      <c r="A935" s="664" t="s">
        <v>544</v>
      </c>
      <c r="B935" s="665" t="s">
        <v>545</v>
      </c>
      <c r="C935" s="666" t="s">
        <v>554</v>
      </c>
      <c r="D935" s="667" t="s">
        <v>4278</v>
      </c>
      <c r="E935" s="666" t="s">
        <v>569</v>
      </c>
      <c r="F935" s="667" t="s">
        <v>4283</v>
      </c>
      <c r="G935" s="666" t="s">
        <v>613</v>
      </c>
      <c r="H935" s="666" t="s">
        <v>3101</v>
      </c>
      <c r="I935" s="666" t="s">
        <v>3102</v>
      </c>
      <c r="J935" s="666" t="s">
        <v>3103</v>
      </c>
      <c r="K935" s="666" t="s">
        <v>3104</v>
      </c>
      <c r="L935" s="668">
        <v>186.34867762172789</v>
      </c>
      <c r="M935" s="668">
        <v>2</v>
      </c>
      <c r="N935" s="669">
        <v>372.69735524345577</v>
      </c>
    </row>
    <row r="936" spans="1:14" ht="14.4" customHeight="1" x14ac:dyDescent="0.3">
      <c r="A936" s="664" t="s">
        <v>544</v>
      </c>
      <c r="B936" s="665" t="s">
        <v>545</v>
      </c>
      <c r="C936" s="666" t="s">
        <v>554</v>
      </c>
      <c r="D936" s="667" t="s">
        <v>4278</v>
      </c>
      <c r="E936" s="666" t="s">
        <v>569</v>
      </c>
      <c r="F936" s="667" t="s">
        <v>4283</v>
      </c>
      <c r="G936" s="666" t="s">
        <v>613</v>
      </c>
      <c r="H936" s="666" t="s">
        <v>3105</v>
      </c>
      <c r="I936" s="666" t="s">
        <v>3106</v>
      </c>
      <c r="J936" s="666" t="s">
        <v>3107</v>
      </c>
      <c r="K936" s="666" t="s">
        <v>3108</v>
      </c>
      <c r="L936" s="668">
        <v>98.449999999999974</v>
      </c>
      <c r="M936" s="668">
        <v>2</v>
      </c>
      <c r="N936" s="669">
        <v>196.89999999999995</v>
      </c>
    </row>
    <row r="937" spans="1:14" ht="14.4" customHeight="1" x14ac:dyDescent="0.3">
      <c r="A937" s="664" t="s">
        <v>544</v>
      </c>
      <c r="B937" s="665" t="s">
        <v>545</v>
      </c>
      <c r="C937" s="666" t="s">
        <v>554</v>
      </c>
      <c r="D937" s="667" t="s">
        <v>4278</v>
      </c>
      <c r="E937" s="666" t="s">
        <v>569</v>
      </c>
      <c r="F937" s="667" t="s">
        <v>4283</v>
      </c>
      <c r="G937" s="666" t="s">
        <v>613</v>
      </c>
      <c r="H937" s="666" t="s">
        <v>1361</v>
      </c>
      <c r="I937" s="666" t="s">
        <v>1362</v>
      </c>
      <c r="J937" s="666" t="s">
        <v>1051</v>
      </c>
      <c r="K937" s="666" t="s">
        <v>1363</v>
      </c>
      <c r="L937" s="668">
        <v>107.05000000000005</v>
      </c>
      <c r="M937" s="668">
        <v>1</v>
      </c>
      <c r="N937" s="669">
        <v>107.05000000000005</v>
      </c>
    </row>
    <row r="938" spans="1:14" ht="14.4" customHeight="1" x14ac:dyDescent="0.3">
      <c r="A938" s="664" t="s">
        <v>544</v>
      </c>
      <c r="B938" s="665" t="s">
        <v>545</v>
      </c>
      <c r="C938" s="666" t="s">
        <v>554</v>
      </c>
      <c r="D938" s="667" t="s">
        <v>4278</v>
      </c>
      <c r="E938" s="666" t="s">
        <v>569</v>
      </c>
      <c r="F938" s="667" t="s">
        <v>4283</v>
      </c>
      <c r="G938" s="666" t="s">
        <v>613</v>
      </c>
      <c r="H938" s="666" t="s">
        <v>1364</v>
      </c>
      <c r="I938" s="666" t="s">
        <v>1365</v>
      </c>
      <c r="J938" s="666" t="s">
        <v>1366</v>
      </c>
      <c r="K938" s="666" t="s">
        <v>1367</v>
      </c>
      <c r="L938" s="668">
        <v>537.33857927269526</v>
      </c>
      <c r="M938" s="668">
        <v>41</v>
      </c>
      <c r="N938" s="669">
        <v>22030.881750180506</v>
      </c>
    </row>
    <row r="939" spans="1:14" ht="14.4" customHeight="1" x14ac:dyDescent="0.3">
      <c r="A939" s="664" t="s">
        <v>544</v>
      </c>
      <c r="B939" s="665" t="s">
        <v>545</v>
      </c>
      <c r="C939" s="666" t="s">
        <v>554</v>
      </c>
      <c r="D939" s="667" t="s">
        <v>4278</v>
      </c>
      <c r="E939" s="666" t="s">
        <v>569</v>
      </c>
      <c r="F939" s="667" t="s">
        <v>4283</v>
      </c>
      <c r="G939" s="666" t="s">
        <v>613</v>
      </c>
      <c r="H939" s="666" t="s">
        <v>3109</v>
      </c>
      <c r="I939" s="666" t="s">
        <v>3110</v>
      </c>
      <c r="J939" s="666" t="s">
        <v>1366</v>
      </c>
      <c r="K939" s="666" t="s">
        <v>3111</v>
      </c>
      <c r="L939" s="668">
        <v>312.83999959390604</v>
      </c>
      <c r="M939" s="668">
        <v>12</v>
      </c>
      <c r="N939" s="669">
        <v>3754.0799951268727</v>
      </c>
    </row>
    <row r="940" spans="1:14" ht="14.4" customHeight="1" x14ac:dyDescent="0.3">
      <c r="A940" s="664" t="s">
        <v>544</v>
      </c>
      <c r="B940" s="665" t="s">
        <v>545</v>
      </c>
      <c r="C940" s="666" t="s">
        <v>554</v>
      </c>
      <c r="D940" s="667" t="s">
        <v>4278</v>
      </c>
      <c r="E940" s="666" t="s">
        <v>569</v>
      </c>
      <c r="F940" s="667" t="s">
        <v>4283</v>
      </c>
      <c r="G940" s="666" t="s">
        <v>613</v>
      </c>
      <c r="H940" s="666" t="s">
        <v>3112</v>
      </c>
      <c r="I940" s="666" t="s">
        <v>3113</v>
      </c>
      <c r="J940" s="666" t="s">
        <v>1366</v>
      </c>
      <c r="K940" s="666" t="s">
        <v>3114</v>
      </c>
      <c r="L940" s="668">
        <v>255.19999881157992</v>
      </c>
      <c r="M940" s="668">
        <v>15</v>
      </c>
      <c r="N940" s="669">
        <v>3827.9999821736988</v>
      </c>
    </row>
    <row r="941" spans="1:14" ht="14.4" customHeight="1" x14ac:dyDescent="0.3">
      <c r="A941" s="664" t="s">
        <v>544</v>
      </c>
      <c r="B941" s="665" t="s">
        <v>545</v>
      </c>
      <c r="C941" s="666" t="s">
        <v>554</v>
      </c>
      <c r="D941" s="667" t="s">
        <v>4278</v>
      </c>
      <c r="E941" s="666" t="s">
        <v>569</v>
      </c>
      <c r="F941" s="667" t="s">
        <v>4283</v>
      </c>
      <c r="G941" s="666" t="s">
        <v>613</v>
      </c>
      <c r="H941" s="666" t="s">
        <v>3115</v>
      </c>
      <c r="I941" s="666" t="s">
        <v>3116</v>
      </c>
      <c r="J941" s="666" t="s">
        <v>3117</v>
      </c>
      <c r="K941" s="666" t="s">
        <v>3118</v>
      </c>
      <c r="L941" s="668">
        <v>64.372976980301871</v>
      </c>
      <c r="M941" s="668">
        <v>3</v>
      </c>
      <c r="N941" s="669">
        <v>193.11893094090561</v>
      </c>
    </row>
    <row r="942" spans="1:14" ht="14.4" customHeight="1" x14ac:dyDescent="0.3">
      <c r="A942" s="664" t="s">
        <v>544</v>
      </c>
      <c r="B942" s="665" t="s">
        <v>545</v>
      </c>
      <c r="C942" s="666" t="s">
        <v>554</v>
      </c>
      <c r="D942" s="667" t="s">
        <v>4278</v>
      </c>
      <c r="E942" s="666" t="s">
        <v>569</v>
      </c>
      <c r="F942" s="667" t="s">
        <v>4283</v>
      </c>
      <c r="G942" s="666" t="s">
        <v>613</v>
      </c>
      <c r="H942" s="666" t="s">
        <v>1368</v>
      </c>
      <c r="I942" s="666" t="s">
        <v>1062</v>
      </c>
      <c r="J942" s="666" t="s">
        <v>1369</v>
      </c>
      <c r="K942" s="666"/>
      <c r="L942" s="668">
        <v>155.92548901602169</v>
      </c>
      <c r="M942" s="668">
        <v>2</v>
      </c>
      <c r="N942" s="669">
        <v>311.85097803204337</v>
      </c>
    </row>
    <row r="943" spans="1:14" ht="14.4" customHeight="1" x14ac:dyDescent="0.3">
      <c r="A943" s="664" t="s">
        <v>544</v>
      </c>
      <c r="B943" s="665" t="s">
        <v>545</v>
      </c>
      <c r="C943" s="666" t="s">
        <v>554</v>
      </c>
      <c r="D943" s="667" t="s">
        <v>4278</v>
      </c>
      <c r="E943" s="666" t="s">
        <v>569</v>
      </c>
      <c r="F943" s="667" t="s">
        <v>4283</v>
      </c>
      <c r="G943" s="666" t="s">
        <v>613</v>
      </c>
      <c r="H943" s="666" t="s">
        <v>1370</v>
      </c>
      <c r="I943" s="666" t="s">
        <v>1371</v>
      </c>
      <c r="J943" s="666" t="s">
        <v>1372</v>
      </c>
      <c r="K943" s="666" t="s">
        <v>1373</v>
      </c>
      <c r="L943" s="668">
        <v>56.75</v>
      </c>
      <c r="M943" s="668">
        <v>1</v>
      </c>
      <c r="N943" s="669">
        <v>56.75</v>
      </c>
    </row>
    <row r="944" spans="1:14" ht="14.4" customHeight="1" x14ac:dyDescent="0.3">
      <c r="A944" s="664" t="s">
        <v>544</v>
      </c>
      <c r="B944" s="665" t="s">
        <v>545</v>
      </c>
      <c r="C944" s="666" t="s">
        <v>554</v>
      </c>
      <c r="D944" s="667" t="s">
        <v>4278</v>
      </c>
      <c r="E944" s="666" t="s">
        <v>569</v>
      </c>
      <c r="F944" s="667" t="s">
        <v>4283</v>
      </c>
      <c r="G944" s="666" t="s">
        <v>613</v>
      </c>
      <c r="H944" s="666" t="s">
        <v>1378</v>
      </c>
      <c r="I944" s="666" t="s">
        <v>1379</v>
      </c>
      <c r="J944" s="666" t="s">
        <v>1380</v>
      </c>
      <c r="K944" s="666" t="s">
        <v>1381</v>
      </c>
      <c r="L944" s="668">
        <v>28.519999999999989</v>
      </c>
      <c r="M944" s="668">
        <v>2</v>
      </c>
      <c r="N944" s="669">
        <v>57.039999999999978</v>
      </c>
    </row>
    <row r="945" spans="1:14" ht="14.4" customHeight="1" x14ac:dyDescent="0.3">
      <c r="A945" s="664" t="s">
        <v>544</v>
      </c>
      <c r="B945" s="665" t="s">
        <v>545</v>
      </c>
      <c r="C945" s="666" t="s">
        <v>554</v>
      </c>
      <c r="D945" s="667" t="s">
        <v>4278</v>
      </c>
      <c r="E945" s="666" t="s">
        <v>569</v>
      </c>
      <c r="F945" s="667" t="s">
        <v>4283</v>
      </c>
      <c r="G945" s="666" t="s">
        <v>613</v>
      </c>
      <c r="H945" s="666" t="s">
        <v>3119</v>
      </c>
      <c r="I945" s="666" t="s">
        <v>3120</v>
      </c>
      <c r="J945" s="666" t="s">
        <v>3121</v>
      </c>
      <c r="K945" s="666" t="s">
        <v>3122</v>
      </c>
      <c r="L945" s="668">
        <v>26.959999999999997</v>
      </c>
      <c r="M945" s="668">
        <v>2</v>
      </c>
      <c r="N945" s="669">
        <v>53.919999999999995</v>
      </c>
    </row>
    <row r="946" spans="1:14" ht="14.4" customHeight="1" x14ac:dyDescent="0.3">
      <c r="A946" s="664" t="s">
        <v>544</v>
      </c>
      <c r="B946" s="665" t="s">
        <v>545</v>
      </c>
      <c r="C946" s="666" t="s">
        <v>554</v>
      </c>
      <c r="D946" s="667" t="s">
        <v>4278</v>
      </c>
      <c r="E946" s="666" t="s">
        <v>569</v>
      </c>
      <c r="F946" s="667" t="s">
        <v>4283</v>
      </c>
      <c r="G946" s="666" t="s">
        <v>613</v>
      </c>
      <c r="H946" s="666" t="s">
        <v>3123</v>
      </c>
      <c r="I946" s="666" t="s">
        <v>3124</v>
      </c>
      <c r="J946" s="666" t="s">
        <v>3125</v>
      </c>
      <c r="K946" s="666" t="s">
        <v>638</v>
      </c>
      <c r="L946" s="668">
        <v>79.55</v>
      </c>
      <c r="M946" s="668">
        <v>2</v>
      </c>
      <c r="N946" s="669">
        <v>159.1</v>
      </c>
    </row>
    <row r="947" spans="1:14" ht="14.4" customHeight="1" x14ac:dyDescent="0.3">
      <c r="A947" s="664" t="s">
        <v>544</v>
      </c>
      <c r="B947" s="665" t="s">
        <v>545</v>
      </c>
      <c r="C947" s="666" t="s">
        <v>554</v>
      </c>
      <c r="D947" s="667" t="s">
        <v>4278</v>
      </c>
      <c r="E947" s="666" t="s">
        <v>569</v>
      </c>
      <c r="F947" s="667" t="s">
        <v>4283</v>
      </c>
      <c r="G947" s="666" t="s">
        <v>613</v>
      </c>
      <c r="H947" s="666" t="s">
        <v>3126</v>
      </c>
      <c r="I947" s="666" t="s">
        <v>3127</v>
      </c>
      <c r="J947" s="666" t="s">
        <v>3128</v>
      </c>
      <c r="K947" s="666" t="s">
        <v>3129</v>
      </c>
      <c r="L947" s="668">
        <v>151.46332351166154</v>
      </c>
      <c r="M947" s="668">
        <v>3</v>
      </c>
      <c r="N947" s="669">
        <v>454.38997053498463</v>
      </c>
    </row>
    <row r="948" spans="1:14" ht="14.4" customHeight="1" x14ac:dyDescent="0.3">
      <c r="A948" s="664" t="s">
        <v>544</v>
      </c>
      <c r="B948" s="665" t="s">
        <v>545</v>
      </c>
      <c r="C948" s="666" t="s">
        <v>554</v>
      </c>
      <c r="D948" s="667" t="s">
        <v>4278</v>
      </c>
      <c r="E948" s="666" t="s">
        <v>569</v>
      </c>
      <c r="F948" s="667" t="s">
        <v>4283</v>
      </c>
      <c r="G948" s="666" t="s">
        <v>613</v>
      </c>
      <c r="H948" s="666" t="s">
        <v>1386</v>
      </c>
      <c r="I948" s="666" t="s">
        <v>1387</v>
      </c>
      <c r="J948" s="666" t="s">
        <v>1388</v>
      </c>
      <c r="K948" s="666" t="s">
        <v>1389</v>
      </c>
      <c r="L948" s="668">
        <v>40.069930477143743</v>
      </c>
      <c r="M948" s="668">
        <v>23</v>
      </c>
      <c r="N948" s="669">
        <v>921.60840097430605</v>
      </c>
    </row>
    <row r="949" spans="1:14" ht="14.4" customHeight="1" x14ac:dyDescent="0.3">
      <c r="A949" s="664" t="s">
        <v>544</v>
      </c>
      <c r="B949" s="665" t="s">
        <v>545</v>
      </c>
      <c r="C949" s="666" t="s">
        <v>554</v>
      </c>
      <c r="D949" s="667" t="s">
        <v>4278</v>
      </c>
      <c r="E949" s="666" t="s">
        <v>569</v>
      </c>
      <c r="F949" s="667" t="s">
        <v>4283</v>
      </c>
      <c r="G949" s="666" t="s">
        <v>613</v>
      </c>
      <c r="H949" s="666" t="s">
        <v>3130</v>
      </c>
      <c r="I949" s="666" t="s">
        <v>3131</v>
      </c>
      <c r="J949" s="666" t="s">
        <v>2180</v>
      </c>
      <c r="K949" s="666" t="s">
        <v>3132</v>
      </c>
      <c r="L949" s="668">
        <v>678.49428571428564</v>
      </c>
      <c r="M949" s="668">
        <v>7</v>
      </c>
      <c r="N949" s="669">
        <v>4749.4599999999991</v>
      </c>
    </row>
    <row r="950" spans="1:14" ht="14.4" customHeight="1" x14ac:dyDescent="0.3">
      <c r="A950" s="664" t="s">
        <v>544</v>
      </c>
      <c r="B950" s="665" t="s">
        <v>545</v>
      </c>
      <c r="C950" s="666" t="s">
        <v>554</v>
      </c>
      <c r="D950" s="667" t="s">
        <v>4278</v>
      </c>
      <c r="E950" s="666" t="s">
        <v>569</v>
      </c>
      <c r="F950" s="667" t="s">
        <v>4283</v>
      </c>
      <c r="G950" s="666" t="s">
        <v>613</v>
      </c>
      <c r="H950" s="666" t="s">
        <v>1394</v>
      </c>
      <c r="I950" s="666" t="s">
        <v>1395</v>
      </c>
      <c r="J950" s="666" t="s">
        <v>1396</v>
      </c>
      <c r="K950" s="666" t="s">
        <v>1397</v>
      </c>
      <c r="L950" s="668">
        <v>33.110000000000007</v>
      </c>
      <c r="M950" s="668">
        <v>2</v>
      </c>
      <c r="N950" s="669">
        <v>66.220000000000013</v>
      </c>
    </row>
    <row r="951" spans="1:14" ht="14.4" customHeight="1" x14ac:dyDescent="0.3">
      <c r="A951" s="664" t="s">
        <v>544</v>
      </c>
      <c r="B951" s="665" t="s">
        <v>545</v>
      </c>
      <c r="C951" s="666" t="s">
        <v>554</v>
      </c>
      <c r="D951" s="667" t="s">
        <v>4278</v>
      </c>
      <c r="E951" s="666" t="s">
        <v>569</v>
      </c>
      <c r="F951" s="667" t="s">
        <v>4283</v>
      </c>
      <c r="G951" s="666" t="s">
        <v>613</v>
      </c>
      <c r="H951" s="666" t="s">
        <v>1398</v>
      </c>
      <c r="I951" s="666" t="s">
        <v>1399</v>
      </c>
      <c r="J951" s="666" t="s">
        <v>1400</v>
      </c>
      <c r="K951" s="666" t="s">
        <v>1401</v>
      </c>
      <c r="L951" s="668">
        <v>126.67167496671232</v>
      </c>
      <c r="M951" s="668">
        <v>192</v>
      </c>
      <c r="N951" s="669">
        <v>24320.961593608765</v>
      </c>
    </row>
    <row r="952" spans="1:14" ht="14.4" customHeight="1" x14ac:dyDescent="0.3">
      <c r="A952" s="664" t="s">
        <v>544</v>
      </c>
      <c r="B952" s="665" t="s">
        <v>545</v>
      </c>
      <c r="C952" s="666" t="s">
        <v>554</v>
      </c>
      <c r="D952" s="667" t="s">
        <v>4278</v>
      </c>
      <c r="E952" s="666" t="s">
        <v>569</v>
      </c>
      <c r="F952" s="667" t="s">
        <v>4283</v>
      </c>
      <c r="G952" s="666" t="s">
        <v>613</v>
      </c>
      <c r="H952" s="666" t="s">
        <v>3133</v>
      </c>
      <c r="I952" s="666" t="s">
        <v>3133</v>
      </c>
      <c r="J952" s="666" t="s">
        <v>3134</v>
      </c>
      <c r="K952" s="666" t="s">
        <v>3135</v>
      </c>
      <c r="L952" s="668">
        <v>75.570000000000007</v>
      </c>
      <c r="M952" s="668">
        <v>2</v>
      </c>
      <c r="N952" s="669">
        <v>151.14000000000001</v>
      </c>
    </row>
    <row r="953" spans="1:14" ht="14.4" customHeight="1" x14ac:dyDescent="0.3">
      <c r="A953" s="664" t="s">
        <v>544</v>
      </c>
      <c r="B953" s="665" t="s">
        <v>545</v>
      </c>
      <c r="C953" s="666" t="s">
        <v>554</v>
      </c>
      <c r="D953" s="667" t="s">
        <v>4278</v>
      </c>
      <c r="E953" s="666" t="s">
        <v>569</v>
      </c>
      <c r="F953" s="667" t="s">
        <v>4283</v>
      </c>
      <c r="G953" s="666" t="s">
        <v>613</v>
      </c>
      <c r="H953" s="666" t="s">
        <v>3136</v>
      </c>
      <c r="I953" s="666" t="s">
        <v>3137</v>
      </c>
      <c r="J953" s="666" t="s">
        <v>3138</v>
      </c>
      <c r="K953" s="666" t="s">
        <v>3139</v>
      </c>
      <c r="L953" s="668">
        <v>404.28200000000004</v>
      </c>
      <c r="M953" s="668">
        <v>5</v>
      </c>
      <c r="N953" s="669">
        <v>2021.41</v>
      </c>
    </row>
    <row r="954" spans="1:14" ht="14.4" customHeight="1" x14ac:dyDescent="0.3">
      <c r="A954" s="664" t="s">
        <v>544</v>
      </c>
      <c r="B954" s="665" t="s">
        <v>545</v>
      </c>
      <c r="C954" s="666" t="s">
        <v>554</v>
      </c>
      <c r="D954" s="667" t="s">
        <v>4278</v>
      </c>
      <c r="E954" s="666" t="s">
        <v>569</v>
      </c>
      <c r="F954" s="667" t="s">
        <v>4283</v>
      </c>
      <c r="G954" s="666" t="s">
        <v>613</v>
      </c>
      <c r="H954" s="666" t="s">
        <v>3140</v>
      </c>
      <c r="I954" s="666" t="s">
        <v>3141</v>
      </c>
      <c r="J954" s="666" t="s">
        <v>3142</v>
      </c>
      <c r="K954" s="666" t="s">
        <v>3143</v>
      </c>
      <c r="L954" s="668">
        <v>465.11</v>
      </c>
      <c r="M954" s="668">
        <v>1</v>
      </c>
      <c r="N954" s="669">
        <v>465.11</v>
      </c>
    </row>
    <row r="955" spans="1:14" ht="14.4" customHeight="1" x14ac:dyDescent="0.3">
      <c r="A955" s="664" t="s">
        <v>544</v>
      </c>
      <c r="B955" s="665" t="s">
        <v>545</v>
      </c>
      <c r="C955" s="666" t="s">
        <v>554</v>
      </c>
      <c r="D955" s="667" t="s">
        <v>4278</v>
      </c>
      <c r="E955" s="666" t="s">
        <v>569</v>
      </c>
      <c r="F955" s="667" t="s">
        <v>4283</v>
      </c>
      <c r="G955" s="666" t="s">
        <v>613</v>
      </c>
      <c r="H955" s="666" t="s">
        <v>1402</v>
      </c>
      <c r="I955" s="666" t="s">
        <v>1403</v>
      </c>
      <c r="J955" s="666" t="s">
        <v>1404</v>
      </c>
      <c r="K955" s="666" t="s">
        <v>767</v>
      </c>
      <c r="L955" s="668">
        <v>1022.24</v>
      </c>
      <c r="M955" s="668">
        <v>2</v>
      </c>
      <c r="N955" s="669">
        <v>2044.48</v>
      </c>
    </row>
    <row r="956" spans="1:14" ht="14.4" customHeight="1" x14ac:dyDescent="0.3">
      <c r="A956" s="664" t="s">
        <v>544</v>
      </c>
      <c r="B956" s="665" t="s">
        <v>545</v>
      </c>
      <c r="C956" s="666" t="s">
        <v>554</v>
      </c>
      <c r="D956" s="667" t="s">
        <v>4278</v>
      </c>
      <c r="E956" s="666" t="s">
        <v>569</v>
      </c>
      <c r="F956" s="667" t="s">
        <v>4283</v>
      </c>
      <c r="G956" s="666" t="s">
        <v>613</v>
      </c>
      <c r="H956" s="666" t="s">
        <v>1405</v>
      </c>
      <c r="I956" s="666" t="s">
        <v>1406</v>
      </c>
      <c r="J956" s="666" t="s">
        <v>1407</v>
      </c>
      <c r="K956" s="666" t="s">
        <v>1408</v>
      </c>
      <c r="L956" s="668">
        <v>3569.2800000000007</v>
      </c>
      <c r="M956" s="668">
        <v>2</v>
      </c>
      <c r="N956" s="669">
        <v>7138.5600000000013</v>
      </c>
    </row>
    <row r="957" spans="1:14" ht="14.4" customHeight="1" x14ac:dyDescent="0.3">
      <c r="A957" s="664" t="s">
        <v>544</v>
      </c>
      <c r="B957" s="665" t="s">
        <v>545</v>
      </c>
      <c r="C957" s="666" t="s">
        <v>554</v>
      </c>
      <c r="D957" s="667" t="s">
        <v>4278</v>
      </c>
      <c r="E957" s="666" t="s">
        <v>569</v>
      </c>
      <c r="F957" s="667" t="s">
        <v>4283</v>
      </c>
      <c r="G957" s="666" t="s">
        <v>613</v>
      </c>
      <c r="H957" s="666" t="s">
        <v>1409</v>
      </c>
      <c r="I957" s="666" t="s">
        <v>1410</v>
      </c>
      <c r="J957" s="666" t="s">
        <v>850</v>
      </c>
      <c r="K957" s="666" t="s">
        <v>1411</v>
      </c>
      <c r="L957" s="668">
        <v>107.33</v>
      </c>
      <c r="M957" s="668">
        <v>3</v>
      </c>
      <c r="N957" s="669">
        <v>321.99</v>
      </c>
    </row>
    <row r="958" spans="1:14" ht="14.4" customHeight="1" x14ac:dyDescent="0.3">
      <c r="A958" s="664" t="s">
        <v>544</v>
      </c>
      <c r="B958" s="665" t="s">
        <v>545</v>
      </c>
      <c r="C958" s="666" t="s">
        <v>554</v>
      </c>
      <c r="D958" s="667" t="s">
        <v>4278</v>
      </c>
      <c r="E958" s="666" t="s">
        <v>569</v>
      </c>
      <c r="F958" s="667" t="s">
        <v>4283</v>
      </c>
      <c r="G958" s="666" t="s">
        <v>613</v>
      </c>
      <c r="H958" s="666" t="s">
        <v>1412</v>
      </c>
      <c r="I958" s="666" t="s">
        <v>1413</v>
      </c>
      <c r="J958" s="666" t="s">
        <v>1414</v>
      </c>
      <c r="K958" s="666" t="s">
        <v>1415</v>
      </c>
      <c r="L958" s="668">
        <v>290.49976523344918</v>
      </c>
      <c r="M958" s="668">
        <v>98</v>
      </c>
      <c r="N958" s="669">
        <v>28468.976992878022</v>
      </c>
    </row>
    <row r="959" spans="1:14" ht="14.4" customHeight="1" x14ac:dyDescent="0.3">
      <c r="A959" s="664" t="s">
        <v>544</v>
      </c>
      <c r="B959" s="665" t="s">
        <v>545</v>
      </c>
      <c r="C959" s="666" t="s">
        <v>554</v>
      </c>
      <c r="D959" s="667" t="s">
        <v>4278</v>
      </c>
      <c r="E959" s="666" t="s">
        <v>569</v>
      </c>
      <c r="F959" s="667" t="s">
        <v>4283</v>
      </c>
      <c r="G959" s="666" t="s">
        <v>613</v>
      </c>
      <c r="H959" s="666" t="s">
        <v>3144</v>
      </c>
      <c r="I959" s="666" t="s">
        <v>3145</v>
      </c>
      <c r="J959" s="666" t="s">
        <v>1344</v>
      </c>
      <c r="K959" s="666" t="s">
        <v>3146</v>
      </c>
      <c r="L959" s="668">
        <v>48.399998613041504</v>
      </c>
      <c r="M959" s="668">
        <v>10</v>
      </c>
      <c r="N959" s="669">
        <v>483.99998613041504</v>
      </c>
    </row>
    <row r="960" spans="1:14" ht="14.4" customHeight="1" x14ac:dyDescent="0.3">
      <c r="A960" s="664" t="s">
        <v>544</v>
      </c>
      <c r="B960" s="665" t="s">
        <v>545</v>
      </c>
      <c r="C960" s="666" t="s">
        <v>554</v>
      </c>
      <c r="D960" s="667" t="s">
        <v>4278</v>
      </c>
      <c r="E960" s="666" t="s">
        <v>569</v>
      </c>
      <c r="F960" s="667" t="s">
        <v>4283</v>
      </c>
      <c r="G960" s="666" t="s">
        <v>613</v>
      </c>
      <c r="H960" s="666" t="s">
        <v>1416</v>
      </c>
      <c r="I960" s="666" t="s">
        <v>1417</v>
      </c>
      <c r="J960" s="666" t="s">
        <v>1418</v>
      </c>
      <c r="K960" s="666" t="s">
        <v>1419</v>
      </c>
      <c r="L960" s="668">
        <v>47.77</v>
      </c>
      <c r="M960" s="668">
        <v>3</v>
      </c>
      <c r="N960" s="669">
        <v>143.31</v>
      </c>
    </row>
    <row r="961" spans="1:14" ht="14.4" customHeight="1" x14ac:dyDescent="0.3">
      <c r="A961" s="664" t="s">
        <v>544</v>
      </c>
      <c r="B961" s="665" t="s">
        <v>545</v>
      </c>
      <c r="C961" s="666" t="s">
        <v>554</v>
      </c>
      <c r="D961" s="667" t="s">
        <v>4278</v>
      </c>
      <c r="E961" s="666" t="s">
        <v>569</v>
      </c>
      <c r="F961" s="667" t="s">
        <v>4283</v>
      </c>
      <c r="G961" s="666" t="s">
        <v>613</v>
      </c>
      <c r="H961" s="666" t="s">
        <v>1420</v>
      </c>
      <c r="I961" s="666" t="s">
        <v>1421</v>
      </c>
      <c r="J961" s="666" t="s">
        <v>1422</v>
      </c>
      <c r="K961" s="666" t="s">
        <v>1423</v>
      </c>
      <c r="L961" s="668">
        <v>777.92569376413837</v>
      </c>
      <c r="M961" s="668">
        <v>16</v>
      </c>
      <c r="N961" s="669">
        <v>12446.811100226214</v>
      </c>
    </row>
    <row r="962" spans="1:14" ht="14.4" customHeight="1" x14ac:dyDescent="0.3">
      <c r="A962" s="664" t="s">
        <v>544</v>
      </c>
      <c r="B962" s="665" t="s">
        <v>545</v>
      </c>
      <c r="C962" s="666" t="s">
        <v>554</v>
      </c>
      <c r="D962" s="667" t="s">
        <v>4278</v>
      </c>
      <c r="E962" s="666" t="s">
        <v>569</v>
      </c>
      <c r="F962" s="667" t="s">
        <v>4283</v>
      </c>
      <c r="G962" s="666" t="s">
        <v>613</v>
      </c>
      <c r="H962" s="666" t="s">
        <v>3147</v>
      </c>
      <c r="I962" s="666" t="s">
        <v>3148</v>
      </c>
      <c r="J962" s="666" t="s">
        <v>1812</v>
      </c>
      <c r="K962" s="666" t="s">
        <v>2472</v>
      </c>
      <c r="L962" s="668">
        <v>53.86</v>
      </c>
      <c r="M962" s="668">
        <v>1</v>
      </c>
      <c r="N962" s="669">
        <v>53.86</v>
      </c>
    </row>
    <row r="963" spans="1:14" ht="14.4" customHeight="1" x14ac:dyDescent="0.3">
      <c r="A963" s="664" t="s">
        <v>544</v>
      </c>
      <c r="B963" s="665" t="s">
        <v>545</v>
      </c>
      <c r="C963" s="666" t="s">
        <v>554</v>
      </c>
      <c r="D963" s="667" t="s">
        <v>4278</v>
      </c>
      <c r="E963" s="666" t="s">
        <v>569</v>
      </c>
      <c r="F963" s="667" t="s">
        <v>4283</v>
      </c>
      <c r="G963" s="666" t="s">
        <v>613</v>
      </c>
      <c r="H963" s="666" t="s">
        <v>1424</v>
      </c>
      <c r="I963" s="666" t="s">
        <v>1425</v>
      </c>
      <c r="J963" s="666" t="s">
        <v>1426</v>
      </c>
      <c r="K963" s="666" t="s">
        <v>1427</v>
      </c>
      <c r="L963" s="668">
        <v>48.033338647714487</v>
      </c>
      <c r="M963" s="668">
        <v>60</v>
      </c>
      <c r="N963" s="669">
        <v>2882.0003188628693</v>
      </c>
    </row>
    <row r="964" spans="1:14" ht="14.4" customHeight="1" x14ac:dyDescent="0.3">
      <c r="A964" s="664" t="s">
        <v>544</v>
      </c>
      <c r="B964" s="665" t="s">
        <v>545</v>
      </c>
      <c r="C964" s="666" t="s">
        <v>554</v>
      </c>
      <c r="D964" s="667" t="s">
        <v>4278</v>
      </c>
      <c r="E964" s="666" t="s">
        <v>569</v>
      </c>
      <c r="F964" s="667" t="s">
        <v>4283</v>
      </c>
      <c r="G964" s="666" t="s">
        <v>613</v>
      </c>
      <c r="H964" s="666" t="s">
        <v>1428</v>
      </c>
      <c r="I964" s="666" t="s">
        <v>1428</v>
      </c>
      <c r="J964" s="666" t="s">
        <v>1429</v>
      </c>
      <c r="K964" s="666" t="s">
        <v>584</v>
      </c>
      <c r="L964" s="668">
        <v>953.43792488786357</v>
      </c>
      <c r="M964" s="668">
        <v>2</v>
      </c>
      <c r="N964" s="669">
        <v>1906.8758497757271</v>
      </c>
    </row>
    <row r="965" spans="1:14" ht="14.4" customHeight="1" x14ac:dyDescent="0.3">
      <c r="A965" s="664" t="s">
        <v>544</v>
      </c>
      <c r="B965" s="665" t="s">
        <v>545</v>
      </c>
      <c r="C965" s="666" t="s">
        <v>554</v>
      </c>
      <c r="D965" s="667" t="s">
        <v>4278</v>
      </c>
      <c r="E965" s="666" t="s">
        <v>569</v>
      </c>
      <c r="F965" s="667" t="s">
        <v>4283</v>
      </c>
      <c r="G965" s="666" t="s">
        <v>613</v>
      </c>
      <c r="H965" s="666" t="s">
        <v>1430</v>
      </c>
      <c r="I965" s="666" t="s">
        <v>1431</v>
      </c>
      <c r="J965" s="666" t="s">
        <v>978</v>
      </c>
      <c r="K965" s="666" t="s">
        <v>1432</v>
      </c>
      <c r="L965" s="668">
        <v>105.81000000000002</v>
      </c>
      <c r="M965" s="668">
        <v>14</v>
      </c>
      <c r="N965" s="669">
        <v>1481.3400000000001</v>
      </c>
    </row>
    <row r="966" spans="1:14" ht="14.4" customHeight="1" x14ac:dyDescent="0.3">
      <c r="A966" s="664" t="s">
        <v>544</v>
      </c>
      <c r="B966" s="665" t="s">
        <v>545</v>
      </c>
      <c r="C966" s="666" t="s">
        <v>554</v>
      </c>
      <c r="D966" s="667" t="s">
        <v>4278</v>
      </c>
      <c r="E966" s="666" t="s">
        <v>569</v>
      </c>
      <c r="F966" s="667" t="s">
        <v>4283</v>
      </c>
      <c r="G966" s="666" t="s">
        <v>613</v>
      </c>
      <c r="H966" s="666" t="s">
        <v>1433</v>
      </c>
      <c r="I966" s="666" t="s">
        <v>1434</v>
      </c>
      <c r="J966" s="666" t="s">
        <v>1435</v>
      </c>
      <c r="K966" s="666" t="s">
        <v>707</v>
      </c>
      <c r="L966" s="668">
        <v>105.49017809573331</v>
      </c>
      <c r="M966" s="668">
        <v>4</v>
      </c>
      <c r="N966" s="669">
        <v>421.96071238293325</v>
      </c>
    </row>
    <row r="967" spans="1:14" ht="14.4" customHeight="1" x14ac:dyDescent="0.3">
      <c r="A967" s="664" t="s">
        <v>544</v>
      </c>
      <c r="B967" s="665" t="s">
        <v>545</v>
      </c>
      <c r="C967" s="666" t="s">
        <v>554</v>
      </c>
      <c r="D967" s="667" t="s">
        <v>4278</v>
      </c>
      <c r="E967" s="666" t="s">
        <v>569</v>
      </c>
      <c r="F967" s="667" t="s">
        <v>4283</v>
      </c>
      <c r="G967" s="666" t="s">
        <v>613</v>
      </c>
      <c r="H967" s="666" t="s">
        <v>3149</v>
      </c>
      <c r="I967" s="666" t="s">
        <v>3150</v>
      </c>
      <c r="J967" s="666" t="s">
        <v>1525</v>
      </c>
      <c r="K967" s="666" t="s">
        <v>3151</v>
      </c>
      <c r="L967" s="668">
        <v>134.13</v>
      </c>
      <c r="M967" s="668">
        <v>5</v>
      </c>
      <c r="N967" s="669">
        <v>670.65</v>
      </c>
    </row>
    <row r="968" spans="1:14" ht="14.4" customHeight="1" x14ac:dyDescent="0.3">
      <c r="A968" s="664" t="s">
        <v>544</v>
      </c>
      <c r="B968" s="665" t="s">
        <v>545</v>
      </c>
      <c r="C968" s="666" t="s">
        <v>554</v>
      </c>
      <c r="D968" s="667" t="s">
        <v>4278</v>
      </c>
      <c r="E968" s="666" t="s">
        <v>569</v>
      </c>
      <c r="F968" s="667" t="s">
        <v>4283</v>
      </c>
      <c r="G968" s="666" t="s">
        <v>613</v>
      </c>
      <c r="H968" s="666" t="s">
        <v>3152</v>
      </c>
      <c r="I968" s="666" t="s">
        <v>3153</v>
      </c>
      <c r="J968" s="666" t="s">
        <v>3154</v>
      </c>
      <c r="K968" s="666" t="s">
        <v>3155</v>
      </c>
      <c r="L968" s="668">
        <v>66.650000000000063</v>
      </c>
      <c r="M968" s="668">
        <v>1</v>
      </c>
      <c r="N968" s="669">
        <v>66.650000000000063</v>
      </c>
    </row>
    <row r="969" spans="1:14" ht="14.4" customHeight="1" x14ac:dyDescent="0.3">
      <c r="A969" s="664" t="s">
        <v>544</v>
      </c>
      <c r="B969" s="665" t="s">
        <v>545</v>
      </c>
      <c r="C969" s="666" t="s">
        <v>554</v>
      </c>
      <c r="D969" s="667" t="s">
        <v>4278</v>
      </c>
      <c r="E969" s="666" t="s">
        <v>569</v>
      </c>
      <c r="F969" s="667" t="s">
        <v>4283</v>
      </c>
      <c r="G969" s="666" t="s">
        <v>613</v>
      </c>
      <c r="H969" s="666" t="s">
        <v>1440</v>
      </c>
      <c r="I969" s="666" t="s">
        <v>1441</v>
      </c>
      <c r="J969" s="666" t="s">
        <v>1442</v>
      </c>
      <c r="K969" s="666" t="s">
        <v>1443</v>
      </c>
      <c r="L969" s="668">
        <v>12.65020348792924</v>
      </c>
      <c r="M969" s="668">
        <v>132</v>
      </c>
      <c r="N969" s="669">
        <v>1669.8268604066595</v>
      </c>
    </row>
    <row r="970" spans="1:14" ht="14.4" customHeight="1" x14ac:dyDescent="0.3">
      <c r="A970" s="664" t="s">
        <v>544</v>
      </c>
      <c r="B970" s="665" t="s">
        <v>545</v>
      </c>
      <c r="C970" s="666" t="s">
        <v>554</v>
      </c>
      <c r="D970" s="667" t="s">
        <v>4278</v>
      </c>
      <c r="E970" s="666" t="s">
        <v>569</v>
      </c>
      <c r="F970" s="667" t="s">
        <v>4283</v>
      </c>
      <c r="G970" s="666" t="s">
        <v>613</v>
      </c>
      <c r="H970" s="666" t="s">
        <v>3156</v>
      </c>
      <c r="I970" s="666" t="s">
        <v>1062</v>
      </c>
      <c r="J970" s="666" t="s">
        <v>3157</v>
      </c>
      <c r="K970" s="666"/>
      <c r="L970" s="668">
        <v>143.10045732854468</v>
      </c>
      <c r="M970" s="668">
        <v>15</v>
      </c>
      <c r="N970" s="669">
        <v>2146.5068599281703</v>
      </c>
    </row>
    <row r="971" spans="1:14" ht="14.4" customHeight="1" x14ac:dyDescent="0.3">
      <c r="A971" s="664" t="s">
        <v>544</v>
      </c>
      <c r="B971" s="665" t="s">
        <v>545</v>
      </c>
      <c r="C971" s="666" t="s">
        <v>554</v>
      </c>
      <c r="D971" s="667" t="s">
        <v>4278</v>
      </c>
      <c r="E971" s="666" t="s">
        <v>569</v>
      </c>
      <c r="F971" s="667" t="s">
        <v>4283</v>
      </c>
      <c r="G971" s="666" t="s">
        <v>613</v>
      </c>
      <c r="H971" s="666" t="s">
        <v>3158</v>
      </c>
      <c r="I971" s="666" t="s">
        <v>1062</v>
      </c>
      <c r="J971" s="666" t="s">
        <v>3159</v>
      </c>
      <c r="K971" s="666"/>
      <c r="L971" s="668">
        <v>222.98002899102821</v>
      </c>
      <c r="M971" s="668">
        <v>5</v>
      </c>
      <c r="N971" s="669">
        <v>1114.9001449551411</v>
      </c>
    </row>
    <row r="972" spans="1:14" ht="14.4" customHeight="1" x14ac:dyDescent="0.3">
      <c r="A972" s="664" t="s">
        <v>544</v>
      </c>
      <c r="B972" s="665" t="s">
        <v>545</v>
      </c>
      <c r="C972" s="666" t="s">
        <v>554</v>
      </c>
      <c r="D972" s="667" t="s">
        <v>4278</v>
      </c>
      <c r="E972" s="666" t="s">
        <v>569</v>
      </c>
      <c r="F972" s="667" t="s">
        <v>4283</v>
      </c>
      <c r="G972" s="666" t="s">
        <v>613</v>
      </c>
      <c r="H972" s="666" t="s">
        <v>3160</v>
      </c>
      <c r="I972" s="666" t="s">
        <v>3161</v>
      </c>
      <c r="J972" s="666" t="s">
        <v>3162</v>
      </c>
      <c r="K972" s="666"/>
      <c r="L972" s="668">
        <v>77.509799488230868</v>
      </c>
      <c r="M972" s="668">
        <v>7</v>
      </c>
      <c r="N972" s="669">
        <v>542.56859641761605</v>
      </c>
    </row>
    <row r="973" spans="1:14" ht="14.4" customHeight="1" x14ac:dyDescent="0.3">
      <c r="A973" s="664" t="s">
        <v>544</v>
      </c>
      <c r="B973" s="665" t="s">
        <v>545</v>
      </c>
      <c r="C973" s="666" t="s">
        <v>554</v>
      </c>
      <c r="D973" s="667" t="s">
        <v>4278</v>
      </c>
      <c r="E973" s="666" t="s">
        <v>569</v>
      </c>
      <c r="F973" s="667" t="s">
        <v>4283</v>
      </c>
      <c r="G973" s="666" t="s">
        <v>613</v>
      </c>
      <c r="H973" s="666" t="s">
        <v>3163</v>
      </c>
      <c r="I973" s="666" t="s">
        <v>3164</v>
      </c>
      <c r="J973" s="666" t="s">
        <v>3165</v>
      </c>
      <c r="K973" s="666" t="s">
        <v>3166</v>
      </c>
      <c r="L973" s="668">
        <v>372.66999999999996</v>
      </c>
      <c r="M973" s="668">
        <v>2</v>
      </c>
      <c r="N973" s="669">
        <v>745.33999999999992</v>
      </c>
    </row>
    <row r="974" spans="1:14" ht="14.4" customHeight="1" x14ac:dyDescent="0.3">
      <c r="A974" s="664" t="s">
        <v>544</v>
      </c>
      <c r="B974" s="665" t="s">
        <v>545</v>
      </c>
      <c r="C974" s="666" t="s">
        <v>554</v>
      </c>
      <c r="D974" s="667" t="s">
        <v>4278</v>
      </c>
      <c r="E974" s="666" t="s">
        <v>569</v>
      </c>
      <c r="F974" s="667" t="s">
        <v>4283</v>
      </c>
      <c r="G974" s="666" t="s">
        <v>613</v>
      </c>
      <c r="H974" s="666" t="s">
        <v>3167</v>
      </c>
      <c r="I974" s="666" t="s">
        <v>3168</v>
      </c>
      <c r="J974" s="666" t="s">
        <v>3169</v>
      </c>
      <c r="K974" s="666"/>
      <c r="L974" s="668">
        <v>219.55027002760477</v>
      </c>
      <c r="M974" s="668">
        <v>1</v>
      </c>
      <c r="N974" s="669">
        <v>219.55027002760477</v>
      </c>
    </row>
    <row r="975" spans="1:14" ht="14.4" customHeight="1" x14ac:dyDescent="0.3">
      <c r="A975" s="664" t="s">
        <v>544</v>
      </c>
      <c r="B975" s="665" t="s">
        <v>545</v>
      </c>
      <c r="C975" s="666" t="s">
        <v>554</v>
      </c>
      <c r="D975" s="667" t="s">
        <v>4278</v>
      </c>
      <c r="E975" s="666" t="s">
        <v>569</v>
      </c>
      <c r="F975" s="667" t="s">
        <v>4283</v>
      </c>
      <c r="G975" s="666" t="s">
        <v>613</v>
      </c>
      <c r="H975" s="666" t="s">
        <v>3170</v>
      </c>
      <c r="I975" s="666" t="s">
        <v>3171</v>
      </c>
      <c r="J975" s="666" t="s">
        <v>3172</v>
      </c>
      <c r="K975" s="666" t="s">
        <v>3173</v>
      </c>
      <c r="L975" s="668">
        <v>33.719999999999978</v>
      </c>
      <c r="M975" s="668">
        <v>2</v>
      </c>
      <c r="N975" s="669">
        <v>67.439999999999955</v>
      </c>
    </row>
    <row r="976" spans="1:14" ht="14.4" customHeight="1" x14ac:dyDescent="0.3">
      <c r="A976" s="664" t="s">
        <v>544</v>
      </c>
      <c r="B976" s="665" t="s">
        <v>545</v>
      </c>
      <c r="C976" s="666" t="s">
        <v>554</v>
      </c>
      <c r="D976" s="667" t="s">
        <v>4278</v>
      </c>
      <c r="E976" s="666" t="s">
        <v>569</v>
      </c>
      <c r="F976" s="667" t="s">
        <v>4283</v>
      </c>
      <c r="G976" s="666" t="s">
        <v>613</v>
      </c>
      <c r="H976" s="666" t="s">
        <v>1451</v>
      </c>
      <c r="I976" s="666" t="s">
        <v>1452</v>
      </c>
      <c r="J976" s="666" t="s">
        <v>1453</v>
      </c>
      <c r="K976" s="666" t="s">
        <v>909</v>
      </c>
      <c r="L976" s="668">
        <v>43.62</v>
      </c>
      <c r="M976" s="668">
        <v>2</v>
      </c>
      <c r="N976" s="669">
        <v>87.24</v>
      </c>
    </row>
    <row r="977" spans="1:14" ht="14.4" customHeight="1" x14ac:dyDescent="0.3">
      <c r="A977" s="664" t="s">
        <v>544</v>
      </c>
      <c r="B977" s="665" t="s">
        <v>545</v>
      </c>
      <c r="C977" s="666" t="s">
        <v>554</v>
      </c>
      <c r="D977" s="667" t="s">
        <v>4278</v>
      </c>
      <c r="E977" s="666" t="s">
        <v>569</v>
      </c>
      <c r="F977" s="667" t="s">
        <v>4283</v>
      </c>
      <c r="G977" s="666" t="s">
        <v>613</v>
      </c>
      <c r="H977" s="666" t="s">
        <v>3174</v>
      </c>
      <c r="I977" s="666" t="s">
        <v>3175</v>
      </c>
      <c r="J977" s="666" t="s">
        <v>3176</v>
      </c>
      <c r="K977" s="666" t="s">
        <v>3177</v>
      </c>
      <c r="L977" s="668">
        <v>105.02839391419452</v>
      </c>
      <c r="M977" s="668">
        <v>10</v>
      </c>
      <c r="N977" s="669">
        <v>1050.2839391419452</v>
      </c>
    </row>
    <row r="978" spans="1:14" ht="14.4" customHeight="1" x14ac:dyDescent="0.3">
      <c r="A978" s="664" t="s">
        <v>544</v>
      </c>
      <c r="B978" s="665" t="s">
        <v>545</v>
      </c>
      <c r="C978" s="666" t="s">
        <v>554</v>
      </c>
      <c r="D978" s="667" t="s">
        <v>4278</v>
      </c>
      <c r="E978" s="666" t="s">
        <v>569</v>
      </c>
      <c r="F978" s="667" t="s">
        <v>4283</v>
      </c>
      <c r="G978" s="666" t="s">
        <v>613</v>
      </c>
      <c r="H978" s="666" t="s">
        <v>3178</v>
      </c>
      <c r="I978" s="666" t="s">
        <v>3179</v>
      </c>
      <c r="J978" s="666" t="s">
        <v>3180</v>
      </c>
      <c r="K978" s="666" t="s">
        <v>3181</v>
      </c>
      <c r="L978" s="668">
        <v>62.899908545249559</v>
      </c>
      <c r="M978" s="668">
        <v>4</v>
      </c>
      <c r="N978" s="669">
        <v>251.59963418099824</v>
      </c>
    </row>
    <row r="979" spans="1:14" ht="14.4" customHeight="1" x14ac:dyDescent="0.3">
      <c r="A979" s="664" t="s">
        <v>544</v>
      </c>
      <c r="B979" s="665" t="s">
        <v>545</v>
      </c>
      <c r="C979" s="666" t="s">
        <v>554</v>
      </c>
      <c r="D979" s="667" t="s">
        <v>4278</v>
      </c>
      <c r="E979" s="666" t="s">
        <v>569</v>
      </c>
      <c r="F979" s="667" t="s">
        <v>4283</v>
      </c>
      <c r="G979" s="666" t="s">
        <v>613</v>
      </c>
      <c r="H979" s="666" t="s">
        <v>1458</v>
      </c>
      <c r="I979" s="666" t="s">
        <v>1459</v>
      </c>
      <c r="J979" s="666" t="s">
        <v>1460</v>
      </c>
      <c r="K979" s="666" t="s">
        <v>1461</v>
      </c>
      <c r="L979" s="668">
        <v>55.890000000000029</v>
      </c>
      <c r="M979" s="668">
        <v>2</v>
      </c>
      <c r="N979" s="669">
        <v>111.78000000000006</v>
      </c>
    </row>
    <row r="980" spans="1:14" ht="14.4" customHeight="1" x14ac:dyDescent="0.3">
      <c r="A980" s="664" t="s">
        <v>544</v>
      </c>
      <c r="B980" s="665" t="s">
        <v>545</v>
      </c>
      <c r="C980" s="666" t="s">
        <v>554</v>
      </c>
      <c r="D980" s="667" t="s">
        <v>4278</v>
      </c>
      <c r="E980" s="666" t="s">
        <v>569</v>
      </c>
      <c r="F980" s="667" t="s">
        <v>4283</v>
      </c>
      <c r="G980" s="666" t="s">
        <v>613</v>
      </c>
      <c r="H980" s="666" t="s">
        <v>1462</v>
      </c>
      <c r="I980" s="666" t="s">
        <v>1463</v>
      </c>
      <c r="J980" s="666" t="s">
        <v>1464</v>
      </c>
      <c r="K980" s="666" t="s">
        <v>1465</v>
      </c>
      <c r="L980" s="668">
        <v>131.12637433412658</v>
      </c>
      <c r="M980" s="668">
        <v>70</v>
      </c>
      <c r="N980" s="669">
        <v>9178.8462033888609</v>
      </c>
    </row>
    <row r="981" spans="1:14" ht="14.4" customHeight="1" x14ac:dyDescent="0.3">
      <c r="A981" s="664" t="s">
        <v>544</v>
      </c>
      <c r="B981" s="665" t="s">
        <v>545</v>
      </c>
      <c r="C981" s="666" t="s">
        <v>554</v>
      </c>
      <c r="D981" s="667" t="s">
        <v>4278</v>
      </c>
      <c r="E981" s="666" t="s">
        <v>569</v>
      </c>
      <c r="F981" s="667" t="s">
        <v>4283</v>
      </c>
      <c r="G981" s="666" t="s">
        <v>613</v>
      </c>
      <c r="H981" s="666" t="s">
        <v>3182</v>
      </c>
      <c r="I981" s="666" t="s">
        <v>3182</v>
      </c>
      <c r="J981" s="666" t="s">
        <v>3183</v>
      </c>
      <c r="K981" s="666" t="s">
        <v>3184</v>
      </c>
      <c r="L981" s="668">
        <v>1328.67</v>
      </c>
      <c r="M981" s="668">
        <v>1</v>
      </c>
      <c r="N981" s="669">
        <v>1328.67</v>
      </c>
    </row>
    <row r="982" spans="1:14" ht="14.4" customHeight="1" x14ac:dyDescent="0.3">
      <c r="A982" s="664" t="s">
        <v>544</v>
      </c>
      <c r="B982" s="665" t="s">
        <v>545</v>
      </c>
      <c r="C982" s="666" t="s">
        <v>554</v>
      </c>
      <c r="D982" s="667" t="s">
        <v>4278</v>
      </c>
      <c r="E982" s="666" t="s">
        <v>569</v>
      </c>
      <c r="F982" s="667" t="s">
        <v>4283</v>
      </c>
      <c r="G982" s="666" t="s">
        <v>613</v>
      </c>
      <c r="H982" s="666" t="s">
        <v>3185</v>
      </c>
      <c r="I982" s="666" t="s">
        <v>3186</v>
      </c>
      <c r="J982" s="666" t="s">
        <v>3187</v>
      </c>
      <c r="K982" s="666" t="s">
        <v>3188</v>
      </c>
      <c r="L982" s="668">
        <v>352.3</v>
      </c>
      <c r="M982" s="668">
        <v>1</v>
      </c>
      <c r="N982" s="669">
        <v>352.3</v>
      </c>
    </row>
    <row r="983" spans="1:14" ht="14.4" customHeight="1" x14ac:dyDescent="0.3">
      <c r="A983" s="664" t="s">
        <v>544</v>
      </c>
      <c r="B983" s="665" t="s">
        <v>545</v>
      </c>
      <c r="C983" s="666" t="s">
        <v>554</v>
      </c>
      <c r="D983" s="667" t="s">
        <v>4278</v>
      </c>
      <c r="E983" s="666" t="s">
        <v>569</v>
      </c>
      <c r="F983" s="667" t="s">
        <v>4283</v>
      </c>
      <c r="G983" s="666" t="s">
        <v>613</v>
      </c>
      <c r="H983" s="666" t="s">
        <v>1466</v>
      </c>
      <c r="I983" s="666" t="s">
        <v>1467</v>
      </c>
      <c r="J983" s="666" t="s">
        <v>1244</v>
      </c>
      <c r="K983" s="666" t="s">
        <v>1468</v>
      </c>
      <c r="L983" s="668">
        <v>326.48</v>
      </c>
      <c r="M983" s="668">
        <v>2</v>
      </c>
      <c r="N983" s="669">
        <v>652.96</v>
      </c>
    </row>
    <row r="984" spans="1:14" ht="14.4" customHeight="1" x14ac:dyDescent="0.3">
      <c r="A984" s="664" t="s">
        <v>544</v>
      </c>
      <c r="B984" s="665" t="s">
        <v>545</v>
      </c>
      <c r="C984" s="666" t="s">
        <v>554</v>
      </c>
      <c r="D984" s="667" t="s">
        <v>4278</v>
      </c>
      <c r="E984" s="666" t="s">
        <v>569</v>
      </c>
      <c r="F984" s="667" t="s">
        <v>4283</v>
      </c>
      <c r="G984" s="666" t="s">
        <v>613</v>
      </c>
      <c r="H984" s="666" t="s">
        <v>3189</v>
      </c>
      <c r="I984" s="666" t="s">
        <v>3190</v>
      </c>
      <c r="J984" s="666" t="s">
        <v>3191</v>
      </c>
      <c r="K984" s="666" t="s">
        <v>3192</v>
      </c>
      <c r="L984" s="668">
        <v>117.93999999999996</v>
      </c>
      <c r="M984" s="668">
        <v>2</v>
      </c>
      <c r="N984" s="669">
        <v>235.87999999999991</v>
      </c>
    </row>
    <row r="985" spans="1:14" ht="14.4" customHeight="1" x14ac:dyDescent="0.3">
      <c r="A985" s="664" t="s">
        <v>544</v>
      </c>
      <c r="B985" s="665" t="s">
        <v>545</v>
      </c>
      <c r="C985" s="666" t="s">
        <v>554</v>
      </c>
      <c r="D985" s="667" t="s">
        <v>4278</v>
      </c>
      <c r="E985" s="666" t="s">
        <v>569</v>
      </c>
      <c r="F985" s="667" t="s">
        <v>4283</v>
      </c>
      <c r="G985" s="666" t="s">
        <v>613</v>
      </c>
      <c r="H985" s="666" t="s">
        <v>3193</v>
      </c>
      <c r="I985" s="666" t="s">
        <v>3194</v>
      </c>
      <c r="J985" s="666" t="s">
        <v>955</v>
      </c>
      <c r="K985" s="666" t="s">
        <v>1472</v>
      </c>
      <c r="L985" s="668">
        <v>8.34</v>
      </c>
      <c r="M985" s="668">
        <v>14</v>
      </c>
      <c r="N985" s="669">
        <v>116.75999999999999</v>
      </c>
    </row>
    <row r="986" spans="1:14" ht="14.4" customHeight="1" x14ac:dyDescent="0.3">
      <c r="A986" s="664" t="s">
        <v>544</v>
      </c>
      <c r="B986" s="665" t="s">
        <v>545</v>
      </c>
      <c r="C986" s="666" t="s">
        <v>554</v>
      </c>
      <c r="D986" s="667" t="s">
        <v>4278</v>
      </c>
      <c r="E986" s="666" t="s">
        <v>569</v>
      </c>
      <c r="F986" s="667" t="s">
        <v>4283</v>
      </c>
      <c r="G986" s="666" t="s">
        <v>613</v>
      </c>
      <c r="H986" s="666" t="s">
        <v>1473</v>
      </c>
      <c r="I986" s="666" t="s">
        <v>1474</v>
      </c>
      <c r="J986" s="666" t="s">
        <v>1475</v>
      </c>
      <c r="K986" s="666" t="s">
        <v>1472</v>
      </c>
      <c r="L986" s="668">
        <v>36.93</v>
      </c>
      <c r="M986" s="668">
        <v>1</v>
      </c>
      <c r="N986" s="669">
        <v>36.93</v>
      </c>
    </row>
    <row r="987" spans="1:14" ht="14.4" customHeight="1" x14ac:dyDescent="0.3">
      <c r="A987" s="664" t="s">
        <v>544</v>
      </c>
      <c r="B987" s="665" t="s">
        <v>545</v>
      </c>
      <c r="C987" s="666" t="s">
        <v>554</v>
      </c>
      <c r="D987" s="667" t="s">
        <v>4278</v>
      </c>
      <c r="E987" s="666" t="s">
        <v>569</v>
      </c>
      <c r="F987" s="667" t="s">
        <v>4283</v>
      </c>
      <c r="G987" s="666" t="s">
        <v>613</v>
      </c>
      <c r="H987" s="666" t="s">
        <v>3195</v>
      </c>
      <c r="I987" s="666" t="s">
        <v>3196</v>
      </c>
      <c r="J987" s="666" t="s">
        <v>3197</v>
      </c>
      <c r="K987" s="666" t="s">
        <v>3198</v>
      </c>
      <c r="L987" s="668">
        <v>77.279999999999987</v>
      </c>
      <c r="M987" s="668">
        <v>3</v>
      </c>
      <c r="N987" s="669">
        <v>231.83999999999997</v>
      </c>
    </row>
    <row r="988" spans="1:14" ht="14.4" customHeight="1" x14ac:dyDescent="0.3">
      <c r="A988" s="664" t="s">
        <v>544</v>
      </c>
      <c r="B988" s="665" t="s">
        <v>545</v>
      </c>
      <c r="C988" s="666" t="s">
        <v>554</v>
      </c>
      <c r="D988" s="667" t="s">
        <v>4278</v>
      </c>
      <c r="E988" s="666" t="s">
        <v>569</v>
      </c>
      <c r="F988" s="667" t="s">
        <v>4283</v>
      </c>
      <c r="G988" s="666" t="s">
        <v>613</v>
      </c>
      <c r="H988" s="666" t="s">
        <v>1476</v>
      </c>
      <c r="I988" s="666" t="s">
        <v>1476</v>
      </c>
      <c r="J988" s="666" t="s">
        <v>1477</v>
      </c>
      <c r="K988" s="666" t="s">
        <v>1478</v>
      </c>
      <c r="L988" s="668">
        <v>176.15</v>
      </c>
      <c r="M988" s="668">
        <v>2</v>
      </c>
      <c r="N988" s="669">
        <v>352.3</v>
      </c>
    </row>
    <row r="989" spans="1:14" ht="14.4" customHeight="1" x14ac:dyDescent="0.3">
      <c r="A989" s="664" t="s">
        <v>544</v>
      </c>
      <c r="B989" s="665" t="s">
        <v>545</v>
      </c>
      <c r="C989" s="666" t="s">
        <v>554</v>
      </c>
      <c r="D989" s="667" t="s">
        <v>4278</v>
      </c>
      <c r="E989" s="666" t="s">
        <v>569</v>
      </c>
      <c r="F989" s="667" t="s">
        <v>4283</v>
      </c>
      <c r="G989" s="666" t="s">
        <v>613</v>
      </c>
      <c r="H989" s="666" t="s">
        <v>3199</v>
      </c>
      <c r="I989" s="666" t="s">
        <v>3200</v>
      </c>
      <c r="J989" s="666" t="s">
        <v>1471</v>
      </c>
      <c r="K989" s="666" t="s">
        <v>956</v>
      </c>
      <c r="L989" s="668">
        <v>52.46</v>
      </c>
      <c r="M989" s="668">
        <v>10</v>
      </c>
      <c r="N989" s="669">
        <v>524.6</v>
      </c>
    </row>
    <row r="990" spans="1:14" ht="14.4" customHeight="1" x14ac:dyDescent="0.3">
      <c r="A990" s="664" t="s">
        <v>544</v>
      </c>
      <c r="B990" s="665" t="s">
        <v>545</v>
      </c>
      <c r="C990" s="666" t="s">
        <v>554</v>
      </c>
      <c r="D990" s="667" t="s">
        <v>4278</v>
      </c>
      <c r="E990" s="666" t="s">
        <v>569</v>
      </c>
      <c r="F990" s="667" t="s">
        <v>4283</v>
      </c>
      <c r="G990" s="666" t="s">
        <v>613</v>
      </c>
      <c r="H990" s="666" t="s">
        <v>3201</v>
      </c>
      <c r="I990" s="666" t="s">
        <v>3202</v>
      </c>
      <c r="J990" s="666" t="s">
        <v>3203</v>
      </c>
      <c r="K990" s="666"/>
      <c r="L990" s="668">
        <v>116.33999999999997</v>
      </c>
      <c r="M990" s="668">
        <v>1</v>
      </c>
      <c r="N990" s="669">
        <v>116.33999999999997</v>
      </c>
    </row>
    <row r="991" spans="1:14" ht="14.4" customHeight="1" x14ac:dyDescent="0.3">
      <c r="A991" s="664" t="s">
        <v>544</v>
      </c>
      <c r="B991" s="665" t="s">
        <v>545</v>
      </c>
      <c r="C991" s="666" t="s">
        <v>554</v>
      </c>
      <c r="D991" s="667" t="s">
        <v>4278</v>
      </c>
      <c r="E991" s="666" t="s">
        <v>569</v>
      </c>
      <c r="F991" s="667" t="s">
        <v>4283</v>
      </c>
      <c r="G991" s="666" t="s">
        <v>613</v>
      </c>
      <c r="H991" s="666" t="s">
        <v>1483</v>
      </c>
      <c r="I991" s="666" t="s">
        <v>1062</v>
      </c>
      <c r="J991" s="666" t="s">
        <v>1484</v>
      </c>
      <c r="K991" s="666"/>
      <c r="L991" s="668">
        <v>94.473051820225493</v>
      </c>
      <c r="M991" s="668">
        <v>158</v>
      </c>
      <c r="N991" s="669">
        <v>14926.742187595628</v>
      </c>
    </row>
    <row r="992" spans="1:14" ht="14.4" customHeight="1" x14ac:dyDescent="0.3">
      <c r="A992" s="664" t="s">
        <v>544</v>
      </c>
      <c r="B992" s="665" t="s">
        <v>545</v>
      </c>
      <c r="C992" s="666" t="s">
        <v>554</v>
      </c>
      <c r="D992" s="667" t="s">
        <v>4278</v>
      </c>
      <c r="E992" s="666" t="s">
        <v>569</v>
      </c>
      <c r="F992" s="667" t="s">
        <v>4283</v>
      </c>
      <c r="G992" s="666" t="s">
        <v>613</v>
      </c>
      <c r="H992" s="666" t="s">
        <v>3204</v>
      </c>
      <c r="I992" s="666" t="s">
        <v>1062</v>
      </c>
      <c r="J992" s="666" t="s">
        <v>3205</v>
      </c>
      <c r="K992" s="666"/>
      <c r="L992" s="668">
        <v>186.69412036470666</v>
      </c>
      <c r="M992" s="668">
        <v>6</v>
      </c>
      <c r="N992" s="669">
        <v>1120.1647221882399</v>
      </c>
    </row>
    <row r="993" spans="1:14" ht="14.4" customHeight="1" x14ac:dyDescent="0.3">
      <c r="A993" s="664" t="s">
        <v>544</v>
      </c>
      <c r="B993" s="665" t="s">
        <v>545</v>
      </c>
      <c r="C993" s="666" t="s">
        <v>554</v>
      </c>
      <c r="D993" s="667" t="s">
        <v>4278</v>
      </c>
      <c r="E993" s="666" t="s">
        <v>569</v>
      </c>
      <c r="F993" s="667" t="s">
        <v>4283</v>
      </c>
      <c r="G993" s="666" t="s">
        <v>613</v>
      </c>
      <c r="H993" s="666" t="s">
        <v>1492</v>
      </c>
      <c r="I993" s="666" t="s">
        <v>1492</v>
      </c>
      <c r="J993" s="666" t="s">
        <v>1493</v>
      </c>
      <c r="K993" s="666" t="s">
        <v>1494</v>
      </c>
      <c r="L993" s="668">
        <v>46.659999999999989</v>
      </c>
      <c r="M993" s="668">
        <v>3</v>
      </c>
      <c r="N993" s="669">
        <v>139.97999999999996</v>
      </c>
    </row>
    <row r="994" spans="1:14" ht="14.4" customHeight="1" x14ac:dyDescent="0.3">
      <c r="A994" s="664" t="s">
        <v>544</v>
      </c>
      <c r="B994" s="665" t="s">
        <v>545</v>
      </c>
      <c r="C994" s="666" t="s">
        <v>554</v>
      </c>
      <c r="D994" s="667" t="s">
        <v>4278</v>
      </c>
      <c r="E994" s="666" t="s">
        <v>569</v>
      </c>
      <c r="F994" s="667" t="s">
        <v>4283</v>
      </c>
      <c r="G994" s="666" t="s">
        <v>613</v>
      </c>
      <c r="H994" s="666" t="s">
        <v>3206</v>
      </c>
      <c r="I994" s="666" t="s">
        <v>3207</v>
      </c>
      <c r="J994" s="666" t="s">
        <v>3208</v>
      </c>
      <c r="K994" s="666" t="s">
        <v>1279</v>
      </c>
      <c r="L994" s="668">
        <v>112.37960592170106</v>
      </c>
      <c r="M994" s="668">
        <v>4</v>
      </c>
      <c r="N994" s="669">
        <v>449.51842368680423</v>
      </c>
    </row>
    <row r="995" spans="1:14" ht="14.4" customHeight="1" x14ac:dyDescent="0.3">
      <c r="A995" s="664" t="s">
        <v>544</v>
      </c>
      <c r="B995" s="665" t="s">
        <v>545</v>
      </c>
      <c r="C995" s="666" t="s">
        <v>554</v>
      </c>
      <c r="D995" s="667" t="s">
        <v>4278</v>
      </c>
      <c r="E995" s="666" t="s">
        <v>569</v>
      </c>
      <c r="F995" s="667" t="s">
        <v>4283</v>
      </c>
      <c r="G995" s="666" t="s">
        <v>613</v>
      </c>
      <c r="H995" s="666" t="s">
        <v>3209</v>
      </c>
      <c r="I995" s="666" t="s">
        <v>3210</v>
      </c>
      <c r="J995" s="666" t="s">
        <v>3211</v>
      </c>
      <c r="K995" s="666" t="s">
        <v>3212</v>
      </c>
      <c r="L995" s="668">
        <v>62.170000000000037</v>
      </c>
      <c r="M995" s="668">
        <v>3</v>
      </c>
      <c r="N995" s="669">
        <v>186.5100000000001</v>
      </c>
    </row>
    <row r="996" spans="1:14" ht="14.4" customHeight="1" x14ac:dyDescent="0.3">
      <c r="A996" s="664" t="s">
        <v>544</v>
      </c>
      <c r="B996" s="665" t="s">
        <v>545</v>
      </c>
      <c r="C996" s="666" t="s">
        <v>554</v>
      </c>
      <c r="D996" s="667" t="s">
        <v>4278</v>
      </c>
      <c r="E996" s="666" t="s">
        <v>569</v>
      </c>
      <c r="F996" s="667" t="s">
        <v>4283</v>
      </c>
      <c r="G996" s="666" t="s">
        <v>613</v>
      </c>
      <c r="H996" s="666" t="s">
        <v>3213</v>
      </c>
      <c r="I996" s="666" t="s">
        <v>3214</v>
      </c>
      <c r="J996" s="666" t="s">
        <v>1187</v>
      </c>
      <c r="K996" s="666" t="s">
        <v>3215</v>
      </c>
      <c r="L996" s="668">
        <v>45.65</v>
      </c>
      <c r="M996" s="668">
        <v>1</v>
      </c>
      <c r="N996" s="669">
        <v>45.65</v>
      </c>
    </row>
    <row r="997" spans="1:14" ht="14.4" customHeight="1" x14ac:dyDescent="0.3">
      <c r="A997" s="664" t="s">
        <v>544</v>
      </c>
      <c r="B997" s="665" t="s">
        <v>545</v>
      </c>
      <c r="C997" s="666" t="s">
        <v>554</v>
      </c>
      <c r="D997" s="667" t="s">
        <v>4278</v>
      </c>
      <c r="E997" s="666" t="s">
        <v>569</v>
      </c>
      <c r="F997" s="667" t="s">
        <v>4283</v>
      </c>
      <c r="G997" s="666" t="s">
        <v>613</v>
      </c>
      <c r="H997" s="666" t="s">
        <v>1495</v>
      </c>
      <c r="I997" s="666" t="s">
        <v>1496</v>
      </c>
      <c r="J997" s="666" t="s">
        <v>1497</v>
      </c>
      <c r="K997" s="666" t="s">
        <v>1498</v>
      </c>
      <c r="L997" s="668">
        <v>2885.3012020340657</v>
      </c>
      <c r="M997" s="668">
        <v>58</v>
      </c>
      <c r="N997" s="669">
        <v>167347.46971797582</v>
      </c>
    </row>
    <row r="998" spans="1:14" ht="14.4" customHeight="1" x14ac:dyDescent="0.3">
      <c r="A998" s="664" t="s">
        <v>544</v>
      </c>
      <c r="B998" s="665" t="s">
        <v>545</v>
      </c>
      <c r="C998" s="666" t="s">
        <v>554</v>
      </c>
      <c r="D998" s="667" t="s">
        <v>4278</v>
      </c>
      <c r="E998" s="666" t="s">
        <v>569</v>
      </c>
      <c r="F998" s="667" t="s">
        <v>4283</v>
      </c>
      <c r="G998" s="666" t="s">
        <v>613</v>
      </c>
      <c r="H998" s="666" t="s">
        <v>1503</v>
      </c>
      <c r="I998" s="666" t="s">
        <v>1504</v>
      </c>
      <c r="J998" s="666" t="s">
        <v>1505</v>
      </c>
      <c r="K998" s="666" t="s">
        <v>1506</v>
      </c>
      <c r="L998" s="668">
        <v>350.8075</v>
      </c>
      <c r="M998" s="668">
        <v>8</v>
      </c>
      <c r="N998" s="669">
        <v>2806.46</v>
      </c>
    </row>
    <row r="999" spans="1:14" ht="14.4" customHeight="1" x14ac:dyDescent="0.3">
      <c r="A999" s="664" t="s">
        <v>544</v>
      </c>
      <c r="B999" s="665" t="s">
        <v>545</v>
      </c>
      <c r="C999" s="666" t="s">
        <v>554</v>
      </c>
      <c r="D999" s="667" t="s">
        <v>4278</v>
      </c>
      <c r="E999" s="666" t="s">
        <v>569</v>
      </c>
      <c r="F999" s="667" t="s">
        <v>4283</v>
      </c>
      <c r="G999" s="666" t="s">
        <v>613</v>
      </c>
      <c r="H999" s="666" t="s">
        <v>3216</v>
      </c>
      <c r="I999" s="666" t="s">
        <v>3217</v>
      </c>
      <c r="J999" s="666" t="s">
        <v>2198</v>
      </c>
      <c r="K999" s="666" t="s">
        <v>3218</v>
      </c>
      <c r="L999" s="668">
        <v>224.31745510894402</v>
      </c>
      <c r="M999" s="668">
        <v>5</v>
      </c>
      <c r="N999" s="669">
        <v>1121.5872755447201</v>
      </c>
    </row>
    <row r="1000" spans="1:14" ht="14.4" customHeight="1" x14ac:dyDescent="0.3">
      <c r="A1000" s="664" t="s">
        <v>544</v>
      </c>
      <c r="B1000" s="665" t="s">
        <v>545</v>
      </c>
      <c r="C1000" s="666" t="s">
        <v>554</v>
      </c>
      <c r="D1000" s="667" t="s">
        <v>4278</v>
      </c>
      <c r="E1000" s="666" t="s">
        <v>569</v>
      </c>
      <c r="F1000" s="667" t="s">
        <v>4283</v>
      </c>
      <c r="G1000" s="666" t="s">
        <v>613</v>
      </c>
      <c r="H1000" s="666" t="s">
        <v>1507</v>
      </c>
      <c r="I1000" s="666" t="s">
        <v>1508</v>
      </c>
      <c r="J1000" s="666" t="s">
        <v>1509</v>
      </c>
      <c r="K1000" s="666" t="s">
        <v>1510</v>
      </c>
      <c r="L1000" s="668">
        <v>69.819999999999979</v>
      </c>
      <c r="M1000" s="668">
        <v>2</v>
      </c>
      <c r="N1000" s="669">
        <v>139.63999999999996</v>
      </c>
    </row>
    <row r="1001" spans="1:14" ht="14.4" customHeight="1" x14ac:dyDescent="0.3">
      <c r="A1001" s="664" t="s">
        <v>544</v>
      </c>
      <c r="B1001" s="665" t="s">
        <v>545</v>
      </c>
      <c r="C1001" s="666" t="s">
        <v>554</v>
      </c>
      <c r="D1001" s="667" t="s">
        <v>4278</v>
      </c>
      <c r="E1001" s="666" t="s">
        <v>569</v>
      </c>
      <c r="F1001" s="667" t="s">
        <v>4283</v>
      </c>
      <c r="G1001" s="666" t="s">
        <v>613</v>
      </c>
      <c r="H1001" s="666" t="s">
        <v>3219</v>
      </c>
      <c r="I1001" s="666" t="s">
        <v>3220</v>
      </c>
      <c r="J1001" s="666" t="s">
        <v>3221</v>
      </c>
      <c r="K1001" s="666" t="s">
        <v>3222</v>
      </c>
      <c r="L1001" s="668">
        <v>175.60008803786096</v>
      </c>
      <c r="M1001" s="668">
        <v>3</v>
      </c>
      <c r="N1001" s="669">
        <v>526.8002641135829</v>
      </c>
    </row>
    <row r="1002" spans="1:14" ht="14.4" customHeight="1" x14ac:dyDescent="0.3">
      <c r="A1002" s="664" t="s">
        <v>544</v>
      </c>
      <c r="B1002" s="665" t="s">
        <v>545</v>
      </c>
      <c r="C1002" s="666" t="s">
        <v>554</v>
      </c>
      <c r="D1002" s="667" t="s">
        <v>4278</v>
      </c>
      <c r="E1002" s="666" t="s">
        <v>569</v>
      </c>
      <c r="F1002" s="667" t="s">
        <v>4283</v>
      </c>
      <c r="G1002" s="666" t="s">
        <v>613</v>
      </c>
      <c r="H1002" s="666" t="s">
        <v>1519</v>
      </c>
      <c r="I1002" s="666" t="s">
        <v>1520</v>
      </c>
      <c r="J1002" s="666" t="s">
        <v>1521</v>
      </c>
      <c r="K1002" s="666" t="s">
        <v>1522</v>
      </c>
      <c r="L1002" s="668">
        <v>67.39</v>
      </c>
      <c r="M1002" s="668">
        <v>3</v>
      </c>
      <c r="N1002" s="669">
        <v>202.17000000000002</v>
      </c>
    </row>
    <row r="1003" spans="1:14" ht="14.4" customHeight="1" x14ac:dyDescent="0.3">
      <c r="A1003" s="664" t="s">
        <v>544</v>
      </c>
      <c r="B1003" s="665" t="s">
        <v>545</v>
      </c>
      <c r="C1003" s="666" t="s">
        <v>554</v>
      </c>
      <c r="D1003" s="667" t="s">
        <v>4278</v>
      </c>
      <c r="E1003" s="666" t="s">
        <v>569</v>
      </c>
      <c r="F1003" s="667" t="s">
        <v>4283</v>
      </c>
      <c r="G1003" s="666" t="s">
        <v>613</v>
      </c>
      <c r="H1003" s="666" t="s">
        <v>3223</v>
      </c>
      <c r="I1003" s="666" t="s">
        <v>3224</v>
      </c>
      <c r="J1003" s="666" t="s">
        <v>3225</v>
      </c>
      <c r="K1003" s="666" t="s">
        <v>3226</v>
      </c>
      <c r="L1003" s="668">
        <v>1050.5299999999995</v>
      </c>
      <c r="M1003" s="668">
        <v>1</v>
      </c>
      <c r="N1003" s="669">
        <v>1050.5299999999995</v>
      </c>
    </row>
    <row r="1004" spans="1:14" ht="14.4" customHeight="1" x14ac:dyDescent="0.3">
      <c r="A1004" s="664" t="s">
        <v>544</v>
      </c>
      <c r="B1004" s="665" t="s">
        <v>545</v>
      </c>
      <c r="C1004" s="666" t="s">
        <v>554</v>
      </c>
      <c r="D1004" s="667" t="s">
        <v>4278</v>
      </c>
      <c r="E1004" s="666" t="s">
        <v>569</v>
      </c>
      <c r="F1004" s="667" t="s">
        <v>4283</v>
      </c>
      <c r="G1004" s="666" t="s">
        <v>613</v>
      </c>
      <c r="H1004" s="666" t="s">
        <v>1523</v>
      </c>
      <c r="I1004" s="666" t="s">
        <v>1524</v>
      </c>
      <c r="J1004" s="666" t="s">
        <v>1525</v>
      </c>
      <c r="K1004" s="666" t="s">
        <v>1510</v>
      </c>
      <c r="L1004" s="668">
        <v>28.25199493412002</v>
      </c>
      <c r="M1004" s="668">
        <v>50</v>
      </c>
      <c r="N1004" s="669">
        <v>1412.599746706001</v>
      </c>
    </row>
    <row r="1005" spans="1:14" ht="14.4" customHeight="1" x14ac:dyDescent="0.3">
      <c r="A1005" s="664" t="s">
        <v>544</v>
      </c>
      <c r="B1005" s="665" t="s">
        <v>545</v>
      </c>
      <c r="C1005" s="666" t="s">
        <v>554</v>
      </c>
      <c r="D1005" s="667" t="s">
        <v>4278</v>
      </c>
      <c r="E1005" s="666" t="s">
        <v>569</v>
      </c>
      <c r="F1005" s="667" t="s">
        <v>4283</v>
      </c>
      <c r="G1005" s="666" t="s">
        <v>613</v>
      </c>
      <c r="H1005" s="666" t="s">
        <v>3227</v>
      </c>
      <c r="I1005" s="666" t="s">
        <v>3228</v>
      </c>
      <c r="J1005" s="666" t="s">
        <v>1225</v>
      </c>
      <c r="K1005" s="666" t="s">
        <v>3229</v>
      </c>
      <c r="L1005" s="668">
        <v>136.13</v>
      </c>
      <c r="M1005" s="668">
        <v>4</v>
      </c>
      <c r="N1005" s="669">
        <v>544.52</v>
      </c>
    </row>
    <row r="1006" spans="1:14" ht="14.4" customHeight="1" x14ac:dyDescent="0.3">
      <c r="A1006" s="664" t="s">
        <v>544</v>
      </c>
      <c r="B1006" s="665" t="s">
        <v>545</v>
      </c>
      <c r="C1006" s="666" t="s">
        <v>554</v>
      </c>
      <c r="D1006" s="667" t="s">
        <v>4278</v>
      </c>
      <c r="E1006" s="666" t="s">
        <v>569</v>
      </c>
      <c r="F1006" s="667" t="s">
        <v>4283</v>
      </c>
      <c r="G1006" s="666" t="s">
        <v>613</v>
      </c>
      <c r="H1006" s="666" t="s">
        <v>1533</v>
      </c>
      <c r="I1006" s="666" t="s">
        <v>1534</v>
      </c>
      <c r="J1006" s="666" t="s">
        <v>1535</v>
      </c>
      <c r="K1006" s="666" t="s">
        <v>1536</v>
      </c>
      <c r="L1006" s="668">
        <v>757.88396714214753</v>
      </c>
      <c r="M1006" s="668">
        <v>0.74233000000000016</v>
      </c>
      <c r="N1006" s="669">
        <v>562.60000532863046</v>
      </c>
    </row>
    <row r="1007" spans="1:14" ht="14.4" customHeight="1" x14ac:dyDescent="0.3">
      <c r="A1007" s="664" t="s">
        <v>544</v>
      </c>
      <c r="B1007" s="665" t="s">
        <v>545</v>
      </c>
      <c r="C1007" s="666" t="s">
        <v>554</v>
      </c>
      <c r="D1007" s="667" t="s">
        <v>4278</v>
      </c>
      <c r="E1007" s="666" t="s">
        <v>569</v>
      </c>
      <c r="F1007" s="667" t="s">
        <v>4283</v>
      </c>
      <c r="G1007" s="666" t="s">
        <v>613</v>
      </c>
      <c r="H1007" s="666" t="s">
        <v>1537</v>
      </c>
      <c r="I1007" s="666" t="s">
        <v>1538</v>
      </c>
      <c r="J1007" s="666" t="s">
        <v>1539</v>
      </c>
      <c r="K1007" s="666" t="s">
        <v>1540</v>
      </c>
      <c r="L1007" s="668">
        <v>196.06320094368553</v>
      </c>
      <c r="M1007" s="668">
        <v>1.0936556</v>
      </c>
      <c r="N1007" s="669">
        <v>214.42561766598695</v>
      </c>
    </row>
    <row r="1008" spans="1:14" ht="14.4" customHeight="1" x14ac:dyDescent="0.3">
      <c r="A1008" s="664" t="s">
        <v>544</v>
      </c>
      <c r="B1008" s="665" t="s">
        <v>545</v>
      </c>
      <c r="C1008" s="666" t="s">
        <v>554</v>
      </c>
      <c r="D1008" s="667" t="s">
        <v>4278</v>
      </c>
      <c r="E1008" s="666" t="s">
        <v>569</v>
      </c>
      <c r="F1008" s="667" t="s">
        <v>4283</v>
      </c>
      <c r="G1008" s="666" t="s">
        <v>613</v>
      </c>
      <c r="H1008" s="666" t="s">
        <v>1541</v>
      </c>
      <c r="I1008" s="666" t="s">
        <v>1542</v>
      </c>
      <c r="J1008" s="666" t="s">
        <v>1543</v>
      </c>
      <c r="K1008" s="666" t="s">
        <v>1544</v>
      </c>
      <c r="L1008" s="668">
        <v>341.23640629155972</v>
      </c>
      <c r="M1008" s="668">
        <v>11.265991699999999</v>
      </c>
      <c r="N1008" s="669">
        <v>3844.3665210185391</v>
      </c>
    </row>
    <row r="1009" spans="1:14" ht="14.4" customHeight="1" x14ac:dyDescent="0.3">
      <c r="A1009" s="664" t="s">
        <v>544</v>
      </c>
      <c r="B1009" s="665" t="s">
        <v>545</v>
      </c>
      <c r="C1009" s="666" t="s">
        <v>554</v>
      </c>
      <c r="D1009" s="667" t="s">
        <v>4278</v>
      </c>
      <c r="E1009" s="666" t="s">
        <v>569</v>
      </c>
      <c r="F1009" s="667" t="s">
        <v>4283</v>
      </c>
      <c r="G1009" s="666" t="s">
        <v>613</v>
      </c>
      <c r="H1009" s="666" t="s">
        <v>1545</v>
      </c>
      <c r="I1009" s="666" t="s">
        <v>1546</v>
      </c>
      <c r="J1009" s="666" t="s">
        <v>1547</v>
      </c>
      <c r="K1009" s="666" t="s">
        <v>1548</v>
      </c>
      <c r="L1009" s="668">
        <v>41.809810721908548</v>
      </c>
      <c r="M1009" s="668">
        <v>2</v>
      </c>
      <c r="N1009" s="669">
        <v>83.619621443817095</v>
      </c>
    </row>
    <row r="1010" spans="1:14" ht="14.4" customHeight="1" x14ac:dyDescent="0.3">
      <c r="A1010" s="664" t="s">
        <v>544</v>
      </c>
      <c r="B1010" s="665" t="s">
        <v>545</v>
      </c>
      <c r="C1010" s="666" t="s">
        <v>554</v>
      </c>
      <c r="D1010" s="667" t="s">
        <v>4278</v>
      </c>
      <c r="E1010" s="666" t="s">
        <v>569</v>
      </c>
      <c r="F1010" s="667" t="s">
        <v>4283</v>
      </c>
      <c r="G1010" s="666" t="s">
        <v>613</v>
      </c>
      <c r="H1010" s="666" t="s">
        <v>1549</v>
      </c>
      <c r="I1010" s="666" t="s">
        <v>1550</v>
      </c>
      <c r="J1010" s="666" t="s">
        <v>1551</v>
      </c>
      <c r="K1010" s="666" t="s">
        <v>1522</v>
      </c>
      <c r="L1010" s="668">
        <v>78.599451588235411</v>
      </c>
      <c r="M1010" s="668">
        <v>53</v>
      </c>
      <c r="N1010" s="669">
        <v>4165.7709341764767</v>
      </c>
    </row>
    <row r="1011" spans="1:14" ht="14.4" customHeight="1" x14ac:dyDescent="0.3">
      <c r="A1011" s="664" t="s">
        <v>544</v>
      </c>
      <c r="B1011" s="665" t="s">
        <v>545</v>
      </c>
      <c r="C1011" s="666" t="s">
        <v>554</v>
      </c>
      <c r="D1011" s="667" t="s">
        <v>4278</v>
      </c>
      <c r="E1011" s="666" t="s">
        <v>569</v>
      </c>
      <c r="F1011" s="667" t="s">
        <v>4283</v>
      </c>
      <c r="G1011" s="666" t="s">
        <v>613</v>
      </c>
      <c r="H1011" s="666" t="s">
        <v>3230</v>
      </c>
      <c r="I1011" s="666" t="s">
        <v>3231</v>
      </c>
      <c r="J1011" s="666" t="s">
        <v>3232</v>
      </c>
      <c r="K1011" s="666" t="s">
        <v>3047</v>
      </c>
      <c r="L1011" s="668">
        <v>58.530000000000015</v>
      </c>
      <c r="M1011" s="668">
        <v>1</v>
      </c>
      <c r="N1011" s="669">
        <v>58.530000000000015</v>
      </c>
    </row>
    <row r="1012" spans="1:14" ht="14.4" customHeight="1" x14ac:dyDescent="0.3">
      <c r="A1012" s="664" t="s">
        <v>544</v>
      </c>
      <c r="B1012" s="665" t="s">
        <v>545</v>
      </c>
      <c r="C1012" s="666" t="s">
        <v>554</v>
      </c>
      <c r="D1012" s="667" t="s">
        <v>4278</v>
      </c>
      <c r="E1012" s="666" t="s">
        <v>569</v>
      </c>
      <c r="F1012" s="667" t="s">
        <v>4283</v>
      </c>
      <c r="G1012" s="666" t="s">
        <v>613</v>
      </c>
      <c r="H1012" s="666" t="s">
        <v>3233</v>
      </c>
      <c r="I1012" s="666" t="s">
        <v>3233</v>
      </c>
      <c r="J1012" s="666" t="s">
        <v>1531</v>
      </c>
      <c r="K1012" s="666" t="s">
        <v>3234</v>
      </c>
      <c r="L1012" s="668">
        <v>86.17000000000003</v>
      </c>
      <c r="M1012" s="668">
        <v>6</v>
      </c>
      <c r="N1012" s="669">
        <v>517.02000000000021</v>
      </c>
    </row>
    <row r="1013" spans="1:14" ht="14.4" customHeight="1" x14ac:dyDescent="0.3">
      <c r="A1013" s="664" t="s">
        <v>544</v>
      </c>
      <c r="B1013" s="665" t="s">
        <v>545</v>
      </c>
      <c r="C1013" s="666" t="s">
        <v>554</v>
      </c>
      <c r="D1013" s="667" t="s">
        <v>4278</v>
      </c>
      <c r="E1013" s="666" t="s">
        <v>569</v>
      </c>
      <c r="F1013" s="667" t="s">
        <v>4283</v>
      </c>
      <c r="G1013" s="666" t="s">
        <v>613</v>
      </c>
      <c r="H1013" s="666" t="s">
        <v>3235</v>
      </c>
      <c r="I1013" s="666" t="s">
        <v>1062</v>
      </c>
      <c r="J1013" s="666" t="s">
        <v>3236</v>
      </c>
      <c r="K1013" s="666"/>
      <c r="L1013" s="668">
        <v>121.33597319787955</v>
      </c>
      <c r="M1013" s="668">
        <v>2</v>
      </c>
      <c r="N1013" s="669">
        <v>242.67194639575911</v>
      </c>
    </row>
    <row r="1014" spans="1:14" ht="14.4" customHeight="1" x14ac:dyDescent="0.3">
      <c r="A1014" s="664" t="s">
        <v>544</v>
      </c>
      <c r="B1014" s="665" t="s">
        <v>545</v>
      </c>
      <c r="C1014" s="666" t="s">
        <v>554</v>
      </c>
      <c r="D1014" s="667" t="s">
        <v>4278</v>
      </c>
      <c r="E1014" s="666" t="s">
        <v>569</v>
      </c>
      <c r="F1014" s="667" t="s">
        <v>4283</v>
      </c>
      <c r="G1014" s="666" t="s">
        <v>613</v>
      </c>
      <c r="H1014" s="666" t="s">
        <v>3237</v>
      </c>
      <c r="I1014" s="666" t="s">
        <v>1062</v>
      </c>
      <c r="J1014" s="666" t="s">
        <v>3238</v>
      </c>
      <c r="K1014" s="666"/>
      <c r="L1014" s="668">
        <v>70.419999999999973</v>
      </c>
      <c r="M1014" s="668">
        <v>1</v>
      </c>
      <c r="N1014" s="669">
        <v>70.419999999999973</v>
      </c>
    </row>
    <row r="1015" spans="1:14" ht="14.4" customHeight="1" x14ac:dyDescent="0.3">
      <c r="A1015" s="664" t="s">
        <v>544</v>
      </c>
      <c r="B1015" s="665" t="s">
        <v>545</v>
      </c>
      <c r="C1015" s="666" t="s">
        <v>554</v>
      </c>
      <c r="D1015" s="667" t="s">
        <v>4278</v>
      </c>
      <c r="E1015" s="666" t="s">
        <v>569</v>
      </c>
      <c r="F1015" s="667" t="s">
        <v>4283</v>
      </c>
      <c r="G1015" s="666" t="s">
        <v>613</v>
      </c>
      <c r="H1015" s="666" t="s">
        <v>3239</v>
      </c>
      <c r="I1015" s="666" t="s">
        <v>1062</v>
      </c>
      <c r="J1015" s="666" t="s">
        <v>3240</v>
      </c>
      <c r="K1015" s="666"/>
      <c r="L1015" s="668">
        <v>23.689999999999994</v>
      </c>
      <c r="M1015" s="668">
        <v>1</v>
      </c>
      <c r="N1015" s="669">
        <v>23.689999999999994</v>
      </c>
    </row>
    <row r="1016" spans="1:14" ht="14.4" customHeight="1" x14ac:dyDescent="0.3">
      <c r="A1016" s="664" t="s">
        <v>544</v>
      </c>
      <c r="B1016" s="665" t="s">
        <v>545</v>
      </c>
      <c r="C1016" s="666" t="s">
        <v>554</v>
      </c>
      <c r="D1016" s="667" t="s">
        <v>4278</v>
      </c>
      <c r="E1016" s="666" t="s">
        <v>569</v>
      </c>
      <c r="F1016" s="667" t="s">
        <v>4283</v>
      </c>
      <c r="G1016" s="666" t="s">
        <v>613</v>
      </c>
      <c r="H1016" s="666" t="s">
        <v>1556</v>
      </c>
      <c r="I1016" s="666" t="s">
        <v>1557</v>
      </c>
      <c r="J1016" s="666" t="s">
        <v>1558</v>
      </c>
      <c r="K1016" s="666" t="s">
        <v>1559</v>
      </c>
      <c r="L1016" s="668">
        <v>52.390000000000008</v>
      </c>
      <c r="M1016" s="668">
        <v>6</v>
      </c>
      <c r="N1016" s="669">
        <v>314.34000000000003</v>
      </c>
    </row>
    <row r="1017" spans="1:14" ht="14.4" customHeight="1" x14ac:dyDescent="0.3">
      <c r="A1017" s="664" t="s">
        <v>544</v>
      </c>
      <c r="B1017" s="665" t="s">
        <v>545</v>
      </c>
      <c r="C1017" s="666" t="s">
        <v>554</v>
      </c>
      <c r="D1017" s="667" t="s">
        <v>4278</v>
      </c>
      <c r="E1017" s="666" t="s">
        <v>569</v>
      </c>
      <c r="F1017" s="667" t="s">
        <v>4283</v>
      </c>
      <c r="G1017" s="666" t="s">
        <v>613</v>
      </c>
      <c r="H1017" s="666" t="s">
        <v>1560</v>
      </c>
      <c r="I1017" s="666" t="s">
        <v>1062</v>
      </c>
      <c r="J1017" s="666" t="s">
        <v>1561</v>
      </c>
      <c r="K1017" s="666"/>
      <c r="L1017" s="668">
        <v>126.88168724560951</v>
      </c>
      <c r="M1017" s="668">
        <v>1</v>
      </c>
      <c r="N1017" s="669">
        <v>126.88168724560951</v>
      </c>
    </row>
    <row r="1018" spans="1:14" ht="14.4" customHeight="1" x14ac:dyDescent="0.3">
      <c r="A1018" s="664" t="s">
        <v>544</v>
      </c>
      <c r="B1018" s="665" t="s">
        <v>545</v>
      </c>
      <c r="C1018" s="666" t="s">
        <v>554</v>
      </c>
      <c r="D1018" s="667" t="s">
        <v>4278</v>
      </c>
      <c r="E1018" s="666" t="s">
        <v>569</v>
      </c>
      <c r="F1018" s="667" t="s">
        <v>4283</v>
      </c>
      <c r="G1018" s="666" t="s">
        <v>613</v>
      </c>
      <c r="H1018" s="666" t="s">
        <v>3241</v>
      </c>
      <c r="I1018" s="666" t="s">
        <v>1062</v>
      </c>
      <c r="J1018" s="666" t="s">
        <v>3242</v>
      </c>
      <c r="K1018" s="666"/>
      <c r="L1018" s="668">
        <v>35.596591256944237</v>
      </c>
      <c r="M1018" s="668">
        <v>1</v>
      </c>
      <c r="N1018" s="669">
        <v>35.596591256944237</v>
      </c>
    </row>
    <row r="1019" spans="1:14" ht="14.4" customHeight="1" x14ac:dyDescent="0.3">
      <c r="A1019" s="664" t="s">
        <v>544</v>
      </c>
      <c r="B1019" s="665" t="s">
        <v>545</v>
      </c>
      <c r="C1019" s="666" t="s">
        <v>554</v>
      </c>
      <c r="D1019" s="667" t="s">
        <v>4278</v>
      </c>
      <c r="E1019" s="666" t="s">
        <v>569</v>
      </c>
      <c r="F1019" s="667" t="s">
        <v>4283</v>
      </c>
      <c r="G1019" s="666" t="s">
        <v>613</v>
      </c>
      <c r="H1019" s="666" t="s">
        <v>3243</v>
      </c>
      <c r="I1019" s="666" t="s">
        <v>1062</v>
      </c>
      <c r="J1019" s="666" t="s">
        <v>3244</v>
      </c>
      <c r="K1019" s="666"/>
      <c r="L1019" s="668">
        <v>289.70888133241033</v>
      </c>
      <c r="M1019" s="668">
        <v>2</v>
      </c>
      <c r="N1019" s="669">
        <v>579.41776266482066</v>
      </c>
    </row>
    <row r="1020" spans="1:14" ht="14.4" customHeight="1" x14ac:dyDescent="0.3">
      <c r="A1020" s="664" t="s">
        <v>544</v>
      </c>
      <c r="B1020" s="665" t="s">
        <v>545</v>
      </c>
      <c r="C1020" s="666" t="s">
        <v>554</v>
      </c>
      <c r="D1020" s="667" t="s">
        <v>4278</v>
      </c>
      <c r="E1020" s="666" t="s">
        <v>569</v>
      </c>
      <c r="F1020" s="667" t="s">
        <v>4283</v>
      </c>
      <c r="G1020" s="666" t="s">
        <v>613</v>
      </c>
      <c r="H1020" s="666" t="s">
        <v>1567</v>
      </c>
      <c r="I1020" s="666" t="s">
        <v>1568</v>
      </c>
      <c r="J1020" s="666" t="s">
        <v>1569</v>
      </c>
      <c r="K1020" s="666" t="s">
        <v>1570</v>
      </c>
      <c r="L1020" s="668">
        <v>54.177486982412546</v>
      </c>
      <c r="M1020" s="668">
        <v>8</v>
      </c>
      <c r="N1020" s="669">
        <v>433.41989585930037</v>
      </c>
    </row>
    <row r="1021" spans="1:14" ht="14.4" customHeight="1" x14ac:dyDescent="0.3">
      <c r="A1021" s="664" t="s">
        <v>544</v>
      </c>
      <c r="B1021" s="665" t="s">
        <v>545</v>
      </c>
      <c r="C1021" s="666" t="s">
        <v>554</v>
      </c>
      <c r="D1021" s="667" t="s">
        <v>4278</v>
      </c>
      <c r="E1021" s="666" t="s">
        <v>569</v>
      </c>
      <c r="F1021" s="667" t="s">
        <v>4283</v>
      </c>
      <c r="G1021" s="666" t="s">
        <v>613</v>
      </c>
      <c r="H1021" s="666" t="s">
        <v>1571</v>
      </c>
      <c r="I1021" s="666" t="s">
        <v>1572</v>
      </c>
      <c r="J1021" s="666" t="s">
        <v>1573</v>
      </c>
      <c r="K1021" s="666" t="s">
        <v>1574</v>
      </c>
      <c r="L1021" s="668">
        <v>866.1450000000001</v>
      </c>
      <c r="M1021" s="668">
        <v>12</v>
      </c>
      <c r="N1021" s="669">
        <v>10393.740000000002</v>
      </c>
    </row>
    <row r="1022" spans="1:14" ht="14.4" customHeight="1" x14ac:dyDescent="0.3">
      <c r="A1022" s="664" t="s">
        <v>544</v>
      </c>
      <c r="B1022" s="665" t="s">
        <v>545</v>
      </c>
      <c r="C1022" s="666" t="s">
        <v>554</v>
      </c>
      <c r="D1022" s="667" t="s">
        <v>4278</v>
      </c>
      <c r="E1022" s="666" t="s">
        <v>569</v>
      </c>
      <c r="F1022" s="667" t="s">
        <v>4283</v>
      </c>
      <c r="G1022" s="666" t="s">
        <v>613</v>
      </c>
      <c r="H1022" s="666" t="s">
        <v>3245</v>
      </c>
      <c r="I1022" s="666" t="s">
        <v>3246</v>
      </c>
      <c r="J1022" s="666" t="s">
        <v>3247</v>
      </c>
      <c r="K1022" s="666" t="s">
        <v>3248</v>
      </c>
      <c r="L1022" s="668">
        <v>491.41999999999996</v>
      </c>
      <c r="M1022" s="668">
        <v>4</v>
      </c>
      <c r="N1022" s="669">
        <v>1965.6799999999998</v>
      </c>
    </row>
    <row r="1023" spans="1:14" ht="14.4" customHeight="1" x14ac:dyDescent="0.3">
      <c r="A1023" s="664" t="s">
        <v>544</v>
      </c>
      <c r="B1023" s="665" t="s">
        <v>545</v>
      </c>
      <c r="C1023" s="666" t="s">
        <v>554</v>
      </c>
      <c r="D1023" s="667" t="s">
        <v>4278</v>
      </c>
      <c r="E1023" s="666" t="s">
        <v>569</v>
      </c>
      <c r="F1023" s="667" t="s">
        <v>4283</v>
      </c>
      <c r="G1023" s="666" t="s">
        <v>613</v>
      </c>
      <c r="H1023" s="666" t="s">
        <v>3249</v>
      </c>
      <c r="I1023" s="666" t="s">
        <v>3250</v>
      </c>
      <c r="J1023" s="666" t="s">
        <v>2895</v>
      </c>
      <c r="K1023" s="666" t="s">
        <v>3251</v>
      </c>
      <c r="L1023" s="668">
        <v>1160.53</v>
      </c>
      <c r="M1023" s="668">
        <v>2</v>
      </c>
      <c r="N1023" s="669">
        <v>2321.06</v>
      </c>
    </row>
    <row r="1024" spans="1:14" ht="14.4" customHeight="1" x14ac:dyDescent="0.3">
      <c r="A1024" s="664" t="s">
        <v>544</v>
      </c>
      <c r="B1024" s="665" t="s">
        <v>545</v>
      </c>
      <c r="C1024" s="666" t="s">
        <v>554</v>
      </c>
      <c r="D1024" s="667" t="s">
        <v>4278</v>
      </c>
      <c r="E1024" s="666" t="s">
        <v>569</v>
      </c>
      <c r="F1024" s="667" t="s">
        <v>4283</v>
      </c>
      <c r="G1024" s="666" t="s">
        <v>613</v>
      </c>
      <c r="H1024" s="666" t="s">
        <v>3252</v>
      </c>
      <c r="I1024" s="666" t="s">
        <v>3253</v>
      </c>
      <c r="J1024" s="666" t="s">
        <v>3254</v>
      </c>
      <c r="K1024" s="666" t="s">
        <v>3255</v>
      </c>
      <c r="L1024" s="668">
        <v>2667.39</v>
      </c>
      <c r="M1024" s="668">
        <v>1</v>
      </c>
      <c r="N1024" s="669">
        <v>2667.39</v>
      </c>
    </row>
    <row r="1025" spans="1:14" ht="14.4" customHeight="1" x14ac:dyDescent="0.3">
      <c r="A1025" s="664" t="s">
        <v>544</v>
      </c>
      <c r="B1025" s="665" t="s">
        <v>545</v>
      </c>
      <c r="C1025" s="666" t="s">
        <v>554</v>
      </c>
      <c r="D1025" s="667" t="s">
        <v>4278</v>
      </c>
      <c r="E1025" s="666" t="s">
        <v>569</v>
      </c>
      <c r="F1025" s="667" t="s">
        <v>4283</v>
      </c>
      <c r="G1025" s="666" t="s">
        <v>613</v>
      </c>
      <c r="H1025" s="666" t="s">
        <v>1579</v>
      </c>
      <c r="I1025" s="666" t="s">
        <v>1580</v>
      </c>
      <c r="J1025" s="666" t="s">
        <v>1581</v>
      </c>
      <c r="K1025" s="666" t="s">
        <v>1582</v>
      </c>
      <c r="L1025" s="668">
        <v>1191.6899999999998</v>
      </c>
      <c r="M1025" s="668">
        <v>8</v>
      </c>
      <c r="N1025" s="669">
        <v>9533.5199999999986</v>
      </c>
    </row>
    <row r="1026" spans="1:14" ht="14.4" customHeight="1" x14ac:dyDescent="0.3">
      <c r="A1026" s="664" t="s">
        <v>544</v>
      </c>
      <c r="B1026" s="665" t="s">
        <v>545</v>
      </c>
      <c r="C1026" s="666" t="s">
        <v>554</v>
      </c>
      <c r="D1026" s="667" t="s">
        <v>4278</v>
      </c>
      <c r="E1026" s="666" t="s">
        <v>569</v>
      </c>
      <c r="F1026" s="667" t="s">
        <v>4283</v>
      </c>
      <c r="G1026" s="666" t="s">
        <v>613</v>
      </c>
      <c r="H1026" s="666" t="s">
        <v>3256</v>
      </c>
      <c r="I1026" s="666" t="s">
        <v>3257</v>
      </c>
      <c r="J1026" s="666" t="s">
        <v>3258</v>
      </c>
      <c r="K1026" s="666" t="s">
        <v>3259</v>
      </c>
      <c r="L1026" s="668">
        <v>118.79000000000002</v>
      </c>
      <c r="M1026" s="668">
        <v>3</v>
      </c>
      <c r="N1026" s="669">
        <v>356.37000000000006</v>
      </c>
    </row>
    <row r="1027" spans="1:14" ht="14.4" customHeight="1" x14ac:dyDescent="0.3">
      <c r="A1027" s="664" t="s">
        <v>544</v>
      </c>
      <c r="B1027" s="665" t="s">
        <v>545</v>
      </c>
      <c r="C1027" s="666" t="s">
        <v>554</v>
      </c>
      <c r="D1027" s="667" t="s">
        <v>4278</v>
      </c>
      <c r="E1027" s="666" t="s">
        <v>569</v>
      </c>
      <c r="F1027" s="667" t="s">
        <v>4283</v>
      </c>
      <c r="G1027" s="666" t="s">
        <v>613</v>
      </c>
      <c r="H1027" s="666" t="s">
        <v>3260</v>
      </c>
      <c r="I1027" s="666" t="s">
        <v>1062</v>
      </c>
      <c r="J1027" s="666" t="s">
        <v>3261</v>
      </c>
      <c r="K1027" s="666"/>
      <c r="L1027" s="668">
        <v>122.00999999999999</v>
      </c>
      <c r="M1027" s="668">
        <v>6</v>
      </c>
      <c r="N1027" s="669">
        <v>732.06</v>
      </c>
    </row>
    <row r="1028" spans="1:14" ht="14.4" customHeight="1" x14ac:dyDescent="0.3">
      <c r="A1028" s="664" t="s">
        <v>544</v>
      </c>
      <c r="B1028" s="665" t="s">
        <v>545</v>
      </c>
      <c r="C1028" s="666" t="s">
        <v>554</v>
      </c>
      <c r="D1028" s="667" t="s">
        <v>4278</v>
      </c>
      <c r="E1028" s="666" t="s">
        <v>569</v>
      </c>
      <c r="F1028" s="667" t="s">
        <v>4283</v>
      </c>
      <c r="G1028" s="666" t="s">
        <v>613</v>
      </c>
      <c r="H1028" s="666" t="s">
        <v>3262</v>
      </c>
      <c r="I1028" s="666" t="s">
        <v>3263</v>
      </c>
      <c r="J1028" s="666" t="s">
        <v>3264</v>
      </c>
      <c r="K1028" s="666" t="s">
        <v>944</v>
      </c>
      <c r="L1028" s="668">
        <v>96.200000000000017</v>
      </c>
      <c r="M1028" s="668">
        <v>1</v>
      </c>
      <c r="N1028" s="669">
        <v>96.200000000000017</v>
      </c>
    </row>
    <row r="1029" spans="1:14" ht="14.4" customHeight="1" x14ac:dyDescent="0.3">
      <c r="A1029" s="664" t="s">
        <v>544</v>
      </c>
      <c r="B1029" s="665" t="s">
        <v>545</v>
      </c>
      <c r="C1029" s="666" t="s">
        <v>554</v>
      </c>
      <c r="D1029" s="667" t="s">
        <v>4278</v>
      </c>
      <c r="E1029" s="666" t="s">
        <v>569</v>
      </c>
      <c r="F1029" s="667" t="s">
        <v>4283</v>
      </c>
      <c r="G1029" s="666" t="s">
        <v>613</v>
      </c>
      <c r="H1029" s="666" t="s">
        <v>1583</v>
      </c>
      <c r="I1029" s="666" t="s">
        <v>1584</v>
      </c>
      <c r="J1029" s="666" t="s">
        <v>1585</v>
      </c>
      <c r="K1029" s="666"/>
      <c r="L1029" s="668">
        <v>2.508012743444052</v>
      </c>
      <c r="M1029" s="668">
        <v>84</v>
      </c>
      <c r="N1029" s="669">
        <v>210.67307044930035</v>
      </c>
    </row>
    <row r="1030" spans="1:14" ht="14.4" customHeight="1" x14ac:dyDescent="0.3">
      <c r="A1030" s="664" t="s">
        <v>544</v>
      </c>
      <c r="B1030" s="665" t="s">
        <v>545</v>
      </c>
      <c r="C1030" s="666" t="s">
        <v>554</v>
      </c>
      <c r="D1030" s="667" t="s">
        <v>4278</v>
      </c>
      <c r="E1030" s="666" t="s">
        <v>569</v>
      </c>
      <c r="F1030" s="667" t="s">
        <v>4283</v>
      </c>
      <c r="G1030" s="666" t="s">
        <v>613</v>
      </c>
      <c r="H1030" s="666" t="s">
        <v>1586</v>
      </c>
      <c r="I1030" s="666" t="s">
        <v>1587</v>
      </c>
      <c r="J1030" s="666" t="s">
        <v>1588</v>
      </c>
      <c r="K1030" s="666" t="s">
        <v>1589</v>
      </c>
      <c r="L1030" s="668">
        <v>4622.82</v>
      </c>
      <c r="M1030" s="668">
        <v>3</v>
      </c>
      <c r="N1030" s="669">
        <v>13868.46</v>
      </c>
    </row>
    <row r="1031" spans="1:14" ht="14.4" customHeight="1" x14ac:dyDescent="0.3">
      <c r="A1031" s="664" t="s">
        <v>544</v>
      </c>
      <c r="B1031" s="665" t="s">
        <v>545</v>
      </c>
      <c r="C1031" s="666" t="s">
        <v>554</v>
      </c>
      <c r="D1031" s="667" t="s">
        <v>4278</v>
      </c>
      <c r="E1031" s="666" t="s">
        <v>569</v>
      </c>
      <c r="F1031" s="667" t="s">
        <v>4283</v>
      </c>
      <c r="G1031" s="666" t="s">
        <v>613</v>
      </c>
      <c r="H1031" s="666" t="s">
        <v>3265</v>
      </c>
      <c r="I1031" s="666" t="s">
        <v>1584</v>
      </c>
      <c r="J1031" s="666" t="s">
        <v>3266</v>
      </c>
      <c r="K1031" s="666"/>
      <c r="L1031" s="668">
        <v>3.8187511145232889</v>
      </c>
      <c r="M1031" s="668">
        <v>12</v>
      </c>
      <c r="N1031" s="669">
        <v>45.825013374279465</v>
      </c>
    </row>
    <row r="1032" spans="1:14" ht="14.4" customHeight="1" x14ac:dyDescent="0.3">
      <c r="A1032" s="664" t="s">
        <v>544</v>
      </c>
      <c r="B1032" s="665" t="s">
        <v>545</v>
      </c>
      <c r="C1032" s="666" t="s">
        <v>554</v>
      </c>
      <c r="D1032" s="667" t="s">
        <v>4278</v>
      </c>
      <c r="E1032" s="666" t="s">
        <v>569</v>
      </c>
      <c r="F1032" s="667" t="s">
        <v>4283</v>
      </c>
      <c r="G1032" s="666" t="s">
        <v>613</v>
      </c>
      <c r="H1032" s="666" t="s">
        <v>1590</v>
      </c>
      <c r="I1032" s="666" t="s">
        <v>1591</v>
      </c>
      <c r="J1032" s="666" t="s">
        <v>1592</v>
      </c>
      <c r="K1032" s="666" t="s">
        <v>1593</v>
      </c>
      <c r="L1032" s="668">
        <v>164.03</v>
      </c>
      <c r="M1032" s="668">
        <v>1</v>
      </c>
      <c r="N1032" s="669">
        <v>164.03</v>
      </c>
    </row>
    <row r="1033" spans="1:14" ht="14.4" customHeight="1" x14ac:dyDescent="0.3">
      <c r="A1033" s="664" t="s">
        <v>544</v>
      </c>
      <c r="B1033" s="665" t="s">
        <v>545</v>
      </c>
      <c r="C1033" s="666" t="s">
        <v>554</v>
      </c>
      <c r="D1033" s="667" t="s">
        <v>4278</v>
      </c>
      <c r="E1033" s="666" t="s">
        <v>569</v>
      </c>
      <c r="F1033" s="667" t="s">
        <v>4283</v>
      </c>
      <c r="G1033" s="666" t="s">
        <v>613</v>
      </c>
      <c r="H1033" s="666" t="s">
        <v>3267</v>
      </c>
      <c r="I1033" s="666" t="s">
        <v>3268</v>
      </c>
      <c r="J1033" s="666" t="s">
        <v>3269</v>
      </c>
      <c r="K1033" s="666" t="s">
        <v>956</v>
      </c>
      <c r="L1033" s="668">
        <v>103.57</v>
      </c>
      <c r="M1033" s="668">
        <v>9</v>
      </c>
      <c r="N1033" s="669">
        <v>932.12999999999988</v>
      </c>
    </row>
    <row r="1034" spans="1:14" ht="14.4" customHeight="1" x14ac:dyDescent="0.3">
      <c r="A1034" s="664" t="s">
        <v>544</v>
      </c>
      <c r="B1034" s="665" t="s">
        <v>545</v>
      </c>
      <c r="C1034" s="666" t="s">
        <v>554</v>
      </c>
      <c r="D1034" s="667" t="s">
        <v>4278</v>
      </c>
      <c r="E1034" s="666" t="s">
        <v>569</v>
      </c>
      <c r="F1034" s="667" t="s">
        <v>4283</v>
      </c>
      <c r="G1034" s="666" t="s">
        <v>613</v>
      </c>
      <c r="H1034" s="666" t="s">
        <v>1594</v>
      </c>
      <c r="I1034" s="666" t="s">
        <v>1595</v>
      </c>
      <c r="J1034" s="666" t="s">
        <v>1596</v>
      </c>
      <c r="K1034" s="666" t="s">
        <v>1597</v>
      </c>
      <c r="L1034" s="668">
        <v>170.68300254287107</v>
      </c>
      <c r="M1034" s="668">
        <v>80</v>
      </c>
      <c r="N1034" s="669">
        <v>13654.640203429684</v>
      </c>
    </row>
    <row r="1035" spans="1:14" ht="14.4" customHeight="1" x14ac:dyDescent="0.3">
      <c r="A1035" s="664" t="s">
        <v>544</v>
      </c>
      <c r="B1035" s="665" t="s">
        <v>545</v>
      </c>
      <c r="C1035" s="666" t="s">
        <v>554</v>
      </c>
      <c r="D1035" s="667" t="s">
        <v>4278</v>
      </c>
      <c r="E1035" s="666" t="s">
        <v>569</v>
      </c>
      <c r="F1035" s="667" t="s">
        <v>4283</v>
      </c>
      <c r="G1035" s="666" t="s">
        <v>613</v>
      </c>
      <c r="H1035" s="666" t="s">
        <v>3270</v>
      </c>
      <c r="I1035" s="666" t="s">
        <v>3271</v>
      </c>
      <c r="J1035" s="666" t="s">
        <v>1366</v>
      </c>
      <c r="K1035" s="666" t="s">
        <v>3272</v>
      </c>
      <c r="L1035" s="668">
        <v>201.29999999999998</v>
      </c>
      <c r="M1035" s="668">
        <v>4</v>
      </c>
      <c r="N1035" s="669">
        <v>805.19999999999993</v>
      </c>
    </row>
    <row r="1036" spans="1:14" ht="14.4" customHeight="1" x14ac:dyDescent="0.3">
      <c r="A1036" s="664" t="s">
        <v>544</v>
      </c>
      <c r="B1036" s="665" t="s">
        <v>545</v>
      </c>
      <c r="C1036" s="666" t="s">
        <v>554</v>
      </c>
      <c r="D1036" s="667" t="s">
        <v>4278</v>
      </c>
      <c r="E1036" s="666" t="s">
        <v>569</v>
      </c>
      <c r="F1036" s="667" t="s">
        <v>4283</v>
      </c>
      <c r="G1036" s="666" t="s">
        <v>613</v>
      </c>
      <c r="H1036" s="666" t="s">
        <v>3273</v>
      </c>
      <c r="I1036" s="666" t="s">
        <v>3274</v>
      </c>
      <c r="J1036" s="666" t="s">
        <v>3275</v>
      </c>
      <c r="K1036" s="666" t="s">
        <v>3276</v>
      </c>
      <c r="L1036" s="668">
        <v>157.87000000000012</v>
      </c>
      <c r="M1036" s="668">
        <v>2</v>
      </c>
      <c r="N1036" s="669">
        <v>315.74000000000024</v>
      </c>
    </row>
    <row r="1037" spans="1:14" ht="14.4" customHeight="1" x14ac:dyDescent="0.3">
      <c r="A1037" s="664" t="s">
        <v>544</v>
      </c>
      <c r="B1037" s="665" t="s">
        <v>545</v>
      </c>
      <c r="C1037" s="666" t="s">
        <v>554</v>
      </c>
      <c r="D1037" s="667" t="s">
        <v>4278</v>
      </c>
      <c r="E1037" s="666" t="s">
        <v>569</v>
      </c>
      <c r="F1037" s="667" t="s">
        <v>4283</v>
      </c>
      <c r="G1037" s="666" t="s">
        <v>613</v>
      </c>
      <c r="H1037" s="666" t="s">
        <v>3277</v>
      </c>
      <c r="I1037" s="666" t="s">
        <v>3278</v>
      </c>
      <c r="J1037" s="666" t="s">
        <v>3279</v>
      </c>
      <c r="K1037" s="666" t="s">
        <v>2381</v>
      </c>
      <c r="L1037" s="668">
        <v>105.24</v>
      </c>
      <c r="M1037" s="668">
        <v>1</v>
      </c>
      <c r="N1037" s="669">
        <v>105.24</v>
      </c>
    </row>
    <row r="1038" spans="1:14" ht="14.4" customHeight="1" x14ac:dyDescent="0.3">
      <c r="A1038" s="664" t="s">
        <v>544</v>
      </c>
      <c r="B1038" s="665" t="s">
        <v>545</v>
      </c>
      <c r="C1038" s="666" t="s">
        <v>554</v>
      </c>
      <c r="D1038" s="667" t="s">
        <v>4278</v>
      </c>
      <c r="E1038" s="666" t="s">
        <v>569</v>
      </c>
      <c r="F1038" s="667" t="s">
        <v>4283</v>
      </c>
      <c r="G1038" s="666" t="s">
        <v>613</v>
      </c>
      <c r="H1038" s="666" t="s">
        <v>3280</v>
      </c>
      <c r="I1038" s="666" t="s">
        <v>3281</v>
      </c>
      <c r="J1038" s="666" t="s">
        <v>3282</v>
      </c>
      <c r="K1038" s="666" t="s">
        <v>3283</v>
      </c>
      <c r="L1038" s="668">
        <v>52.23</v>
      </c>
      <c r="M1038" s="668">
        <v>3</v>
      </c>
      <c r="N1038" s="669">
        <v>156.69</v>
      </c>
    </row>
    <row r="1039" spans="1:14" ht="14.4" customHeight="1" x14ac:dyDescent="0.3">
      <c r="A1039" s="664" t="s">
        <v>544</v>
      </c>
      <c r="B1039" s="665" t="s">
        <v>545</v>
      </c>
      <c r="C1039" s="666" t="s">
        <v>554</v>
      </c>
      <c r="D1039" s="667" t="s">
        <v>4278</v>
      </c>
      <c r="E1039" s="666" t="s">
        <v>569</v>
      </c>
      <c r="F1039" s="667" t="s">
        <v>4283</v>
      </c>
      <c r="G1039" s="666" t="s">
        <v>613</v>
      </c>
      <c r="H1039" s="666" t="s">
        <v>1604</v>
      </c>
      <c r="I1039" s="666" t="s">
        <v>1605</v>
      </c>
      <c r="J1039" s="666" t="s">
        <v>1606</v>
      </c>
      <c r="K1039" s="666" t="s">
        <v>1607</v>
      </c>
      <c r="L1039" s="668">
        <v>67.484822013189557</v>
      </c>
      <c r="M1039" s="668">
        <v>54</v>
      </c>
      <c r="N1039" s="669">
        <v>3644.180388712236</v>
      </c>
    </row>
    <row r="1040" spans="1:14" ht="14.4" customHeight="1" x14ac:dyDescent="0.3">
      <c r="A1040" s="664" t="s">
        <v>544</v>
      </c>
      <c r="B1040" s="665" t="s">
        <v>545</v>
      </c>
      <c r="C1040" s="666" t="s">
        <v>554</v>
      </c>
      <c r="D1040" s="667" t="s">
        <v>4278</v>
      </c>
      <c r="E1040" s="666" t="s">
        <v>569</v>
      </c>
      <c r="F1040" s="667" t="s">
        <v>4283</v>
      </c>
      <c r="G1040" s="666" t="s">
        <v>613</v>
      </c>
      <c r="H1040" s="666" t="s">
        <v>3284</v>
      </c>
      <c r="I1040" s="666" t="s">
        <v>3285</v>
      </c>
      <c r="J1040" s="666" t="s">
        <v>3286</v>
      </c>
      <c r="K1040" s="666" t="s">
        <v>3287</v>
      </c>
      <c r="L1040" s="668">
        <v>92.489781223922037</v>
      </c>
      <c r="M1040" s="668">
        <v>3</v>
      </c>
      <c r="N1040" s="669">
        <v>277.46934367176613</v>
      </c>
    </row>
    <row r="1041" spans="1:14" ht="14.4" customHeight="1" x14ac:dyDescent="0.3">
      <c r="A1041" s="664" t="s">
        <v>544</v>
      </c>
      <c r="B1041" s="665" t="s">
        <v>545</v>
      </c>
      <c r="C1041" s="666" t="s">
        <v>554</v>
      </c>
      <c r="D1041" s="667" t="s">
        <v>4278</v>
      </c>
      <c r="E1041" s="666" t="s">
        <v>569</v>
      </c>
      <c r="F1041" s="667" t="s">
        <v>4283</v>
      </c>
      <c r="G1041" s="666" t="s">
        <v>613</v>
      </c>
      <c r="H1041" s="666" t="s">
        <v>1608</v>
      </c>
      <c r="I1041" s="666" t="s">
        <v>1609</v>
      </c>
      <c r="J1041" s="666" t="s">
        <v>1610</v>
      </c>
      <c r="K1041" s="666" t="s">
        <v>1611</v>
      </c>
      <c r="L1041" s="668">
        <v>325.15903159324296</v>
      </c>
      <c r="M1041" s="668">
        <v>4</v>
      </c>
      <c r="N1041" s="669">
        <v>1300.6361263729718</v>
      </c>
    </row>
    <row r="1042" spans="1:14" ht="14.4" customHeight="1" x14ac:dyDescent="0.3">
      <c r="A1042" s="664" t="s">
        <v>544</v>
      </c>
      <c r="B1042" s="665" t="s">
        <v>545</v>
      </c>
      <c r="C1042" s="666" t="s">
        <v>554</v>
      </c>
      <c r="D1042" s="667" t="s">
        <v>4278</v>
      </c>
      <c r="E1042" s="666" t="s">
        <v>569</v>
      </c>
      <c r="F1042" s="667" t="s">
        <v>4283</v>
      </c>
      <c r="G1042" s="666" t="s">
        <v>613</v>
      </c>
      <c r="H1042" s="666" t="s">
        <v>3288</v>
      </c>
      <c r="I1042" s="666" t="s">
        <v>3289</v>
      </c>
      <c r="J1042" s="666" t="s">
        <v>3290</v>
      </c>
      <c r="K1042" s="666" t="s">
        <v>3291</v>
      </c>
      <c r="L1042" s="668">
        <v>275.31</v>
      </c>
      <c r="M1042" s="668">
        <v>6</v>
      </c>
      <c r="N1042" s="669">
        <v>1651.8600000000001</v>
      </c>
    </row>
    <row r="1043" spans="1:14" ht="14.4" customHeight="1" x14ac:dyDescent="0.3">
      <c r="A1043" s="664" t="s">
        <v>544</v>
      </c>
      <c r="B1043" s="665" t="s">
        <v>545</v>
      </c>
      <c r="C1043" s="666" t="s">
        <v>554</v>
      </c>
      <c r="D1043" s="667" t="s">
        <v>4278</v>
      </c>
      <c r="E1043" s="666" t="s">
        <v>569</v>
      </c>
      <c r="F1043" s="667" t="s">
        <v>4283</v>
      </c>
      <c r="G1043" s="666" t="s">
        <v>613</v>
      </c>
      <c r="H1043" s="666" t="s">
        <v>1614</v>
      </c>
      <c r="I1043" s="666" t="s">
        <v>1615</v>
      </c>
      <c r="J1043" s="666" t="s">
        <v>1616</v>
      </c>
      <c r="K1043" s="666" t="s">
        <v>1617</v>
      </c>
      <c r="L1043" s="668">
        <v>542.00140110770235</v>
      </c>
      <c r="M1043" s="668">
        <v>1</v>
      </c>
      <c r="N1043" s="669">
        <v>542.00140110770235</v>
      </c>
    </row>
    <row r="1044" spans="1:14" ht="14.4" customHeight="1" x14ac:dyDescent="0.3">
      <c r="A1044" s="664" t="s">
        <v>544</v>
      </c>
      <c r="B1044" s="665" t="s">
        <v>545</v>
      </c>
      <c r="C1044" s="666" t="s">
        <v>554</v>
      </c>
      <c r="D1044" s="667" t="s">
        <v>4278</v>
      </c>
      <c r="E1044" s="666" t="s">
        <v>569</v>
      </c>
      <c r="F1044" s="667" t="s">
        <v>4283</v>
      </c>
      <c r="G1044" s="666" t="s">
        <v>613</v>
      </c>
      <c r="H1044" s="666" t="s">
        <v>1618</v>
      </c>
      <c r="I1044" s="666" t="s">
        <v>1619</v>
      </c>
      <c r="J1044" s="666" t="s">
        <v>1620</v>
      </c>
      <c r="K1044" s="666" t="s">
        <v>1621</v>
      </c>
      <c r="L1044" s="668">
        <v>250.31000000000012</v>
      </c>
      <c r="M1044" s="668">
        <v>1</v>
      </c>
      <c r="N1044" s="669">
        <v>250.31000000000012</v>
      </c>
    </row>
    <row r="1045" spans="1:14" ht="14.4" customHeight="1" x14ac:dyDescent="0.3">
      <c r="A1045" s="664" t="s">
        <v>544</v>
      </c>
      <c r="B1045" s="665" t="s">
        <v>545</v>
      </c>
      <c r="C1045" s="666" t="s">
        <v>554</v>
      </c>
      <c r="D1045" s="667" t="s">
        <v>4278</v>
      </c>
      <c r="E1045" s="666" t="s">
        <v>569</v>
      </c>
      <c r="F1045" s="667" t="s">
        <v>4283</v>
      </c>
      <c r="G1045" s="666" t="s">
        <v>613</v>
      </c>
      <c r="H1045" s="666" t="s">
        <v>3292</v>
      </c>
      <c r="I1045" s="666" t="s">
        <v>3293</v>
      </c>
      <c r="J1045" s="666" t="s">
        <v>3294</v>
      </c>
      <c r="K1045" s="666" t="s">
        <v>2377</v>
      </c>
      <c r="L1045" s="668">
        <v>33.880023914704424</v>
      </c>
      <c r="M1045" s="668">
        <v>6</v>
      </c>
      <c r="N1045" s="669">
        <v>203.28014348822654</v>
      </c>
    </row>
    <row r="1046" spans="1:14" ht="14.4" customHeight="1" x14ac:dyDescent="0.3">
      <c r="A1046" s="664" t="s">
        <v>544</v>
      </c>
      <c r="B1046" s="665" t="s">
        <v>545</v>
      </c>
      <c r="C1046" s="666" t="s">
        <v>554</v>
      </c>
      <c r="D1046" s="667" t="s">
        <v>4278</v>
      </c>
      <c r="E1046" s="666" t="s">
        <v>569</v>
      </c>
      <c r="F1046" s="667" t="s">
        <v>4283</v>
      </c>
      <c r="G1046" s="666" t="s">
        <v>613</v>
      </c>
      <c r="H1046" s="666" t="s">
        <v>3295</v>
      </c>
      <c r="I1046" s="666" t="s">
        <v>3296</v>
      </c>
      <c r="J1046" s="666" t="s">
        <v>3297</v>
      </c>
      <c r="K1046" s="666" t="s">
        <v>897</v>
      </c>
      <c r="L1046" s="668">
        <v>66.81</v>
      </c>
      <c r="M1046" s="668">
        <v>1</v>
      </c>
      <c r="N1046" s="669">
        <v>66.81</v>
      </c>
    </row>
    <row r="1047" spans="1:14" ht="14.4" customHeight="1" x14ac:dyDescent="0.3">
      <c r="A1047" s="664" t="s">
        <v>544</v>
      </c>
      <c r="B1047" s="665" t="s">
        <v>545</v>
      </c>
      <c r="C1047" s="666" t="s">
        <v>554</v>
      </c>
      <c r="D1047" s="667" t="s">
        <v>4278</v>
      </c>
      <c r="E1047" s="666" t="s">
        <v>569</v>
      </c>
      <c r="F1047" s="667" t="s">
        <v>4283</v>
      </c>
      <c r="G1047" s="666" t="s">
        <v>613</v>
      </c>
      <c r="H1047" s="666" t="s">
        <v>3298</v>
      </c>
      <c r="I1047" s="666" t="s">
        <v>1062</v>
      </c>
      <c r="J1047" s="666" t="s">
        <v>3299</v>
      </c>
      <c r="K1047" s="666"/>
      <c r="L1047" s="668">
        <v>68.25</v>
      </c>
      <c r="M1047" s="668">
        <v>9</v>
      </c>
      <c r="N1047" s="669">
        <v>614.25</v>
      </c>
    </row>
    <row r="1048" spans="1:14" ht="14.4" customHeight="1" x14ac:dyDescent="0.3">
      <c r="A1048" s="664" t="s">
        <v>544</v>
      </c>
      <c r="B1048" s="665" t="s">
        <v>545</v>
      </c>
      <c r="C1048" s="666" t="s">
        <v>554</v>
      </c>
      <c r="D1048" s="667" t="s">
        <v>4278</v>
      </c>
      <c r="E1048" s="666" t="s">
        <v>569</v>
      </c>
      <c r="F1048" s="667" t="s">
        <v>4283</v>
      </c>
      <c r="G1048" s="666" t="s">
        <v>613</v>
      </c>
      <c r="H1048" s="666" t="s">
        <v>1624</v>
      </c>
      <c r="I1048" s="666" t="s">
        <v>1062</v>
      </c>
      <c r="J1048" s="666" t="s">
        <v>1625</v>
      </c>
      <c r="K1048" s="666"/>
      <c r="L1048" s="668">
        <v>57.71999999999997</v>
      </c>
      <c r="M1048" s="668">
        <v>2</v>
      </c>
      <c r="N1048" s="669">
        <v>115.43999999999994</v>
      </c>
    </row>
    <row r="1049" spans="1:14" ht="14.4" customHeight="1" x14ac:dyDescent="0.3">
      <c r="A1049" s="664" t="s">
        <v>544</v>
      </c>
      <c r="B1049" s="665" t="s">
        <v>545</v>
      </c>
      <c r="C1049" s="666" t="s">
        <v>554</v>
      </c>
      <c r="D1049" s="667" t="s">
        <v>4278</v>
      </c>
      <c r="E1049" s="666" t="s">
        <v>569</v>
      </c>
      <c r="F1049" s="667" t="s">
        <v>4283</v>
      </c>
      <c r="G1049" s="666" t="s">
        <v>613</v>
      </c>
      <c r="H1049" s="666" t="s">
        <v>3300</v>
      </c>
      <c r="I1049" s="666" t="s">
        <v>1062</v>
      </c>
      <c r="J1049" s="666" t="s">
        <v>3301</v>
      </c>
      <c r="K1049" s="666"/>
      <c r="L1049" s="668">
        <v>306.48109260463917</v>
      </c>
      <c r="M1049" s="668">
        <v>1</v>
      </c>
      <c r="N1049" s="669">
        <v>306.48109260463917</v>
      </c>
    </row>
    <row r="1050" spans="1:14" ht="14.4" customHeight="1" x14ac:dyDescent="0.3">
      <c r="A1050" s="664" t="s">
        <v>544</v>
      </c>
      <c r="B1050" s="665" t="s">
        <v>545</v>
      </c>
      <c r="C1050" s="666" t="s">
        <v>554</v>
      </c>
      <c r="D1050" s="667" t="s">
        <v>4278</v>
      </c>
      <c r="E1050" s="666" t="s">
        <v>569</v>
      </c>
      <c r="F1050" s="667" t="s">
        <v>4283</v>
      </c>
      <c r="G1050" s="666" t="s">
        <v>613</v>
      </c>
      <c r="H1050" s="666" t="s">
        <v>1632</v>
      </c>
      <c r="I1050" s="666" t="s">
        <v>1062</v>
      </c>
      <c r="J1050" s="666" t="s">
        <v>1633</v>
      </c>
      <c r="K1050" s="666"/>
      <c r="L1050" s="668">
        <v>93.800273747374405</v>
      </c>
      <c r="M1050" s="668">
        <v>10</v>
      </c>
      <c r="N1050" s="669">
        <v>938.00273747374399</v>
      </c>
    </row>
    <row r="1051" spans="1:14" ht="14.4" customHeight="1" x14ac:dyDescent="0.3">
      <c r="A1051" s="664" t="s">
        <v>544</v>
      </c>
      <c r="B1051" s="665" t="s">
        <v>545</v>
      </c>
      <c r="C1051" s="666" t="s">
        <v>554</v>
      </c>
      <c r="D1051" s="667" t="s">
        <v>4278</v>
      </c>
      <c r="E1051" s="666" t="s">
        <v>569</v>
      </c>
      <c r="F1051" s="667" t="s">
        <v>4283</v>
      </c>
      <c r="G1051" s="666" t="s">
        <v>613</v>
      </c>
      <c r="H1051" s="666" t="s">
        <v>1634</v>
      </c>
      <c r="I1051" s="666" t="s">
        <v>1635</v>
      </c>
      <c r="J1051" s="666" t="s">
        <v>1636</v>
      </c>
      <c r="K1051" s="666" t="s">
        <v>1637</v>
      </c>
      <c r="L1051" s="668">
        <v>88.119599174129831</v>
      </c>
      <c r="M1051" s="668">
        <v>8</v>
      </c>
      <c r="N1051" s="669">
        <v>704.95679339303865</v>
      </c>
    </row>
    <row r="1052" spans="1:14" ht="14.4" customHeight="1" x14ac:dyDescent="0.3">
      <c r="A1052" s="664" t="s">
        <v>544</v>
      </c>
      <c r="B1052" s="665" t="s">
        <v>545</v>
      </c>
      <c r="C1052" s="666" t="s">
        <v>554</v>
      </c>
      <c r="D1052" s="667" t="s">
        <v>4278</v>
      </c>
      <c r="E1052" s="666" t="s">
        <v>569</v>
      </c>
      <c r="F1052" s="667" t="s">
        <v>4283</v>
      </c>
      <c r="G1052" s="666" t="s">
        <v>613</v>
      </c>
      <c r="H1052" s="666" t="s">
        <v>3302</v>
      </c>
      <c r="I1052" s="666" t="s">
        <v>3303</v>
      </c>
      <c r="J1052" s="666" t="s">
        <v>1079</v>
      </c>
      <c r="K1052" s="666" t="s">
        <v>3304</v>
      </c>
      <c r="L1052" s="668">
        <v>44.060000000000009</v>
      </c>
      <c r="M1052" s="668">
        <v>2</v>
      </c>
      <c r="N1052" s="669">
        <v>88.120000000000019</v>
      </c>
    </row>
    <row r="1053" spans="1:14" ht="14.4" customHeight="1" x14ac:dyDescent="0.3">
      <c r="A1053" s="664" t="s">
        <v>544</v>
      </c>
      <c r="B1053" s="665" t="s">
        <v>545</v>
      </c>
      <c r="C1053" s="666" t="s">
        <v>554</v>
      </c>
      <c r="D1053" s="667" t="s">
        <v>4278</v>
      </c>
      <c r="E1053" s="666" t="s">
        <v>569</v>
      </c>
      <c r="F1053" s="667" t="s">
        <v>4283</v>
      </c>
      <c r="G1053" s="666" t="s">
        <v>613</v>
      </c>
      <c r="H1053" s="666" t="s">
        <v>3305</v>
      </c>
      <c r="I1053" s="666" t="s">
        <v>3306</v>
      </c>
      <c r="J1053" s="666" t="s">
        <v>1206</v>
      </c>
      <c r="K1053" s="666" t="s">
        <v>3307</v>
      </c>
      <c r="L1053" s="668">
        <v>169.1249885108663</v>
      </c>
      <c r="M1053" s="668">
        <v>1</v>
      </c>
      <c r="N1053" s="669">
        <v>169.1249885108663</v>
      </c>
    </row>
    <row r="1054" spans="1:14" ht="14.4" customHeight="1" x14ac:dyDescent="0.3">
      <c r="A1054" s="664" t="s">
        <v>544</v>
      </c>
      <c r="B1054" s="665" t="s">
        <v>545</v>
      </c>
      <c r="C1054" s="666" t="s">
        <v>554</v>
      </c>
      <c r="D1054" s="667" t="s">
        <v>4278</v>
      </c>
      <c r="E1054" s="666" t="s">
        <v>569</v>
      </c>
      <c r="F1054" s="667" t="s">
        <v>4283</v>
      </c>
      <c r="G1054" s="666" t="s">
        <v>613</v>
      </c>
      <c r="H1054" s="666" t="s">
        <v>1638</v>
      </c>
      <c r="I1054" s="666" t="s">
        <v>1639</v>
      </c>
      <c r="J1054" s="666" t="s">
        <v>1640</v>
      </c>
      <c r="K1054" s="666" t="s">
        <v>1641</v>
      </c>
      <c r="L1054" s="668">
        <v>226.65999999999994</v>
      </c>
      <c r="M1054" s="668">
        <v>2</v>
      </c>
      <c r="N1054" s="669">
        <v>453.31999999999988</v>
      </c>
    </row>
    <row r="1055" spans="1:14" ht="14.4" customHeight="1" x14ac:dyDescent="0.3">
      <c r="A1055" s="664" t="s">
        <v>544</v>
      </c>
      <c r="B1055" s="665" t="s">
        <v>545</v>
      </c>
      <c r="C1055" s="666" t="s">
        <v>554</v>
      </c>
      <c r="D1055" s="667" t="s">
        <v>4278</v>
      </c>
      <c r="E1055" s="666" t="s">
        <v>569</v>
      </c>
      <c r="F1055" s="667" t="s">
        <v>4283</v>
      </c>
      <c r="G1055" s="666" t="s">
        <v>613</v>
      </c>
      <c r="H1055" s="666" t="s">
        <v>3308</v>
      </c>
      <c r="I1055" s="666" t="s">
        <v>3308</v>
      </c>
      <c r="J1055" s="666" t="s">
        <v>3309</v>
      </c>
      <c r="K1055" s="666" t="s">
        <v>1887</v>
      </c>
      <c r="L1055" s="668">
        <v>84.337201083807187</v>
      </c>
      <c r="M1055" s="668">
        <v>1</v>
      </c>
      <c r="N1055" s="669">
        <v>84.337201083807187</v>
      </c>
    </row>
    <row r="1056" spans="1:14" ht="14.4" customHeight="1" x14ac:dyDescent="0.3">
      <c r="A1056" s="664" t="s">
        <v>544</v>
      </c>
      <c r="B1056" s="665" t="s">
        <v>545</v>
      </c>
      <c r="C1056" s="666" t="s">
        <v>554</v>
      </c>
      <c r="D1056" s="667" t="s">
        <v>4278</v>
      </c>
      <c r="E1056" s="666" t="s">
        <v>569</v>
      </c>
      <c r="F1056" s="667" t="s">
        <v>4283</v>
      </c>
      <c r="G1056" s="666" t="s">
        <v>613</v>
      </c>
      <c r="H1056" s="666" t="s">
        <v>1646</v>
      </c>
      <c r="I1056" s="666" t="s">
        <v>1062</v>
      </c>
      <c r="J1056" s="666" t="s">
        <v>1647</v>
      </c>
      <c r="K1056" s="666"/>
      <c r="L1056" s="668">
        <v>462.50834650404084</v>
      </c>
      <c r="M1056" s="668">
        <v>5</v>
      </c>
      <c r="N1056" s="669">
        <v>2312.5417325202043</v>
      </c>
    </row>
    <row r="1057" spans="1:14" ht="14.4" customHeight="1" x14ac:dyDescent="0.3">
      <c r="A1057" s="664" t="s">
        <v>544</v>
      </c>
      <c r="B1057" s="665" t="s">
        <v>545</v>
      </c>
      <c r="C1057" s="666" t="s">
        <v>554</v>
      </c>
      <c r="D1057" s="667" t="s">
        <v>4278</v>
      </c>
      <c r="E1057" s="666" t="s">
        <v>569</v>
      </c>
      <c r="F1057" s="667" t="s">
        <v>4283</v>
      </c>
      <c r="G1057" s="666" t="s">
        <v>613</v>
      </c>
      <c r="H1057" s="666" t="s">
        <v>1648</v>
      </c>
      <c r="I1057" s="666" t="s">
        <v>1062</v>
      </c>
      <c r="J1057" s="666" t="s">
        <v>1649</v>
      </c>
      <c r="K1057" s="666"/>
      <c r="L1057" s="668">
        <v>733.98438697484471</v>
      </c>
      <c r="M1057" s="668">
        <v>1</v>
      </c>
      <c r="N1057" s="669">
        <v>733.98438697484471</v>
      </c>
    </row>
    <row r="1058" spans="1:14" ht="14.4" customHeight="1" x14ac:dyDescent="0.3">
      <c r="A1058" s="664" t="s">
        <v>544</v>
      </c>
      <c r="B1058" s="665" t="s">
        <v>545</v>
      </c>
      <c r="C1058" s="666" t="s">
        <v>554</v>
      </c>
      <c r="D1058" s="667" t="s">
        <v>4278</v>
      </c>
      <c r="E1058" s="666" t="s">
        <v>569</v>
      </c>
      <c r="F1058" s="667" t="s">
        <v>4283</v>
      </c>
      <c r="G1058" s="666" t="s">
        <v>613</v>
      </c>
      <c r="H1058" s="666" t="s">
        <v>1654</v>
      </c>
      <c r="I1058" s="666" t="s">
        <v>1655</v>
      </c>
      <c r="J1058" s="666" t="s">
        <v>1656</v>
      </c>
      <c r="K1058" s="666" t="s">
        <v>1657</v>
      </c>
      <c r="L1058" s="668">
        <v>74.220000000000013</v>
      </c>
      <c r="M1058" s="668">
        <v>4</v>
      </c>
      <c r="N1058" s="669">
        <v>296.88000000000005</v>
      </c>
    </row>
    <row r="1059" spans="1:14" ht="14.4" customHeight="1" x14ac:dyDescent="0.3">
      <c r="A1059" s="664" t="s">
        <v>544</v>
      </c>
      <c r="B1059" s="665" t="s">
        <v>545</v>
      </c>
      <c r="C1059" s="666" t="s">
        <v>554</v>
      </c>
      <c r="D1059" s="667" t="s">
        <v>4278</v>
      </c>
      <c r="E1059" s="666" t="s">
        <v>569</v>
      </c>
      <c r="F1059" s="667" t="s">
        <v>4283</v>
      </c>
      <c r="G1059" s="666" t="s">
        <v>613</v>
      </c>
      <c r="H1059" s="666" t="s">
        <v>3310</v>
      </c>
      <c r="I1059" s="666" t="s">
        <v>3310</v>
      </c>
      <c r="J1059" s="666" t="s">
        <v>3311</v>
      </c>
      <c r="K1059" s="666" t="s">
        <v>3312</v>
      </c>
      <c r="L1059" s="668">
        <v>179.80999999999995</v>
      </c>
      <c r="M1059" s="668">
        <v>1</v>
      </c>
      <c r="N1059" s="669">
        <v>179.80999999999995</v>
      </c>
    </row>
    <row r="1060" spans="1:14" ht="14.4" customHeight="1" x14ac:dyDescent="0.3">
      <c r="A1060" s="664" t="s">
        <v>544</v>
      </c>
      <c r="B1060" s="665" t="s">
        <v>545</v>
      </c>
      <c r="C1060" s="666" t="s">
        <v>554</v>
      </c>
      <c r="D1060" s="667" t="s">
        <v>4278</v>
      </c>
      <c r="E1060" s="666" t="s">
        <v>569</v>
      </c>
      <c r="F1060" s="667" t="s">
        <v>4283</v>
      </c>
      <c r="G1060" s="666" t="s">
        <v>613</v>
      </c>
      <c r="H1060" s="666" t="s">
        <v>3313</v>
      </c>
      <c r="I1060" s="666" t="s">
        <v>3314</v>
      </c>
      <c r="J1060" s="666" t="s">
        <v>3315</v>
      </c>
      <c r="K1060" s="666" t="s">
        <v>3316</v>
      </c>
      <c r="L1060" s="668">
        <v>112.52000000000001</v>
      </c>
      <c r="M1060" s="668">
        <v>2</v>
      </c>
      <c r="N1060" s="669">
        <v>225.04000000000002</v>
      </c>
    </row>
    <row r="1061" spans="1:14" ht="14.4" customHeight="1" x14ac:dyDescent="0.3">
      <c r="A1061" s="664" t="s">
        <v>544</v>
      </c>
      <c r="B1061" s="665" t="s">
        <v>545</v>
      </c>
      <c r="C1061" s="666" t="s">
        <v>554</v>
      </c>
      <c r="D1061" s="667" t="s">
        <v>4278</v>
      </c>
      <c r="E1061" s="666" t="s">
        <v>569</v>
      </c>
      <c r="F1061" s="667" t="s">
        <v>4283</v>
      </c>
      <c r="G1061" s="666" t="s">
        <v>613</v>
      </c>
      <c r="H1061" s="666" t="s">
        <v>1658</v>
      </c>
      <c r="I1061" s="666" t="s">
        <v>1659</v>
      </c>
      <c r="J1061" s="666" t="s">
        <v>1660</v>
      </c>
      <c r="K1061" s="666" t="s">
        <v>1661</v>
      </c>
      <c r="L1061" s="668">
        <v>83.130065054902062</v>
      </c>
      <c r="M1061" s="668">
        <v>7</v>
      </c>
      <c r="N1061" s="669">
        <v>581.91045538431445</v>
      </c>
    </row>
    <row r="1062" spans="1:14" ht="14.4" customHeight="1" x14ac:dyDescent="0.3">
      <c r="A1062" s="664" t="s">
        <v>544</v>
      </c>
      <c r="B1062" s="665" t="s">
        <v>545</v>
      </c>
      <c r="C1062" s="666" t="s">
        <v>554</v>
      </c>
      <c r="D1062" s="667" t="s">
        <v>4278</v>
      </c>
      <c r="E1062" s="666" t="s">
        <v>569</v>
      </c>
      <c r="F1062" s="667" t="s">
        <v>4283</v>
      </c>
      <c r="G1062" s="666" t="s">
        <v>613</v>
      </c>
      <c r="H1062" s="666" t="s">
        <v>3317</v>
      </c>
      <c r="I1062" s="666" t="s">
        <v>3318</v>
      </c>
      <c r="J1062" s="666" t="s">
        <v>3319</v>
      </c>
      <c r="K1062" s="666" t="s">
        <v>986</v>
      </c>
      <c r="L1062" s="668">
        <v>59.9</v>
      </c>
      <c r="M1062" s="668">
        <v>3</v>
      </c>
      <c r="N1062" s="669">
        <v>179.7</v>
      </c>
    </row>
    <row r="1063" spans="1:14" ht="14.4" customHeight="1" x14ac:dyDescent="0.3">
      <c r="A1063" s="664" t="s">
        <v>544</v>
      </c>
      <c r="B1063" s="665" t="s">
        <v>545</v>
      </c>
      <c r="C1063" s="666" t="s">
        <v>554</v>
      </c>
      <c r="D1063" s="667" t="s">
        <v>4278</v>
      </c>
      <c r="E1063" s="666" t="s">
        <v>569</v>
      </c>
      <c r="F1063" s="667" t="s">
        <v>4283</v>
      </c>
      <c r="G1063" s="666" t="s">
        <v>613</v>
      </c>
      <c r="H1063" s="666" t="s">
        <v>3320</v>
      </c>
      <c r="I1063" s="666" t="s">
        <v>3321</v>
      </c>
      <c r="J1063" s="666" t="s">
        <v>3322</v>
      </c>
      <c r="K1063" s="666" t="s">
        <v>3323</v>
      </c>
      <c r="L1063" s="668">
        <v>57.02</v>
      </c>
      <c r="M1063" s="668">
        <v>1</v>
      </c>
      <c r="N1063" s="669">
        <v>57.02</v>
      </c>
    </row>
    <row r="1064" spans="1:14" ht="14.4" customHeight="1" x14ac:dyDescent="0.3">
      <c r="A1064" s="664" t="s">
        <v>544</v>
      </c>
      <c r="B1064" s="665" t="s">
        <v>545</v>
      </c>
      <c r="C1064" s="666" t="s">
        <v>554</v>
      </c>
      <c r="D1064" s="667" t="s">
        <v>4278</v>
      </c>
      <c r="E1064" s="666" t="s">
        <v>569</v>
      </c>
      <c r="F1064" s="667" t="s">
        <v>4283</v>
      </c>
      <c r="G1064" s="666" t="s">
        <v>613</v>
      </c>
      <c r="H1064" s="666" t="s">
        <v>3324</v>
      </c>
      <c r="I1064" s="666" t="s">
        <v>1062</v>
      </c>
      <c r="J1064" s="666" t="s">
        <v>3325</v>
      </c>
      <c r="K1064" s="666"/>
      <c r="L1064" s="668">
        <v>134.08897840723776</v>
      </c>
      <c r="M1064" s="668">
        <v>1</v>
      </c>
      <c r="N1064" s="669">
        <v>134.08897840723776</v>
      </c>
    </row>
    <row r="1065" spans="1:14" ht="14.4" customHeight="1" x14ac:dyDescent="0.3">
      <c r="A1065" s="664" t="s">
        <v>544</v>
      </c>
      <c r="B1065" s="665" t="s">
        <v>545</v>
      </c>
      <c r="C1065" s="666" t="s">
        <v>554</v>
      </c>
      <c r="D1065" s="667" t="s">
        <v>4278</v>
      </c>
      <c r="E1065" s="666" t="s">
        <v>569</v>
      </c>
      <c r="F1065" s="667" t="s">
        <v>4283</v>
      </c>
      <c r="G1065" s="666" t="s">
        <v>613</v>
      </c>
      <c r="H1065" s="666" t="s">
        <v>3326</v>
      </c>
      <c r="I1065" s="666" t="s">
        <v>3327</v>
      </c>
      <c r="J1065" s="666" t="s">
        <v>3328</v>
      </c>
      <c r="K1065" s="666" t="s">
        <v>3329</v>
      </c>
      <c r="L1065" s="668">
        <v>213.07000000000005</v>
      </c>
      <c r="M1065" s="668">
        <v>1</v>
      </c>
      <c r="N1065" s="669">
        <v>213.07000000000005</v>
      </c>
    </row>
    <row r="1066" spans="1:14" ht="14.4" customHeight="1" x14ac:dyDescent="0.3">
      <c r="A1066" s="664" t="s">
        <v>544</v>
      </c>
      <c r="B1066" s="665" t="s">
        <v>545</v>
      </c>
      <c r="C1066" s="666" t="s">
        <v>554</v>
      </c>
      <c r="D1066" s="667" t="s">
        <v>4278</v>
      </c>
      <c r="E1066" s="666" t="s">
        <v>569</v>
      </c>
      <c r="F1066" s="667" t="s">
        <v>4283</v>
      </c>
      <c r="G1066" s="666" t="s">
        <v>613</v>
      </c>
      <c r="H1066" s="666" t="s">
        <v>3330</v>
      </c>
      <c r="I1066" s="666" t="s">
        <v>3331</v>
      </c>
      <c r="J1066" s="666" t="s">
        <v>3332</v>
      </c>
      <c r="K1066" s="666" t="s">
        <v>3333</v>
      </c>
      <c r="L1066" s="668">
        <v>0</v>
      </c>
      <c r="M1066" s="668">
        <v>0</v>
      </c>
      <c r="N1066" s="669">
        <v>0</v>
      </c>
    </row>
    <row r="1067" spans="1:14" ht="14.4" customHeight="1" x14ac:dyDescent="0.3">
      <c r="A1067" s="664" t="s">
        <v>544</v>
      </c>
      <c r="B1067" s="665" t="s">
        <v>545</v>
      </c>
      <c r="C1067" s="666" t="s">
        <v>554</v>
      </c>
      <c r="D1067" s="667" t="s">
        <v>4278</v>
      </c>
      <c r="E1067" s="666" t="s">
        <v>569</v>
      </c>
      <c r="F1067" s="667" t="s">
        <v>4283</v>
      </c>
      <c r="G1067" s="666" t="s">
        <v>613</v>
      </c>
      <c r="H1067" s="666" t="s">
        <v>1666</v>
      </c>
      <c r="I1067" s="666" t="s">
        <v>1667</v>
      </c>
      <c r="J1067" s="666" t="s">
        <v>1051</v>
      </c>
      <c r="K1067" s="666" t="s">
        <v>1668</v>
      </c>
      <c r="L1067" s="668">
        <v>133.76012217708612</v>
      </c>
      <c r="M1067" s="668">
        <v>6</v>
      </c>
      <c r="N1067" s="669">
        <v>802.56073306251665</v>
      </c>
    </row>
    <row r="1068" spans="1:14" ht="14.4" customHeight="1" x14ac:dyDescent="0.3">
      <c r="A1068" s="664" t="s">
        <v>544</v>
      </c>
      <c r="B1068" s="665" t="s">
        <v>545</v>
      </c>
      <c r="C1068" s="666" t="s">
        <v>554</v>
      </c>
      <c r="D1068" s="667" t="s">
        <v>4278</v>
      </c>
      <c r="E1068" s="666" t="s">
        <v>569</v>
      </c>
      <c r="F1068" s="667" t="s">
        <v>4283</v>
      </c>
      <c r="G1068" s="666" t="s">
        <v>613</v>
      </c>
      <c r="H1068" s="666" t="s">
        <v>3334</v>
      </c>
      <c r="I1068" s="666" t="s">
        <v>3335</v>
      </c>
      <c r="J1068" s="666" t="s">
        <v>3336</v>
      </c>
      <c r="K1068" s="666" t="s">
        <v>3337</v>
      </c>
      <c r="L1068" s="668">
        <v>2145</v>
      </c>
      <c r="M1068" s="668">
        <v>1</v>
      </c>
      <c r="N1068" s="669">
        <v>2145</v>
      </c>
    </row>
    <row r="1069" spans="1:14" ht="14.4" customHeight="1" x14ac:dyDescent="0.3">
      <c r="A1069" s="664" t="s">
        <v>544</v>
      </c>
      <c r="B1069" s="665" t="s">
        <v>545</v>
      </c>
      <c r="C1069" s="666" t="s">
        <v>554</v>
      </c>
      <c r="D1069" s="667" t="s">
        <v>4278</v>
      </c>
      <c r="E1069" s="666" t="s">
        <v>569</v>
      </c>
      <c r="F1069" s="667" t="s">
        <v>4283</v>
      </c>
      <c r="G1069" s="666" t="s">
        <v>613</v>
      </c>
      <c r="H1069" s="666" t="s">
        <v>3338</v>
      </c>
      <c r="I1069" s="666" t="s">
        <v>1062</v>
      </c>
      <c r="J1069" s="666" t="s">
        <v>3339</v>
      </c>
      <c r="K1069" s="666"/>
      <c r="L1069" s="668">
        <v>296.47000000000008</v>
      </c>
      <c r="M1069" s="668">
        <v>1</v>
      </c>
      <c r="N1069" s="669">
        <v>296.47000000000008</v>
      </c>
    </row>
    <row r="1070" spans="1:14" ht="14.4" customHeight="1" x14ac:dyDescent="0.3">
      <c r="A1070" s="664" t="s">
        <v>544</v>
      </c>
      <c r="B1070" s="665" t="s">
        <v>545</v>
      </c>
      <c r="C1070" s="666" t="s">
        <v>554</v>
      </c>
      <c r="D1070" s="667" t="s">
        <v>4278</v>
      </c>
      <c r="E1070" s="666" t="s">
        <v>569</v>
      </c>
      <c r="F1070" s="667" t="s">
        <v>4283</v>
      </c>
      <c r="G1070" s="666" t="s">
        <v>613</v>
      </c>
      <c r="H1070" s="666" t="s">
        <v>3340</v>
      </c>
      <c r="I1070" s="666" t="s">
        <v>1062</v>
      </c>
      <c r="J1070" s="666" t="s">
        <v>3341</v>
      </c>
      <c r="K1070" s="666"/>
      <c r="L1070" s="668">
        <v>36.954364486660388</v>
      </c>
      <c r="M1070" s="668">
        <v>2</v>
      </c>
      <c r="N1070" s="669">
        <v>73.908728973320777</v>
      </c>
    </row>
    <row r="1071" spans="1:14" ht="14.4" customHeight="1" x14ac:dyDescent="0.3">
      <c r="A1071" s="664" t="s">
        <v>544</v>
      </c>
      <c r="B1071" s="665" t="s">
        <v>545</v>
      </c>
      <c r="C1071" s="666" t="s">
        <v>554</v>
      </c>
      <c r="D1071" s="667" t="s">
        <v>4278</v>
      </c>
      <c r="E1071" s="666" t="s">
        <v>569</v>
      </c>
      <c r="F1071" s="667" t="s">
        <v>4283</v>
      </c>
      <c r="G1071" s="666" t="s">
        <v>613</v>
      </c>
      <c r="H1071" s="666" t="s">
        <v>3342</v>
      </c>
      <c r="I1071" s="666" t="s">
        <v>3343</v>
      </c>
      <c r="J1071" s="666" t="s">
        <v>3344</v>
      </c>
      <c r="K1071" s="666" t="s">
        <v>3345</v>
      </c>
      <c r="L1071" s="668">
        <v>34.999974891065904</v>
      </c>
      <c r="M1071" s="668">
        <v>2</v>
      </c>
      <c r="N1071" s="669">
        <v>69.999949782131807</v>
      </c>
    </row>
    <row r="1072" spans="1:14" ht="14.4" customHeight="1" x14ac:dyDescent="0.3">
      <c r="A1072" s="664" t="s">
        <v>544</v>
      </c>
      <c r="B1072" s="665" t="s">
        <v>545</v>
      </c>
      <c r="C1072" s="666" t="s">
        <v>554</v>
      </c>
      <c r="D1072" s="667" t="s">
        <v>4278</v>
      </c>
      <c r="E1072" s="666" t="s">
        <v>569</v>
      </c>
      <c r="F1072" s="667" t="s">
        <v>4283</v>
      </c>
      <c r="G1072" s="666" t="s">
        <v>613</v>
      </c>
      <c r="H1072" s="666" t="s">
        <v>3346</v>
      </c>
      <c r="I1072" s="666" t="s">
        <v>3347</v>
      </c>
      <c r="J1072" s="666" t="s">
        <v>3348</v>
      </c>
      <c r="K1072" s="666" t="s">
        <v>3349</v>
      </c>
      <c r="L1072" s="668">
        <v>78.519999468013239</v>
      </c>
      <c r="M1072" s="668">
        <v>10</v>
      </c>
      <c r="N1072" s="669">
        <v>785.19999468013236</v>
      </c>
    </row>
    <row r="1073" spans="1:14" ht="14.4" customHeight="1" x14ac:dyDescent="0.3">
      <c r="A1073" s="664" t="s">
        <v>544</v>
      </c>
      <c r="B1073" s="665" t="s">
        <v>545</v>
      </c>
      <c r="C1073" s="666" t="s">
        <v>554</v>
      </c>
      <c r="D1073" s="667" t="s">
        <v>4278</v>
      </c>
      <c r="E1073" s="666" t="s">
        <v>569</v>
      </c>
      <c r="F1073" s="667" t="s">
        <v>4283</v>
      </c>
      <c r="G1073" s="666" t="s">
        <v>613</v>
      </c>
      <c r="H1073" s="666" t="s">
        <v>1673</v>
      </c>
      <c r="I1073" s="666" t="s">
        <v>1674</v>
      </c>
      <c r="J1073" s="666" t="s">
        <v>1675</v>
      </c>
      <c r="K1073" s="666" t="s">
        <v>1676</v>
      </c>
      <c r="L1073" s="668">
        <v>113.48000000000002</v>
      </c>
      <c r="M1073" s="668">
        <v>1</v>
      </c>
      <c r="N1073" s="669">
        <v>113.48000000000002</v>
      </c>
    </row>
    <row r="1074" spans="1:14" ht="14.4" customHeight="1" x14ac:dyDescent="0.3">
      <c r="A1074" s="664" t="s">
        <v>544</v>
      </c>
      <c r="B1074" s="665" t="s">
        <v>545</v>
      </c>
      <c r="C1074" s="666" t="s">
        <v>554</v>
      </c>
      <c r="D1074" s="667" t="s">
        <v>4278</v>
      </c>
      <c r="E1074" s="666" t="s">
        <v>569</v>
      </c>
      <c r="F1074" s="667" t="s">
        <v>4283</v>
      </c>
      <c r="G1074" s="666" t="s">
        <v>613</v>
      </c>
      <c r="H1074" s="666" t="s">
        <v>3350</v>
      </c>
      <c r="I1074" s="666" t="s">
        <v>3351</v>
      </c>
      <c r="J1074" s="666" t="s">
        <v>3352</v>
      </c>
      <c r="K1074" s="666"/>
      <c r="L1074" s="668">
        <v>113.76750203439867</v>
      </c>
      <c r="M1074" s="668">
        <v>12</v>
      </c>
      <c r="N1074" s="669">
        <v>1365.2100244127842</v>
      </c>
    </row>
    <row r="1075" spans="1:14" ht="14.4" customHeight="1" x14ac:dyDescent="0.3">
      <c r="A1075" s="664" t="s">
        <v>544</v>
      </c>
      <c r="B1075" s="665" t="s">
        <v>545</v>
      </c>
      <c r="C1075" s="666" t="s">
        <v>554</v>
      </c>
      <c r="D1075" s="667" t="s">
        <v>4278</v>
      </c>
      <c r="E1075" s="666" t="s">
        <v>569</v>
      </c>
      <c r="F1075" s="667" t="s">
        <v>4283</v>
      </c>
      <c r="G1075" s="666" t="s">
        <v>613</v>
      </c>
      <c r="H1075" s="666" t="s">
        <v>3353</v>
      </c>
      <c r="I1075" s="666" t="s">
        <v>3354</v>
      </c>
      <c r="J1075" s="666" t="s">
        <v>3355</v>
      </c>
      <c r="K1075" s="666" t="s">
        <v>3356</v>
      </c>
      <c r="L1075" s="668">
        <v>136.35</v>
      </c>
      <c r="M1075" s="668">
        <v>1</v>
      </c>
      <c r="N1075" s="669">
        <v>136.35</v>
      </c>
    </row>
    <row r="1076" spans="1:14" ht="14.4" customHeight="1" x14ac:dyDescent="0.3">
      <c r="A1076" s="664" t="s">
        <v>544</v>
      </c>
      <c r="B1076" s="665" t="s">
        <v>545</v>
      </c>
      <c r="C1076" s="666" t="s">
        <v>554</v>
      </c>
      <c r="D1076" s="667" t="s">
        <v>4278</v>
      </c>
      <c r="E1076" s="666" t="s">
        <v>569</v>
      </c>
      <c r="F1076" s="667" t="s">
        <v>4283</v>
      </c>
      <c r="G1076" s="666" t="s">
        <v>613</v>
      </c>
      <c r="H1076" s="666" t="s">
        <v>3357</v>
      </c>
      <c r="I1076" s="666" t="s">
        <v>3358</v>
      </c>
      <c r="J1076" s="666" t="s">
        <v>1055</v>
      </c>
      <c r="K1076" s="666" t="s">
        <v>3359</v>
      </c>
      <c r="L1076" s="668">
        <v>118.12987065767607</v>
      </c>
      <c r="M1076" s="668">
        <v>3</v>
      </c>
      <c r="N1076" s="669">
        <v>354.3896119730282</v>
      </c>
    </row>
    <row r="1077" spans="1:14" ht="14.4" customHeight="1" x14ac:dyDescent="0.3">
      <c r="A1077" s="664" t="s">
        <v>544</v>
      </c>
      <c r="B1077" s="665" t="s">
        <v>545</v>
      </c>
      <c r="C1077" s="666" t="s">
        <v>554</v>
      </c>
      <c r="D1077" s="667" t="s">
        <v>4278</v>
      </c>
      <c r="E1077" s="666" t="s">
        <v>569</v>
      </c>
      <c r="F1077" s="667" t="s">
        <v>4283</v>
      </c>
      <c r="G1077" s="666" t="s">
        <v>613</v>
      </c>
      <c r="H1077" s="666" t="s">
        <v>3360</v>
      </c>
      <c r="I1077" s="666" t="s">
        <v>1062</v>
      </c>
      <c r="J1077" s="666" t="s">
        <v>3361</v>
      </c>
      <c r="K1077" s="666"/>
      <c r="L1077" s="668">
        <v>168.46738762693303</v>
      </c>
      <c r="M1077" s="668">
        <v>1</v>
      </c>
      <c r="N1077" s="669">
        <v>168.46738762693303</v>
      </c>
    </row>
    <row r="1078" spans="1:14" ht="14.4" customHeight="1" x14ac:dyDescent="0.3">
      <c r="A1078" s="664" t="s">
        <v>544</v>
      </c>
      <c r="B1078" s="665" t="s">
        <v>545</v>
      </c>
      <c r="C1078" s="666" t="s">
        <v>554</v>
      </c>
      <c r="D1078" s="667" t="s">
        <v>4278</v>
      </c>
      <c r="E1078" s="666" t="s">
        <v>569</v>
      </c>
      <c r="F1078" s="667" t="s">
        <v>4283</v>
      </c>
      <c r="G1078" s="666" t="s">
        <v>613</v>
      </c>
      <c r="H1078" s="666" t="s">
        <v>3362</v>
      </c>
      <c r="I1078" s="666" t="s">
        <v>3363</v>
      </c>
      <c r="J1078" s="666" t="s">
        <v>3364</v>
      </c>
      <c r="K1078" s="666" t="s">
        <v>3365</v>
      </c>
      <c r="L1078" s="668">
        <v>153.06356978110324</v>
      </c>
      <c r="M1078" s="668">
        <v>2.0199023999999999</v>
      </c>
      <c r="N1078" s="669">
        <v>309.1734719534179</v>
      </c>
    </row>
    <row r="1079" spans="1:14" ht="14.4" customHeight="1" x14ac:dyDescent="0.3">
      <c r="A1079" s="664" t="s">
        <v>544</v>
      </c>
      <c r="B1079" s="665" t="s">
        <v>545</v>
      </c>
      <c r="C1079" s="666" t="s">
        <v>554</v>
      </c>
      <c r="D1079" s="667" t="s">
        <v>4278</v>
      </c>
      <c r="E1079" s="666" t="s">
        <v>569</v>
      </c>
      <c r="F1079" s="667" t="s">
        <v>4283</v>
      </c>
      <c r="G1079" s="666" t="s">
        <v>613</v>
      </c>
      <c r="H1079" s="666" t="s">
        <v>3366</v>
      </c>
      <c r="I1079" s="666" t="s">
        <v>3367</v>
      </c>
      <c r="J1079" s="666" t="s">
        <v>3364</v>
      </c>
      <c r="K1079" s="666" t="s">
        <v>3368</v>
      </c>
      <c r="L1079" s="668">
        <v>317.1379335747028</v>
      </c>
      <c r="M1079" s="668">
        <v>7</v>
      </c>
      <c r="N1079" s="669">
        <v>2219.9655350229195</v>
      </c>
    </row>
    <row r="1080" spans="1:14" ht="14.4" customHeight="1" x14ac:dyDescent="0.3">
      <c r="A1080" s="664" t="s">
        <v>544</v>
      </c>
      <c r="B1080" s="665" t="s">
        <v>545</v>
      </c>
      <c r="C1080" s="666" t="s">
        <v>554</v>
      </c>
      <c r="D1080" s="667" t="s">
        <v>4278</v>
      </c>
      <c r="E1080" s="666" t="s">
        <v>569</v>
      </c>
      <c r="F1080" s="667" t="s">
        <v>4283</v>
      </c>
      <c r="G1080" s="666" t="s">
        <v>613</v>
      </c>
      <c r="H1080" s="666" t="s">
        <v>1701</v>
      </c>
      <c r="I1080" s="666" t="s">
        <v>1702</v>
      </c>
      <c r="J1080" s="666" t="s">
        <v>1703</v>
      </c>
      <c r="K1080" s="666" t="s">
        <v>1704</v>
      </c>
      <c r="L1080" s="668">
        <v>145.39210270730533</v>
      </c>
      <c r="M1080" s="668">
        <v>53.010000000000012</v>
      </c>
      <c r="N1080" s="669">
        <v>7707.2353645142575</v>
      </c>
    </row>
    <row r="1081" spans="1:14" ht="14.4" customHeight="1" x14ac:dyDescent="0.3">
      <c r="A1081" s="664" t="s">
        <v>544</v>
      </c>
      <c r="B1081" s="665" t="s">
        <v>545</v>
      </c>
      <c r="C1081" s="666" t="s">
        <v>554</v>
      </c>
      <c r="D1081" s="667" t="s">
        <v>4278</v>
      </c>
      <c r="E1081" s="666" t="s">
        <v>569</v>
      </c>
      <c r="F1081" s="667" t="s">
        <v>4283</v>
      </c>
      <c r="G1081" s="666" t="s">
        <v>613</v>
      </c>
      <c r="H1081" s="666" t="s">
        <v>1705</v>
      </c>
      <c r="I1081" s="666" t="s">
        <v>1706</v>
      </c>
      <c r="J1081" s="666" t="s">
        <v>1703</v>
      </c>
      <c r="K1081" s="666" t="s">
        <v>1707</v>
      </c>
      <c r="L1081" s="668">
        <v>225.23230033717618</v>
      </c>
      <c r="M1081" s="668">
        <v>51.403999999999996</v>
      </c>
      <c r="N1081" s="669">
        <v>11577.841166532204</v>
      </c>
    </row>
    <row r="1082" spans="1:14" ht="14.4" customHeight="1" x14ac:dyDescent="0.3">
      <c r="A1082" s="664" t="s">
        <v>544</v>
      </c>
      <c r="B1082" s="665" t="s">
        <v>545</v>
      </c>
      <c r="C1082" s="666" t="s">
        <v>554</v>
      </c>
      <c r="D1082" s="667" t="s">
        <v>4278</v>
      </c>
      <c r="E1082" s="666" t="s">
        <v>569</v>
      </c>
      <c r="F1082" s="667" t="s">
        <v>4283</v>
      </c>
      <c r="G1082" s="666" t="s">
        <v>613</v>
      </c>
      <c r="H1082" s="666" t="s">
        <v>1708</v>
      </c>
      <c r="I1082" s="666" t="s">
        <v>1709</v>
      </c>
      <c r="J1082" s="666" t="s">
        <v>1710</v>
      </c>
      <c r="K1082" s="666" t="s">
        <v>1540</v>
      </c>
      <c r="L1082" s="668">
        <v>511.30572988473517</v>
      </c>
      <c r="M1082" s="668">
        <v>30.7923659</v>
      </c>
      <c r="N1082" s="669">
        <v>15744.31312137733</v>
      </c>
    </row>
    <row r="1083" spans="1:14" ht="14.4" customHeight="1" x14ac:dyDescent="0.3">
      <c r="A1083" s="664" t="s">
        <v>544</v>
      </c>
      <c r="B1083" s="665" t="s">
        <v>545</v>
      </c>
      <c r="C1083" s="666" t="s">
        <v>554</v>
      </c>
      <c r="D1083" s="667" t="s">
        <v>4278</v>
      </c>
      <c r="E1083" s="666" t="s">
        <v>569</v>
      </c>
      <c r="F1083" s="667" t="s">
        <v>4283</v>
      </c>
      <c r="G1083" s="666" t="s">
        <v>613</v>
      </c>
      <c r="H1083" s="666" t="s">
        <v>1711</v>
      </c>
      <c r="I1083" s="666" t="s">
        <v>1712</v>
      </c>
      <c r="J1083" s="666" t="s">
        <v>1713</v>
      </c>
      <c r="K1083" s="666" t="s">
        <v>1544</v>
      </c>
      <c r="L1083" s="668">
        <v>936.24686895332366</v>
      </c>
      <c r="M1083" s="668">
        <v>34.164345700000005</v>
      </c>
      <c r="N1083" s="669">
        <v>31986.261691463951</v>
      </c>
    </row>
    <row r="1084" spans="1:14" ht="14.4" customHeight="1" x14ac:dyDescent="0.3">
      <c r="A1084" s="664" t="s">
        <v>544</v>
      </c>
      <c r="B1084" s="665" t="s">
        <v>545</v>
      </c>
      <c r="C1084" s="666" t="s">
        <v>554</v>
      </c>
      <c r="D1084" s="667" t="s">
        <v>4278</v>
      </c>
      <c r="E1084" s="666" t="s">
        <v>569</v>
      </c>
      <c r="F1084" s="667" t="s">
        <v>4283</v>
      </c>
      <c r="G1084" s="666" t="s">
        <v>613</v>
      </c>
      <c r="H1084" s="666" t="s">
        <v>1714</v>
      </c>
      <c r="I1084" s="666" t="s">
        <v>1715</v>
      </c>
      <c r="J1084" s="666" t="s">
        <v>1716</v>
      </c>
      <c r="K1084" s="666" t="s">
        <v>1717</v>
      </c>
      <c r="L1084" s="668">
        <v>1761.4962027001914</v>
      </c>
      <c r="M1084" s="668">
        <v>112.90621110000002</v>
      </c>
      <c r="N1084" s="669">
        <v>198883.86211391623</v>
      </c>
    </row>
    <row r="1085" spans="1:14" ht="14.4" customHeight="1" x14ac:dyDescent="0.3">
      <c r="A1085" s="664" t="s">
        <v>544</v>
      </c>
      <c r="B1085" s="665" t="s">
        <v>545</v>
      </c>
      <c r="C1085" s="666" t="s">
        <v>554</v>
      </c>
      <c r="D1085" s="667" t="s">
        <v>4278</v>
      </c>
      <c r="E1085" s="666" t="s">
        <v>569</v>
      </c>
      <c r="F1085" s="667" t="s">
        <v>4283</v>
      </c>
      <c r="G1085" s="666" t="s">
        <v>613</v>
      </c>
      <c r="H1085" s="666" t="s">
        <v>1718</v>
      </c>
      <c r="I1085" s="666" t="s">
        <v>1719</v>
      </c>
      <c r="J1085" s="666" t="s">
        <v>1720</v>
      </c>
      <c r="K1085" s="666" t="s">
        <v>1721</v>
      </c>
      <c r="L1085" s="668">
        <v>111.00025834335034</v>
      </c>
      <c r="M1085" s="668">
        <v>189.83869539999998</v>
      </c>
      <c r="N1085" s="669">
        <v>21072.144232964591</v>
      </c>
    </row>
    <row r="1086" spans="1:14" ht="14.4" customHeight="1" x14ac:dyDescent="0.3">
      <c r="A1086" s="664" t="s">
        <v>544</v>
      </c>
      <c r="B1086" s="665" t="s">
        <v>545</v>
      </c>
      <c r="C1086" s="666" t="s">
        <v>554</v>
      </c>
      <c r="D1086" s="667" t="s">
        <v>4278</v>
      </c>
      <c r="E1086" s="666" t="s">
        <v>569</v>
      </c>
      <c r="F1086" s="667" t="s">
        <v>4283</v>
      </c>
      <c r="G1086" s="666" t="s">
        <v>613</v>
      </c>
      <c r="H1086" s="666" t="s">
        <v>3369</v>
      </c>
      <c r="I1086" s="666" t="s">
        <v>3370</v>
      </c>
      <c r="J1086" s="666" t="s">
        <v>3371</v>
      </c>
      <c r="K1086" s="666" t="s">
        <v>3372</v>
      </c>
      <c r="L1086" s="668">
        <v>102.63988107825776</v>
      </c>
      <c r="M1086" s="668">
        <v>3</v>
      </c>
      <c r="N1086" s="669">
        <v>307.91964323477328</v>
      </c>
    </row>
    <row r="1087" spans="1:14" ht="14.4" customHeight="1" x14ac:dyDescent="0.3">
      <c r="A1087" s="664" t="s">
        <v>544</v>
      </c>
      <c r="B1087" s="665" t="s">
        <v>545</v>
      </c>
      <c r="C1087" s="666" t="s">
        <v>554</v>
      </c>
      <c r="D1087" s="667" t="s">
        <v>4278</v>
      </c>
      <c r="E1087" s="666" t="s">
        <v>569</v>
      </c>
      <c r="F1087" s="667" t="s">
        <v>4283</v>
      </c>
      <c r="G1087" s="666" t="s">
        <v>613</v>
      </c>
      <c r="H1087" s="666" t="s">
        <v>3373</v>
      </c>
      <c r="I1087" s="666" t="s">
        <v>3374</v>
      </c>
      <c r="J1087" s="666" t="s">
        <v>3375</v>
      </c>
      <c r="K1087" s="666" t="s">
        <v>3376</v>
      </c>
      <c r="L1087" s="668">
        <v>306.76780064124404</v>
      </c>
      <c r="M1087" s="668">
        <v>3</v>
      </c>
      <c r="N1087" s="669">
        <v>920.30340192373205</v>
      </c>
    </row>
    <row r="1088" spans="1:14" ht="14.4" customHeight="1" x14ac:dyDescent="0.3">
      <c r="A1088" s="664" t="s">
        <v>544</v>
      </c>
      <c r="B1088" s="665" t="s">
        <v>545</v>
      </c>
      <c r="C1088" s="666" t="s">
        <v>554</v>
      </c>
      <c r="D1088" s="667" t="s">
        <v>4278</v>
      </c>
      <c r="E1088" s="666" t="s">
        <v>569</v>
      </c>
      <c r="F1088" s="667" t="s">
        <v>4283</v>
      </c>
      <c r="G1088" s="666" t="s">
        <v>613</v>
      </c>
      <c r="H1088" s="666" t="s">
        <v>3377</v>
      </c>
      <c r="I1088" s="666" t="s">
        <v>3378</v>
      </c>
      <c r="J1088" s="666" t="s">
        <v>3379</v>
      </c>
      <c r="K1088" s="666" t="s">
        <v>681</v>
      </c>
      <c r="L1088" s="668">
        <v>4255.6623246957633</v>
      </c>
      <c r="M1088" s="668">
        <v>0.49121710000000002</v>
      </c>
      <c r="N1088" s="669">
        <v>2090.4541057163115</v>
      </c>
    </row>
    <row r="1089" spans="1:14" ht="14.4" customHeight="1" x14ac:dyDescent="0.3">
      <c r="A1089" s="664" t="s">
        <v>544</v>
      </c>
      <c r="B1089" s="665" t="s">
        <v>545</v>
      </c>
      <c r="C1089" s="666" t="s">
        <v>554</v>
      </c>
      <c r="D1089" s="667" t="s">
        <v>4278</v>
      </c>
      <c r="E1089" s="666" t="s">
        <v>569</v>
      </c>
      <c r="F1089" s="667" t="s">
        <v>4283</v>
      </c>
      <c r="G1089" s="666" t="s">
        <v>613</v>
      </c>
      <c r="H1089" s="666" t="s">
        <v>3380</v>
      </c>
      <c r="I1089" s="666" t="s">
        <v>3381</v>
      </c>
      <c r="J1089" s="666" t="s">
        <v>3382</v>
      </c>
      <c r="K1089" s="666" t="s">
        <v>3383</v>
      </c>
      <c r="L1089" s="668">
        <v>63.819816760081672</v>
      </c>
      <c r="M1089" s="668">
        <v>1</v>
      </c>
      <c r="N1089" s="669">
        <v>63.819816760081672</v>
      </c>
    </row>
    <row r="1090" spans="1:14" ht="14.4" customHeight="1" x14ac:dyDescent="0.3">
      <c r="A1090" s="664" t="s">
        <v>544</v>
      </c>
      <c r="B1090" s="665" t="s">
        <v>545</v>
      </c>
      <c r="C1090" s="666" t="s">
        <v>554</v>
      </c>
      <c r="D1090" s="667" t="s">
        <v>4278</v>
      </c>
      <c r="E1090" s="666" t="s">
        <v>569</v>
      </c>
      <c r="F1090" s="667" t="s">
        <v>4283</v>
      </c>
      <c r="G1090" s="666" t="s">
        <v>613</v>
      </c>
      <c r="H1090" s="666" t="s">
        <v>3384</v>
      </c>
      <c r="I1090" s="666" t="s">
        <v>3385</v>
      </c>
      <c r="J1090" s="666" t="s">
        <v>3386</v>
      </c>
      <c r="K1090" s="666" t="s">
        <v>3387</v>
      </c>
      <c r="L1090" s="668">
        <v>231.42999999999995</v>
      </c>
      <c r="M1090" s="668">
        <v>3</v>
      </c>
      <c r="N1090" s="669">
        <v>694.28999999999985</v>
      </c>
    </row>
    <row r="1091" spans="1:14" ht="14.4" customHeight="1" x14ac:dyDescent="0.3">
      <c r="A1091" s="664" t="s">
        <v>544</v>
      </c>
      <c r="B1091" s="665" t="s">
        <v>545</v>
      </c>
      <c r="C1091" s="666" t="s">
        <v>554</v>
      </c>
      <c r="D1091" s="667" t="s">
        <v>4278</v>
      </c>
      <c r="E1091" s="666" t="s">
        <v>569</v>
      </c>
      <c r="F1091" s="667" t="s">
        <v>4283</v>
      </c>
      <c r="G1091" s="666" t="s">
        <v>613</v>
      </c>
      <c r="H1091" s="666" t="s">
        <v>1724</v>
      </c>
      <c r="I1091" s="666" t="s">
        <v>1725</v>
      </c>
      <c r="J1091" s="666" t="s">
        <v>1726</v>
      </c>
      <c r="K1091" s="666" t="s">
        <v>1727</v>
      </c>
      <c r="L1091" s="668">
        <v>155.16833639140589</v>
      </c>
      <c r="M1091" s="668">
        <v>6</v>
      </c>
      <c r="N1091" s="669">
        <v>931.01001834843532</v>
      </c>
    </row>
    <row r="1092" spans="1:14" ht="14.4" customHeight="1" x14ac:dyDescent="0.3">
      <c r="A1092" s="664" t="s">
        <v>544</v>
      </c>
      <c r="B1092" s="665" t="s">
        <v>545</v>
      </c>
      <c r="C1092" s="666" t="s">
        <v>554</v>
      </c>
      <c r="D1092" s="667" t="s">
        <v>4278</v>
      </c>
      <c r="E1092" s="666" t="s">
        <v>569</v>
      </c>
      <c r="F1092" s="667" t="s">
        <v>4283</v>
      </c>
      <c r="G1092" s="666" t="s">
        <v>613</v>
      </c>
      <c r="H1092" s="666" t="s">
        <v>3388</v>
      </c>
      <c r="I1092" s="666" t="s">
        <v>3389</v>
      </c>
      <c r="J1092" s="666" t="s">
        <v>3390</v>
      </c>
      <c r="K1092" s="666" t="s">
        <v>3391</v>
      </c>
      <c r="L1092" s="668">
        <v>107.32999999999997</v>
      </c>
      <c r="M1092" s="668">
        <v>3</v>
      </c>
      <c r="N1092" s="669">
        <v>321.9899999999999</v>
      </c>
    </row>
    <row r="1093" spans="1:14" ht="14.4" customHeight="1" x14ac:dyDescent="0.3">
      <c r="A1093" s="664" t="s">
        <v>544</v>
      </c>
      <c r="B1093" s="665" t="s">
        <v>545</v>
      </c>
      <c r="C1093" s="666" t="s">
        <v>554</v>
      </c>
      <c r="D1093" s="667" t="s">
        <v>4278</v>
      </c>
      <c r="E1093" s="666" t="s">
        <v>569</v>
      </c>
      <c r="F1093" s="667" t="s">
        <v>4283</v>
      </c>
      <c r="G1093" s="666" t="s">
        <v>613</v>
      </c>
      <c r="H1093" s="666" t="s">
        <v>1741</v>
      </c>
      <c r="I1093" s="666" t="s">
        <v>1741</v>
      </c>
      <c r="J1093" s="666" t="s">
        <v>1742</v>
      </c>
      <c r="K1093" s="666" t="s">
        <v>1743</v>
      </c>
      <c r="L1093" s="668">
        <v>3948.8608582333291</v>
      </c>
      <c r="M1093" s="668">
        <v>0.4</v>
      </c>
      <c r="N1093" s="669">
        <v>1579.5443432933316</v>
      </c>
    </row>
    <row r="1094" spans="1:14" ht="14.4" customHeight="1" x14ac:dyDescent="0.3">
      <c r="A1094" s="664" t="s">
        <v>544</v>
      </c>
      <c r="B1094" s="665" t="s">
        <v>545</v>
      </c>
      <c r="C1094" s="666" t="s">
        <v>554</v>
      </c>
      <c r="D1094" s="667" t="s">
        <v>4278</v>
      </c>
      <c r="E1094" s="666" t="s">
        <v>569</v>
      </c>
      <c r="F1094" s="667" t="s">
        <v>4283</v>
      </c>
      <c r="G1094" s="666" t="s">
        <v>613</v>
      </c>
      <c r="H1094" s="666" t="s">
        <v>3392</v>
      </c>
      <c r="I1094" s="666" t="s">
        <v>3393</v>
      </c>
      <c r="J1094" s="666" t="s">
        <v>3394</v>
      </c>
      <c r="K1094" s="666" t="s">
        <v>3395</v>
      </c>
      <c r="L1094" s="668">
        <v>62.48</v>
      </c>
      <c r="M1094" s="668">
        <v>1</v>
      </c>
      <c r="N1094" s="669">
        <v>62.48</v>
      </c>
    </row>
    <row r="1095" spans="1:14" ht="14.4" customHeight="1" x14ac:dyDescent="0.3">
      <c r="A1095" s="664" t="s">
        <v>544</v>
      </c>
      <c r="B1095" s="665" t="s">
        <v>545</v>
      </c>
      <c r="C1095" s="666" t="s">
        <v>554</v>
      </c>
      <c r="D1095" s="667" t="s">
        <v>4278</v>
      </c>
      <c r="E1095" s="666" t="s">
        <v>569</v>
      </c>
      <c r="F1095" s="667" t="s">
        <v>4283</v>
      </c>
      <c r="G1095" s="666" t="s">
        <v>613</v>
      </c>
      <c r="H1095" s="666" t="s">
        <v>1747</v>
      </c>
      <c r="I1095" s="666" t="s">
        <v>1748</v>
      </c>
      <c r="J1095" s="666" t="s">
        <v>1749</v>
      </c>
      <c r="K1095" s="666"/>
      <c r="L1095" s="668">
        <v>89.236000000000004</v>
      </c>
      <c r="M1095" s="668">
        <v>5</v>
      </c>
      <c r="N1095" s="669">
        <v>446.18</v>
      </c>
    </row>
    <row r="1096" spans="1:14" ht="14.4" customHeight="1" x14ac:dyDescent="0.3">
      <c r="A1096" s="664" t="s">
        <v>544</v>
      </c>
      <c r="B1096" s="665" t="s">
        <v>545</v>
      </c>
      <c r="C1096" s="666" t="s">
        <v>554</v>
      </c>
      <c r="D1096" s="667" t="s">
        <v>4278</v>
      </c>
      <c r="E1096" s="666" t="s">
        <v>569</v>
      </c>
      <c r="F1096" s="667" t="s">
        <v>4283</v>
      </c>
      <c r="G1096" s="666" t="s">
        <v>613</v>
      </c>
      <c r="H1096" s="666" t="s">
        <v>1750</v>
      </c>
      <c r="I1096" s="666" t="s">
        <v>1751</v>
      </c>
      <c r="J1096" s="666" t="s">
        <v>611</v>
      </c>
      <c r="K1096" s="666" t="s">
        <v>1752</v>
      </c>
      <c r="L1096" s="668">
        <v>107.32999999999997</v>
      </c>
      <c r="M1096" s="668">
        <v>6</v>
      </c>
      <c r="N1096" s="669">
        <v>643.97999999999979</v>
      </c>
    </row>
    <row r="1097" spans="1:14" ht="14.4" customHeight="1" x14ac:dyDescent="0.3">
      <c r="A1097" s="664" t="s">
        <v>544</v>
      </c>
      <c r="B1097" s="665" t="s">
        <v>545</v>
      </c>
      <c r="C1097" s="666" t="s">
        <v>554</v>
      </c>
      <c r="D1097" s="667" t="s">
        <v>4278</v>
      </c>
      <c r="E1097" s="666" t="s">
        <v>569</v>
      </c>
      <c r="F1097" s="667" t="s">
        <v>4283</v>
      </c>
      <c r="G1097" s="666" t="s">
        <v>613</v>
      </c>
      <c r="H1097" s="666" t="s">
        <v>1764</v>
      </c>
      <c r="I1097" s="666" t="s">
        <v>1765</v>
      </c>
      <c r="J1097" s="666" t="s">
        <v>1766</v>
      </c>
      <c r="K1097" s="666" t="s">
        <v>1767</v>
      </c>
      <c r="L1097" s="668">
        <v>151.15999999999997</v>
      </c>
      <c r="M1097" s="668">
        <v>1</v>
      </c>
      <c r="N1097" s="669">
        <v>151.15999999999997</v>
      </c>
    </row>
    <row r="1098" spans="1:14" ht="14.4" customHeight="1" x14ac:dyDescent="0.3">
      <c r="A1098" s="664" t="s">
        <v>544</v>
      </c>
      <c r="B1098" s="665" t="s">
        <v>545</v>
      </c>
      <c r="C1098" s="666" t="s">
        <v>554</v>
      </c>
      <c r="D1098" s="667" t="s">
        <v>4278</v>
      </c>
      <c r="E1098" s="666" t="s">
        <v>569</v>
      </c>
      <c r="F1098" s="667" t="s">
        <v>4283</v>
      </c>
      <c r="G1098" s="666" t="s">
        <v>613</v>
      </c>
      <c r="H1098" s="666" t="s">
        <v>1768</v>
      </c>
      <c r="I1098" s="666" t="s">
        <v>1769</v>
      </c>
      <c r="J1098" s="666" t="s">
        <v>1770</v>
      </c>
      <c r="K1098" s="666" t="s">
        <v>1771</v>
      </c>
      <c r="L1098" s="668">
        <v>75.474999999999966</v>
      </c>
      <c r="M1098" s="668">
        <v>2</v>
      </c>
      <c r="N1098" s="669">
        <v>150.94999999999993</v>
      </c>
    </row>
    <row r="1099" spans="1:14" ht="14.4" customHeight="1" x14ac:dyDescent="0.3">
      <c r="A1099" s="664" t="s">
        <v>544</v>
      </c>
      <c r="B1099" s="665" t="s">
        <v>545</v>
      </c>
      <c r="C1099" s="666" t="s">
        <v>554</v>
      </c>
      <c r="D1099" s="667" t="s">
        <v>4278</v>
      </c>
      <c r="E1099" s="666" t="s">
        <v>569</v>
      </c>
      <c r="F1099" s="667" t="s">
        <v>4283</v>
      </c>
      <c r="G1099" s="666" t="s">
        <v>613</v>
      </c>
      <c r="H1099" s="666" t="s">
        <v>3396</v>
      </c>
      <c r="I1099" s="666" t="s">
        <v>3396</v>
      </c>
      <c r="J1099" s="666" t="s">
        <v>3397</v>
      </c>
      <c r="K1099" s="666" t="s">
        <v>3398</v>
      </c>
      <c r="L1099" s="668">
        <v>108.6998407203283</v>
      </c>
      <c r="M1099" s="668">
        <v>5</v>
      </c>
      <c r="N1099" s="669">
        <v>543.49920360164151</v>
      </c>
    </row>
    <row r="1100" spans="1:14" ht="14.4" customHeight="1" x14ac:dyDescent="0.3">
      <c r="A1100" s="664" t="s">
        <v>544</v>
      </c>
      <c r="B1100" s="665" t="s">
        <v>545</v>
      </c>
      <c r="C1100" s="666" t="s">
        <v>554</v>
      </c>
      <c r="D1100" s="667" t="s">
        <v>4278</v>
      </c>
      <c r="E1100" s="666" t="s">
        <v>569</v>
      </c>
      <c r="F1100" s="667" t="s">
        <v>4283</v>
      </c>
      <c r="G1100" s="666" t="s">
        <v>613</v>
      </c>
      <c r="H1100" s="666" t="s">
        <v>3399</v>
      </c>
      <c r="I1100" s="666" t="s">
        <v>3400</v>
      </c>
      <c r="J1100" s="666" t="s">
        <v>3401</v>
      </c>
      <c r="K1100" s="666" t="s">
        <v>3402</v>
      </c>
      <c r="L1100" s="668">
        <v>4426.4787097537665</v>
      </c>
      <c r="M1100" s="668">
        <v>2</v>
      </c>
      <c r="N1100" s="669">
        <v>8852.9574195075329</v>
      </c>
    </row>
    <row r="1101" spans="1:14" ht="14.4" customHeight="1" x14ac:dyDescent="0.3">
      <c r="A1101" s="664" t="s">
        <v>544</v>
      </c>
      <c r="B1101" s="665" t="s">
        <v>545</v>
      </c>
      <c r="C1101" s="666" t="s">
        <v>554</v>
      </c>
      <c r="D1101" s="667" t="s">
        <v>4278</v>
      </c>
      <c r="E1101" s="666" t="s">
        <v>569</v>
      </c>
      <c r="F1101" s="667" t="s">
        <v>4283</v>
      </c>
      <c r="G1101" s="666" t="s">
        <v>613</v>
      </c>
      <c r="H1101" s="666" t="s">
        <v>1772</v>
      </c>
      <c r="I1101" s="666" t="s">
        <v>1773</v>
      </c>
      <c r="J1101" s="666" t="s">
        <v>1774</v>
      </c>
      <c r="K1101" s="666" t="s">
        <v>1775</v>
      </c>
      <c r="L1101" s="668">
        <v>78.783758742774296</v>
      </c>
      <c r="M1101" s="668">
        <v>25.144575799999998</v>
      </c>
      <c r="N1101" s="669">
        <v>1980.984193516601</v>
      </c>
    </row>
    <row r="1102" spans="1:14" ht="14.4" customHeight="1" x14ac:dyDescent="0.3">
      <c r="A1102" s="664" t="s">
        <v>544</v>
      </c>
      <c r="B1102" s="665" t="s">
        <v>545</v>
      </c>
      <c r="C1102" s="666" t="s">
        <v>554</v>
      </c>
      <c r="D1102" s="667" t="s">
        <v>4278</v>
      </c>
      <c r="E1102" s="666" t="s">
        <v>569</v>
      </c>
      <c r="F1102" s="667" t="s">
        <v>4283</v>
      </c>
      <c r="G1102" s="666" t="s">
        <v>613</v>
      </c>
      <c r="H1102" s="666" t="s">
        <v>3403</v>
      </c>
      <c r="I1102" s="666" t="s">
        <v>3403</v>
      </c>
      <c r="J1102" s="666" t="s">
        <v>1955</v>
      </c>
      <c r="K1102" s="666" t="s">
        <v>1218</v>
      </c>
      <c r="L1102" s="668">
        <v>33.769999999999996</v>
      </c>
      <c r="M1102" s="668">
        <v>2</v>
      </c>
      <c r="N1102" s="669">
        <v>67.539999999999992</v>
      </c>
    </row>
    <row r="1103" spans="1:14" ht="14.4" customHeight="1" x14ac:dyDescent="0.3">
      <c r="A1103" s="664" t="s">
        <v>544</v>
      </c>
      <c r="B1103" s="665" t="s">
        <v>545</v>
      </c>
      <c r="C1103" s="666" t="s">
        <v>554</v>
      </c>
      <c r="D1103" s="667" t="s">
        <v>4278</v>
      </c>
      <c r="E1103" s="666" t="s">
        <v>569</v>
      </c>
      <c r="F1103" s="667" t="s">
        <v>4283</v>
      </c>
      <c r="G1103" s="666" t="s">
        <v>613</v>
      </c>
      <c r="H1103" s="666" t="s">
        <v>3404</v>
      </c>
      <c r="I1103" s="666" t="s">
        <v>3405</v>
      </c>
      <c r="J1103" s="666" t="s">
        <v>3379</v>
      </c>
      <c r="K1103" s="666" t="s">
        <v>3406</v>
      </c>
      <c r="L1103" s="668">
        <v>19644.29917226675</v>
      </c>
      <c r="M1103" s="668">
        <v>0.5</v>
      </c>
      <c r="N1103" s="669">
        <v>9822.1495861333751</v>
      </c>
    </row>
    <row r="1104" spans="1:14" ht="14.4" customHeight="1" x14ac:dyDescent="0.3">
      <c r="A1104" s="664" t="s">
        <v>544</v>
      </c>
      <c r="B1104" s="665" t="s">
        <v>545</v>
      </c>
      <c r="C1104" s="666" t="s">
        <v>554</v>
      </c>
      <c r="D1104" s="667" t="s">
        <v>4278</v>
      </c>
      <c r="E1104" s="666" t="s">
        <v>569</v>
      </c>
      <c r="F1104" s="667" t="s">
        <v>4283</v>
      </c>
      <c r="G1104" s="666" t="s">
        <v>613</v>
      </c>
      <c r="H1104" s="666" t="s">
        <v>1776</v>
      </c>
      <c r="I1104" s="666" t="s">
        <v>1777</v>
      </c>
      <c r="J1104" s="666" t="s">
        <v>1774</v>
      </c>
      <c r="K1104" s="666" t="s">
        <v>1778</v>
      </c>
      <c r="L1104" s="668">
        <v>293.99422260031713</v>
      </c>
      <c r="M1104" s="668">
        <v>13.985999999999999</v>
      </c>
      <c r="N1104" s="669">
        <v>4111.8031972880353</v>
      </c>
    </row>
    <row r="1105" spans="1:14" ht="14.4" customHeight="1" x14ac:dyDescent="0.3">
      <c r="A1105" s="664" t="s">
        <v>544</v>
      </c>
      <c r="B1105" s="665" t="s">
        <v>545</v>
      </c>
      <c r="C1105" s="666" t="s">
        <v>554</v>
      </c>
      <c r="D1105" s="667" t="s">
        <v>4278</v>
      </c>
      <c r="E1105" s="666" t="s">
        <v>569</v>
      </c>
      <c r="F1105" s="667" t="s">
        <v>4283</v>
      </c>
      <c r="G1105" s="666" t="s">
        <v>613</v>
      </c>
      <c r="H1105" s="666" t="s">
        <v>1782</v>
      </c>
      <c r="I1105" s="666" t="s">
        <v>1783</v>
      </c>
      <c r="J1105" s="666" t="s">
        <v>1784</v>
      </c>
      <c r="K1105" s="666" t="s">
        <v>1785</v>
      </c>
      <c r="L1105" s="668">
        <v>1625.01</v>
      </c>
      <c r="M1105" s="668">
        <v>7</v>
      </c>
      <c r="N1105" s="669">
        <v>11375.07</v>
      </c>
    </row>
    <row r="1106" spans="1:14" ht="14.4" customHeight="1" x14ac:dyDescent="0.3">
      <c r="A1106" s="664" t="s">
        <v>544</v>
      </c>
      <c r="B1106" s="665" t="s">
        <v>545</v>
      </c>
      <c r="C1106" s="666" t="s">
        <v>554</v>
      </c>
      <c r="D1106" s="667" t="s">
        <v>4278</v>
      </c>
      <c r="E1106" s="666" t="s">
        <v>569</v>
      </c>
      <c r="F1106" s="667" t="s">
        <v>4283</v>
      </c>
      <c r="G1106" s="666" t="s">
        <v>613</v>
      </c>
      <c r="H1106" s="666" t="s">
        <v>1786</v>
      </c>
      <c r="I1106" s="666" t="s">
        <v>1786</v>
      </c>
      <c r="J1106" s="666" t="s">
        <v>1787</v>
      </c>
      <c r="K1106" s="666" t="s">
        <v>1788</v>
      </c>
      <c r="L1106" s="668">
        <v>134.9433333333333</v>
      </c>
      <c r="M1106" s="668">
        <v>6</v>
      </c>
      <c r="N1106" s="669">
        <v>809.65999999999985</v>
      </c>
    </row>
    <row r="1107" spans="1:14" ht="14.4" customHeight="1" x14ac:dyDescent="0.3">
      <c r="A1107" s="664" t="s">
        <v>544</v>
      </c>
      <c r="B1107" s="665" t="s">
        <v>545</v>
      </c>
      <c r="C1107" s="666" t="s">
        <v>554</v>
      </c>
      <c r="D1107" s="667" t="s">
        <v>4278</v>
      </c>
      <c r="E1107" s="666" t="s">
        <v>569</v>
      </c>
      <c r="F1107" s="667" t="s">
        <v>4283</v>
      </c>
      <c r="G1107" s="666" t="s">
        <v>613</v>
      </c>
      <c r="H1107" s="666" t="s">
        <v>3407</v>
      </c>
      <c r="I1107" s="666" t="s">
        <v>1062</v>
      </c>
      <c r="J1107" s="666" t="s">
        <v>3408</v>
      </c>
      <c r="K1107" s="666"/>
      <c r="L1107" s="668">
        <v>121.9</v>
      </c>
      <c r="M1107" s="668">
        <v>1</v>
      </c>
      <c r="N1107" s="669">
        <v>121.9</v>
      </c>
    </row>
    <row r="1108" spans="1:14" ht="14.4" customHeight="1" x14ac:dyDescent="0.3">
      <c r="A1108" s="664" t="s">
        <v>544</v>
      </c>
      <c r="B1108" s="665" t="s">
        <v>545</v>
      </c>
      <c r="C1108" s="666" t="s">
        <v>554</v>
      </c>
      <c r="D1108" s="667" t="s">
        <v>4278</v>
      </c>
      <c r="E1108" s="666" t="s">
        <v>569</v>
      </c>
      <c r="F1108" s="667" t="s">
        <v>4283</v>
      </c>
      <c r="G1108" s="666" t="s">
        <v>613</v>
      </c>
      <c r="H1108" s="666" t="s">
        <v>1789</v>
      </c>
      <c r="I1108" s="666" t="s">
        <v>1790</v>
      </c>
      <c r="J1108" s="666" t="s">
        <v>1774</v>
      </c>
      <c r="K1108" s="666" t="s">
        <v>1791</v>
      </c>
      <c r="L1108" s="668">
        <v>476.5309133985146</v>
      </c>
      <c r="M1108" s="668">
        <v>9.3550000000000004</v>
      </c>
      <c r="N1108" s="669">
        <v>4457.9466948431045</v>
      </c>
    </row>
    <row r="1109" spans="1:14" ht="14.4" customHeight="1" x14ac:dyDescent="0.3">
      <c r="A1109" s="664" t="s">
        <v>544</v>
      </c>
      <c r="B1109" s="665" t="s">
        <v>545</v>
      </c>
      <c r="C1109" s="666" t="s">
        <v>554</v>
      </c>
      <c r="D1109" s="667" t="s">
        <v>4278</v>
      </c>
      <c r="E1109" s="666" t="s">
        <v>569</v>
      </c>
      <c r="F1109" s="667" t="s">
        <v>4283</v>
      </c>
      <c r="G1109" s="666" t="s">
        <v>613</v>
      </c>
      <c r="H1109" s="666" t="s">
        <v>3409</v>
      </c>
      <c r="I1109" s="666" t="s">
        <v>3410</v>
      </c>
      <c r="J1109" s="666" t="s">
        <v>3411</v>
      </c>
      <c r="K1109" s="666" t="s">
        <v>3412</v>
      </c>
      <c r="L1109" s="668">
        <v>61.048510099210851</v>
      </c>
      <c r="M1109" s="668">
        <v>6</v>
      </c>
      <c r="N1109" s="669">
        <v>366.29106059526509</v>
      </c>
    </row>
    <row r="1110" spans="1:14" ht="14.4" customHeight="1" x14ac:dyDescent="0.3">
      <c r="A1110" s="664" t="s">
        <v>544</v>
      </c>
      <c r="B1110" s="665" t="s">
        <v>545</v>
      </c>
      <c r="C1110" s="666" t="s">
        <v>554</v>
      </c>
      <c r="D1110" s="667" t="s">
        <v>4278</v>
      </c>
      <c r="E1110" s="666" t="s">
        <v>569</v>
      </c>
      <c r="F1110" s="667" t="s">
        <v>4283</v>
      </c>
      <c r="G1110" s="666" t="s">
        <v>613</v>
      </c>
      <c r="H1110" s="666" t="s">
        <v>1796</v>
      </c>
      <c r="I1110" s="666" t="s">
        <v>1797</v>
      </c>
      <c r="J1110" s="666" t="s">
        <v>1798</v>
      </c>
      <c r="K1110" s="666" t="s">
        <v>1147</v>
      </c>
      <c r="L1110" s="668">
        <v>41.469999999999992</v>
      </c>
      <c r="M1110" s="668">
        <v>9</v>
      </c>
      <c r="N1110" s="669">
        <v>373.2299999999999</v>
      </c>
    </row>
    <row r="1111" spans="1:14" ht="14.4" customHeight="1" x14ac:dyDescent="0.3">
      <c r="A1111" s="664" t="s">
        <v>544</v>
      </c>
      <c r="B1111" s="665" t="s">
        <v>545</v>
      </c>
      <c r="C1111" s="666" t="s">
        <v>554</v>
      </c>
      <c r="D1111" s="667" t="s">
        <v>4278</v>
      </c>
      <c r="E1111" s="666" t="s">
        <v>569</v>
      </c>
      <c r="F1111" s="667" t="s">
        <v>4283</v>
      </c>
      <c r="G1111" s="666" t="s">
        <v>613</v>
      </c>
      <c r="H1111" s="666" t="s">
        <v>3413</v>
      </c>
      <c r="I1111" s="666" t="s">
        <v>3413</v>
      </c>
      <c r="J1111" s="666" t="s">
        <v>3414</v>
      </c>
      <c r="K1111" s="666" t="s">
        <v>3415</v>
      </c>
      <c r="L1111" s="668">
        <v>174.94</v>
      </c>
      <c r="M1111" s="668">
        <v>1</v>
      </c>
      <c r="N1111" s="669">
        <v>174.94</v>
      </c>
    </row>
    <row r="1112" spans="1:14" ht="14.4" customHeight="1" x14ac:dyDescent="0.3">
      <c r="A1112" s="664" t="s">
        <v>544</v>
      </c>
      <c r="B1112" s="665" t="s">
        <v>545</v>
      </c>
      <c r="C1112" s="666" t="s">
        <v>554</v>
      </c>
      <c r="D1112" s="667" t="s">
        <v>4278</v>
      </c>
      <c r="E1112" s="666" t="s">
        <v>569</v>
      </c>
      <c r="F1112" s="667" t="s">
        <v>4283</v>
      </c>
      <c r="G1112" s="666" t="s">
        <v>613</v>
      </c>
      <c r="H1112" s="666" t="s">
        <v>3416</v>
      </c>
      <c r="I1112" s="666" t="s">
        <v>3416</v>
      </c>
      <c r="J1112" s="666" t="s">
        <v>3417</v>
      </c>
      <c r="K1112" s="666" t="s">
        <v>2286</v>
      </c>
      <c r="L1112" s="668">
        <v>1489.09</v>
      </c>
      <c r="M1112" s="668">
        <v>1</v>
      </c>
      <c r="N1112" s="669">
        <v>1489.09</v>
      </c>
    </row>
    <row r="1113" spans="1:14" ht="14.4" customHeight="1" x14ac:dyDescent="0.3">
      <c r="A1113" s="664" t="s">
        <v>544</v>
      </c>
      <c r="B1113" s="665" t="s">
        <v>545</v>
      </c>
      <c r="C1113" s="666" t="s">
        <v>554</v>
      </c>
      <c r="D1113" s="667" t="s">
        <v>4278</v>
      </c>
      <c r="E1113" s="666" t="s">
        <v>569</v>
      </c>
      <c r="F1113" s="667" t="s">
        <v>4283</v>
      </c>
      <c r="G1113" s="666" t="s">
        <v>613</v>
      </c>
      <c r="H1113" s="666" t="s">
        <v>3418</v>
      </c>
      <c r="I1113" s="666" t="s">
        <v>3419</v>
      </c>
      <c r="J1113" s="666" t="s">
        <v>3420</v>
      </c>
      <c r="K1113" s="666" t="s">
        <v>3421</v>
      </c>
      <c r="L1113" s="668">
        <v>46.950100830490001</v>
      </c>
      <c r="M1113" s="668">
        <v>2</v>
      </c>
      <c r="N1113" s="669">
        <v>93.900201660980002</v>
      </c>
    </row>
    <row r="1114" spans="1:14" ht="14.4" customHeight="1" x14ac:dyDescent="0.3">
      <c r="A1114" s="664" t="s">
        <v>544</v>
      </c>
      <c r="B1114" s="665" t="s">
        <v>545</v>
      </c>
      <c r="C1114" s="666" t="s">
        <v>554</v>
      </c>
      <c r="D1114" s="667" t="s">
        <v>4278</v>
      </c>
      <c r="E1114" s="666" t="s">
        <v>569</v>
      </c>
      <c r="F1114" s="667" t="s">
        <v>4283</v>
      </c>
      <c r="G1114" s="666" t="s">
        <v>613</v>
      </c>
      <c r="H1114" s="666" t="s">
        <v>1802</v>
      </c>
      <c r="I1114" s="666" t="s">
        <v>1803</v>
      </c>
      <c r="J1114" s="666" t="s">
        <v>1804</v>
      </c>
      <c r="K1114" s="666" t="s">
        <v>1805</v>
      </c>
      <c r="L1114" s="668">
        <v>25.979999999999986</v>
      </c>
      <c r="M1114" s="668">
        <v>3</v>
      </c>
      <c r="N1114" s="669">
        <v>77.939999999999955</v>
      </c>
    </row>
    <row r="1115" spans="1:14" ht="14.4" customHeight="1" x14ac:dyDescent="0.3">
      <c r="A1115" s="664" t="s">
        <v>544</v>
      </c>
      <c r="B1115" s="665" t="s">
        <v>545</v>
      </c>
      <c r="C1115" s="666" t="s">
        <v>554</v>
      </c>
      <c r="D1115" s="667" t="s">
        <v>4278</v>
      </c>
      <c r="E1115" s="666" t="s">
        <v>569</v>
      </c>
      <c r="F1115" s="667" t="s">
        <v>4283</v>
      </c>
      <c r="G1115" s="666" t="s">
        <v>613</v>
      </c>
      <c r="H1115" s="666" t="s">
        <v>3422</v>
      </c>
      <c r="I1115" s="666" t="s">
        <v>3423</v>
      </c>
      <c r="J1115" s="666" t="s">
        <v>3424</v>
      </c>
      <c r="K1115" s="666" t="s">
        <v>3425</v>
      </c>
      <c r="L1115" s="668">
        <v>961.21707017719893</v>
      </c>
      <c r="M1115" s="668">
        <v>10</v>
      </c>
      <c r="N1115" s="669">
        <v>9612.1707017719891</v>
      </c>
    </row>
    <row r="1116" spans="1:14" ht="14.4" customHeight="1" x14ac:dyDescent="0.3">
      <c r="A1116" s="664" t="s">
        <v>544</v>
      </c>
      <c r="B1116" s="665" t="s">
        <v>545</v>
      </c>
      <c r="C1116" s="666" t="s">
        <v>554</v>
      </c>
      <c r="D1116" s="667" t="s">
        <v>4278</v>
      </c>
      <c r="E1116" s="666" t="s">
        <v>569</v>
      </c>
      <c r="F1116" s="667" t="s">
        <v>4283</v>
      </c>
      <c r="G1116" s="666" t="s">
        <v>613</v>
      </c>
      <c r="H1116" s="666" t="s">
        <v>3426</v>
      </c>
      <c r="I1116" s="666" t="s">
        <v>3427</v>
      </c>
      <c r="J1116" s="666" t="s">
        <v>3428</v>
      </c>
      <c r="K1116" s="666" t="s">
        <v>3429</v>
      </c>
      <c r="L1116" s="668">
        <v>272.75</v>
      </c>
      <c r="M1116" s="668">
        <v>1</v>
      </c>
      <c r="N1116" s="669">
        <v>272.75</v>
      </c>
    </row>
    <row r="1117" spans="1:14" ht="14.4" customHeight="1" x14ac:dyDescent="0.3">
      <c r="A1117" s="664" t="s">
        <v>544</v>
      </c>
      <c r="B1117" s="665" t="s">
        <v>545</v>
      </c>
      <c r="C1117" s="666" t="s">
        <v>554</v>
      </c>
      <c r="D1117" s="667" t="s">
        <v>4278</v>
      </c>
      <c r="E1117" s="666" t="s">
        <v>569</v>
      </c>
      <c r="F1117" s="667" t="s">
        <v>4283</v>
      </c>
      <c r="G1117" s="666" t="s">
        <v>613</v>
      </c>
      <c r="H1117" s="666" t="s">
        <v>3430</v>
      </c>
      <c r="I1117" s="666" t="s">
        <v>3431</v>
      </c>
      <c r="J1117" s="666" t="s">
        <v>3432</v>
      </c>
      <c r="K1117" s="666" t="s">
        <v>3287</v>
      </c>
      <c r="L1117" s="668">
        <v>111.41</v>
      </c>
      <c r="M1117" s="668">
        <v>1</v>
      </c>
      <c r="N1117" s="669">
        <v>111.41</v>
      </c>
    </row>
    <row r="1118" spans="1:14" ht="14.4" customHeight="1" x14ac:dyDescent="0.3">
      <c r="A1118" s="664" t="s">
        <v>544</v>
      </c>
      <c r="B1118" s="665" t="s">
        <v>545</v>
      </c>
      <c r="C1118" s="666" t="s">
        <v>554</v>
      </c>
      <c r="D1118" s="667" t="s">
        <v>4278</v>
      </c>
      <c r="E1118" s="666" t="s">
        <v>569</v>
      </c>
      <c r="F1118" s="667" t="s">
        <v>4283</v>
      </c>
      <c r="G1118" s="666" t="s">
        <v>613</v>
      </c>
      <c r="H1118" s="666" t="s">
        <v>3433</v>
      </c>
      <c r="I1118" s="666" t="s">
        <v>3434</v>
      </c>
      <c r="J1118" s="666" t="s">
        <v>3435</v>
      </c>
      <c r="K1118" s="666" t="s">
        <v>3436</v>
      </c>
      <c r="L1118" s="668">
        <v>158.02960610955182</v>
      </c>
      <c r="M1118" s="668">
        <v>2</v>
      </c>
      <c r="N1118" s="669">
        <v>316.05921221910364</v>
      </c>
    </row>
    <row r="1119" spans="1:14" ht="14.4" customHeight="1" x14ac:dyDescent="0.3">
      <c r="A1119" s="664" t="s">
        <v>544</v>
      </c>
      <c r="B1119" s="665" t="s">
        <v>545</v>
      </c>
      <c r="C1119" s="666" t="s">
        <v>554</v>
      </c>
      <c r="D1119" s="667" t="s">
        <v>4278</v>
      </c>
      <c r="E1119" s="666" t="s">
        <v>569</v>
      </c>
      <c r="F1119" s="667" t="s">
        <v>4283</v>
      </c>
      <c r="G1119" s="666" t="s">
        <v>613</v>
      </c>
      <c r="H1119" s="666" t="s">
        <v>1814</v>
      </c>
      <c r="I1119" s="666" t="s">
        <v>1815</v>
      </c>
      <c r="J1119" s="666" t="s">
        <v>1787</v>
      </c>
      <c r="K1119" s="666" t="s">
        <v>1816</v>
      </c>
      <c r="L1119" s="668">
        <v>101.49000000000002</v>
      </c>
      <c r="M1119" s="668">
        <v>1</v>
      </c>
      <c r="N1119" s="669">
        <v>101.49000000000002</v>
      </c>
    </row>
    <row r="1120" spans="1:14" ht="14.4" customHeight="1" x14ac:dyDescent="0.3">
      <c r="A1120" s="664" t="s">
        <v>544</v>
      </c>
      <c r="B1120" s="665" t="s">
        <v>545</v>
      </c>
      <c r="C1120" s="666" t="s">
        <v>554</v>
      </c>
      <c r="D1120" s="667" t="s">
        <v>4278</v>
      </c>
      <c r="E1120" s="666" t="s">
        <v>569</v>
      </c>
      <c r="F1120" s="667" t="s">
        <v>4283</v>
      </c>
      <c r="G1120" s="666" t="s">
        <v>613</v>
      </c>
      <c r="H1120" s="666" t="s">
        <v>3437</v>
      </c>
      <c r="I1120" s="666" t="s">
        <v>3438</v>
      </c>
      <c r="J1120" s="666" t="s">
        <v>3439</v>
      </c>
      <c r="K1120" s="666" t="s">
        <v>3304</v>
      </c>
      <c r="L1120" s="668">
        <v>40.669999999999995</v>
      </c>
      <c r="M1120" s="668">
        <v>3</v>
      </c>
      <c r="N1120" s="669">
        <v>122.00999999999999</v>
      </c>
    </row>
    <row r="1121" spans="1:14" ht="14.4" customHeight="1" x14ac:dyDescent="0.3">
      <c r="A1121" s="664" t="s">
        <v>544</v>
      </c>
      <c r="B1121" s="665" t="s">
        <v>545</v>
      </c>
      <c r="C1121" s="666" t="s">
        <v>554</v>
      </c>
      <c r="D1121" s="667" t="s">
        <v>4278</v>
      </c>
      <c r="E1121" s="666" t="s">
        <v>569</v>
      </c>
      <c r="F1121" s="667" t="s">
        <v>4283</v>
      </c>
      <c r="G1121" s="666" t="s">
        <v>613</v>
      </c>
      <c r="H1121" s="666" t="s">
        <v>1817</v>
      </c>
      <c r="I1121" s="666" t="s">
        <v>1818</v>
      </c>
      <c r="J1121" s="666" t="s">
        <v>1819</v>
      </c>
      <c r="K1121" s="666" t="s">
        <v>1820</v>
      </c>
      <c r="L1121" s="668">
        <v>676.15</v>
      </c>
      <c r="M1121" s="668">
        <v>1</v>
      </c>
      <c r="N1121" s="669">
        <v>676.15</v>
      </c>
    </row>
    <row r="1122" spans="1:14" ht="14.4" customHeight="1" x14ac:dyDescent="0.3">
      <c r="A1122" s="664" t="s">
        <v>544</v>
      </c>
      <c r="B1122" s="665" t="s">
        <v>545</v>
      </c>
      <c r="C1122" s="666" t="s">
        <v>554</v>
      </c>
      <c r="D1122" s="667" t="s">
        <v>4278</v>
      </c>
      <c r="E1122" s="666" t="s">
        <v>569</v>
      </c>
      <c r="F1122" s="667" t="s">
        <v>4283</v>
      </c>
      <c r="G1122" s="666" t="s">
        <v>613</v>
      </c>
      <c r="H1122" s="666" t="s">
        <v>1821</v>
      </c>
      <c r="I1122" s="666" t="s">
        <v>1822</v>
      </c>
      <c r="J1122" s="666" t="s">
        <v>1823</v>
      </c>
      <c r="K1122" s="666" t="s">
        <v>1824</v>
      </c>
      <c r="L1122" s="668">
        <v>129.92109911823891</v>
      </c>
      <c r="M1122" s="668">
        <v>16.868742000000001</v>
      </c>
      <c r="N1122" s="669">
        <v>2191.6055013820001</v>
      </c>
    </row>
    <row r="1123" spans="1:14" ht="14.4" customHeight="1" x14ac:dyDescent="0.3">
      <c r="A1123" s="664" t="s">
        <v>544</v>
      </c>
      <c r="B1123" s="665" t="s">
        <v>545</v>
      </c>
      <c r="C1123" s="666" t="s">
        <v>554</v>
      </c>
      <c r="D1123" s="667" t="s">
        <v>4278</v>
      </c>
      <c r="E1123" s="666" t="s">
        <v>569</v>
      </c>
      <c r="F1123" s="667" t="s">
        <v>4283</v>
      </c>
      <c r="G1123" s="666" t="s">
        <v>613</v>
      </c>
      <c r="H1123" s="666" t="s">
        <v>1825</v>
      </c>
      <c r="I1123" s="666" t="s">
        <v>1826</v>
      </c>
      <c r="J1123" s="666" t="s">
        <v>1823</v>
      </c>
      <c r="K1123" s="666" t="s">
        <v>1827</v>
      </c>
      <c r="L1123" s="668">
        <v>393.39553920052799</v>
      </c>
      <c r="M1123" s="668">
        <v>15.896708100000005</v>
      </c>
      <c r="N1123" s="669">
        <v>6253.6940545129028</v>
      </c>
    </row>
    <row r="1124" spans="1:14" ht="14.4" customHeight="1" x14ac:dyDescent="0.3">
      <c r="A1124" s="664" t="s">
        <v>544</v>
      </c>
      <c r="B1124" s="665" t="s">
        <v>545</v>
      </c>
      <c r="C1124" s="666" t="s">
        <v>554</v>
      </c>
      <c r="D1124" s="667" t="s">
        <v>4278</v>
      </c>
      <c r="E1124" s="666" t="s">
        <v>569</v>
      </c>
      <c r="F1124" s="667" t="s">
        <v>4283</v>
      </c>
      <c r="G1124" s="666" t="s">
        <v>613</v>
      </c>
      <c r="H1124" s="666" t="s">
        <v>1828</v>
      </c>
      <c r="I1124" s="666" t="s">
        <v>1828</v>
      </c>
      <c r="J1124" s="666" t="s">
        <v>1829</v>
      </c>
      <c r="K1124" s="666" t="s">
        <v>1830</v>
      </c>
      <c r="L1124" s="668">
        <v>109.99999786136618</v>
      </c>
      <c r="M1124" s="668">
        <v>84.794396900000024</v>
      </c>
      <c r="N1124" s="669">
        <v>9327.3834776558379</v>
      </c>
    </row>
    <row r="1125" spans="1:14" ht="14.4" customHeight="1" x14ac:dyDescent="0.3">
      <c r="A1125" s="664" t="s">
        <v>544</v>
      </c>
      <c r="B1125" s="665" t="s">
        <v>545</v>
      </c>
      <c r="C1125" s="666" t="s">
        <v>554</v>
      </c>
      <c r="D1125" s="667" t="s">
        <v>4278</v>
      </c>
      <c r="E1125" s="666" t="s">
        <v>569</v>
      </c>
      <c r="F1125" s="667" t="s">
        <v>4283</v>
      </c>
      <c r="G1125" s="666" t="s">
        <v>613</v>
      </c>
      <c r="H1125" s="666" t="s">
        <v>1831</v>
      </c>
      <c r="I1125" s="666" t="s">
        <v>1832</v>
      </c>
      <c r="J1125" s="666" t="s">
        <v>1833</v>
      </c>
      <c r="K1125" s="666" t="s">
        <v>1834</v>
      </c>
      <c r="L1125" s="668">
        <v>1546.4884982807553</v>
      </c>
      <c r="M1125" s="668">
        <v>94</v>
      </c>
      <c r="N1125" s="669">
        <v>145369.91883839099</v>
      </c>
    </row>
    <row r="1126" spans="1:14" ht="14.4" customHeight="1" x14ac:dyDescent="0.3">
      <c r="A1126" s="664" t="s">
        <v>544</v>
      </c>
      <c r="B1126" s="665" t="s">
        <v>545</v>
      </c>
      <c r="C1126" s="666" t="s">
        <v>554</v>
      </c>
      <c r="D1126" s="667" t="s">
        <v>4278</v>
      </c>
      <c r="E1126" s="666" t="s">
        <v>569</v>
      </c>
      <c r="F1126" s="667" t="s">
        <v>4283</v>
      </c>
      <c r="G1126" s="666" t="s">
        <v>613</v>
      </c>
      <c r="H1126" s="666" t="s">
        <v>1847</v>
      </c>
      <c r="I1126" s="666" t="s">
        <v>1848</v>
      </c>
      <c r="J1126" s="666" t="s">
        <v>1849</v>
      </c>
      <c r="K1126" s="666" t="s">
        <v>1850</v>
      </c>
      <c r="L1126" s="668">
        <v>543.02</v>
      </c>
      <c r="M1126" s="668">
        <v>4</v>
      </c>
      <c r="N1126" s="669">
        <v>2172.08</v>
      </c>
    </row>
    <row r="1127" spans="1:14" ht="14.4" customHeight="1" x14ac:dyDescent="0.3">
      <c r="A1127" s="664" t="s">
        <v>544</v>
      </c>
      <c r="B1127" s="665" t="s">
        <v>545</v>
      </c>
      <c r="C1127" s="666" t="s">
        <v>554</v>
      </c>
      <c r="D1127" s="667" t="s">
        <v>4278</v>
      </c>
      <c r="E1127" s="666" t="s">
        <v>569</v>
      </c>
      <c r="F1127" s="667" t="s">
        <v>4283</v>
      </c>
      <c r="G1127" s="666" t="s">
        <v>613</v>
      </c>
      <c r="H1127" s="666" t="s">
        <v>1851</v>
      </c>
      <c r="I1127" s="666" t="s">
        <v>1584</v>
      </c>
      <c r="J1127" s="666" t="s">
        <v>1852</v>
      </c>
      <c r="K1127" s="666" t="s">
        <v>1853</v>
      </c>
      <c r="L1127" s="668">
        <v>2755.6429999999996</v>
      </c>
      <c r="M1127" s="668">
        <v>1.7265000000000001</v>
      </c>
      <c r="N1127" s="669">
        <v>4757.6176394999993</v>
      </c>
    </row>
    <row r="1128" spans="1:14" ht="14.4" customHeight="1" x14ac:dyDescent="0.3">
      <c r="A1128" s="664" t="s">
        <v>544</v>
      </c>
      <c r="B1128" s="665" t="s">
        <v>545</v>
      </c>
      <c r="C1128" s="666" t="s">
        <v>554</v>
      </c>
      <c r="D1128" s="667" t="s">
        <v>4278</v>
      </c>
      <c r="E1128" s="666" t="s">
        <v>569</v>
      </c>
      <c r="F1128" s="667" t="s">
        <v>4283</v>
      </c>
      <c r="G1128" s="666" t="s">
        <v>613</v>
      </c>
      <c r="H1128" s="666" t="s">
        <v>1854</v>
      </c>
      <c r="I1128" s="666" t="s">
        <v>1855</v>
      </c>
      <c r="J1128" s="666" t="s">
        <v>1856</v>
      </c>
      <c r="K1128" s="666"/>
      <c r="L1128" s="668">
        <v>1392.5754335273027</v>
      </c>
      <c r="M1128" s="668">
        <v>7</v>
      </c>
      <c r="N1128" s="669">
        <v>9748.0280346911186</v>
      </c>
    </row>
    <row r="1129" spans="1:14" ht="14.4" customHeight="1" x14ac:dyDescent="0.3">
      <c r="A1129" s="664" t="s">
        <v>544</v>
      </c>
      <c r="B1129" s="665" t="s">
        <v>545</v>
      </c>
      <c r="C1129" s="666" t="s">
        <v>554</v>
      </c>
      <c r="D1129" s="667" t="s">
        <v>4278</v>
      </c>
      <c r="E1129" s="666" t="s">
        <v>569</v>
      </c>
      <c r="F1129" s="667" t="s">
        <v>4283</v>
      </c>
      <c r="G1129" s="666" t="s">
        <v>613</v>
      </c>
      <c r="H1129" s="666" t="s">
        <v>1857</v>
      </c>
      <c r="I1129" s="666" t="s">
        <v>1062</v>
      </c>
      <c r="J1129" s="666" t="s">
        <v>1858</v>
      </c>
      <c r="K1129" s="666"/>
      <c r="L1129" s="668">
        <v>34.129995162347292</v>
      </c>
      <c r="M1129" s="668">
        <v>28</v>
      </c>
      <c r="N1129" s="669">
        <v>955.63986454572409</v>
      </c>
    </row>
    <row r="1130" spans="1:14" ht="14.4" customHeight="1" x14ac:dyDescent="0.3">
      <c r="A1130" s="664" t="s">
        <v>544</v>
      </c>
      <c r="B1130" s="665" t="s">
        <v>545</v>
      </c>
      <c r="C1130" s="666" t="s">
        <v>554</v>
      </c>
      <c r="D1130" s="667" t="s">
        <v>4278</v>
      </c>
      <c r="E1130" s="666" t="s">
        <v>569</v>
      </c>
      <c r="F1130" s="667" t="s">
        <v>4283</v>
      </c>
      <c r="G1130" s="666" t="s">
        <v>613</v>
      </c>
      <c r="H1130" s="666" t="s">
        <v>1859</v>
      </c>
      <c r="I1130" s="666" t="s">
        <v>1062</v>
      </c>
      <c r="J1130" s="666" t="s">
        <v>1860</v>
      </c>
      <c r="K1130" s="666"/>
      <c r="L1130" s="668">
        <v>134.16999999999999</v>
      </c>
      <c r="M1130" s="668">
        <v>2</v>
      </c>
      <c r="N1130" s="669">
        <v>268.33999999999997</v>
      </c>
    </row>
    <row r="1131" spans="1:14" ht="14.4" customHeight="1" x14ac:dyDescent="0.3">
      <c r="A1131" s="664" t="s">
        <v>544</v>
      </c>
      <c r="B1131" s="665" t="s">
        <v>545</v>
      </c>
      <c r="C1131" s="666" t="s">
        <v>554</v>
      </c>
      <c r="D1131" s="667" t="s">
        <v>4278</v>
      </c>
      <c r="E1131" s="666" t="s">
        <v>569</v>
      </c>
      <c r="F1131" s="667" t="s">
        <v>4283</v>
      </c>
      <c r="G1131" s="666" t="s">
        <v>613</v>
      </c>
      <c r="H1131" s="666" t="s">
        <v>1865</v>
      </c>
      <c r="I1131" s="666" t="s">
        <v>1866</v>
      </c>
      <c r="J1131" s="666" t="s">
        <v>1867</v>
      </c>
      <c r="K1131" s="666" t="s">
        <v>1868</v>
      </c>
      <c r="L1131" s="668">
        <v>185.89999710028246</v>
      </c>
      <c r="M1131" s="668">
        <v>226.64123140000001</v>
      </c>
      <c r="N1131" s="669">
        <v>42132.604260064451</v>
      </c>
    </row>
    <row r="1132" spans="1:14" ht="14.4" customHeight="1" x14ac:dyDescent="0.3">
      <c r="A1132" s="664" t="s">
        <v>544</v>
      </c>
      <c r="B1132" s="665" t="s">
        <v>545</v>
      </c>
      <c r="C1132" s="666" t="s">
        <v>554</v>
      </c>
      <c r="D1132" s="667" t="s">
        <v>4278</v>
      </c>
      <c r="E1132" s="666" t="s">
        <v>569</v>
      </c>
      <c r="F1132" s="667" t="s">
        <v>4283</v>
      </c>
      <c r="G1132" s="666" t="s">
        <v>613</v>
      </c>
      <c r="H1132" s="666" t="s">
        <v>1869</v>
      </c>
      <c r="I1132" s="666" t="s">
        <v>1062</v>
      </c>
      <c r="J1132" s="666" t="s">
        <v>1870</v>
      </c>
      <c r="K1132" s="666"/>
      <c r="L1132" s="668">
        <v>793.69166666666661</v>
      </c>
      <c r="M1132" s="668">
        <v>6</v>
      </c>
      <c r="N1132" s="669">
        <v>4762.1499999999996</v>
      </c>
    </row>
    <row r="1133" spans="1:14" ht="14.4" customHeight="1" x14ac:dyDescent="0.3">
      <c r="A1133" s="664" t="s">
        <v>544</v>
      </c>
      <c r="B1133" s="665" t="s">
        <v>545</v>
      </c>
      <c r="C1133" s="666" t="s">
        <v>554</v>
      </c>
      <c r="D1133" s="667" t="s">
        <v>4278</v>
      </c>
      <c r="E1133" s="666" t="s">
        <v>569</v>
      </c>
      <c r="F1133" s="667" t="s">
        <v>4283</v>
      </c>
      <c r="G1133" s="666" t="s">
        <v>613</v>
      </c>
      <c r="H1133" s="666" t="s">
        <v>1871</v>
      </c>
      <c r="I1133" s="666" t="s">
        <v>1062</v>
      </c>
      <c r="J1133" s="666" t="s">
        <v>1872</v>
      </c>
      <c r="K1133" s="666"/>
      <c r="L1133" s="668">
        <v>966.57500000000005</v>
      </c>
      <c r="M1133" s="668">
        <v>2</v>
      </c>
      <c r="N1133" s="669">
        <v>1933.15</v>
      </c>
    </row>
    <row r="1134" spans="1:14" ht="14.4" customHeight="1" x14ac:dyDescent="0.3">
      <c r="A1134" s="664" t="s">
        <v>544</v>
      </c>
      <c r="B1134" s="665" t="s">
        <v>545</v>
      </c>
      <c r="C1134" s="666" t="s">
        <v>554</v>
      </c>
      <c r="D1134" s="667" t="s">
        <v>4278</v>
      </c>
      <c r="E1134" s="666" t="s">
        <v>569</v>
      </c>
      <c r="F1134" s="667" t="s">
        <v>4283</v>
      </c>
      <c r="G1134" s="666" t="s">
        <v>613</v>
      </c>
      <c r="H1134" s="666" t="s">
        <v>1873</v>
      </c>
      <c r="I1134" s="666" t="s">
        <v>1584</v>
      </c>
      <c r="J1134" s="666" t="s">
        <v>1874</v>
      </c>
      <c r="K1134" s="666" t="s">
        <v>1875</v>
      </c>
      <c r="L1134" s="668">
        <v>32.647740348070293</v>
      </c>
      <c r="M1134" s="668">
        <v>138</v>
      </c>
      <c r="N1134" s="669">
        <v>4505.3881680337008</v>
      </c>
    </row>
    <row r="1135" spans="1:14" ht="14.4" customHeight="1" x14ac:dyDescent="0.3">
      <c r="A1135" s="664" t="s">
        <v>544</v>
      </c>
      <c r="B1135" s="665" t="s">
        <v>545</v>
      </c>
      <c r="C1135" s="666" t="s">
        <v>554</v>
      </c>
      <c r="D1135" s="667" t="s">
        <v>4278</v>
      </c>
      <c r="E1135" s="666" t="s">
        <v>569</v>
      </c>
      <c r="F1135" s="667" t="s">
        <v>4283</v>
      </c>
      <c r="G1135" s="666" t="s">
        <v>613</v>
      </c>
      <c r="H1135" s="666" t="s">
        <v>1876</v>
      </c>
      <c r="I1135" s="666" t="s">
        <v>1584</v>
      </c>
      <c r="J1135" s="666" t="s">
        <v>1877</v>
      </c>
      <c r="K1135" s="666" t="s">
        <v>1878</v>
      </c>
      <c r="L1135" s="668">
        <v>19.746598502447739</v>
      </c>
      <c r="M1135" s="668">
        <v>1</v>
      </c>
      <c r="N1135" s="669">
        <v>19.746598502447739</v>
      </c>
    </row>
    <row r="1136" spans="1:14" ht="14.4" customHeight="1" x14ac:dyDescent="0.3">
      <c r="A1136" s="664" t="s">
        <v>544</v>
      </c>
      <c r="B1136" s="665" t="s">
        <v>545</v>
      </c>
      <c r="C1136" s="666" t="s">
        <v>554</v>
      </c>
      <c r="D1136" s="667" t="s">
        <v>4278</v>
      </c>
      <c r="E1136" s="666" t="s">
        <v>569</v>
      </c>
      <c r="F1136" s="667" t="s">
        <v>4283</v>
      </c>
      <c r="G1136" s="666" t="s">
        <v>613</v>
      </c>
      <c r="H1136" s="666" t="s">
        <v>1881</v>
      </c>
      <c r="I1136" s="666" t="s">
        <v>1882</v>
      </c>
      <c r="J1136" s="666" t="s">
        <v>1883</v>
      </c>
      <c r="K1136" s="666" t="s">
        <v>1884</v>
      </c>
      <c r="L1136" s="668">
        <v>895.59000000000015</v>
      </c>
      <c r="M1136" s="668">
        <v>2</v>
      </c>
      <c r="N1136" s="669">
        <v>1791.1800000000003</v>
      </c>
    </row>
    <row r="1137" spans="1:14" ht="14.4" customHeight="1" x14ac:dyDescent="0.3">
      <c r="A1137" s="664" t="s">
        <v>544</v>
      </c>
      <c r="B1137" s="665" t="s">
        <v>545</v>
      </c>
      <c r="C1137" s="666" t="s">
        <v>554</v>
      </c>
      <c r="D1137" s="667" t="s">
        <v>4278</v>
      </c>
      <c r="E1137" s="666" t="s">
        <v>569</v>
      </c>
      <c r="F1137" s="667" t="s">
        <v>4283</v>
      </c>
      <c r="G1137" s="666" t="s">
        <v>613</v>
      </c>
      <c r="H1137" s="666" t="s">
        <v>1888</v>
      </c>
      <c r="I1137" s="666" t="s">
        <v>1888</v>
      </c>
      <c r="J1137" s="666" t="s">
        <v>1889</v>
      </c>
      <c r="K1137" s="666" t="s">
        <v>1890</v>
      </c>
      <c r="L1137" s="668">
        <v>626.82124770417488</v>
      </c>
      <c r="M1137" s="668">
        <v>50.114169299999993</v>
      </c>
      <c r="N1137" s="669">
        <v>31412.62612828425</v>
      </c>
    </row>
    <row r="1138" spans="1:14" ht="14.4" customHeight="1" x14ac:dyDescent="0.3">
      <c r="A1138" s="664" t="s">
        <v>544</v>
      </c>
      <c r="B1138" s="665" t="s">
        <v>545</v>
      </c>
      <c r="C1138" s="666" t="s">
        <v>554</v>
      </c>
      <c r="D1138" s="667" t="s">
        <v>4278</v>
      </c>
      <c r="E1138" s="666" t="s">
        <v>569</v>
      </c>
      <c r="F1138" s="667" t="s">
        <v>4283</v>
      </c>
      <c r="G1138" s="666" t="s">
        <v>613</v>
      </c>
      <c r="H1138" s="666" t="s">
        <v>3440</v>
      </c>
      <c r="I1138" s="666" t="s">
        <v>3441</v>
      </c>
      <c r="J1138" s="666" t="s">
        <v>3442</v>
      </c>
      <c r="K1138" s="666" t="s">
        <v>3443</v>
      </c>
      <c r="L1138" s="668">
        <v>302.01965007068799</v>
      </c>
      <c r="M1138" s="668">
        <v>1.1019999999999999</v>
      </c>
      <c r="N1138" s="669">
        <v>332.8256543778981</v>
      </c>
    </row>
    <row r="1139" spans="1:14" ht="14.4" customHeight="1" x14ac:dyDescent="0.3">
      <c r="A1139" s="664" t="s">
        <v>544</v>
      </c>
      <c r="B1139" s="665" t="s">
        <v>545</v>
      </c>
      <c r="C1139" s="666" t="s">
        <v>554</v>
      </c>
      <c r="D1139" s="667" t="s">
        <v>4278</v>
      </c>
      <c r="E1139" s="666" t="s">
        <v>569</v>
      </c>
      <c r="F1139" s="667" t="s">
        <v>4283</v>
      </c>
      <c r="G1139" s="666" t="s">
        <v>613</v>
      </c>
      <c r="H1139" s="666" t="s">
        <v>3444</v>
      </c>
      <c r="I1139" s="666" t="s">
        <v>3445</v>
      </c>
      <c r="J1139" s="666" t="s">
        <v>3446</v>
      </c>
      <c r="K1139" s="666" t="s">
        <v>1887</v>
      </c>
      <c r="L1139" s="668">
        <v>78.400000000000006</v>
      </c>
      <c r="M1139" s="668">
        <v>1</v>
      </c>
      <c r="N1139" s="669">
        <v>78.400000000000006</v>
      </c>
    </row>
    <row r="1140" spans="1:14" ht="14.4" customHeight="1" x14ac:dyDescent="0.3">
      <c r="A1140" s="664" t="s">
        <v>544</v>
      </c>
      <c r="B1140" s="665" t="s">
        <v>545</v>
      </c>
      <c r="C1140" s="666" t="s">
        <v>554</v>
      </c>
      <c r="D1140" s="667" t="s">
        <v>4278</v>
      </c>
      <c r="E1140" s="666" t="s">
        <v>569</v>
      </c>
      <c r="F1140" s="667" t="s">
        <v>4283</v>
      </c>
      <c r="G1140" s="666" t="s">
        <v>613</v>
      </c>
      <c r="H1140" s="666" t="s">
        <v>1891</v>
      </c>
      <c r="I1140" s="666" t="s">
        <v>1584</v>
      </c>
      <c r="J1140" s="666" t="s">
        <v>1892</v>
      </c>
      <c r="K1140" s="666"/>
      <c r="L1140" s="668">
        <v>12.748843367195622</v>
      </c>
      <c r="M1140" s="668">
        <v>141</v>
      </c>
      <c r="N1140" s="669">
        <v>1797.5869147745827</v>
      </c>
    </row>
    <row r="1141" spans="1:14" ht="14.4" customHeight="1" x14ac:dyDescent="0.3">
      <c r="A1141" s="664" t="s">
        <v>544</v>
      </c>
      <c r="B1141" s="665" t="s">
        <v>545</v>
      </c>
      <c r="C1141" s="666" t="s">
        <v>554</v>
      </c>
      <c r="D1141" s="667" t="s">
        <v>4278</v>
      </c>
      <c r="E1141" s="666" t="s">
        <v>569</v>
      </c>
      <c r="F1141" s="667" t="s">
        <v>4283</v>
      </c>
      <c r="G1141" s="666" t="s">
        <v>613</v>
      </c>
      <c r="H1141" s="666" t="s">
        <v>1893</v>
      </c>
      <c r="I1141" s="666" t="s">
        <v>1584</v>
      </c>
      <c r="J1141" s="666" t="s">
        <v>1894</v>
      </c>
      <c r="K1141" s="666"/>
      <c r="L1141" s="668">
        <v>2.4202937123251727</v>
      </c>
      <c r="M1141" s="668">
        <v>79</v>
      </c>
      <c r="N1141" s="669">
        <v>191.20320327368864</v>
      </c>
    </row>
    <row r="1142" spans="1:14" ht="14.4" customHeight="1" x14ac:dyDescent="0.3">
      <c r="A1142" s="664" t="s">
        <v>544</v>
      </c>
      <c r="B1142" s="665" t="s">
        <v>545</v>
      </c>
      <c r="C1142" s="666" t="s">
        <v>554</v>
      </c>
      <c r="D1142" s="667" t="s">
        <v>4278</v>
      </c>
      <c r="E1142" s="666" t="s">
        <v>569</v>
      </c>
      <c r="F1142" s="667" t="s">
        <v>4283</v>
      </c>
      <c r="G1142" s="666" t="s">
        <v>613</v>
      </c>
      <c r="H1142" s="666" t="s">
        <v>3447</v>
      </c>
      <c r="I1142" s="666" t="s">
        <v>3448</v>
      </c>
      <c r="J1142" s="666" t="s">
        <v>3449</v>
      </c>
      <c r="K1142" s="666" t="s">
        <v>3450</v>
      </c>
      <c r="L1142" s="668">
        <v>192.04999999999998</v>
      </c>
      <c r="M1142" s="668">
        <v>2</v>
      </c>
      <c r="N1142" s="669">
        <v>384.09999999999997</v>
      </c>
    </row>
    <row r="1143" spans="1:14" ht="14.4" customHeight="1" x14ac:dyDescent="0.3">
      <c r="A1143" s="664" t="s">
        <v>544</v>
      </c>
      <c r="B1143" s="665" t="s">
        <v>545</v>
      </c>
      <c r="C1143" s="666" t="s">
        <v>554</v>
      </c>
      <c r="D1143" s="667" t="s">
        <v>4278</v>
      </c>
      <c r="E1143" s="666" t="s">
        <v>569</v>
      </c>
      <c r="F1143" s="667" t="s">
        <v>4283</v>
      </c>
      <c r="G1143" s="666" t="s">
        <v>613</v>
      </c>
      <c r="H1143" s="666" t="s">
        <v>3451</v>
      </c>
      <c r="I1143" s="666" t="s">
        <v>1062</v>
      </c>
      <c r="J1143" s="666" t="s">
        <v>3452</v>
      </c>
      <c r="K1143" s="666" t="s">
        <v>3453</v>
      </c>
      <c r="L1143" s="668">
        <v>109.03466804776535</v>
      </c>
      <c r="M1143" s="668">
        <v>10</v>
      </c>
      <c r="N1143" s="669">
        <v>1090.3466804776535</v>
      </c>
    </row>
    <row r="1144" spans="1:14" ht="14.4" customHeight="1" x14ac:dyDescent="0.3">
      <c r="A1144" s="664" t="s">
        <v>544</v>
      </c>
      <c r="B1144" s="665" t="s">
        <v>545</v>
      </c>
      <c r="C1144" s="666" t="s">
        <v>554</v>
      </c>
      <c r="D1144" s="667" t="s">
        <v>4278</v>
      </c>
      <c r="E1144" s="666" t="s">
        <v>569</v>
      </c>
      <c r="F1144" s="667" t="s">
        <v>4283</v>
      </c>
      <c r="G1144" s="666" t="s">
        <v>613</v>
      </c>
      <c r="H1144" s="666" t="s">
        <v>3454</v>
      </c>
      <c r="I1144" s="666" t="s">
        <v>3455</v>
      </c>
      <c r="J1144" s="666" t="s">
        <v>3456</v>
      </c>
      <c r="K1144" s="666" t="s">
        <v>1118</v>
      </c>
      <c r="L1144" s="668">
        <v>96.889129837980505</v>
      </c>
      <c r="M1144" s="668">
        <v>1</v>
      </c>
      <c r="N1144" s="669">
        <v>96.889129837980505</v>
      </c>
    </row>
    <row r="1145" spans="1:14" ht="14.4" customHeight="1" x14ac:dyDescent="0.3">
      <c r="A1145" s="664" t="s">
        <v>544</v>
      </c>
      <c r="B1145" s="665" t="s">
        <v>545</v>
      </c>
      <c r="C1145" s="666" t="s">
        <v>554</v>
      </c>
      <c r="D1145" s="667" t="s">
        <v>4278</v>
      </c>
      <c r="E1145" s="666" t="s">
        <v>569</v>
      </c>
      <c r="F1145" s="667" t="s">
        <v>4283</v>
      </c>
      <c r="G1145" s="666" t="s">
        <v>613</v>
      </c>
      <c r="H1145" s="666" t="s">
        <v>3457</v>
      </c>
      <c r="I1145" s="666" t="s">
        <v>3457</v>
      </c>
      <c r="J1145" s="666" t="s">
        <v>3458</v>
      </c>
      <c r="K1145" s="666" t="s">
        <v>3459</v>
      </c>
      <c r="L1145" s="668">
        <v>925.9100000000002</v>
      </c>
      <c r="M1145" s="668">
        <v>1</v>
      </c>
      <c r="N1145" s="669">
        <v>925.9100000000002</v>
      </c>
    </row>
    <row r="1146" spans="1:14" ht="14.4" customHeight="1" x14ac:dyDescent="0.3">
      <c r="A1146" s="664" t="s">
        <v>544</v>
      </c>
      <c r="B1146" s="665" t="s">
        <v>545</v>
      </c>
      <c r="C1146" s="666" t="s">
        <v>554</v>
      </c>
      <c r="D1146" s="667" t="s">
        <v>4278</v>
      </c>
      <c r="E1146" s="666" t="s">
        <v>569</v>
      </c>
      <c r="F1146" s="667" t="s">
        <v>4283</v>
      </c>
      <c r="G1146" s="666" t="s">
        <v>613</v>
      </c>
      <c r="H1146" s="666" t="s">
        <v>1895</v>
      </c>
      <c r="I1146" s="666" t="s">
        <v>1062</v>
      </c>
      <c r="J1146" s="666" t="s">
        <v>1896</v>
      </c>
      <c r="K1146" s="666"/>
      <c r="L1146" s="668">
        <v>124.33999999999996</v>
      </c>
      <c r="M1146" s="668">
        <v>1</v>
      </c>
      <c r="N1146" s="669">
        <v>124.33999999999996</v>
      </c>
    </row>
    <row r="1147" spans="1:14" ht="14.4" customHeight="1" x14ac:dyDescent="0.3">
      <c r="A1147" s="664" t="s">
        <v>544</v>
      </c>
      <c r="B1147" s="665" t="s">
        <v>545</v>
      </c>
      <c r="C1147" s="666" t="s">
        <v>554</v>
      </c>
      <c r="D1147" s="667" t="s">
        <v>4278</v>
      </c>
      <c r="E1147" s="666" t="s">
        <v>569</v>
      </c>
      <c r="F1147" s="667" t="s">
        <v>4283</v>
      </c>
      <c r="G1147" s="666" t="s">
        <v>613</v>
      </c>
      <c r="H1147" s="666" t="s">
        <v>1899</v>
      </c>
      <c r="I1147" s="666" t="s">
        <v>1062</v>
      </c>
      <c r="J1147" s="666" t="s">
        <v>1900</v>
      </c>
      <c r="K1147" s="666"/>
      <c r="L1147" s="668">
        <v>281.58999999999997</v>
      </c>
      <c r="M1147" s="668">
        <v>21</v>
      </c>
      <c r="N1147" s="669">
        <v>5913.3899999999994</v>
      </c>
    </row>
    <row r="1148" spans="1:14" ht="14.4" customHeight="1" x14ac:dyDescent="0.3">
      <c r="A1148" s="664" t="s">
        <v>544</v>
      </c>
      <c r="B1148" s="665" t="s">
        <v>545</v>
      </c>
      <c r="C1148" s="666" t="s">
        <v>554</v>
      </c>
      <c r="D1148" s="667" t="s">
        <v>4278</v>
      </c>
      <c r="E1148" s="666" t="s">
        <v>569</v>
      </c>
      <c r="F1148" s="667" t="s">
        <v>4283</v>
      </c>
      <c r="G1148" s="666" t="s">
        <v>613</v>
      </c>
      <c r="H1148" s="666" t="s">
        <v>1901</v>
      </c>
      <c r="I1148" s="666" t="s">
        <v>1821</v>
      </c>
      <c r="J1148" s="666" t="s">
        <v>1902</v>
      </c>
      <c r="K1148" s="666" t="s">
        <v>1903</v>
      </c>
      <c r="L1148" s="668">
        <v>79.639999999999986</v>
      </c>
      <c r="M1148" s="668">
        <v>2</v>
      </c>
      <c r="N1148" s="669">
        <v>159.27999999999997</v>
      </c>
    </row>
    <row r="1149" spans="1:14" ht="14.4" customHeight="1" x14ac:dyDescent="0.3">
      <c r="A1149" s="664" t="s">
        <v>544</v>
      </c>
      <c r="B1149" s="665" t="s">
        <v>545</v>
      </c>
      <c r="C1149" s="666" t="s">
        <v>554</v>
      </c>
      <c r="D1149" s="667" t="s">
        <v>4278</v>
      </c>
      <c r="E1149" s="666" t="s">
        <v>569</v>
      </c>
      <c r="F1149" s="667" t="s">
        <v>4283</v>
      </c>
      <c r="G1149" s="666" t="s">
        <v>613</v>
      </c>
      <c r="H1149" s="666" t="s">
        <v>3460</v>
      </c>
      <c r="I1149" s="666" t="s">
        <v>3461</v>
      </c>
      <c r="J1149" s="666" t="s">
        <v>3462</v>
      </c>
      <c r="K1149" s="666" t="s">
        <v>3463</v>
      </c>
      <c r="L1149" s="668">
        <v>159.78000000000003</v>
      </c>
      <c r="M1149" s="668">
        <v>1</v>
      </c>
      <c r="N1149" s="669">
        <v>159.78000000000003</v>
      </c>
    </row>
    <row r="1150" spans="1:14" ht="14.4" customHeight="1" x14ac:dyDescent="0.3">
      <c r="A1150" s="664" t="s">
        <v>544</v>
      </c>
      <c r="B1150" s="665" t="s">
        <v>545</v>
      </c>
      <c r="C1150" s="666" t="s">
        <v>554</v>
      </c>
      <c r="D1150" s="667" t="s">
        <v>4278</v>
      </c>
      <c r="E1150" s="666" t="s">
        <v>569</v>
      </c>
      <c r="F1150" s="667" t="s">
        <v>4283</v>
      </c>
      <c r="G1150" s="666" t="s">
        <v>613</v>
      </c>
      <c r="H1150" s="666" t="s">
        <v>3464</v>
      </c>
      <c r="I1150" s="666" t="s">
        <v>1062</v>
      </c>
      <c r="J1150" s="666" t="s">
        <v>3465</v>
      </c>
      <c r="K1150" s="666"/>
      <c r="L1150" s="668">
        <v>40.309841926951094</v>
      </c>
      <c r="M1150" s="668">
        <v>3</v>
      </c>
      <c r="N1150" s="669">
        <v>120.92952578085328</v>
      </c>
    </row>
    <row r="1151" spans="1:14" ht="14.4" customHeight="1" x14ac:dyDescent="0.3">
      <c r="A1151" s="664" t="s">
        <v>544</v>
      </c>
      <c r="B1151" s="665" t="s">
        <v>545</v>
      </c>
      <c r="C1151" s="666" t="s">
        <v>554</v>
      </c>
      <c r="D1151" s="667" t="s">
        <v>4278</v>
      </c>
      <c r="E1151" s="666" t="s">
        <v>569</v>
      </c>
      <c r="F1151" s="667" t="s">
        <v>4283</v>
      </c>
      <c r="G1151" s="666" t="s">
        <v>613</v>
      </c>
      <c r="H1151" s="666" t="s">
        <v>1906</v>
      </c>
      <c r="I1151" s="666" t="s">
        <v>1062</v>
      </c>
      <c r="J1151" s="666" t="s">
        <v>1907</v>
      </c>
      <c r="K1151" s="666"/>
      <c r="L1151" s="668">
        <v>122.61</v>
      </c>
      <c r="M1151" s="668">
        <v>3</v>
      </c>
      <c r="N1151" s="669">
        <v>367.83</v>
      </c>
    </row>
    <row r="1152" spans="1:14" ht="14.4" customHeight="1" x14ac:dyDescent="0.3">
      <c r="A1152" s="664" t="s">
        <v>544</v>
      </c>
      <c r="B1152" s="665" t="s">
        <v>545</v>
      </c>
      <c r="C1152" s="666" t="s">
        <v>554</v>
      </c>
      <c r="D1152" s="667" t="s">
        <v>4278</v>
      </c>
      <c r="E1152" s="666" t="s">
        <v>569</v>
      </c>
      <c r="F1152" s="667" t="s">
        <v>4283</v>
      </c>
      <c r="G1152" s="666" t="s">
        <v>613</v>
      </c>
      <c r="H1152" s="666" t="s">
        <v>3466</v>
      </c>
      <c r="I1152" s="666" t="s">
        <v>3467</v>
      </c>
      <c r="J1152" s="666" t="s">
        <v>1014</v>
      </c>
      <c r="K1152" s="666" t="s">
        <v>3468</v>
      </c>
      <c r="L1152" s="668">
        <v>61.11999999999999</v>
      </c>
      <c r="M1152" s="668">
        <v>1</v>
      </c>
      <c r="N1152" s="669">
        <v>61.11999999999999</v>
      </c>
    </row>
    <row r="1153" spans="1:14" ht="14.4" customHeight="1" x14ac:dyDescent="0.3">
      <c r="A1153" s="664" t="s">
        <v>544</v>
      </c>
      <c r="B1153" s="665" t="s">
        <v>545</v>
      </c>
      <c r="C1153" s="666" t="s">
        <v>554</v>
      </c>
      <c r="D1153" s="667" t="s">
        <v>4278</v>
      </c>
      <c r="E1153" s="666" t="s">
        <v>569</v>
      </c>
      <c r="F1153" s="667" t="s">
        <v>4283</v>
      </c>
      <c r="G1153" s="666" t="s">
        <v>613</v>
      </c>
      <c r="H1153" s="666" t="s">
        <v>1915</v>
      </c>
      <c r="I1153" s="666" t="s">
        <v>1915</v>
      </c>
      <c r="J1153" s="666" t="s">
        <v>1916</v>
      </c>
      <c r="K1153" s="666" t="s">
        <v>602</v>
      </c>
      <c r="L1153" s="668">
        <v>24.720000000000017</v>
      </c>
      <c r="M1153" s="668">
        <v>1</v>
      </c>
      <c r="N1153" s="669">
        <v>24.720000000000017</v>
      </c>
    </row>
    <row r="1154" spans="1:14" ht="14.4" customHeight="1" x14ac:dyDescent="0.3">
      <c r="A1154" s="664" t="s">
        <v>544</v>
      </c>
      <c r="B1154" s="665" t="s">
        <v>545</v>
      </c>
      <c r="C1154" s="666" t="s">
        <v>554</v>
      </c>
      <c r="D1154" s="667" t="s">
        <v>4278</v>
      </c>
      <c r="E1154" s="666" t="s">
        <v>569</v>
      </c>
      <c r="F1154" s="667" t="s">
        <v>4283</v>
      </c>
      <c r="G1154" s="666" t="s">
        <v>613</v>
      </c>
      <c r="H1154" s="666" t="s">
        <v>3469</v>
      </c>
      <c r="I1154" s="666" t="s">
        <v>1062</v>
      </c>
      <c r="J1154" s="666" t="s">
        <v>3470</v>
      </c>
      <c r="K1154" s="666"/>
      <c r="L1154" s="668">
        <v>422.11529649833687</v>
      </c>
      <c r="M1154" s="668">
        <v>1</v>
      </c>
      <c r="N1154" s="669">
        <v>422.11529649833687</v>
      </c>
    </row>
    <row r="1155" spans="1:14" ht="14.4" customHeight="1" x14ac:dyDescent="0.3">
      <c r="A1155" s="664" t="s">
        <v>544</v>
      </c>
      <c r="B1155" s="665" t="s">
        <v>545</v>
      </c>
      <c r="C1155" s="666" t="s">
        <v>554</v>
      </c>
      <c r="D1155" s="667" t="s">
        <v>4278</v>
      </c>
      <c r="E1155" s="666" t="s">
        <v>569</v>
      </c>
      <c r="F1155" s="667" t="s">
        <v>4283</v>
      </c>
      <c r="G1155" s="666" t="s">
        <v>613</v>
      </c>
      <c r="H1155" s="666" t="s">
        <v>1917</v>
      </c>
      <c r="I1155" s="666" t="s">
        <v>1917</v>
      </c>
      <c r="J1155" s="666" t="s">
        <v>1918</v>
      </c>
      <c r="K1155" s="666" t="s">
        <v>1919</v>
      </c>
      <c r="L1155" s="668">
        <v>247.49999999999997</v>
      </c>
      <c r="M1155" s="668">
        <v>6</v>
      </c>
      <c r="N1155" s="669">
        <v>1484.9999999999998</v>
      </c>
    </row>
    <row r="1156" spans="1:14" ht="14.4" customHeight="1" x14ac:dyDescent="0.3">
      <c r="A1156" s="664" t="s">
        <v>544</v>
      </c>
      <c r="B1156" s="665" t="s">
        <v>545</v>
      </c>
      <c r="C1156" s="666" t="s">
        <v>554</v>
      </c>
      <c r="D1156" s="667" t="s">
        <v>4278</v>
      </c>
      <c r="E1156" s="666" t="s">
        <v>569</v>
      </c>
      <c r="F1156" s="667" t="s">
        <v>4283</v>
      </c>
      <c r="G1156" s="666" t="s">
        <v>613</v>
      </c>
      <c r="H1156" s="666" t="s">
        <v>3471</v>
      </c>
      <c r="I1156" s="666" t="s">
        <v>3471</v>
      </c>
      <c r="J1156" s="666" t="s">
        <v>3472</v>
      </c>
      <c r="K1156" s="666" t="s">
        <v>3473</v>
      </c>
      <c r="L1156" s="668">
        <v>62.328063551644554</v>
      </c>
      <c r="M1156" s="668">
        <v>21</v>
      </c>
      <c r="N1156" s="669">
        <v>1308.8893345845356</v>
      </c>
    </row>
    <row r="1157" spans="1:14" ht="14.4" customHeight="1" x14ac:dyDescent="0.3">
      <c r="A1157" s="664" t="s">
        <v>544</v>
      </c>
      <c r="B1157" s="665" t="s">
        <v>545</v>
      </c>
      <c r="C1157" s="666" t="s">
        <v>554</v>
      </c>
      <c r="D1157" s="667" t="s">
        <v>4278</v>
      </c>
      <c r="E1157" s="666" t="s">
        <v>569</v>
      </c>
      <c r="F1157" s="667" t="s">
        <v>4283</v>
      </c>
      <c r="G1157" s="666" t="s">
        <v>613</v>
      </c>
      <c r="H1157" s="666" t="s">
        <v>3474</v>
      </c>
      <c r="I1157" s="666" t="s">
        <v>3475</v>
      </c>
      <c r="J1157" s="666" t="s">
        <v>3476</v>
      </c>
      <c r="K1157" s="666" t="s">
        <v>3477</v>
      </c>
      <c r="L1157" s="668">
        <v>92.239638286826306</v>
      </c>
      <c r="M1157" s="668">
        <v>1</v>
      </c>
      <c r="N1157" s="669">
        <v>92.239638286826306</v>
      </c>
    </row>
    <row r="1158" spans="1:14" ht="14.4" customHeight="1" x14ac:dyDescent="0.3">
      <c r="A1158" s="664" t="s">
        <v>544</v>
      </c>
      <c r="B1158" s="665" t="s">
        <v>545</v>
      </c>
      <c r="C1158" s="666" t="s">
        <v>554</v>
      </c>
      <c r="D1158" s="667" t="s">
        <v>4278</v>
      </c>
      <c r="E1158" s="666" t="s">
        <v>569</v>
      </c>
      <c r="F1158" s="667" t="s">
        <v>4283</v>
      </c>
      <c r="G1158" s="666" t="s">
        <v>613</v>
      </c>
      <c r="H1158" s="666" t="s">
        <v>3478</v>
      </c>
      <c r="I1158" s="666" t="s">
        <v>3479</v>
      </c>
      <c r="J1158" s="666" t="s">
        <v>3480</v>
      </c>
      <c r="K1158" s="666" t="s">
        <v>3481</v>
      </c>
      <c r="L1158" s="668">
        <v>2682.3</v>
      </c>
      <c r="M1158" s="668">
        <v>1</v>
      </c>
      <c r="N1158" s="669">
        <v>2682.3</v>
      </c>
    </row>
    <row r="1159" spans="1:14" ht="14.4" customHeight="1" x14ac:dyDescent="0.3">
      <c r="A1159" s="664" t="s">
        <v>544</v>
      </c>
      <c r="B1159" s="665" t="s">
        <v>545</v>
      </c>
      <c r="C1159" s="666" t="s">
        <v>554</v>
      </c>
      <c r="D1159" s="667" t="s">
        <v>4278</v>
      </c>
      <c r="E1159" s="666" t="s">
        <v>569</v>
      </c>
      <c r="F1159" s="667" t="s">
        <v>4283</v>
      </c>
      <c r="G1159" s="666" t="s">
        <v>613</v>
      </c>
      <c r="H1159" s="666" t="s">
        <v>3482</v>
      </c>
      <c r="I1159" s="666" t="s">
        <v>3483</v>
      </c>
      <c r="J1159" s="666" t="s">
        <v>3484</v>
      </c>
      <c r="K1159" s="666" t="s">
        <v>3485</v>
      </c>
      <c r="L1159" s="668">
        <v>502.62284157145194</v>
      </c>
      <c r="M1159" s="668">
        <v>1</v>
      </c>
      <c r="N1159" s="669">
        <v>502.62284157145194</v>
      </c>
    </row>
    <row r="1160" spans="1:14" ht="14.4" customHeight="1" x14ac:dyDescent="0.3">
      <c r="A1160" s="664" t="s">
        <v>544</v>
      </c>
      <c r="B1160" s="665" t="s">
        <v>545</v>
      </c>
      <c r="C1160" s="666" t="s">
        <v>554</v>
      </c>
      <c r="D1160" s="667" t="s">
        <v>4278</v>
      </c>
      <c r="E1160" s="666" t="s">
        <v>569</v>
      </c>
      <c r="F1160" s="667" t="s">
        <v>4283</v>
      </c>
      <c r="G1160" s="666" t="s">
        <v>613</v>
      </c>
      <c r="H1160" s="666" t="s">
        <v>3486</v>
      </c>
      <c r="I1160" s="666" t="s">
        <v>3487</v>
      </c>
      <c r="J1160" s="666" t="s">
        <v>3484</v>
      </c>
      <c r="K1160" s="666" t="s">
        <v>3488</v>
      </c>
      <c r="L1160" s="668">
        <v>160.71000000000006</v>
      </c>
      <c r="M1160" s="668">
        <v>2</v>
      </c>
      <c r="N1160" s="669">
        <v>321.42000000000013</v>
      </c>
    </row>
    <row r="1161" spans="1:14" ht="14.4" customHeight="1" x14ac:dyDescent="0.3">
      <c r="A1161" s="664" t="s">
        <v>544</v>
      </c>
      <c r="B1161" s="665" t="s">
        <v>545</v>
      </c>
      <c r="C1161" s="666" t="s">
        <v>554</v>
      </c>
      <c r="D1161" s="667" t="s">
        <v>4278</v>
      </c>
      <c r="E1161" s="666" t="s">
        <v>569</v>
      </c>
      <c r="F1161" s="667" t="s">
        <v>4283</v>
      </c>
      <c r="G1161" s="666" t="s">
        <v>613</v>
      </c>
      <c r="H1161" s="666" t="s">
        <v>3489</v>
      </c>
      <c r="I1161" s="666" t="s">
        <v>3490</v>
      </c>
      <c r="J1161" s="666" t="s">
        <v>3491</v>
      </c>
      <c r="K1161" s="666" t="s">
        <v>3492</v>
      </c>
      <c r="L1161" s="668">
        <v>4018.75</v>
      </c>
      <c r="M1161" s="668">
        <v>1</v>
      </c>
      <c r="N1161" s="669">
        <v>4018.75</v>
      </c>
    </row>
    <row r="1162" spans="1:14" ht="14.4" customHeight="1" x14ac:dyDescent="0.3">
      <c r="A1162" s="664" t="s">
        <v>544</v>
      </c>
      <c r="B1162" s="665" t="s">
        <v>545</v>
      </c>
      <c r="C1162" s="666" t="s">
        <v>554</v>
      </c>
      <c r="D1162" s="667" t="s">
        <v>4278</v>
      </c>
      <c r="E1162" s="666" t="s">
        <v>569</v>
      </c>
      <c r="F1162" s="667" t="s">
        <v>4283</v>
      </c>
      <c r="G1162" s="666" t="s">
        <v>613</v>
      </c>
      <c r="H1162" s="666" t="s">
        <v>3493</v>
      </c>
      <c r="I1162" s="666" t="s">
        <v>3494</v>
      </c>
      <c r="J1162" s="666" t="s">
        <v>3495</v>
      </c>
      <c r="K1162" s="666" t="s">
        <v>3496</v>
      </c>
      <c r="L1162" s="668">
        <v>80.549999999999983</v>
      </c>
      <c r="M1162" s="668">
        <v>1</v>
      </c>
      <c r="N1162" s="669">
        <v>80.549999999999983</v>
      </c>
    </row>
    <row r="1163" spans="1:14" ht="14.4" customHeight="1" x14ac:dyDescent="0.3">
      <c r="A1163" s="664" t="s">
        <v>544</v>
      </c>
      <c r="B1163" s="665" t="s">
        <v>545</v>
      </c>
      <c r="C1163" s="666" t="s">
        <v>554</v>
      </c>
      <c r="D1163" s="667" t="s">
        <v>4278</v>
      </c>
      <c r="E1163" s="666" t="s">
        <v>569</v>
      </c>
      <c r="F1163" s="667" t="s">
        <v>4283</v>
      </c>
      <c r="G1163" s="666" t="s">
        <v>613</v>
      </c>
      <c r="H1163" s="666" t="s">
        <v>3497</v>
      </c>
      <c r="I1163" s="666" t="s">
        <v>1584</v>
      </c>
      <c r="J1163" s="666" t="s">
        <v>3498</v>
      </c>
      <c r="K1163" s="666" t="s">
        <v>3499</v>
      </c>
      <c r="L1163" s="668">
        <v>2585</v>
      </c>
      <c r="M1163" s="668">
        <v>16</v>
      </c>
      <c r="N1163" s="669">
        <v>41360</v>
      </c>
    </row>
    <row r="1164" spans="1:14" ht="14.4" customHeight="1" x14ac:dyDescent="0.3">
      <c r="A1164" s="664" t="s">
        <v>544</v>
      </c>
      <c r="B1164" s="665" t="s">
        <v>545</v>
      </c>
      <c r="C1164" s="666" t="s">
        <v>554</v>
      </c>
      <c r="D1164" s="667" t="s">
        <v>4278</v>
      </c>
      <c r="E1164" s="666" t="s">
        <v>569</v>
      </c>
      <c r="F1164" s="667" t="s">
        <v>4283</v>
      </c>
      <c r="G1164" s="666" t="s">
        <v>613</v>
      </c>
      <c r="H1164" s="666" t="s">
        <v>1928</v>
      </c>
      <c r="I1164" s="666" t="s">
        <v>1062</v>
      </c>
      <c r="J1164" s="666" t="s">
        <v>1929</v>
      </c>
      <c r="K1164" s="666"/>
      <c r="L1164" s="668">
        <v>56.88652458001684</v>
      </c>
      <c r="M1164" s="668">
        <v>3</v>
      </c>
      <c r="N1164" s="669">
        <v>170.65957374005052</v>
      </c>
    </row>
    <row r="1165" spans="1:14" ht="14.4" customHeight="1" x14ac:dyDescent="0.3">
      <c r="A1165" s="664" t="s">
        <v>544</v>
      </c>
      <c r="B1165" s="665" t="s">
        <v>545</v>
      </c>
      <c r="C1165" s="666" t="s">
        <v>554</v>
      </c>
      <c r="D1165" s="667" t="s">
        <v>4278</v>
      </c>
      <c r="E1165" s="666" t="s">
        <v>569</v>
      </c>
      <c r="F1165" s="667" t="s">
        <v>4283</v>
      </c>
      <c r="G1165" s="666" t="s">
        <v>613</v>
      </c>
      <c r="H1165" s="666" t="s">
        <v>1930</v>
      </c>
      <c r="I1165" s="666" t="s">
        <v>1930</v>
      </c>
      <c r="J1165" s="666" t="s">
        <v>1931</v>
      </c>
      <c r="K1165" s="666" t="s">
        <v>1756</v>
      </c>
      <c r="L1165" s="668">
        <v>95.839557616165592</v>
      </c>
      <c r="M1165" s="668">
        <v>69</v>
      </c>
      <c r="N1165" s="669">
        <v>6612.929475515426</v>
      </c>
    </row>
    <row r="1166" spans="1:14" ht="14.4" customHeight="1" x14ac:dyDescent="0.3">
      <c r="A1166" s="664" t="s">
        <v>544</v>
      </c>
      <c r="B1166" s="665" t="s">
        <v>545</v>
      </c>
      <c r="C1166" s="666" t="s">
        <v>554</v>
      </c>
      <c r="D1166" s="667" t="s">
        <v>4278</v>
      </c>
      <c r="E1166" s="666" t="s">
        <v>569</v>
      </c>
      <c r="F1166" s="667" t="s">
        <v>4283</v>
      </c>
      <c r="G1166" s="666" t="s">
        <v>613</v>
      </c>
      <c r="H1166" s="666" t="s">
        <v>3500</v>
      </c>
      <c r="I1166" s="666" t="s">
        <v>3501</v>
      </c>
      <c r="J1166" s="666" t="s">
        <v>3502</v>
      </c>
      <c r="K1166" s="666"/>
      <c r="L1166" s="668">
        <v>562.96</v>
      </c>
      <c r="M1166" s="668">
        <v>2</v>
      </c>
      <c r="N1166" s="669">
        <v>1125.92</v>
      </c>
    </row>
    <row r="1167" spans="1:14" ht="14.4" customHeight="1" x14ac:dyDescent="0.3">
      <c r="A1167" s="664" t="s">
        <v>544</v>
      </c>
      <c r="B1167" s="665" t="s">
        <v>545</v>
      </c>
      <c r="C1167" s="666" t="s">
        <v>554</v>
      </c>
      <c r="D1167" s="667" t="s">
        <v>4278</v>
      </c>
      <c r="E1167" s="666" t="s">
        <v>569</v>
      </c>
      <c r="F1167" s="667" t="s">
        <v>4283</v>
      </c>
      <c r="G1167" s="666" t="s">
        <v>613</v>
      </c>
      <c r="H1167" s="666" t="s">
        <v>1932</v>
      </c>
      <c r="I1167" s="666" t="s">
        <v>1932</v>
      </c>
      <c r="J1167" s="666" t="s">
        <v>1933</v>
      </c>
      <c r="K1167" s="666" t="s">
        <v>1934</v>
      </c>
      <c r="L1167" s="668">
        <v>94.589407327735543</v>
      </c>
      <c r="M1167" s="668">
        <v>53.879994900000014</v>
      </c>
      <c r="N1167" s="669">
        <v>5096.4767844124153</v>
      </c>
    </row>
    <row r="1168" spans="1:14" ht="14.4" customHeight="1" x14ac:dyDescent="0.3">
      <c r="A1168" s="664" t="s">
        <v>544</v>
      </c>
      <c r="B1168" s="665" t="s">
        <v>545</v>
      </c>
      <c r="C1168" s="666" t="s">
        <v>554</v>
      </c>
      <c r="D1168" s="667" t="s">
        <v>4278</v>
      </c>
      <c r="E1168" s="666" t="s">
        <v>569</v>
      </c>
      <c r="F1168" s="667" t="s">
        <v>4283</v>
      </c>
      <c r="G1168" s="666" t="s">
        <v>613</v>
      </c>
      <c r="H1168" s="666" t="s">
        <v>1935</v>
      </c>
      <c r="I1168" s="666" t="s">
        <v>1935</v>
      </c>
      <c r="J1168" s="666" t="s">
        <v>1933</v>
      </c>
      <c r="K1168" s="666" t="s">
        <v>1936</v>
      </c>
      <c r="L1168" s="668">
        <v>545.03033451726139</v>
      </c>
      <c r="M1168" s="668">
        <v>39.696889399999989</v>
      </c>
      <c r="N1168" s="669">
        <v>21636.008908976721</v>
      </c>
    </row>
    <row r="1169" spans="1:14" ht="14.4" customHeight="1" x14ac:dyDescent="0.3">
      <c r="A1169" s="664" t="s">
        <v>544</v>
      </c>
      <c r="B1169" s="665" t="s">
        <v>545</v>
      </c>
      <c r="C1169" s="666" t="s">
        <v>554</v>
      </c>
      <c r="D1169" s="667" t="s">
        <v>4278</v>
      </c>
      <c r="E1169" s="666" t="s">
        <v>569</v>
      </c>
      <c r="F1169" s="667" t="s">
        <v>4283</v>
      </c>
      <c r="G1169" s="666" t="s">
        <v>613</v>
      </c>
      <c r="H1169" s="666" t="s">
        <v>3503</v>
      </c>
      <c r="I1169" s="666" t="s">
        <v>3504</v>
      </c>
      <c r="J1169" s="666" t="s">
        <v>3505</v>
      </c>
      <c r="K1169" s="666" t="s">
        <v>3506</v>
      </c>
      <c r="L1169" s="668">
        <v>357.64006102427061</v>
      </c>
      <c r="M1169" s="668">
        <v>1</v>
      </c>
      <c r="N1169" s="669">
        <v>357.64006102427061</v>
      </c>
    </row>
    <row r="1170" spans="1:14" ht="14.4" customHeight="1" x14ac:dyDescent="0.3">
      <c r="A1170" s="664" t="s">
        <v>544</v>
      </c>
      <c r="B1170" s="665" t="s">
        <v>545</v>
      </c>
      <c r="C1170" s="666" t="s">
        <v>554</v>
      </c>
      <c r="D1170" s="667" t="s">
        <v>4278</v>
      </c>
      <c r="E1170" s="666" t="s">
        <v>569</v>
      </c>
      <c r="F1170" s="667" t="s">
        <v>4283</v>
      </c>
      <c r="G1170" s="666" t="s">
        <v>613</v>
      </c>
      <c r="H1170" s="666" t="s">
        <v>1937</v>
      </c>
      <c r="I1170" s="666" t="s">
        <v>1937</v>
      </c>
      <c r="J1170" s="666" t="s">
        <v>1938</v>
      </c>
      <c r="K1170" s="666" t="s">
        <v>1939</v>
      </c>
      <c r="L1170" s="668">
        <v>6285.8334599399886</v>
      </c>
      <c r="M1170" s="668">
        <v>9</v>
      </c>
      <c r="N1170" s="669">
        <v>56572.501139459899</v>
      </c>
    </row>
    <row r="1171" spans="1:14" ht="14.4" customHeight="1" x14ac:dyDescent="0.3">
      <c r="A1171" s="664" t="s">
        <v>544</v>
      </c>
      <c r="B1171" s="665" t="s">
        <v>545</v>
      </c>
      <c r="C1171" s="666" t="s">
        <v>554</v>
      </c>
      <c r="D1171" s="667" t="s">
        <v>4278</v>
      </c>
      <c r="E1171" s="666" t="s">
        <v>569</v>
      </c>
      <c r="F1171" s="667" t="s">
        <v>4283</v>
      </c>
      <c r="G1171" s="666" t="s">
        <v>613</v>
      </c>
      <c r="H1171" s="666" t="s">
        <v>1940</v>
      </c>
      <c r="I1171" s="666" t="s">
        <v>1940</v>
      </c>
      <c r="J1171" s="666" t="s">
        <v>1933</v>
      </c>
      <c r="K1171" s="666" t="s">
        <v>1941</v>
      </c>
      <c r="L1171" s="668">
        <v>236.85079556070843</v>
      </c>
      <c r="M1171" s="668">
        <v>93.912784600000023</v>
      </c>
      <c r="N1171" s="669">
        <v>22243.317745831453</v>
      </c>
    </row>
    <row r="1172" spans="1:14" ht="14.4" customHeight="1" x14ac:dyDescent="0.3">
      <c r="A1172" s="664" t="s">
        <v>544</v>
      </c>
      <c r="B1172" s="665" t="s">
        <v>545</v>
      </c>
      <c r="C1172" s="666" t="s">
        <v>554</v>
      </c>
      <c r="D1172" s="667" t="s">
        <v>4278</v>
      </c>
      <c r="E1172" s="666" t="s">
        <v>569</v>
      </c>
      <c r="F1172" s="667" t="s">
        <v>4283</v>
      </c>
      <c r="G1172" s="666" t="s">
        <v>613</v>
      </c>
      <c r="H1172" s="666" t="s">
        <v>3507</v>
      </c>
      <c r="I1172" s="666" t="s">
        <v>1062</v>
      </c>
      <c r="J1172" s="666" t="s">
        <v>3508</v>
      </c>
      <c r="K1172" s="666"/>
      <c r="L1172" s="668">
        <v>70.419965535107139</v>
      </c>
      <c r="M1172" s="668">
        <v>12</v>
      </c>
      <c r="N1172" s="669">
        <v>845.03958642128566</v>
      </c>
    </row>
    <row r="1173" spans="1:14" ht="14.4" customHeight="1" x14ac:dyDescent="0.3">
      <c r="A1173" s="664" t="s">
        <v>544</v>
      </c>
      <c r="B1173" s="665" t="s">
        <v>545</v>
      </c>
      <c r="C1173" s="666" t="s">
        <v>554</v>
      </c>
      <c r="D1173" s="667" t="s">
        <v>4278</v>
      </c>
      <c r="E1173" s="666" t="s">
        <v>569</v>
      </c>
      <c r="F1173" s="667" t="s">
        <v>4283</v>
      </c>
      <c r="G1173" s="666" t="s">
        <v>613</v>
      </c>
      <c r="H1173" s="666" t="s">
        <v>3509</v>
      </c>
      <c r="I1173" s="666" t="s">
        <v>3509</v>
      </c>
      <c r="J1173" s="666" t="s">
        <v>676</v>
      </c>
      <c r="K1173" s="666" t="s">
        <v>3510</v>
      </c>
      <c r="L1173" s="668">
        <v>63.77</v>
      </c>
      <c r="M1173" s="668">
        <v>5</v>
      </c>
      <c r="N1173" s="669">
        <v>318.85000000000002</v>
      </c>
    </row>
    <row r="1174" spans="1:14" ht="14.4" customHeight="1" x14ac:dyDescent="0.3">
      <c r="A1174" s="664" t="s">
        <v>544</v>
      </c>
      <c r="B1174" s="665" t="s">
        <v>545</v>
      </c>
      <c r="C1174" s="666" t="s">
        <v>554</v>
      </c>
      <c r="D1174" s="667" t="s">
        <v>4278</v>
      </c>
      <c r="E1174" s="666" t="s">
        <v>569</v>
      </c>
      <c r="F1174" s="667" t="s">
        <v>4283</v>
      </c>
      <c r="G1174" s="666" t="s">
        <v>613</v>
      </c>
      <c r="H1174" s="666" t="s">
        <v>3511</v>
      </c>
      <c r="I1174" s="666" t="s">
        <v>3512</v>
      </c>
      <c r="J1174" s="666" t="s">
        <v>3513</v>
      </c>
      <c r="K1174" s="666" t="s">
        <v>3514</v>
      </c>
      <c r="L1174" s="668">
        <v>431.48333333333335</v>
      </c>
      <c r="M1174" s="668">
        <v>3</v>
      </c>
      <c r="N1174" s="669">
        <v>1294.45</v>
      </c>
    </row>
    <row r="1175" spans="1:14" ht="14.4" customHeight="1" x14ac:dyDescent="0.3">
      <c r="A1175" s="664" t="s">
        <v>544</v>
      </c>
      <c r="B1175" s="665" t="s">
        <v>545</v>
      </c>
      <c r="C1175" s="666" t="s">
        <v>554</v>
      </c>
      <c r="D1175" s="667" t="s">
        <v>4278</v>
      </c>
      <c r="E1175" s="666" t="s">
        <v>569</v>
      </c>
      <c r="F1175" s="667" t="s">
        <v>4283</v>
      </c>
      <c r="G1175" s="666" t="s">
        <v>613</v>
      </c>
      <c r="H1175" s="666" t="s">
        <v>1950</v>
      </c>
      <c r="I1175" s="666" t="s">
        <v>1950</v>
      </c>
      <c r="J1175" s="666" t="s">
        <v>1933</v>
      </c>
      <c r="K1175" s="666" t="s">
        <v>1951</v>
      </c>
      <c r="L1175" s="668">
        <v>749.16269142281612</v>
      </c>
      <c r="M1175" s="668">
        <v>12.791988000000002</v>
      </c>
      <c r="N1175" s="669">
        <v>9583.2801587283684</v>
      </c>
    </row>
    <row r="1176" spans="1:14" ht="14.4" customHeight="1" x14ac:dyDescent="0.3">
      <c r="A1176" s="664" t="s">
        <v>544</v>
      </c>
      <c r="B1176" s="665" t="s">
        <v>545</v>
      </c>
      <c r="C1176" s="666" t="s">
        <v>554</v>
      </c>
      <c r="D1176" s="667" t="s">
        <v>4278</v>
      </c>
      <c r="E1176" s="666" t="s">
        <v>569</v>
      </c>
      <c r="F1176" s="667" t="s">
        <v>4283</v>
      </c>
      <c r="G1176" s="666" t="s">
        <v>613</v>
      </c>
      <c r="H1176" s="666" t="s">
        <v>3515</v>
      </c>
      <c r="I1176" s="666" t="s">
        <v>3516</v>
      </c>
      <c r="J1176" s="666" t="s">
        <v>3517</v>
      </c>
      <c r="K1176" s="666" t="s">
        <v>3518</v>
      </c>
      <c r="L1176" s="668">
        <v>27.959986874607438</v>
      </c>
      <c r="M1176" s="668">
        <v>3</v>
      </c>
      <c r="N1176" s="669">
        <v>83.879960623822313</v>
      </c>
    </row>
    <row r="1177" spans="1:14" ht="14.4" customHeight="1" x14ac:dyDescent="0.3">
      <c r="A1177" s="664" t="s">
        <v>544</v>
      </c>
      <c r="B1177" s="665" t="s">
        <v>545</v>
      </c>
      <c r="C1177" s="666" t="s">
        <v>554</v>
      </c>
      <c r="D1177" s="667" t="s">
        <v>4278</v>
      </c>
      <c r="E1177" s="666" t="s">
        <v>569</v>
      </c>
      <c r="F1177" s="667" t="s">
        <v>4283</v>
      </c>
      <c r="G1177" s="666" t="s">
        <v>613</v>
      </c>
      <c r="H1177" s="666" t="s">
        <v>3519</v>
      </c>
      <c r="I1177" s="666" t="s">
        <v>3519</v>
      </c>
      <c r="J1177" s="666" t="s">
        <v>3520</v>
      </c>
      <c r="K1177" s="666" t="s">
        <v>3521</v>
      </c>
      <c r="L1177" s="668">
        <v>4309.8</v>
      </c>
      <c r="M1177" s="668">
        <v>1</v>
      </c>
      <c r="N1177" s="669">
        <v>4309.8</v>
      </c>
    </row>
    <row r="1178" spans="1:14" ht="14.4" customHeight="1" x14ac:dyDescent="0.3">
      <c r="A1178" s="664" t="s">
        <v>544</v>
      </c>
      <c r="B1178" s="665" t="s">
        <v>545</v>
      </c>
      <c r="C1178" s="666" t="s">
        <v>554</v>
      </c>
      <c r="D1178" s="667" t="s">
        <v>4278</v>
      </c>
      <c r="E1178" s="666" t="s">
        <v>569</v>
      </c>
      <c r="F1178" s="667" t="s">
        <v>4283</v>
      </c>
      <c r="G1178" s="666" t="s">
        <v>613</v>
      </c>
      <c r="H1178" s="666" t="s">
        <v>1952</v>
      </c>
      <c r="I1178" s="666" t="s">
        <v>1062</v>
      </c>
      <c r="J1178" s="666" t="s">
        <v>1953</v>
      </c>
      <c r="K1178" s="666"/>
      <c r="L1178" s="668">
        <v>30.78</v>
      </c>
      <c r="M1178" s="668">
        <v>2</v>
      </c>
      <c r="N1178" s="669">
        <v>61.56</v>
      </c>
    </row>
    <row r="1179" spans="1:14" ht="14.4" customHeight="1" x14ac:dyDescent="0.3">
      <c r="A1179" s="664" t="s">
        <v>544</v>
      </c>
      <c r="B1179" s="665" t="s">
        <v>545</v>
      </c>
      <c r="C1179" s="666" t="s">
        <v>554</v>
      </c>
      <c r="D1179" s="667" t="s">
        <v>4278</v>
      </c>
      <c r="E1179" s="666" t="s">
        <v>569</v>
      </c>
      <c r="F1179" s="667" t="s">
        <v>4283</v>
      </c>
      <c r="G1179" s="666" t="s">
        <v>613</v>
      </c>
      <c r="H1179" s="666" t="s">
        <v>1954</v>
      </c>
      <c r="I1179" s="666" t="s">
        <v>1954</v>
      </c>
      <c r="J1179" s="666" t="s">
        <v>1955</v>
      </c>
      <c r="K1179" s="666" t="s">
        <v>1147</v>
      </c>
      <c r="L1179" s="668">
        <v>74.920000000000016</v>
      </c>
      <c r="M1179" s="668">
        <v>5</v>
      </c>
      <c r="N1179" s="669">
        <v>374.60000000000008</v>
      </c>
    </row>
    <row r="1180" spans="1:14" ht="14.4" customHeight="1" x14ac:dyDescent="0.3">
      <c r="A1180" s="664" t="s">
        <v>544</v>
      </c>
      <c r="B1180" s="665" t="s">
        <v>545</v>
      </c>
      <c r="C1180" s="666" t="s">
        <v>554</v>
      </c>
      <c r="D1180" s="667" t="s">
        <v>4278</v>
      </c>
      <c r="E1180" s="666" t="s">
        <v>569</v>
      </c>
      <c r="F1180" s="667" t="s">
        <v>4283</v>
      </c>
      <c r="G1180" s="666" t="s">
        <v>613</v>
      </c>
      <c r="H1180" s="666" t="s">
        <v>1956</v>
      </c>
      <c r="I1180" s="666" t="s">
        <v>1956</v>
      </c>
      <c r="J1180" s="666" t="s">
        <v>766</v>
      </c>
      <c r="K1180" s="666" t="s">
        <v>1957</v>
      </c>
      <c r="L1180" s="668">
        <v>534.15</v>
      </c>
      <c r="M1180" s="668">
        <v>1</v>
      </c>
      <c r="N1180" s="669">
        <v>534.15</v>
      </c>
    </row>
    <row r="1181" spans="1:14" ht="14.4" customHeight="1" x14ac:dyDescent="0.3">
      <c r="A1181" s="664" t="s">
        <v>544</v>
      </c>
      <c r="B1181" s="665" t="s">
        <v>545</v>
      </c>
      <c r="C1181" s="666" t="s">
        <v>554</v>
      </c>
      <c r="D1181" s="667" t="s">
        <v>4278</v>
      </c>
      <c r="E1181" s="666" t="s">
        <v>569</v>
      </c>
      <c r="F1181" s="667" t="s">
        <v>4283</v>
      </c>
      <c r="G1181" s="666" t="s">
        <v>613</v>
      </c>
      <c r="H1181" s="666" t="s">
        <v>3522</v>
      </c>
      <c r="I1181" s="666" t="s">
        <v>1062</v>
      </c>
      <c r="J1181" s="666" t="s">
        <v>3523</v>
      </c>
      <c r="K1181" s="666"/>
      <c r="L1181" s="668">
        <v>163.35000000000002</v>
      </c>
      <c r="M1181" s="668">
        <v>1</v>
      </c>
      <c r="N1181" s="669">
        <v>163.35000000000002</v>
      </c>
    </row>
    <row r="1182" spans="1:14" ht="14.4" customHeight="1" x14ac:dyDescent="0.3">
      <c r="A1182" s="664" t="s">
        <v>544</v>
      </c>
      <c r="B1182" s="665" t="s">
        <v>545</v>
      </c>
      <c r="C1182" s="666" t="s">
        <v>554</v>
      </c>
      <c r="D1182" s="667" t="s">
        <v>4278</v>
      </c>
      <c r="E1182" s="666" t="s">
        <v>569</v>
      </c>
      <c r="F1182" s="667" t="s">
        <v>4283</v>
      </c>
      <c r="G1182" s="666" t="s">
        <v>613</v>
      </c>
      <c r="H1182" s="666" t="s">
        <v>1968</v>
      </c>
      <c r="I1182" s="666" t="s">
        <v>1968</v>
      </c>
      <c r="J1182" s="666" t="s">
        <v>1085</v>
      </c>
      <c r="K1182" s="666" t="s">
        <v>1969</v>
      </c>
      <c r="L1182" s="668">
        <v>130.81333333333333</v>
      </c>
      <c r="M1182" s="668">
        <v>15</v>
      </c>
      <c r="N1182" s="669">
        <v>1962.2</v>
      </c>
    </row>
    <row r="1183" spans="1:14" ht="14.4" customHeight="1" x14ac:dyDescent="0.3">
      <c r="A1183" s="664" t="s">
        <v>544</v>
      </c>
      <c r="B1183" s="665" t="s">
        <v>545</v>
      </c>
      <c r="C1183" s="666" t="s">
        <v>554</v>
      </c>
      <c r="D1183" s="667" t="s">
        <v>4278</v>
      </c>
      <c r="E1183" s="666" t="s">
        <v>569</v>
      </c>
      <c r="F1183" s="667" t="s">
        <v>4283</v>
      </c>
      <c r="G1183" s="666" t="s">
        <v>613</v>
      </c>
      <c r="H1183" s="666" t="s">
        <v>1977</v>
      </c>
      <c r="I1183" s="666" t="s">
        <v>1977</v>
      </c>
      <c r="J1183" s="666" t="s">
        <v>1978</v>
      </c>
      <c r="K1183" s="666" t="s">
        <v>1979</v>
      </c>
      <c r="L1183" s="668">
        <v>44.000019276323741</v>
      </c>
      <c r="M1183" s="668">
        <v>75</v>
      </c>
      <c r="N1183" s="669">
        <v>3300.0014457242805</v>
      </c>
    </row>
    <row r="1184" spans="1:14" ht="14.4" customHeight="1" x14ac:dyDescent="0.3">
      <c r="A1184" s="664" t="s">
        <v>544</v>
      </c>
      <c r="B1184" s="665" t="s">
        <v>545</v>
      </c>
      <c r="C1184" s="666" t="s">
        <v>554</v>
      </c>
      <c r="D1184" s="667" t="s">
        <v>4278</v>
      </c>
      <c r="E1184" s="666" t="s">
        <v>569</v>
      </c>
      <c r="F1184" s="667" t="s">
        <v>4283</v>
      </c>
      <c r="G1184" s="666" t="s">
        <v>613</v>
      </c>
      <c r="H1184" s="666" t="s">
        <v>3524</v>
      </c>
      <c r="I1184" s="666" t="s">
        <v>3524</v>
      </c>
      <c r="J1184" s="666" t="s">
        <v>3525</v>
      </c>
      <c r="K1184" s="666" t="s">
        <v>3526</v>
      </c>
      <c r="L1184" s="668">
        <v>67.319999999999965</v>
      </c>
      <c r="M1184" s="668">
        <v>1</v>
      </c>
      <c r="N1184" s="669">
        <v>67.319999999999965</v>
      </c>
    </row>
    <row r="1185" spans="1:14" ht="14.4" customHeight="1" x14ac:dyDescent="0.3">
      <c r="A1185" s="664" t="s">
        <v>544</v>
      </c>
      <c r="B1185" s="665" t="s">
        <v>545</v>
      </c>
      <c r="C1185" s="666" t="s">
        <v>554</v>
      </c>
      <c r="D1185" s="667" t="s">
        <v>4278</v>
      </c>
      <c r="E1185" s="666" t="s">
        <v>569</v>
      </c>
      <c r="F1185" s="667" t="s">
        <v>4283</v>
      </c>
      <c r="G1185" s="666" t="s">
        <v>613</v>
      </c>
      <c r="H1185" s="666" t="s">
        <v>1980</v>
      </c>
      <c r="I1185" s="666" t="s">
        <v>1980</v>
      </c>
      <c r="J1185" s="666" t="s">
        <v>1978</v>
      </c>
      <c r="K1185" s="666" t="s">
        <v>1981</v>
      </c>
      <c r="L1185" s="668">
        <v>110.00000000000004</v>
      </c>
      <c r="M1185" s="668">
        <v>3</v>
      </c>
      <c r="N1185" s="669">
        <v>330.00000000000011</v>
      </c>
    </row>
    <row r="1186" spans="1:14" ht="14.4" customHeight="1" x14ac:dyDescent="0.3">
      <c r="A1186" s="664" t="s">
        <v>544</v>
      </c>
      <c r="B1186" s="665" t="s">
        <v>545</v>
      </c>
      <c r="C1186" s="666" t="s">
        <v>554</v>
      </c>
      <c r="D1186" s="667" t="s">
        <v>4278</v>
      </c>
      <c r="E1186" s="666" t="s">
        <v>569</v>
      </c>
      <c r="F1186" s="667" t="s">
        <v>4283</v>
      </c>
      <c r="G1186" s="666" t="s">
        <v>613</v>
      </c>
      <c r="H1186" s="666" t="s">
        <v>3527</v>
      </c>
      <c r="I1186" s="666" t="s">
        <v>3527</v>
      </c>
      <c r="J1186" s="666" t="s">
        <v>3528</v>
      </c>
      <c r="K1186" s="666" t="s">
        <v>3529</v>
      </c>
      <c r="L1186" s="668">
        <v>409.19000000000011</v>
      </c>
      <c r="M1186" s="668">
        <v>1</v>
      </c>
      <c r="N1186" s="669">
        <v>409.19000000000011</v>
      </c>
    </row>
    <row r="1187" spans="1:14" ht="14.4" customHeight="1" x14ac:dyDescent="0.3">
      <c r="A1187" s="664" t="s">
        <v>544</v>
      </c>
      <c r="B1187" s="665" t="s">
        <v>545</v>
      </c>
      <c r="C1187" s="666" t="s">
        <v>554</v>
      </c>
      <c r="D1187" s="667" t="s">
        <v>4278</v>
      </c>
      <c r="E1187" s="666" t="s">
        <v>569</v>
      </c>
      <c r="F1187" s="667" t="s">
        <v>4283</v>
      </c>
      <c r="G1187" s="666" t="s">
        <v>613</v>
      </c>
      <c r="H1187" s="666" t="s">
        <v>1984</v>
      </c>
      <c r="I1187" s="666" t="s">
        <v>1984</v>
      </c>
      <c r="J1187" s="666" t="s">
        <v>1191</v>
      </c>
      <c r="K1187" s="666" t="s">
        <v>1985</v>
      </c>
      <c r="L1187" s="668">
        <v>82.39</v>
      </c>
      <c r="M1187" s="668">
        <v>6</v>
      </c>
      <c r="N1187" s="669">
        <v>494.34000000000003</v>
      </c>
    </row>
    <row r="1188" spans="1:14" ht="14.4" customHeight="1" x14ac:dyDescent="0.3">
      <c r="A1188" s="664" t="s">
        <v>544</v>
      </c>
      <c r="B1188" s="665" t="s">
        <v>545</v>
      </c>
      <c r="C1188" s="666" t="s">
        <v>554</v>
      </c>
      <c r="D1188" s="667" t="s">
        <v>4278</v>
      </c>
      <c r="E1188" s="666" t="s">
        <v>569</v>
      </c>
      <c r="F1188" s="667" t="s">
        <v>4283</v>
      </c>
      <c r="G1188" s="666" t="s">
        <v>613</v>
      </c>
      <c r="H1188" s="666" t="s">
        <v>1986</v>
      </c>
      <c r="I1188" s="666" t="s">
        <v>1062</v>
      </c>
      <c r="J1188" s="666" t="s">
        <v>1987</v>
      </c>
      <c r="K1188" s="666"/>
      <c r="L1188" s="668">
        <v>104.46000000000001</v>
      </c>
      <c r="M1188" s="668">
        <v>2</v>
      </c>
      <c r="N1188" s="669">
        <v>208.92000000000002</v>
      </c>
    </row>
    <row r="1189" spans="1:14" ht="14.4" customHeight="1" x14ac:dyDescent="0.3">
      <c r="A1189" s="664" t="s">
        <v>544</v>
      </c>
      <c r="B1189" s="665" t="s">
        <v>545</v>
      </c>
      <c r="C1189" s="666" t="s">
        <v>554</v>
      </c>
      <c r="D1189" s="667" t="s">
        <v>4278</v>
      </c>
      <c r="E1189" s="666" t="s">
        <v>569</v>
      </c>
      <c r="F1189" s="667" t="s">
        <v>4283</v>
      </c>
      <c r="G1189" s="666" t="s">
        <v>613</v>
      </c>
      <c r="H1189" s="666" t="s">
        <v>3530</v>
      </c>
      <c r="I1189" s="666" t="s">
        <v>3530</v>
      </c>
      <c r="J1189" s="666" t="s">
        <v>3531</v>
      </c>
      <c r="K1189" s="666" t="s">
        <v>3532</v>
      </c>
      <c r="L1189" s="668">
        <v>127.35999999999997</v>
      </c>
      <c r="M1189" s="668">
        <v>3</v>
      </c>
      <c r="N1189" s="669">
        <v>382.07999999999993</v>
      </c>
    </row>
    <row r="1190" spans="1:14" ht="14.4" customHeight="1" x14ac:dyDescent="0.3">
      <c r="A1190" s="664" t="s">
        <v>544</v>
      </c>
      <c r="B1190" s="665" t="s">
        <v>545</v>
      </c>
      <c r="C1190" s="666" t="s">
        <v>554</v>
      </c>
      <c r="D1190" s="667" t="s">
        <v>4278</v>
      </c>
      <c r="E1190" s="666" t="s">
        <v>569</v>
      </c>
      <c r="F1190" s="667" t="s">
        <v>4283</v>
      </c>
      <c r="G1190" s="666" t="s">
        <v>613</v>
      </c>
      <c r="H1190" s="666" t="s">
        <v>1991</v>
      </c>
      <c r="I1190" s="666" t="s">
        <v>1991</v>
      </c>
      <c r="J1190" s="666" t="s">
        <v>1992</v>
      </c>
      <c r="K1190" s="666" t="s">
        <v>1993</v>
      </c>
      <c r="L1190" s="668">
        <v>30.567240776635185</v>
      </c>
      <c r="M1190" s="668">
        <v>30.250181000000001</v>
      </c>
      <c r="N1190" s="669">
        <v>924.66456616379492</v>
      </c>
    </row>
    <row r="1191" spans="1:14" ht="14.4" customHeight="1" x14ac:dyDescent="0.3">
      <c r="A1191" s="664" t="s">
        <v>544</v>
      </c>
      <c r="B1191" s="665" t="s">
        <v>545</v>
      </c>
      <c r="C1191" s="666" t="s">
        <v>554</v>
      </c>
      <c r="D1191" s="667" t="s">
        <v>4278</v>
      </c>
      <c r="E1191" s="666" t="s">
        <v>569</v>
      </c>
      <c r="F1191" s="667" t="s">
        <v>4283</v>
      </c>
      <c r="G1191" s="666" t="s">
        <v>613</v>
      </c>
      <c r="H1191" s="666" t="s">
        <v>1994</v>
      </c>
      <c r="I1191" s="666" t="s">
        <v>1995</v>
      </c>
      <c r="J1191" s="666" t="s">
        <v>1992</v>
      </c>
      <c r="K1191" s="666" t="s">
        <v>1996</v>
      </c>
      <c r="L1191" s="668">
        <v>160.96393167760888</v>
      </c>
      <c r="M1191" s="668">
        <v>392.12284600000015</v>
      </c>
      <c r="N1191" s="669">
        <v>63117.634992773572</v>
      </c>
    </row>
    <row r="1192" spans="1:14" ht="14.4" customHeight="1" x14ac:dyDescent="0.3">
      <c r="A1192" s="664" t="s">
        <v>544</v>
      </c>
      <c r="B1192" s="665" t="s">
        <v>545</v>
      </c>
      <c r="C1192" s="666" t="s">
        <v>554</v>
      </c>
      <c r="D1192" s="667" t="s">
        <v>4278</v>
      </c>
      <c r="E1192" s="666" t="s">
        <v>569</v>
      </c>
      <c r="F1192" s="667" t="s">
        <v>4283</v>
      </c>
      <c r="G1192" s="666" t="s">
        <v>613</v>
      </c>
      <c r="H1192" s="666" t="s">
        <v>1997</v>
      </c>
      <c r="I1192" s="666" t="s">
        <v>1998</v>
      </c>
      <c r="J1192" s="666" t="s">
        <v>1992</v>
      </c>
      <c r="K1192" s="666" t="s">
        <v>1999</v>
      </c>
      <c r="L1192" s="668">
        <v>46.154064432360656</v>
      </c>
      <c r="M1192" s="668">
        <v>89.208523900000046</v>
      </c>
      <c r="N1192" s="669">
        <v>4117.3359599963878</v>
      </c>
    </row>
    <row r="1193" spans="1:14" ht="14.4" customHeight="1" x14ac:dyDescent="0.3">
      <c r="A1193" s="664" t="s">
        <v>544</v>
      </c>
      <c r="B1193" s="665" t="s">
        <v>545</v>
      </c>
      <c r="C1193" s="666" t="s">
        <v>554</v>
      </c>
      <c r="D1193" s="667" t="s">
        <v>4278</v>
      </c>
      <c r="E1193" s="666" t="s">
        <v>569</v>
      </c>
      <c r="F1193" s="667" t="s">
        <v>4283</v>
      </c>
      <c r="G1193" s="666" t="s">
        <v>613</v>
      </c>
      <c r="H1193" s="666" t="s">
        <v>3533</v>
      </c>
      <c r="I1193" s="666" t="s">
        <v>3533</v>
      </c>
      <c r="J1193" s="666" t="s">
        <v>3534</v>
      </c>
      <c r="K1193" s="666" t="s">
        <v>3535</v>
      </c>
      <c r="L1193" s="668">
        <v>155.07</v>
      </c>
      <c r="M1193" s="668">
        <v>2</v>
      </c>
      <c r="N1193" s="669">
        <v>310.14</v>
      </c>
    </row>
    <row r="1194" spans="1:14" ht="14.4" customHeight="1" x14ac:dyDescent="0.3">
      <c r="A1194" s="664" t="s">
        <v>544</v>
      </c>
      <c r="B1194" s="665" t="s">
        <v>545</v>
      </c>
      <c r="C1194" s="666" t="s">
        <v>554</v>
      </c>
      <c r="D1194" s="667" t="s">
        <v>4278</v>
      </c>
      <c r="E1194" s="666" t="s">
        <v>569</v>
      </c>
      <c r="F1194" s="667" t="s">
        <v>4283</v>
      </c>
      <c r="G1194" s="666" t="s">
        <v>613</v>
      </c>
      <c r="H1194" s="666" t="s">
        <v>2002</v>
      </c>
      <c r="I1194" s="666" t="s">
        <v>2003</v>
      </c>
      <c r="J1194" s="666" t="s">
        <v>2004</v>
      </c>
      <c r="K1194" s="666" t="s">
        <v>2005</v>
      </c>
      <c r="L1194" s="668">
        <v>93.18994787975717</v>
      </c>
      <c r="M1194" s="668">
        <v>20.902177899999995</v>
      </c>
      <c r="N1194" s="669">
        <v>1947.8728690744117</v>
      </c>
    </row>
    <row r="1195" spans="1:14" ht="14.4" customHeight="1" x14ac:dyDescent="0.3">
      <c r="A1195" s="664" t="s">
        <v>544</v>
      </c>
      <c r="B1195" s="665" t="s">
        <v>545</v>
      </c>
      <c r="C1195" s="666" t="s">
        <v>554</v>
      </c>
      <c r="D1195" s="667" t="s">
        <v>4278</v>
      </c>
      <c r="E1195" s="666" t="s">
        <v>569</v>
      </c>
      <c r="F1195" s="667" t="s">
        <v>4283</v>
      </c>
      <c r="G1195" s="666" t="s">
        <v>613</v>
      </c>
      <c r="H1195" s="666" t="s">
        <v>3536</v>
      </c>
      <c r="I1195" s="666" t="s">
        <v>1062</v>
      </c>
      <c r="J1195" s="666" t="s">
        <v>3537</v>
      </c>
      <c r="K1195" s="666"/>
      <c r="L1195" s="668">
        <v>82.782999999999987</v>
      </c>
      <c r="M1195" s="668">
        <v>100</v>
      </c>
      <c r="N1195" s="669">
        <v>8278.2999999999993</v>
      </c>
    </row>
    <row r="1196" spans="1:14" ht="14.4" customHeight="1" x14ac:dyDescent="0.3">
      <c r="A1196" s="664" t="s">
        <v>544</v>
      </c>
      <c r="B1196" s="665" t="s">
        <v>545</v>
      </c>
      <c r="C1196" s="666" t="s">
        <v>554</v>
      </c>
      <c r="D1196" s="667" t="s">
        <v>4278</v>
      </c>
      <c r="E1196" s="666" t="s">
        <v>569</v>
      </c>
      <c r="F1196" s="667" t="s">
        <v>4283</v>
      </c>
      <c r="G1196" s="666" t="s">
        <v>613</v>
      </c>
      <c r="H1196" s="666" t="s">
        <v>2009</v>
      </c>
      <c r="I1196" s="666" t="s">
        <v>2009</v>
      </c>
      <c r="J1196" s="666" t="s">
        <v>2010</v>
      </c>
      <c r="K1196" s="666" t="s">
        <v>2011</v>
      </c>
      <c r="L1196" s="668">
        <v>160.50622651082594</v>
      </c>
      <c r="M1196" s="668">
        <v>79.399381600000012</v>
      </c>
      <c r="N1196" s="669">
        <v>12744.095127909108</v>
      </c>
    </row>
    <row r="1197" spans="1:14" ht="14.4" customHeight="1" x14ac:dyDescent="0.3">
      <c r="A1197" s="664" t="s">
        <v>544</v>
      </c>
      <c r="B1197" s="665" t="s">
        <v>545</v>
      </c>
      <c r="C1197" s="666" t="s">
        <v>554</v>
      </c>
      <c r="D1197" s="667" t="s">
        <v>4278</v>
      </c>
      <c r="E1197" s="666" t="s">
        <v>569</v>
      </c>
      <c r="F1197" s="667" t="s">
        <v>4283</v>
      </c>
      <c r="G1197" s="666" t="s">
        <v>613</v>
      </c>
      <c r="H1197" s="666" t="s">
        <v>2012</v>
      </c>
      <c r="I1197" s="666" t="s">
        <v>2013</v>
      </c>
      <c r="J1197" s="666" t="s">
        <v>2010</v>
      </c>
      <c r="K1197" s="666" t="s">
        <v>2014</v>
      </c>
      <c r="L1197" s="668">
        <v>108.05703353508598</v>
      </c>
      <c r="M1197" s="668">
        <v>47.773571099999998</v>
      </c>
      <c r="N1197" s="669">
        <v>5162.2703744435139</v>
      </c>
    </row>
    <row r="1198" spans="1:14" ht="14.4" customHeight="1" x14ac:dyDescent="0.3">
      <c r="A1198" s="664" t="s">
        <v>544</v>
      </c>
      <c r="B1198" s="665" t="s">
        <v>545</v>
      </c>
      <c r="C1198" s="666" t="s">
        <v>554</v>
      </c>
      <c r="D1198" s="667" t="s">
        <v>4278</v>
      </c>
      <c r="E1198" s="666" t="s">
        <v>569</v>
      </c>
      <c r="F1198" s="667" t="s">
        <v>4283</v>
      </c>
      <c r="G1198" s="666" t="s">
        <v>613</v>
      </c>
      <c r="H1198" s="666" t="s">
        <v>2015</v>
      </c>
      <c r="I1198" s="666" t="s">
        <v>2016</v>
      </c>
      <c r="J1198" s="666" t="s">
        <v>2010</v>
      </c>
      <c r="K1198" s="666" t="s">
        <v>2017</v>
      </c>
      <c r="L1198" s="668">
        <v>346.07365614098279</v>
      </c>
      <c r="M1198" s="668">
        <v>25.646336199999997</v>
      </c>
      <c r="N1198" s="669">
        <v>8875.5213353548388</v>
      </c>
    </row>
    <row r="1199" spans="1:14" ht="14.4" customHeight="1" x14ac:dyDescent="0.3">
      <c r="A1199" s="664" t="s">
        <v>544</v>
      </c>
      <c r="B1199" s="665" t="s">
        <v>545</v>
      </c>
      <c r="C1199" s="666" t="s">
        <v>554</v>
      </c>
      <c r="D1199" s="667" t="s">
        <v>4278</v>
      </c>
      <c r="E1199" s="666" t="s">
        <v>569</v>
      </c>
      <c r="F1199" s="667" t="s">
        <v>4283</v>
      </c>
      <c r="G1199" s="666" t="s">
        <v>613</v>
      </c>
      <c r="H1199" s="666" t="s">
        <v>3538</v>
      </c>
      <c r="I1199" s="666" t="s">
        <v>3538</v>
      </c>
      <c r="J1199" s="666" t="s">
        <v>3539</v>
      </c>
      <c r="K1199" s="666" t="s">
        <v>2350</v>
      </c>
      <c r="L1199" s="668">
        <v>601.43999999999994</v>
      </c>
      <c r="M1199" s="668">
        <v>1</v>
      </c>
      <c r="N1199" s="669">
        <v>601.43999999999994</v>
      </c>
    </row>
    <row r="1200" spans="1:14" ht="14.4" customHeight="1" x14ac:dyDescent="0.3">
      <c r="A1200" s="664" t="s">
        <v>544</v>
      </c>
      <c r="B1200" s="665" t="s">
        <v>545</v>
      </c>
      <c r="C1200" s="666" t="s">
        <v>554</v>
      </c>
      <c r="D1200" s="667" t="s">
        <v>4278</v>
      </c>
      <c r="E1200" s="666" t="s">
        <v>569</v>
      </c>
      <c r="F1200" s="667" t="s">
        <v>4283</v>
      </c>
      <c r="G1200" s="666" t="s">
        <v>613</v>
      </c>
      <c r="H1200" s="666" t="s">
        <v>2031</v>
      </c>
      <c r="I1200" s="666" t="s">
        <v>2032</v>
      </c>
      <c r="J1200" s="666" t="s">
        <v>1720</v>
      </c>
      <c r="K1200" s="666" t="s">
        <v>2033</v>
      </c>
      <c r="L1200" s="668">
        <v>246.93973357223777</v>
      </c>
      <c r="M1200" s="668">
        <v>8.3404982999999966</v>
      </c>
      <c r="N1200" s="669">
        <v>2059.6004280617012</v>
      </c>
    </row>
    <row r="1201" spans="1:14" ht="14.4" customHeight="1" x14ac:dyDescent="0.3">
      <c r="A1201" s="664" t="s">
        <v>544</v>
      </c>
      <c r="B1201" s="665" t="s">
        <v>545</v>
      </c>
      <c r="C1201" s="666" t="s">
        <v>554</v>
      </c>
      <c r="D1201" s="667" t="s">
        <v>4278</v>
      </c>
      <c r="E1201" s="666" t="s">
        <v>569</v>
      </c>
      <c r="F1201" s="667" t="s">
        <v>4283</v>
      </c>
      <c r="G1201" s="666" t="s">
        <v>613</v>
      </c>
      <c r="H1201" s="666" t="s">
        <v>2034</v>
      </c>
      <c r="I1201" s="666" t="s">
        <v>2034</v>
      </c>
      <c r="J1201" s="666" t="s">
        <v>2035</v>
      </c>
      <c r="K1201" s="666" t="s">
        <v>2036</v>
      </c>
      <c r="L1201" s="668">
        <v>618.83617707685357</v>
      </c>
      <c r="M1201" s="668">
        <v>70.463134400000058</v>
      </c>
      <c r="N1201" s="669">
        <v>43605.136716948567</v>
      </c>
    </row>
    <row r="1202" spans="1:14" ht="14.4" customHeight="1" x14ac:dyDescent="0.3">
      <c r="A1202" s="664" t="s">
        <v>544</v>
      </c>
      <c r="B1202" s="665" t="s">
        <v>545</v>
      </c>
      <c r="C1202" s="666" t="s">
        <v>554</v>
      </c>
      <c r="D1202" s="667" t="s">
        <v>4278</v>
      </c>
      <c r="E1202" s="666" t="s">
        <v>569</v>
      </c>
      <c r="F1202" s="667" t="s">
        <v>4283</v>
      </c>
      <c r="G1202" s="666" t="s">
        <v>613</v>
      </c>
      <c r="H1202" s="666" t="s">
        <v>2037</v>
      </c>
      <c r="I1202" s="666" t="s">
        <v>2037</v>
      </c>
      <c r="J1202" s="666" t="s">
        <v>2035</v>
      </c>
      <c r="K1202" s="666" t="s">
        <v>2038</v>
      </c>
      <c r="L1202" s="668">
        <v>245.50857125857129</v>
      </c>
      <c r="M1202" s="668">
        <v>39.554182500000003</v>
      </c>
      <c r="N1202" s="669">
        <v>9710.8908328757843</v>
      </c>
    </row>
    <row r="1203" spans="1:14" ht="14.4" customHeight="1" x14ac:dyDescent="0.3">
      <c r="A1203" s="664" t="s">
        <v>544</v>
      </c>
      <c r="B1203" s="665" t="s">
        <v>545</v>
      </c>
      <c r="C1203" s="666" t="s">
        <v>554</v>
      </c>
      <c r="D1203" s="667" t="s">
        <v>4278</v>
      </c>
      <c r="E1203" s="666" t="s">
        <v>569</v>
      </c>
      <c r="F1203" s="667" t="s">
        <v>4283</v>
      </c>
      <c r="G1203" s="666" t="s">
        <v>613</v>
      </c>
      <c r="H1203" s="666" t="s">
        <v>3540</v>
      </c>
      <c r="I1203" s="666" t="s">
        <v>3540</v>
      </c>
      <c r="J1203" s="666" t="s">
        <v>3541</v>
      </c>
      <c r="K1203" s="666" t="s">
        <v>3542</v>
      </c>
      <c r="L1203" s="668">
        <v>1020.9300000000004</v>
      </c>
      <c r="M1203" s="668">
        <v>1</v>
      </c>
      <c r="N1203" s="669">
        <v>1020.9300000000004</v>
      </c>
    </row>
    <row r="1204" spans="1:14" ht="14.4" customHeight="1" x14ac:dyDescent="0.3">
      <c r="A1204" s="664" t="s">
        <v>544</v>
      </c>
      <c r="B1204" s="665" t="s">
        <v>545</v>
      </c>
      <c r="C1204" s="666" t="s">
        <v>554</v>
      </c>
      <c r="D1204" s="667" t="s">
        <v>4278</v>
      </c>
      <c r="E1204" s="666" t="s">
        <v>569</v>
      </c>
      <c r="F1204" s="667" t="s">
        <v>4283</v>
      </c>
      <c r="G1204" s="666" t="s">
        <v>613</v>
      </c>
      <c r="H1204" s="666" t="s">
        <v>3543</v>
      </c>
      <c r="I1204" s="666" t="s">
        <v>3543</v>
      </c>
      <c r="J1204" s="666" t="s">
        <v>3544</v>
      </c>
      <c r="K1204" s="666" t="s">
        <v>1147</v>
      </c>
      <c r="L1204" s="668">
        <v>156.66999999999999</v>
      </c>
      <c r="M1204" s="668">
        <v>1</v>
      </c>
      <c r="N1204" s="669">
        <v>156.66999999999999</v>
      </c>
    </row>
    <row r="1205" spans="1:14" ht="14.4" customHeight="1" x14ac:dyDescent="0.3">
      <c r="A1205" s="664" t="s">
        <v>544</v>
      </c>
      <c r="B1205" s="665" t="s">
        <v>545</v>
      </c>
      <c r="C1205" s="666" t="s">
        <v>554</v>
      </c>
      <c r="D1205" s="667" t="s">
        <v>4278</v>
      </c>
      <c r="E1205" s="666" t="s">
        <v>569</v>
      </c>
      <c r="F1205" s="667" t="s">
        <v>4283</v>
      </c>
      <c r="G1205" s="666" t="s">
        <v>613</v>
      </c>
      <c r="H1205" s="666" t="s">
        <v>3545</v>
      </c>
      <c r="I1205" s="666" t="s">
        <v>3546</v>
      </c>
      <c r="J1205" s="666" t="s">
        <v>3547</v>
      </c>
      <c r="K1205" s="666" t="s">
        <v>3548</v>
      </c>
      <c r="L1205" s="668">
        <v>94.960000000000008</v>
      </c>
      <c r="M1205" s="668">
        <v>1</v>
      </c>
      <c r="N1205" s="669">
        <v>94.960000000000008</v>
      </c>
    </row>
    <row r="1206" spans="1:14" ht="14.4" customHeight="1" x14ac:dyDescent="0.3">
      <c r="A1206" s="664" t="s">
        <v>544</v>
      </c>
      <c r="B1206" s="665" t="s">
        <v>545</v>
      </c>
      <c r="C1206" s="666" t="s">
        <v>554</v>
      </c>
      <c r="D1206" s="667" t="s">
        <v>4278</v>
      </c>
      <c r="E1206" s="666" t="s">
        <v>569</v>
      </c>
      <c r="F1206" s="667" t="s">
        <v>4283</v>
      </c>
      <c r="G1206" s="666" t="s">
        <v>613</v>
      </c>
      <c r="H1206" s="666" t="s">
        <v>3549</v>
      </c>
      <c r="I1206" s="666" t="s">
        <v>3549</v>
      </c>
      <c r="J1206" s="666" t="s">
        <v>3550</v>
      </c>
      <c r="K1206" s="666" t="s">
        <v>3551</v>
      </c>
      <c r="L1206" s="668">
        <v>833.35000000000036</v>
      </c>
      <c r="M1206" s="668">
        <v>1</v>
      </c>
      <c r="N1206" s="669">
        <v>833.35000000000036</v>
      </c>
    </row>
    <row r="1207" spans="1:14" ht="14.4" customHeight="1" x14ac:dyDescent="0.3">
      <c r="A1207" s="664" t="s">
        <v>544</v>
      </c>
      <c r="B1207" s="665" t="s">
        <v>545</v>
      </c>
      <c r="C1207" s="666" t="s">
        <v>554</v>
      </c>
      <c r="D1207" s="667" t="s">
        <v>4278</v>
      </c>
      <c r="E1207" s="666" t="s">
        <v>569</v>
      </c>
      <c r="F1207" s="667" t="s">
        <v>4283</v>
      </c>
      <c r="G1207" s="666" t="s">
        <v>613</v>
      </c>
      <c r="H1207" s="666" t="s">
        <v>3552</v>
      </c>
      <c r="I1207" s="666" t="s">
        <v>1062</v>
      </c>
      <c r="J1207" s="666" t="s">
        <v>3553</v>
      </c>
      <c r="K1207" s="666"/>
      <c r="L1207" s="668">
        <v>71.829999999999984</v>
      </c>
      <c r="M1207" s="668">
        <v>5</v>
      </c>
      <c r="N1207" s="669">
        <v>359.14999999999992</v>
      </c>
    </row>
    <row r="1208" spans="1:14" ht="14.4" customHeight="1" x14ac:dyDescent="0.3">
      <c r="A1208" s="664" t="s">
        <v>544</v>
      </c>
      <c r="B1208" s="665" t="s">
        <v>545</v>
      </c>
      <c r="C1208" s="666" t="s">
        <v>554</v>
      </c>
      <c r="D1208" s="667" t="s">
        <v>4278</v>
      </c>
      <c r="E1208" s="666" t="s">
        <v>569</v>
      </c>
      <c r="F1208" s="667" t="s">
        <v>4283</v>
      </c>
      <c r="G1208" s="666" t="s">
        <v>613</v>
      </c>
      <c r="H1208" s="666" t="s">
        <v>2043</v>
      </c>
      <c r="I1208" s="666" t="s">
        <v>2043</v>
      </c>
      <c r="J1208" s="666" t="s">
        <v>1955</v>
      </c>
      <c r="K1208" s="666" t="s">
        <v>1316</v>
      </c>
      <c r="L1208" s="668">
        <v>67.54000000000002</v>
      </c>
      <c r="M1208" s="668">
        <v>2</v>
      </c>
      <c r="N1208" s="669">
        <v>135.08000000000004</v>
      </c>
    </row>
    <row r="1209" spans="1:14" ht="14.4" customHeight="1" x14ac:dyDescent="0.3">
      <c r="A1209" s="664" t="s">
        <v>544</v>
      </c>
      <c r="B1209" s="665" t="s">
        <v>545</v>
      </c>
      <c r="C1209" s="666" t="s">
        <v>554</v>
      </c>
      <c r="D1209" s="667" t="s">
        <v>4278</v>
      </c>
      <c r="E1209" s="666" t="s">
        <v>569</v>
      </c>
      <c r="F1209" s="667" t="s">
        <v>4283</v>
      </c>
      <c r="G1209" s="666" t="s">
        <v>613</v>
      </c>
      <c r="H1209" s="666" t="s">
        <v>2044</v>
      </c>
      <c r="I1209" s="666" t="s">
        <v>2044</v>
      </c>
      <c r="J1209" s="666" t="s">
        <v>2045</v>
      </c>
      <c r="K1209" s="666" t="s">
        <v>2046</v>
      </c>
      <c r="L1209" s="668">
        <v>1063.2399999999998</v>
      </c>
      <c r="M1209" s="668">
        <v>1</v>
      </c>
      <c r="N1209" s="669">
        <v>1063.2399999999998</v>
      </c>
    </row>
    <row r="1210" spans="1:14" ht="14.4" customHeight="1" x14ac:dyDescent="0.3">
      <c r="A1210" s="664" t="s">
        <v>544</v>
      </c>
      <c r="B1210" s="665" t="s">
        <v>545</v>
      </c>
      <c r="C1210" s="666" t="s">
        <v>554</v>
      </c>
      <c r="D1210" s="667" t="s">
        <v>4278</v>
      </c>
      <c r="E1210" s="666" t="s">
        <v>569</v>
      </c>
      <c r="F1210" s="667" t="s">
        <v>4283</v>
      </c>
      <c r="G1210" s="666" t="s">
        <v>613</v>
      </c>
      <c r="H1210" s="666" t="s">
        <v>3554</v>
      </c>
      <c r="I1210" s="666" t="s">
        <v>3554</v>
      </c>
      <c r="J1210" s="666" t="s">
        <v>3555</v>
      </c>
      <c r="K1210" s="666" t="s">
        <v>1147</v>
      </c>
      <c r="L1210" s="668">
        <v>197.19500000000005</v>
      </c>
      <c r="M1210" s="668">
        <v>2</v>
      </c>
      <c r="N1210" s="669">
        <v>394.3900000000001</v>
      </c>
    </row>
    <row r="1211" spans="1:14" ht="14.4" customHeight="1" x14ac:dyDescent="0.3">
      <c r="A1211" s="664" t="s">
        <v>544</v>
      </c>
      <c r="B1211" s="665" t="s">
        <v>545</v>
      </c>
      <c r="C1211" s="666" t="s">
        <v>554</v>
      </c>
      <c r="D1211" s="667" t="s">
        <v>4278</v>
      </c>
      <c r="E1211" s="666" t="s">
        <v>569</v>
      </c>
      <c r="F1211" s="667" t="s">
        <v>4283</v>
      </c>
      <c r="G1211" s="666" t="s">
        <v>613</v>
      </c>
      <c r="H1211" s="666" t="s">
        <v>2047</v>
      </c>
      <c r="I1211" s="666" t="s">
        <v>1062</v>
      </c>
      <c r="J1211" s="666" t="s">
        <v>2048</v>
      </c>
      <c r="K1211" s="666"/>
      <c r="L1211" s="668">
        <v>30.779904057819376</v>
      </c>
      <c r="M1211" s="668">
        <v>18</v>
      </c>
      <c r="N1211" s="669">
        <v>554.03827304074878</v>
      </c>
    </row>
    <row r="1212" spans="1:14" ht="14.4" customHeight="1" x14ac:dyDescent="0.3">
      <c r="A1212" s="664" t="s">
        <v>544</v>
      </c>
      <c r="B1212" s="665" t="s">
        <v>545</v>
      </c>
      <c r="C1212" s="666" t="s">
        <v>554</v>
      </c>
      <c r="D1212" s="667" t="s">
        <v>4278</v>
      </c>
      <c r="E1212" s="666" t="s">
        <v>569</v>
      </c>
      <c r="F1212" s="667" t="s">
        <v>4283</v>
      </c>
      <c r="G1212" s="666" t="s">
        <v>613</v>
      </c>
      <c r="H1212" s="666" t="s">
        <v>3556</v>
      </c>
      <c r="I1212" s="666" t="s">
        <v>3556</v>
      </c>
      <c r="J1212" s="666" t="s">
        <v>3557</v>
      </c>
      <c r="K1212" s="666" t="s">
        <v>2850</v>
      </c>
      <c r="L1212" s="668">
        <v>81.330000000000041</v>
      </c>
      <c r="M1212" s="668">
        <v>3</v>
      </c>
      <c r="N1212" s="669">
        <v>243.99000000000012</v>
      </c>
    </row>
    <row r="1213" spans="1:14" ht="14.4" customHeight="1" x14ac:dyDescent="0.3">
      <c r="A1213" s="664" t="s">
        <v>544</v>
      </c>
      <c r="B1213" s="665" t="s">
        <v>545</v>
      </c>
      <c r="C1213" s="666" t="s">
        <v>554</v>
      </c>
      <c r="D1213" s="667" t="s">
        <v>4278</v>
      </c>
      <c r="E1213" s="666" t="s">
        <v>569</v>
      </c>
      <c r="F1213" s="667" t="s">
        <v>4283</v>
      </c>
      <c r="G1213" s="666" t="s">
        <v>613</v>
      </c>
      <c r="H1213" s="666" t="s">
        <v>2049</v>
      </c>
      <c r="I1213" s="666" t="s">
        <v>2050</v>
      </c>
      <c r="J1213" s="666" t="s">
        <v>2051</v>
      </c>
      <c r="K1213" s="666" t="s">
        <v>1132</v>
      </c>
      <c r="L1213" s="668">
        <v>18.769999999999989</v>
      </c>
      <c r="M1213" s="668">
        <v>2</v>
      </c>
      <c r="N1213" s="669">
        <v>37.539999999999978</v>
      </c>
    </row>
    <row r="1214" spans="1:14" ht="14.4" customHeight="1" x14ac:dyDescent="0.3">
      <c r="A1214" s="664" t="s">
        <v>544</v>
      </c>
      <c r="B1214" s="665" t="s">
        <v>545</v>
      </c>
      <c r="C1214" s="666" t="s">
        <v>554</v>
      </c>
      <c r="D1214" s="667" t="s">
        <v>4278</v>
      </c>
      <c r="E1214" s="666" t="s">
        <v>569</v>
      </c>
      <c r="F1214" s="667" t="s">
        <v>4283</v>
      </c>
      <c r="G1214" s="666" t="s">
        <v>613</v>
      </c>
      <c r="H1214" s="666" t="s">
        <v>2054</v>
      </c>
      <c r="I1214" s="666" t="s">
        <v>2054</v>
      </c>
      <c r="J1214" s="666" t="s">
        <v>2055</v>
      </c>
      <c r="K1214" s="666" t="s">
        <v>2056</v>
      </c>
      <c r="L1214" s="668">
        <v>1.1299999999999999</v>
      </c>
      <c r="M1214" s="668">
        <v>3</v>
      </c>
      <c r="N1214" s="669">
        <v>3.3899999999999997</v>
      </c>
    </row>
    <row r="1215" spans="1:14" ht="14.4" customHeight="1" x14ac:dyDescent="0.3">
      <c r="A1215" s="664" t="s">
        <v>544</v>
      </c>
      <c r="B1215" s="665" t="s">
        <v>545</v>
      </c>
      <c r="C1215" s="666" t="s">
        <v>554</v>
      </c>
      <c r="D1215" s="667" t="s">
        <v>4278</v>
      </c>
      <c r="E1215" s="666" t="s">
        <v>569</v>
      </c>
      <c r="F1215" s="667" t="s">
        <v>4283</v>
      </c>
      <c r="G1215" s="666" t="s">
        <v>613</v>
      </c>
      <c r="H1215" s="666" t="s">
        <v>3558</v>
      </c>
      <c r="I1215" s="666" t="s">
        <v>3559</v>
      </c>
      <c r="J1215" s="666" t="s">
        <v>3332</v>
      </c>
      <c r="K1215" s="666" t="s">
        <v>3560</v>
      </c>
      <c r="L1215" s="668">
        <v>83.282732413303663</v>
      </c>
      <c r="M1215" s="668">
        <v>7</v>
      </c>
      <c r="N1215" s="669">
        <v>582.97912689312568</v>
      </c>
    </row>
    <row r="1216" spans="1:14" ht="14.4" customHeight="1" x14ac:dyDescent="0.3">
      <c r="A1216" s="664" t="s">
        <v>544</v>
      </c>
      <c r="B1216" s="665" t="s">
        <v>545</v>
      </c>
      <c r="C1216" s="666" t="s">
        <v>554</v>
      </c>
      <c r="D1216" s="667" t="s">
        <v>4278</v>
      </c>
      <c r="E1216" s="666" t="s">
        <v>569</v>
      </c>
      <c r="F1216" s="667" t="s">
        <v>4283</v>
      </c>
      <c r="G1216" s="666" t="s">
        <v>613</v>
      </c>
      <c r="H1216" s="666" t="s">
        <v>3561</v>
      </c>
      <c r="I1216" s="666" t="s">
        <v>3561</v>
      </c>
      <c r="J1216" s="666" t="s">
        <v>3562</v>
      </c>
      <c r="K1216" s="666" t="s">
        <v>3563</v>
      </c>
      <c r="L1216" s="668">
        <v>893.22</v>
      </c>
      <c r="M1216" s="668">
        <v>1</v>
      </c>
      <c r="N1216" s="669">
        <v>893.22</v>
      </c>
    </row>
    <row r="1217" spans="1:14" ht="14.4" customHeight="1" x14ac:dyDescent="0.3">
      <c r="A1217" s="664" t="s">
        <v>544</v>
      </c>
      <c r="B1217" s="665" t="s">
        <v>545</v>
      </c>
      <c r="C1217" s="666" t="s">
        <v>554</v>
      </c>
      <c r="D1217" s="667" t="s">
        <v>4278</v>
      </c>
      <c r="E1217" s="666" t="s">
        <v>569</v>
      </c>
      <c r="F1217" s="667" t="s">
        <v>4283</v>
      </c>
      <c r="G1217" s="666" t="s">
        <v>613</v>
      </c>
      <c r="H1217" s="666" t="s">
        <v>3564</v>
      </c>
      <c r="I1217" s="666" t="s">
        <v>3564</v>
      </c>
      <c r="J1217" s="666" t="s">
        <v>1798</v>
      </c>
      <c r="K1217" s="666" t="s">
        <v>1218</v>
      </c>
      <c r="L1217" s="668">
        <v>25.989999999999995</v>
      </c>
      <c r="M1217" s="668">
        <v>8</v>
      </c>
      <c r="N1217" s="669">
        <v>207.91999999999996</v>
      </c>
    </row>
    <row r="1218" spans="1:14" ht="14.4" customHeight="1" x14ac:dyDescent="0.3">
      <c r="A1218" s="664" t="s">
        <v>544</v>
      </c>
      <c r="B1218" s="665" t="s">
        <v>545</v>
      </c>
      <c r="C1218" s="666" t="s">
        <v>554</v>
      </c>
      <c r="D1218" s="667" t="s">
        <v>4278</v>
      </c>
      <c r="E1218" s="666" t="s">
        <v>569</v>
      </c>
      <c r="F1218" s="667" t="s">
        <v>4283</v>
      </c>
      <c r="G1218" s="666" t="s">
        <v>613</v>
      </c>
      <c r="H1218" s="666" t="s">
        <v>3565</v>
      </c>
      <c r="I1218" s="666" t="s">
        <v>3565</v>
      </c>
      <c r="J1218" s="666" t="s">
        <v>3566</v>
      </c>
      <c r="K1218" s="666" t="s">
        <v>3567</v>
      </c>
      <c r="L1218" s="668">
        <v>476.72960100499631</v>
      </c>
      <c r="M1218" s="668">
        <v>5</v>
      </c>
      <c r="N1218" s="669">
        <v>2383.6480050249816</v>
      </c>
    </row>
    <row r="1219" spans="1:14" ht="14.4" customHeight="1" x14ac:dyDescent="0.3">
      <c r="A1219" s="664" t="s">
        <v>544</v>
      </c>
      <c r="B1219" s="665" t="s">
        <v>545</v>
      </c>
      <c r="C1219" s="666" t="s">
        <v>554</v>
      </c>
      <c r="D1219" s="667" t="s">
        <v>4278</v>
      </c>
      <c r="E1219" s="666" t="s">
        <v>569</v>
      </c>
      <c r="F1219" s="667" t="s">
        <v>4283</v>
      </c>
      <c r="G1219" s="666" t="s">
        <v>613</v>
      </c>
      <c r="H1219" s="666" t="s">
        <v>2057</v>
      </c>
      <c r="I1219" s="666" t="s">
        <v>2057</v>
      </c>
      <c r="J1219" s="666" t="s">
        <v>2058</v>
      </c>
      <c r="K1219" s="666" t="s">
        <v>2059</v>
      </c>
      <c r="L1219" s="668">
        <v>333.55745223710682</v>
      </c>
      <c r="M1219" s="668">
        <v>210.23977859999994</v>
      </c>
      <c r="N1219" s="669">
        <v>70127.044908709388</v>
      </c>
    </row>
    <row r="1220" spans="1:14" ht="14.4" customHeight="1" x14ac:dyDescent="0.3">
      <c r="A1220" s="664" t="s">
        <v>544</v>
      </c>
      <c r="B1220" s="665" t="s">
        <v>545</v>
      </c>
      <c r="C1220" s="666" t="s">
        <v>554</v>
      </c>
      <c r="D1220" s="667" t="s">
        <v>4278</v>
      </c>
      <c r="E1220" s="666" t="s">
        <v>569</v>
      </c>
      <c r="F1220" s="667" t="s">
        <v>4283</v>
      </c>
      <c r="G1220" s="666" t="s">
        <v>613</v>
      </c>
      <c r="H1220" s="666" t="s">
        <v>2060</v>
      </c>
      <c r="I1220" s="666" t="s">
        <v>1062</v>
      </c>
      <c r="J1220" s="666" t="s">
        <v>2061</v>
      </c>
      <c r="K1220" s="666"/>
      <c r="L1220" s="668">
        <v>53.843117032892366</v>
      </c>
      <c r="M1220" s="668">
        <v>19</v>
      </c>
      <c r="N1220" s="669">
        <v>1023.019223624955</v>
      </c>
    </row>
    <row r="1221" spans="1:14" ht="14.4" customHeight="1" x14ac:dyDescent="0.3">
      <c r="A1221" s="664" t="s">
        <v>544</v>
      </c>
      <c r="B1221" s="665" t="s">
        <v>545</v>
      </c>
      <c r="C1221" s="666" t="s">
        <v>554</v>
      </c>
      <c r="D1221" s="667" t="s">
        <v>4278</v>
      </c>
      <c r="E1221" s="666" t="s">
        <v>569</v>
      </c>
      <c r="F1221" s="667" t="s">
        <v>4283</v>
      </c>
      <c r="G1221" s="666" t="s">
        <v>613</v>
      </c>
      <c r="H1221" s="666" t="s">
        <v>3568</v>
      </c>
      <c r="I1221" s="666" t="s">
        <v>1062</v>
      </c>
      <c r="J1221" s="666" t="s">
        <v>3569</v>
      </c>
      <c r="K1221" s="666"/>
      <c r="L1221" s="668">
        <v>205.47</v>
      </c>
      <c r="M1221" s="668">
        <v>1</v>
      </c>
      <c r="N1221" s="669">
        <v>205.47</v>
      </c>
    </row>
    <row r="1222" spans="1:14" ht="14.4" customHeight="1" x14ac:dyDescent="0.3">
      <c r="A1222" s="664" t="s">
        <v>544</v>
      </c>
      <c r="B1222" s="665" t="s">
        <v>545</v>
      </c>
      <c r="C1222" s="666" t="s">
        <v>554</v>
      </c>
      <c r="D1222" s="667" t="s">
        <v>4278</v>
      </c>
      <c r="E1222" s="666" t="s">
        <v>569</v>
      </c>
      <c r="F1222" s="667" t="s">
        <v>4283</v>
      </c>
      <c r="G1222" s="666" t="s">
        <v>613</v>
      </c>
      <c r="H1222" s="666" t="s">
        <v>3570</v>
      </c>
      <c r="I1222" s="666" t="s">
        <v>3570</v>
      </c>
      <c r="J1222" s="666" t="s">
        <v>3571</v>
      </c>
      <c r="K1222" s="666" t="s">
        <v>3572</v>
      </c>
      <c r="L1222" s="668">
        <v>104.01992537624788</v>
      </c>
      <c r="M1222" s="668">
        <v>1</v>
      </c>
      <c r="N1222" s="669">
        <v>104.01992537624788</v>
      </c>
    </row>
    <row r="1223" spans="1:14" ht="14.4" customHeight="1" x14ac:dyDescent="0.3">
      <c r="A1223" s="664" t="s">
        <v>544</v>
      </c>
      <c r="B1223" s="665" t="s">
        <v>545</v>
      </c>
      <c r="C1223" s="666" t="s">
        <v>554</v>
      </c>
      <c r="D1223" s="667" t="s">
        <v>4278</v>
      </c>
      <c r="E1223" s="666" t="s">
        <v>569</v>
      </c>
      <c r="F1223" s="667" t="s">
        <v>4283</v>
      </c>
      <c r="G1223" s="666" t="s">
        <v>613</v>
      </c>
      <c r="H1223" s="666" t="s">
        <v>2062</v>
      </c>
      <c r="I1223" s="666" t="s">
        <v>2062</v>
      </c>
      <c r="J1223" s="666" t="s">
        <v>2063</v>
      </c>
      <c r="K1223" s="666" t="s">
        <v>2064</v>
      </c>
      <c r="L1223" s="668">
        <v>572.3224238837596</v>
      </c>
      <c r="M1223" s="668">
        <v>1</v>
      </c>
      <c r="N1223" s="669">
        <v>572.3224238837596</v>
      </c>
    </row>
    <row r="1224" spans="1:14" ht="14.4" customHeight="1" x14ac:dyDescent="0.3">
      <c r="A1224" s="664" t="s">
        <v>544</v>
      </c>
      <c r="B1224" s="665" t="s">
        <v>545</v>
      </c>
      <c r="C1224" s="666" t="s">
        <v>554</v>
      </c>
      <c r="D1224" s="667" t="s">
        <v>4278</v>
      </c>
      <c r="E1224" s="666" t="s">
        <v>569</v>
      </c>
      <c r="F1224" s="667" t="s">
        <v>4283</v>
      </c>
      <c r="G1224" s="666" t="s">
        <v>613</v>
      </c>
      <c r="H1224" s="666" t="s">
        <v>3573</v>
      </c>
      <c r="I1224" s="666" t="s">
        <v>3573</v>
      </c>
      <c r="J1224" s="666" t="s">
        <v>3574</v>
      </c>
      <c r="K1224" s="666" t="s">
        <v>944</v>
      </c>
      <c r="L1224" s="668">
        <v>145.68000874646077</v>
      </c>
      <c r="M1224" s="668">
        <v>1</v>
      </c>
      <c r="N1224" s="669">
        <v>145.68000874646077</v>
      </c>
    </row>
    <row r="1225" spans="1:14" ht="14.4" customHeight="1" x14ac:dyDescent="0.3">
      <c r="A1225" s="664" t="s">
        <v>544</v>
      </c>
      <c r="B1225" s="665" t="s">
        <v>545</v>
      </c>
      <c r="C1225" s="666" t="s">
        <v>554</v>
      </c>
      <c r="D1225" s="667" t="s">
        <v>4278</v>
      </c>
      <c r="E1225" s="666" t="s">
        <v>569</v>
      </c>
      <c r="F1225" s="667" t="s">
        <v>4283</v>
      </c>
      <c r="G1225" s="666" t="s">
        <v>613</v>
      </c>
      <c r="H1225" s="666" t="s">
        <v>3575</v>
      </c>
      <c r="I1225" s="666" t="s">
        <v>2703</v>
      </c>
      <c r="J1225" s="666" t="s">
        <v>3576</v>
      </c>
      <c r="K1225" s="666" t="s">
        <v>3577</v>
      </c>
      <c r="L1225" s="668">
        <v>843.33000000000027</v>
      </c>
      <c r="M1225" s="668">
        <v>3</v>
      </c>
      <c r="N1225" s="669">
        <v>2529.9900000000007</v>
      </c>
    </row>
    <row r="1226" spans="1:14" ht="14.4" customHeight="1" x14ac:dyDescent="0.3">
      <c r="A1226" s="664" t="s">
        <v>544</v>
      </c>
      <c r="B1226" s="665" t="s">
        <v>545</v>
      </c>
      <c r="C1226" s="666" t="s">
        <v>554</v>
      </c>
      <c r="D1226" s="667" t="s">
        <v>4278</v>
      </c>
      <c r="E1226" s="666" t="s">
        <v>569</v>
      </c>
      <c r="F1226" s="667" t="s">
        <v>4283</v>
      </c>
      <c r="G1226" s="666" t="s">
        <v>613</v>
      </c>
      <c r="H1226" s="666" t="s">
        <v>2068</v>
      </c>
      <c r="I1226" s="666" t="s">
        <v>2068</v>
      </c>
      <c r="J1226" s="666" t="s">
        <v>2069</v>
      </c>
      <c r="K1226" s="666" t="s">
        <v>2070</v>
      </c>
      <c r="L1226" s="668">
        <v>56.639773635127192</v>
      </c>
      <c r="M1226" s="668">
        <v>1</v>
      </c>
      <c r="N1226" s="669">
        <v>56.639773635127192</v>
      </c>
    </row>
    <row r="1227" spans="1:14" ht="14.4" customHeight="1" x14ac:dyDescent="0.3">
      <c r="A1227" s="664" t="s">
        <v>544</v>
      </c>
      <c r="B1227" s="665" t="s">
        <v>545</v>
      </c>
      <c r="C1227" s="666" t="s">
        <v>554</v>
      </c>
      <c r="D1227" s="667" t="s">
        <v>4278</v>
      </c>
      <c r="E1227" s="666" t="s">
        <v>569</v>
      </c>
      <c r="F1227" s="667" t="s">
        <v>4283</v>
      </c>
      <c r="G1227" s="666" t="s">
        <v>613</v>
      </c>
      <c r="H1227" s="666" t="s">
        <v>3578</v>
      </c>
      <c r="I1227" s="666" t="s">
        <v>3578</v>
      </c>
      <c r="J1227" s="666" t="s">
        <v>3579</v>
      </c>
      <c r="K1227" s="666" t="s">
        <v>3580</v>
      </c>
      <c r="L1227" s="668">
        <v>101.67000000000003</v>
      </c>
      <c r="M1227" s="668">
        <v>2</v>
      </c>
      <c r="N1227" s="669">
        <v>203.34000000000006</v>
      </c>
    </row>
    <row r="1228" spans="1:14" ht="14.4" customHeight="1" x14ac:dyDescent="0.3">
      <c r="A1228" s="664" t="s">
        <v>544</v>
      </c>
      <c r="B1228" s="665" t="s">
        <v>545</v>
      </c>
      <c r="C1228" s="666" t="s">
        <v>554</v>
      </c>
      <c r="D1228" s="667" t="s">
        <v>4278</v>
      </c>
      <c r="E1228" s="666" t="s">
        <v>569</v>
      </c>
      <c r="F1228" s="667" t="s">
        <v>4283</v>
      </c>
      <c r="G1228" s="666" t="s">
        <v>613</v>
      </c>
      <c r="H1228" s="666" t="s">
        <v>3581</v>
      </c>
      <c r="I1228" s="666" t="s">
        <v>3581</v>
      </c>
      <c r="J1228" s="666" t="s">
        <v>3582</v>
      </c>
      <c r="K1228" s="666" t="s">
        <v>3583</v>
      </c>
      <c r="L1228" s="668">
        <v>56.490239245865219</v>
      </c>
      <c r="M1228" s="668">
        <v>1</v>
      </c>
      <c r="N1228" s="669">
        <v>56.490239245865219</v>
      </c>
    </row>
    <row r="1229" spans="1:14" ht="14.4" customHeight="1" x14ac:dyDescent="0.3">
      <c r="A1229" s="664" t="s">
        <v>544</v>
      </c>
      <c r="B1229" s="665" t="s">
        <v>545</v>
      </c>
      <c r="C1229" s="666" t="s">
        <v>554</v>
      </c>
      <c r="D1229" s="667" t="s">
        <v>4278</v>
      </c>
      <c r="E1229" s="666" t="s">
        <v>569</v>
      </c>
      <c r="F1229" s="667" t="s">
        <v>4283</v>
      </c>
      <c r="G1229" s="666" t="s">
        <v>613</v>
      </c>
      <c r="H1229" s="666" t="s">
        <v>2073</v>
      </c>
      <c r="I1229" s="666" t="s">
        <v>2073</v>
      </c>
      <c r="J1229" s="666" t="s">
        <v>2074</v>
      </c>
      <c r="K1229" s="666" t="s">
        <v>2075</v>
      </c>
      <c r="L1229" s="668">
        <v>296.77832017224534</v>
      </c>
      <c r="M1229" s="668">
        <v>16</v>
      </c>
      <c r="N1229" s="669">
        <v>4748.4531227559255</v>
      </c>
    </row>
    <row r="1230" spans="1:14" ht="14.4" customHeight="1" x14ac:dyDescent="0.3">
      <c r="A1230" s="664" t="s">
        <v>544</v>
      </c>
      <c r="B1230" s="665" t="s">
        <v>545</v>
      </c>
      <c r="C1230" s="666" t="s">
        <v>554</v>
      </c>
      <c r="D1230" s="667" t="s">
        <v>4278</v>
      </c>
      <c r="E1230" s="666" t="s">
        <v>569</v>
      </c>
      <c r="F1230" s="667" t="s">
        <v>4283</v>
      </c>
      <c r="G1230" s="666" t="s">
        <v>613</v>
      </c>
      <c r="H1230" s="666" t="s">
        <v>3584</v>
      </c>
      <c r="I1230" s="666" t="s">
        <v>3584</v>
      </c>
      <c r="J1230" s="666" t="s">
        <v>3585</v>
      </c>
      <c r="K1230" s="666" t="s">
        <v>3586</v>
      </c>
      <c r="L1230" s="668">
        <v>225.93999999999997</v>
      </c>
      <c r="M1230" s="668">
        <v>2</v>
      </c>
      <c r="N1230" s="669">
        <v>451.87999999999994</v>
      </c>
    </row>
    <row r="1231" spans="1:14" ht="14.4" customHeight="1" x14ac:dyDescent="0.3">
      <c r="A1231" s="664" t="s">
        <v>544</v>
      </c>
      <c r="B1231" s="665" t="s">
        <v>545</v>
      </c>
      <c r="C1231" s="666" t="s">
        <v>554</v>
      </c>
      <c r="D1231" s="667" t="s">
        <v>4278</v>
      </c>
      <c r="E1231" s="666" t="s">
        <v>569</v>
      </c>
      <c r="F1231" s="667" t="s">
        <v>4283</v>
      </c>
      <c r="G1231" s="666" t="s">
        <v>613</v>
      </c>
      <c r="H1231" s="666" t="s">
        <v>3587</v>
      </c>
      <c r="I1231" s="666" t="s">
        <v>3588</v>
      </c>
      <c r="J1231" s="666" t="s">
        <v>3589</v>
      </c>
      <c r="K1231" s="666" t="s">
        <v>3590</v>
      </c>
      <c r="L1231" s="668">
        <v>336.66000000000008</v>
      </c>
      <c r="M1231" s="668">
        <v>1</v>
      </c>
      <c r="N1231" s="669">
        <v>336.66000000000008</v>
      </c>
    </row>
    <row r="1232" spans="1:14" ht="14.4" customHeight="1" x14ac:dyDescent="0.3">
      <c r="A1232" s="664" t="s">
        <v>544</v>
      </c>
      <c r="B1232" s="665" t="s">
        <v>545</v>
      </c>
      <c r="C1232" s="666" t="s">
        <v>554</v>
      </c>
      <c r="D1232" s="667" t="s">
        <v>4278</v>
      </c>
      <c r="E1232" s="666" t="s">
        <v>569</v>
      </c>
      <c r="F1232" s="667" t="s">
        <v>4283</v>
      </c>
      <c r="G1232" s="666" t="s">
        <v>613</v>
      </c>
      <c r="H1232" s="666" t="s">
        <v>3591</v>
      </c>
      <c r="I1232" s="666" t="s">
        <v>3591</v>
      </c>
      <c r="J1232" s="666" t="s">
        <v>3592</v>
      </c>
      <c r="K1232" s="666" t="s">
        <v>3593</v>
      </c>
      <c r="L1232" s="668">
        <v>99.128472078792825</v>
      </c>
      <c r="M1232" s="668">
        <v>1</v>
      </c>
      <c r="N1232" s="669">
        <v>99.128472078792825</v>
      </c>
    </row>
    <row r="1233" spans="1:14" ht="14.4" customHeight="1" x14ac:dyDescent="0.3">
      <c r="A1233" s="664" t="s">
        <v>544</v>
      </c>
      <c r="B1233" s="665" t="s">
        <v>545</v>
      </c>
      <c r="C1233" s="666" t="s">
        <v>554</v>
      </c>
      <c r="D1233" s="667" t="s">
        <v>4278</v>
      </c>
      <c r="E1233" s="666" t="s">
        <v>569</v>
      </c>
      <c r="F1233" s="667" t="s">
        <v>4283</v>
      </c>
      <c r="G1233" s="666" t="s">
        <v>613</v>
      </c>
      <c r="H1233" s="666" t="s">
        <v>2079</v>
      </c>
      <c r="I1233" s="666" t="s">
        <v>2079</v>
      </c>
      <c r="J1233" s="666" t="s">
        <v>2080</v>
      </c>
      <c r="K1233" s="666" t="s">
        <v>2081</v>
      </c>
      <c r="L1233" s="668">
        <v>123.11000000000003</v>
      </c>
      <c r="M1233" s="668">
        <v>1</v>
      </c>
      <c r="N1233" s="669">
        <v>123.11000000000003</v>
      </c>
    </row>
    <row r="1234" spans="1:14" ht="14.4" customHeight="1" x14ac:dyDescent="0.3">
      <c r="A1234" s="664" t="s">
        <v>544</v>
      </c>
      <c r="B1234" s="665" t="s">
        <v>545</v>
      </c>
      <c r="C1234" s="666" t="s">
        <v>554</v>
      </c>
      <c r="D1234" s="667" t="s">
        <v>4278</v>
      </c>
      <c r="E1234" s="666" t="s">
        <v>569</v>
      </c>
      <c r="F1234" s="667" t="s">
        <v>4283</v>
      </c>
      <c r="G1234" s="666" t="s">
        <v>613</v>
      </c>
      <c r="H1234" s="666" t="s">
        <v>3594</v>
      </c>
      <c r="I1234" s="666" t="s">
        <v>3594</v>
      </c>
      <c r="J1234" s="666" t="s">
        <v>3595</v>
      </c>
      <c r="K1234" s="666" t="s">
        <v>3596</v>
      </c>
      <c r="L1234" s="668">
        <v>41.839835927155391</v>
      </c>
      <c r="M1234" s="668">
        <v>1</v>
      </c>
      <c r="N1234" s="669">
        <v>41.839835927155391</v>
      </c>
    </row>
    <row r="1235" spans="1:14" ht="14.4" customHeight="1" x14ac:dyDescent="0.3">
      <c r="A1235" s="664" t="s">
        <v>544</v>
      </c>
      <c r="B1235" s="665" t="s">
        <v>545</v>
      </c>
      <c r="C1235" s="666" t="s">
        <v>554</v>
      </c>
      <c r="D1235" s="667" t="s">
        <v>4278</v>
      </c>
      <c r="E1235" s="666" t="s">
        <v>569</v>
      </c>
      <c r="F1235" s="667" t="s">
        <v>4283</v>
      </c>
      <c r="G1235" s="666" t="s">
        <v>613</v>
      </c>
      <c r="H1235" s="666" t="s">
        <v>3597</v>
      </c>
      <c r="I1235" s="666" t="s">
        <v>3597</v>
      </c>
      <c r="J1235" s="666" t="s">
        <v>3598</v>
      </c>
      <c r="K1235" s="666" t="s">
        <v>3599</v>
      </c>
      <c r="L1235" s="668">
        <v>86.360023853388398</v>
      </c>
      <c r="M1235" s="668">
        <v>5</v>
      </c>
      <c r="N1235" s="669">
        <v>431.80011926694198</v>
      </c>
    </row>
    <row r="1236" spans="1:14" ht="14.4" customHeight="1" x14ac:dyDescent="0.3">
      <c r="A1236" s="664" t="s">
        <v>544</v>
      </c>
      <c r="B1236" s="665" t="s">
        <v>545</v>
      </c>
      <c r="C1236" s="666" t="s">
        <v>554</v>
      </c>
      <c r="D1236" s="667" t="s">
        <v>4278</v>
      </c>
      <c r="E1236" s="666" t="s">
        <v>569</v>
      </c>
      <c r="F1236" s="667" t="s">
        <v>4283</v>
      </c>
      <c r="G1236" s="666" t="s">
        <v>613</v>
      </c>
      <c r="H1236" s="666" t="s">
        <v>2082</v>
      </c>
      <c r="I1236" s="666" t="s">
        <v>1062</v>
      </c>
      <c r="J1236" s="666" t="s">
        <v>2083</v>
      </c>
      <c r="K1236" s="666"/>
      <c r="L1236" s="668">
        <v>197.334</v>
      </c>
      <c r="M1236" s="668">
        <v>10</v>
      </c>
      <c r="N1236" s="669">
        <v>1973.3400000000001</v>
      </c>
    </row>
    <row r="1237" spans="1:14" ht="14.4" customHeight="1" x14ac:dyDescent="0.3">
      <c r="A1237" s="664" t="s">
        <v>544</v>
      </c>
      <c r="B1237" s="665" t="s">
        <v>545</v>
      </c>
      <c r="C1237" s="666" t="s">
        <v>554</v>
      </c>
      <c r="D1237" s="667" t="s">
        <v>4278</v>
      </c>
      <c r="E1237" s="666" t="s">
        <v>569</v>
      </c>
      <c r="F1237" s="667" t="s">
        <v>4283</v>
      </c>
      <c r="G1237" s="666" t="s">
        <v>613</v>
      </c>
      <c r="H1237" s="666" t="s">
        <v>3600</v>
      </c>
      <c r="I1237" s="666" t="s">
        <v>3601</v>
      </c>
      <c r="J1237" s="666" t="s">
        <v>3602</v>
      </c>
      <c r="K1237" s="666" t="s">
        <v>3603</v>
      </c>
      <c r="L1237" s="668">
        <v>112.38000000000005</v>
      </c>
      <c r="M1237" s="668">
        <v>1</v>
      </c>
      <c r="N1237" s="669">
        <v>112.38000000000005</v>
      </c>
    </row>
    <row r="1238" spans="1:14" ht="14.4" customHeight="1" x14ac:dyDescent="0.3">
      <c r="A1238" s="664" t="s">
        <v>544</v>
      </c>
      <c r="B1238" s="665" t="s">
        <v>545</v>
      </c>
      <c r="C1238" s="666" t="s">
        <v>554</v>
      </c>
      <c r="D1238" s="667" t="s">
        <v>4278</v>
      </c>
      <c r="E1238" s="666" t="s">
        <v>569</v>
      </c>
      <c r="F1238" s="667" t="s">
        <v>4283</v>
      </c>
      <c r="G1238" s="666" t="s">
        <v>613</v>
      </c>
      <c r="H1238" s="666" t="s">
        <v>2084</v>
      </c>
      <c r="I1238" s="666" t="s">
        <v>1062</v>
      </c>
      <c r="J1238" s="666" t="s">
        <v>2085</v>
      </c>
      <c r="K1238" s="666"/>
      <c r="L1238" s="668">
        <v>45.83</v>
      </c>
      <c r="M1238" s="668">
        <v>4</v>
      </c>
      <c r="N1238" s="669">
        <v>183.32</v>
      </c>
    </row>
    <row r="1239" spans="1:14" ht="14.4" customHeight="1" x14ac:dyDescent="0.3">
      <c r="A1239" s="664" t="s">
        <v>544</v>
      </c>
      <c r="B1239" s="665" t="s">
        <v>545</v>
      </c>
      <c r="C1239" s="666" t="s">
        <v>554</v>
      </c>
      <c r="D1239" s="667" t="s">
        <v>4278</v>
      </c>
      <c r="E1239" s="666" t="s">
        <v>569</v>
      </c>
      <c r="F1239" s="667" t="s">
        <v>4283</v>
      </c>
      <c r="G1239" s="666" t="s">
        <v>613</v>
      </c>
      <c r="H1239" s="666" t="s">
        <v>2086</v>
      </c>
      <c r="I1239" s="666" t="s">
        <v>1062</v>
      </c>
      <c r="J1239" s="666" t="s">
        <v>2087</v>
      </c>
      <c r="K1239" s="666"/>
      <c r="L1239" s="668">
        <v>45.829936463476422</v>
      </c>
      <c r="M1239" s="668">
        <v>6</v>
      </c>
      <c r="N1239" s="669">
        <v>274.97961878085852</v>
      </c>
    </row>
    <row r="1240" spans="1:14" ht="14.4" customHeight="1" x14ac:dyDescent="0.3">
      <c r="A1240" s="664" t="s">
        <v>544</v>
      </c>
      <c r="B1240" s="665" t="s">
        <v>545</v>
      </c>
      <c r="C1240" s="666" t="s">
        <v>554</v>
      </c>
      <c r="D1240" s="667" t="s">
        <v>4278</v>
      </c>
      <c r="E1240" s="666" t="s">
        <v>569</v>
      </c>
      <c r="F1240" s="667" t="s">
        <v>4283</v>
      </c>
      <c r="G1240" s="666" t="s">
        <v>613</v>
      </c>
      <c r="H1240" s="666" t="s">
        <v>2088</v>
      </c>
      <c r="I1240" s="666" t="s">
        <v>1062</v>
      </c>
      <c r="J1240" s="666" t="s">
        <v>2089</v>
      </c>
      <c r="K1240" s="666"/>
      <c r="L1240" s="668">
        <v>45.829999999999991</v>
      </c>
      <c r="M1240" s="668">
        <v>6</v>
      </c>
      <c r="N1240" s="669">
        <v>274.97999999999996</v>
      </c>
    </row>
    <row r="1241" spans="1:14" ht="14.4" customHeight="1" x14ac:dyDescent="0.3">
      <c r="A1241" s="664" t="s">
        <v>544</v>
      </c>
      <c r="B1241" s="665" t="s">
        <v>545</v>
      </c>
      <c r="C1241" s="666" t="s">
        <v>554</v>
      </c>
      <c r="D1241" s="667" t="s">
        <v>4278</v>
      </c>
      <c r="E1241" s="666" t="s">
        <v>569</v>
      </c>
      <c r="F1241" s="667" t="s">
        <v>4283</v>
      </c>
      <c r="G1241" s="666" t="s">
        <v>613</v>
      </c>
      <c r="H1241" s="666" t="s">
        <v>2090</v>
      </c>
      <c r="I1241" s="666" t="s">
        <v>2090</v>
      </c>
      <c r="J1241" s="666" t="s">
        <v>2091</v>
      </c>
      <c r="K1241" s="666" t="s">
        <v>2092</v>
      </c>
      <c r="L1241" s="668">
        <v>199.97941977120115</v>
      </c>
      <c r="M1241" s="668">
        <v>150</v>
      </c>
      <c r="N1241" s="669">
        <v>29996.912965680171</v>
      </c>
    </row>
    <row r="1242" spans="1:14" ht="14.4" customHeight="1" x14ac:dyDescent="0.3">
      <c r="A1242" s="664" t="s">
        <v>544</v>
      </c>
      <c r="B1242" s="665" t="s">
        <v>545</v>
      </c>
      <c r="C1242" s="666" t="s">
        <v>554</v>
      </c>
      <c r="D1242" s="667" t="s">
        <v>4278</v>
      </c>
      <c r="E1242" s="666" t="s">
        <v>569</v>
      </c>
      <c r="F1242" s="667" t="s">
        <v>4283</v>
      </c>
      <c r="G1242" s="666" t="s">
        <v>613</v>
      </c>
      <c r="H1242" s="666" t="s">
        <v>2093</v>
      </c>
      <c r="I1242" s="666" t="s">
        <v>2093</v>
      </c>
      <c r="J1242" s="666" t="s">
        <v>1464</v>
      </c>
      <c r="K1242" s="666" t="s">
        <v>2094</v>
      </c>
      <c r="L1242" s="668">
        <v>122.59993027679229</v>
      </c>
      <c r="M1242" s="668">
        <v>23</v>
      </c>
      <c r="N1242" s="669">
        <v>2819.7983963662227</v>
      </c>
    </row>
    <row r="1243" spans="1:14" ht="14.4" customHeight="1" x14ac:dyDescent="0.3">
      <c r="A1243" s="664" t="s">
        <v>544</v>
      </c>
      <c r="B1243" s="665" t="s">
        <v>545</v>
      </c>
      <c r="C1243" s="666" t="s">
        <v>554</v>
      </c>
      <c r="D1243" s="667" t="s">
        <v>4278</v>
      </c>
      <c r="E1243" s="666" t="s">
        <v>569</v>
      </c>
      <c r="F1243" s="667" t="s">
        <v>4283</v>
      </c>
      <c r="G1243" s="666" t="s">
        <v>613</v>
      </c>
      <c r="H1243" s="666" t="s">
        <v>2095</v>
      </c>
      <c r="I1243" s="666" t="s">
        <v>2095</v>
      </c>
      <c r="J1243" s="666" t="s">
        <v>2096</v>
      </c>
      <c r="K1243" s="666" t="s">
        <v>2097</v>
      </c>
      <c r="L1243" s="668">
        <v>81.768000000000001</v>
      </c>
      <c r="M1243" s="668">
        <v>5</v>
      </c>
      <c r="N1243" s="669">
        <v>408.84000000000003</v>
      </c>
    </row>
    <row r="1244" spans="1:14" ht="14.4" customHeight="1" x14ac:dyDescent="0.3">
      <c r="A1244" s="664" t="s">
        <v>544</v>
      </c>
      <c r="B1244" s="665" t="s">
        <v>545</v>
      </c>
      <c r="C1244" s="666" t="s">
        <v>554</v>
      </c>
      <c r="D1244" s="667" t="s">
        <v>4278</v>
      </c>
      <c r="E1244" s="666" t="s">
        <v>569</v>
      </c>
      <c r="F1244" s="667" t="s">
        <v>4283</v>
      </c>
      <c r="G1244" s="666" t="s">
        <v>613</v>
      </c>
      <c r="H1244" s="666" t="s">
        <v>2103</v>
      </c>
      <c r="I1244" s="666" t="s">
        <v>2103</v>
      </c>
      <c r="J1244" s="666" t="s">
        <v>2104</v>
      </c>
      <c r="K1244" s="666" t="s">
        <v>2105</v>
      </c>
      <c r="L1244" s="668">
        <v>73.099999999999994</v>
      </c>
      <c r="M1244" s="668">
        <v>23</v>
      </c>
      <c r="N1244" s="669">
        <v>1681.2999999999997</v>
      </c>
    </row>
    <row r="1245" spans="1:14" ht="14.4" customHeight="1" x14ac:dyDescent="0.3">
      <c r="A1245" s="664" t="s">
        <v>544</v>
      </c>
      <c r="B1245" s="665" t="s">
        <v>545</v>
      </c>
      <c r="C1245" s="666" t="s">
        <v>554</v>
      </c>
      <c r="D1245" s="667" t="s">
        <v>4278</v>
      </c>
      <c r="E1245" s="666" t="s">
        <v>569</v>
      </c>
      <c r="F1245" s="667" t="s">
        <v>4283</v>
      </c>
      <c r="G1245" s="666" t="s">
        <v>613</v>
      </c>
      <c r="H1245" s="666" t="s">
        <v>3604</v>
      </c>
      <c r="I1245" s="666" t="s">
        <v>3604</v>
      </c>
      <c r="J1245" s="666" t="s">
        <v>3605</v>
      </c>
      <c r="K1245" s="666" t="s">
        <v>3606</v>
      </c>
      <c r="L1245" s="668">
        <v>264.99</v>
      </c>
      <c r="M1245" s="668">
        <v>3</v>
      </c>
      <c r="N1245" s="669">
        <v>794.97</v>
      </c>
    </row>
    <row r="1246" spans="1:14" ht="14.4" customHeight="1" x14ac:dyDescent="0.3">
      <c r="A1246" s="664" t="s">
        <v>544</v>
      </c>
      <c r="B1246" s="665" t="s">
        <v>545</v>
      </c>
      <c r="C1246" s="666" t="s">
        <v>554</v>
      </c>
      <c r="D1246" s="667" t="s">
        <v>4278</v>
      </c>
      <c r="E1246" s="666" t="s">
        <v>569</v>
      </c>
      <c r="F1246" s="667" t="s">
        <v>4283</v>
      </c>
      <c r="G1246" s="666" t="s">
        <v>613</v>
      </c>
      <c r="H1246" s="666" t="s">
        <v>3607</v>
      </c>
      <c r="I1246" s="666" t="s">
        <v>3608</v>
      </c>
      <c r="J1246" s="666" t="s">
        <v>3609</v>
      </c>
      <c r="K1246" s="666" t="s">
        <v>3610</v>
      </c>
      <c r="L1246" s="668">
        <v>238.79</v>
      </c>
      <c r="M1246" s="668">
        <v>1</v>
      </c>
      <c r="N1246" s="669">
        <v>238.79</v>
      </c>
    </row>
    <row r="1247" spans="1:14" ht="14.4" customHeight="1" x14ac:dyDescent="0.3">
      <c r="A1247" s="664" t="s">
        <v>544</v>
      </c>
      <c r="B1247" s="665" t="s">
        <v>545</v>
      </c>
      <c r="C1247" s="666" t="s">
        <v>554</v>
      </c>
      <c r="D1247" s="667" t="s">
        <v>4278</v>
      </c>
      <c r="E1247" s="666" t="s">
        <v>569</v>
      </c>
      <c r="F1247" s="667" t="s">
        <v>4283</v>
      </c>
      <c r="G1247" s="666" t="s">
        <v>613</v>
      </c>
      <c r="H1247" s="666" t="s">
        <v>3611</v>
      </c>
      <c r="I1247" s="666" t="s">
        <v>3611</v>
      </c>
      <c r="J1247" s="666" t="s">
        <v>2869</v>
      </c>
      <c r="K1247" s="666" t="s">
        <v>3612</v>
      </c>
      <c r="L1247" s="668">
        <v>383.42651867186015</v>
      </c>
      <c r="M1247" s="668">
        <v>2</v>
      </c>
      <c r="N1247" s="669">
        <v>766.8530373437203</v>
      </c>
    </row>
    <row r="1248" spans="1:14" ht="14.4" customHeight="1" x14ac:dyDescent="0.3">
      <c r="A1248" s="664" t="s">
        <v>544</v>
      </c>
      <c r="B1248" s="665" t="s">
        <v>545</v>
      </c>
      <c r="C1248" s="666" t="s">
        <v>554</v>
      </c>
      <c r="D1248" s="667" t="s">
        <v>4278</v>
      </c>
      <c r="E1248" s="666" t="s">
        <v>569</v>
      </c>
      <c r="F1248" s="667" t="s">
        <v>4283</v>
      </c>
      <c r="G1248" s="666" t="s">
        <v>613</v>
      </c>
      <c r="H1248" s="666" t="s">
        <v>2108</v>
      </c>
      <c r="I1248" s="666" t="s">
        <v>2108</v>
      </c>
      <c r="J1248" s="666" t="s">
        <v>797</v>
      </c>
      <c r="K1248" s="666" t="s">
        <v>2109</v>
      </c>
      <c r="L1248" s="668">
        <v>108.84400183550756</v>
      </c>
      <c r="M1248" s="668">
        <v>30</v>
      </c>
      <c r="N1248" s="669">
        <v>3265.3200550652268</v>
      </c>
    </row>
    <row r="1249" spans="1:14" ht="14.4" customHeight="1" x14ac:dyDescent="0.3">
      <c r="A1249" s="664" t="s">
        <v>544</v>
      </c>
      <c r="B1249" s="665" t="s">
        <v>545</v>
      </c>
      <c r="C1249" s="666" t="s">
        <v>554</v>
      </c>
      <c r="D1249" s="667" t="s">
        <v>4278</v>
      </c>
      <c r="E1249" s="666" t="s">
        <v>569</v>
      </c>
      <c r="F1249" s="667" t="s">
        <v>4283</v>
      </c>
      <c r="G1249" s="666" t="s">
        <v>613</v>
      </c>
      <c r="H1249" s="666" t="s">
        <v>3613</v>
      </c>
      <c r="I1249" s="666" t="s">
        <v>3613</v>
      </c>
      <c r="J1249" s="666" t="s">
        <v>3614</v>
      </c>
      <c r="K1249" s="666" t="s">
        <v>3615</v>
      </c>
      <c r="L1249" s="668">
        <v>350.62951390331074</v>
      </c>
      <c r="M1249" s="668">
        <v>3</v>
      </c>
      <c r="N1249" s="669">
        <v>1051.8885417099323</v>
      </c>
    </row>
    <row r="1250" spans="1:14" ht="14.4" customHeight="1" x14ac:dyDescent="0.3">
      <c r="A1250" s="664" t="s">
        <v>544</v>
      </c>
      <c r="B1250" s="665" t="s">
        <v>545</v>
      </c>
      <c r="C1250" s="666" t="s">
        <v>554</v>
      </c>
      <c r="D1250" s="667" t="s">
        <v>4278</v>
      </c>
      <c r="E1250" s="666" t="s">
        <v>569</v>
      </c>
      <c r="F1250" s="667" t="s">
        <v>4283</v>
      </c>
      <c r="G1250" s="666" t="s">
        <v>613</v>
      </c>
      <c r="H1250" s="666" t="s">
        <v>2115</v>
      </c>
      <c r="I1250" s="666" t="s">
        <v>2115</v>
      </c>
      <c r="J1250" s="666" t="s">
        <v>2116</v>
      </c>
      <c r="K1250" s="666" t="s">
        <v>2117</v>
      </c>
      <c r="L1250" s="668">
        <v>1436.5402522719319</v>
      </c>
      <c r="M1250" s="668">
        <v>72</v>
      </c>
      <c r="N1250" s="669">
        <v>103430.8981635791</v>
      </c>
    </row>
    <row r="1251" spans="1:14" ht="14.4" customHeight="1" x14ac:dyDescent="0.3">
      <c r="A1251" s="664" t="s">
        <v>544</v>
      </c>
      <c r="B1251" s="665" t="s">
        <v>545</v>
      </c>
      <c r="C1251" s="666" t="s">
        <v>554</v>
      </c>
      <c r="D1251" s="667" t="s">
        <v>4278</v>
      </c>
      <c r="E1251" s="666" t="s">
        <v>569</v>
      </c>
      <c r="F1251" s="667" t="s">
        <v>4283</v>
      </c>
      <c r="G1251" s="666" t="s">
        <v>613</v>
      </c>
      <c r="H1251" s="666" t="s">
        <v>3616</v>
      </c>
      <c r="I1251" s="666" t="s">
        <v>3616</v>
      </c>
      <c r="J1251" s="666" t="s">
        <v>1217</v>
      </c>
      <c r="K1251" s="666" t="s">
        <v>3617</v>
      </c>
      <c r="L1251" s="668">
        <v>262.10000000000008</v>
      </c>
      <c r="M1251" s="668">
        <v>3</v>
      </c>
      <c r="N1251" s="669">
        <v>786.30000000000018</v>
      </c>
    </row>
    <row r="1252" spans="1:14" ht="14.4" customHeight="1" x14ac:dyDescent="0.3">
      <c r="A1252" s="664" t="s">
        <v>544</v>
      </c>
      <c r="B1252" s="665" t="s">
        <v>545</v>
      </c>
      <c r="C1252" s="666" t="s">
        <v>554</v>
      </c>
      <c r="D1252" s="667" t="s">
        <v>4278</v>
      </c>
      <c r="E1252" s="666" t="s">
        <v>569</v>
      </c>
      <c r="F1252" s="667" t="s">
        <v>4283</v>
      </c>
      <c r="G1252" s="666" t="s">
        <v>613</v>
      </c>
      <c r="H1252" s="666" t="s">
        <v>3618</v>
      </c>
      <c r="I1252" s="666" t="s">
        <v>1062</v>
      </c>
      <c r="J1252" s="666" t="s">
        <v>3619</v>
      </c>
      <c r="K1252" s="666"/>
      <c r="L1252" s="668">
        <v>705.09606240273945</v>
      </c>
      <c r="M1252" s="668">
        <v>6</v>
      </c>
      <c r="N1252" s="669">
        <v>4230.5763744164369</v>
      </c>
    </row>
    <row r="1253" spans="1:14" ht="14.4" customHeight="1" x14ac:dyDescent="0.3">
      <c r="A1253" s="664" t="s">
        <v>544</v>
      </c>
      <c r="B1253" s="665" t="s">
        <v>545</v>
      </c>
      <c r="C1253" s="666" t="s">
        <v>554</v>
      </c>
      <c r="D1253" s="667" t="s">
        <v>4278</v>
      </c>
      <c r="E1253" s="666" t="s">
        <v>569</v>
      </c>
      <c r="F1253" s="667" t="s">
        <v>4283</v>
      </c>
      <c r="G1253" s="666" t="s">
        <v>613</v>
      </c>
      <c r="H1253" s="666" t="s">
        <v>2124</v>
      </c>
      <c r="I1253" s="666" t="s">
        <v>2125</v>
      </c>
      <c r="J1253" s="666" t="s">
        <v>762</v>
      </c>
      <c r="K1253" s="666" t="s">
        <v>2126</v>
      </c>
      <c r="L1253" s="668">
        <v>302.51872755314866</v>
      </c>
      <c r="M1253" s="668">
        <v>5</v>
      </c>
      <c r="N1253" s="669">
        <v>1512.5936377657433</v>
      </c>
    </row>
    <row r="1254" spans="1:14" ht="14.4" customHeight="1" x14ac:dyDescent="0.3">
      <c r="A1254" s="664" t="s">
        <v>544</v>
      </c>
      <c r="B1254" s="665" t="s">
        <v>545</v>
      </c>
      <c r="C1254" s="666" t="s">
        <v>554</v>
      </c>
      <c r="D1254" s="667" t="s">
        <v>4278</v>
      </c>
      <c r="E1254" s="666" t="s">
        <v>569</v>
      </c>
      <c r="F1254" s="667" t="s">
        <v>4283</v>
      </c>
      <c r="G1254" s="666" t="s">
        <v>613</v>
      </c>
      <c r="H1254" s="666" t="s">
        <v>3620</v>
      </c>
      <c r="I1254" s="666" t="s">
        <v>3620</v>
      </c>
      <c r="J1254" s="666" t="s">
        <v>3621</v>
      </c>
      <c r="K1254" s="666" t="s">
        <v>3622</v>
      </c>
      <c r="L1254" s="668">
        <v>196.91</v>
      </c>
      <c r="M1254" s="668">
        <v>12</v>
      </c>
      <c r="N1254" s="669">
        <v>2362.92</v>
      </c>
    </row>
    <row r="1255" spans="1:14" ht="14.4" customHeight="1" x14ac:dyDescent="0.3">
      <c r="A1255" s="664" t="s">
        <v>544</v>
      </c>
      <c r="B1255" s="665" t="s">
        <v>545</v>
      </c>
      <c r="C1255" s="666" t="s">
        <v>554</v>
      </c>
      <c r="D1255" s="667" t="s">
        <v>4278</v>
      </c>
      <c r="E1255" s="666" t="s">
        <v>569</v>
      </c>
      <c r="F1255" s="667" t="s">
        <v>4283</v>
      </c>
      <c r="G1255" s="666" t="s">
        <v>613</v>
      </c>
      <c r="H1255" s="666" t="s">
        <v>3623</v>
      </c>
      <c r="I1255" s="666" t="s">
        <v>3623</v>
      </c>
      <c r="J1255" s="666" t="s">
        <v>3624</v>
      </c>
      <c r="K1255" s="666" t="s">
        <v>3625</v>
      </c>
      <c r="L1255" s="668">
        <v>260.33750763935171</v>
      </c>
      <c r="M1255" s="668">
        <v>26.118149100000004</v>
      </c>
      <c r="N1255" s="669">
        <v>6799.5338408469779</v>
      </c>
    </row>
    <row r="1256" spans="1:14" ht="14.4" customHeight="1" x14ac:dyDescent="0.3">
      <c r="A1256" s="664" t="s">
        <v>544</v>
      </c>
      <c r="B1256" s="665" t="s">
        <v>545</v>
      </c>
      <c r="C1256" s="666" t="s">
        <v>554</v>
      </c>
      <c r="D1256" s="667" t="s">
        <v>4278</v>
      </c>
      <c r="E1256" s="666" t="s">
        <v>569</v>
      </c>
      <c r="F1256" s="667" t="s">
        <v>4283</v>
      </c>
      <c r="G1256" s="666" t="s">
        <v>613</v>
      </c>
      <c r="H1256" s="666" t="s">
        <v>2128</v>
      </c>
      <c r="I1256" s="666" t="s">
        <v>2129</v>
      </c>
      <c r="J1256" s="666" t="s">
        <v>1720</v>
      </c>
      <c r="K1256" s="666" t="s">
        <v>2130</v>
      </c>
      <c r="L1256" s="668">
        <v>500.0310994839341</v>
      </c>
      <c r="M1256" s="668">
        <v>23.005965299999996</v>
      </c>
      <c r="N1256" s="669">
        <v>11503.698123648233</v>
      </c>
    </row>
    <row r="1257" spans="1:14" ht="14.4" customHeight="1" x14ac:dyDescent="0.3">
      <c r="A1257" s="664" t="s">
        <v>544</v>
      </c>
      <c r="B1257" s="665" t="s">
        <v>545</v>
      </c>
      <c r="C1257" s="666" t="s">
        <v>554</v>
      </c>
      <c r="D1257" s="667" t="s">
        <v>4278</v>
      </c>
      <c r="E1257" s="666" t="s">
        <v>569</v>
      </c>
      <c r="F1257" s="667" t="s">
        <v>4283</v>
      </c>
      <c r="G1257" s="666" t="s">
        <v>613</v>
      </c>
      <c r="H1257" s="666" t="s">
        <v>3626</v>
      </c>
      <c r="I1257" s="666" t="s">
        <v>3626</v>
      </c>
      <c r="J1257" s="666" t="s">
        <v>1127</v>
      </c>
      <c r="K1257" s="666" t="s">
        <v>3627</v>
      </c>
      <c r="L1257" s="668">
        <v>129.87999999999997</v>
      </c>
      <c r="M1257" s="668">
        <v>1</v>
      </c>
      <c r="N1257" s="669">
        <v>129.87999999999997</v>
      </c>
    </row>
    <row r="1258" spans="1:14" ht="14.4" customHeight="1" x14ac:dyDescent="0.3">
      <c r="A1258" s="664" t="s">
        <v>544</v>
      </c>
      <c r="B1258" s="665" t="s">
        <v>545</v>
      </c>
      <c r="C1258" s="666" t="s">
        <v>554</v>
      </c>
      <c r="D1258" s="667" t="s">
        <v>4278</v>
      </c>
      <c r="E1258" s="666" t="s">
        <v>569</v>
      </c>
      <c r="F1258" s="667" t="s">
        <v>4283</v>
      </c>
      <c r="G1258" s="666" t="s">
        <v>613</v>
      </c>
      <c r="H1258" s="666" t="s">
        <v>3628</v>
      </c>
      <c r="I1258" s="666" t="s">
        <v>3628</v>
      </c>
      <c r="J1258" s="666" t="s">
        <v>3629</v>
      </c>
      <c r="K1258" s="666" t="s">
        <v>3630</v>
      </c>
      <c r="L1258" s="668">
        <v>172.49877590420212</v>
      </c>
      <c r="M1258" s="668">
        <v>1</v>
      </c>
      <c r="N1258" s="669">
        <v>172.49877590420212</v>
      </c>
    </row>
    <row r="1259" spans="1:14" ht="14.4" customHeight="1" x14ac:dyDescent="0.3">
      <c r="A1259" s="664" t="s">
        <v>544</v>
      </c>
      <c r="B1259" s="665" t="s">
        <v>545</v>
      </c>
      <c r="C1259" s="666" t="s">
        <v>554</v>
      </c>
      <c r="D1259" s="667" t="s">
        <v>4278</v>
      </c>
      <c r="E1259" s="666" t="s">
        <v>569</v>
      </c>
      <c r="F1259" s="667" t="s">
        <v>4283</v>
      </c>
      <c r="G1259" s="666" t="s">
        <v>613</v>
      </c>
      <c r="H1259" s="666" t="s">
        <v>3631</v>
      </c>
      <c r="I1259" s="666" t="s">
        <v>3631</v>
      </c>
      <c r="J1259" s="666" t="s">
        <v>3632</v>
      </c>
      <c r="K1259" s="666" t="s">
        <v>2126</v>
      </c>
      <c r="L1259" s="668">
        <v>88.809999999999988</v>
      </c>
      <c r="M1259" s="668">
        <v>1</v>
      </c>
      <c r="N1259" s="669">
        <v>88.809999999999988</v>
      </c>
    </row>
    <row r="1260" spans="1:14" ht="14.4" customHeight="1" x14ac:dyDescent="0.3">
      <c r="A1260" s="664" t="s">
        <v>544</v>
      </c>
      <c r="B1260" s="665" t="s">
        <v>545</v>
      </c>
      <c r="C1260" s="666" t="s">
        <v>554</v>
      </c>
      <c r="D1260" s="667" t="s">
        <v>4278</v>
      </c>
      <c r="E1260" s="666" t="s">
        <v>569</v>
      </c>
      <c r="F1260" s="667" t="s">
        <v>4283</v>
      </c>
      <c r="G1260" s="666" t="s">
        <v>613</v>
      </c>
      <c r="H1260" s="666" t="s">
        <v>2134</v>
      </c>
      <c r="I1260" s="666" t="s">
        <v>667</v>
      </c>
      <c r="J1260" s="666" t="s">
        <v>2135</v>
      </c>
      <c r="K1260" s="666" t="s">
        <v>2136</v>
      </c>
      <c r="L1260" s="668">
        <v>255.96583623731561</v>
      </c>
      <c r="M1260" s="668">
        <v>2</v>
      </c>
      <c r="N1260" s="669">
        <v>511.93167247463123</v>
      </c>
    </row>
    <row r="1261" spans="1:14" ht="14.4" customHeight="1" x14ac:dyDescent="0.3">
      <c r="A1261" s="664" t="s">
        <v>544</v>
      </c>
      <c r="B1261" s="665" t="s">
        <v>545</v>
      </c>
      <c r="C1261" s="666" t="s">
        <v>554</v>
      </c>
      <c r="D1261" s="667" t="s">
        <v>4278</v>
      </c>
      <c r="E1261" s="666" t="s">
        <v>569</v>
      </c>
      <c r="F1261" s="667" t="s">
        <v>4283</v>
      </c>
      <c r="G1261" s="666" t="s">
        <v>613</v>
      </c>
      <c r="H1261" s="666" t="s">
        <v>2140</v>
      </c>
      <c r="I1261" s="666" t="s">
        <v>2140</v>
      </c>
      <c r="J1261" s="666" t="s">
        <v>2141</v>
      </c>
      <c r="K1261" s="666" t="s">
        <v>2142</v>
      </c>
      <c r="L1261" s="668">
        <v>95.19</v>
      </c>
      <c r="M1261" s="668">
        <v>2</v>
      </c>
      <c r="N1261" s="669">
        <v>190.38</v>
      </c>
    </row>
    <row r="1262" spans="1:14" ht="14.4" customHeight="1" x14ac:dyDescent="0.3">
      <c r="A1262" s="664" t="s">
        <v>544</v>
      </c>
      <c r="B1262" s="665" t="s">
        <v>545</v>
      </c>
      <c r="C1262" s="666" t="s">
        <v>554</v>
      </c>
      <c r="D1262" s="667" t="s">
        <v>4278</v>
      </c>
      <c r="E1262" s="666" t="s">
        <v>569</v>
      </c>
      <c r="F1262" s="667" t="s">
        <v>4283</v>
      </c>
      <c r="G1262" s="666" t="s">
        <v>613</v>
      </c>
      <c r="H1262" s="666" t="s">
        <v>3633</v>
      </c>
      <c r="I1262" s="666" t="s">
        <v>1062</v>
      </c>
      <c r="J1262" s="666" t="s">
        <v>3634</v>
      </c>
      <c r="K1262" s="666"/>
      <c r="L1262" s="668">
        <v>112.15000000000006</v>
      </c>
      <c r="M1262" s="668">
        <v>1</v>
      </c>
      <c r="N1262" s="669">
        <v>112.15000000000006</v>
      </c>
    </row>
    <row r="1263" spans="1:14" ht="14.4" customHeight="1" x14ac:dyDescent="0.3">
      <c r="A1263" s="664" t="s">
        <v>544</v>
      </c>
      <c r="B1263" s="665" t="s">
        <v>545</v>
      </c>
      <c r="C1263" s="666" t="s">
        <v>554</v>
      </c>
      <c r="D1263" s="667" t="s">
        <v>4278</v>
      </c>
      <c r="E1263" s="666" t="s">
        <v>569</v>
      </c>
      <c r="F1263" s="667" t="s">
        <v>4283</v>
      </c>
      <c r="G1263" s="666" t="s">
        <v>613</v>
      </c>
      <c r="H1263" s="666" t="s">
        <v>2143</v>
      </c>
      <c r="I1263" s="666" t="s">
        <v>2143</v>
      </c>
      <c r="J1263" s="666" t="s">
        <v>2144</v>
      </c>
      <c r="K1263" s="666" t="s">
        <v>2145</v>
      </c>
      <c r="L1263" s="668">
        <v>50.3</v>
      </c>
      <c r="M1263" s="668">
        <v>8</v>
      </c>
      <c r="N1263" s="669">
        <v>402.4</v>
      </c>
    </row>
    <row r="1264" spans="1:14" ht="14.4" customHeight="1" x14ac:dyDescent="0.3">
      <c r="A1264" s="664" t="s">
        <v>544</v>
      </c>
      <c r="B1264" s="665" t="s">
        <v>545</v>
      </c>
      <c r="C1264" s="666" t="s">
        <v>554</v>
      </c>
      <c r="D1264" s="667" t="s">
        <v>4278</v>
      </c>
      <c r="E1264" s="666" t="s">
        <v>569</v>
      </c>
      <c r="F1264" s="667" t="s">
        <v>4283</v>
      </c>
      <c r="G1264" s="666" t="s">
        <v>613</v>
      </c>
      <c r="H1264" s="666" t="s">
        <v>3635</v>
      </c>
      <c r="I1264" s="666" t="s">
        <v>3635</v>
      </c>
      <c r="J1264" s="666" t="s">
        <v>3636</v>
      </c>
      <c r="K1264" s="666" t="s">
        <v>3637</v>
      </c>
      <c r="L1264" s="668">
        <v>210.94499999999999</v>
      </c>
      <c r="M1264" s="668">
        <v>2</v>
      </c>
      <c r="N1264" s="669">
        <v>421.89</v>
      </c>
    </row>
    <row r="1265" spans="1:14" ht="14.4" customHeight="1" x14ac:dyDescent="0.3">
      <c r="A1265" s="664" t="s">
        <v>544</v>
      </c>
      <c r="B1265" s="665" t="s">
        <v>545</v>
      </c>
      <c r="C1265" s="666" t="s">
        <v>554</v>
      </c>
      <c r="D1265" s="667" t="s">
        <v>4278</v>
      </c>
      <c r="E1265" s="666" t="s">
        <v>569</v>
      </c>
      <c r="F1265" s="667" t="s">
        <v>4283</v>
      </c>
      <c r="G1265" s="666" t="s">
        <v>613</v>
      </c>
      <c r="H1265" s="666" t="s">
        <v>3638</v>
      </c>
      <c r="I1265" s="666" t="s">
        <v>3639</v>
      </c>
      <c r="J1265" s="666" t="s">
        <v>3640</v>
      </c>
      <c r="K1265" s="666" t="s">
        <v>3641</v>
      </c>
      <c r="L1265" s="668">
        <v>734.28</v>
      </c>
      <c r="M1265" s="668">
        <v>1</v>
      </c>
      <c r="N1265" s="669">
        <v>734.28</v>
      </c>
    </row>
    <row r="1266" spans="1:14" ht="14.4" customHeight="1" x14ac:dyDescent="0.3">
      <c r="A1266" s="664" t="s">
        <v>544</v>
      </c>
      <c r="B1266" s="665" t="s">
        <v>545</v>
      </c>
      <c r="C1266" s="666" t="s">
        <v>554</v>
      </c>
      <c r="D1266" s="667" t="s">
        <v>4278</v>
      </c>
      <c r="E1266" s="666" t="s">
        <v>569</v>
      </c>
      <c r="F1266" s="667" t="s">
        <v>4283</v>
      </c>
      <c r="G1266" s="666" t="s">
        <v>613</v>
      </c>
      <c r="H1266" s="666" t="s">
        <v>2154</v>
      </c>
      <c r="I1266" s="666" t="s">
        <v>2154</v>
      </c>
      <c r="J1266" s="666" t="s">
        <v>2155</v>
      </c>
      <c r="K1266" s="666" t="s">
        <v>2156</v>
      </c>
      <c r="L1266" s="668">
        <v>235.25946887835423</v>
      </c>
      <c r="M1266" s="668">
        <v>17</v>
      </c>
      <c r="N1266" s="669">
        <v>3999.4109709320219</v>
      </c>
    </row>
    <row r="1267" spans="1:14" ht="14.4" customHeight="1" x14ac:dyDescent="0.3">
      <c r="A1267" s="664" t="s">
        <v>544</v>
      </c>
      <c r="B1267" s="665" t="s">
        <v>545</v>
      </c>
      <c r="C1267" s="666" t="s">
        <v>554</v>
      </c>
      <c r="D1267" s="667" t="s">
        <v>4278</v>
      </c>
      <c r="E1267" s="666" t="s">
        <v>569</v>
      </c>
      <c r="F1267" s="667" t="s">
        <v>4283</v>
      </c>
      <c r="G1267" s="666" t="s">
        <v>613</v>
      </c>
      <c r="H1267" s="666" t="s">
        <v>2157</v>
      </c>
      <c r="I1267" s="666" t="s">
        <v>2157</v>
      </c>
      <c r="J1267" s="666" t="s">
        <v>2158</v>
      </c>
      <c r="K1267" s="666" t="s">
        <v>2159</v>
      </c>
      <c r="L1267" s="668">
        <v>153.29</v>
      </c>
      <c r="M1267" s="668">
        <v>14</v>
      </c>
      <c r="N1267" s="669">
        <v>2146.06</v>
      </c>
    </row>
    <row r="1268" spans="1:14" ht="14.4" customHeight="1" x14ac:dyDescent="0.3">
      <c r="A1268" s="664" t="s">
        <v>544</v>
      </c>
      <c r="B1268" s="665" t="s">
        <v>545</v>
      </c>
      <c r="C1268" s="666" t="s">
        <v>554</v>
      </c>
      <c r="D1268" s="667" t="s">
        <v>4278</v>
      </c>
      <c r="E1268" s="666" t="s">
        <v>569</v>
      </c>
      <c r="F1268" s="667" t="s">
        <v>4283</v>
      </c>
      <c r="G1268" s="666" t="s">
        <v>613</v>
      </c>
      <c r="H1268" s="666" t="s">
        <v>3642</v>
      </c>
      <c r="I1268" s="666" t="s">
        <v>1062</v>
      </c>
      <c r="J1268" s="666" t="s">
        <v>3643</v>
      </c>
      <c r="K1268" s="666"/>
      <c r="L1268" s="668">
        <v>67.018000000000029</v>
      </c>
      <c r="M1268" s="668">
        <v>5</v>
      </c>
      <c r="N1268" s="669">
        <v>335.09000000000015</v>
      </c>
    </row>
    <row r="1269" spans="1:14" ht="14.4" customHeight="1" x14ac:dyDescent="0.3">
      <c r="A1269" s="664" t="s">
        <v>544</v>
      </c>
      <c r="B1269" s="665" t="s">
        <v>545</v>
      </c>
      <c r="C1269" s="666" t="s">
        <v>554</v>
      </c>
      <c r="D1269" s="667" t="s">
        <v>4278</v>
      </c>
      <c r="E1269" s="666" t="s">
        <v>569</v>
      </c>
      <c r="F1269" s="667" t="s">
        <v>4283</v>
      </c>
      <c r="G1269" s="666" t="s">
        <v>613</v>
      </c>
      <c r="H1269" s="666" t="s">
        <v>2164</v>
      </c>
      <c r="I1269" s="666" t="s">
        <v>1062</v>
      </c>
      <c r="J1269" s="666" t="s">
        <v>2165</v>
      </c>
      <c r="K1269" s="666"/>
      <c r="L1269" s="668">
        <v>315.29428571428576</v>
      </c>
      <c r="M1269" s="668">
        <v>7</v>
      </c>
      <c r="N1269" s="669">
        <v>2207.0600000000004</v>
      </c>
    </row>
    <row r="1270" spans="1:14" ht="14.4" customHeight="1" x14ac:dyDescent="0.3">
      <c r="A1270" s="664" t="s">
        <v>544</v>
      </c>
      <c r="B1270" s="665" t="s">
        <v>545</v>
      </c>
      <c r="C1270" s="666" t="s">
        <v>554</v>
      </c>
      <c r="D1270" s="667" t="s">
        <v>4278</v>
      </c>
      <c r="E1270" s="666" t="s">
        <v>569</v>
      </c>
      <c r="F1270" s="667" t="s">
        <v>4283</v>
      </c>
      <c r="G1270" s="666" t="s">
        <v>613</v>
      </c>
      <c r="H1270" s="666" t="s">
        <v>2169</v>
      </c>
      <c r="I1270" s="666" t="s">
        <v>1062</v>
      </c>
      <c r="J1270" s="666" t="s">
        <v>2170</v>
      </c>
      <c r="K1270" s="666" t="s">
        <v>2171</v>
      </c>
      <c r="L1270" s="668">
        <v>75.698000000000022</v>
      </c>
      <c r="M1270" s="668">
        <v>5</v>
      </c>
      <c r="N1270" s="669">
        <v>378.49000000000012</v>
      </c>
    </row>
    <row r="1271" spans="1:14" ht="14.4" customHeight="1" x14ac:dyDescent="0.3">
      <c r="A1271" s="664" t="s">
        <v>544</v>
      </c>
      <c r="B1271" s="665" t="s">
        <v>545</v>
      </c>
      <c r="C1271" s="666" t="s">
        <v>554</v>
      </c>
      <c r="D1271" s="667" t="s">
        <v>4278</v>
      </c>
      <c r="E1271" s="666" t="s">
        <v>569</v>
      </c>
      <c r="F1271" s="667" t="s">
        <v>4283</v>
      </c>
      <c r="G1271" s="666" t="s">
        <v>613</v>
      </c>
      <c r="H1271" s="666" t="s">
        <v>2172</v>
      </c>
      <c r="I1271" s="666" t="s">
        <v>2172</v>
      </c>
      <c r="J1271" s="666" t="s">
        <v>2173</v>
      </c>
      <c r="K1271" s="666" t="s">
        <v>2174</v>
      </c>
      <c r="L1271" s="668">
        <v>71.099999999999994</v>
      </c>
      <c r="M1271" s="668">
        <v>2</v>
      </c>
      <c r="N1271" s="669">
        <v>142.19999999999999</v>
      </c>
    </row>
    <row r="1272" spans="1:14" ht="14.4" customHeight="1" x14ac:dyDescent="0.3">
      <c r="A1272" s="664" t="s">
        <v>544</v>
      </c>
      <c r="B1272" s="665" t="s">
        <v>545</v>
      </c>
      <c r="C1272" s="666" t="s">
        <v>554</v>
      </c>
      <c r="D1272" s="667" t="s">
        <v>4278</v>
      </c>
      <c r="E1272" s="666" t="s">
        <v>569</v>
      </c>
      <c r="F1272" s="667" t="s">
        <v>4283</v>
      </c>
      <c r="G1272" s="666" t="s">
        <v>613</v>
      </c>
      <c r="H1272" s="666" t="s">
        <v>3644</v>
      </c>
      <c r="I1272" s="666" t="s">
        <v>3644</v>
      </c>
      <c r="J1272" s="666" t="s">
        <v>3645</v>
      </c>
      <c r="K1272" s="666" t="s">
        <v>3646</v>
      </c>
      <c r="L1272" s="668">
        <v>191.92999999999995</v>
      </c>
      <c r="M1272" s="668">
        <v>1</v>
      </c>
      <c r="N1272" s="669">
        <v>191.92999999999995</v>
      </c>
    </row>
    <row r="1273" spans="1:14" ht="14.4" customHeight="1" x14ac:dyDescent="0.3">
      <c r="A1273" s="664" t="s">
        <v>544</v>
      </c>
      <c r="B1273" s="665" t="s">
        <v>545</v>
      </c>
      <c r="C1273" s="666" t="s">
        <v>554</v>
      </c>
      <c r="D1273" s="667" t="s">
        <v>4278</v>
      </c>
      <c r="E1273" s="666" t="s">
        <v>569</v>
      </c>
      <c r="F1273" s="667" t="s">
        <v>4283</v>
      </c>
      <c r="G1273" s="666" t="s">
        <v>613</v>
      </c>
      <c r="H1273" s="666" t="s">
        <v>2175</v>
      </c>
      <c r="I1273" s="666" t="s">
        <v>2176</v>
      </c>
      <c r="J1273" s="666" t="s">
        <v>1505</v>
      </c>
      <c r="K1273" s="666" t="s">
        <v>2177</v>
      </c>
      <c r="L1273" s="668">
        <v>729.84323519864927</v>
      </c>
      <c r="M1273" s="668">
        <v>7</v>
      </c>
      <c r="N1273" s="669">
        <v>5108.9026463905448</v>
      </c>
    </row>
    <row r="1274" spans="1:14" ht="14.4" customHeight="1" x14ac:dyDescent="0.3">
      <c r="A1274" s="664" t="s">
        <v>544</v>
      </c>
      <c r="B1274" s="665" t="s">
        <v>545</v>
      </c>
      <c r="C1274" s="666" t="s">
        <v>554</v>
      </c>
      <c r="D1274" s="667" t="s">
        <v>4278</v>
      </c>
      <c r="E1274" s="666" t="s">
        <v>569</v>
      </c>
      <c r="F1274" s="667" t="s">
        <v>4283</v>
      </c>
      <c r="G1274" s="666" t="s">
        <v>613</v>
      </c>
      <c r="H1274" s="666" t="s">
        <v>2178</v>
      </c>
      <c r="I1274" s="666" t="s">
        <v>2179</v>
      </c>
      <c r="J1274" s="666" t="s">
        <v>2180</v>
      </c>
      <c r="K1274" s="666" t="s">
        <v>2181</v>
      </c>
      <c r="L1274" s="668">
        <v>1389.4933333333331</v>
      </c>
      <c r="M1274" s="668">
        <v>3</v>
      </c>
      <c r="N1274" s="669">
        <v>4168.4799999999996</v>
      </c>
    </row>
    <row r="1275" spans="1:14" ht="14.4" customHeight="1" x14ac:dyDescent="0.3">
      <c r="A1275" s="664" t="s">
        <v>544</v>
      </c>
      <c r="B1275" s="665" t="s">
        <v>545</v>
      </c>
      <c r="C1275" s="666" t="s">
        <v>554</v>
      </c>
      <c r="D1275" s="667" t="s">
        <v>4278</v>
      </c>
      <c r="E1275" s="666" t="s">
        <v>569</v>
      </c>
      <c r="F1275" s="667" t="s">
        <v>4283</v>
      </c>
      <c r="G1275" s="666" t="s">
        <v>613</v>
      </c>
      <c r="H1275" s="666" t="s">
        <v>2184</v>
      </c>
      <c r="I1275" s="666" t="s">
        <v>2184</v>
      </c>
      <c r="J1275" s="666" t="s">
        <v>2185</v>
      </c>
      <c r="K1275" s="666" t="s">
        <v>2186</v>
      </c>
      <c r="L1275" s="668">
        <v>84.449625248787314</v>
      </c>
      <c r="M1275" s="668">
        <v>5</v>
      </c>
      <c r="N1275" s="669">
        <v>422.24812624393655</v>
      </c>
    </row>
    <row r="1276" spans="1:14" ht="14.4" customHeight="1" x14ac:dyDescent="0.3">
      <c r="A1276" s="664" t="s">
        <v>544</v>
      </c>
      <c r="B1276" s="665" t="s">
        <v>545</v>
      </c>
      <c r="C1276" s="666" t="s">
        <v>554</v>
      </c>
      <c r="D1276" s="667" t="s">
        <v>4278</v>
      </c>
      <c r="E1276" s="666" t="s">
        <v>569</v>
      </c>
      <c r="F1276" s="667" t="s">
        <v>4283</v>
      </c>
      <c r="G1276" s="666" t="s">
        <v>613</v>
      </c>
      <c r="H1276" s="666" t="s">
        <v>2187</v>
      </c>
      <c r="I1276" s="666" t="s">
        <v>2187</v>
      </c>
      <c r="J1276" s="666" t="s">
        <v>2188</v>
      </c>
      <c r="K1276" s="666" t="s">
        <v>2189</v>
      </c>
      <c r="L1276" s="668">
        <v>316.00544606492366</v>
      </c>
      <c r="M1276" s="668">
        <v>3</v>
      </c>
      <c r="N1276" s="669">
        <v>948.01633819477092</v>
      </c>
    </row>
    <row r="1277" spans="1:14" ht="14.4" customHeight="1" x14ac:dyDescent="0.3">
      <c r="A1277" s="664" t="s">
        <v>544</v>
      </c>
      <c r="B1277" s="665" t="s">
        <v>545</v>
      </c>
      <c r="C1277" s="666" t="s">
        <v>554</v>
      </c>
      <c r="D1277" s="667" t="s">
        <v>4278</v>
      </c>
      <c r="E1277" s="666" t="s">
        <v>569</v>
      </c>
      <c r="F1277" s="667" t="s">
        <v>4283</v>
      </c>
      <c r="G1277" s="666" t="s">
        <v>613</v>
      </c>
      <c r="H1277" s="666" t="s">
        <v>2192</v>
      </c>
      <c r="I1277" s="666" t="s">
        <v>2192</v>
      </c>
      <c r="J1277" s="666" t="s">
        <v>797</v>
      </c>
      <c r="K1277" s="666" t="s">
        <v>2109</v>
      </c>
      <c r="L1277" s="668">
        <v>72.879745789967814</v>
      </c>
      <c r="M1277" s="668">
        <v>35</v>
      </c>
      <c r="N1277" s="669">
        <v>2550.7911026488737</v>
      </c>
    </row>
    <row r="1278" spans="1:14" ht="14.4" customHeight="1" x14ac:dyDescent="0.3">
      <c r="A1278" s="664" t="s">
        <v>544</v>
      </c>
      <c r="B1278" s="665" t="s">
        <v>545</v>
      </c>
      <c r="C1278" s="666" t="s">
        <v>554</v>
      </c>
      <c r="D1278" s="667" t="s">
        <v>4278</v>
      </c>
      <c r="E1278" s="666" t="s">
        <v>569</v>
      </c>
      <c r="F1278" s="667" t="s">
        <v>4283</v>
      </c>
      <c r="G1278" s="666" t="s">
        <v>613</v>
      </c>
      <c r="H1278" s="666" t="s">
        <v>2196</v>
      </c>
      <c r="I1278" s="666" t="s">
        <v>2197</v>
      </c>
      <c r="J1278" s="666" t="s">
        <v>2198</v>
      </c>
      <c r="K1278" s="666" t="s">
        <v>2199</v>
      </c>
      <c r="L1278" s="668">
        <v>458.87666666666672</v>
      </c>
      <c r="M1278" s="668">
        <v>3</v>
      </c>
      <c r="N1278" s="669">
        <v>1376.63</v>
      </c>
    </row>
    <row r="1279" spans="1:14" ht="14.4" customHeight="1" x14ac:dyDescent="0.3">
      <c r="A1279" s="664" t="s">
        <v>544</v>
      </c>
      <c r="B1279" s="665" t="s">
        <v>545</v>
      </c>
      <c r="C1279" s="666" t="s">
        <v>554</v>
      </c>
      <c r="D1279" s="667" t="s">
        <v>4278</v>
      </c>
      <c r="E1279" s="666" t="s">
        <v>569</v>
      </c>
      <c r="F1279" s="667" t="s">
        <v>4283</v>
      </c>
      <c r="G1279" s="666" t="s">
        <v>613</v>
      </c>
      <c r="H1279" s="666" t="s">
        <v>2203</v>
      </c>
      <c r="I1279" s="666" t="s">
        <v>1062</v>
      </c>
      <c r="J1279" s="666" t="s">
        <v>2204</v>
      </c>
      <c r="K1279" s="666"/>
      <c r="L1279" s="668">
        <v>89.779999999999987</v>
      </c>
      <c r="M1279" s="668">
        <v>6</v>
      </c>
      <c r="N1279" s="669">
        <v>538.67999999999995</v>
      </c>
    </row>
    <row r="1280" spans="1:14" ht="14.4" customHeight="1" x14ac:dyDescent="0.3">
      <c r="A1280" s="664" t="s">
        <v>544</v>
      </c>
      <c r="B1280" s="665" t="s">
        <v>545</v>
      </c>
      <c r="C1280" s="666" t="s">
        <v>554</v>
      </c>
      <c r="D1280" s="667" t="s">
        <v>4278</v>
      </c>
      <c r="E1280" s="666" t="s">
        <v>569</v>
      </c>
      <c r="F1280" s="667" t="s">
        <v>4283</v>
      </c>
      <c r="G1280" s="666" t="s">
        <v>613</v>
      </c>
      <c r="H1280" s="666" t="s">
        <v>2205</v>
      </c>
      <c r="I1280" s="666" t="s">
        <v>2205</v>
      </c>
      <c r="J1280" s="666" t="s">
        <v>725</v>
      </c>
      <c r="K1280" s="666" t="s">
        <v>726</v>
      </c>
      <c r="L1280" s="668">
        <v>62.009999999999991</v>
      </c>
      <c r="M1280" s="668">
        <v>11</v>
      </c>
      <c r="N1280" s="669">
        <v>682.1099999999999</v>
      </c>
    </row>
    <row r="1281" spans="1:14" ht="14.4" customHeight="1" x14ac:dyDescent="0.3">
      <c r="A1281" s="664" t="s">
        <v>544</v>
      </c>
      <c r="B1281" s="665" t="s">
        <v>545</v>
      </c>
      <c r="C1281" s="666" t="s">
        <v>554</v>
      </c>
      <c r="D1281" s="667" t="s">
        <v>4278</v>
      </c>
      <c r="E1281" s="666" t="s">
        <v>569</v>
      </c>
      <c r="F1281" s="667" t="s">
        <v>4283</v>
      </c>
      <c r="G1281" s="666" t="s">
        <v>613</v>
      </c>
      <c r="H1281" s="666" t="s">
        <v>3647</v>
      </c>
      <c r="I1281" s="666" t="s">
        <v>1062</v>
      </c>
      <c r="J1281" s="666" t="s">
        <v>3648</v>
      </c>
      <c r="K1281" s="666"/>
      <c r="L1281" s="668">
        <v>82</v>
      </c>
      <c r="M1281" s="668">
        <v>12</v>
      </c>
      <c r="N1281" s="669">
        <v>984</v>
      </c>
    </row>
    <row r="1282" spans="1:14" ht="14.4" customHeight="1" x14ac:dyDescent="0.3">
      <c r="A1282" s="664" t="s">
        <v>544</v>
      </c>
      <c r="B1282" s="665" t="s">
        <v>545</v>
      </c>
      <c r="C1282" s="666" t="s">
        <v>554</v>
      </c>
      <c r="D1282" s="667" t="s">
        <v>4278</v>
      </c>
      <c r="E1282" s="666" t="s">
        <v>569</v>
      </c>
      <c r="F1282" s="667" t="s">
        <v>4283</v>
      </c>
      <c r="G1282" s="666" t="s">
        <v>613</v>
      </c>
      <c r="H1282" s="666" t="s">
        <v>2206</v>
      </c>
      <c r="I1282" s="666" t="s">
        <v>2206</v>
      </c>
      <c r="J1282" s="666" t="s">
        <v>797</v>
      </c>
      <c r="K1282" s="666" t="s">
        <v>798</v>
      </c>
      <c r="L1282" s="668">
        <v>28.599999999999998</v>
      </c>
      <c r="M1282" s="668">
        <v>11</v>
      </c>
      <c r="N1282" s="669">
        <v>314.59999999999997</v>
      </c>
    </row>
    <row r="1283" spans="1:14" ht="14.4" customHeight="1" x14ac:dyDescent="0.3">
      <c r="A1283" s="664" t="s">
        <v>544</v>
      </c>
      <c r="B1283" s="665" t="s">
        <v>545</v>
      </c>
      <c r="C1283" s="666" t="s">
        <v>554</v>
      </c>
      <c r="D1283" s="667" t="s">
        <v>4278</v>
      </c>
      <c r="E1283" s="666" t="s">
        <v>569</v>
      </c>
      <c r="F1283" s="667" t="s">
        <v>4283</v>
      </c>
      <c r="G1283" s="666" t="s">
        <v>613</v>
      </c>
      <c r="H1283" s="666" t="s">
        <v>2207</v>
      </c>
      <c r="I1283" s="666" t="s">
        <v>2207</v>
      </c>
      <c r="J1283" s="666" t="s">
        <v>797</v>
      </c>
      <c r="K1283" s="666" t="s">
        <v>2208</v>
      </c>
      <c r="L1283" s="668">
        <v>18.720000000000002</v>
      </c>
      <c r="M1283" s="668">
        <v>3</v>
      </c>
      <c r="N1283" s="669">
        <v>56.160000000000011</v>
      </c>
    </row>
    <row r="1284" spans="1:14" ht="14.4" customHeight="1" x14ac:dyDescent="0.3">
      <c r="A1284" s="664" t="s">
        <v>544</v>
      </c>
      <c r="B1284" s="665" t="s">
        <v>545</v>
      </c>
      <c r="C1284" s="666" t="s">
        <v>554</v>
      </c>
      <c r="D1284" s="667" t="s">
        <v>4278</v>
      </c>
      <c r="E1284" s="666" t="s">
        <v>569</v>
      </c>
      <c r="F1284" s="667" t="s">
        <v>4283</v>
      </c>
      <c r="G1284" s="666" t="s">
        <v>613</v>
      </c>
      <c r="H1284" s="666" t="s">
        <v>2209</v>
      </c>
      <c r="I1284" s="666" t="s">
        <v>2209</v>
      </c>
      <c r="J1284" s="666" t="s">
        <v>2210</v>
      </c>
      <c r="K1284" s="666" t="s">
        <v>2211</v>
      </c>
      <c r="L1284" s="668">
        <v>26.949999999999989</v>
      </c>
      <c r="M1284" s="668">
        <v>6</v>
      </c>
      <c r="N1284" s="669">
        <v>161.69999999999993</v>
      </c>
    </row>
    <row r="1285" spans="1:14" ht="14.4" customHeight="1" x14ac:dyDescent="0.3">
      <c r="A1285" s="664" t="s">
        <v>544</v>
      </c>
      <c r="B1285" s="665" t="s">
        <v>545</v>
      </c>
      <c r="C1285" s="666" t="s">
        <v>554</v>
      </c>
      <c r="D1285" s="667" t="s">
        <v>4278</v>
      </c>
      <c r="E1285" s="666" t="s">
        <v>569</v>
      </c>
      <c r="F1285" s="667" t="s">
        <v>4283</v>
      </c>
      <c r="G1285" s="666" t="s">
        <v>613</v>
      </c>
      <c r="H1285" s="666" t="s">
        <v>3649</v>
      </c>
      <c r="I1285" s="666" t="s">
        <v>3649</v>
      </c>
      <c r="J1285" s="666" t="s">
        <v>1863</v>
      </c>
      <c r="K1285" s="666" t="s">
        <v>3650</v>
      </c>
      <c r="L1285" s="668">
        <v>196.86000000000007</v>
      </c>
      <c r="M1285" s="668">
        <v>2</v>
      </c>
      <c r="N1285" s="669">
        <v>393.72000000000014</v>
      </c>
    </row>
    <row r="1286" spans="1:14" ht="14.4" customHeight="1" x14ac:dyDescent="0.3">
      <c r="A1286" s="664" t="s">
        <v>544</v>
      </c>
      <c r="B1286" s="665" t="s">
        <v>545</v>
      </c>
      <c r="C1286" s="666" t="s">
        <v>554</v>
      </c>
      <c r="D1286" s="667" t="s">
        <v>4278</v>
      </c>
      <c r="E1286" s="666" t="s">
        <v>569</v>
      </c>
      <c r="F1286" s="667" t="s">
        <v>4283</v>
      </c>
      <c r="G1286" s="666" t="s">
        <v>613</v>
      </c>
      <c r="H1286" s="666" t="s">
        <v>3651</v>
      </c>
      <c r="I1286" s="666" t="s">
        <v>3652</v>
      </c>
      <c r="J1286" s="666" t="s">
        <v>3294</v>
      </c>
      <c r="K1286" s="666" t="s">
        <v>3653</v>
      </c>
      <c r="L1286" s="668">
        <v>62.73</v>
      </c>
      <c r="M1286" s="668">
        <v>3</v>
      </c>
      <c r="N1286" s="669">
        <v>188.19</v>
      </c>
    </row>
    <row r="1287" spans="1:14" ht="14.4" customHeight="1" x14ac:dyDescent="0.3">
      <c r="A1287" s="664" t="s">
        <v>544</v>
      </c>
      <c r="B1287" s="665" t="s">
        <v>545</v>
      </c>
      <c r="C1287" s="666" t="s">
        <v>554</v>
      </c>
      <c r="D1287" s="667" t="s">
        <v>4278</v>
      </c>
      <c r="E1287" s="666" t="s">
        <v>569</v>
      </c>
      <c r="F1287" s="667" t="s">
        <v>4283</v>
      </c>
      <c r="G1287" s="666" t="s">
        <v>613</v>
      </c>
      <c r="H1287" s="666" t="s">
        <v>3654</v>
      </c>
      <c r="I1287" s="666" t="s">
        <v>3655</v>
      </c>
      <c r="J1287" s="666" t="s">
        <v>3165</v>
      </c>
      <c r="K1287" s="666" t="s">
        <v>3166</v>
      </c>
      <c r="L1287" s="668">
        <v>372.67</v>
      </c>
      <c r="M1287" s="668">
        <v>3</v>
      </c>
      <c r="N1287" s="669">
        <v>1118.01</v>
      </c>
    </row>
    <row r="1288" spans="1:14" ht="14.4" customHeight="1" x14ac:dyDescent="0.3">
      <c r="A1288" s="664" t="s">
        <v>544</v>
      </c>
      <c r="B1288" s="665" t="s">
        <v>545</v>
      </c>
      <c r="C1288" s="666" t="s">
        <v>554</v>
      </c>
      <c r="D1288" s="667" t="s">
        <v>4278</v>
      </c>
      <c r="E1288" s="666" t="s">
        <v>569</v>
      </c>
      <c r="F1288" s="667" t="s">
        <v>4283</v>
      </c>
      <c r="G1288" s="666" t="s">
        <v>613</v>
      </c>
      <c r="H1288" s="666" t="s">
        <v>3656</v>
      </c>
      <c r="I1288" s="666" t="s">
        <v>3656</v>
      </c>
      <c r="J1288" s="666" t="s">
        <v>3657</v>
      </c>
      <c r="K1288" s="666" t="s">
        <v>3658</v>
      </c>
      <c r="L1288" s="668">
        <v>59.870000000000012</v>
      </c>
      <c r="M1288" s="668">
        <v>2</v>
      </c>
      <c r="N1288" s="669">
        <v>119.74000000000002</v>
      </c>
    </row>
    <row r="1289" spans="1:14" ht="14.4" customHeight="1" x14ac:dyDescent="0.3">
      <c r="A1289" s="664" t="s">
        <v>544</v>
      </c>
      <c r="B1289" s="665" t="s">
        <v>545</v>
      </c>
      <c r="C1289" s="666" t="s">
        <v>554</v>
      </c>
      <c r="D1289" s="667" t="s">
        <v>4278</v>
      </c>
      <c r="E1289" s="666" t="s">
        <v>569</v>
      </c>
      <c r="F1289" s="667" t="s">
        <v>4283</v>
      </c>
      <c r="G1289" s="666" t="s">
        <v>613</v>
      </c>
      <c r="H1289" s="666" t="s">
        <v>3659</v>
      </c>
      <c r="I1289" s="666" t="s">
        <v>3659</v>
      </c>
      <c r="J1289" s="666" t="s">
        <v>1127</v>
      </c>
      <c r="K1289" s="666" t="s">
        <v>3660</v>
      </c>
      <c r="L1289" s="668">
        <v>158.47999999999999</v>
      </c>
      <c r="M1289" s="668">
        <v>1</v>
      </c>
      <c r="N1289" s="669">
        <v>158.47999999999999</v>
      </c>
    </row>
    <row r="1290" spans="1:14" ht="14.4" customHeight="1" x14ac:dyDescent="0.3">
      <c r="A1290" s="664" t="s">
        <v>544</v>
      </c>
      <c r="B1290" s="665" t="s">
        <v>545</v>
      </c>
      <c r="C1290" s="666" t="s">
        <v>554</v>
      </c>
      <c r="D1290" s="667" t="s">
        <v>4278</v>
      </c>
      <c r="E1290" s="666" t="s">
        <v>569</v>
      </c>
      <c r="F1290" s="667" t="s">
        <v>4283</v>
      </c>
      <c r="G1290" s="666" t="s">
        <v>613</v>
      </c>
      <c r="H1290" s="666" t="s">
        <v>3661</v>
      </c>
      <c r="I1290" s="666" t="s">
        <v>3661</v>
      </c>
      <c r="J1290" s="666" t="s">
        <v>3662</v>
      </c>
      <c r="K1290" s="666" t="s">
        <v>3663</v>
      </c>
      <c r="L1290" s="668">
        <v>49.740000000000016</v>
      </c>
      <c r="M1290" s="668">
        <v>2</v>
      </c>
      <c r="N1290" s="669">
        <v>99.480000000000032</v>
      </c>
    </row>
    <row r="1291" spans="1:14" ht="14.4" customHeight="1" x14ac:dyDescent="0.3">
      <c r="A1291" s="664" t="s">
        <v>544</v>
      </c>
      <c r="B1291" s="665" t="s">
        <v>545</v>
      </c>
      <c r="C1291" s="666" t="s">
        <v>554</v>
      </c>
      <c r="D1291" s="667" t="s">
        <v>4278</v>
      </c>
      <c r="E1291" s="666" t="s">
        <v>569</v>
      </c>
      <c r="F1291" s="667" t="s">
        <v>4283</v>
      </c>
      <c r="G1291" s="666" t="s">
        <v>613</v>
      </c>
      <c r="H1291" s="666" t="s">
        <v>3664</v>
      </c>
      <c r="I1291" s="666" t="s">
        <v>3664</v>
      </c>
      <c r="J1291" s="666" t="s">
        <v>3665</v>
      </c>
      <c r="K1291" s="666" t="s">
        <v>3593</v>
      </c>
      <c r="L1291" s="668">
        <v>227.64963693343117</v>
      </c>
      <c r="M1291" s="668">
        <v>1</v>
      </c>
      <c r="N1291" s="669">
        <v>227.64963693343117</v>
      </c>
    </row>
    <row r="1292" spans="1:14" ht="14.4" customHeight="1" x14ac:dyDescent="0.3">
      <c r="A1292" s="664" t="s">
        <v>544</v>
      </c>
      <c r="B1292" s="665" t="s">
        <v>545</v>
      </c>
      <c r="C1292" s="666" t="s">
        <v>554</v>
      </c>
      <c r="D1292" s="667" t="s">
        <v>4278</v>
      </c>
      <c r="E1292" s="666" t="s">
        <v>569</v>
      </c>
      <c r="F1292" s="667" t="s">
        <v>4283</v>
      </c>
      <c r="G1292" s="666" t="s">
        <v>613</v>
      </c>
      <c r="H1292" s="666" t="s">
        <v>3666</v>
      </c>
      <c r="I1292" s="666" t="s">
        <v>3666</v>
      </c>
      <c r="J1292" s="666" t="s">
        <v>3667</v>
      </c>
      <c r="K1292" s="666" t="s">
        <v>3668</v>
      </c>
      <c r="L1292" s="668">
        <v>2181.5100000000002</v>
      </c>
      <c r="M1292" s="668">
        <v>1</v>
      </c>
      <c r="N1292" s="669">
        <v>2181.5100000000002</v>
      </c>
    </row>
    <row r="1293" spans="1:14" ht="14.4" customHeight="1" x14ac:dyDescent="0.3">
      <c r="A1293" s="664" t="s">
        <v>544</v>
      </c>
      <c r="B1293" s="665" t="s">
        <v>545</v>
      </c>
      <c r="C1293" s="666" t="s">
        <v>554</v>
      </c>
      <c r="D1293" s="667" t="s">
        <v>4278</v>
      </c>
      <c r="E1293" s="666" t="s">
        <v>569</v>
      </c>
      <c r="F1293" s="667" t="s">
        <v>4283</v>
      </c>
      <c r="G1293" s="666" t="s">
        <v>613</v>
      </c>
      <c r="H1293" s="666" t="s">
        <v>3669</v>
      </c>
      <c r="I1293" s="666" t="s">
        <v>3670</v>
      </c>
      <c r="J1293" s="666" t="s">
        <v>3671</v>
      </c>
      <c r="K1293" s="666" t="s">
        <v>3672</v>
      </c>
      <c r="L1293" s="668">
        <v>86.2</v>
      </c>
      <c r="M1293" s="668">
        <v>1</v>
      </c>
      <c r="N1293" s="669">
        <v>86.2</v>
      </c>
    </row>
    <row r="1294" spans="1:14" ht="14.4" customHeight="1" x14ac:dyDescent="0.3">
      <c r="A1294" s="664" t="s">
        <v>544</v>
      </c>
      <c r="B1294" s="665" t="s">
        <v>545</v>
      </c>
      <c r="C1294" s="666" t="s">
        <v>554</v>
      </c>
      <c r="D1294" s="667" t="s">
        <v>4278</v>
      </c>
      <c r="E1294" s="666" t="s">
        <v>569</v>
      </c>
      <c r="F1294" s="667" t="s">
        <v>4283</v>
      </c>
      <c r="G1294" s="666" t="s">
        <v>2238</v>
      </c>
      <c r="H1294" s="666" t="s">
        <v>2239</v>
      </c>
      <c r="I1294" s="666" t="s">
        <v>2239</v>
      </c>
      <c r="J1294" s="666" t="s">
        <v>2240</v>
      </c>
      <c r="K1294" s="666" t="s">
        <v>2241</v>
      </c>
      <c r="L1294" s="668">
        <v>14.88</v>
      </c>
      <c r="M1294" s="668">
        <v>30</v>
      </c>
      <c r="N1294" s="669">
        <v>446.40000000000003</v>
      </c>
    </row>
    <row r="1295" spans="1:14" ht="14.4" customHeight="1" x14ac:dyDescent="0.3">
      <c r="A1295" s="664" t="s">
        <v>544</v>
      </c>
      <c r="B1295" s="665" t="s">
        <v>545</v>
      </c>
      <c r="C1295" s="666" t="s">
        <v>554</v>
      </c>
      <c r="D1295" s="667" t="s">
        <v>4278</v>
      </c>
      <c r="E1295" s="666" t="s">
        <v>569</v>
      </c>
      <c r="F1295" s="667" t="s">
        <v>4283</v>
      </c>
      <c r="G1295" s="666" t="s">
        <v>2238</v>
      </c>
      <c r="H1295" s="666" t="s">
        <v>2242</v>
      </c>
      <c r="I1295" s="666" t="s">
        <v>2242</v>
      </c>
      <c r="J1295" s="666" t="s">
        <v>2243</v>
      </c>
      <c r="K1295" s="666" t="s">
        <v>2244</v>
      </c>
      <c r="L1295" s="668">
        <v>12.06</v>
      </c>
      <c r="M1295" s="668">
        <v>10</v>
      </c>
      <c r="N1295" s="669">
        <v>120.60000000000001</v>
      </c>
    </row>
    <row r="1296" spans="1:14" ht="14.4" customHeight="1" x14ac:dyDescent="0.3">
      <c r="A1296" s="664" t="s">
        <v>544</v>
      </c>
      <c r="B1296" s="665" t="s">
        <v>545</v>
      </c>
      <c r="C1296" s="666" t="s">
        <v>554</v>
      </c>
      <c r="D1296" s="667" t="s">
        <v>4278</v>
      </c>
      <c r="E1296" s="666" t="s">
        <v>569</v>
      </c>
      <c r="F1296" s="667" t="s">
        <v>4283</v>
      </c>
      <c r="G1296" s="666" t="s">
        <v>2238</v>
      </c>
      <c r="H1296" s="666" t="s">
        <v>3673</v>
      </c>
      <c r="I1296" s="666" t="s">
        <v>3674</v>
      </c>
      <c r="J1296" s="666" t="s">
        <v>2463</v>
      </c>
      <c r="K1296" s="666" t="s">
        <v>3675</v>
      </c>
      <c r="L1296" s="668">
        <v>34.75</v>
      </c>
      <c r="M1296" s="668">
        <v>10</v>
      </c>
      <c r="N1296" s="669">
        <v>347.5</v>
      </c>
    </row>
    <row r="1297" spans="1:14" ht="14.4" customHeight="1" x14ac:dyDescent="0.3">
      <c r="A1297" s="664" t="s">
        <v>544</v>
      </c>
      <c r="B1297" s="665" t="s">
        <v>545</v>
      </c>
      <c r="C1297" s="666" t="s">
        <v>554</v>
      </c>
      <c r="D1297" s="667" t="s">
        <v>4278</v>
      </c>
      <c r="E1297" s="666" t="s">
        <v>569</v>
      </c>
      <c r="F1297" s="667" t="s">
        <v>4283</v>
      </c>
      <c r="G1297" s="666" t="s">
        <v>2238</v>
      </c>
      <c r="H1297" s="666" t="s">
        <v>2245</v>
      </c>
      <c r="I1297" s="666" t="s">
        <v>2246</v>
      </c>
      <c r="J1297" s="666" t="s">
        <v>611</v>
      </c>
      <c r="K1297" s="666" t="s">
        <v>612</v>
      </c>
      <c r="L1297" s="668">
        <v>105.05998751569992</v>
      </c>
      <c r="M1297" s="668">
        <v>35</v>
      </c>
      <c r="N1297" s="669">
        <v>3677.0995630494972</v>
      </c>
    </row>
    <row r="1298" spans="1:14" ht="14.4" customHeight="1" x14ac:dyDescent="0.3">
      <c r="A1298" s="664" t="s">
        <v>544</v>
      </c>
      <c r="B1298" s="665" t="s">
        <v>545</v>
      </c>
      <c r="C1298" s="666" t="s">
        <v>554</v>
      </c>
      <c r="D1298" s="667" t="s">
        <v>4278</v>
      </c>
      <c r="E1298" s="666" t="s">
        <v>569</v>
      </c>
      <c r="F1298" s="667" t="s">
        <v>4283</v>
      </c>
      <c r="G1298" s="666" t="s">
        <v>2238</v>
      </c>
      <c r="H1298" s="666" t="s">
        <v>3676</v>
      </c>
      <c r="I1298" s="666" t="s">
        <v>3677</v>
      </c>
      <c r="J1298" s="666" t="s">
        <v>2249</v>
      </c>
      <c r="K1298" s="666" t="s">
        <v>3678</v>
      </c>
      <c r="L1298" s="668">
        <v>45.189941548659213</v>
      </c>
      <c r="M1298" s="668">
        <v>7</v>
      </c>
      <c r="N1298" s="669">
        <v>316.32959084061451</v>
      </c>
    </row>
    <row r="1299" spans="1:14" ht="14.4" customHeight="1" x14ac:dyDescent="0.3">
      <c r="A1299" s="664" t="s">
        <v>544</v>
      </c>
      <c r="B1299" s="665" t="s">
        <v>545</v>
      </c>
      <c r="C1299" s="666" t="s">
        <v>554</v>
      </c>
      <c r="D1299" s="667" t="s">
        <v>4278</v>
      </c>
      <c r="E1299" s="666" t="s">
        <v>569</v>
      </c>
      <c r="F1299" s="667" t="s">
        <v>4283</v>
      </c>
      <c r="G1299" s="666" t="s">
        <v>2238</v>
      </c>
      <c r="H1299" s="666" t="s">
        <v>2251</v>
      </c>
      <c r="I1299" s="666" t="s">
        <v>2252</v>
      </c>
      <c r="J1299" s="666" t="s">
        <v>2253</v>
      </c>
      <c r="K1299" s="666" t="s">
        <v>2254</v>
      </c>
      <c r="L1299" s="668">
        <v>98.638000000000005</v>
      </c>
      <c r="M1299" s="668">
        <v>5</v>
      </c>
      <c r="N1299" s="669">
        <v>493.19</v>
      </c>
    </row>
    <row r="1300" spans="1:14" ht="14.4" customHeight="1" x14ac:dyDescent="0.3">
      <c r="A1300" s="664" t="s">
        <v>544</v>
      </c>
      <c r="B1300" s="665" t="s">
        <v>545</v>
      </c>
      <c r="C1300" s="666" t="s">
        <v>554</v>
      </c>
      <c r="D1300" s="667" t="s">
        <v>4278</v>
      </c>
      <c r="E1300" s="666" t="s">
        <v>569</v>
      </c>
      <c r="F1300" s="667" t="s">
        <v>4283</v>
      </c>
      <c r="G1300" s="666" t="s">
        <v>2238</v>
      </c>
      <c r="H1300" s="666" t="s">
        <v>2255</v>
      </c>
      <c r="I1300" s="666" t="s">
        <v>2256</v>
      </c>
      <c r="J1300" s="666" t="s">
        <v>2257</v>
      </c>
      <c r="K1300" s="666" t="s">
        <v>2258</v>
      </c>
      <c r="L1300" s="668">
        <v>60.429861013039108</v>
      </c>
      <c r="M1300" s="668">
        <v>56</v>
      </c>
      <c r="N1300" s="669">
        <v>3384.0722167301901</v>
      </c>
    </row>
    <row r="1301" spans="1:14" ht="14.4" customHeight="1" x14ac:dyDescent="0.3">
      <c r="A1301" s="664" t="s">
        <v>544</v>
      </c>
      <c r="B1301" s="665" t="s">
        <v>545</v>
      </c>
      <c r="C1301" s="666" t="s">
        <v>554</v>
      </c>
      <c r="D1301" s="667" t="s">
        <v>4278</v>
      </c>
      <c r="E1301" s="666" t="s">
        <v>569</v>
      </c>
      <c r="F1301" s="667" t="s">
        <v>4283</v>
      </c>
      <c r="G1301" s="666" t="s">
        <v>2238</v>
      </c>
      <c r="H1301" s="666" t="s">
        <v>2259</v>
      </c>
      <c r="I1301" s="666" t="s">
        <v>2260</v>
      </c>
      <c r="J1301" s="666" t="s">
        <v>2261</v>
      </c>
      <c r="K1301" s="666" t="s">
        <v>1147</v>
      </c>
      <c r="L1301" s="668">
        <v>29.314999999999991</v>
      </c>
      <c r="M1301" s="668">
        <v>4</v>
      </c>
      <c r="N1301" s="669">
        <v>117.25999999999996</v>
      </c>
    </row>
    <row r="1302" spans="1:14" ht="14.4" customHeight="1" x14ac:dyDescent="0.3">
      <c r="A1302" s="664" t="s">
        <v>544</v>
      </c>
      <c r="B1302" s="665" t="s">
        <v>545</v>
      </c>
      <c r="C1302" s="666" t="s">
        <v>554</v>
      </c>
      <c r="D1302" s="667" t="s">
        <v>4278</v>
      </c>
      <c r="E1302" s="666" t="s">
        <v>569</v>
      </c>
      <c r="F1302" s="667" t="s">
        <v>4283</v>
      </c>
      <c r="G1302" s="666" t="s">
        <v>2238</v>
      </c>
      <c r="H1302" s="666" t="s">
        <v>2262</v>
      </c>
      <c r="I1302" s="666" t="s">
        <v>2263</v>
      </c>
      <c r="J1302" s="666" t="s">
        <v>2264</v>
      </c>
      <c r="K1302" s="666" t="s">
        <v>2265</v>
      </c>
      <c r="L1302" s="668">
        <v>105.40999999999998</v>
      </c>
      <c r="M1302" s="668">
        <v>1</v>
      </c>
      <c r="N1302" s="669">
        <v>105.40999999999998</v>
      </c>
    </row>
    <row r="1303" spans="1:14" ht="14.4" customHeight="1" x14ac:dyDescent="0.3">
      <c r="A1303" s="664" t="s">
        <v>544</v>
      </c>
      <c r="B1303" s="665" t="s">
        <v>545</v>
      </c>
      <c r="C1303" s="666" t="s">
        <v>554</v>
      </c>
      <c r="D1303" s="667" t="s">
        <v>4278</v>
      </c>
      <c r="E1303" s="666" t="s">
        <v>569</v>
      </c>
      <c r="F1303" s="667" t="s">
        <v>4283</v>
      </c>
      <c r="G1303" s="666" t="s">
        <v>2238</v>
      </c>
      <c r="H1303" s="666" t="s">
        <v>2266</v>
      </c>
      <c r="I1303" s="666" t="s">
        <v>2267</v>
      </c>
      <c r="J1303" s="666" t="s">
        <v>2268</v>
      </c>
      <c r="K1303" s="666" t="s">
        <v>2269</v>
      </c>
      <c r="L1303" s="668">
        <v>87.440000000000012</v>
      </c>
      <c r="M1303" s="668">
        <v>1</v>
      </c>
      <c r="N1303" s="669">
        <v>87.440000000000012</v>
      </c>
    </row>
    <row r="1304" spans="1:14" ht="14.4" customHeight="1" x14ac:dyDescent="0.3">
      <c r="A1304" s="664" t="s">
        <v>544</v>
      </c>
      <c r="B1304" s="665" t="s">
        <v>545</v>
      </c>
      <c r="C1304" s="666" t="s">
        <v>554</v>
      </c>
      <c r="D1304" s="667" t="s">
        <v>4278</v>
      </c>
      <c r="E1304" s="666" t="s">
        <v>569</v>
      </c>
      <c r="F1304" s="667" t="s">
        <v>4283</v>
      </c>
      <c r="G1304" s="666" t="s">
        <v>2238</v>
      </c>
      <c r="H1304" s="666" t="s">
        <v>2270</v>
      </c>
      <c r="I1304" s="666" t="s">
        <v>2271</v>
      </c>
      <c r="J1304" s="666" t="s">
        <v>2268</v>
      </c>
      <c r="K1304" s="666" t="s">
        <v>2272</v>
      </c>
      <c r="L1304" s="668">
        <v>160.61999999999998</v>
      </c>
      <c r="M1304" s="668">
        <v>1</v>
      </c>
      <c r="N1304" s="669">
        <v>160.61999999999998</v>
      </c>
    </row>
    <row r="1305" spans="1:14" ht="14.4" customHeight="1" x14ac:dyDescent="0.3">
      <c r="A1305" s="664" t="s">
        <v>544</v>
      </c>
      <c r="B1305" s="665" t="s">
        <v>545</v>
      </c>
      <c r="C1305" s="666" t="s">
        <v>554</v>
      </c>
      <c r="D1305" s="667" t="s">
        <v>4278</v>
      </c>
      <c r="E1305" s="666" t="s">
        <v>569</v>
      </c>
      <c r="F1305" s="667" t="s">
        <v>4283</v>
      </c>
      <c r="G1305" s="666" t="s">
        <v>2238</v>
      </c>
      <c r="H1305" s="666" t="s">
        <v>3679</v>
      </c>
      <c r="I1305" s="666" t="s">
        <v>3680</v>
      </c>
      <c r="J1305" s="666" t="s">
        <v>3681</v>
      </c>
      <c r="K1305" s="666" t="s">
        <v>1147</v>
      </c>
      <c r="L1305" s="668">
        <v>199.06666666666672</v>
      </c>
      <c r="M1305" s="668">
        <v>3</v>
      </c>
      <c r="N1305" s="669">
        <v>597.20000000000016</v>
      </c>
    </row>
    <row r="1306" spans="1:14" ht="14.4" customHeight="1" x14ac:dyDescent="0.3">
      <c r="A1306" s="664" t="s">
        <v>544</v>
      </c>
      <c r="B1306" s="665" t="s">
        <v>545</v>
      </c>
      <c r="C1306" s="666" t="s">
        <v>554</v>
      </c>
      <c r="D1306" s="667" t="s">
        <v>4278</v>
      </c>
      <c r="E1306" s="666" t="s">
        <v>569</v>
      </c>
      <c r="F1306" s="667" t="s">
        <v>4283</v>
      </c>
      <c r="G1306" s="666" t="s">
        <v>2238</v>
      </c>
      <c r="H1306" s="666" t="s">
        <v>3682</v>
      </c>
      <c r="I1306" s="666" t="s">
        <v>3683</v>
      </c>
      <c r="J1306" s="666" t="s">
        <v>2554</v>
      </c>
      <c r="K1306" s="666" t="s">
        <v>3684</v>
      </c>
      <c r="L1306" s="668">
        <v>721.2</v>
      </c>
      <c r="M1306" s="668">
        <v>5</v>
      </c>
      <c r="N1306" s="669">
        <v>3606</v>
      </c>
    </row>
    <row r="1307" spans="1:14" ht="14.4" customHeight="1" x14ac:dyDescent="0.3">
      <c r="A1307" s="664" t="s">
        <v>544</v>
      </c>
      <c r="B1307" s="665" t="s">
        <v>545</v>
      </c>
      <c r="C1307" s="666" t="s">
        <v>554</v>
      </c>
      <c r="D1307" s="667" t="s">
        <v>4278</v>
      </c>
      <c r="E1307" s="666" t="s">
        <v>569</v>
      </c>
      <c r="F1307" s="667" t="s">
        <v>4283</v>
      </c>
      <c r="G1307" s="666" t="s">
        <v>2238</v>
      </c>
      <c r="H1307" s="666" t="s">
        <v>3685</v>
      </c>
      <c r="I1307" s="666" t="s">
        <v>3686</v>
      </c>
      <c r="J1307" s="666" t="s">
        <v>3687</v>
      </c>
      <c r="K1307" s="666" t="s">
        <v>3688</v>
      </c>
      <c r="L1307" s="668">
        <v>46.819999999999979</v>
      </c>
      <c r="M1307" s="668">
        <v>1</v>
      </c>
      <c r="N1307" s="669">
        <v>46.819999999999979</v>
      </c>
    </row>
    <row r="1308" spans="1:14" ht="14.4" customHeight="1" x14ac:dyDescent="0.3">
      <c r="A1308" s="664" t="s">
        <v>544</v>
      </c>
      <c r="B1308" s="665" t="s">
        <v>545</v>
      </c>
      <c r="C1308" s="666" t="s">
        <v>554</v>
      </c>
      <c r="D1308" s="667" t="s">
        <v>4278</v>
      </c>
      <c r="E1308" s="666" t="s">
        <v>569</v>
      </c>
      <c r="F1308" s="667" t="s">
        <v>4283</v>
      </c>
      <c r="G1308" s="666" t="s">
        <v>2238</v>
      </c>
      <c r="H1308" s="666" t="s">
        <v>3689</v>
      </c>
      <c r="I1308" s="666" t="s">
        <v>3690</v>
      </c>
      <c r="J1308" s="666" t="s">
        <v>2402</v>
      </c>
      <c r="K1308" s="666" t="s">
        <v>3691</v>
      </c>
      <c r="L1308" s="668">
        <v>112.96998592322605</v>
      </c>
      <c r="M1308" s="668">
        <v>6</v>
      </c>
      <c r="N1308" s="669">
        <v>677.81991553935632</v>
      </c>
    </row>
    <row r="1309" spans="1:14" ht="14.4" customHeight="1" x14ac:dyDescent="0.3">
      <c r="A1309" s="664" t="s">
        <v>544</v>
      </c>
      <c r="B1309" s="665" t="s">
        <v>545</v>
      </c>
      <c r="C1309" s="666" t="s">
        <v>554</v>
      </c>
      <c r="D1309" s="667" t="s">
        <v>4278</v>
      </c>
      <c r="E1309" s="666" t="s">
        <v>569</v>
      </c>
      <c r="F1309" s="667" t="s">
        <v>4283</v>
      </c>
      <c r="G1309" s="666" t="s">
        <v>2238</v>
      </c>
      <c r="H1309" s="666" t="s">
        <v>2280</v>
      </c>
      <c r="I1309" s="666" t="s">
        <v>2281</v>
      </c>
      <c r="J1309" s="666" t="s">
        <v>2282</v>
      </c>
      <c r="K1309" s="666" t="s">
        <v>584</v>
      </c>
      <c r="L1309" s="668">
        <v>44.045998578680368</v>
      </c>
      <c r="M1309" s="668">
        <v>23</v>
      </c>
      <c r="N1309" s="669">
        <v>1013.0579673096485</v>
      </c>
    </row>
    <row r="1310" spans="1:14" ht="14.4" customHeight="1" x14ac:dyDescent="0.3">
      <c r="A1310" s="664" t="s">
        <v>544</v>
      </c>
      <c r="B1310" s="665" t="s">
        <v>545</v>
      </c>
      <c r="C1310" s="666" t="s">
        <v>554</v>
      </c>
      <c r="D1310" s="667" t="s">
        <v>4278</v>
      </c>
      <c r="E1310" s="666" t="s">
        <v>569</v>
      </c>
      <c r="F1310" s="667" t="s">
        <v>4283</v>
      </c>
      <c r="G1310" s="666" t="s">
        <v>2238</v>
      </c>
      <c r="H1310" s="666" t="s">
        <v>3692</v>
      </c>
      <c r="I1310" s="666" t="s">
        <v>3693</v>
      </c>
      <c r="J1310" s="666" t="s">
        <v>3694</v>
      </c>
      <c r="K1310" s="666" t="s">
        <v>2357</v>
      </c>
      <c r="L1310" s="668">
        <v>47.381999999999991</v>
      </c>
      <c r="M1310" s="668">
        <v>5</v>
      </c>
      <c r="N1310" s="669">
        <v>236.90999999999997</v>
      </c>
    </row>
    <row r="1311" spans="1:14" ht="14.4" customHeight="1" x14ac:dyDescent="0.3">
      <c r="A1311" s="664" t="s">
        <v>544</v>
      </c>
      <c r="B1311" s="665" t="s">
        <v>545</v>
      </c>
      <c r="C1311" s="666" t="s">
        <v>554</v>
      </c>
      <c r="D1311" s="667" t="s">
        <v>4278</v>
      </c>
      <c r="E1311" s="666" t="s">
        <v>569</v>
      </c>
      <c r="F1311" s="667" t="s">
        <v>4283</v>
      </c>
      <c r="G1311" s="666" t="s">
        <v>2238</v>
      </c>
      <c r="H1311" s="666" t="s">
        <v>3695</v>
      </c>
      <c r="I1311" s="666" t="s">
        <v>3696</v>
      </c>
      <c r="J1311" s="666" t="s">
        <v>3697</v>
      </c>
      <c r="K1311" s="666" t="s">
        <v>3698</v>
      </c>
      <c r="L1311" s="668">
        <v>43.29999999999999</v>
      </c>
      <c r="M1311" s="668">
        <v>3</v>
      </c>
      <c r="N1311" s="669">
        <v>129.89999999999998</v>
      </c>
    </row>
    <row r="1312" spans="1:14" ht="14.4" customHeight="1" x14ac:dyDescent="0.3">
      <c r="A1312" s="664" t="s">
        <v>544</v>
      </c>
      <c r="B1312" s="665" t="s">
        <v>545</v>
      </c>
      <c r="C1312" s="666" t="s">
        <v>554</v>
      </c>
      <c r="D1312" s="667" t="s">
        <v>4278</v>
      </c>
      <c r="E1312" s="666" t="s">
        <v>569</v>
      </c>
      <c r="F1312" s="667" t="s">
        <v>4283</v>
      </c>
      <c r="G1312" s="666" t="s">
        <v>2238</v>
      </c>
      <c r="H1312" s="666" t="s">
        <v>2283</v>
      </c>
      <c r="I1312" s="666" t="s">
        <v>2284</v>
      </c>
      <c r="J1312" s="666" t="s">
        <v>2285</v>
      </c>
      <c r="K1312" s="666" t="s">
        <v>2286</v>
      </c>
      <c r="L1312" s="668">
        <v>42.769999999999996</v>
      </c>
      <c r="M1312" s="668">
        <v>4</v>
      </c>
      <c r="N1312" s="669">
        <v>171.07999999999998</v>
      </c>
    </row>
    <row r="1313" spans="1:14" ht="14.4" customHeight="1" x14ac:dyDescent="0.3">
      <c r="A1313" s="664" t="s">
        <v>544</v>
      </c>
      <c r="B1313" s="665" t="s">
        <v>545</v>
      </c>
      <c r="C1313" s="666" t="s">
        <v>554</v>
      </c>
      <c r="D1313" s="667" t="s">
        <v>4278</v>
      </c>
      <c r="E1313" s="666" t="s">
        <v>569</v>
      </c>
      <c r="F1313" s="667" t="s">
        <v>4283</v>
      </c>
      <c r="G1313" s="666" t="s">
        <v>2238</v>
      </c>
      <c r="H1313" s="666" t="s">
        <v>2294</v>
      </c>
      <c r="I1313" s="666" t="s">
        <v>2295</v>
      </c>
      <c r="J1313" s="666" t="s">
        <v>2296</v>
      </c>
      <c r="K1313" s="666" t="s">
        <v>2297</v>
      </c>
      <c r="L1313" s="668">
        <v>49.336633166000418</v>
      </c>
      <c r="M1313" s="668">
        <v>6</v>
      </c>
      <c r="N1313" s="669">
        <v>296.01979899600252</v>
      </c>
    </row>
    <row r="1314" spans="1:14" ht="14.4" customHeight="1" x14ac:dyDescent="0.3">
      <c r="A1314" s="664" t="s">
        <v>544</v>
      </c>
      <c r="B1314" s="665" t="s">
        <v>545</v>
      </c>
      <c r="C1314" s="666" t="s">
        <v>554</v>
      </c>
      <c r="D1314" s="667" t="s">
        <v>4278</v>
      </c>
      <c r="E1314" s="666" t="s">
        <v>569</v>
      </c>
      <c r="F1314" s="667" t="s">
        <v>4283</v>
      </c>
      <c r="G1314" s="666" t="s">
        <v>2238</v>
      </c>
      <c r="H1314" s="666" t="s">
        <v>2298</v>
      </c>
      <c r="I1314" s="666" t="s">
        <v>2299</v>
      </c>
      <c r="J1314" s="666" t="s">
        <v>2300</v>
      </c>
      <c r="K1314" s="666" t="s">
        <v>2301</v>
      </c>
      <c r="L1314" s="668">
        <v>81.531288132430916</v>
      </c>
      <c r="M1314" s="668">
        <v>8</v>
      </c>
      <c r="N1314" s="669">
        <v>652.25030505944733</v>
      </c>
    </row>
    <row r="1315" spans="1:14" ht="14.4" customHeight="1" x14ac:dyDescent="0.3">
      <c r="A1315" s="664" t="s">
        <v>544</v>
      </c>
      <c r="B1315" s="665" t="s">
        <v>545</v>
      </c>
      <c r="C1315" s="666" t="s">
        <v>554</v>
      </c>
      <c r="D1315" s="667" t="s">
        <v>4278</v>
      </c>
      <c r="E1315" s="666" t="s">
        <v>569</v>
      </c>
      <c r="F1315" s="667" t="s">
        <v>4283</v>
      </c>
      <c r="G1315" s="666" t="s">
        <v>2238</v>
      </c>
      <c r="H1315" s="666" t="s">
        <v>2302</v>
      </c>
      <c r="I1315" s="666" t="s">
        <v>2303</v>
      </c>
      <c r="J1315" s="666" t="s">
        <v>2304</v>
      </c>
      <c r="K1315" s="666" t="s">
        <v>2305</v>
      </c>
      <c r="L1315" s="668">
        <v>36.179940890725938</v>
      </c>
      <c r="M1315" s="668">
        <v>28</v>
      </c>
      <c r="N1315" s="669">
        <v>1013.0383449403263</v>
      </c>
    </row>
    <row r="1316" spans="1:14" ht="14.4" customHeight="1" x14ac:dyDescent="0.3">
      <c r="A1316" s="664" t="s">
        <v>544</v>
      </c>
      <c r="B1316" s="665" t="s">
        <v>545</v>
      </c>
      <c r="C1316" s="666" t="s">
        <v>554</v>
      </c>
      <c r="D1316" s="667" t="s">
        <v>4278</v>
      </c>
      <c r="E1316" s="666" t="s">
        <v>569</v>
      </c>
      <c r="F1316" s="667" t="s">
        <v>4283</v>
      </c>
      <c r="G1316" s="666" t="s">
        <v>2238</v>
      </c>
      <c r="H1316" s="666" t="s">
        <v>3699</v>
      </c>
      <c r="I1316" s="666" t="s">
        <v>3700</v>
      </c>
      <c r="J1316" s="666" t="s">
        <v>3701</v>
      </c>
      <c r="K1316" s="666" t="s">
        <v>3702</v>
      </c>
      <c r="L1316" s="668">
        <v>168.53965074893677</v>
      </c>
      <c r="M1316" s="668">
        <v>2</v>
      </c>
      <c r="N1316" s="669">
        <v>337.07930149787353</v>
      </c>
    </row>
    <row r="1317" spans="1:14" ht="14.4" customHeight="1" x14ac:dyDescent="0.3">
      <c r="A1317" s="664" t="s">
        <v>544</v>
      </c>
      <c r="B1317" s="665" t="s">
        <v>545</v>
      </c>
      <c r="C1317" s="666" t="s">
        <v>554</v>
      </c>
      <c r="D1317" s="667" t="s">
        <v>4278</v>
      </c>
      <c r="E1317" s="666" t="s">
        <v>569</v>
      </c>
      <c r="F1317" s="667" t="s">
        <v>4283</v>
      </c>
      <c r="G1317" s="666" t="s">
        <v>2238</v>
      </c>
      <c r="H1317" s="666" t="s">
        <v>3703</v>
      </c>
      <c r="I1317" s="666" t="s">
        <v>3704</v>
      </c>
      <c r="J1317" s="666" t="s">
        <v>3705</v>
      </c>
      <c r="K1317" s="666" t="s">
        <v>3706</v>
      </c>
      <c r="L1317" s="668">
        <v>79.13000000000001</v>
      </c>
      <c r="M1317" s="668">
        <v>3</v>
      </c>
      <c r="N1317" s="669">
        <v>237.39000000000004</v>
      </c>
    </row>
    <row r="1318" spans="1:14" ht="14.4" customHeight="1" x14ac:dyDescent="0.3">
      <c r="A1318" s="664" t="s">
        <v>544</v>
      </c>
      <c r="B1318" s="665" t="s">
        <v>545</v>
      </c>
      <c r="C1318" s="666" t="s">
        <v>554</v>
      </c>
      <c r="D1318" s="667" t="s">
        <v>4278</v>
      </c>
      <c r="E1318" s="666" t="s">
        <v>569</v>
      </c>
      <c r="F1318" s="667" t="s">
        <v>4283</v>
      </c>
      <c r="G1318" s="666" t="s">
        <v>2238</v>
      </c>
      <c r="H1318" s="666" t="s">
        <v>2306</v>
      </c>
      <c r="I1318" s="666" t="s">
        <v>2307</v>
      </c>
      <c r="J1318" s="666" t="s">
        <v>2308</v>
      </c>
      <c r="K1318" s="666" t="s">
        <v>2309</v>
      </c>
      <c r="L1318" s="668">
        <v>1501.0199999999998</v>
      </c>
      <c r="M1318" s="668">
        <v>5</v>
      </c>
      <c r="N1318" s="669">
        <v>7505.0999999999985</v>
      </c>
    </row>
    <row r="1319" spans="1:14" ht="14.4" customHeight="1" x14ac:dyDescent="0.3">
      <c r="A1319" s="664" t="s">
        <v>544</v>
      </c>
      <c r="B1319" s="665" t="s">
        <v>545</v>
      </c>
      <c r="C1319" s="666" t="s">
        <v>554</v>
      </c>
      <c r="D1319" s="667" t="s">
        <v>4278</v>
      </c>
      <c r="E1319" s="666" t="s">
        <v>569</v>
      </c>
      <c r="F1319" s="667" t="s">
        <v>4283</v>
      </c>
      <c r="G1319" s="666" t="s">
        <v>2238</v>
      </c>
      <c r="H1319" s="666" t="s">
        <v>2310</v>
      </c>
      <c r="I1319" s="666" t="s">
        <v>2311</v>
      </c>
      <c r="J1319" s="666" t="s">
        <v>2312</v>
      </c>
      <c r="K1319" s="666" t="s">
        <v>2313</v>
      </c>
      <c r="L1319" s="668">
        <v>30.215199956203957</v>
      </c>
      <c r="M1319" s="668">
        <v>25</v>
      </c>
      <c r="N1319" s="669">
        <v>755.37999890509889</v>
      </c>
    </row>
    <row r="1320" spans="1:14" ht="14.4" customHeight="1" x14ac:dyDescent="0.3">
      <c r="A1320" s="664" t="s">
        <v>544</v>
      </c>
      <c r="B1320" s="665" t="s">
        <v>545</v>
      </c>
      <c r="C1320" s="666" t="s">
        <v>554</v>
      </c>
      <c r="D1320" s="667" t="s">
        <v>4278</v>
      </c>
      <c r="E1320" s="666" t="s">
        <v>569</v>
      </c>
      <c r="F1320" s="667" t="s">
        <v>4283</v>
      </c>
      <c r="G1320" s="666" t="s">
        <v>2238</v>
      </c>
      <c r="H1320" s="666" t="s">
        <v>2314</v>
      </c>
      <c r="I1320" s="666" t="s">
        <v>2314</v>
      </c>
      <c r="J1320" s="666" t="s">
        <v>2315</v>
      </c>
      <c r="K1320" s="666" t="s">
        <v>2316</v>
      </c>
      <c r="L1320" s="668">
        <v>65.150000000000006</v>
      </c>
      <c r="M1320" s="668">
        <v>12</v>
      </c>
      <c r="N1320" s="669">
        <v>781.80000000000007</v>
      </c>
    </row>
    <row r="1321" spans="1:14" ht="14.4" customHeight="1" x14ac:dyDescent="0.3">
      <c r="A1321" s="664" t="s">
        <v>544</v>
      </c>
      <c r="B1321" s="665" t="s">
        <v>545</v>
      </c>
      <c r="C1321" s="666" t="s">
        <v>554</v>
      </c>
      <c r="D1321" s="667" t="s">
        <v>4278</v>
      </c>
      <c r="E1321" s="666" t="s">
        <v>569</v>
      </c>
      <c r="F1321" s="667" t="s">
        <v>4283</v>
      </c>
      <c r="G1321" s="666" t="s">
        <v>2238</v>
      </c>
      <c r="H1321" s="666" t="s">
        <v>3707</v>
      </c>
      <c r="I1321" s="666" t="s">
        <v>3707</v>
      </c>
      <c r="J1321" s="666" t="s">
        <v>3708</v>
      </c>
      <c r="K1321" s="666" t="s">
        <v>3709</v>
      </c>
      <c r="L1321" s="668">
        <v>116.71999497936706</v>
      </c>
      <c r="M1321" s="668">
        <v>1</v>
      </c>
      <c r="N1321" s="669">
        <v>116.71999497936706</v>
      </c>
    </row>
    <row r="1322" spans="1:14" ht="14.4" customHeight="1" x14ac:dyDescent="0.3">
      <c r="A1322" s="664" t="s">
        <v>544</v>
      </c>
      <c r="B1322" s="665" t="s">
        <v>545</v>
      </c>
      <c r="C1322" s="666" t="s">
        <v>554</v>
      </c>
      <c r="D1322" s="667" t="s">
        <v>4278</v>
      </c>
      <c r="E1322" s="666" t="s">
        <v>569</v>
      </c>
      <c r="F1322" s="667" t="s">
        <v>4283</v>
      </c>
      <c r="G1322" s="666" t="s">
        <v>2238</v>
      </c>
      <c r="H1322" s="666" t="s">
        <v>3710</v>
      </c>
      <c r="I1322" s="666" t="s">
        <v>3711</v>
      </c>
      <c r="J1322" s="666" t="s">
        <v>3712</v>
      </c>
      <c r="K1322" s="666" t="s">
        <v>1034</v>
      </c>
      <c r="L1322" s="668">
        <v>90.819999999999979</v>
      </c>
      <c r="M1322" s="668">
        <v>1</v>
      </c>
      <c r="N1322" s="669">
        <v>90.819999999999979</v>
      </c>
    </row>
    <row r="1323" spans="1:14" ht="14.4" customHeight="1" x14ac:dyDescent="0.3">
      <c r="A1323" s="664" t="s">
        <v>544</v>
      </c>
      <c r="B1323" s="665" t="s">
        <v>545</v>
      </c>
      <c r="C1323" s="666" t="s">
        <v>554</v>
      </c>
      <c r="D1323" s="667" t="s">
        <v>4278</v>
      </c>
      <c r="E1323" s="666" t="s">
        <v>569</v>
      </c>
      <c r="F1323" s="667" t="s">
        <v>4283</v>
      </c>
      <c r="G1323" s="666" t="s">
        <v>2238</v>
      </c>
      <c r="H1323" s="666" t="s">
        <v>2317</v>
      </c>
      <c r="I1323" s="666" t="s">
        <v>2318</v>
      </c>
      <c r="J1323" s="666" t="s">
        <v>2319</v>
      </c>
      <c r="K1323" s="666" t="s">
        <v>2320</v>
      </c>
      <c r="L1323" s="668">
        <v>391.09000000000003</v>
      </c>
      <c r="M1323" s="668">
        <v>7</v>
      </c>
      <c r="N1323" s="669">
        <v>2737.63</v>
      </c>
    </row>
    <row r="1324" spans="1:14" ht="14.4" customHeight="1" x14ac:dyDescent="0.3">
      <c r="A1324" s="664" t="s">
        <v>544</v>
      </c>
      <c r="B1324" s="665" t="s">
        <v>545</v>
      </c>
      <c r="C1324" s="666" t="s">
        <v>554</v>
      </c>
      <c r="D1324" s="667" t="s">
        <v>4278</v>
      </c>
      <c r="E1324" s="666" t="s">
        <v>569</v>
      </c>
      <c r="F1324" s="667" t="s">
        <v>4283</v>
      </c>
      <c r="G1324" s="666" t="s">
        <v>2238</v>
      </c>
      <c r="H1324" s="666" t="s">
        <v>2321</v>
      </c>
      <c r="I1324" s="666" t="s">
        <v>2322</v>
      </c>
      <c r="J1324" s="666" t="s">
        <v>2323</v>
      </c>
      <c r="K1324" s="666" t="s">
        <v>2324</v>
      </c>
      <c r="L1324" s="668">
        <v>322.49000149504951</v>
      </c>
      <c r="M1324" s="668">
        <v>9</v>
      </c>
      <c r="N1324" s="669">
        <v>2902.4100134554456</v>
      </c>
    </row>
    <row r="1325" spans="1:14" ht="14.4" customHeight="1" x14ac:dyDescent="0.3">
      <c r="A1325" s="664" t="s">
        <v>544</v>
      </c>
      <c r="B1325" s="665" t="s">
        <v>545</v>
      </c>
      <c r="C1325" s="666" t="s">
        <v>554</v>
      </c>
      <c r="D1325" s="667" t="s">
        <v>4278</v>
      </c>
      <c r="E1325" s="666" t="s">
        <v>569</v>
      </c>
      <c r="F1325" s="667" t="s">
        <v>4283</v>
      </c>
      <c r="G1325" s="666" t="s">
        <v>2238</v>
      </c>
      <c r="H1325" s="666" t="s">
        <v>2329</v>
      </c>
      <c r="I1325" s="666" t="s">
        <v>2330</v>
      </c>
      <c r="J1325" s="666" t="s">
        <v>2331</v>
      </c>
      <c r="K1325" s="666" t="s">
        <v>2332</v>
      </c>
      <c r="L1325" s="668">
        <v>46.989973454085813</v>
      </c>
      <c r="M1325" s="668">
        <v>33</v>
      </c>
      <c r="N1325" s="669">
        <v>1550.6691239848319</v>
      </c>
    </row>
    <row r="1326" spans="1:14" ht="14.4" customHeight="1" x14ac:dyDescent="0.3">
      <c r="A1326" s="664" t="s">
        <v>544</v>
      </c>
      <c r="B1326" s="665" t="s">
        <v>545</v>
      </c>
      <c r="C1326" s="666" t="s">
        <v>554</v>
      </c>
      <c r="D1326" s="667" t="s">
        <v>4278</v>
      </c>
      <c r="E1326" s="666" t="s">
        <v>569</v>
      </c>
      <c r="F1326" s="667" t="s">
        <v>4283</v>
      </c>
      <c r="G1326" s="666" t="s">
        <v>2238</v>
      </c>
      <c r="H1326" s="666" t="s">
        <v>2333</v>
      </c>
      <c r="I1326" s="666" t="s">
        <v>2334</v>
      </c>
      <c r="J1326" s="666" t="s">
        <v>2335</v>
      </c>
      <c r="K1326" s="666" t="s">
        <v>2336</v>
      </c>
      <c r="L1326" s="668">
        <v>54.476627622580246</v>
      </c>
      <c r="M1326" s="668">
        <v>15</v>
      </c>
      <c r="N1326" s="669">
        <v>817.14941433870365</v>
      </c>
    </row>
    <row r="1327" spans="1:14" ht="14.4" customHeight="1" x14ac:dyDescent="0.3">
      <c r="A1327" s="664" t="s">
        <v>544</v>
      </c>
      <c r="B1327" s="665" t="s">
        <v>545</v>
      </c>
      <c r="C1327" s="666" t="s">
        <v>554</v>
      </c>
      <c r="D1327" s="667" t="s">
        <v>4278</v>
      </c>
      <c r="E1327" s="666" t="s">
        <v>569</v>
      </c>
      <c r="F1327" s="667" t="s">
        <v>4283</v>
      </c>
      <c r="G1327" s="666" t="s">
        <v>2238</v>
      </c>
      <c r="H1327" s="666" t="s">
        <v>3713</v>
      </c>
      <c r="I1327" s="666" t="s">
        <v>3713</v>
      </c>
      <c r="J1327" s="666" t="s">
        <v>3714</v>
      </c>
      <c r="K1327" s="666" t="s">
        <v>3715</v>
      </c>
      <c r="L1327" s="668">
        <v>80.47</v>
      </c>
      <c r="M1327" s="668">
        <v>1</v>
      </c>
      <c r="N1327" s="669">
        <v>80.47</v>
      </c>
    </row>
    <row r="1328" spans="1:14" ht="14.4" customHeight="1" x14ac:dyDescent="0.3">
      <c r="A1328" s="664" t="s">
        <v>544</v>
      </c>
      <c r="B1328" s="665" t="s">
        <v>545</v>
      </c>
      <c r="C1328" s="666" t="s">
        <v>554</v>
      </c>
      <c r="D1328" s="667" t="s">
        <v>4278</v>
      </c>
      <c r="E1328" s="666" t="s">
        <v>569</v>
      </c>
      <c r="F1328" s="667" t="s">
        <v>4283</v>
      </c>
      <c r="G1328" s="666" t="s">
        <v>2238</v>
      </c>
      <c r="H1328" s="666" t="s">
        <v>2337</v>
      </c>
      <c r="I1328" s="666" t="s">
        <v>2338</v>
      </c>
      <c r="J1328" s="666" t="s">
        <v>2339</v>
      </c>
      <c r="K1328" s="666" t="s">
        <v>2313</v>
      </c>
      <c r="L1328" s="668">
        <v>44.119949851777839</v>
      </c>
      <c r="M1328" s="668">
        <v>7</v>
      </c>
      <c r="N1328" s="669">
        <v>308.83964896244487</v>
      </c>
    </row>
    <row r="1329" spans="1:14" ht="14.4" customHeight="1" x14ac:dyDescent="0.3">
      <c r="A1329" s="664" t="s">
        <v>544</v>
      </c>
      <c r="B1329" s="665" t="s">
        <v>545</v>
      </c>
      <c r="C1329" s="666" t="s">
        <v>554</v>
      </c>
      <c r="D1329" s="667" t="s">
        <v>4278</v>
      </c>
      <c r="E1329" s="666" t="s">
        <v>569</v>
      </c>
      <c r="F1329" s="667" t="s">
        <v>4283</v>
      </c>
      <c r="G1329" s="666" t="s">
        <v>2238</v>
      </c>
      <c r="H1329" s="666" t="s">
        <v>2340</v>
      </c>
      <c r="I1329" s="666" t="s">
        <v>2341</v>
      </c>
      <c r="J1329" s="666" t="s">
        <v>2342</v>
      </c>
      <c r="K1329" s="666" t="s">
        <v>2343</v>
      </c>
      <c r="L1329" s="668">
        <v>88.250000000000014</v>
      </c>
      <c r="M1329" s="668">
        <v>11</v>
      </c>
      <c r="N1329" s="669">
        <v>970.75000000000011</v>
      </c>
    </row>
    <row r="1330" spans="1:14" ht="14.4" customHeight="1" x14ac:dyDescent="0.3">
      <c r="A1330" s="664" t="s">
        <v>544</v>
      </c>
      <c r="B1330" s="665" t="s">
        <v>545</v>
      </c>
      <c r="C1330" s="666" t="s">
        <v>554</v>
      </c>
      <c r="D1330" s="667" t="s">
        <v>4278</v>
      </c>
      <c r="E1330" s="666" t="s">
        <v>569</v>
      </c>
      <c r="F1330" s="667" t="s">
        <v>4283</v>
      </c>
      <c r="G1330" s="666" t="s">
        <v>2238</v>
      </c>
      <c r="H1330" s="666" t="s">
        <v>3716</v>
      </c>
      <c r="I1330" s="666" t="s">
        <v>3717</v>
      </c>
      <c r="J1330" s="666" t="s">
        <v>3718</v>
      </c>
      <c r="K1330" s="666" t="s">
        <v>3719</v>
      </c>
      <c r="L1330" s="668">
        <v>297.91999999999985</v>
      </c>
      <c r="M1330" s="668">
        <v>2</v>
      </c>
      <c r="N1330" s="669">
        <v>595.83999999999969</v>
      </c>
    </row>
    <row r="1331" spans="1:14" ht="14.4" customHeight="1" x14ac:dyDescent="0.3">
      <c r="A1331" s="664" t="s">
        <v>544</v>
      </c>
      <c r="B1331" s="665" t="s">
        <v>545</v>
      </c>
      <c r="C1331" s="666" t="s">
        <v>554</v>
      </c>
      <c r="D1331" s="667" t="s">
        <v>4278</v>
      </c>
      <c r="E1331" s="666" t="s">
        <v>569</v>
      </c>
      <c r="F1331" s="667" t="s">
        <v>4283</v>
      </c>
      <c r="G1331" s="666" t="s">
        <v>2238</v>
      </c>
      <c r="H1331" s="666" t="s">
        <v>3720</v>
      </c>
      <c r="I1331" s="666" t="s">
        <v>3721</v>
      </c>
      <c r="J1331" s="666" t="s">
        <v>2417</v>
      </c>
      <c r="K1331" s="666" t="s">
        <v>3722</v>
      </c>
      <c r="L1331" s="668">
        <v>138.47999999999993</v>
      </c>
      <c r="M1331" s="668">
        <v>1</v>
      </c>
      <c r="N1331" s="669">
        <v>138.47999999999993</v>
      </c>
    </row>
    <row r="1332" spans="1:14" ht="14.4" customHeight="1" x14ac:dyDescent="0.3">
      <c r="A1332" s="664" t="s">
        <v>544</v>
      </c>
      <c r="B1332" s="665" t="s">
        <v>545</v>
      </c>
      <c r="C1332" s="666" t="s">
        <v>554</v>
      </c>
      <c r="D1332" s="667" t="s">
        <v>4278</v>
      </c>
      <c r="E1332" s="666" t="s">
        <v>569</v>
      </c>
      <c r="F1332" s="667" t="s">
        <v>4283</v>
      </c>
      <c r="G1332" s="666" t="s">
        <v>2238</v>
      </c>
      <c r="H1332" s="666" t="s">
        <v>3723</v>
      </c>
      <c r="I1332" s="666" t="s">
        <v>3724</v>
      </c>
      <c r="J1332" s="666" t="s">
        <v>2331</v>
      </c>
      <c r="K1332" s="666" t="s">
        <v>948</v>
      </c>
      <c r="L1332" s="668">
        <v>106.54000000000002</v>
      </c>
      <c r="M1332" s="668">
        <v>4</v>
      </c>
      <c r="N1332" s="669">
        <v>426.16000000000008</v>
      </c>
    </row>
    <row r="1333" spans="1:14" ht="14.4" customHeight="1" x14ac:dyDescent="0.3">
      <c r="A1333" s="664" t="s">
        <v>544</v>
      </c>
      <c r="B1333" s="665" t="s">
        <v>545</v>
      </c>
      <c r="C1333" s="666" t="s">
        <v>554</v>
      </c>
      <c r="D1333" s="667" t="s">
        <v>4278</v>
      </c>
      <c r="E1333" s="666" t="s">
        <v>569</v>
      </c>
      <c r="F1333" s="667" t="s">
        <v>4283</v>
      </c>
      <c r="G1333" s="666" t="s">
        <v>2238</v>
      </c>
      <c r="H1333" s="666" t="s">
        <v>2347</v>
      </c>
      <c r="I1333" s="666" t="s">
        <v>2348</v>
      </c>
      <c r="J1333" s="666" t="s">
        <v>2349</v>
      </c>
      <c r="K1333" s="666" t="s">
        <v>2350</v>
      </c>
      <c r="L1333" s="668">
        <v>21.669999351947546</v>
      </c>
      <c r="M1333" s="668">
        <v>5</v>
      </c>
      <c r="N1333" s="669">
        <v>108.34999675973772</v>
      </c>
    </row>
    <row r="1334" spans="1:14" ht="14.4" customHeight="1" x14ac:dyDescent="0.3">
      <c r="A1334" s="664" t="s">
        <v>544</v>
      </c>
      <c r="B1334" s="665" t="s">
        <v>545</v>
      </c>
      <c r="C1334" s="666" t="s">
        <v>554</v>
      </c>
      <c r="D1334" s="667" t="s">
        <v>4278</v>
      </c>
      <c r="E1334" s="666" t="s">
        <v>569</v>
      </c>
      <c r="F1334" s="667" t="s">
        <v>4283</v>
      </c>
      <c r="G1334" s="666" t="s">
        <v>2238</v>
      </c>
      <c r="H1334" s="666" t="s">
        <v>2351</v>
      </c>
      <c r="I1334" s="666" t="s">
        <v>2352</v>
      </c>
      <c r="J1334" s="666" t="s">
        <v>2353</v>
      </c>
      <c r="K1334" s="666" t="s">
        <v>584</v>
      </c>
      <c r="L1334" s="668">
        <v>86.530115124606667</v>
      </c>
      <c r="M1334" s="668">
        <v>5</v>
      </c>
      <c r="N1334" s="669">
        <v>432.65057562303332</v>
      </c>
    </row>
    <row r="1335" spans="1:14" ht="14.4" customHeight="1" x14ac:dyDescent="0.3">
      <c r="A1335" s="664" t="s">
        <v>544</v>
      </c>
      <c r="B1335" s="665" t="s">
        <v>545</v>
      </c>
      <c r="C1335" s="666" t="s">
        <v>554</v>
      </c>
      <c r="D1335" s="667" t="s">
        <v>4278</v>
      </c>
      <c r="E1335" s="666" t="s">
        <v>569</v>
      </c>
      <c r="F1335" s="667" t="s">
        <v>4283</v>
      </c>
      <c r="G1335" s="666" t="s">
        <v>2238</v>
      </c>
      <c r="H1335" s="666" t="s">
        <v>2354</v>
      </c>
      <c r="I1335" s="666" t="s">
        <v>2355</v>
      </c>
      <c r="J1335" s="666" t="s">
        <v>2356</v>
      </c>
      <c r="K1335" s="666" t="s">
        <v>2357</v>
      </c>
      <c r="L1335" s="668">
        <v>162.79</v>
      </c>
      <c r="M1335" s="668">
        <v>1</v>
      </c>
      <c r="N1335" s="669">
        <v>162.79</v>
      </c>
    </row>
    <row r="1336" spans="1:14" ht="14.4" customHeight="1" x14ac:dyDescent="0.3">
      <c r="A1336" s="664" t="s">
        <v>544</v>
      </c>
      <c r="B1336" s="665" t="s">
        <v>545</v>
      </c>
      <c r="C1336" s="666" t="s">
        <v>554</v>
      </c>
      <c r="D1336" s="667" t="s">
        <v>4278</v>
      </c>
      <c r="E1336" s="666" t="s">
        <v>569</v>
      </c>
      <c r="F1336" s="667" t="s">
        <v>4283</v>
      </c>
      <c r="G1336" s="666" t="s">
        <v>2238</v>
      </c>
      <c r="H1336" s="666" t="s">
        <v>2358</v>
      </c>
      <c r="I1336" s="666" t="s">
        <v>2359</v>
      </c>
      <c r="J1336" s="666" t="s">
        <v>2353</v>
      </c>
      <c r="K1336" s="666" t="s">
        <v>595</v>
      </c>
      <c r="L1336" s="668">
        <v>222.42798607386351</v>
      </c>
      <c r="M1336" s="668">
        <v>3</v>
      </c>
      <c r="N1336" s="669">
        <v>667.28395822159052</v>
      </c>
    </row>
    <row r="1337" spans="1:14" ht="14.4" customHeight="1" x14ac:dyDescent="0.3">
      <c r="A1337" s="664" t="s">
        <v>544</v>
      </c>
      <c r="B1337" s="665" t="s">
        <v>545</v>
      </c>
      <c r="C1337" s="666" t="s">
        <v>554</v>
      </c>
      <c r="D1337" s="667" t="s">
        <v>4278</v>
      </c>
      <c r="E1337" s="666" t="s">
        <v>569</v>
      </c>
      <c r="F1337" s="667" t="s">
        <v>4283</v>
      </c>
      <c r="G1337" s="666" t="s">
        <v>2238</v>
      </c>
      <c r="H1337" s="666" t="s">
        <v>2360</v>
      </c>
      <c r="I1337" s="666" t="s">
        <v>2361</v>
      </c>
      <c r="J1337" s="666" t="s">
        <v>2362</v>
      </c>
      <c r="K1337" s="666" t="s">
        <v>1147</v>
      </c>
      <c r="L1337" s="668">
        <v>116.76152580413613</v>
      </c>
      <c r="M1337" s="668">
        <v>13</v>
      </c>
      <c r="N1337" s="669">
        <v>1517.8998354537696</v>
      </c>
    </row>
    <row r="1338" spans="1:14" ht="14.4" customHeight="1" x14ac:dyDescent="0.3">
      <c r="A1338" s="664" t="s">
        <v>544</v>
      </c>
      <c r="B1338" s="665" t="s">
        <v>545</v>
      </c>
      <c r="C1338" s="666" t="s">
        <v>554</v>
      </c>
      <c r="D1338" s="667" t="s">
        <v>4278</v>
      </c>
      <c r="E1338" s="666" t="s">
        <v>569</v>
      </c>
      <c r="F1338" s="667" t="s">
        <v>4283</v>
      </c>
      <c r="G1338" s="666" t="s">
        <v>2238</v>
      </c>
      <c r="H1338" s="666" t="s">
        <v>3725</v>
      </c>
      <c r="I1338" s="666" t="s">
        <v>3726</v>
      </c>
      <c r="J1338" s="666" t="s">
        <v>3727</v>
      </c>
      <c r="K1338" s="666" t="s">
        <v>584</v>
      </c>
      <c r="L1338" s="668">
        <v>51.84</v>
      </c>
      <c r="M1338" s="668">
        <v>3</v>
      </c>
      <c r="N1338" s="669">
        <v>155.52000000000001</v>
      </c>
    </row>
    <row r="1339" spans="1:14" ht="14.4" customHeight="1" x14ac:dyDescent="0.3">
      <c r="A1339" s="664" t="s">
        <v>544</v>
      </c>
      <c r="B1339" s="665" t="s">
        <v>545</v>
      </c>
      <c r="C1339" s="666" t="s">
        <v>554</v>
      </c>
      <c r="D1339" s="667" t="s">
        <v>4278</v>
      </c>
      <c r="E1339" s="666" t="s">
        <v>569</v>
      </c>
      <c r="F1339" s="667" t="s">
        <v>4283</v>
      </c>
      <c r="G1339" s="666" t="s">
        <v>2238</v>
      </c>
      <c r="H1339" s="666" t="s">
        <v>3728</v>
      </c>
      <c r="I1339" s="666" t="s">
        <v>3729</v>
      </c>
      <c r="J1339" s="666" t="s">
        <v>2249</v>
      </c>
      <c r="K1339" s="666" t="s">
        <v>3730</v>
      </c>
      <c r="L1339" s="668">
        <v>129.32999999999998</v>
      </c>
      <c r="M1339" s="668">
        <v>1</v>
      </c>
      <c r="N1339" s="669">
        <v>129.32999999999998</v>
      </c>
    </row>
    <row r="1340" spans="1:14" ht="14.4" customHeight="1" x14ac:dyDescent="0.3">
      <c r="A1340" s="664" t="s">
        <v>544</v>
      </c>
      <c r="B1340" s="665" t="s">
        <v>545</v>
      </c>
      <c r="C1340" s="666" t="s">
        <v>554</v>
      </c>
      <c r="D1340" s="667" t="s">
        <v>4278</v>
      </c>
      <c r="E1340" s="666" t="s">
        <v>569</v>
      </c>
      <c r="F1340" s="667" t="s">
        <v>4283</v>
      </c>
      <c r="G1340" s="666" t="s">
        <v>2238</v>
      </c>
      <c r="H1340" s="666" t="s">
        <v>3731</v>
      </c>
      <c r="I1340" s="666" t="s">
        <v>3732</v>
      </c>
      <c r="J1340" s="666" t="s">
        <v>3733</v>
      </c>
      <c r="K1340" s="666" t="s">
        <v>1086</v>
      </c>
      <c r="L1340" s="668">
        <v>114.47250000000003</v>
      </c>
      <c r="M1340" s="668">
        <v>4</v>
      </c>
      <c r="N1340" s="669">
        <v>457.8900000000001</v>
      </c>
    </row>
    <row r="1341" spans="1:14" ht="14.4" customHeight="1" x14ac:dyDescent="0.3">
      <c r="A1341" s="664" t="s">
        <v>544</v>
      </c>
      <c r="B1341" s="665" t="s">
        <v>545</v>
      </c>
      <c r="C1341" s="666" t="s">
        <v>554</v>
      </c>
      <c r="D1341" s="667" t="s">
        <v>4278</v>
      </c>
      <c r="E1341" s="666" t="s">
        <v>569</v>
      </c>
      <c r="F1341" s="667" t="s">
        <v>4283</v>
      </c>
      <c r="G1341" s="666" t="s">
        <v>2238</v>
      </c>
      <c r="H1341" s="666" t="s">
        <v>2363</v>
      </c>
      <c r="I1341" s="666" t="s">
        <v>2364</v>
      </c>
      <c r="J1341" s="666" t="s">
        <v>2365</v>
      </c>
      <c r="K1341" s="666" t="s">
        <v>968</v>
      </c>
      <c r="L1341" s="668">
        <v>16.629968360597037</v>
      </c>
      <c r="M1341" s="668">
        <v>14</v>
      </c>
      <c r="N1341" s="669">
        <v>232.81955704835849</v>
      </c>
    </row>
    <row r="1342" spans="1:14" ht="14.4" customHeight="1" x14ac:dyDescent="0.3">
      <c r="A1342" s="664" t="s">
        <v>544</v>
      </c>
      <c r="B1342" s="665" t="s">
        <v>545</v>
      </c>
      <c r="C1342" s="666" t="s">
        <v>554</v>
      </c>
      <c r="D1342" s="667" t="s">
        <v>4278</v>
      </c>
      <c r="E1342" s="666" t="s">
        <v>569</v>
      </c>
      <c r="F1342" s="667" t="s">
        <v>4283</v>
      </c>
      <c r="G1342" s="666" t="s">
        <v>2238</v>
      </c>
      <c r="H1342" s="666" t="s">
        <v>2366</v>
      </c>
      <c r="I1342" s="666" t="s">
        <v>2367</v>
      </c>
      <c r="J1342" s="666" t="s">
        <v>2368</v>
      </c>
      <c r="K1342" s="666" t="s">
        <v>2369</v>
      </c>
      <c r="L1342" s="668">
        <v>13.879993082116021</v>
      </c>
      <c r="M1342" s="668">
        <v>15</v>
      </c>
      <c r="N1342" s="669">
        <v>208.19989623174033</v>
      </c>
    </row>
    <row r="1343" spans="1:14" ht="14.4" customHeight="1" x14ac:dyDescent="0.3">
      <c r="A1343" s="664" t="s">
        <v>544</v>
      </c>
      <c r="B1343" s="665" t="s">
        <v>545</v>
      </c>
      <c r="C1343" s="666" t="s">
        <v>554</v>
      </c>
      <c r="D1343" s="667" t="s">
        <v>4278</v>
      </c>
      <c r="E1343" s="666" t="s">
        <v>569</v>
      </c>
      <c r="F1343" s="667" t="s">
        <v>4283</v>
      </c>
      <c r="G1343" s="666" t="s">
        <v>2238</v>
      </c>
      <c r="H1343" s="666" t="s">
        <v>3734</v>
      </c>
      <c r="I1343" s="666" t="s">
        <v>3735</v>
      </c>
      <c r="J1343" s="666" t="s">
        <v>2460</v>
      </c>
      <c r="K1343" s="666" t="s">
        <v>1147</v>
      </c>
      <c r="L1343" s="668">
        <v>182.79750000000001</v>
      </c>
      <c r="M1343" s="668">
        <v>8</v>
      </c>
      <c r="N1343" s="669">
        <v>1462.38</v>
      </c>
    </row>
    <row r="1344" spans="1:14" ht="14.4" customHeight="1" x14ac:dyDescent="0.3">
      <c r="A1344" s="664" t="s">
        <v>544</v>
      </c>
      <c r="B1344" s="665" t="s">
        <v>545</v>
      </c>
      <c r="C1344" s="666" t="s">
        <v>554</v>
      </c>
      <c r="D1344" s="667" t="s">
        <v>4278</v>
      </c>
      <c r="E1344" s="666" t="s">
        <v>569</v>
      </c>
      <c r="F1344" s="667" t="s">
        <v>4283</v>
      </c>
      <c r="G1344" s="666" t="s">
        <v>2238</v>
      </c>
      <c r="H1344" s="666" t="s">
        <v>2374</v>
      </c>
      <c r="I1344" s="666" t="s">
        <v>2375</v>
      </c>
      <c r="J1344" s="666" t="s">
        <v>2376</v>
      </c>
      <c r="K1344" s="666" t="s">
        <v>2377</v>
      </c>
      <c r="L1344" s="668">
        <v>44.12</v>
      </c>
      <c r="M1344" s="668">
        <v>2</v>
      </c>
      <c r="N1344" s="669">
        <v>88.24</v>
      </c>
    </row>
    <row r="1345" spans="1:14" ht="14.4" customHeight="1" x14ac:dyDescent="0.3">
      <c r="A1345" s="664" t="s">
        <v>544</v>
      </c>
      <c r="B1345" s="665" t="s">
        <v>545</v>
      </c>
      <c r="C1345" s="666" t="s">
        <v>554</v>
      </c>
      <c r="D1345" s="667" t="s">
        <v>4278</v>
      </c>
      <c r="E1345" s="666" t="s">
        <v>569</v>
      </c>
      <c r="F1345" s="667" t="s">
        <v>4283</v>
      </c>
      <c r="G1345" s="666" t="s">
        <v>2238</v>
      </c>
      <c r="H1345" s="666" t="s">
        <v>2378</v>
      </c>
      <c r="I1345" s="666" t="s">
        <v>2379</v>
      </c>
      <c r="J1345" s="666" t="s">
        <v>2380</v>
      </c>
      <c r="K1345" s="666" t="s">
        <v>2381</v>
      </c>
      <c r="L1345" s="668">
        <v>50.46</v>
      </c>
      <c r="M1345" s="668">
        <v>1</v>
      </c>
      <c r="N1345" s="669">
        <v>50.46</v>
      </c>
    </row>
    <row r="1346" spans="1:14" ht="14.4" customHeight="1" x14ac:dyDescent="0.3">
      <c r="A1346" s="664" t="s">
        <v>544</v>
      </c>
      <c r="B1346" s="665" t="s">
        <v>545</v>
      </c>
      <c r="C1346" s="666" t="s">
        <v>554</v>
      </c>
      <c r="D1346" s="667" t="s">
        <v>4278</v>
      </c>
      <c r="E1346" s="666" t="s">
        <v>569</v>
      </c>
      <c r="F1346" s="667" t="s">
        <v>4283</v>
      </c>
      <c r="G1346" s="666" t="s">
        <v>2238</v>
      </c>
      <c r="H1346" s="666" t="s">
        <v>2385</v>
      </c>
      <c r="I1346" s="666" t="s">
        <v>2386</v>
      </c>
      <c r="J1346" s="666" t="s">
        <v>611</v>
      </c>
      <c r="K1346" s="666" t="s">
        <v>2387</v>
      </c>
      <c r="L1346" s="668">
        <v>58.739561209205107</v>
      </c>
      <c r="M1346" s="668">
        <v>8</v>
      </c>
      <c r="N1346" s="669">
        <v>469.91648967364085</v>
      </c>
    </row>
    <row r="1347" spans="1:14" ht="14.4" customHeight="1" x14ac:dyDescent="0.3">
      <c r="A1347" s="664" t="s">
        <v>544</v>
      </c>
      <c r="B1347" s="665" t="s">
        <v>545</v>
      </c>
      <c r="C1347" s="666" t="s">
        <v>554</v>
      </c>
      <c r="D1347" s="667" t="s">
        <v>4278</v>
      </c>
      <c r="E1347" s="666" t="s">
        <v>569</v>
      </c>
      <c r="F1347" s="667" t="s">
        <v>4283</v>
      </c>
      <c r="G1347" s="666" t="s">
        <v>2238</v>
      </c>
      <c r="H1347" s="666" t="s">
        <v>3736</v>
      </c>
      <c r="I1347" s="666" t="s">
        <v>3737</v>
      </c>
      <c r="J1347" s="666" t="s">
        <v>2489</v>
      </c>
      <c r="K1347" s="666" t="s">
        <v>3738</v>
      </c>
      <c r="L1347" s="668">
        <v>36.520000000000017</v>
      </c>
      <c r="M1347" s="668">
        <v>3</v>
      </c>
      <c r="N1347" s="669">
        <v>109.56000000000004</v>
      </c>
    </row>
    <row r="1348" spans="1:14" ht="14.4" customHeight="1" x14ac:dyDescent="0.3">
      <c r="A1348" s="664" t="s">
        <v>544</v>
      </c>
      <c r="B1348" s="665" t="s">
        <v>545</v>
      </c>
      <c r="C1348" s="666" t="s">
        <v>554</v>
      </c>
      <c r="D1348" s="667" t="s">
        <v>4278</v>
      </c>
      <c r="E1348" s="666" t="s">
        <v>569</v>
      </c>
      <c r="F1348" s="667" t="s">
        <v>4283</v>
      </c>
      <c r="G1348" s="666" t="s">
        <v>2238</v>
      </c>
      <c r="H1348" s="666" t="s">
        <v>3739</v>
      </c>
      <c r="I1348" s="666" t="s">
        <v>3740</v>
      </c>
      <c r="J1348" s="666" t="s">
        <v>3741</v>
      </c>
      <c r="K1348" s="666" t="s">
        <v>3742</v>
      </c>
      <c r="L1348" s="668">
        <v>79.059999999999988</v>
      </c>
      <c r="M1348" s="668">
        <v>1</v>
      </c>
      <c r="N1348" s="669">
        <v>79.059999999999988</v>
      </c>
    </row>
    <row r="1349" spans="1:14" ht="14.4" customHeight="1" x14ac:dyDescent="0.3">
      <c r="A1349" s="664" t="s">
        <v>544</v>
      </c>
      <c r="B1349" s="665" t="s">
        <v>545</v>
      </c>
      <c r="C1349" s="666" t="s">
        <v>554</v>
      </c>
      <c r="D1349" s="667" t="s">
        <v>4278</v>
      </c>
      <c r="E1349" s="666" t="s">
        <v>569</v>
      </c>
      <c r="F1349" s="667" t="s">
        <v>4283</v>
      </c>
      <c r="G1349" s="666" t="s">
        <v>2238</v>
      </c>
      <c r="H1349" s="666" t="s">
        <v>2388</v>
      </c>
      <c r="I1349" s="666" t="s">
        <v>2389</v>
      </c>
      <c r="J1349" s="666" t="s">
        <v>2390</v>
      </c>
      <c r="K1349" s="666" t="s">
        <v>2391</v>
      </c>
      <c r="L1349" s="668">
        <v>20.060027518449694</v>
      </c>
      <c r="M1349" s="668">
        <v>17</v>
      </c>
      <c r="N1349" s="669">
        <v>341.02046781364481</v>
      </c>
    </row>
    <row r="1350" spans="1:14" ht="14.4" customHeight="1" x14ac:dyDescent="0.3">
      <c r="A1350" s="664" t="s">
        <v>544</v>
      </c>
      <c r="B1350" s="665" t="s">
        <v>545</v>
      </c>
      <c r="C1350" s="666" t="s">
        <v>554</v>
      </c>
      <c r="D1350" s="667" t="s">
        <v>4278</v>
      </c>
      <c r="E1350" s="666" t="s">
        <v>569</v>
      </c>
      <c r="F1350" s="667" t="s">
        <v>4283</v>
      </c>
      <c r="G1350" s="666" t="s">
        <v>2238</v>
      </c>
      <c r="H1350" s="666" t="s">
        <v>3743</v>
      </c>
      <c r="I1350" s="666" t="s">
        <v>3744</v>
      </c>
      <c r="J1350" s="666" t="s">
        <v>3745</v>
      </c>
      <c r="K1350" s="666" t="s">
        <v>3746</v>
      </c>
      <c r="L1350" s="668">
        <v>443.26400000000012</v>
      </c>
      <c r="M1350" s="668">
        <v>5</v>
      </c>
      <c r="N1350" s="669">
        <v>2216.3200000000006</v>
      </c>
    </row>
    <row r="1351" spans="1:14" ht="14.4" customHeight="1" x14ac:dyDescent="0.3">
      <c r="A1351" s="664" t="s">
        <v>544</v>
      </c>
      <c r="B1351" s="665" t="s">
        <v>545</v>
      </c>
      <c r="C1351" s="666" t="s">
        <v>554</v>
      </c>
      <c r="D1351" s="667" t="s">
        <v>4278</v>
      </c>
      <c r="E1351" s="666" t="s">
        <v>569</v>
      </c>
      <c r="F1351" s="667" t="s">
        <v>4283</v>
      </c>
      <c r="G1351" s="666" t="s">
        <v>2238</v>
      </c>
      <c r="H1351" s="666" t="s">
        <v>2396</v>
      </c>
      <c r="I1351" s="666" t="s">
        <v>2397</v>
      </c>
      <c r="J1351" s="666" t="s">
        <v>2398</v>
      </c>
      <c r="K1351" s="666" t="s">
        <v>2399</v>
      </c>
      <c r="L1351" s="668">
        <v>47.78</v>
      </c>
      <c r="M1351" s="668">
        <v>2</v>
      </c>
      <c r="N1351" s="669">
        <v>95.56</v>
      </c>
    </row>
    <row r="1352" spans="1:14" ht="14.4" customHeight="1" x14ac:dyDescent="0.3">
      <c r="A1352" s="664" t="s">
        <v>544</v>
      </c>
      <c r="B1352" s="665" t="s">
        <v>545</v>
      </c>
      <c r="C1352" s="666" t="s">
        <v>554</v>
      </c>
      <c r="D1352" s="667" t="s">
        <v>4278</v>
      </c>
      <c r="E1352" s="666" t="s">
        <v>569</v>
      </c>
      <c r="F1352" s="667" t="s">
        <v>4283</v>
      </c>
      <c r="G1352" s="666" t="s">
        <v>2238</v>
      </c>
      <c r="H1352" s="666" t="s">
        <v>2400</v>
      </c>
      <c r="I1352" s="666" t="s">
        <v>2401</v>
      </c>
      <c r="J1352" s="666" t="s">
        <v>2402</v>
      </c>
      <c r="K1352" s="666" t="s">
        <v>2403</v>
      </c>
      <c r="L1352" s="668">
        <v>74.307913239411903</v>
      </c>
      <c r="M1352" s="668">
        <v>51</v>
      </c>
      <c r="N1352" s="669">
        <v>3789.7035752100073</v>
      </c>
    </row>
    <row r="1353" spans="1:14" ht="14.4" customHeight="1" x14ac:dyDescent="0.3">
      <c r="A1353" s="664" t="s">
        <v>544</v>
      </c>
      <c r="B1353" s="665" t="s">
        <v>545</v>
      </c>
      <c r="C1353" s="666" t="s">
        <v>554</v>
      </c>
      <c r="D1353" s="667" t="s">
        <v>4278</v>
      </c>
      <c r="E1353" s="666" t="s">
        <v>569</v>
      </c>
      <c r="F1353" s="667" t="s">
        <v>4283</v>
      </c>
      <c r="G1353" s="666" t="s">
        <v>2238</v>
      </c>
      <c r="H1353" s="666" t="s">
        <v>3747</v>
      </c>
      <c r="I1353" s="666" t="s">
        <v>3748</v>
      </c>
      <c r="J1353" s="666" t="s">
        <v>2253</v>
      </c>
      <c r="K1353" s="666" t="s">
        <v>3749</v>
      </c>
      <c r="L1353" s="668">
        <v>299.63000000000011</v>
      </c>
      <c r="M1353" s="668">
        <v>1</v>
      </c>
      <c r="N1353" s="669">
        <v>299.63000000000011</v>
      </c>
    </row>
    <row r="1354" spans="1:14" ht="14.4" customHeight="1" x14ac:dyDescent="0.3">
      <c r="A1354" s="664" t="s">
        <v>544</v>
      </c>
      <c r="B1354" s="665" t="s">
        <v>545</v>
      </c>
      <c r="C1354" s="666" t="s">
        <v>554</v>
      </c>
      <c r="D1354" s="667" t="s">
        <v>4278</v>
      </c>
      <c r="E1354" s="666" t="s">
        <v>569</v>
      </c>
      <c r="F1354" s="667" t="s">
        <v>4283</v>
      </c>
      <c r="G1354" s="666" t="s">
        <v>2238</v>
      </c>
      <c r="H1354" s="666" t="s">
        <v>2407</v>
      </c>
      <c r="I1354" s="666" t="s">
        <v>2408</v>
      </c>
      <c r="J1354" s="666" t="s">
        <v>2409</v>
      </c>
      <c r="K1354" s="666" t="s">
        <v>2410</v>
      </c>
      <c r="L1354" s="668">
        <v>61.352438031918489</v>
      </c>
      <c r="M1354" s="668">
        <v>4</v>
      </c>
      <c r="N1354" s="669">
        <v>245.40975212767395</v>
      </c>
    </row>
    <row r="1355" spans="1:14" ht="14.4" customHeight="1" x14ac:dyDescent="0.3">
      <c r="A1355" s="664" t="s">
        <v>544</v>
      </c>
      <c r="B1355" s="665" t="s">
        <v>545</v>
      </c>
      <c r="C1355" s="666" t="s">
        <v>554</v>
      </c>
      <c r="D1355" s="667" t="s">
        <v>4278</v>
      </c>
      <c r="E1355" s="666" t="s">
        <v>569</v>
      </c>
      <c r="F1355" s="667" t="s">
        <v>4283</v>
      </c>
      <c r="G1355" s="666" t="s">
        <v>2238</v>
      </c>
      <c r="H1355" s="666" t="s">
        <v>2411</v>
      </c>
      <c r="I1355" s="666" t="s">
        <v>2412</v>
      </c>
      <c r="J1355" s="666" t="s">
        <v>2413</v>
      </c>
      <c r="K1355" s="666" t="s">
        <v>2414</v>
      </c>
      <c r="L1355" s="668">
        <v>90.720000000000027</v>
      </c>
      <c r="M1355" s="668">
        <v>3</v>
      </c>
      <c r="N1355" s="669">
        <v>272.16000000000008</v>
      </c>
    </row>
    <row r="1356" spans="1:14" ht="14.4" customHeight="1" x14ac:dyDescent="0.3">
      <c r="A1356" s="664" t="s">
        <v>544</v>
      </c>
      <c r="B1356" s="665" t="s">
        <v>545</v>
      </c>
      <c r="C1356" s="666" t="s">
        <v>554</v>
      </c>
      <c r="D1356" s="667" t="s">
        <v>4278</v>
      </c>
      <c r="E1356" s="666" t="s">
        <v>569</v>
      </c>
      <c r="F1356" s="667" t="s">
        <v>4283</v>
      </c>
      <c r="G1356" s="666" t="s">
        <v>2238</v>
      </c>
      <c r="H1356" s="666" t="s">
        <v>2415</v>
      </c>
      <c r="I1356" s="666" t="s">
        <v>2416</v>
      </c>
      <c r="J1356" s="666" t="s">
        <v>2417</v>
      </c>
      <c r="K1356" s="666" t="s">
        <v>2418</v>
      </c>
      <c r="L1356" s="668">
        <v>112.04000191690673</v>
      </c>
      <c r="M1356" s="668">
        <v>2</v>
      </c>
      <c r="N1356" s="669">
        <v>224.08000383381346</v>
      </c>
    </row>
    <row r="1357" spans="1:14" ht="14.4" customHeight="1" x14ac:dyDescent="0.3">
      <c r="A1357" s="664" t="s">
        <v>544</v>
      </c>
      <c r="B1357" s="665" t="s">
        <v>545</v>
      </c>
      <c r="C1357" s="666" t="s">
        <v>554</v>
      </c>
      <c r="D1357" s="667" t="s">
        <v>4278</v>
      </c>
      <c r="E1357" s="666" t="s">
        <v>569</v>
      </c>
      <c r="F1357" s="667" t="s">
        <v>4283</v>
      </c>
      <c r="G1357" s="666" t="s">
        <v>2238</v>
      </c>
      <c r="H1357" s="666" t="s">
        <v>3750</v>
      </c>
      <c r="I1357" s="666" t="s">
        <v>1325</v>
      </c>
      <c r="J1357" s="666" t="s">
        <v>3751</v>
      </c>
      <c r="K1357" s="666" t="s">
        <v>3752</v>
      </c>
      <c r="L1357" s="668">
        <v>77.809293529085963</v>
      </c>
      <c r="M1357" s="668">
        <v>6</v>
      </c>
      <c r="N1357" s="669">
        <v>466.85576117451581</v>
      </c>
    </row>
    <row r="1358" spans="1:14" ht="14.4" customHeight="1" x14ac:dyDescent="0.3">
      <c r="A1358" s="664" t="s">
        <v>544</v>
      </c>
      <c r="B1358" s="665" t="s">
        <v>545</v>
      </c>
      <c r="C1358" s="666" t="s">
        <v>554</v>
      </c>
      <c r="D1358" s="667" t="s">
        <v>4278</v>
      </c>
      <c r="E1358" s="666" t="s">
        <v>569</v>
      </c>
      <c r="F1358" s="667" t="s">
        <v>4283</v>
      </c>
      <c r="G1358" s="666" t="s">
        <v>2238</v>
      </c>
      <c r="H1358" s="666" t="s">
        <v>3753</v>
      </c>
      <c r="I1358" s="666" t="s">
        <v>3754</v>
      </c>
      <c r="J1358" s="666" t="s">
        <v>3755</v>
      </c>
      <c r="K1358" s="666" t="s">
        <v>3646</v>
      </c>
      <c r="L1358" s="668">
        <v>31.640115837183593</v>
      </c>
      <c r="M1358" s="668">
        <v>1</v>
      </c>
      <c r="N1358" s="669">
        <v>31.640115837183593</v>
      </c>
    </row>
    <row r="1359" spans="1:14" ht="14.4" customHeight="1" x14ac:dyDescent="0.3">
      <c r="A1359" s="664" t="s">
        <v>544</v>
      </c>
      <c r="B1359" s="665" t="s">
        <v>545</v>
      </c>
      <c r="C1359" s="666" t="s">
        <v>554</v>
      </c>
      <c r="D1359" s="667" t="s">
        <v>4278</v>
      </c>
      <c r="E1359" s="666" t="s">
        <v>569</v>
      </c>
      <c r="F1359" s="667" t="s">
        <v>4283</v>
      </c>
      <c r="G1359" s="666" t="s">
        <v>2238</v>
      </c>
      <c r="H1359" s="666" t="s">
        <v>2423</v>
      </c>
      <c r="I1359" s="666" t="s">
        <v>2424</v>
      </c>
      <c r="J1359" s="666" t="s">
        <v>2362</v>
      </c>
      <c r="K1359" s="666" t="s">
        <v>1259</v>
      </c>
      <c r="L1359" s="668">
        <v>313.37</v>
      </c>
      <c r="M1359" s="668">
        <v>2</v>
      </c>
      <c r="N1359" s="669">
        <v>626.74</v>
      </c>
    </row>
    <row r="1360" spans="1:14" ht="14.4" customHeight="1" x14ac:dyDescent="0.3">
      <c r="A1360" s="664" t="s">
        <v>544</v>
      </c>
      <c r="B1360" s="665" t="s">
        <v>545</v>
      </c>
      <c r="C1360" s="666" t="s">
        <v>554</v>
      </c>
      <c r="D1360" s="667" t="s">
        <v>4278</v>
      </c>
      <c r="E1360" s="666" t="s">
        <v>569</v>
      </c>
      <c r="F1360" s="667" t="s">
        <v>4283</v>
      </c>
      <c r="G1360" s="666" t="s">
        <v>2238</v>
      </c>
      <c r="H1360" s="666" t="s">
        <v>2431</v>
      </c>
      <c r="I1360" s="666" t="s">
        <v>2432</v>
      </c>
      <c r="J1360" s="666" t="s">
        <v>2433</v>
      </c>
      <c r="K1360" s="666" t="s">
        <v>2434</v>
      </c>
      <c r="L1360" s="668">
        <v>210.07</v>
      </c>
      <c r="M1360" s="668">
        <v>1</v>
      </c>
      <c r="N1360" s="669">
        <v>210.07</v>
      </c>
    </row>
    <row r="1361" spans="1:14" ht="14.4" customHeight="1" x14ac:dyDescent="0.3">
      <c r="A1361" s="664" t="s">
        <v>544</v>
      </c>
      <c r="B1361" s="665" t="s">
        <v>545</v>
      </c>
      <c r="C1361" s="666" t="s">
        <v>554</v>
      </c>
      <c r="D1361" s="667" t="s">
        <v>4278</v>
      </c>
      <c r="E1361" s="666" t="s">
        <v>569</v>
      </c>
      <c r="F1361" s="667" t="s">
        <v>4283</v>
      </c>
      <c r="G1361" s="666" t="s">
        <v>2238</v>
      </c>
      <c r="H1361" s="666" t="s">
        <v>2435</v>
      </c>
      <c r="I1361" s="666" t="s">
        <v>2436</v>
      </c>
      <c r="J1361" s="666" t="s">
        <v>2437</v>
      </c>
      <c r="K1361" s="666" t="s">
        <v>2357</v>
      </c>
      <c r="L1361" s="668">
        <v>75.91</v>
      </c>
      <c r="M1361" s="668">
        <v>1</v>
      </c>
      <c r="N1361" s="669">
        <v>75.91</v>
      </c>
    </row>
    <row r="1362" spans="1:14" ht="14.4" customHeight="1" x14ac:dyDescent="0.3">
      <c r="A1362" s="664" t="s">
        <v>544</v>
      </c>
      <c r="B1362" s="665" t="s">
        <v>545</v>
      </c>
      <c r="C1362" s="666" t="s">
        <v>554</v>
      </c>
      <c r="D1362" s="667" t="s">
        <v>4278</v>
      </c>
      <c r="E1362" s="666" t="s">
        <v>569</v>
      </c>
      <c r="F1362" s="667" t="s">
        <v>4283</v>
      </c>
      <c r="G1362" s="666" t="s">
        <v>2238</v>
      </c>
      <c r="H1362" s="666" t="s">
        <v>2438</v>
      </c>
      <c r="I1362" s="666" t="s">
        <v>2439</v>
      </c>
      <c r="J1362" s="666" t="s">
        <v>2440</v>
      </c>
      <c r="K1362" s="666" t="s">
        <v>2357</v>
      </c>
      <c r="L1362" s="668">
        <v>71.169999999999973</v>
      </c>
      <c r="M1362" s="668">
        <v>3</v>
      </c>
      <c r="N1362" s="669">
        <v>213.50999999999993</v>
      </c>
    </row>
    <row r="1363" spans="1:14" ht="14.4" customHeight="1" x14ac:dyDescent="0.3">
      <c r="A1363" s="664" t="s">
        <v>544</v>
      </c>
      <c r="B1363" s="665" t="s">
        <v>545</v>
      </c>
      <c r="C1363" s="666" t="s">
        <v>554</v>
      </c>
      <c r="D1363" s="667" t="s">
        <v>4278</v>
      </c>
      <c r="E1363" s="666" t="s">
        <v>569</v>
      </c>
      <c r="F1363" s="667" t="s">
        <v>4283</v>
      </c>
      <c r="G1363" s="666" t="s">
        <v>2238</v>
      </c>
      <c r="H1363" s="666" t="s">
        <v>2444</v>
      </c>
      <c r="I1363" s="666" t="s">
        <v>2445</v>
      </c>
      <c r="J1363" s="666" t="s">
        <v>2446</v>
      </c>
      <c r="K1363" s="666" t="s">
        <v>2395</v>
      </c>
      <c r="L1363" s="668">
        <v>629.66200000000003</v>
      </c>
      <c r="M1363" s="668">
        <v>1</v>
      </c>
      <c r="N1363" s="669">
        <v>629.66200000000003</v>
      </c>
    </row>
    <row r="1364" spans="1:14" ht="14.4" customHeight="1" x14ac:dyDescent="0.3">
      <c r="A1364" s="664" t="s">
        <v>544</v>
      </c>
      <c r="B1364" s="665" t="s">
        <v>545</v>
      </c>
      <c r="C1364" s="666" t="s">
        <v>554</v>
      </c>
      <c r="D1364" s="667" t="s">
        <v>4278</v>
      </c>
      <c r="E1364" s="666" t="s">
        <v>569</v>
      </c>
      <c r="F1364" s="667" t="s">
        <v>4283</v>
      </c>
      <c r="G1364" s="666" t="s">
        <v>2238</v>
      </c>
      <c r="H1364" s="666" t="s">
        <v>3756</v>
      </c>
      <c r="I1364" s="666" t="s">
        <v>3757</v>
      </c>
      <c r="J1364" s="666" t="s">
        <v>3758</v>
      </c>
      <c r="K1364" s="666" t="s">
        <v>1813</v>
      </c>
      <c r="L1364" s="668">
        <v>184.79000000000008</v>
      </c>
      <c r="M1364" s="668">
        <v>3</v>
      </c>
      <c r="N1364" s="669">
        <v>554.37000000000023</v>
      </c>
    </row>
    <row r="1365" spans="1:14" ht="14.4" customHeight="1" x14ac:dyDescent="0.3">
      <c r="A1365" s="664" t="s">
        <v>544</v>
      </c>
      <c r="B1365" s="665" t="s">
        <v>545</v>
      </c>
      <c r="C1365" s="666" t="s">
        <v>554</v>
      </c>
      <c r="D1365" s="667" t="s">
        <v>4278</v>
      </c>
      <c r="E1365" s="666" t="s">
        <v>569</v>
      </c>
      <c r="F1365" s="667" t="s">
        <v>4283</v>
      </c>
      <c r="G1365" s="666" t="s">
        <v>2238</v>
      </c>
      <c r="H1365" s="666" t="s">
        <v>3759</v>
      </c>
      <c r="I1365" s="666" t="s">
        <v>3760</v>
      </c>
      <c r="J1365" s="666" t="s">
        <v>3727</v>
      </c>
      <c r="K1365" s="666" t="s">
        <v>595</v>
      </c>
      <c r="L1365" s="668">
        <v>155.52000000000001</v>
      </c>
      <c r="M1365" s="668">
        <v>1</v>
      </c>
      <c r="N1365" s="669">
        <v>155.52000000000001</v>
      </c>
    </row>
    <row r="1366" spans="1:14" ht="14.4" customHeight="1" x14ac:dyDescent="0.3">
      <c r="A1366" s="664" t="s">
        <v>544</v>
      </c>
      <c r="B1366" s="665" t="s">
        <v>545</v>
      </c>
      <c r="C1366" s="666" t="s">
        <v>554</v>
      </c>
      <c r="D1366" s="667" t="s">
        <v>4278</v>
      </c>
      <c r="E1366" s="666" t="s">
        <v>569</v>
      </c>
      <c r="F1366" s="667" t="s">
        <v>4283</v>
      </c>
      <c r="G1366" s="666" t="s">
        <v>2238</v>
      </c>
      <c r="H1366" s="666" t="s">
        <v>3761</v>
      </c>
      <c r="I1366" s="666" t="s">
        <v>3762</v>
      </c>
      <c r="J1366" s="666" t="s">
        <v>3763</v>
      </c>
      <c r="K1366" s="666" t="s">
        <v>1259</v>
      </c>
      <c r="L1366" s="668">
        <v>610.51</v>
      </c>
      <c r="M1366" s="668">
        <v>1</v>
      </c>
      <c r="N1366" s="669">
        <v>610.51</v>
      </c>
    </row>
    <row r="1367" spans="1:14" ht="14.4" customHeight="1" x14ac:dyDescent="0.3">
      <c r="A1367" s="664" t="s">
        <v>544</v>
      </c>
      <c r="B1367" s="665" t="s">
        <v>545</v>
      </c>
      <c r="C1367" s="666" t="s">
        <v>554</v>
      </c>
      <c r="D1367" s="667" t="s">
        <v>4278</v>
      </c>
      <c r="E1367" s="666" t="s">
        <v>569</v>
      </c>
      <c r="F1367" s="667" t="s">
        <v>4283</v>
      </c>
      <c r="G1367" s="666" t="s">
        <v>2238</v>
      </c>
      <c r="H1367" s="666" t="s">
        <v>2450</v>
      </c>
      <c r="I1367" s="666" t="s">
        <v>2451</v>
      </c>
      <c r="J1367" s="666" t="s">
        <v>2296</v>
      </c>
      <c r="K1367" s="666" t="s">
        <v>1957</v>
      </c>
      <c r="L1367" s="668">
        <v>98.65000000000002</v>
      </c>
      <c r="M1367" s="668">
        <v>2</v>
      </c>
      <c r="N1367" s="669">
        <v>197.30000000000004</v>
      </c>
    </row>
    <row r="1368" spans="1:14" ht="14.4" customHeight="1" x14ac:dyDescent="0.3">
      <c r="A1368" s="664" t="s">
        <v>544</v>
      </c>
      <c r="B1368" s="665" t="s">
        <v>545</v>
      </c>
      <c r="C1368" s="666" t="s">
        <v>554</v>
      </c>
      <c r="D1368" s="667" t="s">
        <v>4278</v>
      </c>
      <c r="E1368" s="666" t="s">
        <v>569</v>
      </c>
      <c r="F1368" s="667" t="s">
        <v>4283</v>
      </c>
      <c r="G1368" s="666" t="s">
        <v>2238</v>
      </c>
      <c r="H1368" s="666" t="s">
        <v>3764</v>
      </c>
      <c r="I1368" s="666" t="s">
        <v>3765</v>
      </c>
      <c r="J1368" s="666" t="s">
        <v>3766</v>
      </c>
      <c r="K1368" s="666" t="s">
        <v>3767</v>
      </c>
      <c r="L1368" s="668">
        <v>74.84</v>
      </c>
      <c r="M1368" s="668">
        <v>2</v>
      </c>
      <c r="N1368" s="669">
        <v>149.68</v>
      </c>
    </row>
    <row r="1369" spans="1:14" ht="14.4" customHeight="1" x14ac:dyDescent="0.3">
      <c r="A1369" s="664" t="s">
        <v>544</v>
      </c>
      <c r="B1369" s="665" t="s">
        <v>545</v>
      </c>
      <c r="C1369" s="666" t="s">
        <v>554</v>
      </c>
      <c r="D1369" s="667" t="s">
        <v>4278</v>
      </c>
      <c r="E1369" s="666" t="s">
        <v>569</v>
      </c>
      <c r="F1369" s="667" t="s">
        <v>4283</v>
      </c>
      <c r="G1369" s="666" t="s">
        <v>2238</v>
      </c>
      <c r="H1369" s="666" t="s">
        <v>2455</v>
      </c>
      <c r="I1369" s="666" t="s">
        <v>2456</v>
      </c>
      <c r="J1369" s="666" t="s">
        <v>2331</v>
      </c>
      <c r="K1369" s="666" t="s">
        <v>2457</v>
      </c>
      <c r="L1369" s="668">
        <v>61.659927337658097</v>
      </c>
      <c r="M1369" s="668">
        <v>36</v>
      </c>
      <c r="N1369" s="669">
        <v>2219.7573841556914</v>
      </c>
    </row>
    <row r="1370" spans="1:14" ht="14.4" customHeight="1" x14ac:dyDescent="0.3">
      <c r="A1370" s="664" t="s">
        <v>544</v>
      </c>
      <c r="B1370" s="665" t="s">
        <v>545</v>
      </c>
      <c r="C1370" s="666" t="s">
        <v>554</v>
      </c>
      <c r="D1370" s="667" t="s">
        <v>4278</v>
      </c>
      <c r="E1370" s="666" t="s">
        <v>569</v>
      </c>
      <c r="F1370" s="667" t="s">
        <v>4283</v>
      </c>
      <c r="G1370" s="666" t="s">
        <v>2238</v>
      </c>
      <c r="H1370" s="666" t="s">
        <v>2458</v>
      </c>
      <c r="I1370" s="666" t="s">
        <v>2459</v>
      </c>
      <c r="J1370" s="666" t="s">
        <v>2460</v>
      </c>
      <c r="K1370" s="666" t="s">
        <v>1259</v>
      </c>
      <c r="L1370" s="668">
        <v>529.2399999999999</v>
      </c>
      <c r="M1370" s="668">
        <v>1</v>
      </c>
      <c r="N1370" s="669">
        <v>529.2399999999999</v>
      </c>
    </row>
    <row r="1371" spans="1:14" ht="14.4" customHeight="1" x14ac:dyDescent="0.3">
      <c r="A1371" s="664" t="s">
        <v>544</v>
      </c>
      <c r="B1371" s="665" t="s">
        <v>545</v>
      </c>
      <c r="C1371" s="666" t="s">
        <v>554</v>
      </c>
      <c r="D1371" s="667" t="s">
        <v>4278</v>
      </c>
      <c r="E1371" s="666" t="s">
        <v>569</v>
      </c>
      <c r="F1371" s="667" t="s">
        <v>4283</v>
      </c>
      <c r="G1371" s="666" t="s">
        <v>2238</v>
      </c>
      <c r="H1371" s="666" t="s">
        <v>3768</v>
      </c>
      <c r="I1371" s="666" t="s">
        <v>3768</v>
      </c>
      <c r="J1371" s="666" t="s">
        <v>3769</v>
      </c>
      <c r="K1371" s="666" t="s">
        <v>3770</v>
      </c>
      <c r="L1371" s="668">
        <v>365.86999999999966</v>
      </c>
      <c r="M1371" s="668">
        <v>1</v>
      </c>
      <c r="N1371" s="669">
        <v>365.86999999999966</v>
      </c>
    </row>
    <row r="1372" spans="1:14" ht="14.4" customHeight="1" x14ac:dyDescent="0.3">
      <c r="A1372" s="664" t="s">
        <v>544</v>
      </c>
      <c r="B1372" s="665" t="s">
        <v>545</v>
      </c>
      <c r="C1372" s="666" t="s">
        <v>554</v>
      </c>
      <c r="D1372" s="667" t="s">
        <v>4278</v>
      </c>
      <c r="E1372" s="666" t="s">
        <v>569</v>
      </c>
      <c r="F1372" s="667" t="s">
        <v>4283</v>
      </c>
      <c r="G1372" s="666" t="s">
        <v>2238</v>
      </c>
      <c r="H1372" s="666" t="s">
        <v>2461</v>
      </c>
      <c r="I1372" s="666" t="s">
        <v>2462</v>
      </c>
      <c r="J1372" s="666" t="s">
        <v>2463</v>
      </c>
      <c r="K1372" s="666" t="s">
        <v>2464</v>
      </c>
      <c r="L1372" s="668">
        <v>64.099999264741669</v>
      </c>
      <c r="M1372" s="668">
        <v>15</v>
      </c>
      <c r="N1372" s="669">
        <v>961.49998897112494</v>
      </c>
    </row>
    <row r="1373" spans="1:14" ht="14.4" customHeight="1" x14ac:dyDescent="0.3">
      <c r="A1373" s="664" t="s">
        <v>544</v>
      </c>
      <c r="B1373" s="665" t="s">
        <v>545</v>
      </c>
      <c r="C1373" s="666" t="s">
        <v>554</v>
      </c>
      <c r="D1373" s="667" t="s">
        <v>4278</v>
      </c>
      <c r="E1373" s="666" t="s">
        <v>569</v>
      </c>
      <c r="F1373" s="667" t="s">
        <v>4283</v>
      </c>
      <c r="G1373" s="666" t="s">
        <v>2238</v>
      </c>
      <c r="H1373" s="666" t="s">
        <v>3771</v>
      </c>
      <c r="I1373" s="666" t="s">
        <v>3772</v>
      </c>
      <c r="J1373" s="666" t="s">
        <v>2463</v>
      </c>
      <c r="K1373" s="666" t="s">
        <v>3773</v>
      </c>
      <c r="L1373" s="668">
        <v>233.13000000000005</v>
      </c>
      <c r="M1373" s="668">
        <v>5</v>
      </c>
      <c r="N1373" s="669">
        <v>1165.6500000000003</v>
      </c>
    </row>
    <row r="1374" spans="1:14" ht="14.4" customHeight="1" x14ac:dyDescent="0.3">
      <c r="A1374" s="664" t="s">
        <v>544</v>
      </c>
      <c r="B1374" s="665" t="s">
        <v>545</v>
      </c>
      <c r="C1374" s="666" t="s">
        <v>554</v>
      </c>
      <c r="D1374" s="667" t="s">
        <v>4278</v>
      </c>
      <c r="E1374" s="666" t="s">
        <v>569</v>
      </c>
      <c r="F1374" s="667" t="s">
        <v>4283</v>
      </c>
      <c r="G1374" s="666" t="s">
        <v>2238</v>
      </c>
      <c r="H1374" s="666" t="s">
        <v>2465</v>
      </c>
      <c r="I1374" s="666" t="s">
        <v>2466</v>
      </c>
      <c r="J1374" s="666" t="s">
        <v>2467</v>
      </c>
      <c r="K1374" s="666" t="s">
        <v>2468</v>
      </c>
      <c r="L1374" s="668">
        <v>48.97430380735122</v>
      </c>
      <c r="M1374" s="668">
        <v>15</v>
      </c>
      <c r="N1374" s="669">
        <v>734.61455711026827</v>
      </c>
    </row>
    <row r="1375" spans="1:14" ht="14.4" customHeight="1" x14ac:dyDescent="0.3">
      <c r="A1375" s="664" t="s">
        <v>544</v>
      </c>
      <c r="B1375" s="665" t="s">
        <v>545</v>
      </c>
      <c r="C1375" s="666" t="s">
        <v>554</v>
      </c>
      <c r="D1375" s="667" t="s">
        <v>4278</v>
      </c>
      <c r="E1375" s="666" t="s">
        <v>569</v>
      </c>
      <c r="F1375" s="667" t="s">
        <v>4283</v>
      </c>
      <c r="G1375" s="666" t="s">
        <v>2238</v>
      </c>
      <c r="H1375" s="666" t="s">
        <v>2469</v>
      </c>
      <c r="I1375" s="666" t="s">
        <v>2470</v>
      </c>
      <c r="J1375" s="666" t="s">
        <v>2471</v>
      </c>
      <c r="K1375" s="666" t="s">
        <v>2472</v>
      </c>
      <c r="L1375" s="668">
        <v>82.858571428571423</v>
      </c>
      <c r="M1375" s="668">
        <v>7</v>
      </c>
      <c r="N1375" s="669">
        <v>580.01</v>
      </c>
    </row>
    <row r="1376" spans="1:14" ht="14.4" customHeight="1" x14ac:dyDescent="0.3">
      <c r="A1376" s="664" t="s">
        <v>544</v>
      </c>
      <c r="B1376" s="665" t="s">
        <v>545</v>
      </c>
      <c r="C1376" s="666" t="s">
        <v>554</v>
      </c>
      <c r="D1376" s="667" t="s">
        <v>4278</v>
      </c>
      <c r="E1376" s="666" t="s">
        <v>569</v>
      </c>
      <c r="F1376" s="667" t="s">
        <v>4283</v>
      </c>
      <c r="G1376" s="666" t="s">
        <v>2238</v>
      </c>
      <c r="H1376" s="666" t="s">
        <v>3774</v>
      </c>
      <c r="I1376" s="666" t="s">
        <v>3775</v>
      </c>
      <c r="J1376" s="666" t="s">
        <v>2319</v>
      </c>
      <c r="K1376" s="666" t="s">
        <v>3776</v>
      </c>
      <c r="L1376" s="668">
        <v>80.519884927662389</v>
      </c>
      <c r="M1376" s="668">
        <v>2</v>
      </c>
      <c r="N1376" s="669">
        <v>161.03976985532478</v>
      </c>
    </row>
    <row r="1377" spans="1:14" ht="14.4" customHeight="1" x14ac:dyDescent="0.3">
      <c r="A1377" s="664" t="s">
        <v>544</v>
      </c>
      <c r="B1377" s="665" t="s">
        <v>545</v>
      </c>
      <c r="C1377" s="666" t="s">
        <v>554</v>
      </c>
      <c r="D1377" s="667" t="s">
        <v>4278</v>
      </c>
      <c r="E1377" s="666" t="s">
        <v>569</v>
      </c>
      <c r="F1377" s="667" t="s">
        <v>4283</v>
      </c>
      <c r="G1377" s="666" t="s">
        <v>2238</v>
      </c>
      <c r="H1377" s="666" t="s">
        <v>2473</v>
      </c>
      <c r="I1377" s="666" t="s">
        <v>2474</v>
      </c>
      <c r="J1377" s="666" t="s">
        <v>2475</v>
      </c>
      <c r="K1377" s="666" t="s">
        <v>2476</v>
      </c>
      <c r="L1377" s="668">
        <v>126.89</v>
      </c>
      <c r="M1377" s="668">
        <v>1</v>
      </c>
      <c r="N1377" s="669">
        <v>126.89</v>
      </c>
    </row>
    <row r="1378" spans="1:14" ht="14.4" customHeight="1" x14ac:dyDescent="0.3">
      <c r="A1378" s="664" t="s">
        <v>544</v>
      </c>
      <c r="B1378" s="665" t="s">
        <v>545</v>
      </c>
      <c r="C1378" s="666" t="s">
        <v>554</v>
      </c>
      <c r="D1378" s="667" t="s">
        <v>4278</v>
      </c>
      <c r="E1378" s="666" t="s">
        <v>569</v>
      </c>
      <c r="F1378" s="667" t="s">
        <v>4283</v>
      </c>
      <c r="G1378" s="666" t="s">
        <v>2238</v>
      </c>
      <c r="H1378" s="666" t="s">
        <v>3777</v>
      </c>
      <c r="I1378" s="666" t="s">
        <v>3778</v>
      </c>
      <c r="J1378" s="666" t="s">
        <v>3779</v>
      </c>
      <c r="K1378" s="666" t="s">
        <v>3780</v>
      </c>
      <c r="L1378" s="668">
        <v>99.979999999999976</v>
      </c>
      <c r="M1378" s="668">
        <v>2</v>
      </c>
      <c r="N1378" s="669">
        <v>199.95999999999995</v>
      </c>
    </row>
    <row r="1379" spans="1:14" ht="14.4" customHeight="1" x14ac:dyDescent="0.3">
      <c r="A1379" s="664" t="s">
        <v>544</v>
      </c>
      <c r="B1379" s="665" t="s">
        <v>545</v>
      </c>
      <c r="C1379" s="666" t="s">
        <v>554</v>
      </c>
      <c r="D1379" s="667" t="s">
        <v>4278</v>
      </c>
      <c r="E1379" s="666" t="s">
        <v>569</v>
      </c>
      <c r="F1379" s="667" t="s">
        <v>4283</v>
      </c>
      <c r="G1379" s="666" t="s">
        <v>2238</v>
      </c>
      <c r="H1379" s="666" t="s">
        <v>3781</v>
      </c>
      <c r="I1379" s="666" t="s">
        <v>3782</v>
      </c>
      <c r="J1379" s="666" t="s">
        <v>3783</v>
      </c>
      <c r="K1379" s="666" t="s">
        <v>944</v>
      </c>
      <c r="L1379" s="668">
        <v>213.24</v>
      </c>
      <c r="M1379" s="668">
        <v>1</v>
      </c>
      <c r="N1379" s="669">
        <v>213.24</v>
      </c>
    </row>
    <row r="1380" spans="1:14" ht="14.4" customHeight="1" x14ac:dyDescent="0.3">
      <c r="A1380" s="664" t="s">
        <v>544</v>
      </c>
      <c r="B1380" s="665" t="s">
        <v>545</v>
      </c>
      <c r="C1380" s="666" t="s">
        <v>554</v>
      </c>
      <c r="D1380" s="667" t="s">
        <v>4278</v>
      </c>
      <c r="E1380" s="666" t="s">
        <v>569</v>
      </c>
      <c r="F1380" s="667" t="s">
        <v>4283</v>
      </c>
      <c r="G1380" s="666" t="s">
        <v>2238</v>
      </c>
      <c r="H1380" s="666" t="s">
        <v>3784</v>
      </c>
      <c r="I1380" s="666" t="s">
        <v>3785</v>
      </c>
      <c r="J1380" s="666" t="s">
        <v>3786</v>
      </c>
      <c r="K1380" s="666" t="s">
        <v>3787</v>
      </c>
      <c r="L1380" s="668">
        <v>135.88975128891042</v>
      </c>
      <c r="M1380" s="668">
        <v>3</v>
      </c>
      <c r="N1380" s="669">
        <v>407.66925386673125</v>
      </c>
    </row>
    <row r="1381" spans="1:14" ht="14.4" customHeight="1" x14ac:dyDescent="0.3">
      <c r="A1381" s="664" t="s">
        <v>544</v>
      </c>
      <c r="B1381" s="665" t="s">
        <v>545</v>
      </c>
      <c r="C1381" s="666" t="s">
        <v>554</v>
      </c>
      <c r="D1381" s="667" t="s">
        <v>4278</v>
      </c>
      <c r="E1381" s="666" t="s">
        <v>569</v>
      </c>
      <c r="F1381" s="667" t="s">
        <v>4283</v>
      </c>
      <c r="G1381" s="666" t="s">
        <v>2238</v>
      </c>
      <c r="H1381" s="666" t="s">
        <v>2477</v>
      </c>
      <c r="I1381" s="666" t="s">
        <v>2477</v>
      </c>
      <c r="J1381" s="666" t="s">
        <v>2478</v>
      </c>
      <c r="K1381" s="666" t="s">
        <v>2479</v>
      </c>
      <c r="L1381" s="668">
        <v>100.06999999999996</v>
      </c>
      <c r="M1381" s="668">
        <v>1</v>
      </c>
      <c r="N1381" s="669">
        <v>100.06999999999996</v>
      </c>
    </row>
    <row r="1382" spans="1:14" ht="14.4" customHeight="1" x14ac:dyDescent="0.3">
      <c r="A1382" s="664" t="s">
        <v>544</v>
      </c>
      <c r="B1382" s="665" t="s">
        <v>545</v>
      </c>
      <c r="C1382" s="666" t="s">
        <v>554</v>
      </c>
      <c r="D1382" s="667" t="s">
        <v>4278</v>
      </c>
      <c r="E1382" s="666" t="s">
        <v>569</v>
      </c>
      <c r="F1382" s="667" t="s">
        <v>4283</v>
      </c>
      <c r="G1382" s="666" t="s">
        <v>2238</v>
      </c>
      <c r="H1382" s="666" t="s">
        <v>3788</v>
      </c>
      <c r="I1382" s="666" t="s">
        <v>3788</v>
      </c>
      <c r="J1382" s="666" t="s">
        <v>2315</v>
      </c>
      <c r="K1382" s="666" t="s">
        <v>3789</v>
      </c>
      <c r="L1382" s="668">
        <v>141.63999999999999</v>
      </c>
      <c r="M1382" s="668">
        <v>1</v>
      </c>
      <c r="N1382" s="669">
        <v>141.63999999999999</v>
      </c>
    </row>
    <row r="1383" spans="1:14" ht="14.4" customHeight="1" x14ac:dyDescent="0.3">
      <c r="A1383" s="664" t="s">
        <v>544</v>
      </c>
      <c r="B1383" s="665" t="s">
        <v>545</v>
      </c>
      <c r="C1383" s="666" t="s">
        <v>554</v>
      </c>
      <c r="D1383" s="667" t="s">
        <v>4278</v>
      </c>
      <c r="E1383" s="666" t="s">
        <v>569</v>
      </c>
      <c r="F1383" s="667" t="s">
        <v>4283</v>
      </c>
      <c r="G1383" s="666" t="s">
        <v>2238</v>
      </c>
      <c r="H1383" s="666" t="s">
        <v>3790</v>
      </c>
      <c r="I1383" s="666" t="s">
        <v>3791</v>
      </c>
      <c r="J1383" s="666" t="s">
        <v>3792</v>
      </c>
      <c r="K1383" s="666" t="s">
        <v>3793</v>
      </c>
      <c r="L1383" s="668">
        <v>74.930000000000007</v>
      </c>
      <c r="M1383" s="668">
        <v>1</v>
      </c>
      <c r="N1383" s="669">
        <v>74.930000000000007</v>
      </c>
    </row>
    <row r="1384" spans="1:14" ht="14.4" customHeight="1" x14ac:dyDescent="0.3">
      <c r="A1384" s="664" t="s">
        <v>544</v>
      </c>
      <c r="B1384" s="665" t="s">
        <v>545</v>
      </c>
      <c r="C1384" s="666" t="s">
        <v>554</v>
      </c>
      <c r="D1384" s="667" t="s">
        <v>4278</v>
      </c>
      <c r="E1384" s="666" t="s">
        <v>569</v>
      </c>
      <c r="F1384" s="667" t="s">
        <v>4283</v>
      </c>
      <c r="G1384" s="666" t="s">
        <v>2238</v>
      </c>
      <c r="H1384" s="666" t="s">
        <v>2480</v>
      </c>
      <c r="I1384" s="666" t="s">
        <v>2481</v>
      </c>
      <c r="J1384" s="666" t="s">
        <v>2482</v>
      </c>
      <c r="K1384" s="666" t="s">
        <v>1578</v>
      </c>
      <c r="L1384" s="668">
        <v>101.10999999999997</v>
      </c>
      <c r="M1384" s="668">
        <v>3</v>
      </c>
      <c r="N1384" s="669">
        <v>303.32999999999993</v>
      </c>
    </row>
    <row r="1385" spans="1:14" ht="14.4" customHeight="1" x14ac:dyDescent="0.3">
      <c r="A1385" s="664" t="s">
        <v>544</v>
      </c>
      <c r="B1385" s="665" t="s">
        <v>545</v>
      </c>
      <c r="C1385" s="666" t="s">
        <v>554</v>
      </c>
      <c r="D1385" s="667" t="s">
        <v>4278</v>
      </c>
      <c r="E1385" s="666" t="s">
        <v>569</v>
      </c>
      <c r="F1385" s="667" t="s">
        <v>4283</v>
      </c>
      <c r="G1385" s="666" t="s">
        <v>2238</v>
      </c>
      <c r="H1385" s="666" t="s">
        <v>3794</v>
      </c>
      <c r="I1385" s="666" t="s">
        <v>3794</v>
      </c>
      <c r="J1385" s="666" t="s">
        <v>3795</v>
      </c>
      <c r="K1385" s="666" t="s">
        <v>944</v>
      </c>
      <c r="L1385" s="668">
        <v>136.38999999999996</v>
      </c>
      <c r="M1385" s="668">
        <v>1</v>
      </c>
      <c r="N1385" s="669">
        <v>136.38999999999996</v>
      </c>
    </row>
    <row r="1386" spans="1:14" ht="14.4" customHeight="1" x14ac:dyDescent="0.3">
      <c r="A1386" s="664" t="s">
        <v>544</v>
      </c>
      <c r="B1386" s="665" t="s">
        <v>545</v>
      </c>
      <c r="C1386" s="666" t="s">
        <v>554</v>
      </c>
      <c r="D1386" s="667" t="s">
        <v>4278</v>
      </c>
      <c r="E1386" s="666" t="s">
        <v>569</v>
      </c>
      <c r="F1386" s="667" t="s">
        <v>4283</v>
      </c>
      <c r="G1386" s="666" t="s">
        <v>2238</v>
      </c>
      <c r="H1386" s="666" t="s">
        <v>3796</v>
      </c>
      <c r="I1386" s="666" t="s">
        <v>3797</v>
      </c>
      <c r="J1386" s="666" t="s">
        <v>3798</v>
      </c>
      <c r="K1386" s="666" t="s">
        <v>1086</v>
      </c>
      <c r="L1386" s="668">
        <v>78.819999999999993</v>
      </c>
      <c r="M1386" s="668">
        <v>3</v>
      </c>
      <c r="N1386" s="669">
        <v>236.45999999999998</v>
      </c>
    </row>
    <row r="1387" spans="1:14" ht="14.4" customHeight="1" x14ac:dyDescent="0.3">
      <c r="A1387" s="664" t="s">
        <v>544</v>
      </c>
      <c r="B1387" s="665" t="s">
        <v>545</v>
      </c>
      <c r="C1387" s="666" t="s">
        <v>554</v>
      </c>
      <c r="D1387" s="667" t="s">
        <v>4278</v>
      </c>
      <c r="E1387" s="666" t="s">
        <v>569</v>
      </c>
      <c r="F1387" s="667" t="s">
        <v>4283</v>
      </c>
      <c r="G1387" s="666" t="s">
        <v>2238</v>
      </c>
      <c r="H1387" s="666" t="s">
        <v>3799</v>
      </c>
      <c r="I1387" s="666" t="s">
        <v>3800</v>
      </c>
      <c r="J1387" s="666" t="s">
        <v>3801</v>
      </c>
      <c r="K1387" s="666" t="s">
        <v>1139</v>
      </c>
      <c r="L1387" s="668">
        <v>31.594999999999985</v>
      </c>
      <c r="M1387" s="668">
        <v>6</v>
      </c>
      <c r="N1387" s="669">
        <v>189.56999999999991</v>
      </c>
    </row>
    <row r="1388" spans="1:14" ht="14.4" customHeight="1" x14ac:dyDescent="0.3">
      <c r="A1388" s="664" t="s">
        <v>544</v>
      </c>
      <c r="B1388" s="665" t="s">
        <v>545</v>
      </c>
      <c r="C1388" s="666" t="s">
        <v>554</v>
      </c>
      <c r="D1388" s="667" t="s">
        <v>4278</v>
      </c>
      <c r="E1388" s="666" t="s">
        <v>569</v>
      </c>
      <c r="F1388" s="667" t="s">
        <v>4283</v>
      </c>
      <c r="G1388" s="666" t="s">
        <v>2238</v>
      </c>
      <c r="H1388" s="666" t="s">
        <v>3802</v>
      </c>
      <c r="I1388" s="666" t="s">
        <v>3803</v>
      </c>
      <c r="J1388" s="666" t="s">
        <v>3804</v>
      </c>
      <c r="K1388" s="666" t="s">
        <v>2357</v>
      </c>
      <c r="L1388" s="668">
        <v>36.979880854582987</v>
      </c>
      <c r="M1388" s="668">
        <v>2</v>
      </c>
      <c r="N1388" s="669">
        <v>73.959761709165974</v>
      </c>
    </row>
    <row r="1389" spans="1:14" ht="14.4" customHeight="1" x14ac:dyDescent="0.3">
      <c r="A1389" s="664" t="s">
        <v>544</v>
      </c>
      <c r="B1389" s="665" t="s">
        <v>545</v>
      </c>
      <c r="C1389" s="666" t="s">
        <v>554</v>
      </c>
      <c r="D1389" s="667" t="s">
        <v>4278</v>
      </c>
      <c r="E1389" s="666" t="s">
        <v>569</v>
      </c>
      <c r="F1389" s="667" t="s">
        <v>4283</v>
      </c>
      <c r="G1389" s="666" t="s">
        <v>2238</v>
      </c>
      <c r="H1389" s="666" t="s">
        <v>2483</v>
      </c>
      <c r="I1389" s="666" t="s">
        <v>2484</v>
      </c>
      <c r="J1389" s="666" t="s">
        <v>2485</v>
      </c>
      <c r="K1389" s="666" t="s">
        <v>2486</v>
      </c>
      <c r="L1389" s="668">
        <v>107.68395218202036</v>
      </c>
      <c r="M1389" s="668">
        <v>10</v>
      </c>
      <c r="N1389" s="669">
        <v>1076.8395218202036</v>
      </c>
    </row>
    <row r="1390" spans="1:14" ht="14.4" customHeight="1" x14ac:dyDescent="0.3">
      <c r="A1390" s="664" t="s">
        <v>544</v>
      </c>
      <c r="B1390" s="665" t="s">
        <v>545</v>
      </c>
      <c r="C1390" s="666" t="s">
        <v>554</v>
      </c>
      <c r="D1390" s="667" t="s">
        <v>4278</v>
      </c>
      <c r="E1390" s="666" t="s">
        <v>569</v>
      </c>
      <c r="F1390" s="667" t="s">
        <v>4283</v>
      </c>
      <c r="G1390" s="666" t="s">
        <v>2238</v>
      </c>
      <c r="H1390" s="666" t="s">
        <v>796</v>
      </c>
      <c r="I1390" s="666" t="s">
        <v>3805</v>
      </c>
      <c r="J1390" s="666" t="s">
        <v>2261</v>
      </c>
      <c r="K1390" s="666" t="s">
        <v>1259</v>
      </c>
      <c r="L1390" s="668">
        <v>86.385000000000005</v>
      </c>
      <c r="M1390" s="668">
        <v>4</v>
      </c>
      <c r="N1390" s="669">
        <v>345.54</v>
      </c>
    </row>
    <row r="1391" spans="1:14" ht="14.4" customHeight="1" x14ac:dyDescent="0.3">
      <c r="A1391" s="664" t="s">
        <v>544</v>
      </c>
      <c r="B1391" s="665" t="s">
        <v>545</v>
      </c>
      <c r="C1391" s="666" t="s">
        <v>554</v>
      </c>
      <c r="D1391" s="667" t="s">
        <v>4278</v>
      </c>
      <c r="E1391" s="666" t="s">
        <v>569</v>
      </c>
      <c r="F1391" s="667" t="s">
        <v>4283</v>
      </c>
      <c r="G1391" s="666" t="s">
        <v>2238</v>
      </c>
      <c r="H1391" s="666" t="s">
        <v>3806</v>
      </c>
      <c r="I1391" s="666" t="s">
        <v>3807</v>
      </c>
      <c r="J1391" s="666" t="s">
        <v>3808</v>
      </c>
      <c r="K1391" s="666" t="s">
        <v>3809</v>
      </c>
      <c r="L1391" s="668">
        <v>94.93</v>
      </c>
      <c r="M1391" s="668">
        <v>1</v>
      </c>
      <c r="N1391" s="669">
        <v>94.93</v>
      </c>
    </row>
    <row r="1392" spans="1:14" ht="14.4" customHeight="1" x14ac:dyDescent="0.3">
      <c r="A1392" s="664" t="s">
        <v>544</v>
      </c>
      <c r="B1392" s="665" t="s">
        <v>545</v>
      </c>
      <c r="C1392" s="666" t="s">
        <v>554</v>
      </c>
      <c r="D1392" s="667" t="s">
        <v>4278</v>
      </c>
      <c r="E1392" s="666" t="s">
        <v>569</v>
      </c>
      <c r="F1392" s="667" t="s">
        <v>4283</v>
      </c>
      <c r="G1392" s="666" t="s">
        <v>2238</v>
      </c>
      <c r="H1392" s="666" t="s">
        <v>3810</v>
      </c>
      <c r="I1392" s="666" t="s">
        <v>3811</v>
      </c>
      <c r="J1392" s="666" t="s">
        <v>3812</v>
      </c>
      <c r="K1392" s="666" t="s">
        <v>3813</v>
      </c>
      <c r="L1392" s="668">
        <v>61.139862492131108</v>
      </c>
      <c r="M1392" s="668">
        <v>1</v>
      </c>
      <c r="N1392" s="669">
        <v>61.139862492131108</v>
      </c>
    </row>
    <row r="1393" spans="1:14" ht="14.4" customHeight="1" x14ac:dyDescent="0.3">
      <c r="A1393" s="664" t="s">
        <v>544</v>
      </c>
      <c r="B1393" s="665" t="s">
        <v>545</v>
      </c>
      <c r="C1393" s="666" t="s">
        <v>554</v>
      </c>
      <c r="D1393" s="667" t="s">
        <v>4278</v>
      </c>
      <c r="E1393" s="666" t="s">
        <v>569</v>
      </c>
      <c r="F1393" s="667" t="s">
        <v>4283</v>
      </c>
      <c r="G1393" s="666" t="s">
        <v>2238</v>
      </c>
      <c r="H1393" s="666" t="s">
        <v>2495</v>
      </c>
      <c r="I1393" s="666" t="s">
        <v>2496</v>
      </c>
      <c r="J1393" s="666" t="s">
        <v>2497</v>
      </c>
      <c r="K1393" s="666" t="s">
        <v>2498</v>
      </c>
      <c r="L1393" s="668">
        <v>225.65547605056665</v>
      </c>
      <c r="M1393" s="668">
        <v>62.060750000000013</v>
      </c>
      <c r="N1393" s="669">
        <v>14004.348085305208</v>
      </c>
    </row>
    <row r="1394" spans="1:14" ht="14.4" customHeight="1" x14ac:dyDescent="0.3">
      <c r="A1394" s="664" t="s">
        <v>544</v>
      </c>
      <c r="B1394" s="665" t="s">
        <v>545</v>
      </c>
      <c r="C1394" s="666" t="s">
        <v>554</v>
      </c>
      <c r="D1394" s="667" t="s">
        <v>4278</v>
      </c>
      <c r="E1394" s="666" t="s">
        <v>569</v>
      </c>
      <c r="F1394" s="667" t="s">
        <v>4283</v>
      </c>
      <c r="G1394" s="666" t="s">
        <v>2238</v>
      </c>
      <c r="H1394" s="666" t="s">
        <v>3814</v>
      </c>
      <c r="I1394" s="666" t="s">
        <v>3814</v>
      </c>
      <c r="J1394" s="666" t="s">
        <v>3815</v>
      </c>
      <c r="K1394" s="666" t="s">
        <v>3816</v>
      </c>
      <c r="L1394" s="668">
        <v>220.94999999999982</v>
      </c>
      <c r="M1394" s="668">
        <v>1</v>
      </c>
      <c r="N1394" s="669">
        <v>220.94999999999982</v>
      </c>
    </row>
    <row r="1395" spans="1:14" ht="14.4" customHeight="1" x14ac:dyDescent="0.3">
      <c r="A1395" s="664" t="s">
        <v>544</v>
      </c>
      <c r="B1395" s="665" t="s">
        <v>545</v>
      </c>
      <c r="C1395" s="666" t="s">
        <v>554</v>
      </c>
      <c r="D1395" s="667" t="s">
        <v>4278</v>
      </c>
      <c r="E1395" s="666" t="s">
        <v>569</v>
      </c>
      <c r="F1395" s="667" t="s">
        <v>4283</v>
      </c>
      <c r="G1395" s="666" t="s">
        <v>2238</v>
      </c>
      <c r="H1395" s="666" t="s">
        <v>3817</v>
      </c>
      <c r="I1395" s="666" t="s">
        <v>3817</v>
      </c>
      <c r="J1395" s="666" t="s">
        <v>2308</v>
      </c>
      <c r="K1395" s="666" t="s">
        <v>3818</v>
      </c>
      <c r="L1395" s="668">
        <v>272.86</v>
      </c>
      <c r="M1395" s="668">
        <v>3</v>
      </c>
      <c r="N1395" s="669">
        <v>818.58</v>
      </c>
    </row>
    <row r="1396" spans="1:14" ht="14.4" customHeight="1" x14ac:dyDescent="0.3">
      <c r="A1396" s="664" t="s">
        <v>544</v>
      </c>
      <c r="B1396" s="665" t="s">
        <v>545</v>
      </c>
      <c r="C1396" s="666" t="s">
        <v>554</v>
      </c>
      <c r="D1396" s="667" t="s">
        <v>4278</v>
      </c>
      <c r="E1396" s="666" t="s">
        <v>569</v>
      </c>
      <c r="F1396" s="667" t="s">
        <v>4283</v>
      </c>
      <c r="G1396" s="666" t="s">
        <v>2238</v>
      </c>
      <c r="H1396" s="666" t="s">
        <v>3819</v>
      </c>
      <c r="I1396" s="666" t="s">
        <v>3820</v>
      </c>
      <c r="J1396" s="666" t="s">
        <v>3821</v>
      </c>
      <c r="K1396" s="666" t="s">
        <v>3822</v>
      </c>
      <c r="L1396" s="668">
        <v>523.63999999999987</v>
      </c>
      <c r="M1396" s="668">
        <v>3</v>
      </c>
      <c r="N1396" s="669">
        <v>1570.9199999999996</v>
      </c>
    </row>
    <row r="1397" spans="1:14" ht="14.4" customHeight="1" x14ac:dyDescent="0.3">
      <c r="A1397" s="664" t="s">
        <v>544</v>
      </c>
      <c r="B1397" s="665" t="s">
        <v>545</v>
      </c>
      <c r="C1397" s="666" t="s">
        <v>554</v>
      </c>
      <c r="D1397" s="667" t="s">
        <v>4278</v>
      </c>
      <c r="E1397" s="666" t="s">
        <v>569</v>
      </c>
      <c r="F1397" s="667" t="s">
        <v>4283</v>
      </c>
      <c r="G1397" s="666" t="s">
        <v>2238</v>
      </c>
      <c r="H1397" s="666" t="s">
        <v>2499</v>
      </c>
      <c r="I1397" s="666" t="s">
        <v>2499</v>
      </c>
      <c r="J1397" s="666" t="s">
        <v>2500</v>
      </c>
      <c r="K1397" s="666" t="s">
        <v>2501</v>
      </c>
      <c r="L1397" s="668">
        <v>834.63</v>
      </c>
      <c r="M1397" s="668">
        <v>2</v>
      </c>
      <c r="N1397" s="669">
        <v>1669.26</v>
      </c>
    </row>
    <row r="1398" spans="1:14" ht="14.4" customHeight="1" x14ac:dyDescent="0.3">
      <c r="A1398" s="664" t="s">
        <v>544</v>
      </c>
      <c r="B1398" s="665" t="s">
        <v>545</v>
      </c>
      <c r="C1398" s="666" t="s">
        <v>554</v>
      </c>
      <c r="D1398" s="667" t="s">
        <v>4278</v>
      </c>
      <c r="E1398" s="666" t="s">
        <v>569</v>
      </c>
      <c r="F1398" s="667" t="s">
        <v>4283</v>
      </c>
      <c r="G1398" s="666" t="s">
        <v>2238</v>
      </c>
      <c r="H1398" s="666" t="s">
        <v>3823</v>
      </c>
      <c r="I1398" s="666" t="s">
        <v>3823</v>
      </c>
      <c r="J1398" s="666" t="s">
        <v>3824</v>
      </c>
      <c r="K1398" s="666" t="s">
        <v>3825</v>
      </c>
      <c r="L1398" s="668">
        <v>952.23</v>
      </c>
      <c r="M1398" s="668">
        <v>2</v>
      </c>
      <c r="N1398" s="669">
        <v>1904.46</v>
      </c>
    </row>
    <row r="1399" spans="1:14" ht="14.4" customHeight="1" x14ac:dyDescent="0.3">
      <c r="A1399" s="664" t="s">
        <v>544</v>
      </c>
      <c r="B1399" s="665" t="s">
        <v>545</v>
      </c>
      <c r="C1399" s="666" t="s">
        <v>554</v>
      </c>
      <c r="D1399" s="667" t="s">
        <v>4278</v>
      </c>
      <c r="E1399" s="666" t="s">
        <v>569</v>
      </c>
      <c r="F1399" s="667" t="s">
        <v>4283</v>
      </c>
      <c r="G1399" s="666" t="s">
        <v>2238</v>
      </c>
      <c r="H1399" s="666" t="s">
        <v>3826</v>
      </c>
      <c r="I1399" s="666" t="s">
        <v>3827</v>
      </c>
      <c r="J1399" s="666" t="s">
        <v>3828</v>
      </c>
      <c r="K1399" s="666" t="s">
        <v>3829</v>
      </c>
      <c r="L1399" s="668">
        <v>109.84599253785437</v>
      </c>
      <c r="M1399" s="668">
        <v>1</v>
      </c>
      <c r="N1399" s="669">
        <v>109.84599253785437</v>
      </c>
    </row>
    <row r="1400" spans="1:14" ht="14.4" customHeight="1" x14ac:dyDescent="0.3">
      <c r="A1400" s="664" t="s">
        <v>544</v>
      </c>
      <c r="B1400" s="665" t="s">
        <v>545</v>
      </c>
      <c r="C1400" s="666" t="s">
        <v>554</v>
      </c>
      <c r="D1400" s="667" t="s">
        <v>4278</v>
      </c>
      <c r="E1400" s="666" t="s">
        <v>569</v>
      </c>
      <c r="F1400" s="667" t="s">
        <v>4283</v>
      </c>
      <c r="G1400" s="666" t="s">
        <v>2238</v>
      </c>
      <c r="H1400" s="666" t="s">
        <v>2508</v>
      </c>
      <c r="I1400" s="666" t="s">
        <v>2509</v>
      </c>
      <c r="J1400" s="666" t="s">
        <v>2510</v>
      </c>
      <c r="K1400" s="666" t="s">
        <v>2511</v>
      </c>
      <c r="L1400" s="668">
        <v>21749.254617814837</v>
      </c>
      <c r="M1400" s="668">
        <v>5</v>
      </c>
      <c r="N1400" s="669">
        <v>108746.27308907418</v>
      </c>
    </row>
    <row r="1401" spans="1:14" ht="14.4" customHeight="1" x14ac:dyDescent="0.3">
      <c r="A1401" s="664" t="s">
        <v>544</v>
      </c>
      <c r="B1401" s="665" t="s">
        <v>545</v>
      </c>
      <c r="C1401" s="666" t="s">
        <v>554</v>
      </c>
      <c r="D1401" s="667" t="s">
        <v>4278</v>
      </c>
      <c r="E1401" s="666" t="s">
        <v>569</v>
      </c>
      <c r="F1401" s="667" t="s">
        <v>4283</v>
      </c>
      <c r="G1401" s="666" t="s">
        <v>2238</v>
      </c>
      <c r="H1401" s="666" t="s">
        <v>2516</v>
      </c>
      <c r="I1401" s="666" t="s">
        <v>2516</v>
      </c>
      <c r="J1401" s="666" t="s">
        <v>2517</v>
      </c>
      <c r="K1401" s="666" t="s">
        <v>2501</v>
      </c>
      <c r="L1401" s="668">
        <v>950.7299999999999</v>
      </c>
      <c r="M1401" s="668">
        <v>7</v>
      </c>
      <c r="N1401" s="669">
        <v>6655.11</v>
      </c>
    </row>
    <row r="1402" spans="1:14" ht="14.4" customHeight="1" x14ac:dyDescent="0.3">
      <c r="A1402" s="664" t="s">
        <v>544</v>
      </c>
      <c r="B1402" s="665" t="s">
        <v>545</v>
      </c>
      <c r="C1402" s="666" t="s">
        <v>554</v>
      </c>
      <c r="D1402" s="667" t="s">
        <v>4278</v>
      </c>
      <c r="E1402" s="666" t="s">
        <v>569</v>
      </c>
      <c r="F1402" s="667" t="s">
        <v>4283</v>
      </c>
      <c r="G1402" s="666" t="s">
        <v>2238</v>
      </c>
      <c r="H1402" s="666" t="s">
        <v>2518</v>
      </c>
      <c r="I1402" s="666" t="s">
        <v>2519</v>
      </c>
      <c r="J1402" s="666" t="s">
        <v>2520</v>
      </c>
      <c r="K1402" s="666" t="s">
        <v>2521</v>
      </c>
      <c r="L1402" s="668">
        <v>331.12923736384079</v>
      </c>
      <c r="M1402" s="668">
        <v>64.954999999999998</v>
      </c>
      <c r="N1402" s="669">
        <v>21508.499612968277</v>
      </c>
    </row>
    <row r="1403" spans="1:14" ht="14.4" customHeight="1" x14ac:dyDescent="0.3">
      <c r="A1403" s="664" t="s">
        <v>544</v>
      </c>
      <c r="B1403" s="665" t="s">
        <v>545</v>
      </c>
      <c r="C1403" s="666" t="s">
        <v>554</v>
      </c>
      <c r="D1403" s="667" t="s">
        <v>4278</v>
      </c>
      <c r="E1403" s="666" t="s">
        <v>569</v>
      </c>
      <c r="F1403" s="667" t="s">
        <v>4283</v>
      </c>
      <c r="G1403" s="666" t="s">
        <v>2238</v>
      </c>
      <c r="H1403" s="666" t="s">
        <v>2522</v>
      </c>
      <c r="I1403" s="666" t="s">
        <v>2523</v>
      </c>
      <c r="J1403" s="666" t="s">
        <v>2524</v>
      </c>
      <c r="K1403" s="666" t="s">
        <v>2525</v>
      </c>
      <c r="L1403" s="668">
        <v>780.89820253020025</v>
      </c>
      <c r="M1403" s="668">
        <v>99.19802220000004</v>
      </c>
      <c r="N1403" s="669">
        <v>77463.557230530932</v>
      </c>
    </row>
    <row r="1404" spans="1:14" ht="14.4" customHeight="1" x14ac:dyDescent="0.3">
      <c r="A1404" s="664" t="s">
        <v>544</v>
      </c>
      <c r="B1404" s="665" t="s">
        <v>545</v>
      </c>
      <c r="C1404" s="666" t="s">
        <v>554</v>
      </c>
      <c r="D1404" s="667" t="s">
        <v>4278</v>
      </c>
      <c r="E1404" s="666" t="s">
        <v>569</v>
      </c>
      <c r="F1404" s="667" t="s">
        <v>4283</v>
      </c>
      <c r="G1404" s="666" t="s">
        <v>2238</v>
      </c>
      <c r="H1404" s="666" t="s">
        <v>3830</v>
      </c>
      <c r="I1404" s="666" t="s">
        <v>3831</v>
      </c>
      <c r="J1404" s="666" t="s">
        <v>2548</v>
      </c>
      <c r="K1404" s="666" t="s">
        <v>3832</v>
      </c>
      <c r="L1404" s="668">
        <v>70.039941739933084</v>
      </c>
      <c r="M1404" s="668">
        <v>5</v>
      </c>
      <c r="N1404" s="669">
        <v>350.19970869966545</v>
      </c>
    </row>
    <row r="1405" spans="1:14" ht="14.4" customHeight="1" x14ac:dyDescent="0.3">
      <c r="A1405" s="664" t="s">
        <v>544</v>
      </c>
      <c r="B1405" s="665" t="s">
        <v>545</v>
      </c>
      <c r="C1405" s="666" t="s">
        <v>554</v>
      </c>
      <c r="D1405" s="667" t="s">
        <v>4278</v>
      </c>
      <c r="E1405" s="666" t="s">
        <v>569</v>
      </c>
      <c r="F1405" s="667" t="s">
        <v>4283</v>
      </c>
      <c r="G1405" s="666" t="s">
        <v>2238</v>
      </c>
      <c r="H1405" s="666" t="s">
        <v>3833</v>
      </c>
      <c r="I1405" s="666" t="s">
        <v>3834</v>
      </c>
      <c r="J1405" s="666" t="s">
        <v>2485</v>
      </c>
      <c r="K1405" s="666" t="s">
        <v>3835</v>
      </c>
      <c r="L1405" s="668">
        <v>353.21999999999997</v>
      </c>
      <c r="M1405" s="668">
        <v>2</v>
      </c>
      <c r="N1405" s="669">
        <v>706.43999999999994</v>
      </c>
    </row>
    <row r="1406" spans="1:14" ht="14.4" customHeight="1" x14ac:dyDescent="0.3">
      <c r="A1406" s="664" t="s">
        <v>544</v>
      </c>
      <c r="B1406" s="665" t="s">
        <v>545</v>
      </c>
      <c r="C1406" s="666" t="s">
        <v>554</v>
      </c>
      <c r="D1406" s="667" t="s">
        <v>4278</v>
      </c>
      <c r="E1406" s="666" t="s">
        <v>569</v>
      </c>
      <c r="F1406" s="667" t="s">
        <v>4283</v>
      </c>
      <c r="G1406" s="666" t="s">
        <v>2238</v>
      </c>
      <c r="H1406" s="666" t="s">
        <v>2526</v>
      </c>
      <c r="I1406" s="666" t="s">
        <v>2526</v>
      </c>
      <c r="J1406" s="666" t="s">
        <v>2527</v>
      </c>
      <c r="K1406" s="666" t="s">
        <v>2528</v>
      </c>
      <c r="L1406" s="668">
        <v>49.719999999999992</v>
      </c>
      <c r="M1406" s="668">
        <v>3</v>
      </c>
      <c r="N1406" s="669">
        <v>149.15999999999997</v>
      </c>
    </row>
    <row r="1407" spans="1:14" ht="14.4" customHeight="1" x14ac:dyDescent="0.3">
      <c r="A1407" s="664" t="s">
        <v>544</v>
      </c>
      <c r="B1407" s="665" t="s">
        <v>545</v>
      </c>
      <c r="C1407" s="666" t="s">
        <v>554</v>
      </c>
      <c r="D1407" s="667" t="s">
        <v>4278</v>
      </c>
      <c r="E1407" s="666" t="s">
        <v>569</v>
      </c>
      <c r="F1407" s="667" t="s">
        <v>4283</v>
      </c>
      <c r="G1407" s="666" t="s">
        <v>2238</v>
      </c>
      <c r="H1407" s="666" t="s">
        <v>2529</v>
      </c>
      <c r="I1407" s="666" t="s">
        <v>2529</v>
      </c>
      <c r="J1407" s="666" t="s">
        <v>2530</v>
      </c>
      <c r="K1407" s="666" t="s">
        <v>2531</v>
      </c>
      <c r="L1407" s="668">
        <v>77.725773632417926</v>
      </c>
      <c r="M1407" s="668">
        <v>2</v>
      </c>
      <c r="N1407" s="669">
        <v>155.45154726483585</v>
      </c>
    </row>
    <row r="1408" spans="1:14" ht="14.4" customHeight="1" x14ac:dyDescent="0.3">
      <c r="A1408" s="664" t="s">
        <v>544</v>
      </c>
      <c r="B1408" s="665" t="s">
        <v>545</v>
      </c>
      <c r="C1408" s="666" t="s">
        <v>554</v>
      </c>
      <c r="D1408" s="667" t="s">
        <v>4278</v>
      </c>
      <c r="E1408" s="666" t="s">
        <v>569</v>
      </c>
      <c r="F1408" s="667" t="s">
        <v>4283</v>
      </c>
      <c r="G1408" s="666" t="s">
        <v>2238</v>
      </c>
      <c r="H1408" s="666" t="s">
        <v>2532</v>
      </c>
      <c r="I1408" s="666" t="s">
        <v>2532</v>
      </c>
      <c r="J1408" s="666" t="s">
        <v>2533</v>
      </c>
      <c r="K1408" s="666" t="s">
        <v>2534</v>
      </c>
      <c r="L1408" s="668">
        <v>93.069861303339977</v>
      </c>
      <c r="M1408" s="668">
        <v>15</v>
      </c>
      <c r="N1408" s="669">
        <v>1396.0479195500996</v>
      </c>
    </row>
    <row r="1409" spans="1:14" ht="14.4" customHeight="1" x14ac:dyDescent="0.3">
      <c r="A1409" s="664" t="s">
        <v>544</v>
      </c>
      <c r="B1409" s="665" t="s">
        <v>545</v>
      </c>
      <c r="C1409" s="666" t="s">
        <v>554</v>
      </c>
      <c r="D1409" s="667" t="s">
        <v>4278</v>
      </c>
      <c r="E1409" s="666" t="s">
        <v>569</v>
      </c>
      <c r="F1409" s="667" t="s">
        <v>4283</v>
      </c>
      <c r="G1409" s="666" t="s">
        <v>2238</v>
      </c>
      <c r="H1409" s="666" t="s">
        <v>3836</v>
      </c>
      <c r="I1409" s="666" t="s">
        <v>3836</v>
      </c>
      <c r="J1409" s="666" t="s">
        <v>3837</v>
      </c>
      <c r="K1409" s="666" t="s">
        <v>3838</v>
      </c>
      <c r="L1409" s="668">
        <v>1627.3050000000007</v>
      </c>
      <c r="M1409" s="668">
        <v>2</v>
      </c>
      <c r="N1409" s="669">
        <v>3254.6100000000015</v>
      </c>
    </row>
    <row r="1410" spans="1:14" ht="14.4" customHeight="1" x14ac:dyDescent="0.3">
      <c r="A1410" s="664" t="s">
        <v>544</v>
      </c>
      <c r="B1410" s="665" t="s">
        <v>545</v>
      </c>
      <c r="C1410" s="666" t="s">
        <v>554</v>
      </c>
      <c r="D1410" s="667" t="s">
        <v>4278</v>
      </c>
      <c r="E1410" s="666" t="s">
        <v>569</v>
      </c>
      <c r="F1410" s="667" t="s">
        <v>4283</v>
      </c>
      <c r="G1410" s="666" t="s">
        <v>2238</v>
      </c>
      <c r="H1410" s="666" t="s">
        <v>3839</v>
      </c>
      <c r="I1410" s="666" t="s">
        <v>3840</v>
      </c>
      <c r="J1410" s="666" t="s">
        <v>3783</v>
      </c>
      <c r="K1410" s="666" t="s">
        <v>3841</v>
      </c>
      <c r="L1410" s="668">
        <v>547.83000000000004</v>
      </c>
      <c r="M1410" s="668">
        <v>2</v>
      </c>
      <c r="N1410" s="669">
        <v>1095.6600000000001</v>
      </c>
    </row>
    <row r="1411" spans="1:14" ht="14.4" customHeight="1" x14ac:dyDescent="0.3">
      <c r="A1411" s="664" t="s">
        <v>544</v>
      </c>
      <c r="B1411" s="665" t="s">
        <v>545</v>
      </c>
      <c r="C1411" s="666" t="s">
        <v>554</v>
      </c>
      <c r="D1411" s="667" t="s">
        <v>4278</v>
      </c>
      <c r="E1411" s="666" t="s">
        <v>569</v>
      </c>
      <c r="F1411" s="667" t="s">
        <v>4283</v>
      </c>
      <c r="G1411" s="666" t="s">
        <v>2238</v>
      </c>
      <c r="H1411" s="666" t="s">
        <v>2535</v>
      </c>
      <c r="I1411" s="666" t="s">
        <v>2535</v>
      </c>
      <c r="J1411" s="666" t="s">
        <v>2536</v>
      </c>
      <c r="K1411" s="666" t="s">
        <v>2537</v>
      </c>
      <c r="L1411" s="668">
        <v>113.05000000000005</v>
      </c>
      <c r="M1411" s="668">
        <v>1</v>
      </c>
      <c r="N1411" s="669">
        <v>113.05000000000005</v>
      </c>
    </row>
    <row r="1412" spans="1:14" ht="14.4" customHeight="1" x14ac:dyDescent="0.3">
      <c r="A1412" s="664" t="s">
        <v>544</v>
      </c>
      <c r="B1412" s="665" t="s">
        <v>545</v>
      </c>
      <c r="C1412" s="666" t="s">
        <v>554</v>
      </c>
      <c r="D1412" s="667" t="s">
        <v>4278</v>
      </c>
      <c r="E1412" s="666" t="s">
        <v>569</v>
      </c>
      <c r="F1412" s="667" t="s">
        <v>4283</v>
      </c>
      <c r="G1412" s="666" t="s">
        <v>2238</v>
      </c>
      <c r="H1412" s="666" t="s">
        <v>3842</v>
      </c>
      <c r="I1412" s="666" t="s">
        <v>3842</v>
      </c>
      <c r="J1412" s="666" t="s">
        <v>3843</v>
      </c>
      <c r="K1412" s="666" t="s">
        <v>3844</v>
      </c>
      <c r="L1412" s="668">
        <v>27048.22</v>
      </c>
      <c r="M1412" s="668">
        <v>1</v>
      </c>
      <c r="N1412" s="669">
        <v>27048.22</v>
      </c>
    </row>
    <row r="1413" spans="1:14" ht="14.4" customHeight="1" x14ac:dyDescent="0.3">
      <c r="A1413" s="664" t="s">
        <v>544</v>
      </c>
      <c r="B1413" s="665" t="s">
        <v>545</v>
      </c>
      <c r="C1413" s="666" t="s">
        <v>554</v>
      </c>
      <c r="D1413" s="667" t="s">
        <v>4278</v>
      </c>
      <c r="E1413" s="666" t="s">
        <v>569</v>
      </c>
      <c r="F1413" s="667" t="s">
        <v>4283</v>
      </c>
      <c r="G1413" s="666" t="s">
        <v>2238</v>
      </c>
      <c r="H1413" s="666" t="s">
        <v>3845</v>
      </c>
      <c r="I1413" s="666" t="s">
        <v>3845</v>
      </c>
      <c r="J1413" s="666" t="s">
        <v>3846</v>
      </c>
      <c r="K1413" s="666" t="s">
        <v>3847</v>
      </c>
      <c r="L1413" s="668">
        <v>358.14</v>
      </c>
      <c r="M1413" s="668">
        <v>1</v>
      </c>
      <c r="N1413" s="669">
        <v>358.14</v>
      </c>
    </row>
    <row r="1414" spans="1:14" ht="14.4" customHeight="1" x14ac:dyDescent="0.3">
      <c r="A1414" s="664" t="s">
        <v>544</v>
      </c>
      <c r="B1414" s="665" t="s">
        <v>545</v>
      </c>
      <c r="C1414" s="666" t="s">
        <v>554</v>
      </c>
      <c r="D1414" s="667" t="s">
        <v>4278</v>
      </c>
      <c r="E1414" s="666" t="s">
        <v>569</v>
      </c>
      <c r="F1414" s="667" t="s">
        <v>4283</v>
      </c>
      <c r="G1414" s="666" t="s">
        <v>2238</v>
      </c>
      <c r="H1414" s="666" t="s">
        <v>3848</v>
      </c>
      <c r="I1414" s="666" t="s">
        <v>3849</v>
      </c>
      <c r="J1414" s="666" t="s">
        <v>2300</v>
      </c>
      <c r="K1414" s="666" t="s">
        <v>3850</v>
      </c>
      <c r="L1414" s="668">
        <v>160.5800000000001</v>
      </c>
      <c r="M1414" s="668">
        <v>1</v>
      </c>
      <c r="N1414" s="669">
        <v>160.5800000000001</v>
      </c>
    </row>
    <row r="1415" spans="1:14" ht="14.4" customHeight="1" x14ac:dyDescent="0.3">
      <c r="A1415" s="664" t="s">
        <v>544</v>
      </c>
      <c r="B1415" s="665" t="s">
        <v>545</v>
      </c>
      <c r="C1415" s="666" t="s">
        <v>554</v>
      </c>
      <c r="D1415" s="667" t="s">
        <v>4278</v>
      </c>
      <c r="E1415" s="666" t="s">
        <v>569</v>
      </c>
      <c r="F1415" s="667" t="s">
        <v>4283</v>
      </c>
      <c r="G1415" s="666" t="s">
        <v>2238</v>
      </c>
      <c r="H1415" s="666" t="s">
        <v>2538</v>
      </c>
      <c r="I1415" s="666" t="s">
        <v>2538</v>
      </c>
      <c r="J1415" s="666" t="s">
        <v>2539</v>
      </c>
      <c r="K1415" s="666" t="s">
        <v>2540</v>
      </c>
      <c r="L1415" s="668">
        <v>169.04</v>
      </c>
      <c r="M1415" s="668">
        <v>9</v>
      </c>
      <c r="N1415" s="669">
        <v>1521.36</v>
      </c>
    </row>
    <row r="1416" spans="1:14" ht="14.4" customHeight="1" x14ac:dyDescent="0.3">
      <c r="A1416" s="664" t="s">
        <v>544</v>
      </c>
      <c r="B1416" s="665" t="s">
        <v>545</v>
      </c>
      <c r="C1416" s="666" t="s">
        <v>554</v>
      </c>
      <c r="D1416" s="667" t="s">
        <v>4278</v>
      </c>
      <c r="E1416" s="666" t="s">
        <v>569</v>
      </c>
      <c r="F1416" s="667" t="s">
        <v>4283</v>
      </c>
      <c r="G1416" s="666" t="s">
        <v>2238</v>
      </c>
      <c r="H1416" s="666" t="s">
        <v>2541</v>
      </c>
      <c r="I1416" s="666" t="s">
        <v>2541</v>
      </c>
      <c r="J1416" s="666" t="s">
        <v>2542</v>
      </c>
      <c r="K1416" s="666" t="s">
        <v>2543</v>
      </c>
      <c r="L1416" s="668">
        <v>273.90000000000003</v>
      </c>
      <c r="M1416" s="668">
        <v>38</v>
      </c>
      <c r="N1416" s="669">
        <v>10408.200000000001</v>
      </c>
    </row>
    <row r="1417" spans="1:14" ht="14.4" customHeight="1" x14ac:dyDescent="0.3">
      <c r="A1417" s="664" t="s">
        <v>544</v>
      </c>
      <c r="B1417" s="665" t="s">
        <v>545</v>
      </c>
      <c r="C1417" s="666" t="s">
        <v>554</v>
      </c>
      <c r="D1417" s="667" t="s">
        <v>4278</v>
      </c>
      <c r="E1417" s="666" t="s">
        <v>569</v>
      </c>
      <c r="F1417" s="667" t="s">
        <v>4283</v>
      </c>
      <c r="G1417" s="666" t="s">
        <v>2238</v>
      </c>
      <c r="H1417" s="666" t="s">
        <v>3851</v>
      </c>
      <c r="I1417" s="666" t="s">
        <v>3852</v>
      </c>
      <c r="J1417" s="666" t="s">
        <v>3804</v>
      </c>
      <c r="K1417" s="666" t="s">
        <v>1981</v>
      </c>
      <c r="L1417" s="668">
        <v>103.66</v>
      </c>
      <c r="M1417" s="668">
        <v>1</v>
      </c>
      <c r="N1417" s="669">
        <v>103.66</v>
      </c>
    </row>
    <row r="1418" spans="1:14" ht="14.4" customHeight="1" x14ac:dyDescent="0.3">
      <c r="A1418" s="664" t="s">
        <v>544</v>
      </c>
      <c r="B1418" s="665" t="s">
        <v>545</v>
      </c>
      <c r="C1418" s="666" t="s">
        <v>554</v>
      </c>
      <c r="D1418" s="667" t="s">
        <v>4278</v>
      </c>
      <c r="E1418" s="666" t="s">
        <v>569</v>
      </c>
      <c r="F1418" s="667" t="s">
        <v>4283</v>
      </c>
      <c r="G1418" s="666" t="s">
        <v>2238</v>
      </c>
      <c r="H1418" s="666" t="s">
        <v>2544</v>
      </c>
      <c r="I1418" s="666" t="s">
        <v>2544</v>
      </c>
      <c r="J1418" s="666" t="s">
        <v>2545</v>
      </c>
      <c r="K1418" s="666" t="s">
        <v>2546</v>
      </c>
      <c r="L1418" s="668">
        <v>57.69970462915574</v>
      </c>
      <c r="M1418" s="668">
        <v>12</v>
      </c>
      <c r="N1418" s="669">
        <v>692.39645554986885</v>
      </c>
    </row>
    <row r="1419" spans="1:14" ht="14.4" customHeight="1" x14ac:dyDescent="0.3">
      <c r="A1419" s="664" t="s">
        <v>544</v>
      </c>
      <c r="B1419" s="665" t="s">
        <v>545</v>
      </c>
      <c r="C1419" s="666" t="s">
        <v>554</v>
      </c>
      <c r="D1419" s="667" t="s">
        <v>4278</v>
      </c>
      <c r="E1419" s="666" t="s">
        <v>569</v>
      </c>
      <c r="F1419" s="667" t="s">
        <v>4283</v>
      </c>
      <c r="G1419" s="666" t="s">
        <v>2238</v>
      </c>
      <c r="H1419" s="666" t="s">
        <v>2547</v>
      </c>
      <c r="I1419" s="666" t="s">
        <v>2547</v>
      </c>
      <c r="J1419" s="666" t="s">
        <v>2548</v>
      </c>
      <c r="K1419" s="666" t="s">
        <v>2549</v>
      </c>
      <c r="L1419" s="668">
        <v>140.08966863076259</v>
      </c>
      <c r="M1419" s="668">
        <v>3</v>
      </c>
      <c r="N1419" s="669">
        <v>420.26900589228779</v>
      </c>
    </row>
    <row r="1420" spans="1:14" ht="14.4" customHeight="1" x14ac:dyDescent="0.3">
      <c r="A1420" s="664" t="s">
        <v>544</v>
      </c>
      <c r="B1420" s="665" t="s">
        <v>545</v>
      </c>
      <c r="C1420" s="666" t="s">
        <v>554</v>
      </c>
      <c r="D1420" s="667" t="s">
        <v>4278</v>
      </c>
      <c r="E1420" s="666" t="s">
        <v>569</v>
      </c>
      <c r="F1420" s="667" t="s">
        <v>4283</v>
      </c>
      <c r="G1420" s="666" t="s">
        <v>2238</v>
      </c>
      <c r="H1420" s="666" t="s">
        <v>2550</v>
      </c>
      <c r="I1420" s="666" t="s">
        <v>2550</v>
      </c>
      <c r="J1420" s="666" t="s">
        <v>2308</v>
      </c>
      <c r="K1420" s="666" t="s">
        <v>2551</v>
      </c>
      <c r="L1420" s="668">
        <v>1106.2590652144449</v>
      </c>
      <c r="M1420" s="668">
        <v>11</v>
      </c>
      <c r="N1420" s="669">
        <v>12168.849717358895</v>
      </c>
    </row>
    <row r="1421" spans="1:14" ht="14.4" customHeight="1" x14ac:dyDescent="0.3">
      <c r="A1421" s="664" t="s">
        <v>544</v>
      </c>
      <c r="B1421" s="665" t="s">
        <v>545</v>
      </c>
      <c r="C1421" s="666" t="s">
        <v>554</v>
      </c>
      <c r="D1421" s="667" t="s">
        <v>4278</v>
      </c>
      <c r="E1421" s="666" t="s">
        <v>569</v>
      </c>
      <c r="F1421" s="667" t="s">
        <v>4283</v>
      </c>
      <c r="G1421" s="666" t="s">
        <v>2238</v>
      </c>
      <c r="H1421" s="666" t="s">
        <v>2552</v>
      </c>
      <c r="I1421" s="666" t="s">
        <v>2552</v>
      </c>
      <c r="J1421" s="666" t="s">
        <v>2292</v>
      </c>
      <c r="K1421" s="666" t="s">
        <v>2293</v>
      </c>
      <c r="L1421" s="668">
        <v>3300.0001447673458</v>
      </c>
      <c r="M1421" s="668">
        <v>16</v>
      </c>
      <c r="N1421" s="669">
        <v>52800.002316277532</v>
      </c>
    </row>
    <row r="1422" spans="1:14" ht="14.4" customHeight="1" x14ac:dyDescent="0.3">
      <c r="A1422" s="664" t="s">
        <v>544</v>
      </c>
      <c r="B1422" s="665" t="s">
        <v>545</v>
      </c>
      <c r="C1422" s="666" t="s">
        <v>554</v>
      </c>
      <c r="D1422" s="667" t="s">
        <v>4278</v>
      </c>
      <c r="E1422" s="666" t="s">
        <v>569</v>
      </c>
      <c r="F1422" s="667" t="s">
        <v>4283</v>
      </c>
      <c r="G1422" s="666" t="s">
        <v>2238</v>
      </c>
      <c r="H1422" s="666" t="s">
        <v>2553</v>
      </c>
      <c r="I1422" s="666" t="s">
        <v>2553</v>
      </c>
      <c r="J1422" s="666" t="s">
        <v>2554</v>
      </c>
      <c r="K1422" s="666" t="s">
        <v>2555</v>
      </c>
      <c r="L1422" s="668">
        <v>408.95</v>
      </c>
      <c r="M1422" s="668">
        <v>4</v>
      </c>
      <c r="N1422" s="669">
        <v>1635.8</v>
      </c>
    </row>
    <row r="1423" spans="1:14" ht="14.4" customHeight="1" x14ac:dyDescent="0.3">
      <c r="A1423" s="664" t="s">
        <v>544</v>
      </c>
      <c r="B1423" s="665" t="s">
        <v>545</v>
      </c>
      <c r="C1423" s="666" t="s">
        <v>554</v>
      </c>
      <c r="D1423" s="667" t="s">
        <v>4278</v>
      </c>
      <c r="E1423" s="666" t="s">
        <v>569</v>
      </c>
      <c r="F1423" s="667" t="s">
        <v>4283</v>
      </c>
      <c r="G1423" s="666" t="s">
        <v>2238</v>
      </c>
      <c r="H1423" s="666" t="s">
        <v>2556</v>
      </c>
      <c r="I1423" s="666" t="s">
        <v>2556</v>
      </c>
      <c r="J1423" s="666" t="s">
        <v>2557</v>
      </c>
      <c r="K1423" s="666" t="s">
        <v>2558</v>
      </c>
      <c r="L1423" s="668">
        <v>67.803120305832437</v>
      </c>
      <c r="M1423" s="668">
        <v>548</v>
      </c>
      <c r="N1423" s="669">
        <v>37156.109927596175</v>
      </c>
    </row>
    <row r="1424" spans="1:14" ht="14.4" customHeight="1" x14ac:dyDescent="0.3">
      <c r="A1424" s="664" t="s">
        <v>544</v>
      </c>
      <c r="B1424" s="665" t="s">
        <v>545</v>
      </c>
      <c r="C1424" s="666" t="s">
        <v>554</v>
      </c>
      <c r="D1424" s="667" t="s">
        <v>4278</v>
      </c>
      <c r="E1424" s="666" t="s">
        <v>569</v>
      </c>
      <c r="F1424" s="667" t="s">
        <v>4283</v>
      </c>
      <c r="G1424" s="666" t="s">
        <v>2238</v>
      </c>
      <c r="H1424" s="666" t="s">
        <v>3853</v>
      </c>
      <c r="I1424" s="666" t="s">
        <v>3853</v>
      </c>
      <c r="J1424" s="666" t="s">
        <v>2554</v>
      </c>
      <c r="K1424" s="666" t="s">
        <v>3854</v>
      </c>
      <c r="L1424" s="668">
        <v>301.47000000000008</v>
      </c>
      <c r="M1424" s="668">
        <v>2</v>
      </c>
      <c r="N1424" s="669">
        <v>602.94000000000017</v>
      </c>
    </row>
    <row r="1425" spans="1:14" ht="14.4" customHeight="1" x14ac:dyDescent="0.3">
      <c r="A1425" s="664" t="s">
        <v>544</v>
      </c>
      <c r="B1425" s="665" t="s">
        <v>545</v>
      </c>
      <c r="C1425" s="666" t="s">
        <v>554</v>
      </c>
      <c r="D1425" s="667" t="s">
        <v>4278</v>
      </c>
      <c r="E1425" s="666" t="s">
        <v>569</v>
      </c>
      <c r="F1425" s="667" t="s">
        <v>4283</v>
      </c>
      <c r="G1425" s="666" t="s">
        <v>2238</v>
      </c>
      <c r="H1425" s="666" t="s">
        <v>3855</v>
      </c>
      <c r="I1425" s="666" t="s">
        <v>3855</v>
      </c>
      <c r="J1425" s="666" t="s">
        <v>2554</v>
      </c>
      <c r="K1425" s="666" t="s">
        <v>2551</v>
      </c>
      <c r="L1425" s="668">
        <v>630.65910288361886</v>
      </c>
      <c r="M1425" s="668">
        <v>8</v>
      </c>
      <c r="N1425" s="669">
        <v>5045.2728230689509</v>
      </c>
    </row>
    <row r="1426" spans="1:14" ht="14.4" customHeight="1" x14ac:dyDescent="0.3">
      <c r="A1426" s="664" t="s">
        <v>544</v>
      </c>
      <c r="B1426" s="665" t="s">
        <v>545</v>
      </c>
      <c r="C1426" s="666" t="s">
        <v>554</v>
      </c>
      <c r="D1426" s="667" t="s">
        <v>4278</v>
      </c>
      <c r="E1426" s="666" t="s">
        <v>569</v>
      </c>
      <c r="F1426" s="667" t="s">
        <v>4283</v>
      </c>
      <c r="G1426" s="666" t="s">
        <v>2238</v>
      </c>
      <c r="H1426" s="666" t="s">
        <v>2559</v>
      </c>
      <c r="I1426" s="666" t="s">
        <v>2559</v>
      </c>
      <c r="J1426" s="666" t="s">
        <v>2308</v>
      </c>
      <c r="K1426" s="666" t="s">
        <v>2560</v>
      </c>
      <c r="L1426" s="668">
        <v>1895.7700667127324</v>
      </c>
      <c r="M1426" s="668">
        <v>7</v>
      </c>
      <c r="N1426" s="669">
        <v>13270.390466989127</v>
      </c>
    </row>
    <row r="1427" spans="1:14" ht="14.4" customHeight="1" x14ac:dyDescent="0.3">
      <c r="A1427" s="664" t="s">
        <v>544</v>
      </c>
      <c r="B1427" s="665" t="s">
        <v>545</v>
      </c>
      <c r="C1427" s="666" t="s">
        <v>554</v>
      </c>
      <c r="D1427" s="667" t="s">
        <v>4278</v>
      </c>
      <c r="E1427" s="666" t="s">
        <v>569</v>
      </c>
      <c r="F1427" s="667" t="s">
        <v>4283</v>
      </c>
      <c r="G1427" s="666" t="s">
        <v>2238</v>
      </c>
      <c r="H1427" s="666" t="s">
        <v>3856</v>
      </c>
      <c r="I1427" s="666" t="s">
        <v>3856</v>
      </c>
      <c r="J1427" s="666" t="s">
        <v>3697</v>
      </c>
      <c r="K1427" s="666" t="s">
        <v>3698</v>
      </c>
      <c r="L1427" s="668">
        <v>43.209839927025229</v>
      </c>
      <c r="M1427" s="668">
        <v>4</v>
      </c>
      <c r="N1427" s="669">
        <v>172.83935970810091</v>
      </c>
    </row>
    <row r="1428" spans="1:14" ht="14.4" customHeight="1" x14ac:dyDescent="0.3">
      <c r="A1428" s="664" t="s">
        <v>544</v>
      </c>
      <c r="B1428" s="665" t="s">
        <v>545</v>
      </c>
      <c r="C1428" s="666" t="s">
        <v>554</v>
      </c>
      <c r="D1428" s="667" t="s">
        <v>4278</v>
      </c>
      <c r="E1428" s="666" t="s">
        <v>569</v>
      </c>
      <c r="F1428" s="667" t="s">
        <v>4283</v>
      </c>
      <c r="G1428" s="666" t="s">
        <v>2238</v>
      </c>
      <c r="H1428" s="666" t="s">
        <v>3857</v>
      </c>
      <c r="I1428" s="666" t="s">
        <v>3857</v>
      </c>
      <c r="J1428" s="666" t="s">
        <v>3858</v>
      </c>
      <c r="K1428" s="666" t="s">
        <v>3859</v>
      </c>
      <c r="L1428" s="668">
        <v>82.63000000000001</v>
      </c>
      <c r="M1428" s="668">
        <v>30</v>
      </c>
      <c r="N1428" s="669">
        <v>2478.9</v>
      </c>
    </row>
    <row r="1429" spans="1:14" ht="14.4" customHeight="1" x14ac:dyDescent="0.3">
      <c r="A1429" s="664" t="s">
        <v>544</v>
      </c>
      <c r="B1429" s="665" t="s">
        <v>545</v>
      </c>
      <c r="C1429" s="666" t="s">
        <v>554</v>
      </c>
      <c r="D1429" s="667" t="s">
        <v>4278</v>
      </c>
      <c r="E1429" s="666" t="s">
        <v>569</v>
      </c>
      <c r="F1429" s="667" t="s">
        <v>4283</v>
      </c>
      <c r="G1429" s="666" t="s">
        <v>2238</v>
      </c>
      <c r="H1429" s="666" t="s">
        <v>3860</v>
      </c>
      <c r="I1429" s="666" t="s">
        <v>3860</v>
      </c>
      <c r="J1429" s="666" t="s">
        <v>3861</v>
      </c>
      <c r="K1429" s="666" t="s">
        <v>3646</v>
      </c>
      <c r="L1429" s="668">
        <v>507.24999999999989</v>
      </c>
      <c r="M1429" s="668">
        <v>1</v>
      </c>
      <c r="N1429" s="669">
        <v>507.24999999999989</v>
      </c>
    </row>
    <row r="1430" spans="1:14" ht="14.4" customHeight="1" x14ac:dyDescent="0.3">
      <c r="A1430" s="664" t="s">
        <v>544</v>
      </c>
      <c r="B1430" s="665" t="s">
        <v>545</v>
      </c>
      <c r="C1430" s="666" t="s">
        <v>554</v>
      </c>
      <c r="D1430" s="667" t="s">
        <v>4278</v>
      </c>
      <c r="E1430" s="666" t="s">
        <v>569</v>
      </c>
      <c r="F1430" s="667" t="s">
        <v>4283</v>
      </c>
      <c r="G1430" s="666" t="s">
        <v>2238</v>
      </c>
      <c r="H1430" s="666" t="s">
        <v>3862</v>
      </c>
      <c r="I1430" s="666" t="s">
        <v>3862</v>
      </c>
      <c r="J1430" s="666" t="s">
        <v>3697</v>
      </c>
      <c r="K1430" s="666" t="s">
        <v>3863</v>
      </c>
      <c r="L1430" s="668">
        <v>154.31024392144201</v>
      </c>
      <c r="M1430" s="668">
        <v>5</v>
      </c>
      <c r="N1430" s="669">
        <v>771.55121960720999</v>
      </c>
    </row>
    <row r="1431" spans="1:14" ht="14.4" customHeight="1" x14ac:dyDescent="0.3">
      <c r="A1431" s="664" t="s">
        <v>544</v>
      </c>
      <c r="B1431" s="665" t="s">
        <v>545</v>
      </c>
      <c r="C1431" s="666" t="s">
        <v>554</v>
      </c>
      <c r="D1431" s="667" t="s">
        <v>4278</v>
      </c>
      <c r="E1431" s="666" t="s">
        <v>569</v>
      </c>
      <c r="F1431" s="667" t="s">
        <v>4283</v>
      </c>
      <c r="G1431" s="666" t="s">
        <v>2238</v>
      </c>
      <c r="H1431" s="666" t="s">
        <v>2563</v>
      </c>
      <c r="I1431" s="666" t="s">
        <v>2563</v>
      </c>
      <c r="J1431" s="666" t="s">
        <v>2564</v>
      </c>
      <c r="K1431" s="666" t="s">
        <v>2565</v>
      </c>
      <c r="L1431" s="668">
        <v>63.109999999999992</v>
      </c>
      <c r="M1431" s="668">
        <v>3</v>
      </c>
      <c r="N1431" s="669">
        <v>189.32999999999998</v>
      </c>
    </row>
    <row r="1432" spans="1:14" ht="14.4" customHeight="1" x14ac:dyDescent="0.3">
      <c r="A1432" s="664" t="s">
        <v>544</v>
      </c>
      <c r="B1432" s="665" t="s">
        <v>545</v>
      </c>
      <c r="C1432" s="666" t="s">
        <v>554</v>
      </c>
      <c r="D1432" s="667" t="s">
        <v>4278</v>
      </c>
      <c r="E1432" s="666" t="s">
        <v>569</v>
      </c>
      <c r="F1432" s="667" t="s">
        <v>4283</v>
      </c>
      <c r="G1432" s="666" t="s">
        <v>2238</v>
      </c>
      <c r="H1432" s="666" t="s">
        <v>2569</v>
      </c>
      <c r="I1432" s="666" t="s">
        <v>2569</v>
      </c>
      <c r="J1432" s="666" t="s">
        <v>2570</v>
      </c>
      <c r="K1432" s="666" t="s">
        <v>2571</v>
      </c>
      <c r="L1432" s="668">
        <v>77.15000000000002</v>
      </c>
      <c r="M1432" s="668">
        <v>2</v>
      </c>
      <c r="N1432" s="669">
        <v>154.30000000000004</v>
      </c>
    </row>
    <row r="1433" spans="1:14" ht="14.4" customHeight="1" x14ac:dyDescent="0.3">
      <c r="A1433" s="664" t="s">
        <v>544</v>
      </c>
      <c r="B1433" s="665" t="s">
        <v>545</v>
      </c>
      <c r="C1433" s="666" t="s">
        <v>554</v>
      </c>
      <c r="D1433" s="667" t="s">
        <v>4278</v>
      </c>
      <c r="E1433" s="666" t="s">
        <v>569</v>
      </c>
      <c r="F1433" s="667" t="s">
        <v>4283</v>
      </c>
      <c r="G1433" s="666" t="s">
        <v>2238</v>
      </c>
      <c r="H1433" s="666" t="s">
        <v>3864</v>
      </c>
      <c r="I1433" s="666" t="s">
        <v>3864</v>
      </c>
      <c r="J1433" s="666" t="s">
        <v>3701</v>
      </c>
      <c r="K1433" s="666" t="s">
        <v>3702</v>
      </c>
      <c r="L1433" s="668">
        <v>214.59333333333333</v>
      </c>
      <c r="M1433" s="668">
        <v>3</v>
      </c>
      <c r="N1433" s="669">
        <v>643.78</v>
      </c>
    </row>
    <row r="1434" spans="1:14" ht="14.4" customHeight="1" x14ac:dyDescent="0.3">
      <c r="A1434" s="664" t="s">
        <v>544</v>
      </c>
      <c r="B1434" s="665" t="s">
        <v>545</v>
      </c>
      <c r="C1434" s="666" t="s">
        <v>554</v>
      </c>
      <c r="D1434" s="667" t="s">
        <v>4278</v>
      </c>
      <c r="E1434" s="666" t="s">
        <v>569</v>
      </c>
      <c r="F1434" s="667" t="s">
        <v>4283</v>
      </c>
      <c r="G1434" s="666" t="s">
        <v>2238</v>
      </c>
      <c r="H1434" s="666" t="s">
        <v>3865</v>
      </c>
      <c r="I1434" s="666" t="s">
        <v>3865</v>
      </c>
      <c r="J1434" s="666" t="s">
        <v>3866</v>
      </c>
      <c r="K1434" s="666" t="s">
        <v>3867</v>
      </c>
      <c r="L1434" s="668">
        <v>4919.37</v>
      </c>
      <c r="M1434" s="668">
        <v>3</v>
      </c>
      <c r="N1434" s="669">
        <v>14758.11</v>
      </c>
    </row>
    <row r="1435" spans="1:14" ht="14.4" customHeight="1" x14ac:dyDescent="0.3">
      <c r="A1435" s="664" t="s">
        <v>544</v>
      </c>
      <c r="B1435" s="665" t="s">
        <v>545</v>
      </c>
      <c r="C1435" s="666" t="s">
        <v>554</v>
      </c>
      <c r="D1435" s="667" t="s">
        <v>4278</v>
      </c>
      <c r="E1435" s="666" t="s">
        <v>2575</v>
      </c>
      <c r="F1435" s="667" t="s">
        <v>4284</v>
      </c>
      <c r="G1435" s="666"/>
      <c r="H1435" s="666" t="s">
        <v>3868</v>
      </c>
      <c r="I1435" s="666" t="s">
        <v>3868</v>
      </c>
      <c r="J1435" s="666" t="s">
        <v>3869</v>
      </c>
      <c r="K1435" s="666" t="s">
        <v>2578</v>
      </c>
      <c r="L1435" s="668">
        <v>27.197407407407411</v>
      </c>
      <c r="M1435" s="668">
        <v>2</v>
      </c>
      <c r="N1435" s="669">
        <v>54.394814814814822</v>
      </c>
    </row>
    <row r="1436" spans="1:14" ht="14.4" customHeight="1" x14ac:dyDescent="0.3">
      <c r="A1436" s="664" t="s">
        <v>544</v>
      </c>
      <c r="B1436" s="665" t="s">
        <v>545</v>
      </c>
      <c r="C1436" s="666" t="s">
        <v>554</v>
      </c>
      <c r="D1436" s="667" t="s">
        <v>4278</v>
      </c>
      <c r="E1436" s="666" t="s">
        <v>2575</v>
      </c>
      <c r="F1436" s="667" t="s">
        <v>4284</v>
      </c>
      <c r="G1436" s="666"/>
      <c r="H1436" s="666" t="s">
        <v>3870</v>
      </c>
      <c r="I1436" s="666" t="s">
        <v>3870</v>
      </c>
      <c r="J1436" s="666" t="s">
        <v>3871</v>
      </c>
      <c r="K1436" s="666" t="s">
        <v>2578</v>
      </c>
      <c r="L1436" s="668">
        <v>27.196073463126606</v>
      </c>
      <c r="M1436" s="668">
        <v>2</v>
      </c>
      <c r="N1436" s="669">
        <v>54.392146926253211</v>
      </c>
    </row>
    <row r="1437" spans="1:14" ht="14.4" customHeight="1" x14ac:dyDescent="0.3">
      <c r="A1437" s="664" t="s">
        <v>544</v>
      </c>
      <c r="B1437" s="665" t="s">
        <v>545</v>
      </c>
      <c r="C1437" s="666" t="s">
        <v>554</v>
      </c>
      <c r="D1437" s="667" t="s">
        <v>4278</v>
      </c>
      <c r="E1437" s="666" t="s">
        <v>2575</v>
      </c>
      <c r="F1437" s="667" t="s">
        <v>4284</v>
      </c>
      <c r="G1437" s="666"/>
      <c r="H1437" s="666" t="s">
        <v>2576</v>
      </c>
      <c r="I1437" s="666" t="s">
        <v>2576</v>
      </c>
      <c r="J1437" s="666" t="s">
        <v>2577</v>
      </c>
      <c r="K1437" s="666" t="s">
        <v>2578</v>
      </c>
      <c r="L1437" s="668">
        <v>27.197386794256794</v>
      </c>
      <c r="M1437" s="668">
        <v>18</v>
      </c>
      <c r="N1437" s="669">
        <v>489.5529622966223</v>
      </c>
    </row>
    <row r="1438" spans="1:14" ht="14.4" customHeight="1" x14ac:dyDescent="0.3">
      <c r="A1438" s="664" t="s">
        <v>544</v>
      </c>
      <c r="B1438" s="665" t="s">
        <v>545</v>
      </c>
      <c r="C1438" s="666" t="s">
        <v>554</v>
      </c>
      <c r="D1438" s="667" t="s">
        <v>4278</v>
      </c>
      <c r="E1438" s="666" t="s">
        <v>2575</v>
      </c>
      <c r="F1438" s="667" t="s">
        <v>4284</v>
      </c>
      <c r="G1438" s="666" t="s">
        <v>613</v>
      </c>
      <c r="H1438" s="666" t="s">
        <v>3872</v>
      </c>
      <c r="I1438" s="666" t="s">
        <v>1062</v>
      </c>
      <c r="J1438" s="666" t="s">
        <v>3873</v>
      </c>
      <c r="K1438" s="666"/>
      <c r="L1438" s="668">
        <v>84.409917636077097</v>
      </c>
      <c r="M1438" s="668">
        <v>2</v>
      </c>
      <c r="N1438" s="669">
        <v>168.81983527215419</v>
      </c>
    </row>
    <row r="1439" spans="1:14" ht="14.4" customHeight="1" x14ac:dyDescent="0.3">
      <c r="A1439" s="664" t="s">
        <v>544</v>
      </c>
      <c r="B1439" s="665" t="s">
        <v>545</v>
      </c>
      <c r="C1439" s="666" t="s">
        <v>554</v>
      </c>
      <c r="D1439" s="667" t="s">
        <v>4278</v>
      </c>
      <c r="E1439" s="666" t="s">
        <v>2575</v>
      </c>
      <c r="F1439" s="667" t="s">
        <v>4284</v>
      </c>
      <c r="G1439" s="666" t="s">
        <v>613</v>
      </c>
      <c r="H1439" s="666" t="s">
        <v>2581</v>
      </c>
      <c r="I1439" s="666" t="s">
        <v>2581</v>
      </c>
      <c r="J1439" s="666" t="s">
        <v>2582</v>
      </c>
      <c r="K1439" s="666" t="s">
        <v>2578</v>
      </c>
      <c r="L1439" s="668">
        <v>33.349176388611596</v>
      </c>
      <c r="M1439" s="668">
        <v>100</v>
      </c>
      <c r="N1439" s="669">
        <v>3334.9176388611595</v>
      </c>
    </row>
    <row r="1440" spans="1:14" ht="14.4" customHeight="1" x14ac:dyDescent="0.3">
      <c r="A1440" s="664" t="s">
        <v>544</v>
      </c>
      <c r="B1440" s="665" t="s">
        <v>545</v>
      </c>
      <c r="C1440" s="666" t="s">
        <v>554</v>
      </c>
      <c r="D1440" s="667" t="s">
        <v>4278</v>
      </c>
      <c r="E1440" s="666" t="s">
        <v>2575</v>
      </c>
      <c r="F1440" s="667" t="s">
        <v>4284</v>
      </c>
      <c r="G1440" s="666" t="s">
        <v>613</v>
      </c>
      <c r="H1440" s="666" t="s">
        <v>2583</v>
      </c>
      <c r="I1440" s="666" t="s">
        <v>2583</v>
      </c>
      <c r="J1440" s="666" t="s">
        <v>2584</v>
      </c>
      <c r="K1440" s="666" t="s">
        <v>2585</v>
      </c>
      <c r="L1440" s="668">
        <v>2030.1</v>
      </c>
      <c r="M1440" s="668">
        <v>5</v>
      </c>
      <c r="N1440" s="669">
        <v>10150.5</v>
      </c>
    </row>
    <row r="1441" spans="1:14" ht="14.4" customHeight="1" x14ac:dyDescent="0.3">
      <c r="A1441" s="664" t="s">
        <v>544</v>
      </c>
      <c r="B1441" s="665" t="s">
        <v>545</v>
      </c>
      <c r="C1441" s="666" t="s">
        <v>554</v>
      </c>
      <c r="D1441" s="667" t="s">
        <v>4278</v>
      </c>
      <c r="E1441" s="666" t="s">
        <v>2575</v>
      </c>
      <c r="F1441" s="667" t="s">
        <v>4284</v>
      </c>
      <c r="G1441" s="666" t="s">
        <v>613</v>
      </c>
      <c r="H1441" s="666" t="s">
        <v>2586</v>
      </c>
      <c r="I1441" s="666" t="s">
        <v>2586</v>
      </c>
      <c r="J1441" s="666" t="s">
        <v>2587</v>
      </c>
      <c r="K1441" s="666" t="s">
        <v>2585</v>
      </c>
      <c r="L1441" s="668">
        <v>1109.04</v>
      </c>
      <c r="M1441" s="668">
        <v>5</v>
      </c>
      <c r="N1441" s="669">
        <v>5545.2</v>
      </c>
    </row>
    <row r="1442" spans="1:14" ht="14.4" customHeight="1" x14ac:dyDescent="0.3">
      <c r="A1442" s="664" t="s">
        <v>544</v>
      </c>
      <c r="B1442" s="665" t="s">
        <v>545</v>
      </c>
      <c r="C1442" s="666" t="s">
        <v>554</v>
      </c>
      <c r="D1442" s="667" t="s">
        <v>4278</v>
      </c>
      <c r="E1442" s="666" t="s">
        <v>2575</v>
      </c>
      <c r="F1442" s="667" t="s">
        <v>4284</v>
      </c>
      <c r="G1442" s="666" t="s">
        <v>2238</v>
      </c>
      <c r="H1442" s="666" t="s">
        <v>2588</v>
      </c>
      <c r="I1442" s="666" t="s">
        <v>2589</v>
      </c>
      <c r="J1442" s="666" t="s">
        <v>2590</v>
      </c>
      <c r="K1442" s="666" t="s">
        <v>2578</v>
      </c>
      <c r="L1442" s="668">
        <v>40.919915897279182</v>
      </c>
      <c r="M1442" s="668">
        <v>42</v>
      </c>
      <c r="N1442" s="669">
        <v>1718.6364676857256</v>
      </c>
    </row>
    <row r="1443" spans="1:14" ht="14.4" customHeight="1" x14ac:dyDescent="0.3">
      <c r="A1443" s="664" t="s">
        <v>544</v>
      </c>
      <c r="B1443" s="665" t="s">
        <v>545</v>
      </c>
      <c r="C1443" s="666" t="s">
        <v>554</v>
      </c>
      <c r="D1443" s="667" t="s">
        <v>4278</v>
      </c>
      <c r="E1443" s="666" t="s">
        <v>2575</v>
      </c>
      <c r="F1443" s="667" t="s">
        <v>4284</v>
      </c>
      <c r="G1443" s="666" t="s">
        <v>2238</v>
      </c>
      <c r="H1443" s="666" t="s">
        <v>2591</v>
      </c>
      <c r="I1443" s="666" t="s">
        <v>2592</v>
      </c>
      <c r="J1443" s="666" t="s">
        <v>2593</v>
      </c>
      <c r="K1443" s="666" t="s">
        <v>2578</v>
      </c>
      <c r="L1443" s="668">
        <v>40.919991099345587</v>
      </c>
      <c r="M1443" s="668">
        <v>60</v>
      </c>
      <c r="N1443" s="669">
        <v>2455.1994659607353</v>
      </c>
    </row>
    <row r="1444" spans="1:14" ht="14.4" customHeight="1" x14ac:dyDescent="0.3">
      <c r="A1444" s="664" t="s">
        <v>544</v>
      </c>
      <c r="B1444" s="665" t="s">
        <v>545</v>
      </c>
      <c r="C1444" s="666" t="s">
        <v>554</v>
      </c>
      <c r="D1444" s="667" t="s">
        <v>4278</v>
      </c>
      <c r="E1444" s="666" t="s">
        <v>2575</v>
      </c>
      <c r="F1444" s="667" t="s">
        <v>4284</v>
      </c>
      <c r="G1444" s="666" t="s">
        <v>2238</v>
      </c>
      <c r="H1444" s="666" t="s">
        <v>3874</v>
      </c>
      <c r="I1444" s="666" t="s">
        <v>3875</v>
      </c>
      <c r="J1444" s="666" t="s">
        <v>3876</v>
      </c>
      <c r="K1444" s="666" t="s">
        <v>2578</v>
      </c>
      <c r="L1444" s="668">
        <v>41.18</v>
      </c>
      <c r="M1444" s="668">
        <v>17</v>
      </c>
      <c r="N1444" s="669">
        <v>700.06</v>
      </c>
    </row>
    <row r="1445" spans="1:14" ht="14.4" customHeight="1" x14ac:dyDescent="0.3">
      <c r="A1445" s="664" t="s">
        <v>544</v>
      </c>
      <c r="B1445" s="665" t="s">
        <v>545</v>
      </c>
      <c r="C1445" s="666" t="s">
        <v>554</v>
      </c>
      <c r="D1445" s="667" t="s">
        <v>4278</v>
      </c>
      <c r="E1445" s="666" t="s">
        <v>2575</v>
      </c>
      <c r="F1445" s="667" t="s">
        <v>4284</v>
      </c>
      <c r="G1445" s="666" t="s">
        <v>2238</v>
      </c>
      <c r="H1445" s="666" t="s">
        <v>3877</v>
      </c>
      <c r="I1445" s="666" t="s">
        <v>3878</v>
      </c>
      <c r="J1445" s="666" t="s">
        <v>3879</v>
      </c>
      <c r="K1445" s="666" t="s">
        <v>2578</v>
      </c>
      <c r="L1445" s="668">
        <v>41.18</v>
      </c>
      <c r="M1445" s="668">
        <v>21</v>
      </c>
      <c r="N1445" s="669">
        <v>864.78</v>
      </c>
    </row>
    <row r="1446" spans="1:14" ht="14.4" customHeight="1" x14ac:dyDescent="0.3">
      <c r="A1446" s="664" t="s">
        <v>544</v>
      </c>
      <c r="B1446" s="665" t="s">
        <v>545</v>
      </c>
      <c r="C1446" s="666" t="s">
        <v>554</v>
      </c>
      <c r="D1446" s="667" t="s">
        <v>4278</v>
      </c>
      <c r="E1446" s="666" t="s">
        <v>2575</v>
      </c>
      <c r="F1446" s="667" t="s">
        <v>4284</v>
      </c>
      <c r="G1446" s="666" t="s">
        <v>2238</v>
      </c>
      <c r="H1446" s="666" t="s">
        <v>3880</v>
      </c>
      <c r="I1446" s="666" t="s">
        <v>3881</v>
      </c>
      <c r="J1446" s="666" t="s">
        <v>3882</v>
      </c>
      <c r="K1446" s="666" t="s">
        <v>2578</v>
      </c>
      <c r="L1446" s="668">
        <v>41.18</v>
      </c>
      <c r="M1446" s="668">
        <v>24</v>
      </c>
      <c r="N1446" s="669">
        <v>988.31999999999994</v>
      </c>
    </row>
    <row r="1447" spans="1:14" ht="14.4" customHeight="1" x14ac:dyDescent="0.3">
      <c r="A1447" s="664" t="s">
        <v>544</v>
      </c>
      <c r="B1447" s="665" t="s">
        <v>545</v>
      </c>
      <c r="C1447" s="666" t="s">
        <v>554</v>
      </c>
      <c r="D1447" s="667" t="s">
        <v>4278</v>
      </c>
      <c r="E1447" s="666" t="s">
        <v>2575</v>
      </c>
      <c r="F1447" s="667" t="s">
        <v>4284</v>
      </c>
      <c r="G1447" s="666" t="s">
        <v>2238</v>
      </c>
      <c r="H1447" s="666" t="s">
        <v>2597</v>
      </c>
      <c r="I1447" s="666" t="s">
        <v>2597</v>
      </c>
      <c r="J1447" s="666" t="s">
        <v>2598</v>
      </c>
      <c r="K1447" s="666" t="s">
        <v>2596</v>
      </c>
      <c r="L1447" s="668">
        <v>148.95999999999998</v>
      </c>
      <c r="M1447" s="668">
        <v>7</v>
      </c>
      <c r="N1447" s="669">
        <v>1042.7199999999998</v>
      </c>
    </row>
    <row r="1448" spans="1:14" ht="14.4" customHeight="1" x14ac:dyDescent="0.3">
      <c r="A1448" s="664" t="s">
        <v>544</v>
      </c>
      <c r="B1448" s="665" t="s">
        <v>545</v>
      </c>
      <c r="C1448" s="666" t="s">
        <v>554</v>
      </c>
      <c r="D1448" s="667" t="s">
        <v>4278</v>
      </c>
      <c r="E1448" s="666" t="s">
        <v>2575</v>
      </c>
      <c r="F1448" s="667" t="s">
        <v>4284</v>
      </c>
      <c r="G1448" s="666" t="s">
        <v>2238</v>
      </c>
      <c r="H1448" s="666" t="s">
        <v>2599</v>
      </c>
      <c r="I1448" s="666" t="s">
        <v>2599</v>
      </c>
      <c r="J1448" s="666" t="s">
        <v>2600</v>
      </c>
      <c r="K1448" s="666" t="s">
        <v>2596</v>
      </c>
      <c r="L1448" s="668">
        <v>148.96000000000004</v>
      </c>
      <c r="M1448" s="668">
        <v>2</v>
      </c>
      <c r="N1448" s="669">
        <v>297.92000000000007</v>
      </c>
    </row>
    <row r="1449" spans="1:14" ht="14.4" customHeight="1" x14ac:dyDescent="0.3">
      <c r="A1449" s="664" t="s">
        <v>544</v>
      </c>
      <c r="B1449" s="665" t="s">
        <v>545</v>
      </c>
      <c r="C1449" s="666" t="s">
        <v>554</v>
      </c>
      <c r="D1449" s="667" t="s">
        <v>4278</v>
      </c>
      <c r="E1449" s="666" t="s">
        <v>2575</v>
      </c>
      <c r="F1449" s="667" t="s">
        <v>4284</v>
      </c>
      <c r="G1449" s="666" t="s">
        <v>2238</v>
      </c>
      <c r="H1449" s="666" t="s">
        <v>3883</v>
      </c>
      <c r="I1449" s="666" t="s">
        <v>3883</v>
      </c>
      <c r="J1449" s="666" t="s">
        <v>2584</v>
      </c>
      <c r="K1449" s="666" t="s">
        <v>2612</v>
      </c>
      <c r="L1449" s="668">
        <v>253.37789910235014</v>
      </c>
      <c r="M1449" s="668">
        <v>82</v>
      </c>
      <c r="N1449" s="669">
        <v>20776.987726392712</v>
      </c>
    </row>
    <row r="1450" spans="1:14" ht="14.4" customHeight="1" x14ac:dyDescent="0.3">
      <c r="A1450" s="664" t="s">
        <v>544</v>
      </c>
      <c r="B1450" s="665" t="s">
        <v>545</v>
      </c>
      <c r="C1450" s="666" t="s">
        <v>554</v>
      </c>
      <c r="D1450" s="667" t="s">
        <v>4278</v>
      </c>
      <c r="E1450" s="666" t="s">
        <v>2575</v>
      </c>
      <c r="F1450" s="667" t="s">
        <v>4284</v>
      </c>
      <c r="G1450" s="666" t="s">
        <v>2238</v>
      </c>
      <c r="H1450" s="666" t="s">
        <v>2603</v>
      </c>
      <c r="I1450" s="666" t="s">
        <v>2604</v>
      </c>
      <c r="J1450" s="666" t="s">
        <v>2605</v>
      </c>
      <c r="K1450" s="666" t="s">
        <v>2606</v>
      </c>
      <c r="L1450" s="668">
        <v>156.49003914883465</v>
      </c>
      <c r="M1450" s="668">
        <v>217</v>
      </c>
      <c r="N1450" s="669">
        <v>33958.338495297117</v>
      </c>
    </row>
    <row r="1451" spans="1:14" ht="14.4" customHeight="1" x14ac:dyDescent="0.3">
      <c r="A1451" s="664" t="s">
        <v>544</v>
      </c>
      <c r="B1451" s="665" t="s">
        <v>545</v>
      </c>
      <c r="C1451" s="666" t="s">
        <v>554</v>
      </c>
      <c r="D1451" s="667" t="s">
        <v>4278</v>
      </c>
      <c r="E1451" s="666" t="s">
        <v>2575</v>
      </c>
      <c r="F1451" s="667" t="s">
        <v>4284</v>
      </c>
      <c r="G1451" s="666" t="s">
        <v>2238</v>
      </c>
      <c r="H1451" s="666" t="s">
        <v>2607</v>
      </c>
      <c r="I1451" s="666" t="s">
        <v>2608</v>
      </c>
      <c r="J1451" s="666" t="s">
        <v>2609</v>
      </c>
      <c r="K1451" s="666" t="s">
        <v>2610</v>
      </c>
      <c r="L1451" s="668">
        <v>198.88996452183929</v>
      </c>
      <c r="M1451" s="668">
        <v>27</v>
      </c>
      <c r="N1451" s="669">
        <v>5370.0290420896608</v>
      </c>
    </row>
    <row r="1452" spans="1:14" ht="14.4" customHeight="1" x14ac:dyDescent="0.3">
      <c r="A1452" s="664" t="s">
        <v>544</v>
      </c>
      <c r="B1452" s="665" t="s">
        <v>545</v>
      </c>
      <c r="C1452" s="666" t="s">
        <v>554</v>
      </c>
      <c r="D1452" s="667" t="s">
        <v>4278</v>
      </c>
      <c r="E1452" s="666" t="s">
        <v>2575</v>
      </c>
      <c r="F1452" s="667" t="s">
        <v>4284</v>
      </c>
      <c r="G1452" s="666" t="s">
        <v>2238</v>
      </c>
      <c r="H1452" s="666" t="s">
        <v>2611</v>
      </c>
      <c r="I1452" s="666" t="s">
        <v>2611</v>
      </c>
      <c r="J1452" s="666" t="s">
        <v>2587</v>
      </c>
      <c r="K1452" s="666" t="s">
        <v>2612</v>
      </c>
      <c r="L1452" s="668">
        <v>138.63</v>
      </c>
      <c r="M1452" s="668">
        <v>32</v>
      </c>
      <c r="N1452" s="669">
        <v>4436.16</v>
      </c>
    </row>
    <row r="1453" spans="1:14" ht="14.4" customHeight="1" x14ac:dyDescent="0.3">
      <c r="A1453" s="664" t="s">
        <v>544</v>
      </c>
      <c r="B1453" s="665" t="s">
        <v>545</v>
      </c>
      <c r="C1453" s="666" t="s">
        <v>554</v>
      </c>
      <c r="D1453" s="667" t="s">
        <v>4278</v>
      </c>
      <c r="E1453" s="666" t="s">
        <v>2575</v>
      </c>
      <c r="F1453" s="667" t="s">
        <v>4284</v>
      </c>
      <c r="G1453" s="666" t="s">
        <v>2238</v>
      </c>
      <c r="H1453" s="666" t="s">
        <v>2613</v>
      </c>
      <c r="I1453" s="666" t="s">
        <v>2613</v>
      </c>
      <c r="J1453" s="666" t="s">
        <v>2614</v>
      </c>
      <c r="K1453" s="666" t="s">
        <v>2615</v>
      </c>
      <c r="L1453" s="668">
        <v>111.95000000000003</v>
      </c>
      <c r="M1453" s="668">
        <v>8</v>
      </c>
      <c r="N1453" s="669">
        <v>895.60000000000025</v>
      </c>
    </row>
    <row r="1454" spans="1:14" ht="14.4" customHeight="1" x14ac:dyDescent="0.3">
      <c r="A1454" s="664" t="s">
        <v>544</v>
      </c>
      <c r="B1454" s="665" t="s">
        <v>545</v>
      </c>
      <c r="C1454" s="666" t="s">
        <v>554</v>
      </c>
      <c r="D1454" s="667" t="s">
        <v>4278</v>
      </c>
      <c r="E1454" s="666" t="s">
        <v>2575</v>
      </c>
      <c r="F1454" s="667" t="s">
        <v>4284</v>
      </c>
      <c r="G1454" s="666" t="s">
        <v>2238</v>
      </c>
      <c r="H1454" s="666" t="s">
        <v>2616</v>
      </c>
      <c r="I1454" s="666" t="s">
        <v>2616</v>
      </c>
      <c r="J1454" s="666" t="s">
        <v>2617</v>
      </c>
      <c r="K1454" s="666" t="s">
        <v>2615</v>
      </c>
      <c r="L1454" s="668">
        <v>111.94993406201824</v>
      </c>
      <c r="M1454" s="668">
        <v>5</v>
      </c>
      <c r="N1454" s="669">
        <v>559.74967031009123</v>
      </c>
    </row>
    <row r="1455" spans="1:14" ht="14.4" customHeight="1" x14ac:dyDescent="0.3">
      <c r="A1455" s="664" t="s">
        <v>544</v>
      </c>
      <c r="B1455" s="665" t="s">
        <v>545</v>
      </c>
      <c r="C1455" s="666" t="s">
        <v>554</v>
      </c>
      <c r="D1455" s="667" t="s">
        <v>4278</v>
      </c>
      <c r="E1455" s="666" t="s">
        <v>2575</v>
      </c>
      <c r="F1455" s="667" t="s">
        <v>4284</v>
      </c>
      <c r="G1455" s="666" t="s">
        <v>2238</v>
      </c>
      <c r="H1455" s="666" t="s">
        <v>2618</v>
      </c>
      <c r="I1455" s="666" t="s">
        <v>2619</v>
      </c>
      <c r="J1455" s="666" t="s">
        <v>2620</v>
      </c>
      <c r="K1455" s="666" t="s">
        <v>2621</v>
      </c>
      <c r="L1455" s="668">
        <v>111.95000000000002</v>
      </c>
      <c r="M1455" s="668">
        <v>4</v>
      </c>
      <c r="N1455" s="669">
        <v>447.80000000000007</v>
      </c>
    </row>
    <row r="1456" spans="1:14" ht="14.4" customHeight="1" x14ac:dyDescent="0.3">
      <c r="A1456" s="664" t="s">
        <v>544</v>
      </c>
      <c r="B1456" s="665" t="s">
        <v>545</v>
      </c>
      <c r="C1456" s="666" t="s">
        <v>554</v>
      </c>
      <c r="D1456" s="667" t="s">
        <v>4278</v>
      </c>
      <c r="E1456" s="666" t="s">
        <v>2575</v>
      </c>
      <c r="F1456" s="667" t="s">
        <v>4284</v>
      </c>
      <c r="G1456" s="666" t="s">
        <v>2238</v>
      </c>
      <c r="H1456" s="666" t="s">
        <v>2622</v>
      </c>
      <c r="I1456" s="666" t="s">
        <v>2623</v>
      </c>
      <c r="J1456" s="666" t="s">
        <v>2624</v>
      </c>
      <c r="K1456" s="666" t="s">
        <v>2596</v>
      </c>
      <c r="L1456" s="668">
        <v>135.59999999999997</v>
      </c>
      <c r="M1456" s="668">
        <v>2</v>
      </c>
      <c r="N1456" s="669">
        <v>271.19999999999993</v>
      </c>
    </row>
    <row r="1457" spans="1:14" ht="14.4" customHeight="1" x14ac:dyDescent="0.3">
      <c r="A1457" s="664" t="s">
        <v>544</v>
      </c>
      <c r="B1457" s="665" t="s">
        <v>545</v>
      </c>
      <c r="C1457" s="666" t="s">
        <v>554</v>
      </c>
      <c r="D1457" s="667" t="s">
        <v>4278</v>
      </c>
      <c r="E1457" s="666" t="s">
        <v>2575</v>
      </c>
      <c r="F1457" s="667" t="s">
        <v>4284</v>
      </c>
      <c r="G1457" s="666" t="s">
        <v>2238</v>
      </c>
      <c r="H1457" s="666" t="s">
        <v>2628</v>
      </c>
      <c r="I1457" s="666" t="s">
        <v>2629</v>
      </c>
      <c r="J1457" s="666" t="s">
        <v>2630</v>
      </c>
      <c r="K1457" s="666" t="s">
        <v>2596</v>
      </c>
      <c r="L1457" s="668">
        <v>135.6</v>
      </c>
      <c r="M1457" s="668">
        <v>4</v>
      </c>
      <c r="N1457" s="669">
        <v>542.4</v>
      </c>
    </row>
    <row r="1458" spans="1:14" ht="14.4" customHeight="1" x14ac:dyDescent="0.3">
      <c r="A1458" s="664" t="s">
        <v>544</v>
      </c>
      <c r="B1458" s="665" t="s">
        <v>545</v>
      </c>
      <c r="C1458" s="666" t="s">
        <v>554</v>
      </c>
      <c r="D1458" s="667" t="s">
        <v>4278</v>
      </c>
      <c r="E1458" s="666" t="s">
        <v>2575</v>
      </c>
      <c r="F1458" s="667" t="s">
        <v>4284</v>
      </c>
      <c r="G1458" s="666" t="s">
        <v>2238</v>
      </c>
      <c r="H1458" s="666" t="s">
        <v>2631</v>
      </c>
      <c r="I1458" s="666" t="s">
        <v>2632</v>
      </c>
      <c r="J1458" s="666" t="s">
        <v>2633</v>
      </c>
      <c r="K1458" s="666" t="s">
        <v>2596</v>
      </c>
      <c r="L1458" s="668">
        <v>135.60000000000002</v>
      </c>
      <c r="M1458" s="668">
        <v>8</v>
      </c>
      <c r="N1458" s="669">
        <v>1084.8000000000002</v>
      </c>
    </row>
    <row r="1459" spans="1:14" ht="14.4" customHeight="1" x14ac:dyDescent="0.3">
      <c r="A1459" s="664" t="s">
        <v>544</v>
      </c>
      <c r="B1459" s="665" t="s">
        <v>545</v>
      </c>
      <c r="C1459" s="666" t="s">
        <v>554</v>
      </c>
      <c r="D1459" s="667" t="s">
        <v>4278</v>
      </c>
      <c r="E1459" s="666" t="s">
        <v>2575</v>
      </c>
      <c r="F1459" s="667" t="s">
        <v>4284</v>
      </c>
      <c r="G1459" s="666" t="s">
        <v>2238</v>
      </c>
      <c r="H1459" s="666" t="s">
        <v>2634</v>
      </c>
      <c r="I1459" s="666" t="s">
        <v>2635</v>
      </c>
      <c r="J1459" s="666" t="s">
        <v>2636</v>
      </c>
      <c r="K1459" s="666" t="s">
        <v>2615</v>
      </c>
      <c r="L1459" s="668">
        <v>111.95000000000002</v>
      </c>
      <c r="M1459" s="668">
        <v>7</v>
      </c>
      <c r="N1459" s="669">
        <v>783.65000000000009</v>
      </c>
    </row>
    <row r="1460" spans="1:14" ht="14.4" customHeight="1" x14ac:dyDescent="0.3">
      <c r="A1460" s="664" t="s">
        <v>544</v>
      </c>
      <c r="B1460" s="665" t="s">
        <v>545</v>
      </c>
      <c r="C1460" s="666" t="s">
        <v>554</v>
      </c>
      <c r="D1460" s="667" t="s">
        <v>4278</v>
      </c>
      <c r="E1460" s="666" t="s">
        <v>2575</v>
      </c>
      <c r="F1460" s="667" t="s">
        <v>4284</v>
      </c>
      <c r="G1460" s="666" t="s">
        <v>2238</v>
      </c>
      <c r="H1460" s="666" t="s">
        <v>2637</v>
      </c>
      <c r="I1460" s="666" t="s">
        <v>2637</v>
      </c>
      <c r="J1460" s="666" t="s">
        <v>2638</v>
      </c>
      <c r="K1460" s="666" t="s">
        <v>2639</v>
      </c>
      <c r="L1460" s="668">
        <v>163.67000000000002</v>
      </c>
      <c r="M1460" s="668">
        <v>25.25</v>
      </c>
      <c r="N1460" s="669">
        <v>4132.6675000000005</v>
      </c>
    </row>
    <row r="1461" spans="1:14" ht="14.4" customHeight="1" x14ac:dyDescent="0.3">
      <c r="A1461" s="664" t="s">
        <v>544</v>
      </c>
      <c r="B1461" s="665" t="s">
        <v>545</v>
      </c>
      <c r="C1461" s="666" t="s">
        <v>554</v>
      </c>
      <c r="D1461" s="667" t="s">
        <v>4278</v>
      </c>
      <c r="E1461" s="666" t="s">
        <v>2575</v>
      </c>
      <c r="F1461" s="667" t="s">
        <v>4284</v>
      </c>
      <c r="G1461" s="666" t="s">
        <v>2238</v>
      </c>
      <c r="H1461" s="666" t="s">
        <v>2644</v>
      </c>
      <c r="I1461" s="666" t="s">
        <v>2644</v>
      </c>
      <c r="J1461" s="666" t="s">
        <v>2645</v>
      </c>
      <c r="K1461" s="666" t="s">
        <v>2646</v>
      </c>
      <c r="L1461" s="668">
        <v>179.26010653476519</v>
      </c>
      <c r="M1461" s="668">
        <v>111</v>
      </c>
      <c r="N1461" s="669">
        <v>19897.871825358936</v>
      </c>
    </row>
    <row r="1462" spans="1:14" ht="14.4" customHeight="1" x14ac:dyDescent="0.3">
      <c r="A1462" s="664" t="s">
        <v>544</v>
      </c>
      <c r="B1462" s="665" t="s">
        <v>545</v>
      </c>
      <c r="C1462" s="666" t="s">
        <v>554</v>
      </c>
      <c r="D1462" s="667" t="s">
        <v>4278</v>
      </c>
      <c r="E1462" s="666" t="s">
        <v>2575</v>
      </c>
      <c r="F1462" s="667" t="s">
        <v>4284</v>
      </c>
      <c r="G1462" s="666" t="s">
        <v>2238</v>
      </c>
      <c r="H1462" s="666" t="s">
        <v>3884</v>
      </c>
      <c r="I1462" s="666" t="s">
        <v>3884</v>
      </c>
      <c r="J1462" s="666" t="s">
        <v>3885</v>
      </c>
      <c r="K1462" s="666" t="s">
        <v>2639</v>
      </c>
      <c r="L1462" s="668">
        <v>129.97000000000003</v>
      </c>
      <c r="M1462" s="668">
        <v>13</v>
      </c>
      <c r="N1462" s="669">
        <v>1689.6100000000004</v>
      </c>
    </row>
    <row r="1463" spans="1:14" ht="14.4" customHeight="1" x14ac:dyDescent="0.3">
      <c r="A1463" s="664" t="s">
        <v>544</v>
      </c>
      <c r="B1463" s="665" t="s">
        <v>545</v>
      </c>
      <c r="C1463" s="666" t="s">
        <v>554</v>
      </c>
      <c r="D1463" s="667" t="s">
        <v>4278</v>
      </c>
      <c r="E1463" s="666" t="s">
        <v>2575</v>
      </c>
      <c r="F1463" s="667" t="s">
        <v>4284</v>
      </c>
      <c r="G1463" s="666" t="s">
        <v>2238</v>
      </c>
      <c r="H1463" s="666" t="s">
        <v>2647</v>
      </c>
      <c r="I1463" s="666" t="s">
        <v>2647</v>
      </c>
      <c r="J1463" s="666" t="s">
        <v>2648</v>
      </c>
      <c r="K1463" s="666" t="s">
        <v>2639</v>
      </c>
      <c r="L1463" s="668">
        <v>145.50000000000003</v>
      </c>
      <c r="M1463" s="668">
        <v>1</v>
      </c>
      <c r="N1463" s="669">
        <v>145.50000000000003</v>
      </c>
    </row>
    <row r="1464" spans="1:14" ht="14.4" customHeight="1" x14ac:dyDescent="0.3">
      <c r="A1464" s="664" t="s">
        <v>544</v>
      </c>
      <c r="B1464" s="665" t="s">
        <v>545</v>
      </c>
      <c r="C1464" s="666" t="s">
        <v>554</v>
      </c>
      <c r="D1464" s="667" t="s">
        <v>4278</v>
      </c>
      <c r="E1464" s="666" t="s">
        <v>2575</v>
      </c>
      <c r="F1464" s="667" t="s">
        <v>4284</v>
      </c>
      <c r="G1464" s="666" t="s">
        <v>2238</v>
      </c>
      <c r="H1464" s="666" t="s">
        <v>2649</v>
      </c>
      <c r="I1464" s="666" t="s">
        <v>2649</v>
      </c>
      <c r="J1464" s="666" t="s">
        <v>2650</v>
      </c>
      <c r="K1464" s="666" t="s">
        <v>2639</v>
      </c>
      <c r="L1464" s="668">
        <v>145.5</v>
      </c>
      <c r="M1464" s="668">
        <v>1</v>
      </c>
      <c r="N1464" s="669">
        <v>145.5</v>
      </c>
    </row>
    <row r="1465" spans="1:14" ht="14.4" customHeight="1" x14ac:dyDescent="0.3">
      <c r="A1465" s="664" t="s">
        <v>544</v>
      </c>
      <c r="B1465" s="665" t="s">
        <v>545</v>
      </c>
      <c r="C1465" s="666" t="s">
        <v>554</v>
      </c>
      <c r="D1465" s="667" t="s">
        <v>4278</v>
      </c>
      <c r="E1465" s="666" t="s">
        <v>2575</v>
      </c>
      <c r="F1465" s="667" t="s">
        <v>4284</v>
      </c>
      <c r="G1465" s="666" t="s">
        <v>2238</v>
      </c>
      <c r="H1465" s="666" t="s">
        <v>2651</v>
      </c>
      <c r="I1465" s="666" t="s">
        <v>2651</v>
      </c>
      <c r="J1465" s="666" t="s">
        <v>2652</v>
      </c>
      <c r="K1465" s="666" t="s">
        <v>2639</v>
      </c>
      <c r="L1465" s="668">
        <v>129.97</v>
      </c>
      <c r="M1465" s="668">
        <v>3</v>
      </c>
      <c r="N1465" s="669">
        <v>389.90999999999997</v>
      </c>
    </row>
    <row r="1466" spans="1:14" ht="14.4" customHeight="1" x14ac:dyDescent="0.3">
      <c r="A1466" s="664" t="s">
        <v>544</v>
      </c>
      <c r="B1466" s="665" t="s">
        <v>545</v>
      </c>
      <c r="C1466" s="666" t="s">
        <v>554</v>
      </c>
      <c r="D1466" s="667" t="s">
        <v>4278</v>
      </c>
      <c r="E1466" s="666" t="s">
        <v>2575</v>
      </c>
      <c r="F1466" s="667" t="s">
        <v>4284</v>
      </c>
      <c r="G1466" s="666" t="s">
        <v>2238</v>
      </c>
      <c r="H1466" s="666" t="s">
        <v>3886</v>
      </c>
      <c r="I1466" s="666" t="s">
        <v>3886</v>
      </c>
      <c r="J1466" s="666" t="s">
        <v>3887</v>
      </c>
      <c r="K1466" s="666" t="s">
        <v>2639</v>
      </c>
      <c r="L1466" s="668">
        <v>129.97</v>
      </c>
      <c r="M1466" s="668">
        <v>1</v>
      </c>
      <c r="N1466" s="669">
        <v>129.97</v>
      </c>
    </row>
    <row r="1467" spans="1:14" ht="14.4" customHeight="1" x14ac:dyDescent="0.3">
      <c r="A1467" s="664" t="s">
        <v>544</v>
      </c>
      <c r="B1467" s="665" t="s">
        <v>545</v>
      </c>
      <c r="C1467" s="666" t="s">
        <v>554</v>
      </c>
      <c r="D1467" s="667" t="s">
        <v>4278</v>
      </c>
      <c r="E1467" s="666" t="s">
        <v>2575</v>
      </c>
      <c r="F1467" s="667" t="s">
        <v>4284</v>
      </c>
      <c r="G1467" s="666" t="s">
        <v>2238</v>
      </c>
      <c r="H1467" s="666" t="s">
        <v>3888</v>
      </c>
      <c r="I1467" s="666" t="s">
        <v>3888</v>
      </c>
      <c r="J1467" s="666" t="s">
        <v>3889</v>
      </c>
      <c r="K1467" s="666" t="s">
        <v>2639</v>
      </c>
      <c r="L1467" s="668">
        <v>129.96999999999997</v>
      </c>
      <c r="M1467" s="668">
        <v>5</v>
      </c>
      <c r="N1467" s="669">
        <v>649.84999999999991</v>
      </c>
    </row>
    <row r="1468" spans="1:14" ht="14.4" customHeight="1" x14ac:dyDescent="0.3">
      <c r="A1468" s="664" t="s">
        <v>544</v>
      </c>
      <c r="B1468" s="665" t="s">
        <v>545</v>
      </c>
      <c r="C1468" s="666" t="s">
        <v>554</v>
      </c>
      <c r="D1468" s="667" t="s">
        <v>4278</v>
      </c>
      <c r="E1468" s="666" t="s">
        <v>2575</v>
      </c>
      <c r="F1468" s="667" t="s">
        <v>4284</v>
      </c>
      <c r="G1468" s="666" t="s">
        <v>2238</v>
      </c>
      <c r="H1468" s="666" t="s">
        <v>2657</v>
      </c>
      <c r="I1468" s="666" t="s">
        <v>2658</v>
      </c>
      <c r="J1468" s="666" t="s">
        <v>2659</v>
      </c>
      <c r="K1468" s="666" t="s">
        <v>2578</v>
      </c>
      <c r="L1468" s="668">
        <v>30.670000000000005</v>
      </c>
      <c r="M1468" s="668">
        <v>5</v>
      </c>
      <c r="N1468" s="669">
        <v>153.35000000000002</v>
      </c>
    </row>
    <row r="1469" spans="1:14" ht="14.4" customHeight="1" x14ac:dyDescent="0.3">
      <c r="A1469" s="664" t="s">
        <v>544</v>
      </c>
      <c r="B1469" s="665" t="s">
        <v>545</v>
      </c>
      <c r="C1469" s="666" t="s">
        <v>554</v>
      </c>
      <c r="D1469" s="667" t="s">
        <v>4278</v>
      </c>
      <c r="E1469" s="666" t="s">
        <v>2575</v>
      </c>
      <c r="F1469" s="667" t="s">
        <v>4284</v>
      </c>
      <c r="G1469" s="666" t="s">
        <v>2238</v>
      </c>
      <c r="H1469" s="666" t="s">
        <v>2660</v>
      </c>
      <c r="I1469" s="666" t="s">
        <v>2660</v>
      </c>
      <c r="J1469" s="666" t="s">
        <v>2661</v>
      </c>
      <c r="K1469" s="666" t="s">
        <v>2596</v>
      </c>
      <c r="L1469" s="668">
        <v>135.59932202667056</v>
      </c>
      <c r="M1469" s="668">
        <v>11</v>
      </c>
      <c r="N1469" s="669">
        <v>1491.5925422933763</v>
      </c>
    </row>
    <row r="1470" spans="1:14" ht="14.4" customHeight="1" x14ac:dyDescent="0.3">
      <c r="A1470" s="664" t="s">
        <v>544</v>
      </c>
      <c r="B1470" s="665" t="s">
        <v>545</v>
      </c>
      <c r="C1470" s="666" t="s">
        <v>554</v>
      </c>
      <c r="D1470" s="667" t="s">
        <v>4278</v>
      </c>
      <c r="E1470" s="666" t="s">
        <v>2575</v>
      </c>
      <c r="F1470" s="667" t="s">
        <v>4284</v>
      </c>
      <c r="G1470" s="666" t="s">
        <v>2238</v>
      </c>
      <c r="H1470" s="666" t="s">
        <v>3890</v>
      </c>
      <c r="I1470" s="666" t="s">
        <v>3890</v>
      </c>
      <c r="J1470" s="666" t="s">
        <v>3891</v>
      </c>
      <c r="K1470" s="666" t="s">
        <v>2596</v>
      </c>
      <c r="L1470" s="668">
        <v>148.96</v>
      </c>
      <c r="M1470" s="668">
        <v>8</v>
      </c>
      <c r="N1470" s="669">
        <v>1191.68</v>
      </c>
    </row>
    <row r="1471" spans="1:14" ht="14.4" customHeight="1" x14ac:dyDescent="0.3">
      <c r="A1471" s="664" t="s">
        <v>544</v>
      </c>
      <c r="B1471" s="665" t="s">
        <v>545</v>
      </c>
      <c r="C1471" s="666" t="s">
        <v>554</v>
      </c>
      <c r="D1471" s="667" t="s">
        <v>4278</v>
      </c>
      <c r="E1471" s="666" t="s">
        <v>2575</v>
      </c>
      <c r="F1471" s="667" t="s">
        <v>4284</v>
      </c>
      <c r="G1471" s="666" t="s">
        <v>2238</v>
      </c>
      <c r="H1471" s="666" t="s">
        <v>3892</v>
      </c>
      <c r="I1471" s="666" t="s">
        <v>3892</v>
      </c>
      <c r="J1471" s="666" t="s">
        <v>3893</v>
      </c>
      <c r="K1471" s="666" t="s">
        <v>2639</v>
      </c>
      <c r="L1471" s="668">
        <v>143</v>
      </c>
      <c r="M1471" s="668">
        <v>1</v>
      </c>
      <c r="N1471" s="669">
        <v>143</v>
      </c>
    </row>
    <row r="1472" spans="1:14" ht="14.4" customHeight="1" x14ac:dyDescent="0.3">
      <c r="A1472" s="664" t="s">
        <v>544</v>
      </c>
      <c r="B1472" s="665" t="s">
        <v>545</v>
      </c>
      <c r="C1472" s="666" t="s">
        <v>554</v>
      </c>
      <c r="D1472" s="667" t="s">
        <v>4278</v>
      </c>
      <c r="E1472" s="666" t="s">
        <v>2665</v>
      </c>
      <c r="F1472" s="667" t="s">
        <v>4285</v>
      </c>
      <c r="G1472" s="666"/>
      <c r="H1472" s="666" t="s">
        <v>3894</v>
      </c>
      <c r="I1472" s="666" t="s">
        <v>3894</v>
      </c>
      <c r="J1472" s="666" t="s">
        <v>3895</v>
      </c>
      <c r="K1472" s="666" t="s">
        <v>3896</v>
      </c>
      <c r="L1472" s="668">
        <v>35.089999999999996</v>
      </c>
      <c r="M1472" s="668">
        <v>3</v>
      </c>
      <c r="N1472" s="669">
        <v>105.26999999999998</v>
      </c>
    </row>
    <row r="1473" spans="1:14" ht="14.4" customHeight="1" x14ac:dyDescent="0.3">
      <c r="A1473" s="664" t="s">
        <v>544</v>
      </c>
      <c r="B1473" s="665" t="s">
        <v>545</v>
      </c>
      <c r="C1473" s="666" t="s">
        <v>554</v>
      </c>
      <c r="D1473" s="667" t="s">
        <v>4278</v>
      </c>
      <c r="E1473" s="666" t="s">
        <v>2665</v>
      </c>
      <c r="F1473" s="667" t="s">
        <v>4285</v>
      </c>
      <c r="G1473" s="666" t="s">
        <v>613</v>
      </c>
      <c r="H1473" s="666" t="s">
        <v>2666</v>
      </c>
      <c r="I1473" s="666" t="s">
        <v>2666</v>
      </c>
      <c r="J1473" s="666" t="s">
        <v>2667</v>
      </c>
      <c r="K1473" s="666" t="s">
        <v>2668</v>
      </c>
      <c r="L1473" s="668">
        <v>68.2</v>
      </c>
      <c r="M1473" s="668">
        <v>2</v>
      </c>
      <c r="N1473" s="669">
        <v>136.4</v>
      </c>
    </row>
    <row r="1474" spans="1:14" ht="14.4" customHeight="1" x14ac:dyDescent="0.3">
      <c r="A1474" s="664" t="s">
        <v>544</v>
      </c>
      <c r="B1474" s="665" t="s">
        <v>545</v>
      </c>
      <c r="C1474" s="666" t="s">
        <v>554</v>
      </c>
      <c r="D1474" s="667" t="s">
        <v>4278</v>
      </c>
      <c r="E1474" s="666" t="s">
        <v>2665</v>
      </c>
      <c r="F1474" s="667" t="s">
        <v>4285</v>
      </c>
      <c r="G1474" s="666" t="s">
        <v>613</v>
      </c>
      <c r="H1474" s="666" t="s">
        <v>2669</v>
      </c>
      <c r="I1474" s="666" t="s">
        <v>2670</v>
      </c>
      <c r="J1474" s="666" t="s">
        <v>2671</v>
      </c>
      <c r="K1474" s="666" t="s">
        <v>2672</v>
      </c>
      <c r="L1474" s="668">
        <v>45.841333333333324</v>
      </c>
      <c r="M1474" s="668">
        <v>15</v>
      </c>
      <c r="N1474" s="669">
        <v>687.61999999999989</v>
      </c>
    </row>
    <row r="1475" spans="1:14" ht="14.4" customHeight="1" x14ac:dyDescent="0.3">
      <c r="A1475" s="664" t="s">
        <v>544</v>
      </c>
      <c r="B1475" s="665" t="s">
        <v>545</v>
      </c>
      <c r="C1475" s="666" t="s">
        <v>554</v>
      </c>
      <c r="D1475" s="667" t="s">
        <v>4278</v>
      </c>
      <c r="E1475" s="666" t="s">
        <v>2665</v>
      </c>
      <c r="F1475" s="667" t="s">
        <v>4285</v>
      </c>
      <c r="G1475" s="666" t="s">
        <v>613</v>
      </c>
      <c r="H1475" s="666" t="s">
        <v>2673</v>
      </c>
      <c r="I1475" s="666" t="s">
        <v>2674</v>
      </c>
      <c r="J1475" s="666" t="s">
        <v>2675</v>
      </c>
      <c r="K1475" s="666" t="s">
        <v>677</v>
      </c>
      <c r="L1475" s="668">
        <v>67.739999999999995</v>
      </c>
      <c r="M1475" s="668">
        <v>2</v>
      </c>
      <c r="N1475" s="669">
        <v>135.47999999999999</v>
      </c>
    </row>
    <row r="1476" spans="1:14" ht="14.4" customHeight="1" x14ac:dyDescent="0.3">
      <c r="A1476" s="664" t="s">
        <v>544</v>
      </c>
      <c r="B1476" s="665" t="s">
        <v>545</v>
      </c>
      <c r="C1476" s="666" t="s">
        <v>554</v>
      </c>
      <c r="D1476" s="667" t="s">
        <v>4278</v>
      </c>
      <c r="E1476" s="666" t="s">
        <v>2665</v>
      </c>
      <c r="F1476" s="667" t="s">
        <v>4285</v>
      </c>
      <c r="G1476" s="666" t="s">
        <v>613</v>
      </c>
      <c r="H1476" s="666" t="s">
        <v>2676</v>
      </c>
      <c r="I1476" s="666" t="s">
        <v>2677</v>
      </c>
      <c r="J1476" s="666" t="s">
        <v>2678</v>
      </c>
      <c r="K1476" s="666" t="s">
        <v>2679</v>
      </c>
      <c r="L1476" s="668">
        <v>25.630000000000003</v>
      </c>
      <c r="M1476" s="668">
        <v>10</v>
      </c>
      <c r="N1476" s="669">
        <v>256.3</v>
      </c>
    </row>
    <row r="1477" spans="1:14" ht="14.4" customHeight="1" x14ac:dyDescent="0.3">
      <c r="A1477" s="664" t="s">
        <v>544</v>
      </c>
      <c r="B1477" s="665" t="s">
        <v>545</v>
      </c>
      <c r="C1477" s="666" t="s">
        <v>554</v>
      </c>
      <c r="D1477" s="667" t="s">
        <v>4278</v>
      </c>
      <c r="E1477" s="666" t="s">
        <v>2665</v>
      </c>
      <c r="F1477" s="667" t="s">
        <v>4285</v>
      </c>
      <c r="G1477" s="666" t="s">
        <v>613</v>
      </c>
      <c r="H1477" s="666" t="s">
        <v>2680</v>
      </c>
      <c r="I1477" s="666" t="s">
        <v>2681</v>
      </c>
      <c r="J1477" s="666" t="s">
        <v>2682</v>
      </c>
      <c r="K1477" s="666" t="s">
        <v>2683</v>
      </c>
      <c r="L1477" s="668">
        <v>31.595555555555556</v>
      </c>
      <c r="M1477" s="668">
        <v>9</v>
      </c>
      <c r="N1477" s="669">
        <v>284.36</v>
      </c>
    </row>
    <row r="1478" spans="1:14" ht="14.4" customHeight="1" x14ac:dyDescent="0.3">
      <c r="A1478" s="664" t="s">
        <v>544</v>
      </c>
      <c r="B1478" s="665" t="s">
        <v>545</v>
      </c>
      <c r="C1478" s="666" t="s">
        <v>554</v>
      </c>
      <c r="D1478" s="667" t="s">
        <v>4278</v>
      </c>
      <c r="E1478" s="666" t="s">
        <v>2665</v>
      </c>
      <c r="F1478" s="667" t="s">
        <v>4285</v>
      </c>
      <c r="G1478" s="666" t="s">
        <v>613</v>
      </c>
      <c r="H1478" s="666" t="s">
        <v>2684</v>
      </c>
      <c r="I1478" s="666" t="s">
        <v>2685</v>
      </c>
      <c r="J1478" s="666" t="s">
        <v>2686</v>
      </c>
      <c r="K1478" s="666" t="s">
        <v>2687</v>
      </c>
      <c r="L1478" s="668">
        <v>23.770000000000003</v>
      </c>
      <c r="M1478" s="668">
        <v>20</v>
      </c>
      <c r="N1478" s="669">
        <v>475.40000000000009</v>
      </c>
    </row>
    <row r="1479" spans="1:14" ht="14.4" customHeight="1" x14ac:dyDescent="0.3">
      <c r="A1479" s="664" t="s">
        <v>544</v>
      </c>
      <c r="B1479" s="665" t="s">
        <v>545</v>
      </c>
      <c r="C1479" s="666" t="s">
        <v>554</v>
      </c>
      <c r="D1479" s="667" t="s">
        <v>4278</v>
      </c>
      <c r="E1479" s="666" t="s">
        <v>2665</v>
      </c>
      <c r="F1479" s="667" t="s">
        <v>4285</v>
      </c>
      <c r="G1479" s="666" t="s">
        <v>613</v>
      </c>
      <c r="H1479" s="666" t="s">
        <v>3897</v>
      </c>
      <c r="I1479" s="666" t="s">
        <v>3898</v>
      </c>
      <c r="J1479" s="666" t="s">
        <v>2686</v>
      </c>
      <c r="K1479" s="666" t="s">
        <v>3899</v>
      </c>
      <c r="L1479" s="668">
        <v>164.44999999999993</v>
      </c>
      <c r="M1479" s="668">
        <v>2</v>
      </c>
      <c r="N1479" s="669">
        <v>328.89999999999986</v>
      </c>
    </row>
    <row r="1480" spans="1:14" ht="14.4" customHeight="1" x14ac:dyDescent="0.3">
      <c r="A1480" s="664" t="s">
        <v>544</v>
      </c>
      <c r="B1480" s="665" t="s">
        <v>545</v>
      </c>
      <c r="C1480" s="666" t="s">
        <v>554</v>
      </c>
      <c r="D1480" s="667" t="s">
        <v>4278</v>
      </c>
      <c r="E1480" s="666" t="s">
        <v>2665</v>
      </c>
      <c r="F1480" s="667" t="s">
        <v>4285</v>
      </c>
      <c r="G1480" s="666" t="s">
        <v>613</v>
      </c>
      <c r="H1480" s="666" t="s">
        <v>2688</v>
      </c>
      <c r="I1480" s="666" t="s">
        <v>2688</v>
      </c>
      <c r="J1480" s="666" t="s">
        <v>2689</v>
      </c>
      <c r="K1480" s="666" t="s">
        <v>2690</v>
      </c>
      <c r="L1480" s="668">
        <v>264.00002233389546</v>
      </c>
      <c r="M1480" s="668">
        <v>4</v>
      </c>
      <c r="N1480" s="669">
        <v>1056.0000893355818</v>
      </c>
    </row>
    <row r="1481" spans="1:14" ht="14.4" customHeight="1" x14ac:dyDescent="0.3">
      <c r="A1481" s="664" t="s">
        <v>544</v>
      </c>
      <c r="B1481" s="665" t="s">
        <v>545</v>
      </c>
      <c r="C1481" s="666" t="s">
        <v>554</v>
      </c>
      <c r="D1481" s="667" t="s">
        <v>4278</v>
      </c>
      <c r="E1481" s="666" t="s">
        <v>2665</v>
      </c>
      <c r="F1481" s="667" t="s">
        <v>4285</v>
      </c>
      <c r="G1481" s="666" t="s">
        <v>613</v>
      </c>
      <c r="H1481" s="666" t="s">
        <v>2691</v>
      </c>
      <c r="I1481" s="666" t="s">
        <v>2692</v>
      </c>
      <c r="J1481" s="666" t="s">
        <v>2693</v>
      </c>
      <c r="K1481" s="666" t="s">
        <v>2694</v>
      </c>
      <c r="L1481" s="668">
        <v>128.07</v>
      </c>
      <c r="M1481" s="668">
        <v>2</v>
      </c>
      <c r="N1481" s="669">
        <v>256.14</v>
      </c>
    </row>
    <row r="1482" spans="1:14" ht="14.4" customHeight="1" x14ac:dyDescent="0.3">
      <c r="A1482" s="664" t="s">
        <v>544</v>
      </c>
      <c r="B1482" s="665" t="s">
        <v>545</v>
      </c>
      <c r="C1482" s="666" t="s">
        <v>554</v>
      </c>
      <c r="D1482" s="667" t="s">
        <v>4278</v>
      </c>
      <c r="E1482" s="666" t="s">
        <v>2665</v>
      </c>
      <c r="F1482" s="667" t="s">
        <v>4285</v>
      </c>
      <c r="G1482" s="666" t="s">
        <v>613</v>
      </c>
      <c r="H1482" s="666" t="s">
        <v>2695</v>
      </c>
      <c r="I1482" s="666" t="s">
        <v>2696</v>
      </c>
      <c r="J1482" s="666" t="s">
        <v>2697</v>
      </c>
      <c r="K1482" s="666" t="s">
        <v>2698</v>
      </c>
      <c r="L1482" s="668">
        <v>52.957500000000003</v>
      </c>
      <c r="M1482" s="668">
        <v>8</v>
      </c>
      <c r="N1482" s="669">
        <v>423.66</v>
      </c>
    </row>
    <row r="1483" spans="1:14" ht="14.4" customHeight="1" x14ac:dyDescent="0.3">
      <c r="A1483" s="664" t="s">
        <v>544</v>
      </c>
      <c r="B1483" s="665" t="s">
        <v>545</v>
      </c>
      <c r="C1483" s="666" t="s">
        <v>554</v>
      </c>
      <c r="D1483" s="667" t="s">
        <v>4278</v>
      </c>
      <c r="E1483" s="666" t="s">
        <v>2665</v>
      </c>
      <c r="F1483" s="667" t="s">
        <v>4285</v>
      </c>
      <c r="G1483" s="666" t="s">
        <v>613</v>
      </c>
      <c r="H1483" s="666" t="s">
        <v>2699</v>
      </c>
      <c r="I1483" s="666" t="s">
        <v>2700</v>
      </c>
      <c r="J1483" s="666" t="s">
        <v>2701</v>
      </c>
      <c r="K1483" s="666" t="s">
        <v>2702</v>
      </c>
      <c r="L1483" s="668">
        <v>159.13645669479899</v>
      </c>
      <c r="M1483" s="668">
        <v>288</v>
      </c>
      <c r="N1483" s="669">
        <v>45831.299528102114</v>
      </c>
    </row>
    <row r="1484" spans="1:14" ht="14.4" customHeight="1" x14ac:dyDescent="0.3">
      <c r="A1484" s="664" t="s">
        <v>544</v>
      </c>
      <c r="B1484" s="665" t="s">
        <v>545</v>
      </c>
      <c r="C1484" s="666" t="s">
        <v>554</v>
      </c>
      <c r="D1484" s="667" t="s">
        <v>4278</v>
      </c>
      <c r="E1484" s="666" t="s">
        <v>2665</v>
      </c>
      <c r="F1484" s="667" t="s">
        <v>4285</v>
      </c>
      <c r="G1484" s="666" t="s">
        <v>613</v>
      </c>
      <c r="H1484" s="666" t="s">
        <v>3900</v>
      </c>
      <c r="I1484" s="666" t="s">
        <v>3901</v>
      </c>
      <c r="J1484" s="666" t="s">
        <v>3902</v>
      </c>
      <c r="K1484" s="666" t="s">
        <v>3903</v>
      </c>
      <c r="L1484" s="668">
        <v>35.026602516812453</v>
      </c>
      <c r="M1484" s="668">
        <v>9</v>
      </c>
      <c r="N1484" s="669">
        <v>315.23942265131205</v>
      </c>
    </row>
    <row r="1485" spans="1:14" ht="14.4" customHeight="1" x14ac:dyDescent="0.3">
      <c r="A1485" s="664" t="s">
        <v>544</v>
      </c>
      <c r="B1485" s="665" t="s">
        <v>545</v>
      </c>
      <c r="C1485" s="666" t="s">
        <v>554</v>
      </c>
      <c r="D1485" s="667" t="s">
        <v>4278</v>
      </c>
      <c r="E1485" s="666" t="s">
        <v>2665</v>
      </c>
      <c r="F1485" s="667" t="s">
        <v>4285</v>
      </c>
      <c r="G1485" s="666" t="s">
        <v>613</v>
      </c>
      <c r="H1485" s="666" t="s">
        <v>3904</v>
      </c>
      <c r="I1485" s="666" t="s">
        <v>3905</v>
      </c>
      <c r="J1485" s="666" t="s">
        <v>3906</v>
      </c>
      <c r="K1485" s="666" t="s">
        <v>3907</v>
      </c>
      <c r="L1485" s="668">
        <v>98.29</v>
      </c>
      <c r="M1485" s="668">
        <v>2</v>
      </c>
      <c r="N1485" s="669">
        <v>196.58</v>
      </c>
    </row>
    <row r="1486" spans="1:14" ht="14.4" customHeight="1" x14ac:dyDescent="0.3">
      <c r="A1486" s="664" t="s">
        <v>544</v>
      </c>
      <c r="B1486" s="665" t="s">
        <v>545</v>
      </c>
      <c r="C1486" s="666" t="s">
        <v>554</v>
      </c>
      <c r="D1486" s="667" t="s">
        <v>4278</v>
      </c>
      <c r="E1486" s="666" t="s">
        <v>2665</v>
      </c>
      <c r="F1486" s="667" t="s">
        <v>4285</v>
      </c>
      <c r="G1486" s="666" t="s">
        <v>613</v>
      </c>
      <c r="H1486" s="666" t="s">
        <v>2707</v>
      </c>
      <c r="I1486" s="666" t="s">
        <v>2708</v>
      </c>
      <c r="J1486" s="666" t="s">
        <v>2709</v>
      </c>
      <c r="K1486" s="666" t="s">
        <v>2710</v>
      </c>
      <c r="L1486" s="668">
        <v>624.30566037735844</v>
      </c>
      <c r="M1486" s="668">
        <v>2.65</v>
      </c>
      <c r="N1486" s="669">
        <v>1654.4099999999999</v>
      </c>
    </row>
    <row r="1487" spans="1:14" ht="14.4" customHeight="1" x14ac:dyDescent="0.3">
      <c r="A1487" s="664" t="s">
        <v>544</v>
      </c>
      <c r="B1487" s="665" t="s">
        <v>545</v>
      </c>
      <c r="C1487" s="666" t="s">
        <v>554</v>
      </c>
      <c r="D1487" s="667" t="s">
        <v>4278</v>
      </c>
      <c r="E1487" s="666" t="s">
        <v>2665</v>
      </c>
      <c r="F1487" s="667" t="s">
        <v>4285</v>
      </c>
      <c r="G1487" s="666" t="s">
        <v>613</v>
      </c>
      <c r="H1487" s="666" t="s">
        <v>3908</v>
      </c>
      <c r="I1487" s="666" t="s">
        <v>3909</v>
      </c>
      <c r="J1487" s="666" t="s">
        <v>3910</v>
      </c>
      <c r="K1487" s="666" t="s">
        <v>3583</v>
      </c>
      <c r="L1487" s="668">
        <v>110.3</v>
      </c>
      <c r="M1487" s="668">
        <v>2</v>
      </c>
      <c r="N1487" s="669">
        <v>220.6</v>
      </c>
    </row>
    <row r="1488" spans="1:14" ht="14.4" customHeight="1" x14ac:dyDescent="0.3">
      <c r="A1488" s="664" t="s">
        <v>544</v>
      </c>
      <c r="B1488" s="665" t="s">
        <v>545</v>
      </c>
      <c r="C1488" s="666" t="s">
        <v>554</v>
      </c>
      <c r="D1488" s="667" t="s">
        <v>4278</v>
      </c>
      <c r="E1488" s="666" t="s">
        <v>2665</v>
      </c>
      <c r="F1488" s="667" t="s">
        <v>4285</v>
      </c>
      <c r="G1488" s="666" t="s">
        <v>613</v>
      </c>
      <c r="H1488" s="666" t="s">
        <v>3911</v>
      </c>
      <c r="I1488" s="666" t="s">
        <v>3912</v>
      </c>
      <c r="J1488" s="666" t="s">
        <v>3913</v>
      </c>
      <c r="K1488" s="666" t="s">
        <v>3192</v>
      </c>
      <c r="L1488" s="668">
        <v>73.439994731428243</v>
      </c>
      <c r="M1488" s="668">
        <v>10</v>
      </c>
      <c r="N1488" s="669">
        <v>734.39994731428237</v>
      </c>
    </row>
    <row r="1489" spans="1:14" ht="14.4" customHeight="1" x14ac:dyDescent="0.3">
      <c r="A1489" s="664" t="s">
        <v>544</v>
      </c>
      <c r="B1489" s="665" t="s">
        <v>545</v>
      </c>
      <c r="C1489" s="666" t="s">
        <v>554</v>
      </c>
      <c r="D1489" s="667" t="s">
        <v>4278</v>
      </c>
      <c r="E1489" s="666" t="s">
        <v>2665</v>
      </c>
      <c r="F1489" s="667" t="s">
        <v>4285</v>
      </c>
      <c r="G1489" s="666" t="s">
        <v>613</v>
      </c>
      <c r="H1489" s="666" t="s">
        <v>2711</v>
      </c>
      <c r="I1489" s="666" t="s">
        <v>2711</v>
      </c>
      <c r="J1489" s="666" t="s">
        <v>2712</v>
      </c>
      <c r="K1489" s="666" t="s">
        <v>2713</v>
      </c>
      <c r="L1489" s="668">
        <v>517</v>
      </c>
      <c r="M1489" s="668">
        <v>3</v>
      </c>
      <c r="N1489" s="669">
        <v>1551</v>
      </c>
    </row>
    <row r="1490" spans="1:14" ht="14.4" customHeight="1" x14ac:dyDescent="0.3">
      <c r="A1490" s="664" t="s">
        <v>544</v>
      </c>
      <c r="B1490" s="665" t="s">
        <v>545</v>
      </c>
      <c r="C1490" s="666" t="s">
        <v>554</v>
      </c>
      <c r="D1490" s="667" t="s">
        <v>4278</v>
      </c>
      <c r="E1490" s="666" t="s">
        <v>2665</v>
      </c>
      <c r="F1490" s="667" t="s">
        <v>4285</v>
      </c>
      <c r="G1490" s="666" t="s">
        <v>613</v>
      </c>
      <c r="H1490" s="666" t="s">
        <v>3914</v>
      </c>
      <c r="I1490" s="666" t="s">
        <v>3915</v>
      </c>
      <c r="J1490" s="666" t="s">
        <v>2104</v>
      </c>
      <c r="K1490" s="666" t="s">
        <v>3916</v>
      </c>
      <c r="L1490" s="668">
        <v>235.77</v>
      </c>
      <c r="M1490" s="668">
        <v>8</v>
      </c>
      <c r="N1490" s="669">
        <v>1886.16</v>
      </c>
    </row>
    <row r="1491" spans="1:14" ht="14.4" customHeight="1" x14ac:dyDescent="0.3">
      <c r="A1491" s="664" t="s">
        <v>544</v>
      </c>
      <c r="B1491" s="665" t="s">
        <v>545</v>
      </c>
      <c r="C1491" s="666" t="s">
        <v>554</v>
      </c>
      <c r="D1491" s="667" t="s">
        <v>4278</v>
      </c>
      <c r="E1491" s="666" t="s">
        <v>2665</v>
      </c>
      <c r="F1491" s="667" t="s">
        <v>4285</v>
      </c>
      <c r="G1491" s="666" t="s">
        <v>613</v>
      </c>
      <c r="H1491" s="666" t="s">
        <v>3917</v>
      </c>
      <c r="I1491" s="666" t="s">
        <v>3918</v>
      </c>
      <c r="J1491" s="666" t="s">
        <v>3919</v>
      </c>
      <c r="K1491" s="666" t="s">
        <v>3920</v>
      </c>
      <c r="L1491" s="668">
        <v>103.66086842876889</v>
      </c>
      <c r="M1491" s="668">
        <v>3</v>
      </c>
      <c r="N1491" s="669">
        <v>310.98260528630669</v>
      </c>
    </row>
    <row r="1492" spans="1:14" ht="14.4" customHeight="1" x14ac:dyDescent="0.3">
      <c r="A1492" s="664" t="s">
        <v>544</v>
      </c>
      <c r="B1492" s="665" t="s">
        <v>545</v>
      </c>
      <c r="C1492" s="666" t="s">
        <v>554</v>
      </c>
      <c r="D1492" s="667" t="s">
        <v>4278</v>
      </c>
      <c r="E1492" s="666" t="s">
        <v>2665</v>
      </c>
      <c r="F1492" s="667" t="s">
        <v>4285</v>
      </c>
      <c r="G1492" s="666" t="s">
        <v>613</v>
      </c>
      <c r="H1492" s="666" t="s">
        <v>3921</v>
      </c>
      <c r="I1492" s="666" t="s">
        <v>3922</v>
      </c>
      <c r="J1492" s="666" t="s">
        <v>3923</v>
      </c>
      <c r="K1492" s="666" t="s">
        <v>3924</v>
      </c>
      <c r="L1492" s="668">
        <v>54.85</v>
      </c>
      <c r="M1492" s="668">
        <v>3</v>
      </c>
      <c r="N1492" s="669">
        <v>164.55</v>
      </c>
    </row>
    <row r="1493" spans="1:14" ht="14.4" customHeight="1" x14ac:dyDescent="0.3">
      <c r="A1493" s="664" t="s">
        <v>544</v>
      </c>
      <c r="B1493" s="665" t="s">
        <v>545</v>
      </c>
      <c r="C1493" s="666" t="s">
        <v>554</v>
      </c>
      <c r="D1493" s="667" t="s">
        <v>4278</v>
      </c>
      <c r="E1493" s="666" t="s">
        <v>2665</v>
      </c>
      <c r="F1493" s="667" t="s">
        <v>4285</v>
      </c>
      <c r="G1493" s="666" t="s">
        <v>613</v>
      </c>
      <c r="H1493" s="666" t="s">
        <v>3925</v>
      </c>
      <c r="I1493" s="666" t="s">
        <v>3926</v>
      </c>
      <c r="J1493" s="666" t="s">
        <v>3927</v>
      </c>
      <c r="K1493" s="666" t="s">
        <v>3928</v>
      </c>
      <c r="L1493" s="668">
        <v>71.430000000000007</v>
      </c>
      <c r="M1493" s="668">
        <v>2</v>
      </c>
      <c r="N1493" s="669">
        <v>142.86000000000001</v>
      </c>
    </row>
    <row r="1494" spans="1:14" ht="14.4" customHeight="1" x14ac:dyDescent="0.3">
      <c r="A1494" s="664" t="s">
        <v>544</v>
      </c>
      <c r="B1494" s="665" t="s">
        <v>545</v>
      </c>
      <c r="C1494" s="666" t="s">
        <v>554</v>
      </c>
      <c r="D1494" s="667" t="s">
        <v>4278</v>
      </c>
      <c r="E1494" s="666" t="s">
        <v>2665</v>
      </c>
      <c r="F1494" s="667" t="s">
        <v>4285</v>
      </c>
      <c r="G1494" s="666" t="s">
        <v>613</v>
      </c>
      <c r="H1494" s="666" t="s">
        <v>3929</v>
      </c>
      <c r="I1494" s="666" t="s">
        <v>3930</v>
      </c>
      <c r="J1494" s="666" t="s">
        <v>3931</v>
      </c>
      <c r="K1494" s="666" t="s">
        <v>3932</v>
      </c>
      <c r="L1494" s="668">
        <v>44.15</v>
      </c>
      <c r="M1494" s="668">
        <v>1</v>
      </c>
      <c r="N1494" s="669">
        <v>44.15</v>
      </c>
    </row>
    <row r="1495" spans="1:14" ht="14.4" customHeight="1" x14ac:dyDescent="0.3">
      <c r="A1495" s="664" t="s">
        <v>544</v>
      </c>
      <c r="B1495" s="665" t="s">
        <v>545</v>
      </c>
      <c r="C1495" s="666" t="s">
        <v>554</v>
      </c>
      <c r="D1495" s="667" t="s">
        <v>4278</v>
      </c>
      <c r="E1495" s="666" t="s">
        <v>2665</v>
      </c>
      <c r="F1495" s="667" t="s">
        <v>4285</v>
      </c>
      <c r="G1495" s="666" t="s">
        <v>613</v>
      </c>
      <c r="H1495" s="666" t="s">
        <v>3933</v>
      </c>
      <c r="I1495" s="666" t="s">
        <v>3934</v>
      </c>
      <c r="J1495" s="666" t="s">
        <v>3935</v>
      </c>
      <c r="K1495" s="666" t="s">
        <v>3936</v>
      </c>
      <c r="L1495" s="668">
        <v>50.069816829745768</v>
      </c>
      <c r="M1495" s="668">
        <v>3</v>
      </c>
      <c r="N1495" s="669">
        <v>150.2094504892373</v>
      </c>
    </row>
    <row r="1496" spans="1:14" ht="14.4" customHeight="1" x14ac:dyDescent="0.3">
      <c r="A1496" s="664" t="s">
        <v>544</v>
      </c>
      <c r="B1496" s="665" t="s">
        <v>545</v>
      </c>
      <c r="C1496" s="666" t="s">
        <v>554</v>
      </c>
      <c r="D1496" s="667" t="s">
        <v>4278</v>
      </c>
      <c r="E1496" s="666" t="s">
        <v>2665</v>
      </c>
      <c r="F1496" s="667" t="s">
        <v>4285</v>
      </c>
      <c r="G1496" s="666" t="s">
        <v>613</v>
      </c>
      <c r="H1496" s="666" t="s">
        <v>3937</v>
      </c>
      <c r="I1496" s="666" t="s">
        <v>3938</v>
      </c>
      <c r="J1496" s="666" t="s">
        <v>3939</v>
      </c>
      <c r="K1496" s="666" t="s">
        <v>3940</v>
      </c>
      <c r="L1496" s="668">
        <v>772.07999999999993</v>
      </c>
      <c r="M1496" s="668">
        <v>16.5</v>
      </c>
      <c r="N1496" s="669">
        <v>12739.32</v>
      </c>
    </row>
    <row r="1497" spans="1:14" ht="14.4" customHeight="1" x14ac:dyDescent="0.3">
      <c r="A1497" s="664" t="s">
        <v>544</v>
      </c>
      <c r="B1497" s="665" t="s">
        <v>545</v>
      </c>
      <c r="C1497" s="666" t="s">
        <v>554</v>
      </c>
      <c r="D1497" s="667" t="s">
        <v>4278</v>
      </c>
      <c r="E1497" s="666" t="s">
        <v>2665</v>
      </c>
      <c r="F1497" s="667" t="s">
        <v>4285</v>
      </c>
      <c r="G1497" s="666" t="s">
        <v>613</v>
      </c>
      <c r="H1497" s="666" t="s">
        <v>2738</v>
      </c>
      <c r="I1497" s="666" t="s">
        <v>2738</v>
      </c>
      <c r="J1497" s="666" t="s">
        <v>2739</v>
      </c>
      <c r="K1497" s="666" t="s">
        <v>2740</v>
      </c>
      <c r="L1497" s="668">
        <v>462.00000093057906</v>
      </c>
      <c r="M1497" s="668">
        <v>84</v>
      </c>
      <c r="N1497" s="669">
        <v>38808.000078168639</v>
      </c>
    </row>
    <row r="1498" spans="1:14" ht="14.4" customHeight="1" x14ac:dyDescent="0.3">
      <c r="A1498" s="664" t="s">
        <v>544</v>
      </c>
      <c r="B1498" s="665" t="s">
        <v>545</v>
      </c>
      <c r="C1498" s="666" t="s">
        <v>554</v>
      </c>
      <c r="D1498" s="667" t="s">
        <v>4278</v>
      </c>
      <c r="E1498" s="666" t="s">
        <v>2665</v>
      </c>
      <c r="F1498" s="667" t="s">
        <v>4285</v>
      </c>
      <c r="G1498" s="666" t="s">
        <v>613</v>
      </c>
      <c r="H1498" s="666" t="s">
        <v>2741</v>
      </c>
      <c r="I1498" s="666" t="s">
        <v>2741</v>
      </c>
      <c r="J1498" s="666" t="s">
        <v>2742</v>
      </c>
      <c r="K1498" s="666" t="s">
        <v>1544</v>
      </c>
      <c r="L1498" s="668">
        <v>32.0535</v>
      </c>
      <c r="M1498" s="668">
        <v>40</v>
      </c>
      <c r="N1498" s="669">
        <v>1282.1399999999999</v>
      </c>
    </row>
    <row r="1499" spans="1:14" ht="14.4" customHeight="1" x14ac:dyDescent="0.3">
      <c r="A1499" s="664" t="s">
        <v>544</v>
      </c>
      <c r="B1499" s="665" t="s">
        <v>545</v>
      </c>
      <c r="C1499" s="666" t="s">
        <v>554</v>
      </c>
      <c r="D1499" s="667" t="s">
        <v>4278</v>
      </c>
      <c r="E1499" s="666" t="s">
        <v>2665</v>
      </c>
      <c r="F1499" s="667" t="s">
        <v>4285</v>
      </c>
      <c r="G1499" s="666" t="s">
        <v>613</v>
      </c>
      <c r="H1499" s="666" t="s">
        <v>3941</v>
      </c>
      <c r="I1499" s="666" t="s">
        <v>3941</v>
      </c>
      <c r="J1499" s="666" t="s">
        <v>3942</v>
      </c>
      <c r="K1499" s="666" t="s">
        <v>2784</v>
      </c>
      <c r="L1499" s="668">
        <v>0</v>
      </c>
      <c r="M1499" s="668">
        <v>0</v>
      </c>
      <c r="N1499" s="669">
        <v>0</v>
      </c>
    </row>
    <row r="1500" spans="1:14" ht="14.4" customHeight="1" x14ac:dyDescent="0.3">
      <c r="A1500" s="664" t="s">
        <v>544</v>
      </c>
      <c r="B1500" s="665" t="s">
        <v>545</v>
      </c>
      <c r="C1500" s="666" t="s">
        <v>554</v>
      </c>
      <c r="D1500" s="667" t="s">
        <v>4278</v>
      </c>
      <c r="E1500" s="666" t="s">
        <v>2665</v>
      </c>
      <c r="F1500" s="667" t="s">
        <v>4285</v>
      </c>
      <c r="G1500" s="666" t="s">
        <v>613</v>
      </c>
      <c r="H1500" s="666" t="s">
        <v>3943</v>
      </c>
      <c r="I1500" s="666" t="s">
        <v>3943</v>
      </c>
      <c r="J1500" s="666" t="s">
        <v>3944</v>
      </c>
      <c r="K1500" s="666" t="s">
        <v>3945</v>
      </c>
      <c r="L1500" s="668">
        <v>149.06153302575581</v>
      </c>
      <c r="M1500" s="668">
        <v>70</v>
      </c>
      <c r="N1500" s="669">
        <v>10434.307311802906</v>
      </c>
    </row>
    <row r="1501" spans="1:14" ht="14.4" customHeight="1" x14ac:dyDescent="0.3">
      <c r="A1501" s="664" t="s">
        <v>544</v>
      </c>
      <c r="B1501" s="665" t="s">
        <v>545</v>
      </c>
      <c r="C1501" s="666" t="s">
        <v>554</v>
      </c>
      <c r="D1501" s="667" t="s">
        <v>4278</v>
      </c>
      <c r="E1501" s="666" t="s">
        <v>2665</v>
      </c>
      <c r="F1501" s="667" t="s">
        <v>4285</v>
      </c>
      <c r="G1501" s="666" t="s">
        <v>613</v>
      </c>
      <c r="H1501" s="666" t="s">
        <v>3946</v>
      </c>
      <c r="I1501" s="666" t="s">
        <v>3946</v>
      </c>
      <c r="J1501" s="666" t="s">
        <v>3947</v>
      </c>
      <c r="K1501" s="666" t="s">
        <v>3948</v>
      </c>
      <c r="L1501" s="668">
        <v>217.79999999999998</v>
      </c>
      <c r="M1501" s="668">
        <v>4.9999999999999991</v>
      </c>
      <c r="N1501" s="669">
        <v>1088.9999999999998</v>
      </c>
    </row>
    <row r="1502" spans="1:14" ht="14.4" customHeight="1" x14ac:dyDescent="0.3">
      <c r="A1502" s="664" t="s">
        <v>544</v>
      </c>
      <c r="B1502" s="665" t="s">
        <v>545</v>
      </c>
      <c r="C1502" s="666" t="s">
        <v>554</v>
      </c>
      <c r="D1502" s="667" t="s">
        <v>4278</v>
      </c>
      <c r="E1502" s="666" t="s">
        <v>2665</v>
      </c>
      <c r="F1502" s="667" t="s">
        <v>4285</v>
      </c>
      <c r="G1502" s="666" t="s">
        <v>613</v>
      </c>
      <c r="H1502" s="666" t="s">
        <v>2746</v>
      </c>
      <c r="I1502" s="666" t="s">
        <v>2746</v>
      </c>
      <c r="J1502" s="666" t="s">
        <v>2747</v>
      </c>
      <c r="K1502" s="666" t="s">
        <v>2748</v>
      </c>
      <c r="L1502" s="668">
        <v>152.9</v>
      </c>
      <c r="M1502" s="668">
        <v>4</v>
      </c>
      <c r="N1502" s="669">
        <v>611.6</v>
      </c>
    </row>
    <row r="1503" spans="1:14" ht="14.4" customHeight="1" x14ac:dyDescent="0.3">
      <c r="A1503" s="664" t="s">
        <v>544</v>
      </c>
      <c r="B1503" s="665" t="s">
        <v>545</v>
      </c>
      <c r="C1503" s="666" t="s">
        <v>554</v>
      </c>
      <c r="D1503" s="667" t="s">
        <v>4278</v>
      </c>
      <c r="E1503" s="666" t="s">
        <v>2665</v>
      </c>
      <c r="F1503" s="667" t="s">
        <v>4285</v>
      </c>
      <c r="G1503" s="666" t="s">
        <v>613</v>
      </c>
      <c r="H1503" s="666" t="s">
        <v>2749</v>
      </c>
      <c r="I1503" s="666" t="s">
        <v>2749</v>
      </c>
      <c r="J1503" s="666" t="s">
        <v>2750</v>
      </c>
      <c r="K1503" s="666" t="s">
        <v>2751</v>
      </c>
      <c r="L1503" s="668">
        <v>286</v>
      </c>
      <c r="M1503" s="668">
        <v>42</v>
      </c>
      <c r="N1503" s="669">
        <v>12012</v>
      </c>
    </row>
    <row r="1504" spans="1:14" ht="14.4" customHeight="1" x14ac:dyDescent="0.3">
      <c r="A1504" s="664" t="s">
        <v>544</v>
      </c>
      <c r="B1504" s="665" t="s">
        <v>545</v>
      </c>
      <c r="C1504" s="666" t="s">
        <v>554</v>
      </c>
      <c r="D1504" s="667" t="s">
        <v>4278</v>
      </c>
      <c r="E1504" s="666" t="s">
        <v>2665</v>
      </c>
      <c r="F1504" s="667" t="s">
        <v>4285</v>
      </c>
      <c r="G1504" s="666" t="s">
        <v>613</v>
      </c>
      <c r="H1504" s="666" t="s">
        <v>2752</v>
      </c>
      <c r="I1504" s="666" t="s">
        <v>2752</v>
      </c>
      <c r="J1504" s="666" t="s">
        <v>2158</v>
      </c>
      <c r="K1504" s="666" t="s">
        <v>2159</v>
      </c>
      <c r="L1504" s="668">
        <v>84</v>
      </c>
      <c r="M1504" s="668">
        <v>5</v>
      </c>
      <c r="N1504" s="669">
        <v>420</v>
      </c>
    </row>
    <row r="1505" spans="1:14" ht="14.4" customHeight="1" x14ac:dyDescent="0.3">
      <c r="A1505" s="664" t="s">
        <v>544</v>
      </c>
      <c r="B1505" s="665" t="s">
        <v>545</v>
      </c>
      <c r="C1505" s="666" t="s">
        <v>554</v>
      </c>
      <c r="D1505" s="667" t="s">
        <v>4278</v>
      </c>
      <c r="E1505" s="666" t="s">
        <v>2665</v>
      </c>
      <c r="F1505" s="667" t="s">
        <v>4285</v>
      </c>
      <c r="G1505" s="666" t="s">
        <v>613</v>
      </c>
      <c r="H1505" s="666" t="s">
        <v>3949</v>
      </c>
      <c r="I1505" s="666" t="s">
        <v>3950</v>
      </c>
      <c r="J1505" s="666" t="s">
        <v>3951</v>
      </c>
      <c r="K1505" s="666" t="s">
        <v>3952</v>
      </c>
      <c r="L1505" s="668">
        <v>72.739999999999995</v>
      </c>
      <c r="M1505" s="668">
        <v>1</v>
      </c>
      <c r="N1505" s="669">
        <v>72.739999999999995</v>
      </c>
    </row>
    <row r="1506" spans="1:14" ht="14.4" customHeight="1" x14ac:dyDescent="0.3">
      <c r="A1506" s="664" t="s">
        <v>544</v>
      </c>
      <c r="B1506" s="665" t="s">
        <v>545</v>
      </c>
      <c r="C1506" s="666" t="s">
        <v>554</v>
      </c>
      <c r="D1506" s="667" t="s">
        <v>4278</v>
      </c>
      <c r="E1506" s="666" t="s">
        <v>2665</v>
      </c>
      <c r="F1506" s="667" t="s">
        <v>4285</v>
      </c>
      <c r="G1506" s="666" t="s">
        <v>613</v>
      </c>
      <c r="H1506" s="666" t="s">
        <v>2753</v>
      </c>
      <c r="I1506" s="666" t="s">
        <v>2753</v>
      </c>
      <c r="J1506" s="666" t="s">
        <v>2754</v>
      </c>
      <c r="K1506" s="666" t="s">
        <v>2755</v>
      </c>
      <c r="L1506" s="668">
        <v>416.74454545454552</v>
      </c>
      <c r="M1506" s="668">
        <v>11</v>
      </c>
      <c r="N1506" s="669">
        <v>4584.1900000000005</v>
      </c>
    </row>
    <row r="1507" spans="1:14" ht="14.4" customHeight="1" x14ac:dyDescent="0.3">
      <c r="A1507" s="664" t="s">
        <v>544</v>
      </c>
      <c r="B1507" s="665" t="s">
        <v>545</v>
      </c>
      <c r="C1507" s="666" t="s">
        <v>554</v>
      </c>
      <c r="D1507" s="667" t="s">
        <v>4278</v>
      </c>
      <c r="E1507" s="666" t="s">
        <v>2665</v>
      </c>
      <c r="F1507" s="667" t="s">
        <v>4285</v>
      </c>
      <c r="G1507" s="666" t="s">
        <v>613</v>
      </c>
      <c r="H1507" s="666" t="s">
        <v>2756</v>
      </c>
      <c r="I1507" s="666" t="s">
        <v>2757</v>
      </c>
      <c r="J1507" s="666" t="s">
        <v>2758</v>
      </c>
      <c r="K1507" s="666" t="s">
        <v>2694</v>
      </c>
      <c r="L1507" s="668">
        <v>58.720000000000006</v>
      </c>
      <c r="M1507" s="668">
        <v>4</v>
      </c>
      <c r="N1507" s="669">
        <v>234.88000000000002</v>
      </c>
    </row>
    <row r="1508" spans="1:14" ht="14.4" customHeight="1" x14ac:dyDescent="0.3">
      <c r="A1508" s="664" t="s">
        <v>544</v>
      </c>
      <c r="B1508" s="665" t="s">
        <v>545</v>
      </c>
      <c r="C1508" s="666" t="s">
        <v>554</v>
      </c>
      <c r="D1508" s="667" t="s">
        <v>4278</v>
      </c>
      <c r="E1508" s="666" t="s">
        <v>2665</v>
      </c>
      <c r="F1508" s="667" t="s">
        <v>4285</v>
      </c>
      <c r="G1508" s="666" t="s">
        <v>613</v>
      </c>
      <c r="H1508" s="666" t="s">
        <v>2759</v>
      </c>
      <c r="I1508" s="666" t="s">
        <v>2759</v>
      </c>
      <c r="J1508" s="666" t="s">
        <v>2760</v>
      </c>
      <c r="K1508" s="666" t="s">
        <v>2761</v>
      </c>
      <c r="L1508" s="668">
        <v>562.87</v>
      </c>
      <c r="M1508" s="668">
        <v>1.9999999999999996</v>
      </c>
      <c r="N1508" s="669">
        <v>1125.7399999999998</v>
      </c>
    </row>
    <row r="1509" spans="1:14" ht="14.4" customHeight="1" x14ac:dyDescent="0.3">
      <c r="A1509" s="664" t="s">
        <v>544</v>
      </c>
      <c r="B1509" s="665" t="s">
        <v>545</v>
      </c>
      <c r="C1509" s="666" t="s">
        <v>554</v>
      </c>
      <c r="D1509" s="667" t="s">
        <v>4278</v>
      </c>
      <c r="E1509" s="666" t="s">
        <v>2665</v>
      </c>
      <c r="F1509" s="667" t="s">
        <v>4285</v>
      </c>
      <c r="G1509" s="666" t="s">
        <v>613</v>
      </c>
      <c r="H1509" s="666" t="s">
        <v>2762</v>
      </c>
      <c r="I1509" s="666" t="s">
        <v>2762</v>
      </c>
      <c r="J1509" s="666" t="s">
        <v>2763</v>
      </c>
      <c r="K1509" s="666" t="s">
        <v>612</v>
      </c>
      <c r="L1509" s="668">
        <v>90.219999999999985</v>
      </c>
      <c r="M1509" s="668">
        <v>6</v>
      </c>
      <c r="N1509" s="669">
        <v>541.31999999999994</v>
      </c>
    </row>
    <row r="1510" spans="1:14" ht="14.4" customHeight="1" x14ac:dyDescent="0.3">
      <c r="A1510" s="664" t="s">
        <v>544</v>
      </c>
      <c r="B1510" s="665" t="s">
        <v>545</v>
      </c>
      <c r="C1510" s="666" t="s">
        <v>554</v>
      </c>
      <c r="D1510" s="667" t="s">
        <v>4278</v>
      </c>
      <c r="E1510" s="666" t="s">
        <v>2665</v>
      </c>
      <c r="F1510" s="667" t="s">
        <v>4285</v>
      </c>
      <c r="G1510" s="666" t="s">
        <v>613</v>
      </c>
      <c r="H1510" s="666" t="s">
        <v>2764</v>
      </c>
      <c r="I1510" s="666" t="s">
        <v>2764</v>
      </c>
      <c r="J1510" s="666" t="s">
        <v>2742</v>
      </c>
      <c r="K1510" s="666" t="s">
        <v>2765</v>
      </c>
      <c r="L1510" s="668">
        <v>316.02602510460252</v>
      </c>
      <c r="M1510" s="668">
        <v>23.9</v>
      </c>
      <c r="N1510" s="669">
        <v>7553.0219999999999</v>
      </c>
    </row>
    <row r="1511" spans="1:14" ht="14.4" customHeight="1" x14ac:dyDescent="0.3">
      <c r="A1511" s="664" t="s">
        <v>544</v>
      </c>
      <c r="B1511" s="665" t="s">
        <v>545</v>
      </c>
      <c r="C1511" s="666" t="s">
        <v>554</v>
      </c>
      <c r="D1511" s="667" t="s">
        <v>4278</v>
      </c>
      <c r="E1511" s="666" t="s">
        <v>2665</v>
      </c>
      <c r="F1511" s="667" t="s">
        <v>4285</v>
      </c>
      <c r="G1511" s="666" t="s">
        <v>613</v>
      </c>
      <c r="H1511" s="666" t="s">
        <v>3953</v>
      </c>
      <c r="I1511" s="666" t="s">
        <v>3953</v>
      </c>
      <c r="J1511" s="666" t="s">
        <v>3954</v>
      </c>
      <c r="K1511" s="666" t="s">
        <v>3955</v>
      </c>
      <c r="L1511" s="668">
        <v>249.02</v>
      </c>
      <c r="M1511" s="668">
        <v>2</v>
      </c>
      <c r="N1511" s="669">
        <v>498.04</v>
      </c>
    </row>
    <row r="1512" spans="1:14" ht="14.4" customHeight="1" x14ac:dyDescent="0.3">
      <c r="A1512" s="664" t="s">
        <v>544</v>
      </c>
      <c r="B1512" s="665" t="s">
        <v>545</v>
      </c>
      <c r="C1512" s="666" t="s">
        <v>554</v>
      </c>
      <c r="D1512" s="667" t="s">
        <v>4278</v>
      </c>
      <c r="E1512" s="666" t="s">
        <v>2665</v>
      </c>
      <c r="F1512" s="667" t="s">
        <v>4285</v>
      </c>
      <c r="G1512" s="666" t="s">
        <v>2238</v>
      </c>
      <c r="H1512" s="666" t="s">
        <v>2766</v>
      </c>
      <c r="I1512" s="666" t="s">
        <v>2767</v>
      </c>
      <c r="J1512" s="666" t="s">
        <v>2768</v>
      </c>
      <c r="K1512" s="666" t="s">
        <v>2769</v>
      </c>
      <c r="L1512" s="668">
        <v>115.69927626699014</v>
      </c>
      <c r="M1512" s="668">
        <v>21</v>
      </c>
      <c r="N1512" s="669">
        <v>2429.6848016067929</v>
      </c>
    </row>
    <row r="1513" spans="1:14" ht="14.4" customHeight="1" x14ac:dyDescent="0.3">
      <c r="A1513" s="664" t="s">
        <v>544</v>
      </c>
      <c r="B1513" s="665" t="s">
        <v>545</v>
      </c>
      <c r="C1513" s="666" t="s">
        <v>554</v>
      </c>
      <c r="D1513" s="667" t="s">
        <v>4278</v>
      </c>
      <c r="E1513" s="666" t="s">
        <v>2665</v>
      </c>
      <c r="F1513" s="667" t="s">
        <v>4285</v>
      </c>
      <c r="G1513" s="666" t="s">
        <v>2238</v>
      </c>
      <c r="H1513" s="666" t="s">
        <v>2770</v>
      </c>
      <c r="I1513" s="666" t="s">
        <v>2771</v>
      </c>
      <c r="J1513" s="666" t="s">
        <v>2772</v>
      </c>
      <c r="K1513" s="666" t="s">
        <v>2773</v>
      </c>
      <c r="L1513" s="668">
        <v>112.30999999999999</v>
      </c>
      <c r="M1513" s="668">
        <v>3</v>
      </c>
      <c r="N1513" s="669">
        <v>336.92999999999995</v>
      </c>
    </row>
    <row r="1514" spans="1:14" ht="14.4" customHeight="1" x14ac:dyDescent="0.3">
      <c r="A1514" s="664" t="s">
        <v>544</v>
      </c>
      <c r="B1514" s="665" t="s">
        <v>545</v>
      </c>
      <c r="C1514" s="666" t="s">
        <v>554</v>
      </c>
      <c r="D1514" s="667" t="s">
        <v>4278</v>
      </c>
      <c r="E1514" s="666" t="s">
        <v>2665</v>
      </c>
      <c r="F1514" s="667" t="s">
        <v>4285</v>
      </c>
      <c r="G1514" s="666" t="s">
        <v>2238</v>
      </c>
      <c r="H1514" s="666" t="s">
        <v>3956</v>
      </c>
      <c r="I1514" s="666" t="s">
        <v>3957</v>
      </c>
      <c r="J1514" s="666" t="s">
        <v>3958</v>
      </c>
      <c r="K1514" s="666" t="s">
        <v>3959</v>
      </c>
      <c r="L1514" s="668">
        <v>28.890000000000004</v>
      </c>
      <c r="M1514" s="668">
        <v>210</v>
      </c>
      <c r="N1514" s="669">
        <v>6066.9000000000005</v>
      </c>
    </row>
    <row r="1515" spans="1:14" ht="14.4" customHeight="1" x14ac:dyDescent="0.3">
      <c r="A1515" s="664" t="s">
        <v>544</v>
      </c>
      <c r="B1515" s="665" t="s">
        <v>545</v>
      </c>
      <c r="C1515" s="666" t="s">
        <v>554</v>
      </c>
      <c r="D1515" s="667" t="s">
        <v>4278</v>
      </c>
      <c r="E1515" s="666" t="s">
        <v>2665</v>
      </c>
      <c r="F1515" s="667" t="s">
        <v>4285</v>
      </c>
      <c r="G1515" s="666" t="s">
        <v>2238</v>
      </c>
      <c r="H1515" s="666" t="s">
        <v>2778</v>
      </c>
      <c r="I1515" s="666" t="s">
        <v>2779</v>
      </c>
      <c r="J1515" s="666" t="s">
        <v>2780</v>
      </c>
      <c r="K1515" s="666" t="s">
        <v>2781</v>
      </c>
      <c r="L1515" s="668">
        <v>47.45</v>
      </c>
      <c r="M1515" s="668">
        <v>16</v>
      </c>
      <c r="N1515" s="669">
        <v>759.2</v>
      </c>
    </row>
    <row r="1516" spans="1:14" ht="14.4" customHeight="1" x14ac:dyDescent="0.3">
      <c r="A1516" s="664" t="s">
        <v>544</v>
      </c>
      <c r="B1516" s="665" t="s">
        <v>545</v>
      </c>
      <c r="C1516" s="666" t="s">
        <v>554</v>
      </c>
      <c r="D1516" s="667" t="s">
        <v>4278</v>
      </c>
      <c r="E1516" s="666" t="s">
        <v>2665</v>
      </c>
      <c r="F1516" s="667" t="s">
        <v>4285</v>
      </c>
      <c r="G1516" s="666" t="s">
        <v>2238</v>
      </c>
      <c r="H1516" s="666" t="s">
        <v>3960</v>
      </c>
      <c r="I1516" s="666" t="s">
        <v>3961</v>
      </c>
      <c r="J1516" s="666" t="s">
        <v>3962</v>
      </c>
      <c r="K1516" s="666" t="s">
        <v>3963</v>
      </c>
      <c r="L1516" s="668">
        <v>12209.67</v>
      </c>
      <c r="M1516" s="668">
        <v>9</v>
      </c>
      <c r="N1516" s="669">
        <v>109887.03</v>
      </c>
    </row>
    <row r="1517" spans="1:14" ht="14.4" customHeight="1" x14ac:dyDescent="0.3">
      <c r="A1517" s="664" t="s">
        <v>544</v>
      </c>
      <c r="B1517" s="665" t="s">
        <v>545</v>
      </c>
      <c r="C1517" s="666" t="s">
        <v>554</v>
      </c>
      <c r="D1517" s="667" t="s">
        <v>4278</v>
      </c>
      <c r="E1517" s="666" t="s">
        <v>2665</v>
      </c>
      <c r="F1517" s="667" t="s">
        <v>4285</v>
      </c>
      <c r="G1517" s="666" t="s">
        <v>2238</v>
      </c>
      <c r="H1517" s="666" t="s">
        <v>3964</v>
      </c>
      <c r="I1517" s="666" t="s">
        <v>3964</v>
      </c>
      <c r="J1517" s="666" t="s">
        <v>3965</v>
      </c>
      <c r="K1517" s="666" t="s">
        <v>3625</v>
      </c>
      <c r="L1517" s="668">
        <v>55.209500000000006</v>
      </c>
      <c r="M1517" s="668">
        <v>20</v>
      </c>
      <c r="N1517" s="669">
        <v>1104.19</v>
      </c>
    </row>
    <row r="1518" spans="1:14" ht="14.4" customHeight="1" x14ac:dyDescent="0.3">
      <c r="A1518" s="664" t="s">
        <v>544</v>
      </c>
      <c r="B1518" s="665" t="s">
        <v>545</v>
      </c>
      <c r="C1518" s="666" t="s">
        <v>554</v>
      </c>
      <c r="D1518" s="667" t="s">
        <v>4278</v>
      </c>
      <c r="E1518" s="666" t="s">
        <v>2665</v>
      </c>
      <c r="F1518" s="667" t="s">
        <v>4285</v>
      </c>
      <c r="G1518" s="666" t="s">
        <v>2238</v>
      </c>
      <c r="H1518" s="666" t="s">
        <v>2782</v>
      </c>
      <c r="I1518" s="666" t="s">
        <v>2782</v>
      </c>
      <c r="J1518" s="666" t="s">
        <v>2783</v>
      </c>
      <c r="K1518" s="666" t="s">
        <v>2784</v>
      </c>
      <c r="L1518" s="668">
        <v>938.30000000000007</v>
      </c>
      <c r="M1518" s="668">
        <v>12</v>
      </c>
      <c r="N1518" s="669">
        <v>11259.6</v>
      </c>
    </row>
    <row r="1519" spans="1:14" ht="14.4" customHeight="1" x14ac:dyDescent="0.3">
      <c r="A1519" s="664" t="s">
        <v>544</v>
      </c>
      <c r="B1519" s="665" t="s">
        <v>545</v>
      </c>
      <c r="C1519" s="666" t="s">
        <v>554</v>
      </c>
      <c r="D1519" s="667" t="s">
        <v>4278</v>
      </c>
      <c r="E1519" s="666" t="s">
        <v>2785</v>
      </c>
      <c r="F1519" s="667" t="s">
        <v>4286</v>
      </c>
      <c r="G1519" s="666"/>
      <c r="H1519" s="666" t="s">
        <v>3966</v>
      </c>
      <c r="I1519" s="666" t="s">
        <v>3967</v>
      </c>
      <c r="J1519" s="666" t="s">
        <v>3968</v>
      </c>
      <c r="K1519" s="666" t="s">
        <v>3969</v>
      </c>
      <c r="L1519" s="668">
        <v>205.78000000000006</v>
      </c>
      <c r="M1519" s="668">
        <v>1</v>
      </c>
      <c r="N1519" s="669">
        <v>205.78000000000006</v>
      </c>
    </row>
    <row r="1520" spans="1:14" ht="14.4" customHeight="1" x14ac:dyDescent="0.3">
      <c r="A1520" s="664" t="s">
        <v>544</v>
      </c>
      <c r="B1520" s="665" t="s">
        <v>545</v>
      </c>
      <c r="C1520" s="666" t="s">
        <v>554</v>
      </c>
      <c r="D1520" s="667" t="s">
        <v>4278</v>
      </c>
      <c r="E1520" s="666" t="s">
        <v>2785</v>
      </c>
      <c r="F1520" s="667" t="s">
        <v>4286</v>
      </c>
      <c r="G1520" s="666" t="s">
        <v>613</v>
      </c>
      <c r="H1520" s="666" t="s">
        <v>2786</v>
      </c>
      <c r="I1520" s="666" t="s">
        <v>2787</v>
      </c>
      <c r="J1520" s="666" t="s">
        <v>2788</v>
      </c>
      <c r="K1520" s="666" t="s">
        <v>2789</v>
      </c>
      <c r="L1520" s="668">
        <v>104.78571428571425</v>
      </c>
      <c r="M1520" s="668">
        <v>7</v>
      </c>
      <c r="N1520" s="669">
        <v>733.49999999999977</v>
      </c>
    </row>
    <row r="1521" spans="1:14" ht="14.4" customHeight="1" x14ac:dyDescent="0.3">
      <c r="A1521" s="664" t="s">
        <v>544</v>
      </c>
      <c r="B1521" s="665" t="s">
        <v>545</v>
      </c>
      <c r="C1521" s="666" t="s">
        <v>554</v>
      </c>
      <c r="D1521" s="667" t="s">
        <v>4278</v>
      </c>
      <c r="E1521" s="666" t="s">
        <v>2785</v>
      </c>
      <c r="F1521" s="667" t="s">
        <v>4286</v>
      </c>
      <c r="G1521" s="666" t="s">
        <v>613</v>
      </c>
      <c r="H1521" s="666" t="s">
        <v>3970</v>
      </c>
      <c r="I1521" s="666" t="s">
        <v>3971</v>
      </c>
      <c r="J1521" s="666" t="s">
        <v>3972</v>
      </c>
      <c r="K1521" s="666" t="s">
        <v>3973</v>
      </c>
      <c r="L1521" s="668">
        <v>105.91000000000003</v>
      </c>
      <c r="M1521" s="668">
        <v>2</v>
      </c>
      <c r="N1521" s="669">
        <v>211.82000000000005</v>
      </c>
    </row>
    <row r="1522" spans="1:14" ht="14.4" customHeight="1" x14ac:dyDescent="0.3">
      <c r="A1522" s="664" t="s">
        <v>544</v>
      </c>
      <c r="B1522" s="665" t="s">
        <v>545</v>
      </c>
      <c r="C1522" s="666" t="s">
        <v>554</v>
      </c>
      <c r="D1522" s="667" t="s">
        <v>4278</v>
      </c>
      <c r="E1522" s="666" t="s">
        <v>2785</v>
      </c>
      <c r="F1522" s="667" t="s">
        <v>4286</v>
      </c>
      <c r="G1522" s="666" t="s">
        <v>613</v>
      </c>
      <c r="H1522" s="666" t="s">
        <v>3974</v>
      </c>
      <c r="I1522" s="666" t="s">
        <v>3975</v>
      </c>
      <c r="J1522" s="666" t="s">
        <v>3976</v>
      </c>
      <c r="K1522" s="666" t="s">
        <v>3977</v>
      </c>
      <c r="L1522" s="668">
        <v>60.890000000000029</v>
      </c>
      <c r="M1522" s="668">
        <v>1</v>
      </c>
      <c r="N1522" s="669">
        <v>60.890000000000029</v>
      </c>
    </row>
    <row r="1523" spans="1:14" ht="14.4" customHeight="1" x14ac:dyDescent="0.3">
      <c r="A1523" s="664" t="s">
        <v>544</v>
      </c>
      <c r="B1523" s="665" t="s">
        <v>545</v>
      </c>
      <c r="C1523" s="666" t="s">
        <v>554</v>
      </c>
      <c r="D1523" s="667" t="s">
        <v>4278</v>
      </c>
      <c r="E1523" s="666" t="s">
        <v>2785</v>
      </c>
      <c r="F1523" s="667" t="s">
        <v>4286</v>
      </c>
      <c r="G1523" s="666" t="s">
        <v>613</v>
      </c>
      <c r="H1523" s="666" t="s">
        <v>2790</v>
      </c>
      <c r="I1523" s="666" t="s">
        <v>2791</v>
      </c>
      <c r="J1523" s="666" t="s">
        <v>2792</v>
      </c>
      <c r="K1523" s="666" t="s">
        <v>2793</v>
      </c>
      <c r="L1523" s="668">
        <v>108.01472699988099</v>
      </c>
      <c r="M1523" s="668">
        <v>8</v>
      </c>
      <c r="N1523" s="669">
        <v>864.11781599904793</v>
      </c>
    </row>
    <row r="1524" spans="1:14" ht="14.4" customHeight="1" x14ac:dyDescent="0.3">
      <c r="A1524" s="664" t="s">
        <v>544</v>
      </c>
      <c r="B1524" s="665" t="s">
        <v>545</v>
      </c>
      <c r="C1524" s="666" t="s">
        <v>554</v>
      </c>
      <c r="D1524" s="667" t="s">
        <v>4278</v>
      </c>
      <c r="E1524" s="666" t="s">
        <v>2785</v>
      </c>
      <c r="F1524" s="667" t="s">
        <v>4286</v>
      </c>
      <c r="G1524" s="666" t="s">
        <v>613</v>
      </c>
      <c r="H1524" s="666" t="s">
        <v>3978</v>
      </c>
      <c r="I1524" s="666" t="s">
        <v>3979</v>
      </c>
      <c r="J1524" s="666" t="s">
        <v>3980</v>
      </c>
      <c r="K1524" s="666" t="s">
        <v>3981</v>
      </c>
      <c r="L1524" s="668">
        <v>83.13000000000001</v>
      </c>
      <c r="M1524" s="668">
        <v>2</v>
      </c>
      <c r="N1524" s="669">
        <v>166.26000000000002</v>
      </c>
    </row>
    <row r="1525" spans="1:14" ht="14.4" customHeight="1" x14ac:dyDescent="0.3">
      <c r="A1525" s="664" t="s">
        <v>544</v>
      </c>
      <c r="B1525" s="665" t="s">
        <v>545</v>
      </c>
      <c r="C1525" s="666" t="s">
        <v>554</v>
      </c>
      <c r="D1525" s="667" t="s">
        <v>4278</v>
      </c>
      <c r="E1525" s="666" t="s">
        <v>2785</v>
      </c>
      <c r="F1525" s="667" t="s">
        <v>4286</v>
      </c>
      <c r="G1525" s="666" t="s">
        <v>613</v>
      </c>
      <c r="H1525" s="666" t="s">
        <v>2798</v>
      </c>
      <c r="I1525" s="666" t="s">
        <v>2799</v>
      </c>
      <c r="J1525" s="666" t="s">
        <v>2800</v>
      </c>
      <c r="K1525" s="666" t="s">
        <v>2801</v>
      </c>
      <c r="L1525" s="668">
        <v>107.33</v>
      </c>
      <c r="M1525" s="668">
        <v>1</v>
      </c>
      <c r="N1525" s="669">
        <v>107.33</v>
      </c>
    </row>
    <row r="1526" spans="1:14" ht="14.4" customHeight="1" x14ac:dyDescent="0.3">
      <c r="A1526" s="664" t="s">
        <v>544</v>
      </c>
      <c r="B1526" s="665" t="s">
        <v>545</v>
      </c>
      <c r="C1526" s="666" t="s">
        <v>554</v>
      </c>
      <c r="D1526" s="667" t="s">
        <v>4278</v>
      </c>
      <c r="E1526" s="666" t="s">
        <v>2785</v>
      </c>
      <c r="F1526" s="667" t="s">
        <v>4286</v>
      </c>
      <c r="G1526" s="666" t="s">
        <v>613</v>
      </c>
      <c r="H1526" s="666" t="s">
        <v>3982</v>
      </c>
      <c r="I1526" s="666" t="s">
        <v>3983</v>
      </c>
      <c r="J1526" s="666" t="s">
        <v>3984</v>
      </c>
      <c r="K1526" s="666" t="s">
        <v>3985</v>
      </c>
      <c r="L1526" s="668">
        <v>1303.53</v>
      </c>
      <c r="M1526" s="668">
        <v>1</v>
      </c>
      <c r="N1526" s="669">
        <v>1303.53</v>
      </c>
    </row>
    <row r="1527" spans="1:14" ht="14.4" customHeight="1" x14ac:dyDescent="0.3">
      <c r="A1527" s="664" t="s">
        <v>544</v>
      </c>
      <c r="B1527" s="665" t="s">
        <v>545</v>
      </c>
      <c r="C1527" s="666" t="s">
        <v>554</v>
      </c>
      <c r="D1527" s="667" t="s">
        <v>4278</v>
      </c>
      <c r="E1527" s="666" t="s">
        <v>2785</v>
      </c>
      <c r="F1527" s="667" t="s">
        <v>4286</v>
      </c>
      <c r="G1527" s="666" t="s">
        <v>613</v>
      </c>
      <c r="H1527" s="666" t="s">
        <v>3986</v>
      </c>
      <c r="I1527" s="666" t="s">
        <v>3987</v>
      </c>
      <c r="J1527" s="666" t="s">
        <v>3988</v>
      </c>
      <c r="K1527" s="666" t="s">
        <v>2726</v>
      </c>
      <c r="L1527" s="668">
        <v>149.79428571428568</v>
      </c>
      <c r="M1527" s="668">
        <v>7</v>
      </c>
      <c r="N1527" s="669">
        <v>1048.5599999999997</v>
      </c>
    </row>
    <row r="1528" spans="1:14" ht="14.4" customHeight="1" x14ac:dyDescent="0.3">
      <c r="A1528" s="664" t="s">
        <v>544</v>
      </c>
      <c r="B1528" s="665" t="s">
        <v>545</v>
      </c>
      <c r="C1528" s="666" t="s">
        <v>554</v>
      </c>
      <c r="D1528" s="667" t="s">
        <v>4278</v>
      </c>
      <c r="E1528" s="666" t="s">
        <v>2785</v>
      </c>
      <c r="F1528" s="667" t="s">
        <v>4286</v>
      </c>
      <c r="G1528" s="666" t="s">
        <v>613</v>
      </c>
      <c r="H1528" s="666" t="s">
        <v>3989</v>
      </c>
      <c r="I1528" s="666" t="s">
        <v>3990</v>
      </c>
      <c r="J1528" s="666" t="s">
        <v>3991</v>
      </c>
      <c r="K1528" s="666" t="s">
        <v>3992</v>
      </c>
      <c r="L1528" s="668">
        <v>4950</v>
      </c>
      <c r="M1528" s="668">
        <v>10</v>
      </c>
      <c r="N1528" s="669">
        <v>49500</v>
      </c>
    </row>
    <row r="1529" spans="1:14" ht="14.4" customHeight="1" x14ac:dyDescent="0.3">
      <c r="A1529" s="664" t="s">
        <v>544</v>
      </c>
      <c r="B1529" s="665" t="s">
        <v>545</v>
      </c>
      <c r="C1529" s="666" t="s">
        <v>554</v>
      </c>
      <c r="D1529" s="667" t="s">
        <v>4278</v>
      </c>
      <c r="E1529" s="666" t="s">
        <v>2785</v>
      </c>
      <c r="F1529" s="667" t="s">
        <v>4286</v>
      </c>
      <c r="G1529" s="666" t="s">
        <v>2238</v>
      </c>
      <c r="H1529" s="666" t="s">
        <v>2806</v>
      </c>
      <c r="I1529" s="666" t="s">
        <v>2806</v>
      </c>
      <c r="J1529" s="666" t="s">
        <v>2807</v>
      </c>
      <c r="K1529" s="666" t="s">
        <v>2808</v>
      </c>
      <c r="L1529" s="668">
        <v>159.5</v>
      </c>
      <c r="M1529" s="668">
        <v>17.5</v>
      </c>
      <c r="N1529" s="669">
        <v>2791.25</v>
      </c>
    </row>
    <row r="1530" spans="1:14" ht="14.4" customHeight="1" x14ac:dyDescent="0.3">
      <c r="A1530" s="664" t="s">
        <v>544</v>
      </c>
      <c r="B1530" s="665" t="s">
        <v>545</v>
      </c>
      <c r="C1530" s="666" t="s">
        <v>554</v>
      </c>
      <c r="D1530" s="667" t="s">
        <v>4278</v>
      </c>
      <c r="E1530" s="666" t="s">
        <v>2785</v>
      </c>
      <c r="F1530" s="667" t="s">
        <v>4286</v>
      </c>
      <c r="G1530" s="666" t="s">
        <v>2238</v>
      </c>
      <c r="H1530" s="666" t="s">
        <v>3993</v>
      </c>
      <c r="I1530" s="666" t="s">
        <v>3993</v>
      </c>
      <c r="J1530" s="666" t="s">
        <v>2807</v>
      </c>
      <c r="K1530" s="666" t="s">
        <v>3994</v>
      </c>
      <c r="L1530" s="668">
        <v>308</v>
      </c>
      <c r="M1530" s="668">
        <v>2</v>
      </c>
      <c r="N1530" s="669">
        <v>616</v>
      </c>
    </row>
    <row r="1531" spans="1:14" ht="14.4" customHeight="1" x14ac:dyDescent="0.3">
      <c r="A1531" s="664" t="s">
        <v>544</v>
      </c>
      <c r="B1531" s="665" t="s">
        <v>545</v>
      </c>
      <c r="C1531" s="666" t="s">
        <v>554</v>
      </c>
      <c r="D1531" s="667" t="s">
        <v>4278</v>
      </c>
      <c r="E1531" s="666" t="s">
        <v>2785</v>
      </c>
      <c r="F1531" s="667" t="s">
        <v>4286</v>
      </c>
      <c r="G1531" s="666" t="s">
        <v>2238</v>
      </c>
      <c r="H1531" s="666" t="s">
        <v>2809</v>
      </c>
      <c r="I1531" s="666" t="s">
        <v>2809</v>
      </c>
      <c r="J1531" s="666" t="s">
        <v>2810</v>
      </c>
      <c r="K1531" s="666" t="s">
        <v>2811</v>
      </c>
      <c r="L1531" s="668">
        <v>285.09993811655534</v>
      </c>
      <c r="M1531" s="668">
        <v>8</v>
      </c>
      <c r="N1531" s="669">
        <v>2280.7995049324427</v>
      </c>
    </row>
    <row r="1532" spans="1:14" ht="14.4" customHeight="1" x14ac:dyDescent="0.3">
      <c r="A1532" s="664" t="s">
        <v>544</v>
      </c>
      <c r="B1532" s="665" t="s">
        <v>545</v>
      </c>
      <c r="C1532" s="666" t="s">
        <v>554</v>
      </c>
      <c r="D1532" s="667" t="s">
        <v>4278</v>
      </c>
      <c r="E1532" s="666" t="s">
        <v>2812</v>
      </c>
      <c r="F1532" s="667" t="s">
        <v>4287</v>
      </c>
      <c r="G1532" s="666" t="s">
        <v>613</v>
      </c>
      <c r="H1532" s="666" t="s">
        <v>3995</v>
      </c>
      <c r="I1532" s="666" t="s">
        <v>3996</v>
      </c>
      <c r="J1532" s="666" t="s">
        <v>3997</v>
      </c>
      <c r="K1532" s="666" t="s">
        <v>3945</v>
      </c>
      <c r="L1532" s="668">
        <v>22343.038690157173</v>
      </c>
      <c r="M1532" s="668">
        <v>5.9223878000000001</v>
      </c>
      <c r="N1532" s="669">
        <v>132324.13975351481</v>
      </c>
    </row>
    <row r="1533" spans="1:14" ht="14.4" customHeight="1" x14ac:dyDescent="0.3">
      <c r="A1533" s="664" t="s">
        <v>544</v>
      </c>
      <c r="B1533" s="665" t="s">
        <v>545</v>
      </c>
      <c r="C1533" s="666" t="s">
        <v>554</v>
      </c>
      <c r="D1533" s="667" t="s">
        <v>4278</v>
      </c>
      <c r="E1533" s="666" t="s">
        <v>3998</v>
      </c>
      <c r="F1533" s="667" t="s">
        <v>4289</v>
      </c>
      <c r="G1533" s="666"/>
      <c r="H1533" s="666"/>
      <c r="I1533" s="666" t="s">
        <v>3999</v>
      </c>
      <c r="J1533" s="666" t="s">
        <v>4000</v>
      </c>
      <c r="K1533" s="666" t="s">
        <v>4001</v>
      </c>
      <c r="L1533" s="668">
        <v>1287</v>
      </c>
      <c r="M1533" s="668">
        <v>15</v>
      </c>
      <c r="N1533" s="669">
        <v>19305</v>
      </c>
    </row>
    <row r="1534" spans="1:14" ht="14.4" customHeight="1" x14ac:dyDescent="0.3">
      <c r="A1534" s="664" t="s">
        <v>544</v>
      </c>
      <c r="B1534" s="665" t="s">
        <v>545</v>
      </c>
      <c r="C1534" s="666" t="s">
        <v>554</v>
      </c>
      <c r="D1534" s="667" t="s">
        <v>4278</v>
      </c>
      <c r="E1534" s="666" t="s">
        <v>3998</v>
      </c>
      <c r="F1534" s="667" t="s">
        <v>4289</v>
      </c>
      <c r="G1534" s="666"/>
      <c r="H1534" s="666"/>
      <c r="I1534" s="666" t="s">
        <v>4002</v>
      </c>
      <c r="J1534" s="666" t="s">
        <v>4003</v>
      </c>
      <c r="K1534" s="666"/>
      <c r="L1534" s="668">
        <v>4305.3999999999996</v>
      </c>
      <c r="M1534" s="668">
        <v>1</v>
      </c>
      <c r="N1534" s="669">
        <v>4305.3999999999996</v>
      </c>
    </row>
    <row r="1535" spans="1:14" ht="14.4" customHeight="1" x14ac:dyDescent="0.3">
      <c r="A1535" s="664" t="s">
        <v>544</v>
      </c>
      <c r="B1535" s="665" t="s">
        <v>545</v>
      </c>
      <c r="C1535" s="666" t="s">
        <v>554</v>
      </c>
      <c r="D1535" s="667" t="s">
        <v>4278</v>
      </c>
      <c r="E1535" s="666" t="s">
        <v>3998</v>
      </c>
      <c r="F1535" s="667" t="s">
        <v>4289</v>
      </c>
      <c r="G1535" s="666"/>
      <c r="H1535" s="666"/>
      <c r="I1535" s="666" t="s">
        <v>4004</v>
      </c>
      <c r="J1535" s="666" t="s">
        <v>4005</v>
      </c>
      <c r="K1535" s="666"/>
      <c r="L1535" s="668">
        <v>2945.8</v>
      </c>
      <c r="M1535" s="668">
        <v>4</v>
      </c>
      <c r="N1535" s="669">
        <v>11783.2</v>
      </c>
    </row>
    <row r="1536" spans="1:14" ht="14.4" customHeight="1" x14ac:dyDescent="0.3">
      <c r="A1536" s="664" t="s">
        <v>544</v>
      </c>
      <c r="B1536" s="665" t="s">
        <v>545</v>
      </c>
      <c r="C1536" s="666" t="s">
        <v>554</v>
      </c>
      <c r="D1536" s="667" t="s">
        <v>4278</v>
      </c>
      <c r="E1536" s="666" t="s">
        <v>2819</v>
      </c>
      <c r="F1536" s="667" t="s">
        <v>4288</v>
      </c>
      <c r="G1536" s="666" t="s">
        <v>613</v>
      </c>
      <c r="H1536" s="666" t="s">
        <v>4006</v>
      </c>
      <c r="I1536" s="666" t="s">
        <v>4007</v>
      </c>
      <c r="J1536" s="666" t="s">
        <v>4008</v>
      </c>
      <c r="K1536" s="666" t="s">
        <v>4009</v>
      </c>
      <c r="L1536" s="668">
        <v>297</v>
      </c>
      <c r="M1536" s="668">
        <v>10</v>
      </c>
      <c r="N1536" s="669">
        <v>2970</v>
      </c>
    </row>
    <row r="1537" spans="1:14" ht="14.4" customHeight="1" x14ac:dyDescent="0.3">
      <c r="A1537" s="664" t="s">
        <v>544</v>
      </c>
      <c r="B1537" s="665" t="s">
        <v>545</v>
      </c>
      <c r="C1537" s="666" t="s">
        <v>554</v>
      </c>
      <c r="D1537" s="667" t="s">
        <v>4278</v>
      </c>
      <c r="E1537" s="666" t="s">
        <v>2819</v>
      </c>
      <c r="F1537" s="667" t="s">
        <v>4288</v>
      </c>
      <c r="G1537" s="666" t="s">
        <v>613</v>
      </c>
      <c r="H1537" s="666" t="s">
        <v>2820</v>
      </c>
      <c r="I1537" s="666" t="s">
        <v>2821</v>
      </c>
      <c r="J1537" s="666" t="s">
        <v>2822</v>
      </c>
      <c r="K1537" s="666" t="s">
        <v>2823</v>
      </c>
      <c r="L1537" s="668">
        <v>2412.3189285492531</v>
      </c>
      <c r="M1537" s="668">
        <v>23.4</v>
      </c>
      <c r="N1537" s="669">
        <v>56448.262928052514</v>
      </c>
    </row>
    <row r="1538" spans="1:14" ht="14.4" customHeight="1" x14ac:dyDescent="0.3">
      <c r="A1538" s="664" t="s">
        <v>544</v>
      </c>
      <c r="B1538" s="665" t="s">
        <v>545</v>
      </c>
      <c r="C1538" s="666" t="s">
        <v>554</v>
      </c>
      <c r="D1538" s="667" t="s">
        <v>4278</v>
      </c>
      <c r="E1538" s="666" t="s">
        <v>2819</v>
      </c>
      <c r="F1538" s="667" t="s">
        <v>4288</v>
      </c>
      <c r="G1538" s="666" t="s">
        <v>613</v>
      </c>
      <c r="H1538" s="666" t="s">
        <v>2824</v>
      </c>
      <c r="I1538" s="666" t="s">
        <v>2825</v>
      </c>
      <c r="J1538" s="666" t="s">
        <v>2826</v>
      </c>
      <c r="K1538" s="666" t="s">
        <v>2823</v>
      </c>
      <c r="L1538" s="668">
        <v>2228.8199999999997</v>
      </c>
      <c r="M1538" s="668">
        <v>7</v>
      </c>
      <c r="N1538" s="669">
        <v>15601.739999999998</v>
      </c>
    </row>
    <row r="1539" spans="1:14" ht="14.4" customHeight="1" x14ac:dyDescent="0.3">
      <c r="A1539" s="664" t="s">
        <v>544</v>
      </c>
      <c r="B1539" s="665" t="s">
        <v>545</v>
      </c>
      <c r="C1539" s="666" t="s">
        <v>554</v>
      </c>
      <c r="D1539" s="667" t="s">
        <v>4278</v>
      </c>
      <c r="E1539" s="666" t="s">
        <v>2819</v>
      </c>
      <c r="F1539" s="667" t="s">
        <v>4288</v>
      </c>
      <c r="G1539" s="666" t="s">
        <v>613</v>
      </c>
      <c r="H1539" s="666" t="s">
        <v>4010</v>
      </c>
      <c r="I1539" s="666" t="s">
        <v>4011</v>
      </c>
      <c r="J1539" s="666" t="s">
        <v>4012</v>
      </c>
      <c r="K1539" s="666" t="s">
        <v>2823</v>
      </c>
      <c r="L1539" s="668">
        <v>2556.5300000000007</v>
      </c>
      <c r="M1539" s="668">
        <v>5</v>
      </c>
      <c r="N1539" s="669">
        <v>12782.650000000003</v>
      </c>
    </row>
    <row r="1540" spans="1:14" ht="14.4" customHeight="1" x14ac:dyDescent="0.3">
      <c r="A1540" s="664" t="s">
        <v>544</v>
      </c>
      <c r="B1540" s="665" t="s">
        <v>545</v>
      </c>
      <c r="C1540" s="666" t="s">
        <v>554</v>
      </c>
      <c r="D1540" s="667" t="s">
        <v>4278</v>
      </c>
      <c r="E1540" s="666" t="s">
        <v>2819</v>
      </c>
      <c r="F1540" s="667" t="s">
        <v>4288</v>
      </c>
      <c r="G1540" s="666" t="s">
        <v>613</v>
      </c>
      <c r="H1540" s="666" t="s">
        <v>2827</v>
      </c>
      <c r="I1540" s="666" t="s">
        <v>2828</v>
      </c>
      <c r="J1540" s="666" t="s">
        <v>2829</v>
      </c>
      <c r="K1540" s="666" t="s">
        <v>2830</v>
      </c>
      <c r="L1540" s="668">
        <v>3931.4000000000005</v>
      </c>
      <c r="M1540" s="668">
        <v>4</v>
      </c>
      <c r="N1540" s="669">
        <v>15725.600000000002</v>
      </c>
    </row>
    <row r="1541" spans="1:14" ht="14.4" customHeight="1" x14ac:dyDescent="0.3">
      <c r="A1541" s="664" t="s">
        <v>544</v>
      </c>
      <c r="B1541" s="665" t="s">
        <v>545</v>
      </c>
      <c r="C1541" s="666" t="s">
        <v>554</v>
      </c>
      <c r="D1541" s="667" t="s">
        <v>4278</v>
      </c>
      <c r="E1541" s="666" t="s">
        <v>2819</v>
      </c>
      <c r="F1541" s="667" t="s">
        <v>4288</v>
      </c>
      <c r="G1541" s="666" t="s">
        <v>613</v>
      </c>
      <c r="H1541" s="666" t="s">
        <v>2831</v>
      </c>
      <c r="I1541" s="666" t="s">
        <v>2832</v>
      </c>
      <c r="J1541" s="666" t="s">
        <v>2833</v>
      </c>
      <c r="K1541" s="666" t="s">
        <v>2834</v>
      </c>
      <c r="L1541" s="668">
        <v>1329.4600000000003</v>
      </c>
      <c r="M1541" s="668">
        <v>9</v>
      </c>
      <c r="N1541" s="669">
        <v>11965.140000000003</v>
      </c>
    </row>
    <row r="1542" spans="1:14" ht="14.4" customHeight="1" x14ac:dyDescent="0.3">
      <c r="A1542" s="664" t="s">
        <v>544</v>
      </c>
      <c r="B1542" s="665" t="s">
        <v>545</v>
      </c>
      <c r="C1542" s="666" t="s">
        <v>554</v>
      </c>
      <c r="D1542" s="667" t="s">
        <v>4278</v>
      </c>
      <c r="E1542" s="666" t="s">
        <v>2819</v>
      </c>
      <c r="F1542" s="667" t="s">
        <v>4288</v>
      </c>
      <c r="G1542" s="666" t="s">
        <v>613</v>
      </c>
      <c r="H1542" s="666" t="s">
        <v>4013</v>
      </c>
      <c r="I1542" s="666" t="s">
        <v>4014</v>
      </c>
      <c r="J1542" s="666" t="s">
        <v>4015</v>
      </c>
      <c r="K1542" s="666" t="s">
        <v>4016</v>
      </c>
      <c r="L1542" s="668">
        <v>1854.2000120321782</v>
      </c>
      <c r="M1542" s="668">
        <v>3</v>
      </c>
      <c r="N1542" s="669">
        <v>5562.6000360965345</v>
      </c>
    </row>
    <row r="1543" spans="1:14" ht="14.4" customHeight="1" x14ac:dyDescent="0.3">
      <c r="A1543" s="664" t="s">
        <v>544</v>
      </c>
      <c r="B1543" s="665" t="s">
        <v>545</v>
      </c>
      <c r="C1543" s="666" t="s">
        <v>554</v>
      </c>
      <c r="D1543" s="667" t="s">
        <v>4278</v>
      </c>
      <c r="E1543" s="666" t="s">
        <v>2819</v>
      </c>
      <c r="F1543" s="667" t="s">
        <v>4288</v>
      </c>
      <c r="G1543" s="666" t="s">
        <v>613</v>
      </c>
      <c r="H1543" s="666" t="s">
        <v>4017</v>
      </c>
      <c r="I1543" s="666" t="s">
        <v>4018</v>
      </c>
      <c r="J1543" s="666" t="s">
        <v>4019</v>
      </c>
      <c r="K1543" s="666" t="s">
        <v>4020</v>
      </c>
      <c r="L1543" s="668">
        <v>2387.9699999999998</v>
      </c>
      <c r="M1543" s="668">
        <v>1</v>
      </c>
      <c r="N1543" s="669">
        <v>2387.9699999999998</v>
      </c>
    </row>
    <row r="1544" spans="1:14" ht="14.4" customHeight="1" x14ac:dyDescent="0.3">
      <c r="A1544" s="664" t="s">
        <v>544</v>
      </c>
      <c r="B1544" s="665" t="s">
        <v>545</v>
      </c>
      <c r="C1544" s="666" t="s">
        <v>554</v>
      </c>
      <c r="D1544" s="667" t="s">
        <v>4278</v>
      </c>
      <c r="E1544" s="666" t="s">
        <v>2819</v>
      </c>
      <c r="F1544" s="667" t="s">
        <v>4288</v>
      </c>
      <c r="G1544" s="666" t="s">
        <v>613</v>
      </c>
      <c r="H1544" s="666" t="s">
        <v>4021</v>
      </c>
      <c r="I1544" s="666" t="s">
        <v>4022</v>
      </c>
      <c r="J1544" s="666" t="s">
        <v>2822</v>
      </c>
      <c r="K1544" s="666" t="s">
        <v>4023</v>
      </c>
      <c r="L1544" s="668">
        <v>1285.9000000000008</v>
      </c>
      <c r="M1544" s="668">
        <v>43.8</v>
      </c>
      <c r="N1544" s="669">
        <v>56322.420000000035</v>
      </c>
    </row>
    <row r="1545" spans="1:14" ht="14.4" customHeight="1" x14ac:dyDescent="0.3">
      <c r="A1545" s="664" t="s">
        <v>544</v>
      </c>
      <c r="B1545" s="665" t="s">
        <v>545</v>
      </c>
      <c r="C1545" s="666" t="s">
        <v>554</v>
      </c>
      <c r="D1545" s="667" t="s">
        <v>4278</v>
      </c>
      <c r="E1545" s="666" t="s">
        <v>2819</v>
      </c>
      <c r="F1545" s="667" t="s">
        <v>4288</v>
      </c>
      <c r="G1545" s="666" t="s">
        <v>613</v>
      </c>
      <c r="H1545" s="666" t="s">
        <v>4024</v>
      </c>
      <c r="I1545" s="666" t="s">
        <v>4024</v>
      </c>
      <c r="J1545" s="666" t="s">
        <v>4025</v>
      </c>
      <c r="K1545" s="666" t="s">
        <v>4026</v>
      </c>
      <c r="L1545" s="668">
        <v>2227.4899999999998</v>
      </c>
      <c r="M1545" s="668">
        <v>1</v>
      </c>
      <c r="N1545" s="669">
        <v>2227.4899999999998</v>
      </c>
    </row>
    <row r="1546" spans="1:14" ht="14.4" customHeight="1" x14ac:dyDescent="0.3">
      <c r="A1546" s="664" t="s">
        <v>544</v>
      </c>
      <c r="B1546" s="665" t="s">
        <v>545</v>
      </c>
      <c r="C1546" s="666" t="s">
        <v>557</v>
      </c>
      <c r="D1546" s="667" t="s">
        <v>4279</v>
      </c>
      <c r="E1546" s="666" t="s">
        <v>569</v>
      </c>
      <c r="F1546" s="667" t="s">
        <v>4283</v>
      </c>
      <c r="G1546" s="666"/>
      <c r="H1546" s="666" t="s">
        <v>4027</v>
      </c>
      <c r="I1546" s="666" t="s">
        <v>4028</v>
      </c>
      <c r="J1546" s="666" t="s">
        <v>4029</v>
      </c>
      <c r="K1546" s="666" t="s">
        <v>4030</v>
      </c>
      <c r="L1546" s="668">
        <v>170.24</v>
      </c>
      <c r="M1546" s="668">
        <v>1</v>
      </c>
      <c r="N1546" s="669">
        <v>170.24</v>
      </c>
    </row>
    <row r="1547" spans="1:14" ht="14.4" customHeight="1" x14ac:dyDescent="0.3">
      <c r="A1547" s="664" t="s">
        <v>544</v>
      </c>
      <c r="B1547" s="665" t="s">
        <v>545</v>
      </c>
      <c r="C1547" s="666" t="s">
        <v>557</v>
      </c>
      <c r="D1547" s="667" t="s">
        <v>4279</v>
      </c>
      <c r="E1547" s="666" t="s">
        <v>569</v>
      </c>
      <c r="F1547" s="667" t="s">
        <v>4283</v>
      </c>
      <c r="G1547" s="666"/>
      <c r="H1547" s="666" t="s">
        <v>4031</v>
      </c>
      <c r="I1547" s="666" t="s">
        <v>4031</v>
      </c>
      <c r="J1547" s="666" t="s">
        <v>4032</v>
      </c>
      <c r="K1547" s="666" t="s">
        <v>4033</v>
      </c>
      <c r="L1547" s="668">
        <v>5275.53</v>
      </c>
      <c r="M1547" s="668">
        <v>3</v>
      </c>
      <c r="N1547" s="669">
        <v>15826.59</v>
      </c>
    </row>
    <row r="1548" spans="1:14" ht="14.4" customHeight="1" x14ac:dyDescent="0.3">
      <c r="A1548" s="664" t="s">
        <v>544</v>
      </c>
      <c r="B1548" s="665" t="s">
        <v>545</v>
      </c>
      <c r="C1548" s="666" t="s">
        <v>557</v>
      </c>
      <c r="D1548" s="667" t="s">
        <v>4279</v>
      </c>
      <c r="E1548" s="666" t="s">
        <v>569</v>
      </c>
      <c r="F1548" s="667" t="s">
        <v>4283</v>
      </c>
      <c r="G1548" s="666" t="s">
        <v>613</v>
      </c>
      <c r="H1548" s="666" t="s">
        <v>614</v>
      </c>
      <c r="I1548" s="666" t="s">
        <v>614</v>
      </c>
      <c r="J1548" s="666" t="s">
        <v>615</v>
      </c>
      <c r="K1548" s="666" t="s">
        <v>616</v>
      </c>
      <c r="L1548" s="668">
        <v>171.59999995344828</v>
      </c>
      <c r="M1548" s="668">
        <v>403</v>
      </c>
      <c r="N1548" s="669">
        <v>69154.799981239659</v>
      </c>
    </row>
    <row r="1549" spans="1:14" ht="14.4" customHeight="1" x14ac:dyDescent="0.3">
      <c r="A1549" s="664" t="s">
        <v>544</v>
      </c>
      <c r="B1549" s="665" t="s">
        <v>545</v>
      </c>
      <c r="C1549" s="666" t="s">
        <v>557</v>
      </c>
      <c r="D1549" s="667" t="s">
        <v>4279</v>
      </c>
      <c r="E1549" s="666" t="s">
        <v>569</v>
      </c>
      <c r="F1549" s="667" t="s">
        <v>4283</v>
      </c>
      <c r="G1549" s="666" t="s">
        <v>613</v>
      </c>
      <c r="H1549" s="666" t="s">
        <v>620</v>
      </c>
      <c r="I1549" s="666" t="s">
        <v>620</v>
      </c>
      <c r="J1549" s="666" t="s">
        <v>621</v>
      </c>
      <c r="K1549" s="666" t="s">
        <v>619</v>
      </c>
      <c r="L1549" s="668">
        <v>142.99999835391617</v>
      </c>
      <c r="M1549" s="668">
        <v>53</v>
      </c>
      <c r="N1549" s="669">
        <v>7578.9999127575575</v>
      </c>
    </row>
    <row r="1550" spans="1:14" ht="14.4" customHeight="1" x14ac:dyDescent="0.3">
      <c r="A1550" s="664" t="s">
        <v>544</v>
      </c>
      <c r="B1550" s="665" t="s">
        <v>545</v>
      </c>
      <c r="C1550" s="666" t="s">
        <v>557</v>
      </c>
      <c r="D1550" s="667" t="s">
        <v>4279</v>
      </c>
      <c r="E1550" s="666" t="s">
        <v>569</v>
      </c>
      <c r="F1550" s="667" t="s">
        <v>4283</v>
      </c>
      <c r="G1550" s="666" t="s">
        <v>613</v>
      </c>
      <c r="H1550" s="666" t="s">
        <v>627</v>
      </c>
      <c r="I1550" s="666" t="s">
        <v>627</v>
      </c>
      <c r="J1550" s="666" t="s">
        <v>615</v>
      </c>
      <c r="K1550" s="666" t="s">
        <v>628</v>
      </c>
      <c r="L1550" s="668">
        <v>92.950000145049074</v>
      </c>
      <c r="M1550" s="668">
        <v>155</v>
      </c>
      <c r="N1550" s="669">
        <v>14407.250022482607</v>
      </c>
    </row>
    <row r="1551" spans="1:14" ht="14.4" customHeight="1" x14ac:dyDescent="0.3">
      <c r="A1551" s="664" t="s">
        <v>544</v>
      </c>
      <c r="B1551" s="665" t="s">
        <v>545</v>
      </c>
      <c r="C1551" s="666" t="s">
        <v>557</v>
      </c>
      <c r="D1551" s="667" t="s">
        <v>4279</v>
      </c>
      <c r="E1551" s="666" t="s">
        <v>569</v>
      </c>
      <c r="F1551" s="667" t="s">
        <v>4283</v>
      </c>
      <c r="G1551" s="666" t="s">
        <v>613</v>
      </c>
      <c r="H1551" s="666" t="s">
        <v>629</v>
      </c>
      <c r="I1551" s="666" t="s">
        <v>629</v>
      </c>
      <c r="J1551" s="666" t="s">
        <v>615</v>
      </c>
      <c r="K1551" s="666" t="s">
        <v>630</v>
      </c>
      <c r="L1551" s="668">
        <v>93.499896905309612</v>
      </c>
      <c r="M1551" s="668">
        <v>64</v>
      </c>
      <c r="N1551" s="669">
        <v>5983.9934019398152</v>
      </c>
    </row>
    <row r="1552" spans="1:14" ht="14.4" customHeight="1" x14ac:dyDescent="0.3">
      <c r="A1552" s="664" t="s">
        <v>544</v>
      </c>
      <c r="B1552" s="665" t="s">
        <v>545</v>
      </c>
      <c r="C1552" s="666" t="s">
        <v>557</v>
      </c>
      <c r="D1552" s="667" t="s">
        <v>4279</v>
      </c>
      <c r="E1552" s="666" t="s">
        <v>569</v>
      </c>
      <c r="F1552" s="667" t="s">
        <v>4283</v>
      </c>
      <c r="G1552" s="666" t="s">
        <v>613</v>
      </c>
      <c r="H1552" s="666" t="s">
        <v>639</v>
      </c>
      <c r="I1552" s="666" t="s">
        <v>640</v>
      </c>
      <c r="J1552" s="666" t="s">
        <v>641</v>
      </c>
      <c r="K1552" s="666" t="s">
        <v>642</v>
      </c>
      <c r="L1552" s="668">
        <v>87.030000000000015</v>
      </c>
      <c r="M1552" s="668">
        <v>1</v>
      </c>
      <c r="N1552" s="669">
        <v>87.030000000000015</v>
      </c>
    </row>
    <row r="1553" spans="1:14" ht="14.4" customHeight="1" x14ac:dyDescent="0.3">
      <c r="A1553" s="664" t="s">
        <v>544</v>
      </c>
      <c r="B1553" s="665" t="s">
        <v>545</v>
      </c>
      <c r="C1553" s="666" t="s">
        <v>557</v>
      </c>
      <c r="D1553" s="667" t="s">
        <v>4279</v>
      </c>
      <c r="E1553" s="666" t="s">
        <v>569</v>
      </c>
      <c r="F1553" s="667" t="s">
        <v>4283</v>
      </c>
      <c r="G1553" s="666" t="s">
        <v>613</v>
      </c>
      <c r="H1553" s="666" t="s">
        <v>643</v>
      </c>
      <c r="I1553" s="666" t="s">
        <v>644</v>
      </c>
      <c r="J1553" s="666" t="s">
        <v>645</v>
      </c>
      <c r="K1553" s="666" t="s">
        <v>646</v>
      </c>
      <c r="L1553" s="668">
        <v>96.820022129290024</v>
      </c>
      <c r="M1553" s="668">
        <v>185</v>
      </c>
      <c r="N1553" s="669">
        <v>17911.704093918655</v>
      </c>
    </row>
    <row r="1554" spans="1:14" ht="14.4" customHeight="1" x14ac:dyDescent="0.3">
      <c r="A1554" s="664" t="s">
        <v>544</v>
      </c>
      <c r="B1554" s="665" t="s">
        <v>545</v>
      </c>
      <c r="C1554" s="666" t="s">
        <v>557</v>
      </c>
      <c r="D1554" s="667" t="s">
        <v>4279</v>
      </c>
      <c r="E1554" s="666" t="s">
        <v>569</v>
      </c>
      <c r="F1554" s="667" t="s">
        <v>4283</v>
      </c>
      <c r="G1554" s="666" t="s">
        <v>613</v>
      </c>
      <c r="H1554" s="666" t="s">
        <v>647</v>
      </c>
      <c r="I1554" s="666" t="s">
        <v>648</v>
      </c>
      <c r="J1554" s="666" t="s">
        <v>645</v>
      </c>
      <c r="K1554" s="666" t="s">
        <v>649</v>
      </c>
      <c r="L1554" s="668">
        <v>100.75996928661101</v>
      </c>
      <c r="M1554" s="668">
        <v>145</v>
      </c>
      <c r="N1554" s="669">
        <v>14610.195546558596</v>
      </c>
    </row>
    <row r="1555" spans="1:14" ht="14.4" customHeight="1" x14ac:dyDescent="0.3">
      <c r="A1555" s="664" t="s">
        <v>544</v>
      </c>
      <c r="B1555" s="665" t="s">
        <v>545</v>
      </c>
      <c r="C1555" s="666" t="s">
        <v>557</v>
      </c>
      <c r="D1555" s="667" t="s">
        <v>4279</v>
      </c>
      <c r="E1555" s="666" t="s">
        <v>569</v>
      </c>
      <c r="F1555" s="667" t="s">
        <v>4283</v>
      </c>
      <c r="G1555" s="666" t="s">
        <v>613</v>
      </c>
      <c r="H1555" s="666" t="s">
        <v>650</v>
      </c>
      <c r="I1555" s="666" t="s">
        <v>651</v>
      </c>
      <c r="J1555" s="666" t="s">
        <v>652</v>
      </c>
      <c r="K1555" s="666" t="s">
        <v>653</v>
      </c>
      <c r="L1555" s="668">
        <v>167.61000000000004</v>
      </c>
      <c r="M1555" s="668">
        <v>14</v>
      </c>
      <c r="N1555" s="669">
        <v>2346.5400000000004</v>
      </c>
    </row>
    <row r="1556" spans="1:14" ht="14.4" customHeight="1" x14ac:dyDescent="0.3">
      <c r="A1556" s="664" t="s">
        <v>544</v>
      </c>
      <c r="B1556" s="665" t="s">
        <v>545</v>
      </c>
      <c r="C1556" s="666" t="s">
        <v>557</v>
      </c>
      <c r="D1556" s="667" t="s">
        <v>4279</v>
      </c>
      <c r="E1556" s="666" t="s">
        <v>569</v>
      </c>
      <c r="F1556" s="667" t="s">
        <v>4283</v>
      </c>
      <c r="G1556" s="666" t="s">
        <v>613</v>
      </c>
      <c r="H1556" s="666" t="s">
        <v>4034</v>
      </c>
      <c r="I1556" s="666" t="s">
        <v>4035</v>
      </c>
      <c r="J1556" s="666" t="s">
        <v>4036</v>
      </c>
      <c r="K1556" s="666" t="s">
        <v>4037</v>
      </c>
      <c r="L1556" s="668">
        <v>121.55999999999997</v>
      </c>
      <c r="M1556" s="668">
        <v>1</v>
      </c>
      <c r="N1556" s="669">
        <v>121.55999999999997</v>
      </c>
    </row>
    <row r="1557" spans="1:14" ht="14.4" customHeight="1" x14ac:dyDescent="0.3">
      <c r="A1557" s="664" t="s">
        <v>544</v>
      </c>
      <c r="B1557" s="665" t="s">
        <v>545</v>
      </c>
      <c r="C1557" s="666" t="s">
        <v>557</v>
      </c>
      <c r="D1557" s="667" t="s">
        <v>4279</v>
      </c>
      <c r="E1557" s="666" t="s">
        <v>569</v>
      </c>
      <c r="F1557" s="667" t="s">
        <v>4283</v>
      </c>
      <c r="G1557" s="666" t="s">
        <v>613</v>
      </c>
      <c r="H1557" s="666" t="s">
        <v>712</v>
      </c>
      <c r="I1557" s="666" t="s">
        <v>713</v>
      </c>
      <c r="J1557" s="666" t="s">
        <v>714</v>
      </c>
      <c r="K1557" s="666" t="s">
        <v>715</v>
      </c>
      <c r="L1557" s="668">
        <v>115.89664587263979</v>
      </c>
      <c r="M1557" s="668">
        <v>93</v>
      </c>
      <c r="N1557" s="669">
        <v>10778.388066155501</v>
      </c>
    </row>
    <row r="1558" spans="1:14" ht="14.4" customHeight="1" x14ac:dyDescent="0.3">
      <c r="A1558" s="664" t="s">
        <v>544</v>
      </c>
      <c r="B1558" s="665" t="s">
        <v>545</v>
      </c>
      <c r="C1558" s="666" t="s">
        <v>557</v>
      </c>
      <c r="D1558" s="667" t="s">
        <v>4279</v>
      </c>
      <c r="E1558" s="666" t="s">
        <v>569</v>
      </c>
      <c r="F1558" s="667" t="s">
        <v>4283</v>
      </c>
      <c r="G1558" s="666" t="s">
        <v>613</v>
      </c>
      <c r="H1558" s="666" t="s">
        <v>741</v>
      </c>
      <c r="I1558" s="666" t="s">
        <v>742</v>
      </c>
      <c r="J1558" s="666" t="s">
        <v>743</v>
      </c>
      <c r="K1558" s="666" t="s">
        <v>744</v>
      </c>
      <c r="L1558" s="668">
        <v>57.198750000000004</v>
      </c>
      <c r="M1558" s="668">
        <v>8</v>
      </c>
      <c r="N1558" s="669">
        <v>457.59000000000003</v>
      </c>
    </row>
    <row r="1559" spans="1:14" ht="14.4" customHeight="1" x14ac:dyDescent="0.3">
      <c r="A1559" s="664" t="s">
        <v>544</v>
      </c>
      <c r="B1559" s="665" t="s">
        <v>545</v>
      </c>
      <c r="C1559" s="666" t="s">
        <v>557</v>
      </c>
      <c r="D1559" s="667" t="s">
        <v>4279</v>
      </c>
      <c r="E1559" s="666" t="s">
        <v>569</v>
      </c>
      <c r="F1559" s="667" t="s">
        <v>4283</v>
      </c>
      <c r="G1559" s="666" t="s">
        <v>613</v>
      </c>
      <c r="H1559" s="666" t="s">
        <v>792</v>
      </c>
      <c r="I1559" s="666" t="s">
        <v>792</v>
      </c>
      <c r="J1559" s="666" t="s">
        <v>793</v>
      </c>
      <c r="K1559" s="666" t="s">
        <v>794</v>
      </c>
      <c r="L1559" s="668">
        <v>36.528941835941566</v>
      </c>
      <c r="M1559" s="668">
        <v>510</v>
      </c>
      <c r="N1559" s="669">
        <v>18629.760336330201</v>
      </c>
    </row>
    <row r="1560" spans="1:14" ht="14.4" customHeight="1" x14ac:dyDescent="0.3">
      <c r="A1560" s="664" t="s">
        <v>544</v>
      </c>
      <c r="B1560" s="665" t="s">
        <v>545</v>
      </c>
      <c r="C1560" s="666" t="s">
        <v>557</v>
      </c>
      <c r="D1560" s="667" t="s">
        <v>4279</v>
      </c>
      <c r="E1560" s="666" t="s">
        <v>569</v>
      </c>
      <c r="F1560" s="667" t="s">
        <v>4283</v>
      </c>
      <c r="G1560" s="666" t="s">
        <v>613</v>
      </c>
      <c r="H1560" s="666" t="s">
        <v>856</v>
      </c>
      <c r="I1560" s="666" t="s">
        <v>857</v>
      </c>
      <c r="J1560" s="666" t="s">
        <v>858</v>
      </c>
      <c r="K1560" s="666" t="s">
        <v>859</v>
      </c>
      <c r="L1560" s="668">
        <v>8.5800553467033858</v>
      </c>
      <c r="M1560" s="668">
        <v>444</v>
      </c>
      <c r="N1560" s="669">
        <v>3809.5445739363031</v>
      </c>
    </row>
    <row r="1561" spans="1:14" ht="14.4" customHeight="1" x14ac:dyDescent="0.3">
      <c r="A1561" s="664" t="s">
        <v>544</v>
      </c>
      <c r="B1561" s="665" t="s">
        <v>545</v>
      </c>
      <c r="C1561" s="666" t="s">
        <v>557</v>
      </c>
      <c r="D1561" s="667" t="s">
        <v>4279</v>
      </c>
      <c r="E1561" s="666" t="s">
        <v>569</v>
      </c>
      <c r="F1561" s="667" t="s">
        <v>4283</v>
      </c>
      <c r="G1561" s="666" t="s">
        <v>613</v>
      </c>
      <c r="H1561" s="666" t="s">
        <v>891</v>
      </c>
      <c r="I1561" s="666" t="s">
        <v>892</v>
      </c>
      <c r="J1561" s="666" t="s">
        <v>893</v>
      </c>
      <c r="K1561" s="666"/>
      <c r="L1561" s="668">
        <v>205.60000000000005</v>
      </c>
      <c r="M1561" s="668">
        <v>1</v>
      </c>
      <c r="N1561" s="669">
        <v>205.60000000000005</v>
      </c>
    </row>
    <row r="1562" spans="1:14" ht="14.4" customHeight="1" x14ac:dyDescent="0.3">
      <c r="A1562" s="664" t="s">
        <v>544</v>
      </c>
      <c r="B1562" s="665" t="s">
        <v>545</v>
      </c>
      <c r="C1562" s="666" t="s">
        <v>557</v>
      </c>
      <c r="D1562" s="667" t="s">
        <v>4279</v>
      </c>
      <c r="E1562" s="666" t="s">
        <v>569</v>
      </c>
      <c r="F1562" s="667" t="s">
        <v>4283</v>
      </c>
      <c r="G1562" s="666" t="s">
        <v>613</v>
      </c>
      <c r="H1562" s="666" t="s">
        <v>4038</v>
      </c>
      <c r="I1562" s="666" t="s">
        <v>4039</v>
      </c>
      <c r="J1562" s="666" t="s">
        <v>4040</v>
      </c>
      <c r="K1562" s="666" t="s">
        <v>4041</v>
      </c>
      <c r="L1562" s="668">
        <v>88.72</v>
      </c>
      <c r="M1562" s="668">
        <v>1</v>
      </c>
      <c r="N1562" s="669">
        <v>88.72</v>
      </c>
    </row>
    <row r="1563" spans="1:14" ht="14.4" customHeight="1" x14ac:dyDescent="0.3">
      <c r="A1563" s="664" t="s">
        <v>544</v>
      </c>
      <c r="B1563" s="665" t="s">
        <v>545</v>
      </c>
      <c r="C1563" s="666" t="s">
        <v>557</v>
      </c>
      <c r="D1563" s="667" t="s">
        <v>4279</v>
      </c>
      <c r="E1563" s="666" t="s">
        <v>569</v>
      </c>
      <c r="F1563" s="667" t="s">
        <v>4283</v>
      </c>
      <c r="G1563" s="666" t="s">
        <v>613</v>
      </c>
      <c r="H1563" s="666" t="s">
        <v>930</v>
      </c>
      <c r="I1563" s="666" t="s">
        <v>931</v>
      </c>
      <c r="J1563" s="666" t="s">
        <v>932</v>
      </c>
      <c r="K1563" s="666" t="s">
        <v>933</v>
      </c>
      <c r="L1563" s="668">
        <v>176.60644018204658</v>
      </c>
      <c r="M1563" s="668">
        <v>466</v>
      </c>
      <c r="N1563" s="669">
        <v>82298.601124833702</v>
      </c>
    </row>
    <row r="1564" spans="1:14" ht="14.4" customHeight="1" x14ac:dyDescent="0.3">
      <c r="A1564" s="664" t="s">
        <v>544</v>
      </c>
      <c r="B1564" s="665" t="s">
        <v>545</v>
      </c>
      <c r="C1564" s="666" t="s">
        <v>557</v>
      </c>
      <c r="D1564" s="667" t="s">
        <v>4279</v>
      </c>
      <c r="E1564" s="666" t="s">
        <v>569</v>
      </c>
      <c r="F1564" s="667" t="s">
        <v>4283</v>
      </c>
      <c r="G1564" s="666" t="s">
        <v>613</v>
      </c>
      <c r="H1564" s="666" t="s">
        <v>938</v>
      </c>
      <c r="I1564" s="666" t="s">
        <v>939</v>
      </c>
      <c r="J1564" s="666" t="s">
        <v>940</v>
      </c>
      <c r="K1564" s="666" t="s">
        <v>941</v>
      </c>
      <c r="L1564" s="668">
        <v>60.777920361495646</v>
      </c>
      <c r="M1564" s="668">
        <v>635</v>
      </c>
      <c r="N1564" s="669">
        <v>38593.979429549734</v>
      </c>
    </row>
    <row r="1565" spans="1:14" ht="14.4" customHeight="1" x14ac:dyDescent="0.3">
      <c r="A1565" s="664" t="s">
        <v>544</v>
      </c>
      <c r="B1565" s="665" t="s">
        <v>545</v>
      </c>
      <c r="C1565" s="666" t="s">
        <v>557</v>
      </c>
      <c r="D1565" s="667" t="s">
        <v>4279</v>
      </c>
      <c r="E1565" s="666" t="s">
        <v>569</v>
      </c>
      <c r="F1565" s="667" t="s">
        <v>4283</v>
      </c>
      <c r="G1565" s="666" t="s">
        <v>613</v>
      </c>
      <c r="H1565" s="666" t="s">
        <v>953</v>
      </c>
      <c r="I1565" s="666" t="s">
        <v>954</v>
      </c>
      <c r="J1565" s="666" t="s">
        <v>955</v>
      </c>
      <c r="K1565" s="666" t="s">
        <v>956</v>
      </c>
      <c r="L1565" s="668">
        <v>36.149888678051198</v>
      </c>
      <c r="M1565" s="668">
        <v>197</v>
      </c>
      <c r="N1565" s="669">
        <v>7121.5280695760866</v>
      </c>
    </row>
    <row r="1566" spans="1:14" ht="14.4" customHeight="1" x14ac:dyDescent="0.3">
      <c r="A1566" s="664" t="s">
        <v>544</v>
      </c>
      <c r="B1566" s="665" t="s">
        <v>545</v>
      </c>
      <c r="C1566" s="666" t="s">
        <v>557</v>
      </c>
      <c r="D1566" s="667" t="s">
        <v>4279</v>
      </c>
      <c r="E1566" s="666" t="s">
        <v>569</v>
      </c>
      <c r="F1566" s="667" t="s">
        <v>4283</v>
      </c>
      <c r="G1566" s="666" t="s">
        <v>613</v>
      </c>
      <c r="H1566" s="666" t="s">
        <v>980</v>
      </c>
      <c r="I1566" s="666" t="s">
        <v>981</v>
      </c>
      <c r="J1566" s="666" t="s">
        <v>751</v>
      </c>
      <c r="K1566" s="666" t="s">
        <v>982</v>
      </c>
      <c r="L1566" s="668">
        <v>44.414999999999999</v>
      </c>
      <c r="M1566" s="668">
        <v>20</v>
      </c>
      <c r="N1566" s="669">
        <v>888.3</v>
      </c>
    </row>
    <row r="1567" spans="1:14" ht="14.4" customHeight="1" x14ac:dyDescent="0.3">
      <c r="A1567" s="664" t="s">
        <v>544</v>
      </c>
      <c r="B1567" s="665" t="s">
        <v>545</v>
      </c>
      <c r="C1567" s="666" t="s">
        <v>557</v>
      </c>
      <c r="D1567" s="667" t="s">
        <v>4279</v>
      </c>
      <c r="E1567" s="666" t="s">
        <v>569</v>
      </c>
      <c r="F1567" s="667" t="s">
        <v>4283</v>
      </c>
      <c r="G1567" s="666" t="s">
        <v>613</v>
      </c>
      <c r="H1567" s="666" t="s">
        <v>997</v>
      </c>
      <c r="I1567" s="666" t="s">
        <v>998</v>
      </c>
      <c r="J1567" s="666" t="s">
        <v>995</v>
      </c>
      <c r="K1567" s="666" t="s">
        <v>999</v>
      </c>
      <c r="L1567" s="668">
        <v>210.02</v>
      </c>
      <c r="M1567" s="668">
        <v>2</v>
      </c>
      <c r="N1567" s="669">
        <v>420.04</v>
      </c>
    </row>
    <row r="1568" spans="1:14" ht="14.4" customHeight="1" x14ac:dyDescent="0.3">
      <c r="A1568" s="664" t="s">
        <v>544</v>
      </c>
      <c r="B1568" s="665" t="s">
        <v>545</v>
      </c>
      <c r="C1568" s="666" t="s">
        <v>557</v>
      </c>
      <c r="D1568" s="667" t="s">
        <v>4279</v>
      </c>
      <c r="E1568" s="666" t="s">
        <v>569</v>
      </c>
      <c r="F1568" s="667" t="s">
        <v>4283</v>
      </c>
      <c r="G1568" s="666" t="s">
        <v>613</v>
      </c>
      <c r="H1568" s="666" t="s">
        <v>1004</v>
      </c>
      <c r="I1568" s="666" t="s">
        <v>1005</v>
      </c>
      <c r="J1568" s="666" t="s">
        <v>1006</v>
      </c>
      <c r="K1568" s="666" t="s">
        <v>1007</v>
      </c>
      <c r="L1568" s="668">
        <v>375.80015519654211</v>
      </c>
      <c r="M1568" s="668">
        <v>132</v>
      </c>
      <c r="N1568" s="669">
        <v>49605.62048594356</v>
      </c>
    </row>
    <row r="1569" spans="1:14" ht="14.4" customHeight="1" x14ac:dyDescent="0.3">
      <c r="A1569" s="664" t="s">
        <v>544</v>
      </c>
      <c r="B1569" s="665" t="s">
        <v>545</v>
      </c>
      <c r="C1569" s="666" t="s">
        <v>557</v>
      </c>
      <c r="D1569" s="667" t="s">
        <v>4279</v>
      </c>
      <c r="E1569" s="666" t="s">
        <v>569</v>
      </c>
      <c r="F1569" s="667" t="s">
        <v>4283</v>
      </c>
      <c r="G1569" s="666" t="s">
        <v>613</v>
      </c>
      <c r="H1569" s="666" t="s">
        <v>1016</v>
      </c>
      <c r="I1569" s="666" t="s">
        <v>1017</v>
      </c>
      <c r="J1569" s="666" t="s">
        <v>1018</v>
      </c>
      <c r="K1569" s="666" t="s">
        <v>1019</v>
      </c>
      <c r="L1569" s="668">
        <v>39.174999999999997</v>
      </c>
      <c r="M1569" s="668">
        <v>4</v>
      </c>
      <c r="N1569" s="669">
        <v>156.69999999999999</v>
      </c>
    </row>
    <row r="1570" spans="1:14" ht="14.4" customHeight="1" x14ac:dyDescent="0.3">
      <c r="A1570" s="664" t="s">
        <v>544</v>
      </c>
      <c r="B1570" s="665" t="s">
        <v>545</v>
      </c>
      <c r="C1570" s="666" t="s">
        <v>557</v>
      </c>
      <c r="D1570" s="667" t="s">
        <v>4279</v>
      </c>
      <c r="E1570" s="666" t="s">
        <v>569</v>
      </c>
      <c r="F1570" s="667" t="s">
        <v>4283</v>
      </c>
      <c r="G1570" s="666" t="s">
        <v>613</v>
      </c>
      <c r="H1570" s="666" t="s">
        <v>1035</v>
      </c>
      <c r="I1570" s="666" t="s">
        <v>1036</v>
      </c>
      <c r="J1570" s="666" t="s">
        <v>1037</v>
      </c>
      <c r="K1570" s="666" t="s">
        <v>1038</v>
      </c>
      <c r="L1570" s="668">
        <v>9.2948898747959525</v>
      </c>
      <c r="M1570" s="668">
        <v>3229</v>
      </c>
      <c r="N1570" s="669">
        <v>30013.199405716128</v>
      </c>
    </row>
    <row r="1571" spans="1:14" ht="14.4" customHeight="1" x14ac:dyDescent="0.3">
      <c r="A1571" s="664" t="s">
        <v>544</v>
      </c>
      <c r="B1571" s="665" t="s">
        <v>545</v>
      </c>
      <c r="C1571" s="666" t="s">
        <v>557</v>
      </c>
      <c r="D1571" s="667" t="s">
        <v>4279</v>
      </c>
      <c r="E1571" s="666" t="s">
        <v>569</v>
      </c>
      <c r="F1571" s="667" t="s">
        <v>4283</v>
      </c>
      <c r="G1571" s="666" t="s">
        <v>613</v>
      </c>
      <c r="H1571" s="666" t="s">
        <v>1091</v>
      </c>
      <c r="I1571" s="666" t="s">
        <v>1092</v>
      </c>
      <c r="J1571" s="666" t="s">
        <v>1093</v>
      </c>
      <c r="K1571" s="666" t="s">
        <v>1094</v>
      </c>
      <c r="L1571" s="668">
        <v>112.96000000000001</v>
      </c>
      <c r="M1571" s="668">
        <v>21</v>
      </c>
      <c r="N1571" s="669">
        <v>2372.1600000000003</v>
      </c>
    </row>
    <row r="1572" spans="1:14" ht="14.4" customHeight="1" x14ac:dyDescent="0.3">
      <c r="A1572" s="664" t="s">
        <v>544</v>
      </c>
      <c r="B1572" s="665" t="s">
        <v>545</v>
      </c>
      <c r="C1572" s="666" t="s">
        <v>557</v>
      </c>
      <c r="D1572" s="667" t="s">
        <v>4279</v>
      </c>
      <c r="E1572" s="666" t="s">
        <v>569</v>
      </c>
      <c r="F1572" s="667" t="s">
        <v>4283</v>
      </c>
      <c r="G1572" s="666" t="s">
        <v>613</v>
      </c>
      <c r="H1572" s="666" t="s">
        <v>1111</v>
      </c>
      <c r="I1572" s="666" t="s">
        <v>1112</v>
      </c>
      <c r="J1572" s="666" t="s">
        <v>1113</v>
      </c>
      <c r="K1572" s="666" t="s">
        <v>1114</v>
      </c>
      <c r="L1572" s="668">
        <v>66.097737750365724</v>
      </c>
      <c r="M1572" s="668">
        <v>40</v>
      </c>
      <c r="N1572" s="669">
        <v>2643.9095100146292</v>
      </c>
    </row>
    <row r="1573" spans="1:14" ht="14.4" customHeight="1" x14ac:dyDescent="0.3">
      <c r="A1573" s="664" t="s">
        <v>544</v>
      </c>
      <c r="B1573" s="665" t="s">
        <v>545</v>
      </c>
      <c r="C1573" s="666" t="s">
        <v>557</v>
      </c>
      <c r="D1573" s="667" t="s">
        <v>4279</v>
      </c>
      <c r="E1573" s="666" t="s">
        <v>569</v>
      </c>
      <c r="F1573" s="667" t="s">
        <v>4283</v>
      </c>
      <c r="G1573" s="666" t="s">
        <v>613</v>
      </c>
      <c r="H1573" s="666" t="s">
        <v>2979</v>
      </c>
      <c r="I1573" s="666" t="s">
        <v>2980</v>
      </c>
      <c r="J1573" s="666" t="s">
        <v>1142</v>
      </c>
      <c r="K1573" s="666" t="s">
        <v>2981</v>
      </c>
      <c r="L1573" s="668">
        <v>18.669999999999995</v>
      </c>
      <c r="M1573" s="668">
        <v>5</v>
      </c>
      <c r="N1573" s="669">
        <v>93.34999999999998</v>
      </c>
    </row>
    <row r="1574" spans="1:14" ht="14.4" customHeight="1" x14ac:dyDescent="0.3">
      <c r="A1574" s="664" t="s">
        <v>544</v>
      </c>
      <c r="B1574" s="665" t="s">
        <v>545</v>
      </c>
      <c r="C1574" s="666" t="s">
        <v>557</v>
      </c>
      <c r="D1574" s="667" t="s">
        <v>4279</v>
      </c>
      <c r="E1574" s="666" t="s">
        <v>569</v>
      </c>
      <c r="F1574" s="667" t="s">
        <v>4283</v>
      </c>
      <c r="G1574" s="666" t="s">
        <v>613</v>
      </c>
      <c r="H1574" s="666" t="s">
        <v>1152</v>
      </c>
      <c r="I1574" s="666" t="s">
        <v>1062</v>
      </c>
      <c r="J1574" s="666" t="s">
        <v>1153</v>
      </c>
      <c r="K1574" s="666"/>
      <c r="L1574" s="668">
        <v>191.13200000000001</v>
      </c>
      <c r="M1574" s="668">
        <v>2</v>
      </c>
      <c r="N1574" s="669">
        <v>382.26400000000001</v>
      </c>
    </row>
    <row r="1575" spans="1:14" ht="14.4" customHeight="1" x14ac:dyDescent="0.3">
      <c r="A1575" s="664" t="s">
        <v>544</v>
      </c>
      <c r="B1575" s="665" t="s">
        <v>545</v>
      </c>
      <c r="C1575" s="666" t="s">
        <v>557</v>
      </c>
      <c r="D1575" s="667" t="s">
        <v>4279</v>
      </c>
      <c r="E1575" s="666" t="s">
        <v>569</v>
      </c>
      <c r="F1575" s="667" t="s">
        <v>4283</v>
      </c>
      <c r="G1575" s="666" t="s">
        <v>613</v>
      </c>
      <c r="H1575" s="666" t="s">
        <v>1162</v>
      </c>
      <c r="I1575" s="666" t="s">
        <v>1162</v>
      </c>
      <c r="J1575" s="666" t="s">
        <v>615</v>
      </c>
      <c r="K1575" s="666" t="s">
        <v>1163</v>
      </c>
      <c r="L1575" s="668">
        <v>192.50017728739596</v>
      </c>
      <c r="M1575" s="668">
        <v>38</v>
      </c>
      <c r="N1575" s="669">
        <v>7315.0067369210465</v>
      </c>
    </row>
    <row r="1576" spans="1:14" ht="14.4" customHeight="1" x14ac:dyDescent="0.3">
      <c r="A1576" s="664" t="s">
        <v>544</v>
      </c>
      <c r="B1576" s="665" t="s">
        <v>545</v>
      </c>
      <c r="C1576" s="666" t="s">
        <v>557</v>
      </c>
      <c r="D1576" s="667" t="s">
        <v>4279</v>
      </c>
      <c r="E1576" s="666" t="s">
        <v>569</v>
      </c>
      <c r="F1576" s="667" t="s">
        <v>4283</v>
      </c>
      <c r="G1576" s="666" t="s">
        <v>613</v>
      </c>
      <c r="H1576" s="666" t="s">
        <v>1231</v>
      </c>
      <c r="I1576" s="666" t="s">
        <v>1232</v>
      </c>
      <c r="J1576" s="666" t="s">
        <v>743</v>
      </c>
      <c r="K1576" s="666" t="s">
        <v>1233</v>
      </c>
      <c r="L1576" s="668">
        <v>56.88000000000001</v>
      </c>
      <c r="M1576" s="668">
        <v>25</v>
      </c>
      <c r="N1576" s="669">
        <v>1422.0000000000002</v>
      </c>
    </row>
    <row r="1577" spans="1:14" ht="14.4" customHeight="1" x14ac:dyDescent="0.3">
      <c r="A1577" s="664" t="s">
        <v>544</v>
      </c>
      <c r="B1577" s="665" t="s">
        <v>545</v>
      </c>
      <c r="C1577" s="666" t="s">
        <v>557</v>
      </c>
      <c r="D1577" s="667" t="s">
        <v>4279</v>
      </c>
      <c r="E1577" s="666" t="s">
        <v>569</v>
      </c>
      <c r="F1577" s="667" t="s">
        <v>4283</v>
      </c>
      <c r="G1577" s="666" t="s">
        <v>613</v>
      </c>
      <c r="H1577" s="666" t="s">
        <v>1242</v>
      </c>
      <c r="I1577" s="666" t="s">
        <v>1243</v>
      </c>
      <c r="J1577" s="666" t="s">
        <v>1244</v>
      </c>
      <c r="K1577" s="666" t="s">
        <v>1245</v>
      </c>
      <c r="L1577" s="668">
        <v>188.88</v>
      </c>
      <c r="M1577" s="668">
        <v>1</v>
      </c>
      <c r="N1577" s="669">
        <v>188.88</v>
      </c>
    </row>
    <row r="1578" spans="1:14" ht="14.4" customHeight="1" x14ac:dyDescent="0.3">
      <c r="A1578" s="664" t="s">
        <v>544</v>
      </c>
      <c r="B1578" s="665" t="s">
        <v>545</v>
      </c>
      <c r="C1578" s="666" t="s">
        <v>557</v>
      </c>
      <c r="D1578" s="667" t="s">
        <v>4279</v>
      </c>
      <c r="E1578" s="666" t="s">
        <v>569</v>
      </c>
      <c r="F1578" s="667" t="s">
        <v>4283</v>
      </c>
      <c r="G1578" s="666" t="s">
        <v>613</v>
      </c>
      <c r="H1578" s="666" t="s">
        <v>1280</v>
      </c>
      <c r="I1578" s="666" t="s">
        <v>1281</v>
      </c>
      <c r="J1578" s="666" t="s">
        <v>1282</v>
      </c>
      <c r="K1578" s="666" t="s">
        <v>1283</v>
      </c>
      <c r="L1578" s="668">
        <v>46.72</v>
      </c>
      <c r="M1578" s="668">
        <v>16</v>
      </c>
      <c r="N1578" s="669">
        <v>747.52</v>
      </c>
    </row>
    <row r="1579" spans="1:14" ht="14.4" customHeight="1" x14ac:dyDescent="0.3">
      <c r="A1579" s="664" t="s">
        <v>544</v>
      </c>
      <c r="B1579" s="665" t="s">
        <v>545</v>
      </c>
      <c r="C1579" s="666" t="s">
        <v>557</v>
      </c>
      <c r="D1579" s="667" t="s">
        <v>4279</v>
      </c>
      <c r="E1579" s="666" t="s">
        <v>569</v>
      </c>
      <c r="F1579" s="667" t="s">
        <v>4283</v>
      </c>
      <c r="G1579" s="666" t="s">
        <v>613</v>
      </c>
      <c r="H1579" s="666" t="s">
        <v>1284</v>
      </c>
      <c r="I1579" s="666" t="s">
        <v>1285</v>
      </c>
      <c r="J1579" s="666" t="s">
        <v>1286</v>
      </c>
      <c r="K1579" s="666" t="s">
        <v>1287</v>
      </c>
      <c r="L1579" s="668">
        <v>14.299901868451634</v>
      </c>
      <c r="M1579" s="668">
        <v>656</v>
      </c>
      <c r="N1579" s="669">
        <v>9380.735625704272</v>
      </c>
    </row>
    <row r="1580" spans="1:14" ht="14.4" customHeight="1" x14ac:dyDescent="0.3">
      <c r="A1580" s="664" t="s">
        <v>544</v>
      </c>
      <c r="B1580" s="665" t="s">
        <v>545</v>
      </c>
      <c r="C1580" s="666" t="s">
        <v>557</v>
      </c>
      <c r="D1580" s="667" t="s">
        <v>4279</v>
      </c>
      <c r="E1580" s="666" t="s">
        <v>569</v>
      </c>
      <c r="F1580" s="667" t="s">
        <v>4283</v>
      </c>
      <c r="G1580" s="666" t="s">
        <v>613</v>
      </c>
      <c r="H1580" s="666" t="s">
        <v>1288</v>
      </c>
      <c r="I1580" s="666" t="s">
        <v>1289</v>
      </c>
      <c r="J1580" s="666" t="s">
        <v>1290</v>
      </c>
      <c r="K1580" s="666" t="s">
        <v>1291</v>
      </c>
      <c r="L1580" s="668">
        <v>9.3497456750755106</v>
      </c>
      <c r="M1580" s="668">
        <v>2921</v>
      </c>
      <c r="N1580" s="669">
        <v>27310.607116895564</v>
      </c>
    </row>
    <row r="1581" spans="1:14" ht="14.4" customHeight="1" x14ac:dyDescent="0.3">
      <c r="A1581" s="664" t="s">
        <v>544</v>
      </c>
      <c r="B1581" s="665" t="s">
        <v>545</v>
      </c>
      <c r="C1581" s="666" t="s">
        <v>557</v>
      </c>
      <c r="D1581" s="667" t="s">
        <v>4279</v>
      </c>
      <c r="E1581" s="666" t="s">
        <v>569</v>
      </c>
      <c r="F1581" s="667" t="s">
        <v>4283</v>
      </c>
      <c r="G1581" s="666" t="s">
        <v>613</v>
      </c>
      <c r="H1581" s="666" t="s">
        <v>4042</v>
      </c>
      <c r="I1581" s="666" t="s">
        <v>1062</v>
      </c>
      <c r="J1581" s="666" t="s">
        <v>4043</v>
      </c>
      <c r="K1581" s="666"/>
      <c r="L1581" s="668">
        <v>67.760006986517453</v>
      </c>
      <c r="M1581" s="668">
        <v>4</v>
      </c>
      <c r="N1581" s="669">
        <v>271.04002794606981</v>
      </c>
    </row>
    <row r="1582" spans="1:14" ht="14.4" customHeight="1" x14ac:dyDescent="0.3">
      <c r="A1582" s="664" t="s">
        <v>544</v>
      </c>
      <c r="B1582" s="665" t="s">
        <v>545</v>
      </c>
      <c r="C1582" s="666" t="s">
        <v>557</v>
      </c>
      <c r="D1582" s="667" t="s">
        <v>4279</v>
      </c>
      <c r="E1582" s="666" t="s">
        <v>569</v>
      </c>
      <c r="F1582" s="667" t="s">
        <v>4283</v>
      </c>
      <c r="G1582" s="666" t="s">
        <v>613</v>
      </c>
      <c r="H1582" s="666" t="s">
        <v>1325</v>
      </c>
      <c r="I1582" s="666" t="s">
        <v>1326</v>
      </c>
      <c r="J1582" s="666" t="s">
        <v>652</v>
      </c>
      <c r="K1582" s="666" t="s">
        <v>1327</v>
      </c>
      <c r="L1582" s="668">
        <v>69.446666666666715</v>
      </c>
      <c r="M1582" s="668">
        <v>30</v>
      </c>
      <c r="N1582" s="669">
        <v>2083.4000000000015</v>
      </c>
    </row>
    <row r="1583" spans="1:14" ht="14.4" customHeight="1" x14ac:dyDescent="0.3">
      <c r="A1583" s="664" t="s">
        <v>544</v>
      </c>
      <c r="B1583" s="665" t="s">
        <v>545</v>
      </c>
      <c r="C1583" s="666" t="s">
        <v>557</v>
      </c>
      <c r="D1583" s="667" t="s">
        <v>4279</v>
      </c>
      <c r="E1583" s="666" t="s">
        <v>569</v>
      </c>
      <c r="F1583" s="667" t="s">
        <v>4283</v>
      </c>
      <c r="G1583" s="666" t="s">
        <v>613</v>
      </c>
      <c r="H1583" s="666" t="s">
        <v>1328</v>
      </c>
      <c r="I1583" s="666" t="s">
        <v>1329</v>
      </c>
      <c r="J1583" s="666" t="s">
        <v>710</v>
      </c>
      <c r="K1583" s="666" t="s">
        <v>1330</v>
      </c>
      <c r="L1583" s="668">
        <v>154.18156392038705</v>
      </c>
      <c r="M1583" s="668">
        <v>211</v>
      </c>
      <c r="N1583" s="669">
        <v>32532.309987201665</v>
      </c>
    </row>
    <row r="1584" spans="1:14" ht="14.4" customHeight="1" x14ac:dyDescent="0.3">
      <c r="A1584" s="664" t="s">
        <v>544</v>
      </c>
      <c r="B1584" s="665" t="s">
        <v>545</v>
      </c>
      <c r="C1584" s="666" t="s">
        <v>557</v>
      </c>
      <c r="D1584" s="667" t="s">
        <v>4279</v>
      </c>
      <c r="E1584" s="666" t="s">
        <v>569</v>
      </c>
      <c r="F1584" s="667" t="s">
        <v>4283</v>
      </c>
      <c r="G1584" s="666" t="s">
        <v>613</v>
      </c>
      <c r="H1584" s="666" t="s">
        <v>3088</v>
      </c>
      <c r="I1584" s="666" t="s">
        <v>3089</v>
      </c>
      <c r="J1584" s="666" t="s">
        <v>3090</v>
      </c>
      <c r="K1584" s="666" t="s">
        <v>3091</v>
      </c>
      <c r="L1584" s="668">
        <v>11.110019164738436</v>
      </c>
      <c r="M1584" s="668">
        <v>281</v>
      </c>
      <c r="N1584" s="669">
        <v>3121.9153852915006</v>
      </c>
    </row>
    <row r="1585" spans="1:14" ht="14.4" customHeight="1" x14ac:dyDescent="0.3">
      <c r="A1585" s="664" t="s">
        <v>544</v>
      </c>
      <c r="B1585" s="665" t="s">
        <v>545</v>
      </c>
      <c r="C1585" s="666" t="s">
        <v>557</v>
      </c>
      <c r="D1585" s="667" t="s">
        <v>4279</v>
      </c>
      <c r="E1585" s="666" t="s">
        <v>569</v>
      </c>
      <c r="F1585" s="667" t="s">
        <v>4283</v>
      </c>
      <c r="G1585" s="666" t="s">
        <v>613</v>
      </c>
      <c r="H1585" s="666" t="s">
        <v>1350</v>
      </c>
      <c r="I1585" s="666" t="s">
        <v>1351</v>
      </c>
      <c r="J1585" s="666" t="s">
        <v>1352</v>
      </c>
      <c r="K1585" s="666" t="s">
        <v>1353</v>
      </c>
      <c r="L1585" s="668">
        <v>19.250328481799976</v>
      </c>
      <c r="M1585" s="668">
        <v>436</v>
      </c>
      <c r="N1585" s="669">
        <v>8393.1432180647898</v>
      </c>
    </row>
    <row r="1586" spans="1:14" ht="14.4" customHeight="1" x14ac:dyDescent="0.3">
      <c r="A1586" s="664" t="s">
        <v>544</v>
      </c>
      <c r="B1586" s="665" t="s">
        <v>545</v>
      </c>
      <c r="C1586" s="666" t="s">
        <v>557</v>
      </c>
      <c r="D1586" s="667" t="s">
        <v>4279</v>
      </c>
      <c r="E1586" s="666" t="s">
        <v>569</v>
      </c>
      <c r="F1586" s="667" t="s">
        <v>4283</v>
      </c>
      <c r="G1586" s="666" t="s">
        <v>613</v>
      </c>
      <c r="H1586" s="666" t="s">
        <v>1354</v>
      </c>
      <c r="I1586" s="666" t="s">
        <v>1355</v>
      </c>
      <c r="J1586" s="666" t="s">
        <v>1356</v>
      </c>
      <c r="K1586" s="666" t="s">
        <v>1180</v>
      </c>
      <c r="L1586" s="668">
        <v>57.94</v>
      </c>
      <c r="M1586" s="668">
        <v>16</v>
      </c>
      <c r="N1586" s="669">
        <v>927.04</v>
      </c>
    </row>
    <row r="1587" spans="1:14" ht="14.4" customHeight="1" x14ac:dyDescent="0.3">
      <c r="A1587" s="664" t="s">
        <v>544</v>
      </c>
      <c r="B1587" s="665" t="s">
        <v>545</v>
      </c>
      <c r="C1587" s="666" t="s">
        <v>557</v>
      </c>
      <c r="D1587" s="667" t="s">
        <v>4279</v>
      </c>
      <c r="E1587" s="666" t="s">
        <v>569</v>
      </c>
      <c r="F1587" s="667" t="s">
        <v>4283</v>
      </c>
      <c r="G1587" s="666" t="s">
        <v>613</v>
      </c>
      <c r="H1587" s="666" t="s">
        <v>1364</v>
      </c>
      <c r="I1587" s="666" t="s">
        <v>1365</v>
      </c>
      <c r="J1587" s="666" t="s">
        <v>1366</v>
      </c>
      <c r="K1587" s="666" t="s">
        <v>1367</v>
      </c>
      <c r="L1587" s="668">
        <v>537.87000890778506</v>
      </c>
      <c r="M1587" s="668">
        <v>12</v>
      </c>
      <c r="N1587" s="669">
        <v>6454.4401068934203</v>
      </c>
    </row>
    <row r="1588" spans="1:14" ht="14.4" customHeight="1" x14ac:dyDescent="0.3">
      <c r="A1588" s="664" t="s">
        <v>544</v>
      </c>
      <c r="B1588" s="665" t="s">
        <v>545</v>
      </c>
      <c r="C1588" s="666" t="s">
        <v>557</v>
      </c>
      <c r="D1588" s="667" t="s">
        <v>4279</v>
      </c>
      <c r="E1588" s="666" t="s">
        <v>569</v>
      </c>
      <c r="F1588" s="667" t="s">
        <v>4283</v>
      </c>
      <c r="G1588" s="666" t="s">
        <v>613</v>
      </c>
      <c r="H1588" s="666" t="s">
        <v>3112</v>
      </c>
      <c r="I1588" s="666" t="s">
        <v>3113</v>
      </c>
      <c r="J1588" s="666" t="s">
        <v>1366</v>
      </c>
      <c r="K1588" s="666" t="s">
        <v>3114</v>
      </c>
      <c r="L1588" s="668">
        <v>255.20000000000005</v>
      </c>
      <c r="M1588" s="668">
        <v>1</v>
      </c>
      <c r="N1588" s="669">
        <v>255.20000000000005</v>
      </c>
    </row>
    <row r="1589" spans="1:14" ht="14.4" customHeight="1" x14ac:dyDescent="0.3">
      <c r="A1589" s="664" t="s">
        <v>544</v>
      </c>
      <c r="B1589" s="665" t="s">
        <v>545</v>
      </c>
      <c r="C1589" s="666" t="s">
        <v>557</v>
      </c>
      <c r="D1589" s="667" t="s">
        <v>4279</v>
      </c>
      <c r="E1589" s="666" t="s">
        <v>569</v>
      </c>
      <c r="F1589" s="667" t="s">
        <v>4283</v>
      </c>
      <c r="G1589" s="666" t="s">
        <v>613</v>
      </c>
      <c r="H1589" s="666" t="s">
        <v>1424</v>
      </c>
      <c r="I1589" s="666" t="s">
        <v>1425</v>
      </c>
      <c r="J1589" s="666" t="s">
        <v>1426</v>
      </c>
      <c r="K1589" s="666" t="s">
        <v>1427</v>
      </c>
      <c r="L1589" s="668">
        <v>47.164800687837769</v>
      </c>
      <c r="M1589" s="668">
        <v>25</v>
      </c>
      <c r="N1589" s="669">
        <v>1179.1200171959442</v>
      </c>
    </row>
    <row r="1590" spans="1:14" ht="14.4" customHeight="1" x14ac:dyDescent="0.3">
      <c r="A1590" s="664" t="s">
        <v>544</v>
      </c>
      <c r="B1590" s="665" t="s">
        <v>545</v>
      </c>
      <c r="C1590" s="666" t="s">
        <v>557</v>
      </c>
      <c r="D1590" s="667" t="s">
        <v>4279</v>
      </c>
      <c r="E1590" s="666" t="s">
        <v>569</v>
      </c>
      <c r="F1590" s="667" t="s">
        <v>4283</v>
      </c>
      <c r="G1590" s="666" t="s">
        <v>613</v>
      </c>
      <c r="H1590" s="666" t="s">
        <v>1430</v>
      </c>
      <c r="I1590" s="666" t="s">
        <v>1431</v>
      </c>
      <c r="J1590" s="666" t="s">
        <v>978</v>
      </c>
      <c r="K1590" s="666" t="s">
        <v>1432</v>
      </c>
      <c r="L1590" s="668">
        <v>105.80999999999999</v>
      </c>
      <c r="M1590" s="668">
        <v>22</v>
      </c>
      <c r="N1590" s="669">
        <v>2327.8199999999997</v>
      </c>
    </row>
    <row r="1591" spans="1:14" ht="14.4" customHeight="1" x14ac:dyDescent="0.3">
      <c r="A1591" s="664" t="s">
        <v>544</v>
      </c>
      <c r="B1591" s="665" t="s">
        <v>545</v>
      </c>
      <c r="C1591" s="666" t="s">
        <v>557</v>
      </c>
      <c r="D1591" s="667" t="s">
        <v>4279</v>
      </c>
      <c r="E1591" s="666" t="s">
        <v>569</v>
      </c>
      <c r="F1591" s="667" t="s">
        <v>4283</v>
      </c>
      <c r="G1591" s="666" t="s">
        <v>613</v>
      </c>
      <c r="H1591" s="666" t="s">
        <v>1440</v>
      </c>
      <c r="I1591" s="666" t="s">
        <v>1441</v>
      </c>
      <c r="J1591" s="666" t="s">
        <v>1442</v>
      </c>
      <c r="K1591" s="666" t="s">
        <v>1443</v>
      </c>
      <c r="L1591" s="668">
        <v>12.650173546969816</v>
      </c>
      <c r="M1591" s="668">
        <v>1066</v>
      </c>
      <c r="N1591" s="669">
        <v>13485.085001069823</v>
      </c>
    </row>
    <row r="1592" spans="1:14" ht="14.4" customHeight="1" x14ac:dyDescent="0.3">
      <c r="A1592" s="664" t="s">
        <v>544</v>
      </c>
      <c r="B1592" s="665" t="s">
        <v>545</v>
      </c>
      <c r="C1592" s="666" t="s">
        <v>557</v>
      </c>
      <c r="D1592" s="667" t="s">
        <v>4279</v>
      </c>
      <c r="E1592" s="666" t="s">
        <v>569</v>
      </c>
      <c r="F1592" s="667" t="s">
        <v>4283</v>
      </c>
      <c r="G1592" s="666" t="s">
        <v>613</v>
      </c>
      <c r="H1592" s="666" t="s">
        <v>1533</v>
      </c>
      <c r="I1592" s="666" t="s">
        <v>1534</v>
      </c>
      <c r="J1592" s="666" t="s">
        <v>1535</v>
      </c>
      <c r="K1592" s="666" t="s">
        <v>1536</v>
      </c>
      <c r="L1592" s="668">
        <v>695.91256370283816</v>
      </c>
      <c r="M1592" s="668">
        <v>22.061832500000016</v>
      </c>
      <c r="N1592" s="669">
        <v>15353.106415057606</v>
      </c>
    </row>
    <row r="1593" spans="1:14" ht="14.4" customHeight="1" x14ac:dyDescent="0.3">
      <c r="A1593" s="664" t="s">
        <v>544</v>
      </c>
      <c r="B1593" s="665" t="s">
        <v>545</v>
      </c>
      <c r="C1593" s="666" t="s">
        <v>557</v>
      </c>
      <c r="D1593" s="667" t="s">
        <v>4279</v>
      </c>
      <c r="E1593" s="666" t="s">
        <v>569</v>
      </c>
      <c r="F1593" s="667" t="s">
        <v>4283</v>
      </c>
      <c r="G1593" s="666" t="s">
        <v>613</v>
      </c>
      <c r="H1593" s="666" t="s">
        <v>1537</v>
      </c>
      <c r="I1593" s="666" t="s">
        <v>1538</v>
      </c>
      <c r="J1593" s="666" t="s">
        <v>1539</v>
      </c>
      <c r="K1593" s="666" t="s">
        <v>1540</v>
      </c>
      <c r="L1593" s="668">
        <v>155.80306002195803</v>
      </c>
      <c r="M1593" s="668">
        <v>58.846644099999992</v>
      </c>
      <c r="N1593" s="669">
        <v>9168.4872228031018</v>
      </c>
    </row>
    <row r="1594" spans="1:14" ht="14.4" customHeight="1" x14ac:dyDescent="0.3">
      <c r="A1594" s="664" t="s">
        <v>544</v>
      </c>
      <c r="B1594" s="665" t="s">
        <v>545</v>
      </c>
      <c r="C1594" s="666" t="s">
        <v>557</v>
      </c>
      <c r="D1594" s="667" t="s">
        <v>4279</v>
      </c>
      <c r="E1594" s="666" t="s">
        <v>569</v>
      </c>
      <c r="F1594" s="667" t="s">
        <v>4283</v>
      </c>
      <c r="G1594" s="666" t="s">
        <v>613</v>
      </c>
      <c r="H1594" s="666" t="s">
        <v>1541</v>
      </c>
      <c r="I1594" s="666" t="s">
        <v>1542</v>
      </c>
      <c r="J1594" s="666" t="s">
        <v>1543</v>
      </c>
      <c r="K1594" s="666" t="s">
        <v>1544</v>
      </c>
      <c r="L1594" s="668">
        <v>324.75499309129026</v>
      </c>
      <c r="M1594" s="668">
        <v>180.63968609999995</v>
      </c>
      <c r="N1594" s="669">
        <v>58663.64001141832</v>
      </c>
    </row>
    <row r="1595" spans="1:14" ht="14.4" customHeight="1" x14ac:dyDescent="0.3">
      <c r="A1595" s="664" t="s">
        <v>544</v>
      </c>
      <c r="B1595" s="665" t="s">
        <v>545</v>
      </c>
      <c r="C1595" s="666" t="s">
        <v>557</v>
      </c>
      <c r="D1595" s="667" t="s">
        <v>4279</v>
      </c>
      <c r="E1595" s="666" t="s">
        <v>569</v>
      </c>
      <c r="F1595" s="667" t="s">
        <v>4283</v>
      </c>
      <c r="G1595" s="666" t="s">
        <v>613</v>
      </c>
      <c r="H1595" s="666" t="s">
        <v>4044</v>
      </c>
      <c r="I1595" s="666" t="s">
        <v>4044</v>
      </c>
      <c r="J1595" s="666" t="s">
        <v>4045</v>
      </c>
      <c r="K1595" s="666" t="s">
        <v>3114</v>
      </c>
      <c r="L1595" s="668">
        <v>320.22000000000003</v>
      </c>
      <c r="M1595" s="668">
        <v>0.2</v>
      </c>
      <c r="N1595" s="669">
        <v>64.044000000000011</v>
      </c>
    </row>
    <row r="1596" spans="1:14" ht="14.4" customHeight="1" x14ac:dyDescent="0.3">
      <c r="A1596" s="664" t="s">
        <v>544</v>
      </c>
      <c r="B1596" s="665" t="s">
        <v>545</v>
      </c>
      <c r="C1596" s="666" t="s">
        <v>557</v>
      </c>
      <c r="D1596" s="667" t="s">
        <v>4279</v>
      </c>
      <c r="E1596" s="666" t="s">
        <v>569</v>
      </c>
      <c r="F1596" s="667" t="s">
        <v>4283</v>
      </c>
      <c r="G1596" s="666" t="s">
        <v>613</v>
      </c>
      <c r="H1596" s="666" t="s">
        <v>1583</v>
      </c>
      <c r="I1596" s="666" t="s">
        <v>1584</v>
      </c>
      <c r="J1596" s="666" t="s">
        <v>1585</v>
      </c>
      <c r="K1596" s="666"/>
      <c r="L1596" s="668">
        <v>2.5079965270403015</v>
      </c>
      <c r="M1596" s="668">
        <v>284</v>
      </c>
      <c r="N1596" s="669">
        <v>712.27101367944567</v>
      </c>
    </row>
    <row r="1597" spans="1:14" ht="14.4" customHeight="1" x14ac:dyDescent="0.3">
      <c r="A1597" s="664" t="s">
        <v>544</v>
      </c>
      <c r="B1597" s="665" t="s">
        <v>545</v>
      </c>
      <c r="C1597" s="666" t="s">
        <v>557</v>
      </c>
      <c r="D1597" s="667" t="s">
        <v>4279</v>
      </c>
      <c r="E1597" s="666" t="s">
        <v>569</v>
      </c>
      <c r="F1597" s="667" t="s">
        <v>4283</v>
      </c>
      <c r="G1597" s="666" t="s">
        <v>613</v>
      </c>
      <c r="H1597" s="666" t="s">
        <v>4046</v>
      </c>
      <c r="I1597" s="666" t="s">
        <v>4047</v>
      </c>
      <c r="J1597" s="666" t="s">
        <v>4048</v>
      </c>
      <c r="K1597" s="666" t="s">
        <v>4049</v>
      </c>
      <c r="L1597" s="668">
        <v>28331.155852157623</v>
      </c>
      <c r="M1597" s="668">
        <v>89</v>
      </c>
      <c r="N1597" s="669">
        <v>2521472.8708420284</v>
      </c>
    </row>
    <row r="1598" spans="1:14" ht="14.4" customHeight="1" x14ac:dyDescent="0.3">
      <c r="A1598" s="664" t="s">
        <v>544</v>
      </c>
      <c r="B1598" s="665" t="s">
        <v>545</v>
      </c>
      <c r="C1598" s="666" t="s">
        <v>557</v>
      </c>
      <c r="D1598" s="667" t="s">
        <v>4279</v>
      </c>
      <c r="E1598" s="666" t="s">
        <v>569</v>
      </c>
      <c r="F1598" s="667" t="s">
        <v>4283</v>
      </c>
      <c r="G1598" s="666" t="s">
        <v>613</v>
      </c>
      <c r="H1598" s="666" t="s">
        <v>3265</v>
      </c>
      <c r="I1598" s="666" t="s">
        <v>1584</v>
      </c>
      <c r="J1598" s="666" t="s">
        <v>3266</v>
      </c>
      <c r="K1598" s="666"/>
      <c r="L1598" s="668">
        <v>3.8184221288079296</v>
      </c>
      <c r="M1598" s="668">
        <v>49</v>
      </c>
      <c r="N1598" s="669">
        <v>187.10268431158855</v>
      </c>
    </row>
    <row r="1599" spans="1:14" ht="14.4" customHeight="1" x14ac:dyDescent="0.3">
      <c r="A1599" s="664" t="s">
        <v>544</v>
      </c>
      <c r="B1599" s="665" t="s">
        <v>545</v>
      </c>
      <c r="C1599" s="666" t="s">
        <v>557</v>
      </c>
      <c r="D1599" s="667" t="s">
        <v>4279</v>
      </c>
      <c r="E1599" s="666" t="s">
        <v>569</v>
      </c>
      <c r="F1599" s="667" t="s">
        <v>4283</v>
      </c>
      <c r="G1599" s="666" t="s">
        <v>613</v>
      </c>
      <c r="H1599" s="666" t="s">
        <v>4050</v>
      </c>
      <c r="I1599" s="666" t="s">
        <v>4051</v>
      </c>
      <c r="J1599" s="666" t="s">
        <v>4052</v>
      </c>
      <c r="K1599" s="666" t="s">
        <v>4053</v>
      </c>
      <c r="L1599" s="668">
        <v>18509.947119628832</v>
      </c>
      <c r="M1599" s="668">
        <v>10</v>
      </c>
      <c r="N1599" s="669">
        <v>185099.47119628833</v>
      </c>
    </row>
    <row r="1600" spans="1:14" ht="14.4" customHeight="1" x14ac:dyDescent="0.3">
      <c r="A1600" s="664" t="s">
        <v>544</v>
      </c>
      <c r="B1600" s="665" t="s">
        <v>545</v>
      </c>
      <c r="C1600" s="666" t="s">
        <v>557</v>
      </c>
      <c r="D1600" s="667" t="s">
        <v>4279</v>
      </c>
      <c r="E1600" s="666" t="s">
        <v>569</v>
      </c>
      <c r="F1600" s="667" t="s">
        <v>4283</v>
      </c>
      <c r="G1600" s="666" t="s">
        <v>613</v>
      </c>
      <c r="H1600" s="666" t="s">
        <v>4054</v>
      </c>
      <c r="I1600" s="666" t="s">
        <v>4055</v>
      </c>
      <c r="J1600" s="666" t="s">
        <v>4056</v>
      </c>
      <c r="K1600" s="666" t="s">
        <v>3719</v>
      </c>
      <c r="L1600" s="668">
        <v>141.78000000000003</v>
      </c>
      <c r="M1600" s="668">
        <v>1</v>
      </c>
      <c r="N1600" s="669">
        <v>141.78000000000003</v>
      </c>
    </row>
    <row r="1601" spans="1:14" ht="14.4" customHeight="1" x14ac:dyDescent="0.3">
      <c r="A1601" s="664" t="s">
        <v>544</v>
      </c>
      <c r="B1601" s="665" t="s">
        <v>545</v>
      </c>
      <c r="C1601" s="666" t="s">
        <v>557</v>
      </c>
      <c r="D1601" s="667" t="s">
        <v>4279</v>
      </c>
      <c r="E1601" s="666" t="s">
        <v>569</v>
      </c>
      <c r="F1601" s="667" t="s">
        <v>4283</v>
      </c>
      <c r="G1601" s="666" t="s">
        <v>613</v>
      </c>
      <c r="H1601" s="666" t="s">
        <v>1688</v>
      </c>
      <c r="I1601" s="666" t="s">
        <v>1062</v>
      </c>
      <c r="J1601" s="666" t="s">
        <v>1689</v>
      </c>
      <c r="K1601" s="666"/>
      <c r="L1601" s="668">
        <v>316.97000000000003</v>
      </c>
      <c r="M1601" s="668">
        <v>6</v>
      </c>
      <c r="N1601" s="669">
        <v>1901.8200000000002</v>
      </c>
    </row>
    <row r="1602" spans="1:14" ht="14.4" customHeight="1" x14ac:dyDescent="0.3">
      <c r="A1602" s="664" t="s">
        <v>544</v>
      </c>
      <c r="B1602" s="665" t="s">
        <v>545</v>
      </c>
      <c r="C1602" s="666" t="s">
        <v>557</v>
      </c>
      <c r="D1602" s="667" t="s">
        <v>4279</v>
      </c>
      <c r="E1602" s="666" t="s">
        <v>569</v>
      </c>
      <c r="F1602" s="667" t="s">
        <v>4283</v>
      </c>
      <c r="G1602" s="666" t="s">
        <v>613</v>
      </c>
      <c r="H1602" s="666" t="s">
        <v>4057</v>
      </c>
      <c r="I1602" s="666" t="s">
        <v>4058</v>
      </c>
      <c r="J1602" s="666" t="s">
        <v>4059</v>
      </c>
      <c r="K1602" s="666" t="s">
        <v>4060</v>
      </c>
      <c r="L1602" s="668">
        <v>5584.6822223258469</v>
      </c>
      <c r="M1602" s="668">
        <v>14</v>
      </c>
      <c r="N1602" s="669">
        <v>78185.55111256185</v>
      </c>
    </row>
    <row r="1603" spans="1:14" ht="14.4" customHeight="1" x14ac:dyDescent="0.3">
      <c r="A1603" s="664" t="s">
        <v>544</v>
      </c>
      <c r="B1603" s="665" t="s">
        <v>545</v>
      </c>
      <c r="C1603" s="666" t="s">
        <v>557</v>
      </c>
      <c r="D1603" s="667" t="s">
        <v>4279</v>
      </c>
      <c r="E1603" s="666" t="s">
        <v>569</v>
      </c>
      <c r="F1603" s="667" t="s">
        <v>4283</v>
      </c>
      <c r="G1603" s="666" t="s">
        <v>613</v>
      </c>
      <c r="H1603" s="666" t="s">
        <v>3362</v>
      </c>
      <c r="I1603" s="666" t="s">
        <v>3363</v>
      </c>
      <c r="J1603" s="666" t="s">
        <v>3364</v>
      </c>
      <c r="K1603" s="666" t="s">
        <v>3365</v>
      </c>
      <c r="L1603" s="668">
        <v>128.61839868910249</v>
      </c>
      <c r="M1603" s="668">
        <v>7.8176057000000005</v>
      </c>
      <c r="N1603" s="669">
        <v>1005.4879267168002</v>
      </c>
    </row>
    <row r="1604" spans="1:14" ht="14.4" customHeight="1" x14ac:dyDescent="0.3">
      <c r="A1604" s="664" t="s">
        <v>544</v>
      </c>
      <c r="B1604" s="665" t="s">
        <v>545</v>
      </c>
      <c r="C1604" s="666" t="s">
        <v>557</v>
      </c>
      <c r="D1604" s="667" t="s">
        <v>4279</v>
      </c>
      <c r="E1604" s="666" t="s">
        <v>569</v>
      </c>
      <c r="F1604" s="667" t="s">
        <v>4283</v>
      </c>
      <c r="G1604" s="666" t="s">
        <v>613</v>
      </c>
      <c r="H1604" s="666" t="s">
        <v>3366</v>
      </c>
      <c r="I1604" s="666" t="s">
        <v>3367</v>
      </c>
      <c r="J1604" s="666" t="s">
        <v>3364</v>
      </c>
      <c r="K1604" s="666" t="s">
        <v>3368</v>
      </c>
      <c r="L1604" s="668">
        <v>236.37291539946202</v>
      </c>
      <c r="M1604" s="668">
        <v>3.3530000000000002</v>
      </c>
      <c r="N1604" s="669">
        <v>792.55838533439623</v>
      </c>
    </row>
    <row r="1605" spans="1:14" ht="14.4" customHeight="1" x14ac:dyDescent="0.3">
      <c r="A1605" s="664" t="s">
        <v>544</v>
      </c>
      <c r="B1605" s="665" t="s">
        <v>545</v>
      </c>
      <c r="C1605" s="666" t="s">
        <v>557</v>
      </c>
      <c r="D1605" s="667" t="s">
        <v>4279</v>
      </c>
      <c r="E1605" s="666" t="s">
        <v>569</v>
      </c>
      <c r="F1605" s="667" t="s">
        <v>4283</v>
      </c>
      <c r="G1605" s="666" t="s">
        <v>613</v>
      </c>
      <c r="H1605" s="666" t="s">
        <v>1701</v>
      </c>
      <c r="I1605" s="666" t="s">
        <v>1702</v>
      </c>
      <c r="J1605" s="666" t="s">
        <v>1703</v>
      </c>
      <c r="K1605" s="666" t="s">
        <v>1704</v>
      </c>
      <c r="L1605" s="668">
        <v>129.94949803652747</v>
      </c>
      <c r="M1605" s="668">
        <v>362.57900000000001</v>
      </c>
      <c r="N1605" s="669">
        <v>47116.959048586097</v>
      </c>
    </row>
    <row r="1606" spans="1:14" ht="14.4" customHeight="1" x14ac:dyDescent="0.3">
      <c r="A1606" s="664" t="s">
        <v>544</v>
      </c>
      <c r="B1606" s="665" t="s">
        <v>545</v>
      </c>
      <c r="C1606" s="666" t="s">
        <v>557</v>
      </c>
      <c r="D1606" s="667" t="s">
        <v>4279</v>
      </c>
      <c r="E1606" s="666" t="s">
        <v>569</v>
      </c>
      <c r="F1606" s="667" t="s">
        <v>4283</v>
      </c>
      <c r="G1606" s="666" t="s">
        <v>613</v>
      </c>
      <c r="H1606" s="666" t="s">
        <v>1705</v>
      </c>
      <c r="I1606" s="666" t="s">
        <v>1706</v>
      </c>
      <c r="J1606" s="666" t="s">
        <v>1703</v>
      </c>
      <c r="K1606" s="666" t="s">
        <v>1707</v>
      </c>
      <c r="L1606" s="668">
        <v>225.2659442502694</v>
      </c>
      <c r="M1606" s="668">
        <v>533.73578980000013</v>
      </c>
      <c r="N1606" s="669">
        <v>120232.49666946034</v>
      </c>
    </row>
    <row r="1607" spans="1:14" ht="14.4" customHeight="1" x14ac:dyDescent="0.3">
      <c r="A1607" s="664" t="s">
        <v>544</v>
      </c>
      <c r="B1607" s="665" t="s">
        <v>545</v>
      </c>
      <c r="C1607" s="666" t="s">
        <v>557</v>
      </c>
      <c r="D1607" s="667" t="s">
        <v>4279</v>
      </c>
      <c r="E1607" s="666" t="s">
        <v>569</v>
      </c>
      <c r="F1607" s="667" t="s">
        <v>4283</v>
      </c>
      <c r="G1607" s="666" t="s">
        <v>613</v>
      </c>
      <c r="H1607" s="666" t="s">
        <v>1708</v>
      </c>
      <c r="I1607" s="666" t="s">
        <v>1709</v>
      </c>
      <c r="J1607" s="666" t="s">
        <v>1710</v>
      </c>
      <c r="K1607" s="666" t="s">
        <v>1540</v>
      </c>
      <c r="L1607" s="668">
        <v>553.85023513430906</v>
      </c>
      <c r="M1607" s="668">
        <v>6.3615810999999995</v>
      </c>
      <c r="N1607" s="669">
        <v>3523.363188060976</v>
      </c>
    </row>
    <row r="1608" spans="1:14" ht="14.4" customHeight="1" x14ac:dyDescent="0.3">
      <c r="A1608" s="664" t="s">
        <v>544</v>
      </c>
      <c r="B1608" s="665" t="s">
        <v>545</v>
      </c>
      <c r="C1608" s="666" t="s">
        <v>557</v>
      </c>
      <c r="D1608" s="667" t="s">
        <v>4279</v>
      </c>
      <c r="E1608" s="666" t="s">
        <v>569</v>
      </c>
      <c r="F1608" s="667" t="s">
        <v>4283</v>
      </c>
      <c r="G1608" s="666" t="s">
        <v>613</v>
      </c>
      <c r="H1608" s="666" t="s">
        <v>1711</v>
      </c>
      <c r="I1608" s="666" t="s">
        <v>1712</v>
      </c>
      <c r="J1608" s="666" t="s">
        <v>1713</v>
      </c>
      <c r="K1608" s="666" t="s">
        <v>1544</v>
      </c>
      <c r="L1608" s="668">
        <v>950.40878441058533</v>
      </c>
      <c r="M1608" s="668">
        <v>2.6281406999999999</v>
      </c>
      <c r="N1608" s="669">
        <v>2497.8080079469846</v>
      </c>
    </row>
    <row r="1609" spans="1:14" ht="14.4" customHeight="1" x14ac:dyDescent="0.3">
      <c r="A1609" s="664" t="s">
        <v>544</v>
      </c>
      <c r="B1609" s="665" t="s">
        <v>545</v>
      </c>
      <c r="C1609" s="666" t="s">
        <v>557</v>
      </c>
      <c r="D1609" s="667" t="s">
        <v>4279</v>
      </c>
      <c r="E1609" s="666" t="s">
        <v>569</v>
      </c>
      <c r="F1609" s="667" t="s">
        <v>4283</v>
      </c>
      <c r="G1609" s="666" t="s">
        <v>613</v>
      </c>
      <c r="H1609" s="666" t="s">
        <v>1714</v>
      </c>
      <c r="I1609" s="666" t="s">
        <v>1715</v>
      </c>
      <c r="J1609" s="666" t="s">
        <v>1716</v>
      </c>
      <c r="K1609" s="666" t="s">
        <v>1717</v>
      </c>
      <c r="L1609" s="668">
        <v>1854.0778989668706</v>
      </c>
      <c r="M1609" s="668">
        <v>9.6502417999999999</v>
      </c>
      <c r="N1609" s="669">
        <v>17892.300041066272</v>
      </c>
    </row>
    <row r="1610" spans="1:14" ht="14.4" customHeight="1" x14ac:dyDescent="0.3">
      <c r="A1610" s="664" t="s">
        <v>544</v>
      </c>
      <c r="B1610" s="665" t="s">
        <v>545</v>
      </c>
      <c r="C1610" s="666" t="s">
        <v>557</v>
      </c>
      <c r="D1610" s="667" t="s">
        <v>4279</v>
      </c>
      <c r="E1610" s="666" t="s">
        <v>569</v>
      </c>
      <c r="F1610" s="667" t="s">
        <v>4283</v>
      </c>
      <c r="G1610" s="666" t="s">
        <v>613</v>
      </c>
      <c r="H1610" s="666" t="s">
        <v>4061</v>
      </c>
      <c r="I1610" s="666" t="s">
        <v>4061</v>
      </c>
      <c r="J1610" s="666" t="s">
        <v>4062</v>
      </c>
      <c r="K1610" s="666" t="s">
        <v>4063</v>
      </c>
      <c r="L1610" s="668">
        <v>380.02021569736883</v>
      </c>
      <c r="M1610" s="668">
        <v>1</v>
      </c>
      <c r="N1610" s="669">
        <v>380.02021569736883</v>
      </c>
    </row>
    <row r="1611" spans="1:14" ht="14.4" customHeight="1" x14ac:dyDescent="0.3">
      <c r="A1611" s="664" t="s">
        <v>544</v>
      </c>
      <c r="B1611" s="665" t="s">
        <v>545</v>
      </c>
      <c r="C1611" s="666" t="s">
        <v>557</v>
      </c>
      <c r="D1611" s="667" t="s">
        <v>4279</v>
      </c>
      <c r="E1611" s="666" t="s">
        <v>569</v>
      </c>
      <c r="F1611" s="667" t="s">
        <v>4283</v>
      </c>
      <c r="G1611" s="666" t="s">
        <v>613</v>
      </c>
      <c r="H1611" s="666" t="s">
        <v>4064</v>
      </c>
      <c r="I1611" s="666" t="s">
        <v>4064</v>
      </c>
      <c r="J1611" s="666" t="s">
        <v>4062</v>
      </c>
      <c r="K1611" s="666" t="s">
        <v>4065</v>
      </c>
      <c r="L1611" s="668">
        <v>2093.0838290790271</v>
      </c>
      <c r="M1611" s="668">
        <v>1.0702703</v>
      </c>
      <c r="N1611" s="669">
        <v>2240.1654576735591</v>
      </c>
    </row>
    <row r="1612" spans="1:14" ht="14.4" customHeight="1" x14ac:dyDescent="0.3">
      <c r="A1612" s="664" t="s">
        <v>544</v>
      </c>
      <c r="B1612" s="665" t="s">
        <v>545</v>
      </c>
      <c r="C1612" s="666" t="s">
        <v>557</v>
      </c>
      <c r="D1612" s="667" t="s">
        <v>4279</v>
      </c>
      <c r="E1612" s="666" t="s">
        <v>569</v>
      </c>
      <c r="F1612" s="667" t="s">
        <v>4283</v>
      </c>
      <c r="G1612" s="666" t="s">
        <v>613</v>
      </c>
      <c r="H1612" s="666" t="s">
        <v>1718</v>
      </c>
      <c r="I1612" s="666" t="s">
        <v>1719</v>
      </c>
      <c r="J1612" s="666" t="s">
        <v>1720</v>
      </c>
      <c r="K1612" s="666" t="s">
        <v>1721</v>
      </c>
      <c r="L1612" s="668">
        <v>111.00031723083654</v>
      </c>
      <c r="M1612" s="668">
        <v>174.93971479999993</v>
      </c>
      <c r="N1612" s="669">
        <v>19418.363839072063</v>
      </c>
    </row>
    <row r="1613" spans="1:14" ht="14.4" customHeight="1" x14ac:dyDescent="0.3">
      <c r="A1613" s="664" t="s">
        <v>544</v>
      </c>
      <c r="B1613" s="665" t="s">
        <v>545</v>
      </c>
      <c r="C1613" s="666" t="s">
        <v>557</v>
      </c>
      <c r="D1613" s="667" t="s">
        <v>4279</v>
      </c>
      <c r="E1613" s="666" t="s">
        <v>569</v>
      </c>
      <c r="F1613" s="667" t="s">
        <v>4283</v>
      </c>
      <c r="G1613" s="666" t="s">
        <v>613</v>
      </c>
      <c r="H1613" s="666" t="s">
        <v>3369</v>
      </c>
      <c r="I1613" s="666" t="s">
        <v>3370</v>
      </c>
      <c r="J1613" s="666" t="s">
        <v>3371</v>
      </c>
      <c r="K1613" s="666" t="s">
        <v>3372</v>
      </c>
      <c r="L1613" s="668">
        <v>101.27467471115328</v>
      </c>
      <c r="M1613" s="668">
        <v>46.242186099999998</v>
      </c>
      <c r="N1613" s="669">
        <v>4683.1623552101137</v>
      </c>
    </row>
    <row r="1614" spans="1:14" ht="14.4" customHeight="1" x14ac:dyDescent="0.3">
      <c r="A1614" s="664" t="s">
        <v>544</v>
      </c>
      <c r="B1614" s="665" t="s">
        <v>545</v>
      </c>
      <c r="C1614" s="666" t="s">
        <v>557</v>
      </c>
      <c r="D1614" s="667" t="s">
        <v>4279</v>
      </c>
      <c r="E1614" s="666" t="s">
        <v>569</v>
      </c>
      <c r="F1614" s="667" t="s">
        <v>4283</v>
      </c>
      <c r="G1614" s="666" t="s">
        <v>613</v>
      </c>
      <c r="H1614" s="666" t="s">
        <v>3377</v>
      </c>
      <c r="I1614" s="666" t="s">
        <v>3378</v>
      </c>
      <c r="J1614" s="666" t="s">
        <v>3379</v>
      </c>
      <c r="K1614" s="666" t="s">
        <v>681</v>
      </c>
      <c r="L1614" s="668">
        <v>4207.1890059343814</v>
      </c>
      <c r="M1614" s="668">
        <v>9.083882899999999</v>
      </c>
      <c r="N1614" s="669">
        <v>38217.612268075325</v>
      </c>
    </row>
    <row r="1615" spans="1:14" ht="14.4" customHeight="1" x14ac:dyDescent="0.3">
      <c r="A1615" s="664" t="s">
        <v>544</v>
      </c>
      <c r="B1615" s="665" t="s">
        <v>545</v>
      </c>
      <c r="C1615" s="666" t="s">
        <v>557</v>
      </c>
      <c r="D1615" s="667" t="s">
        <v>4279</v>
      </c>
      <c r="E1615" s="666" t="s">
        <v>569</v>
      </c>
      <c r="F1615" s="667" t="s">
        <v>4283</v>
      </c>
      <c r="G1615" s="666" t="s">
        <v>613</v>
      </c>
      <c r="H1615" s="666" t="s">
        <v>4066</v>
      </c>
      <c r="I1615" s="666" t="s">
        <v>1062</v>
      </c>
      <c r="J1615" s="666" t="s">
        <v>4067</v>
      </c>
      <c r="K1615" s="666"/>
      <c r="L1615" s="668">
        <v>31.871000180251968</v>
      </c>
      <c r="M1615" s="668">
        <v>2</v>
      </c>
      <c r="N1615" s="669">
        <v>63.742000360503937</v>
      </c>
    </row>
    <row r="1616" spans="1:14" ht="14.4" customHeight="1" x14ac:dyDescent="0.3">
      <c r="A1616" s="664" t="s">
        <v>544</v>
      </c>
      <c r="B1616" s="665" t="s">
        <v>545</v>
      </c>
      <c r="C1616" s="666" t="s">
        <v>557</v>
      </c>
      <c r="D1616" s="667" t="s">
        <v>4279</v>
      </c>
      <c r="E1616" s="666" t="s">
        <v>569</v>
      </c>
      <c r="F1616" s="667" t="s">
        <v>4283</v>
      </c>
      <c r="G1616" s="666" t="s">
        <v>613</v>
      </c>
      <c r="H1616" s="666" t="s">
        <v>1744</v>
      </c>
      <c r="I1616" s="666" t="s">
        <v>1744</v>
      </c>
      <c r="J1616" s="666" t="s">
        <v>1745</v>
      </c>
      <c r="K1616" s="666" t="s">
        <v>1746</v>
      </c>
      <c r="L1616" s="668">
        <v>7747.0796505127646</v>
      </c>
      <c r="M1616" s="668">
        <v>317</v>
      </c>
      <c r="N1616" s="669">
        <v>2455824.2492125463</v>
      </c>
    </row>
    <row r="1617" spans="1:14" ht="14.4" customHeight="1" x14ac:dyDescent="0.3">
      <c r="A1617" s="664" t="s">
        <v>544</v>
      </c>
      <c r="B1617" s="665" t="s">
        <v>545</v>
      </c>
      <c r="C1617" s="666" t="s">
        <v>557</v>
      </c>
      <c r="D1617" s="667" t="s">
        <v>4279</v>
      </c>
      <c r="E1617" s="666" t="s">
        <v>569</v>
      </c>
      <c r="F1617" s="667" t="s">
        <v>4283</v>
      </c>
      <c r="G1617" s="666" t="s">
        <v>613</v>
      </c>
      <c r="H1617" s="666" t="s">
        <v>4068</v>
      </c>
      <c r="I1617" s="666" t="s">
        <v>4069</v>
      </c>
      <c r="J1617" s="666" t="s">
        <v>4070</v>
      </c>
      <c r="K1617" s="666" t="s">
        <v>4071</v>
      </c>
      <c r="L1617" s="668">
        <v>3275.557735426009</v>
      </c>
      <c r="M1617" s="668">
        <v>223</v>
      </c>
      <c r="N1617" s="669">
        <v>730449.375</v>
      </c>
    </row>
    <row r="1618" spans="1:14" ht="14.4" customHeight="1" x14ac:dyDescent="0.3">
      <c r="A1618" s="664" t="s">
        <v>544</v>
      </c>
      <c r="B1618" s="665" t="s">
        <v>545</v>
      </c>
      <c r="C1618" s="666" t="s">
        <v>557</v>
      </c>
      <c r="D1618" s="667" t="s">
        <v>4279</v>
      </c>
      <c r="E1618" s="666" t="s">
        <v>569</v>
      </c>
      <c r="F1618" s="667" t="s">
        <v>4283</v>
      </c>
      <c r="G1618" s="666" t="s">
        <v>613</v>
      </c>
      <c r="H1618" s="666" t="s">
        <v>4072</v>
      </c>
      <c r="I1618" s="666" t="s">
        <v>1062</v>
      </c>
      <c r="J1618" s="666" t="s">
        <v>4073</v>
      </c>
      <c r="K1618" s="666"/>
      <c r="L1618" s="668">
        <v>266.22999999999996</v>
      </c>
      <c r="M1618" s="668">
        <v>2</v>
      </c>
      <c r="N1618" s="669">
        <v>532.45999999999992</v>
      </c>
    </row>
    <row r="1619" spans="1:14" ht="14.4" customHeight="1" x14ac:dyDescent="0.3">
      <c r="A1619" s="664" t="s">
        <v>544</v>
      </c>
      <c r="B1619" s="665" t="s">
        <v>545</v>
      </c>
      <c r="C1619" s="666" t="s">
        <v>557</v>
      </c>
      <c r="D1619" s="667" t="s">
        <v>4279</v>
      </c>
      <c r="E1619" s="666" t="s">
        <v>569</v>
      </c>
      <c r="F1619" s="667" t="s">
        <v>4283</v>
      </c>
      <c r="G1619" s="666" t="s">
        <v>613</v>
      </c>
      <c r="H1619" s="666" t="s">
        <v>1772</v>
      </c>
      <c r="I1619" s="666" t="s">
        <v>1773</v>
      </c>
      <c r="J1619" s="666" t="s">
        <v>1774</v>
      </c>
      <c r="K1619" s="666" t="s">
        <v>1775</v>
      </c>
      <c r="L1619" s="668">
        <v>78.77155133458632</v>
      </c>
      <c r="M1619" s="668">
        <v>909.11708910000061</v>
      </c>
      <c r="N1619" s="669">
        <v>71612.563453190378</v>
      </c>
    </row>
    <row r="1620" spans="1:14" ht="14.4" customHeight="1" x14ac:dyDescent="0.3">
      <c r="A1620" s="664" t="s">
        <v>544</v>
      </c>
      <c r="B1620" s="665" t="s">
        <v>545</v>
      </c>
      <c r="C1620" s="666" t="s">
        <v>557</v>
      </c>
      <c r="D1620" s="667" t="s">
        <v>4279</v>
      </c>
      <c r="E1620" s="666" t="s">
        <v>569</v>
      </c>
      <c r="F1620" s="667" t="s">
        <v>4283</v>
      </c>
      <c r="G1620" s="666" t="s">
        <v>613</v>
      </c>
      <c r="H1620" s="666" t="s">
        <v>3404</v>
      </c>
      <c r="I1620" s="666" t="s">
        <v>3405</v>
      </c>
      <c r="J1620" s="666" t="s">
        <v>3379</v>
      </c>
      <c r="K1620" s="666" t="s">
        <v>3406</v>
      </c>
      <c r="L1620" s="668">
        <v>19086.38259081529</v>
      </c>
      <c r="M1620" s="668">
        <v>0.77866970000000002</v>
      </c>
      <c r="N1620" s="669">
        <v>14861.987806075365</v>
      </c>
    </row>
    <row r="1621" spans="1:14" ht="14.4" customHeight="1" x14ac:dyDescent="0.3">
      <c r="A1621" s="664" t="s">
        <v>544</v>
      </c>
      <c r="B1621" s="665" t="s">
        <v>545</v>
      </c>
      <c r="C1621" s="666" t="s">
        <v>557</v>
      </c>
      <c r="D1621" s="667" t="s">
        <v>4279</v>
      </c>
      <c r="E1621" s="666" t="s">
        <v>569</v>
      </c>
      <c r="F1621" s="667" t="s">
        <v>4283</v>
      </c>
      <c r="G1621" s="666" t="s">
        <v>613</v>
      </c>
      <c r="H1621" s="666" t="s">
        <v>1776</v>
      </c>
      <c r="I1621" s="666" t="s">
        <v>1777</v>
      </c>
      <c r="J1621" s="666" t="s">
        <v>1774</v>
      </c>
      <c r="K1621" s="666" t="s">
        <v>1778</v>
      </c>
      <c r="L1621" s="668">
        <v>232.16041050945387</v>
      </c>
      <c r="M1621" s="668">
        <v>385.79599999999988</v>
      </c>
      <c r="N1621" s="669">
        <v>89566.557732905232</v>
      </c>
    </row>
    <row r="1622" spans="1:14" ht="14.4" customHeight="1" x14ac:dyDescent="0.3">
      <c r="A1622" s="664" t="s">
        <v>544</v>
      </c>
      <c r="B1622" s="665" t="s">
        <v>545</v>
      </c>
      <c r="C1622" s="666" t="s">
        <v>557</v>
      </c>
      <c r="D1622" s="667" t="s">
        <v>4279</v>
      </c>
      <c r="E1622" s="666" t="s">
        <v>569</v>
      </c>
      <c r="F1622" s="667" t="s">
        <v>4283</v>
      </c>
      <c r="G1622" s="666" t="s">
        <v>613</v>
      </c>
      <c r="H1622" s="666" t="s">
        <v>4074</v>
      </c>
      <c r="I1622" s="666" t="s">
        <v>4074</v>
      </c>
      <c r="J1622" s="666" t="s">
        <v>4075</v>
      </c>
      <c r="K1622" s="666" t="s">
        <v>4076</v>
      </c>
      <c r="L1622" s="668">
        <v>789.36958125084652</v>
      </c>
      <c r="M1622" s="668">
        <v>34</v>
      </c>
      <c r="N1622" s="669">
        <v>26838.565762528782</v>
      </c>
    </row>
    <row r="1623" spans="1:14" ht="14.4" customHeight="1" x14ac:dyDescent="0.3">
      <c r="A1623" s="664" t="s">
        <v>544</v>
      </c>
      <c r="B1623" s="665" t="s">
        <v>545</v>
      </c>
      <c r="C1623" s="666" t="s">
        <v>557</v>
      </c>
      <c r="D1623" s="667" t="s">
        <v>4279</v>
      </c>
      <c r="E1623" s="666" t="s">
        <v>569</v>
      </c>
      <c r="F1623" s="667" t="s">
        <v>4283</v>
      </c>
      <c r="G1623" s="666" t="s">
        <v>613</v>
      </c>
      <c r="H1623" s="666" t="s">
        <v>1789</v>
      </c>
      <c r="I1623" s="666" t="s">
        <v>1790</v>
      </c>
      <c r="J1623" s="666" t="s">
        <v>1774</v>
      </c>
      <c r="K1623" s="666" t="s">
        <v>1791</v>
      </c>
      <c r="L1623" s="668">
        <v>476.53076979045898</v>
      </c>
      <c r="M1623" s="668">
        <v>164.49896629999998</v>
      </c>
      <c r="N1623" s="669">
        <v>78388.819040673756</v>
      </c>
    </row>
    <row r="1624" spans="1:14" ht="14.4" customHeight="1" x14ac:dyDescent="0.3">
      <c r="A1624" s="664" t="s">
        <v>544</v>
      </c>
      <c r="B1624" s="665" t="s">
        <v>545</v>
      </c>
      <c r="C1624" s="666" t="s">
        <v>557</v>
      </c>
      <c r="D1624" s="667" t="s">
        <v>4279</v>
      </c>
      <c r="E1624" s="666" t="s">
        <v>569</v>
      </c>
      <c r="F1624" s="667" t="s">
        <v>4283</v>
      </c>
      <c r="G1624" s="666" t="s">
        <v>613</v>
      </c>
      <c r="H1624" s="666" t="s">
        <v>4077</v>
      </c>
      <c r="I1624" s="666" t="s">
        <v>4078</v>
      </c>
      <c r="J1624" s="666" t="s">
        <v>1018</v>
      </c>
      <c r="K1624" s="666" t="s">
        <v>4079</v>
      </c>
      <c r="L1624" s="668">
        <v>74.500000000000014</v>
      </c>
      <c r="M1624" s="668">
        <v>2</v>
      </c>
      <c r="N1624" s="669">
        <v>149.00000000000003</v>
      </c>
    </row>
    <row r="1625" spans="1:14" ht="14.4" customHeight="1" x14ac:dyDescent="0.3">
      <c r="A1625" s="664" t="s">
        <v>544</v>
      </c>
      <c r="B1625" s="665" t="s">
        <v>545</v>
      </c>
      <c r="C1625" s="666" t="s">
        <v>557</v>
      </c>
      <c r="D1625" s="667" t="s">
        <v>4279</v>
      </c>
      <c r="E1625" s="666" t="s">
        <v>569</v>
      </c>
      <c r="F1625" s="667" t="s">
        <v>4283</v>
      </c>
      <c r="G1625" s="666" t="s">
        <v>613</v>
      </c>
      <c r="H1625" s="666" t="s">
        <v>1821</v>
      </c>
      <c r="I1625" s="666" t="s">
        <v>1822</v>
      </c>
      <c r="J1625" s="666" t="s">
        <v>1823</v>
      </c>
      <c r="K1625" s="666" t="s">
        <v>1824</v>
      </c>
      <c r="L1625" s="668">
        <v>129.92100000000002</v>
      </c>
      <c r="M1625" s="668">
        <v>1.482</v>
      </c>
      <c r="N1625" s="669">
        <v>192.54292200000003</v>
      </c>
    </row>
    <row r="1626" spans="1:14" ht="14.4" customHeight="1" x14ac:dyDescent="0.3">
      <c r="A1626" s="664" t="s">
        <v>544</v>
      </c>
      <c r="B1626" s="665" t="s">
        <v>545</v>
      </c>
      <c r="C1626" s="666" t="s">
        <v>557</v>
      </c>
      <c r="D1626" s="667" t="s">
        <v>4279</v>
      </c>
      <c r="E1626" s="666" t="s">
        <v>569</v>
      </c>
      <c r="F1626" s="667" t="s">
        <v>4283</v>
      </c>
      <c r="G1626" s="666" t="s">
        <v>613</v>
      </c>
      <c r="H1626" s="666" t="s">
        <v>1825</v>
      </c>
      <c r="I1626" s="666" t="s">
        <v>1826</v>
      </c>
      <c r="J1626" s="666" t="s">
        <v>1823</v>
      </c>
      <c r="K1626" s="666" t="s">
        <v>1827</v>
      </c>
      <c r="L1626" s="668">
        <v>399.39001788586177</v>
      </c>
      <c r="M1626" s="668">
        <v>21.502998000000016</v>
      </c>
      <c r="N1626" s="669">
        <v>8588.0827558196561</v>
      </c>
    </row>
    <row r="1627" spans="1:14" ht="14.4" customHeight="1" x14ac:dyDescent="0.3">
      <c r="A1627" s="664" t="s">
        <v>544</v>
      </c>
      <c r="B1627" s="665" t="s">
        <v>545</v>
      </c>
      <c r="C1627" s="666" t="s">
        <v>557</v>
      </c>
      <c r="D1627" s="667" t="s">
        <v>4279</v>
      </c>
      <c r="E1627" s="666" t="s">
        <v>569</v>
      </c>
      <c r="F1627" s="667" t="s">
        <v>4283</v>
      </c>
      <c r="G1627" s="666" t="s">
        <v>613</v>
      </c>
      <c r="H1627" s="666" t="s">
        <v>1828</v>
      </c>
      <c r="I1627" s="666" t="s">
        <v>1828</v>
      </c>
      <c r="J1627" s="666" t="s">
        <v>1829</v>
      </c>
      <c r="K1627" s="666" t="s">
        <v>1830</v>
      </c>
      <c r="L1627" s="668">
        <v>109.99999644952379</v>
      </c>
      <c r="M1627" s="668">
        <v>223.87111329999982</v>
      </c>
      <c r="N1627" s="669">
        <v>24625.821668150918</v>
      </c>
    </row>
    <row r="1628" spans="1:14" ht="14.4" customHeight="1" x14ac:dyDescent="0.3">
      <c r="A1628" s="664" t="s">
        <v>544</v>
      </c>
      <c r="B1628" s="665" t="s">
        <v>545</v>
      </c>
      <c r="C1628" s="666" t="s">
        <v>557</v>
      </c>
      <c r="D1628" s="667" t="s">
        <v>4279</v>
      </c>
      <c r="E1628" s="666" t="s">
        <v>569</v>
      </c>
      <c r="F1628" s="667" t="s">
        <v>4283</v>
      </c>
      <c r="G1628" s="666" t="s">
        <v>613</v>
      </c>
      <c r="H1628" s="666" t="s">
        <v>1831</v>
      </c>
      <c r="I1628" s="666" t="s">
        <v>1832</v>
      </c>
      <c r="J1628" s="666" t="s">
        <v>1833</v>
      </c>
      <c r="K1628" s="666" t="s">
        <v>1834</v>
      </c>
      <c r="L1628" s="668">
        <v>1572.0616779979866</v>
      </c>
      <c r="M1628" s="668">
        <v>175</v>
      </c>
      <c r="N1628" s="669">
        <v>275110.79364964768</v>
      </c>
    </row>
    <row r="1629" spans="1:14" ht="14.4" customHeight="1" x14ac:dyDescent="0.3">
      <c r="A1629" s="664" t="s">
        <v>544</v>
      </c>
      <c r="B1629" s="665" t="s">
        <v>545</v>
      </c>
      <c r="C1629" s="666" t="s">
        <v>557</v>
      </c>
      <c r="D1629" s="667" t="s">
        <v>4279</v>
      </c>
      <c r="E1629" s="666" t="s">
        <v>569</v>
      </c>
      <c r="F1629" s="667" t="s">
        <v>4283</v>
      </c>
      <c r="G1629" s="666" t="s">
        <v>613</v>
      </c>
      <c r="H1629" s="666" t="s">
        <v>1837</v>
      </c>
      <c r="I1629" s="666" t="s">
        <v>1837</v>
      </c>
      <c r="J1629" s="666" t="s">
        <v>1838</v>
      </c>
      <c r="K1629" s="666" t="s">
        <v>1839</v>
      </c>
      <c r="L1629" s="668">
        <v>2591.5872240836511</v>
      </c>
      <c r="M1629" s="668">
        <v>8.6566126000000008</v>
      </c>
      <c r="N1629" s="669">
        <v>22434.366618001561</v>
      </c>
    </row>
    <row r="1630" spans="1:14" ht="14.4" customHeight="1" x14ac:dyDescent="0.3">
      <c r="A1630" s="664" t="s">
        <v>544</v>
      </c>
      <c r="B1630" s="665" t="s">
        <v>545</v>
      </c>
      <c r="C1630" s="666" t="s">
        <v>557</v>
      </c>
      <c r="D1630" s="667" t="s">
        <v>4279</v>
      </c>
      <c r="E1630" s="666" t="s">
        <v>569</v>
      </c>
      <c r="F1630" s="667" t="s">
        <v>4283</v>
      </c>
      <c r="G1630" s="666" t="s">
        <v>613</v>
      </c>
      <c r="H1630" s="666" t="s">
        <v>1843</v>
      </c>
      <c r="I1630" s="666" t="s">
        <v>1844</v>
      </c>
      <c r="J1630" s="666" t="s">
        <v>1845</v>
      </c>
      <c r="K1630" s="666" t="s">
        <v>1846</v>
      </c>
      <c r="L1630" s="668">
        <v>1719.5205872830181</v>
      </c>
      <c r="M1630" s="668">
        <v>575</v>
      </c>
      <c r="N1630" s="669">
        <v>988724.33768773545</v>
      </c>
    </row>
    <row r="1631" spans="1:14" ht="14.4" customHeight="1" x14ac:dyDescent="0.3">
      <c r="A1631" s="664" t="s">
        <v>544</v>
      </c>
      <c r="B1631" s="665" t="s">
        <v>545</v>
      </c>
      <c r="C1631" s="666" t="s">
        <v>557</v>
      </c>
      <c r="D1631" s="667" t="s">
        <v>4279</v>
      </c>
      <c r="E1631" s="666" t="s">
        <v>569</v>
      </c>
      <c r="F1631" s="667" t="s">
        <v>4283</v>
      </c>
      <c r="G1631" s="666" t="s">
        <v>613</v>
      </c>
      <c r="H1631" s="666" t="s">
        <v>4080</v>
      </c>
      <c r="I1631" s="666" t="s">
        <v>4081</v>
      </c>
      <c r="J1631" s="666" t="s">
        <v>621</v>
      </c>
      <c r="K1631" s="666" t="s">
        <v>4082</v>
      </c>
      <c r="L1631" s="668">
        <v>28.709576592129007</v>
      </c>
      <c r="M1631" s="668">
        <v>22</v>
      </c>
      <c r="N1631" s="669">
        <v>631.61068502683815</v>
      </c>
    </row>
    <row r="1632" spans="1:14" ht="14.4" customHeight="1" x14ac:dyDescent="0.3">
      <c r="A1632" s="664" t="s">
        <v>544</v>
      </c>
      <c r="B1632" s="665" t="s">
        <v>545</v>
      </c>
      <c r="C1632" s="666" t="s">
        <v>557</v>
      </c>
      <c r="D1632" s="667" t="s">
        <v>4279</v>
      </c>
      <c r="E1632" s="666" t="s">
        <v>569</v>
      </c>
      <c r="F1632" s="667" t="s">
        <v>4283</v>
      </c>
      <c r="G1632" s="666" t="s">
        <v>613</v>
      </c>
      <c r="H1632" s="666" t="s">
        <v>1859</v>
      </c>
      <c r="I1632" s="666" t="s">
        <v>1062</v>
      </c>
      <c r="J1632" s="666" t="s">
        <v>1860</v>
      </c>
      <c r="K1632" s="666"/>
      <c r="L1632" s="668">
        <v>134.17092518563328</v>
      </c>
      <c r="M1632" s="668">
        <v>5</v>
      </c>
      <c r="N1632" s="669">
        <v>670.85462592816634</v>
      </c>
    </row>
    <row r="1633" spans="1:14" ht="14.4" customHeight="1" x14ac:dyDescent="0.3">
      <c r="A1633" s="664" t="s">
        <v>544</v>
      </c>
      <c r="B1633" s="665" t="s">
        <v>545</v>
      </c>
      <c r="C1633" s="666" t="s">
        <v>557</v>
      </c>
      <c r="D1633" s="667" t="s">
        <v>4279</v>
      </c>
      <c r="E1633" s="666" t="s">
        <v>569</v>
      </c>
      <c r="F1633" s="667" t="s">
        <v>4283</v>
      </c>
      <c r="G1633" s="666" t="s">
        <v>613</v>
      </c>
      <c r="H1633" s="666" t="s">
        <v>1865</v>
      </c>
      <c r="I1633" s="666" t="s">
        <v>1866</v>
      </c>
      <c r="J1633" s="666" t="s">
        <v>1867</v>
      </c>
      <c r="K1633" s="666" t="s">
        <v>1868</v>
      </c>
      <c r="L1633" s="668">
        <v>185.89999729871636</v>
      </c>
      <c r="M1633" s="668">
        <v>717.90844859999959</v>
      </c>
      <c r="N1633" s="669">
        <v>133459.17865546557</v>
      </c>
    </row>
    <row r="1634" spans="1:14" ht="14.4" customHeight="1" x14ac:dyDescent="0.3">
      <c r="A1634" s="664" t="s">
        <v>544</v>
      </c>
      <c r="B1634" s="665" t="s">
        <v>545</v>
      </c>
      <c r="C1634" s="666" t="s">
        <v>557</v>
      </c>
      <c r="D1634" s="667" t="s">
        <v>4279</v>
      </c>
      <c r="E1634" s="666" t="s">
        <v>569</v>
      </c>
      <c r="F1634" s="667" t="s">
        <v>4283</v>
      </c>
      <c r="G1634" s="666" t="s">
        <v>613</v>
      </c>
      <c r="H1634" s="666" t="s">
        <v>1873</v>
      </c>
      <c r="I1634" s="666" t="s">
        <v>1584</v>
      </c>
      <c r="J1634" s="666" t="s">
        <v>1874</v>
      </c>
      <c r="K1634" s="666" t="s">
        <v>1875</v>
      </c>
      <c r="L1634" s="668">
        <v>32.647645574718901</v>
      </c>
      <c r="M1634" s="668">
        <v>81</v>
      </c>
      <c r="N1634" s="669">
        <v>2644.4592915522312</v>
      </c>
    </row>
    <row r="1635" spans="1:14" ht="14.4" customHeight="1" x14ac:dyDescent="0.3">
      <c r="A1635" s="664" t="s">
        <v>544</v>
      </c>
      <c r="B1635" s="665" t="s">
        <v>545</v>
      </c>
      <c r="C1635" s="666" t="s">
        <v>557</v>
      </c>
      <c r="D1635" s="667" t="s">
        <v>4279</v>
      </c>
      <c r="E1635" s="666" t="s">
        <v>569</v>
      </c>
      <c r="F1635" s="667" t="s">
        <v>4283</v>
      </c>
      <c r="G1635" s="666" t="s">
        <v>613</v>
      </c>
      <c r="H1635" s="666" t="s">
        <v>1876</v>
      </c>
      <c r="I1635" s="666" t="s">
        <v>1584</v>
      </c>
      <c r="J1635" s="666" t="s">
        <v>1877</v>
      </c>
      <c r="K1635" s="666" t="s">
        <v>1878</v>
      </c>
      <c r="L1635" s="668">
        <v>19.437554919612193</v>
      </c>
      <c r="M1635" s="668">
        <v>25</v>
      </c>
      <c r="N1635" s="669">
        <v>485.93887299030479</v>
      </c>
    </row>
    <row r="1636" spans="1:14" ht="14.4" customHeight="1" x14ac:dyDescent="0.3">
      <c r="A1636" s="664" t="s">
        <v>544</v>
      </c>
      <c r="B1636" s="665" t="s">
        <v>545</v>
      </c>
      <c r="C1636" s="666" t="s">
        <v>557</v>
      </c>
      <c r="D1636" s="667" t="s">
        <v>4279</v>
      </c>
      <c r="E1636" s="666" t="s">
        <v>569</v>
      </c>
      <c r="F1636" s="667" t="s">
        <v>4283</v>
      </c>
      <c r="G1636" s="666" t="s">
        <v>613</v>
      </c>
      <c r="H1636" s="666" t="s">
        <v>4083</v>
      </c>
      <c r="I1636" s="666" t="s">
        <v>4084</v>
      </c>
      <c r="J1636" s="666" t="s">
        <v>4085</v>
      </c>
      <c r="K1636" s="666" t="s">
        <v>4086</v>
      </c>
      <c r="L1636" s="668">
        <v>8598.4161851004337</v>
      </c>
      <c r="M1636" s="668">
        <v>360</v>
      </c>
      <c r="N1636" s="669">
        <v>3095429.8266361561</v>
      </c>
    </row>
    <row r="1637" spans="1:14" ht="14.4" customHeight="1" x14ac:dyDescent="0.3">
      <c r="A1637" s="664" t="s">
        <v>544</v>
      </c>
      <c r="B1637" s="665" t="s">
        <v>545</v>
      </c>
      <c r="C1637" s="666" t="s">
        <v>557</v>
      </c>
      <c r="D1637" s="667" t="s">
        <v>4279</v>
      </c>
      <c r="E1637" s="666" t="s">
        <v>569</v>
      </c>
      <c r="F1637" s="667" t="s">
        <v>4283</v>
      </c>
      <c r="G1637" s="666" t="s">
        <v>613</v>
      </c>
      <c r="H1637" s="666" t="s">
        <v>1888</v>
      </c>
      <c r="I1637" s="666" t="s">
        <v>1888</v>
      </c>
      <c r="J1637" s="666" t="s">
        <v>1889</v>
      </c>
      <c r="K1637" s="666" t="s">
        <v>1890</v>
      </c>
      <c r="L1637" s="668">
        <v>626.52960453965943</v>
      </c>
      <c r="M1637" s="668">
        <v>38.091417300000003</v>
      </c>
      <c r="N1637" s="669">
        <v>23865.400617324143</v>
      </c>
    </row>
    <row r="1638" spans="1:14" ht="14.4" customHeight="1" x14ac:dyDescent="0.3">
      <c r="A1638" s="664" t="s">
        <v>544</v>
      </c>
      <c r="B1638" s="665" t="s">
        <v>545</v>
      </c>
      <c r="C1638" s="666" t="s">
        <v>557</v>
      </c>
      <c r="D1638" s="667" t="s">
        <v>4279</v>
      </c>
      <c r="E1638" s="666" t="s">
        <v>569</v>
      </c>
      <c r="F1638" s="667" t="s">
        <v>4283</v>
      </c>
      <c r="G1638" s="666" t="s">
        <v>613</v>
      </c>
      <c r="H1638" s="666" t="s">
        <v>3440</v>
      </c>
      <c r="I1638" s="666" t="s">
        <v>3441</v>
      </c>
      <c r="J1638" s="666" t="s">
        <v>3442</v>
      </c>
      <c r="K1638" s="666" t="s">
        <v>3443</v>
      </c>
      <c r="L1638" s="668">
        <v>472.77555757835262</v>
      </c>
      <c r="M1638" s="668">
        <v>37.44</v>
      </c>
      <c r="N1638" s="669">
        <v>17700.71687573352</v>
      </c>
    </row>
    <row r="1639" spans="1:14" ht="14.4" customHeight="1" x14ac:dyDescent="0.3">
      <c r="A1639" s="664" t="s">
        <v>544</v>
      </c>
      <c r="B1639" s="665" t="s">
        <v>545</v>
      </c>
      <c r="C1639" s="666" t="s">
        <v>557</v>
      </c>
      <c r="D1639" s="667" t="s">
        <v>4279</v>
      </c>
      <c r="E1639" s="666" t="s">
        <v>569</v>
      </c>
      <c r="F1639" s="667" t="s">
        <v>4283</v>
      </c>
      <c r="G1639" s="666" t="s">
        <v>613</v>
      </c>
      <c r="H1639" s="666" t="s">
        <v>4087</v>
      </c>
      <c r="I1639" s="666" t="s">
        <v>4088</v>
      </c>
      <c r="J1639" s="666" t="s">
        <v>4089</v>
      </c>
      <c r="K1639" s="666" t="s">
        <v>4090</v>
      </c>
      <c r="L1639" s="668">
        <v>5746.6502844708966</v>
      </c>
      <c r="M1639" s="668">
        <v>71</v>
      </c>
      <c r="N1639" s="669">
        <v>408012.17019743368</v>
      </c>
    </row>
    <row r="1640" spans="1:14" ht="14.4" customHeight="1" x14ac:dyDescent="0.3">
      <c r="A1640" s="664" t="s">
        <v>544</v>
      </c>
      <c r="B1640" s="665" t="s">
        <v>545</v>
      </c>
      <c r="C1640" s="666" t="s">
        <v>557</v>
      </c>
      <c r="D1640" s="667" t="s">
        <v>4279</v>
      </c>
      <c r="E1640" s="666" t="s">
        <v>569</v>
      </c>
      <c r="F1640" s="667" t="s">
        <v>4283</v>
      </c>
      <c r="G1640" s="666" t="s">
        <v>613</v>
      </c>
      <c r="H1640" s="666" t="s">
        <v>1891</v>
      </c>
      <c r="I1640" s="666" t="s">
        <v>1584</v>
      </c>
      <c r="J1640" s="666" t="s">
        <v>1892</v>
      </c>
      <c r="K1640" s="666"/>
      <c r="L1640" s="668">
        <v>12.748799303684288</v>
      </c>
      <c r="M1640" s="668">
        <v>561</v>
      </c>
      <c r="N1640" s="669">
        <v>7152.0764093668859</v>
      </c>
    </row>
    <row r="1641" spans="1:14" ht="14.4" customHeight="1" x14ac:dyDescent="0.3">
      <c r="A1641" s="664" t="s">
        <v>544</v>
      </c>
      <c r="B1641" s="665" t="s">
        <v>545</v>
      </c>
      <c r="C1641" s="666" t="s">
        <v>557</v>
      </c>
      <c r="D1641" s="667" t="s">
        <v>4279</v>
      </c>
      <c r="E1641" s="666" t="s">
        <v>569</v>
      </c>
      <c r="F1641" s="667" t="s">
        <v>4283</v>
      </c>
      <c r="G1641" s="666" t="s">
        <v>613</v>
      </c>
      <c r="H1641" s="666" t="s">
        <v>1893</v>
      </c>
      <c r="I1641" s="666" t="s">
        <v>1584</v>
      </c>
      <c r="J1641" s="666" t="s">
        <v>1894</v>
      </c>
      <c r="K1641" s="666"/>
      <c r="L1641" s="668">
        <v>2.4202910994114557</v>
      </c>
      <c r="M1641" s="668">
        <v>318</v>
      </c>
      <c r="N1641" s="669">
        <v>769.65256961284297</v>
      </c>
    </row>
    <row r="1642" spans="1:14" ht="14.4" customHeight="1" x14ac:dyDescent="0.3">
      <c r="A1642" s="664" t="s">
        <v>544</v>
      </c>
      <c r="B1642" s="665" t="s">
        <v>545</v>
      </c>
      <c r="C1642" s="666" t="s">
        <v>557</v>
      </c>
      <c r="D1642" s="667" t="s">
        <v>4279</v>
      </c>
      <c r="E1642" s="666" t="s">
        <v>569</v>
      </c>
      <c r="F1642" s="667" t="s">
        <v>4283</v>
      </c>
      <c r="G1642" s="666" t="s">
        <v>613</v>
      </c>
      <c r="H1642" s="666" t="s">
        <v>4091</v>
      </c>
      <c r="I1642" s="666" t="s">
        <v>1062</v>
      </c>
      <c r="J1642" s="666" t="s">
        <v>4092</v>
      </c>
      <c r="K1642" s="666"/>
      <c r="L1642" s="668">
        <v>5434.1080000000002</v>
      </c>
      <c r="M1642" s="668">
        <v>5</v>
      </c>
      <c r="N1642" s="669">
        <v>27170.54</v>
      </c>
    </row>
    <row r="1643" spans="1:14" ht="14.4" customHeight="1" x14ac:dyDescent="0.3">
      <c r="A1643" s="664" t="s">
        <v>544</v>
      </c>
      <c r="B1643" s="665" t="s">
        <v>545</v>
      </c>
      <c r="C1643" s="666" t="s">
        <v>557</v>
      </c>
      <c r="D1643" s="667" t="s">
        <v>4279</v>
      </c>
      <c r="E1643" s="666" t="s">
        <v>569</v>
      </c>
      <c r="F1643" s="667" t="s">
        <v>4283</v>
      </c>
      <c r="G1643" s="666" t="s">
        <v>613</v>
      </c>
      <c r="H1643" s="666" t="s">
        <v>3489</v>
      </c>
      <c r="I1643" s="666" t="s">
        <v>3490</v>
      </c>
      <c r="J1643" s="666" t="s">
        <v>3491</v>
      </c>
      <c r="K1643" s="666" t="s">
        <v>3492</v>
      </c>
      <c r="L1643" s="668">
        <v>3912.6707142857144</v>
      </c>
      <c r="M1643" s="668">
        <v>7</v>
      </c>
      <c r="N1643" s="669">
        <v>27388.695</v>
      </c>
    </row>
    <row r="1644" spans="1:14" ht="14.4" customHeight="1" x14ac:dyDescent="0.3">
      <c r="A1644" s="664" t="s">
        <v>544</v>
      </c>
      <c r="B1644" s="665" t="s">
        <v>545</v>
      </c>
      <c r="C1644" s="666" t="s">
        <v>557</v>
      </c>
      <c r="D1644" s="667" t="s">
        <v>4279</v>
      </c>
      <c r="E1644" s="666" t="s">
        <v>569</v>
      </c>
      <c r="F1644" s="667" t="s">
        <v>4283</v>
      </c>
      <c r="G1644" s="666" t="s">
        <v>613</v>
      </c>
      <c r="H1644" s="666" t="s">
        <v>1932</v>
      </c>
      <c r="I1644" s="666" t="s">
        <v>1932</v>
      </c>
      <c r="J1644" s="666" t="s">
        <v>1933</v>
      </c>
      <c r="K1644" s="666" t="s">
        <v>1934</v>
      </c>
      <c r="L1644" s="668">
        <v>90.471097794892856</v>
      </c>
      <c r="M1644" s="668">
        <v>355.27120239999988</v>
      </c>
      <c r="N1644" s="669">
        <v>32141.775696039564</v>
      </c>
    </row>
    <row r="1645" spans="1:14" ht="14.4" customHeight="1" x14ac:dyDescent="0.3">
      <c r="A1645" s="664" t="s">
        <v>544</v>
      </c>
      <c r="B1645" s="665" t="s">
        <v>545</v>
      </c>
      <c r="C1645" s="666" t="s">
        <v>557</v>
      </c>
      <c r="D1645" s="667" t="s">
        <v>4279</v>
      </c>
      <c r="E1645" s="666" t="s">
        <v>569</v>
      </c>
      <c r="F1645" s="667" t="s">
        <v>4283</v>
      </c>
      <c r="G1645" s="666" t="s">
        <v>613</v>
      </c>
      <c r="H1645" s="666" t="s">
        <v>1935</v>
      </c>
      <c r="I1645" s="666" t="s">
        <v>1935</v>
      </c>
      <c r="J1645" s="666" t="s">
        <v>1933</v>
      </c>
      <c r="K1645" s="666" t="s">
        <v>1936</v>
      </c>
      <c r="L1645" s="668">
        <v>548.74104066056304</v>
      </c>
      <c r="M1645" s="668">
        <v>243.10212239999987</v>
      </c>
      <c r="N1645" s="669">
        <v>133400.11163256751</v>
      </c>
    </row>
    <row r="1646" spans="1:14" ht="14.4" customHeight="1" x14ac:dyDescent="0.3">
      <c r="A1646" s="664" t="s">
        <v>544</v>
      </c>
      <c r="B1646" s="665" t="s">
        <v>545</v>
      </c>
      <c r="C1646" s="666" t="s">
        <v>557</v>
      </c>
      <c r="D1646" s="667" t="s">
        <v>4279</v>
      </c>
      <c r="E1646" s="666" t="s">
        <v>569</v>
      </c>
      <c r="F1646" s="667" t="s">
        <v>4283</v>
      </c>
      <c r="G1646" s="666" t="s">
        <v>613</v>
      </c>
      <c r="H1646" s="666" t="s">
        <v>1940</v>
      </c>
      <c r="I1646" s="666" t="s">
        <v>1940</v>
      </c>
      <c r="J1646" s="666" t="s">
        <v>1933</v>
      </c>
      <c r="K1646" s="666" t="s">
        <v>1941</v>
      </c>
      <c r="L1646" s="668">
        <v>236.45509326755877</v>
      </c>
      <c r="M1646" s="668">
        <v>484.41835189999983</v>
      </c>
      <c r="N1646" s="669">
        <v>114543.18657903156</v>
      </c>
    </row>
    <row r="1647" spans="1:14" ht="14.4" customHeight="1" x14ac:dyDescent="0.3">
      <c r="A1647" s="664" t="s">
        <v>544</v>
      </c>
      <c r="B1647" s="665" t="s">
        <v>545</v>
      </c>
      <c r="C1647" s="666" t="s">
        <v>557</v>
      </c>
      <c r="D1647" s="667" t="s">
        <v>4279</v>
      </c>
      <c r="E1647" s="666" t="s">
        <v>569</v>
      </c>
      <c r="F1647" s="667" t="s">
        <v>4283</v>
      </c>
      <c r="G1647" s="666" t="s">
        <v>613</v>
      </c>
      <c r="H1647" s="666" t="s">
        <v>1950</v>
      </c>
      <c r="I1647" s="666" t="s">
        <v>1950</v>
      </c>
      <c r="J1647" s="666" t="s">
        <v>1933</v>
      </c>
      <c r="K1647" s="666" t="s">
        <v>1951</v>
      </c>
      <c r="L1647" s="668">
        <v>752.72000871558782</v>
      </c>
      <c r="M1647" s="668">
        <v>128.20509710000002</v>
      </c>
      <c r="N1647" s="669">
        <v>96502.541806494803</v>
      </c>
    </row>
    <row r="1648" spans="1:14" ht="14.4" customHeight="1" x14ac:dyDescent="0.3">
      <c r="A1648" s="664" t="s">
        <v>544</v>
      </c>
      <c r="B1648" s="665" t="s">
        <v>545</v>
      </c>
      <c r="C1648" s="666" t="s">
        <v>557</v>
      </c>
      <c r="D1648" s="667" t="s">
        <v>4279</v>
      </c>
      <c r="E1648" s="666" t="s">
        <v>569</v>
      </c>
      <c r="F1648" s="667" t="s">
        <v>4283</v>
      </c>
      <c r="G1648" s="666" t="s">
        <v>613</v>
      </c>
      <c r="H1648" s="666" t="s">
        <v>1991</v>
      </c>
      <c r="I1648" s="666" t="s">
        <v>1991</v>
      </c>
      <c r="J1648" s="666" t="s">
        <v>1992</v>
      </c>
      <c r="K1648" s="666" t="s">
        <v>1993</v>
      </c>
      <c r="L1648" s="668">
        <v>30.559725988203979</v>
      </c>
      <c r="M1648" s="668">
        <v>15.615505999999998</v>
      </c>
      <c r="N1648" s="669">
        <v>477.20558452715511</v>
      </c>
    </row>
    <row r="1649" spans="1:14" ht="14.4" customHeight="1" x14ac:dyDescent="0.3">
      <c r="A1649" s="664" t="s">
        <v>544</v>
      </c>
      <c r="B1649" s="665" t="s">
        <v>545</v>
      </c>
      <c r="C1649" s="666" t="s">
        <v>557</v>
      </c>
      <c r="D1649" s="667" t="s">
        <v>4279</v>
      </c>
      <c r="E1649" s="666" t="s">
        <v>569</v>
      </c>
      <c r="F1649" s="667" t="s">
        <v>4283</v>
      </c>
      <c r="G1649" s="666" t="s">
        <v>613</v>
      </c>
      <c r="H1649" s="666" t="s">
        <v>1994</v>
      </c>
      <c r="I1649" s="666" t="s">
        <v>1995</v>
      </c>
      <c r="J1649" s="666" t="s">
        <v>1992</v>
      </c>
      <c r="K1649" s="666" t="s">
        <v>1996</v>
      </c>
      <c r="L1649" s="668">
        <v>161.55098572855857</v>
      </c>
      <c r="M1649" s="668">
        <v>644.79563160000077</v>
      </c>
      <c r="N1649" s="669">
        <v>104167.36987844863</v>
      </c>
    </row>
    <row r="1650" spans="1:14" ht="14.4" customHeight="1" x14ac:dyDescent="0.3">
      <c r="A1650" s="664" t="s">
        <v>544</v>
      </c>
      <c r="B1650" s="665" t="s">
        <v>545</v>
      </c>
      <c r="C1650" s="666" t="s">
        <v>557</v>
      </c>
      <c r="D1650" s="667" t="s">
        <v>4279</v>
      </c>
      <c r="E1650" s="666" t="s">
        <v>569</v>
      </c>
      <c r="F1650" s="667" t="s">
        <v>4283</v>
      </c>
      <c r="G1650" s="666" t="s">
        <v>613</v>
      </c>
      <c r="H1650" s="666" t="s">
        <v>1997</v>
      </c>
      <c r="I1650" s="666" t="s">
        <v>1998</v>
      </c>
      <c r="J1650" s="666" t="s">
        <v>1992</v>
      </c>
      <c r="K1650" s="666" t="s">
        <v>1999</v>
      </c>
      <c r="L1650" s="668">
        <v>46.307566796415223</v>
      </c>
      <c r="M1650" s="668">
        <v>49.529573600000006</v>
      </c>
      <c r="N1650" s="669">
        <v>2293.5940378799642</v>
      </c>
    </row>
    <row r="1651" spans="1:14" ht="14.4" customHeight="1" x14ac:dyDescent="0.3">
      <c r="A1651" s="664" t="s">
        <v>544</v>
      </c>
      <c r="B1651" s="665" t="s">
        <v>545</v>
      </c>
      <c r="C1651" s="666" t="s">
        <v>557</v>
      </c>
      <c r="D1651" s="667" t="s">
        <v>4279</v>
      </c>
      <c r="E1651" s="666" t="s">
        <v>569</v>
      </c>
      <c r="F1651" s="667" t="s">
        <v>4283</v>
      </c>
      <c r="G1651" s="666" t="s">
        <v>613</v>
      </c>
      <c r="H1651" s="666" t="s">
        <v>2002</v>
      </c>
      <c r="I1651" s="666" t="s">
        <v>2003</v>
      </c>
      <c r="J1651" s="666" t="s">
        <v>2004</v>
      </c>
      <c r="K1651" s="666" t="s">
        <v>2005</v>
      </c>
      <c r="L1651" s="668">
        <v>93.190237495379137</v>
      </c>
      <c r="M1651" s="668">
        <v>131.84890859999999</v>
      </c>
      <c r="N1651" s="669">
        <v>12287.031105940536</v>
      </c>
    </row>
    <row r="1652" spans="1:14" ht="14.4" customHeight="1" x14ac:dyDescent="0.3">
      <c r="A1652" s="664" t="s">
        <v>544</v>
      </c>
      <c r="B1652" s="665" t="s">
        <v>545</v>
      </c>
      <c r="C1652" s="666" t="s">
        <v>557</v>
      </c>
      <c r="D1652" s="667" t="s">
        <v>4279</v>
      </c>
      <c r="E1652" s="666" t="s">
        <v>569</v>
      </c>
      <c r="F1652" s="667" t="s">
        <v>4283</v>
      </c>
      <c r="G1652" s="666" t="s">
        <v>613</v>
      </c>
      <c r="H1652" s="666" t="s">
        <v>3536</v>
      </c>
      <c r="I1652" s="666" t="s">
        <v>1062</v>
      </c>
      <c r="J1652" s="666" t="s">
        <v>3537</v>
      </c>
      <c r="K1652" s="666"/>
      <c r="L1652" s="668">
        <v>82.58</v>
      </c>
      <c r="M1652" s="668">
        <v>10</v>
      </c>
      <c r="N1652" s="669">
        <v>825.8</v>
      </c>
    </row>
    <row r="1653" spans="1:14" ht="14.4" customHeight="1" x14ac:dyDescent="0.3">
      <c r="A1653" s="664" t="s">
        <v>544</v>
      </c>
      <c r="B1653" s="665" t="s">
        <v>545</v>
      </c>
      <c r="C1653" s="666" t="s">
        <v>557</v>
      </c>
      <c r="D1653" s="667" t="s">
        <v>4279</v>
      </c>
      <c r="E1653" s="666" t="s">
        <v>569</v>
      </c>
      <c r="F1653" s="667" t="s">
        <v>4283</v>
      </c>
      <c r="G1653" s="666" t="s">
        <v>613</v>
      </c>
      <c r="H1653" s="666" t="s">
        <v>2009</v>
      </c>
      <c r="I1653" s="666" t="s">
        <v>2009</v>
      </c>
      <c r="J1653" s="666" t="s">
        <v>2010</v>
      </c>
      <c r="K1653" s="666" t="s">
        <v>2011</v>
      </c>
      <c r="L1653" s="668">
        <v>160.0851737671295</v>
      </c>
      <c r="M1653" s="668">
        <v>10.758757300000001</v>
      </c>
      <c r="N1653" s="669">
        <v>1722.3175318888732</v>
      </c>
    </row>
    <row r="1654" spans="1:14" ht="14.4" customHeight="1" x14ac:dyDescent="0.3">
      <c r="A1654" s="664" t="s">
        <v>544</v>
      </c>
      <c r="B1654" s="665" t="s">
        <v>545</v>
      </c>
      <c r="C1654" s="666" t="s">
        <v>557</v>
      </c>
      <c r="D1654" s="667" t="s">
        <v>4279</v>
      </c>
      <c r="E1654" s="666" t="s">
        <v>569</v>
      </c>
      <c r="F1654" s="667" t="s">
        <v>4283</v>
      </c>
      <c r="G1654" s="666" t="s">
        <v>613</v>
      </c>
      <c r="H1654" s="666" t="s">
        <v>2012</v>
      </c>
      <c r="I1654" s="666" t="s">
        <v>2013</v>
      </c>
      <c r="J1654" s="666" t="s">
        <v>2010</v>
      </c>
      <c r="K1654" s="666" t="s">
        <v>2014</v>
      </c>
      <c r="L1654" s="668">
        <v>110.0349211704002</v>
      </c>
      <c r="M1654" s="668">
        <v>4.4763644000000005</v>
      </c>
      <c r="N1654" s="669">
        <v>492.55640388398581</v>
      </c>
    </row>
    <row r="1655" spans="1:14" ht="14.4" customHeight="1" x14ac:dyDescent="0.3">
      <c r="A1655" s="664" t="s">
        <v>544</v>
      </c>
      <c r="B1655" s="665" t="s">
        <v>545</v>
      </c>
      <c r="C1655" s="666" t="s">
        <v>557</v>
      </c>
      <c r="D1655" s="667" t="s">
        <v>4279</v>
      </c>
      <c r="E1655" s="666" t="s">
        <v>569</v>
      </c>
      <c r="F1655" s="667" t="s">
        <v>4283</v>
      </c>
      <c r="G1655" s="666" t="s">
        <v>613</v>
      </c>
      <c r="H1655" s="666" t="s">
        <v>2015</v>
      </c>
      <c r="I1655" s="666" t="s">
        <v>2016</v>
      </c>
      <c r="J1655" s="666" t="s">
        <v>2010</v>
      </c>
      <c r="K1655" s="666" t="s">
        <v>2017</v>
      </c>
      <c r="L1655" s="668">
        <v>339.75411955982759</v>
      </c>
      <c r="M1655" s="668">
        <v>8.8187106999999987</v>
      </c>
      <c r="N1655" s="669">
        <v>2996.1932895313303</v>
      </c>
    </row>
    <row r="1656" spans="1:14" ht="14.4" customHeight="1" x14ac:dyDescent="0.3">
      <c r="A1656" s="664" t="s">
        <v>544</v>
      </c>
      <c r="B1656" s="665" t="s">
        <v>545</v>
      </c>
      <c r="C1656" s="666" t="s">
        <v>557</v>
      </c>
      <c r="D1656" s="667" t="s">
        <v>4279</v>
      </c>
      <c r="E1656" s="666" t="s">
        <v>569</v>
      </c>
      <c r="F1656" s="667" t="s">
        <v>4283</v>
      </c>
      <c r="G1656" s="666" t="s">
        <v>613</v>
      </c>
      <c r="H1656" s="666" t="s">
        <v>2031</v>
      </c>
      <c r="I1656" s="666" t="s">
        <v>2032</v>
      </c>
      <c r="J1656" s="666" t="s">
        <v>1720</v>
      </c>
      <c r="K1656" s="666" t="s">
        <v>2033</v>
      </c>
      <c r="L1656" s="668">
        <v>246.93981183484252</v>
      </c>
      <c r="M1656" s="668">
        <v>17.519906700000003</v>
      </c>
      <c r="N1656" s="669">
        <v>4326.3624638619976</v>
      </c>
    </row>
    <row r="1657" spans="1:14" ht="14.4" customHeight="1" x14ac:dyDescent="0.3">
      <c r="A1657" s="664" t="s">
        <v>544</v>
      </c>
      <c r="B1657" s="665" t="s">
        <v>545</v>
      </c>
      <c r="C1657" s="666" t="s">
        <v>557</v>
      </c>
      <c r="D1657" s="667" t="s">
        <v>4279</v>
      </c>
      <c r="E1657" s="666" t="s">
        <v>569</v>
      </c>
      <c r="F1657" s="667" t="s">
        <v>4283</v>
      </c>
      <c r="G1657" s="666" t="s">
        <v>613</v>
      </c>
      <c r="H1657" s="666" t="s">
        <v>2034</v>
      </c>
      <c r="I1657" s="666" t="s">
        <v>2034</v>
      </c>
      <c r="J1657" s="666" t="s">
        <v>2035</v>
      </c>
      <c r="K1657" s="666" t="s">
        <v>2036</v>
      </c>
      <c r="L1657" s="668">
        <v>618.82081468361537</v>
      </c>
      <c r="M1657" s="668">
        <v>813.61101549999989</v>
      </c>
      <c r="N1657" s="669">
        <v>503479.43144727359</v>
      </c>
    </row>
    <row r="1658" spans="1:14" ht="14.4" customHeight="1" x14ac:dyDescent="0.3">
      <c r="A1658" s="664" t="s">
        <v>544</v>
      </c>
      <c r="B1658" s="665" t="s">
        <v>545</v>
      </c>
      <c r="C1658" s="666" t="s">
        <v>557</v>
      </c>
      <c r="D1658" s="667" t="s">
        <v>4279</v>
      </c>
      <c r="E1658" s="666" t="s">
        <v>569</v>
      </c>
      <c r="F1658" s="667" t="s">
        <v>4283</v>
      </c>
      <c r="G1658" s="666" t="s">
        <v>613</v>
      </c>
      <c r="H1658" s="666" t="s">
        <v>2037</v>
      </c>
      <c r="I1658" s="666" t="s">
        <v>2037</v>
      </c>
      <c r="J1658" s="666" t="s">
        <v>2035</v>
      </c>
      <c r="K1658" s="666" t="s">
        <v>2038</v>
      </c>
      <c r="L1658" s="668">
        <v>245.51035676740651</v>
      </c>
      <c r="M1658" s="668">
        <v>310.06972079999991</v>
      </c>
      <c r="N1658" s="669">
        <v>76125.327776378108</v>
      </c>
    </row>
    <row r="1659" spans="1:14" ht="14.4" customHeight="1" x14ac:dyDescent="0.3">
      <c r="A1659" s="664" t="s">
        <v>544</v>
      </c>
      <c r="B1659" s="665" t="s">
        <v>545</v>
      </c>
      <c r="C1659" s="666" t="s">
        <v>557</v>
      </c>
      <c r="D1659" s="667" t="s">
        <v>4279</v>
      </c>
      <c r="E1659" s="666" t="s">
        <v>569</v>
      </c>
      <c r="F1659" s="667" t="s">
        <v>4283</v>
      </c>
      <c r="G1659" s="666" t="s">
        <v>613</v>
      </c>
      <c r="H1659" s="666" t="s">
        <v>4093</v>
      </c>
      <c r="I1659" s="666" t="s">
        <v>4093</v>
      </c>
      <c r="J1659" s="666" t="s">
        <v>4094</v>
      </c>
      <c r="K1659" s="666" t="s">
        <v>4095</v>
      </c>
      <c r="L1659" s="668">
        <v>7633.1427272727278</v>
      </c>
      <c r="M1659" s="668">
        <v>11</v>
      </c>
      <c r="N1659" s="669">
        <v>83964.57</v>
      </c>
    </row>
    <row r="1660" spans="1:14" ht="14.4" customHeight="1" x14ac:dyDescent="0.3">
      <c r="A1660" s="664" t="s">
        <v>544</v>
      </c>
      <c r="B1660" s="665" t="s">
        <v>545</v>
      </c>
      <c r="C1660" s="666" t="s">
        <v>557</v>
      </c>
      <c r="D1660" s="667" t="s">
        <v>4279</v>
      </c>
      <c r="E1660" s="666" t="s">
        <v>569</v>
      </c>
      <c r="F1660" s="667" t="s">
        <v>4283</v>
      </c>
      <c r="G1660" s="666" t="s">
        <v>613</v>
      </c>
      <c r="H1660" s="666" t="s">
        <v>2057</v>
      </c>
      <c r="I1660" s="666" t="s">
        <v>2057</v>
      </c>
      <c r="J1660" s="666" t="s">
        <v>2058</v>
      </c>
      <c r="K1660" s="666" t="s">
        <v>2059</v>
      </c>
      <c r="L1660" s="668">
        <v>329.31764989888995</v>
      </c>
      <c r="M1660" s="668">
        <v>259.47285230000011</v>
      </c>
      <c r="N1660" s="669">
        <v>85448.989931997814</v>
      </c>
    </row>
    <row r="1661" spans="1:14" ht="14.4" customHeight="1" x14ac:dyDescent="0.3">
      <c r="A1661" s="664" t="s">
        <v>544</v>
      </c>
      <c r="B1661" s="665" t="s">
        <v>545</v>
      </c>
      <c r="C1661" s="666" t="s">
        <v>557</v>
      </c>
      <c r="D1661" s="667" t="s">
        <v>4279</v>
      </c>
      <c r="E1661" s="666" t="s">
        <v>569</v>
      </c>
      <c r="F1661" s="667" t="s">
        <v>4283</v>
      </c>
      <c r="G1661" s="666" t="s">
        <v>613</v>
      </c>
      <c r="H1661" s="666" t="s">
        <v>2090</v>
      </c>
      <c r="I1661" s="666" t="s">
        <v>2090</v>
      </c>
      <c r="J1661" s="666" t="s">
        <v>2091</v>
      </c>
      <c r="K1661" s="666" t="s">
        <v>2092</v>
      </c>
      <c r="L1661" s="668">
        <v>199.98</v>
      </c>
      <c r="M1661" s="668">
        <v>1</v>
      </c>
      <c r="N1661" s="669">
        <v>199.98</v>
      </c>
    </row>
    <row r="1662" spans="1:14" ht="14.4" customHeight="1" x14ac:dyDescent="0.3">
      <c r="A1662" s="664" t="s">
        <v>544</v>
      </c>
      <c r="B1662" s="665" t="s">
        <v>545</v>
      </c>
      <c r="C1662" s="666" t="s">
        <v>557</v>
      </c>
      <c r="D1662" s="667" t="s">
        <v>4279</v>
      </c>
      <c r="E1662" s="666" t="s">
        <v>569</v>
      </c>
      <c r="F1662" s="667" t="s">
        <v>4283</v>
      </c>
      <c r="G1662" s="666" t="s">
        <v>613</v>
      </c>
      <c r="H1662" s="666" t="s">
        <v>3623</v>
      </c>
      <c r="I1662" s="666" t="s">
        <v>3623</v>
      </c>
      <c r="J1662" s="666" t="s">
        <v>3624</v>
      </c>
      <c r="K1662" s="666" t="s">
        <v>3625</v>
      </c>
      <c r="L1662" s="668">
        <v>260.33715590986048</v>
      </c>
      <c r="M1662" s="668">
        <v>82.98185070000001</v>
      </c>
      <c r="N1662" s="669">
        <v>21603.259003374667</v>
      </c>
    </row>
    <row r="1663" spans="1:14" ht="14.4" customHeight="1" x14ac:dyDescent="0.3">
      <c r="A1663" s="664" t="s">
        <v>544</v>
      </c>
      <c r="B1663" s="665" t="s">
        <v>545</v>
      </c>
      <c r="C1663" s="666" t="s">
        <v>557</v>
      </c>
      <c r="D1663" s="667" t="s">
        <v>4279</v>
      </c>
      <c r="E1663" s="666" t="s">
        <v>569</v>
      </c>
      <c r="F1663" s="667" t="s">
        <v>4283</v>
      </c>
      <c r="G1663" s="666" t="s">
        <v>613</v>
      </c>
      <c r="H1663" s="666" t="s">
        <v>2128</v>
      </c>
      <c r="I1663" s="666" t="s">
        <v>2129</v>
      </c>
      <c r="J1663" s="666" t="s">
        <v>1720</v>
      </c>
      <c r="K1663" s="666" t="s">
        <v>2130</v>
      </c>
      <c r="L1663" s="668">
        <v>500.02832264102784</v>
      </c>
      <c r="M1663" s="668">
        <v>40.373085300000092</v>
      </c>
      <c r="N1663" s="669">
        <v>20187.686122402185</v>
      </c>
    </row>
    <row r="1664" spans="1:14" ht="14.4" customHeight="1" x14ac:dyDescent="0.3">
      <c r="A1664" s="664" t="s">
        <v>544</v>
      </c>
      <c r="B1664" s="665" t="s">
        <v>545</v>
      </c>
      <c r="C1664" s="666" t="s">
        <v>557</v>
      </c>
      <c r="D1664" s="667" t="s">
        <v>4279</v>
      </c>
      <c r="E1664" s="666" t="s">
        <v>569</v>
      </c>
      <c r="F1664" s="667" t="s">
        <v>4283</v>
      </c>
      <c r="G1664" s="666" t="s">
        <v>613</v>
      </c>
      <c r="H1664" s="666" t="s">
        <v>2150</v>
      </c>
      <c r="I1664" s="666" t="s">
        <v>2151</v>
      </c>
      <c r="J1664" s="666" t="s">
        <v>2152</v>
      </c>
      <c r="K1664" s="666" t="s">
        <v>2153</v>
      </c>
      <c r="L1664" s="668">
        <v>3377.320434290662</v>
      </c>
      <c r="M1664" s="668">
        <v>42.811</v>
      </c>
      <c r="N1664" s="669">
        <v>144586.46511241753</v>
      </c>
    </row>
    <row r="1665" spans="1:14" ht="14.4" customHeight="1" x14ac:dyDescent="0.3">
      <c r="A1665" s="664" t="s">
        <v>544</v>
      </c>
      <c r="B1665" s="665" t="s">
        <v>545</v>
      </c>
      <c r="C1665" s="666" t="s">
        <v>557</v>
      </c>
      <c r="D1665" s="667" t="s">
        <v>4279</v>
      </c>
      <c r="E1665" s="666" t="s">
        <v>569</v>
      </c>
      <c r="F1665" s="667" t="s">
        <v>4283</v>
      </c>
      <c r="G1665" s="666" t="s">
        <v>613</v>
      </c>
      <c r="H1665" s="666" t="s">
        <v>2184</v>
      </c>
      <c r="I1665" s="666" t="s">
        <v>2184</v>
      </c>
      <c r="J1665" s="666" t="s">
        <v>2185</v>
      </c>
      <c r="K1665" s="666" t="s">
        <v>2186</v>
      </c>
      <c r="L1665" s="668">
        <v>84.7874885786227</v>
      </c>
      <c r="M1665" s="668">
        <v>132.32999999999998</v>
      </c>
      <c r="N1665" s="669">
        <v>11219.92836360914</v>
      </c>
    </row>
    <row r="1666" spans="1:14" ht="14.4" customHeight="1" x14ac:dyDescent="0.3">
      <c r="A1666" s="664" t="s">
        <v>544</v>
      </c>
      <c r="B1666" s="665" t="s">
        <v>545</v>
      </c>
      <c r="C1666" s="666" t="s">
        <v>557</v>
      </c>
      <c r="D1666" s="667" t="s">
        <v>4279</v>
      </c>
      <c r="E1666" s="666" t="s">
        <v>569</v>
      </c>
      <c r="F1666" s="667" t="s">
        <v>4283</v>
      </c>
      <c r="G1666" s="666" t="s">
        <v>613</v>
      </c>
      <c r="H1666" s="666" t="s">
        <v>2187</v>
      </c>
      <c r="I1666" s="666" t="s">
        <v>2187</v>
      </c>
      <c r="J1666" s="666" t="s">
        <v>2188</v>
      </c>
      <c r="K1666" s="666" t="s">
        <v>2189</v>
      </c>
      <c r="L1666" s="668">
        <v>316.42689861685352</v>
      </c>
      <c r="M1666" s="668">
        <v>203.36949899999999</v>
      </c>
      <c r="N1666" s="669">
        <v>64351.579841833285</v>
      </c>
    </row>
    <row r="1667" spans="1:14" ht="14.4" customHeight="1" x14ac:dyDescent="0.3">
      <c r="A1667" s="664" t="s">
        <v>544</v>
      </c>
      <c r="B1667" s="665" t="s">
        <v>545</v>
      </c>
      <c r="C1667" s="666" t="s">
        <v>557</v>
      </c>
      <c r="D1667" s="667" t="s">
        <v>4279</v>
      </c>
      <c r="E1667" s="666" t="s">
        <v>569</v>
      </c>
      <c r="F1667" s="667" t="s">
        <v>4283</v>
      </c>
      <c r="G1667" s="666" t="s">
        <v>613</v>
      </c>
      <c r="H1667" s="666" t="s">
        <v>2190</v>
      </c>
      <c r="I1667" s="666" t="s">
        <v>2190</v>
      </c>
      <c r="J1667" s="666" t="s">
        <v>2191</v>
      </c>
      <c r="K1667" s="666" t="s">
        <v>2189</v>
      </c>
      <c r="L1667" s="668">
        <v>16183.61576923077</v>
      </c>
      <c r="M1667" s="668">
        <v>26</v>
      </c>
      <c r="N1667" s="669">
        <v>420774.01</v>
      </c>
    </row>
    <row r="1668" spans="1:14" ht="14.4" customHeight="1" x14ac:dyDescent="0.3">
      <c r="A1668" s="664" t="s">
        <v>544</v>
      </c>
      <c r="B1668" s="665" t="s">
        <v>545</v>
      </c>
      <c r="C1668" s="666" t="s">
        <v>557</v>
      </c>
      <c r="D1668" s="667" t="s">
        <v>4279</v>
      </c>
      <c r="E1668" s="666" t="s">
        <v>569</v>
      </c>
      <c r="F1668" s="667" t="s">
        <v>4283</v>
      </c>
      <c r="G1668" s="666" t="s">
        <v>613</v>
      </c>
      <c r="H1668" s="666" t="s">
        <v>4096</v>
      </c>
      <c r="I1668" s="666" t="s">
        <v>4097</v>
      </c>
      <c r="J1668" s="666" t="s">
        <v>4098</v>
      </c>
      <c r="K1668" s="666" t="s">
        <v>4099</v>
      </c>
      <c r="L1668" s="668">
        <v>36934.568222574846</v>
      </c>
      <c r="M1668" s="668">
        <v>64.003500000000003</v>
      </c>
      <c r="N1668" s="669">
        <v>2363941.6372335693</v>
      </c>
    </row>
    <row r="1669" spans="1:14" ht="14.4" customHeight="1" x14ac:dyDescent="0.3">
      <c r="A1669" s="664" t="s">
        <v>544</v>
      </c>
      <c r="B1669" s="665" t="s">
        <v>545</v>
      </c>
      <c r="C1669" s="666" t="s">
        <v>557</v>
      </c>
      <c r="D1669" s="667" t="s">
        <v>4279</v>
      </c>
      <c r="E1669" s="666" t="s">
        <v>569</v>
      </c>
      <c r="F1669" s="667" t="s">
        <v>4283</v>
      </c>
      <c r="G1669" s="666" t="s">
        <v>613</v>
      </c>
      <c r="H1669" s="666" t="s">
        <v>4100</v>
      </c>
      <c r="I1669" s="666" t="s">
        <v>4101</v>
      </c>
      <c r="J1669" s="666" t="s">
        <v>2152</v>
      </c>
      <c r="K1669" s="666" t="s">
        <v>4076</v>
      </c>
      <c r="L1669" s="668">
        <v>789.37184887058879</v>
      </c>
      <c r="M1669" s="668">
        <v>11.999999999999998</v>
      </c>
      <c r="N1669" s="669">
        <v>9472.4621864470646</v>
      </c>
    </row>
    <row r="1670" spans="1:14" ht="14.4" customHeight="1" x14ac:dyDescent="0.3">
      <c r="A1670" s="664" t="s">
        <v>544</v>
      </c>
      <c r="B1670" s="665" t="s">
        <v>545</v>
      </c>
      <c r="C1670" s="666" t="s">
        <v>557</v>
      </c>
      <c r="D1670" s="667" t="s">
        <v>4279</v>
      </c>
      <c r="E1670" s="666" t="s">
        <v>569</v>
      </c>
      <c r="F1670" s="667" t="s">
        <v>4283</v>
      </c>
      <c r="G1670" s="666" t="s">
        <v>613</v>
      </c>
      <c r="H1670" s="666" t="s">
        <v>4102</v>
      </c>
      <c r="I1670" s="666" t="s">
        <v>1062</v>
      </c>
      <c r="J1670" s="666" t="s">
        <v>4103</v>
      </c>
      <c r="K1670" s="666" t="s">
        <v>4104</v>
      </c>
      <c r="L1670" s="668">
        <v>115.43187499999999</v>
      </c>
      <c r="M1670" s="668">
        <v>2</v>
      </c>
      <c r="N1670" s="669">
        <v>230.86374999999998</v>
      </c>
    </row>
    <row r="1671" spans="1:14" ht="14.4" customHeight="1" x14ac:dyDescent="0.3">
      <c r="A1671" s="664" t="s">
        <v>544</v>
      </c>
      <c r="B1671" s="665" t="s">
        <v>545</v>
      </c>
      <c r="C1671" s="666" t="s">
        <v>557</v>
      </c>
      <c r="D1671" s="667" t="s">
        <v>4279</v>
      </c>
      <c r="E1671" s="666" t="s">
        <v>569</v>
      </c>
      <c r="F1671" s="667" t="s">
        <v>4283</v>
      </c>
      <c r="G1671" s="666" t="s">
        <v>613</v>
      </c>
      <c r="H1671" s="666" t="s">
        <v>4105</v>
      </c>
      <c r="I1671" s="666" t="s">
        <v>4106</v>
      </c>
      <c r="J1671" s="666" t="s">
        <v>4107</v>
      </c>
      <c r="K1671" s="666" t="s">
        <v>4108</v>
      </c>
      <c r="L1671" s="668">
        <v>2014.463</v>
      </c>
      <c r="M1671" s="668">
        <v>3.9641000000000003E-2</v>
      </c>
      <c r="N1671" s="669">
        <v>79.855327783000007</v>
      </c>
    </row>
    <row r="1672" spans="1:14" ht="14.4" customHeight="1" x14ac:dyDescent="0.3">
      <c r="A1672" s="664" t="s">
        <v>544</v>
      </c>
      <c r="B1672" s="665" t="s">
        <v>545</v>
      </c>
      <c r="C1672" s="666" t="s">
        <v>557</v>
      </c>
      <c r="D1672" s="667" t="s">
        <v>4279</v>
      </c>
      <c r="E1672" s="666" t="s">
        <v>569</v>
      </c>
      <c r="F1672" s="667" t="s">
        <v>4283</v>
      </c>
      <c r="G1672" s="666" t="s">
        <v>613</v>
      </c>
      <c r="H1672" s="666" t="s">
        <v>4109</v>
      </c>
      <c r="I1672" s="666" t="s">
        <v>1062</v>
      </c>
      <c r="J1672" s="666" t="s">
        <v>4110</v>
      </c>
      <c r="K1672" s="666"/>
      <c r="L1672" s="668">
        <v>78.487562092232309</v>
      </c>
      <c r="M1672" s="668">
        <v>50</v>
      </c>
      <c r="N1672" s="669">
        <v>3924.3781046116155</v>
      </c>
    </row>
    <row r="1673" spans="1:14" ht="14.4" customHeight="1" x14ac:dyDescent="0.3">
      <c r="A1673" s="664" t="s">
        <v>544</v>
      </c>
      <c r="B1673" s="665" t="s">
        <v>545</v>
      </c>
      <c r="C1673" s="666" t="s">
        <v>557</v>
      </c>
      <c r="D1673" s="667" t="s">
        <v>4279</v>
      </c>
      <c r="E1673" s="666" t="s">
        <v>569</v>
      </c>
      <c r="F1673" s="667" t="s">
        <v>4283</v>
      </c>
      <c r="G1673" s="666" t="s">
        <v>2238</v>
      </c>
      <c r="H1673" s="666" t="s">
        <v>2344</v>
      </c>
      <c r="I1673" s="666" t="s">
        <v>2345</v>
      </c>
      <c r="J1673" s="666" t="s">
        <v>2335</v>
      </c>
      <c r="K1673" s="666" t="s">
        <v>2346</v>
      </c>
      <c r="L1673" s="668">
        <v>67.11</v>
      </c>
      <c r="M1673" s="668">
        <v>81</v>
      </c>
      <c r="N1673" s="669">
        <v>5435.91</v>
      </c>
    </row>
    <row r="1674" spans="1:14" ht="14.4" customHeight="1" x14ac:dyDescent="0.3">
      <c r="A1674" s="664" t="s">
        <v>544</v>
      </c>
      <c r="B1674" s="665" t="s">
        <v>545</v>
      </c>
      <c r="C1674" s="666" t="s">
        <v>557</v>
      </c>
      <c r="D1674" s="667" t="s">
        <v>4279</v>
      </c>
      <c r="E1674" s="666" t="s">
        <v>569</v>
      </c>
      <c r="F1674" s="667" t="s">
        <v>4283</v>
      </c>
      <c r="G1674" s="666" t="s">
        <v>2238</v>
      </c>
      <c r="H1674" s="666" t="s">
        <v>2461</v>
      </c>
      <c r="I1674" s="666" t="s">
        <v>2462</v>
      </c>
      <c r="J1674" s="666" t="s">
        <v>2463</v>
      </c>
      <c r="K1674" s="666" t="s">
        <v>2464</v>
      </c>
      <c r="L1674" s="668">
        <v>64.100000000000009</v>
      </c>
      <c r="M1674" s="668">
        <v>10</v>
      </c>
      <c r="N1674" s="669">
        <v>641.00000000000011</v>
      </c>
    </row>
    <row r="1675" spans="1:14" ht="14.4" customHeight="1" x14ac:dyDescent="0.3">
      <c r="A1675" s="664" t="s">
        <v>544</v>
      </c>
      <c r="B1675" s="665" t="s">
        <v>545</v>
      </c>
      <c r="C1675" s="666" t="s">
        <v>557</v>
      </c>
      <c r="D1675" s="667" t="s">
        <v>4279</v>
      </c>
      <c r="E1675" s="666" t="s">
        <v>569</v>
      </c>
      <c r="F1675" s="667" t="s">
        <v>4283</v>
      </c>
      <c r="G1675" s="666" t="s">
        <v>2238</v>
      </c>
      <c r="H1675" s="666" t="s">
        <v>2495</v>
      </c>
      <c r="I1675" s="666" t="s">
        <v>2496</v>
      </c>
      <c r="J1675" s="666" t="s">
        <v>2497</v>
      </c>
      <c r="K1675" s="666" t="s">
        <v>2498</v>
      </c>
      <c r="L1675" s="668">
        <v>225.63150450106338</v>
      </c>
      <c r="M1675" s="668">
        <v>101.98500000000007</v>
      </c>
      <c r="N1675" s="669">
        <v>23011.028986540965</v>
      </c>
    </row>
    <row r="1676" spans="1:14" ht="14.4" customHeight="1" x14ac:dyDescent="0.3">
      <c r="A1676" s="664" t="s">
        <v>544</v>
      </c>
      <c r="B1676" s="665" t="s">
        <v>545</v>
      </c>
      <c r="C1676" s="666" t="s">
        <v>557</v>
      </c>
      <c r="D1676" s="667" t="s">
        <v>4279</v>
      </c>
      <c r="E1676" s="666" t="s">
        <v>569</v>
      </c>
      <c r="F1676" s="667" t="s">
        <v>4283</v>
      </c>
      <c r="G1676" s="666" t="s">
        <v>2238</v>
      </c>
      <c r="H1676" s="666" t="s">
        <v>2499</v>
      </c>
      <c r="I1676" s="666" t="s">
        <v>2499</v>
      </c>
      <c r="J1676" s="666" t="s">
        <v>2500</v>
      </c>
      <c r="K1676" s="666" t="s">
        <v>2501</v>
      </c>
      <c r="L1676" s="668">
        <v>834.6292166121807</v>
      </c>
      <c r="M1676" s="668">
        <v>6</v>
      </c>
      <c r="N1676" s="669">
        <v>5007.7752996730842</v>
      </c>
    </row>
    <row r="1677" spans="1:14" ht="14.4" customHeight="1" x14ac:dyDescent="0.3">
      <c r="A1677" s="664" t="s">
        <v>544</v>
      </c>
      <c r="B1677" s="665" t="s">
        <v>545</v>
      </c>
      <c r="C1677" s="666" t="s">
        <v>557</v>
      </c>
      <c r="D1677" s="667" t="s">
        <v>4279</v>
      </c>
      <c r="E1677" s="666" t="s">
        <v>569</v>
      </c>
      <c r="F1677" s="667" t="s">
        <v>4283</v>
      </c>
      <c r="G1677" s="666" t="s">
        <v>2238</v>
      </c>
      <c r="H1677" s="666" t="s">
        <v>2508</v>
      </c>
      <c r="I1677" s="666" t="s">
        <v>2509</v>
      </c>
      <c r="J1677" s="666" t="s">
        <v>2510</v>
      </c>
      <c r="K1677" s="666" t="s">
        <v>2511</v>
      </c>
      <c r="L1677" s="668">
        <v>21673.30232764165</v>
      </c>
      <c r="M1677" s="668">
        <v>116</v>
      </c>
      <c r="N1677" s="669">
        <v>2514103.0700064315</v>
      </c>
    </row>
    <row r="1678" spans="1:14" ht="14.4" customHeight="1" x14ac:dyDescent="0.3">
      <c r="A1678" s="664" t="s">
        <v>544</v>
      </c>
      <c r="B1678" s="665" t="s">
        <v>545</v>
      </c>
      <c r="C1678" s="666" t="s">
        <v>557</v>
      </c>
      <c r="D1678" s="667" t="s">
        <v>4279</v>
      </c>
      <c r="E1678" s="666" t="s">
        <v>569</v>
      </c>
      <c r="F1678" s="667" t="s">
        <v>4283</v>
      </c>
      <c r="G1678" s="666" t="s">
        <v>2238</v>
      </c>
      <c r="H1678" s="666" t="s">
        <v>2516</v>
      </c>
      <c r="I1678" s="666" t="s">
        <v>2516</v>
      </c>
      <c r="J1678" s="666" t="s">
        <v>2517</v>
      </c>
      <c r="K1678" s="666" t="s">
        <v>2501</v>
      </c>
      <c r="L1678" s="668">
        <v>1007.5167602902379</v>
      </c>
      <c r="M1678" s="668">
        <v>222</v>
      </c>
      <c r="N1678" s="669">
        <v>223668.72078443281</v>
      </c>
    </row>
    <row r="1679" spans="1:14" ht="14.4" customHeight="1" x14ac:dyDescent="0.3">
      <c r="A1679" s="664" t="s">
        <v>544</v>
      </c>
      <c r="B1679" s="665" t="s">
        <v>545</v>
      </c>
      <c r="C1679" s="666" t="s">
        <v>557</v>
      </c>
      <c r="D1679" s="667" t="s">
        <v>4279</v>
      </c>
      <c r="E1679" s="666" t="s">
        <v>569</v>
      </c>
      <c r="F1679" s="667" t="s">
        <v>4283</v>
      </c>
      <c r="G1679" s="666" t="s">
        <v>2238</v>
      </c>
      <c r="H1679" s="666" t="s">
        <v>2518</v>
      </c>
      <c r="I1679" s="666" t="s">
        <v>2519</v>
      </c>
      <c r="J1679" s="666" t="s">
        <v>2520</v>
      </c>
      <c r="K1679" s="666" t="s">
        <v>2521</v>
      </c>
      <c r="L1679" s="668">
        <v>330.02721307421575</v>
      </c>
      <c r="M1679" s="668">
        <v>255.779</v>
      </c>
      <c r="N1679" s="669">
        <v>84414.030532909834</v>
      </c>
    </row>
    <row r="1680" spans="1:14" ht="14.4" customHeight="1" x14ac:dyDescent="0.3">
      <c r="A1680" s="664" t="s">
        <v>544</v>
      </c>
      <c r="B1680" s="665" t="s">
        <v>545</v>
      </c>
      <c r="C1680" s="666" t="s">
        <v>557</v>
      </c>
      <c r="D1680" s="667" t="s">
        <v>4279</v>
      </c>
      <c r="E1680" s="666" t="s">
        <v>569</v>
      </c>
      <c r="F1680" s="667" t="s">
        <v>4283</v>
      </c>
      <c r="G1680" s="666" t="s">
        <v>2238</v>
      </c>
      <c r="H1680" s="666" t="s">
        <v>2522</v>
      </c>
      <c r="I1680" s="666" t="s">
        <v>2523</v>
      </c>
      <c r="J1680" s="666" t="s">
        <v>2524</v>
      </c>
      <c r="K1680" s="666" t="s">
        <v>2525</v>
      </c>
      <c r="L1680" s="668">
        <v>780.51764181914484</v>
      </c>
      <c r="M1680" s="668">
        <v>207.87022279999996</v>
      </c>
      <c r="N1680" s="669">
        <v>162246.37610427622</v>
      </c>
    </row>
    <row r="1681" spans="1:14" ht="14.4" customHeight="1" x14ac:dyDescent="0.3">
      <c r="A1681" s="664" t="s">
        <v>544</v>
      </c>
      <c r="B1681" s="665" t="s">
        <v>545</v>
      </c>
      <c r="C1681" s="666" t="s">
        <v>557</v>
      </c>
      <c r="D1681" s="667" t="s">
        <v>4279</v>
      </c>
      <c r="E1681" s="666" t="s">
        <v>569</v>
      </c>
      <c r="F1681" s="667" t="s">
        <v>4283</v>
      </c>
      <c r="G1681" s="666" t="s">
        <v>2238</v>
      </c>
      <c r="H1681" s="666" t="s">
        <v>4111</v>
      </c>
      <c r="I1681" s="666" t="s">
        <v>4112</v>
      </c>
      <c r="J1681" s="666" t="s">
        <v>4113</v>
      </c>
      <c r="K1681" s="666" t="s">
        <v>4114</v>
      </c>
      <c r="L1681" s="668">
        <v>22149.360000000001</v>
      </c>
      <c r="M1681" s="668">
        <v>2</v>
      </c>
      <c r="N1681" s="669">
        <v>44298.720000000001</v>
      </c>
    </row>
    <row r="1682" spans="1:14" ht="14.4" customHeight="1" x14ac:dyDescent="0.3">
      <c r="A1682" s="664" t="s">
        <v>544</v>
      </c>
      <c r="B1682" s="665" t="s">
        <v>545</v>
      </c>
      <c r="C1682" s="666" t="s">
        <v>557</v>
      </c>
      <c r="D1682" s="667" t="s">
        <v>4279</v>
      </c>
      <c r="E1682" s="666" t="s">
        <v>569</v>
      </c>
      <c r="F1682" s="667" t="s">
        <v>4283</v>
      </c>
      <c r="G1682" s="666" t="s">
        <v>2238</v>
      </c>
      <c r="H1682" s="666" t="s">
        <v>3842</v>
      </c>
      <c r="I1682" s="666" t="s">
        <v>3842</v>
      </c>
      <c r="J1682" s="666" t="s">
        <v>3843</v>
      </c>
      <c r="K1682" s="666" t="s">
        <v>3844</v>
      </c>
      <c r="L1682" s="668">
        <v>27197.606326530622</v>
      </c>
      <c r="M1682" s="668">
        <v>147</v>
      </c>
      <c r="N1682" s="669">
        <v>3998048.1300000013</v>
      </c>
    </row>
    <row r="1683" spans="1:14" ht="14.4" customHeight="1" x14ac:dyDescent="0.3">
      <c r="A1683" s="664" t="s">
        <v>544</v>
      </c>
      <c r="B1683" s="665" t="s">
        <v>545</v>
      </c>
      <c r="C1683" s="666" t="s">
        <v>557</v>
      </c>
      <c r="D1683" s="667" t="s">
        <v>4279</v>
      </c>
      <c r="E1683" s="666" t="s">
        <v>569</v>
      </c>
      <c r="F1683" s="667" t="s">
        <v>4283</v>
      </c>
      <c r="G1683" s="666" t="s">
        <v>2238</v>
      </c>
      <c r="H1683" s="666" t="s">
        <v>2541</v>
      </c>
      <c r="I1683" s="666" t="s">
        <v>2541</v>
      </c>
      <c r="J1683" s="666" t="s">
        <v>2542</v>
      </c>
      <c r="K1683" s="666" t="s">
        <v>2543</v>
      </c>
      <c r="L1683" s="668">
        <v>273.89994580109902</v>
      </c>
      <c r="M1683" s="668">
        <v>170</v>
      </c>
      <c r="N1683" s="669">
        <v>46562.990786186834</v>
      </c>
    </row>
    <row r="1684" spans="1:14" ht="14.4" customHeight="1" x14ac:dyDescent="0.3">
      <c r="A1684" s="664" t="s">
        <v>544</v>
      </c>
      <c r="B1684" s="665" t="s">
        <v>545</v>
      </c>
      <c r="C1684" s="666" t="s">
        <v>557</v>
      </c>
      <c r="D1684" s="667" t="s">
        <v>4279</v>
      </c>
      <c r="E1684" s="666" t="s">
        <v>569</v>
      </c>
      <c r="F1684" s="667" t="s">
        <v>4283</v>
      </c>
      <c r="G1684" s="666" t="s">
        <v>2238</v>
      </c>
      <c r="H1684" s="666" t="s">
        <v>2556</v>
      </c>
      <c r="I1684" s="666" t="s">
        <v>2556</v>
      </c>
      <c r="J1684" s="666" t="s">
        <v>2557</v>
      </c>
      <c r="K1684" s="666" t="s">
        <v>2558</v>
      </c>
      <c r="L1684" s="668">
        <v>67.872255287959206</v>
      </c>
      <c r="M1684" s="668">
        <v>30</v>
      </c>
      <c r="N1684" s="669">
        <v>2036.1676586387762</v>
      </c>
    </row>
    <row r="1685" spans="1:14" ht="14.4" customHeight="1" x14ac:dyDescent="0.3">
      <c r="A1685" s="664" t="s">
        <v>544</v>
      </c>
      <c r="B1685" s="665" t="s">
        <v>545</v>
      </c>
      <c r="C1685" s="666" t="s">
        <v>557</v>
      </c>
      <c r="D1685" s="667" t="s">
        <v>4279</v>
      </c>
      <c r="E1685" s="666" t="s">
        <v>569</v>
      </c>
      <c r="F1685" s="667" t="s">
        <v>4283</v>
      </c>
      <c r="G1685" s="666" t="s">
        <v>2238</v>
      </c>
      <c r="H1685" s="666" t="s">
        <v>3857</v>
      </c>
      <c r="I1685" s="666" t="s">
        <v>3857</v>
      </c>
      <c r="J1685" s="666" t="s">
        <v>3858</v>
      </c>
      <c r="K1685" s="666" t="s">
        <v>3859</v>
      </c>
      <c r="L1685" s="668">
        <v>82.459550561697242</v>
      </c>
      <c r="M1685" s="668">
        <v>507</v>
      </c>
      <c r="N1685" s="669">
        <v>41806.992134780499</v>
      </c>
    </row>
    <row r="1686" spans="1:14" ht="14.4" customHeight="1" x14ac:dyDescent="0.3">
      <c r="A1686" s="664" t="s">
        <v>544</v>
      </c>
      <c r="B1686" s="665" t="s">
        <v>545</v>
      </c>
      <c r="C1686" s="666" t="s">
        <v>557</v>
      </c>
      <c r="D1686" s="667" t="s">
        <v>4279</v>
      </c>
      <c r="E1686" s="666" t="s">
        <v>569</v>
      </c>
      <c r="F1686" s="667" t="s">
        <v>4283</v>
      </c>
      <c r="G1686" s="666" t="s">
        <v>2238</v>
      </c>
      <c r="H1686" s="666" t="s">
        <v>4115</v>
      </c>
      <c r="I1686" s="666" t="s">
        <v>4115</v>
      </c>
      <c r="J1686" s="666" t="s">
        <v>4116</v>
      </c>
      <c r="K1686" s="666" t="s">
        <v>4117</v>
      </c>
      <c r="L1686" s="668">
        <v>1723.8392857142851</v>
      </c>
      <c r="M1686" s="668">
        <v>14</v>
      </c>
      <c r="N1686" s="669">
        <v>24133.749999999993</v>
      </c>
    </row>
    <row r="1687" spans="1:14" ht="14.4" customHeight="1" x14ac:dyDescent="0.3">
      <c r="A1687" s="664" t="s">
        <v>544</v>
      </c>
      <c r="B1687" s="665" t="s">
        <v>545</v>
      </c>
      <c r="C1687" s="666" t="s">
        <v>557</v>
      </c>
      <c r="D1687" s="667" t="s">
        <v>4279</v>
      </c>
      <c r="E1687" s="666" t="s">
        <v>2785</v>
      </c>
      <c r="F1687" s="667" t="s">
        <v>4286</v>
      </c>
      <c r="G1687" s="666" t="s">
        <v>2238</v>
      </c>
      <c r="H1687" s="666" t="s">
        <v>4118</v>
      </c>
      <c r="I1687" s="666" t="s">
        <v>4118</v>
      </c>
      <c r="J1687" s="666" t="s">
        <v>4119</v>
      </c>
      <c r="K1687" s="666" t="s">
        <v>4120</v>
      </c>
      <c r="L1687" s="668">
        <v>11423.2</v>
      </c>
      <c r="M1687" s="668">
        <v>2</v>
      </c>
      <c r="N1687" s="669">
        <v>22846.400000000001</v>
      </c>
    </row>
    <row r="1688" spans="1:14" ht="14.4" customHeight="1" x14ac:dyDescent="0.3">
      <c r="A1688" s="664" t="s">
        <v>544</v>
      </c>
      <c r="B1688" s="665" t="s">
        <v>545</v>
      </c>
      <c r="C1688" s="666" t="s">
        <v>557</v>
      </c>
      <c r="D1688" s="667" t="s">
        <v>4279</v>
      </c>
      <c r="E1688" s="666" t="s">
        <v>2812</v>
      </c>
      <c r="F1688" s="667" t="s">
        <v>4287</v>
      </c>
      <c r="G1688" s="666" t="s">
        <v>613</v>
      </c>
      <c r="H1688" s="666" t="s">
        <v>3995</v>
      </c>
      <c r="I1688" s="666" t="s">
        <v>3996</v>
      </c>
      <c r="J1688" s="666" t="s">
        <v>3997</v>
      </c>
      <c r="K1688" s="666" t="s">
        <v>3945</v>
      </c>
      <c r="L1688" s="668">
        <v>19241.374750879993</v>
      </c>
      <c r="M1688" s="668">
        <v>23.974195599999994</v>
      </c>
      <c r="N1688" s="669">
        <v>461296.48189049814</v>
      </c>
    </row>
    <row r="1689" spans="1:14" ht="14.4" customHeight="1" x14ac:dyDescent="0.3">
      <c r="A1689" s="664" t="s">
        <v>544</v>
      </c>
      <c r="B1689" s="665" t="s">
        <v>545</v>
      </c>
      <c r="C1689" s="666" t="s">
        <v>557</v>
      </c>
      <c r="D1689" s="667" t="s">
        <v>4279</v>
      </c>
      <c r="E1689" s="666" t="s">
        <v>2812</v>
      </c>
      <c r="F1689" s="667" t="s">
        <v>4287</v>
      </c>
      <c r="G1689" s="666" t="s">
        <v>613</v>
      </c>
      <c r="H1689" s="666" t="s">
        <v>4121</v>
      </c>
      <c r="I1689" s="666" t="s">
        <v>4122</v>
      </c>
      <c r="J1689" s="666" t="s">
        <v>4123</v>
      </c>
      <c r="K1689" s="666" t="s">
        <v>4124</v>
      </c>
      <c r="L1689" s="668">
        <v>1.0999998102728652</v>
      </c>
      <c r="M1689" s="668">
        <v>10</v>
      </c>
      <c r="N1689" s="669">
        <v>10.999998102728652</v>
      </c>
    </row>
    <row r="1690" spans="1:14" ht="14.4" customHeight="1" x14ac:dyDescent="0.3">
      <c r="A1690" s="664" t="s">
        <v>544</v>
      </c>
      <c r="B1690" s="665" t="s">
        <v>545</v>
      </c>
      <c r="C1690" s="666" t="s">
        <v>557</v>
      </c>
      <c r="D1690" s="667" t="s">
        <v>4279</v>
      </c>
      <c r="E1690" s="666" t="s">
        <v>2812</v>
      </c>
      <c r="F1690" s="667" t="s">
        <v>4287</v>
      </c>
      <c r="G1690" s="666" t="s">
        <v>613</v>
      </c>
      <c r="H1690" s="666" t="s">
        <v>2816</v>
      </c>
      <c r="I1690" s="666" t="s">
        <v>2816</v>
      </c>
      <c r="J1690" s="666" t="s">
        <v>2817</v>
      </c>
      <c r="K1690" s="666" t="s">
        <v>2818</v>
      </c>
      <c r="L1690" s="668">
        <v>7524.7700000000013</v>
      </c>
      <c r="M1690" s="668">
        <v>1.02</v>
      </c>
      <c r="N1690" s="669">
        <v>7675.2654000000011</v>
      </c>
    </row>
    <row r="1691" spans="1:14" ht="14.4" customHeight="1" x14ac:dyDescent="0.3">
      <c r="A1691" s="664" t="s">
        <v>544</v>
      </c>
      <c r="B1691" s="665" t="s">
        <v>545</v>
      </c>
      <c r="C1691" s="666" t="s">
        <v>557</v>
      </c>
      <c r="D1691" s="667" t="s">
        <v>4279</v>
      </c>
      <c r="E1691" s="666" t="s">
        <v>4125</v>
      </c>
      <c r="F1691" s="667" t="s">
        <v>4290</v>
      </c>
      <c r="G1691" s="666" t="s">
        <v>613</v>
      </c>
      <c r="H1691" s="666" t="s">
        <v>4126</v>
      </c>
      <c r="I1691" s="666" t="s">
        <v>4126</v>
      </c>
      <c r="J1691" s="666" t="s">
        <v>4127</v>
      </c>
      <c r="K1691" s="666" t="s">
        <v>4128</v>
      </c>
      <c r="L1691" s="668">
        <v>154995.07692307694</v>
      </c>
      <c r="M1691" s="668">
        <v>13</v>
      </c>
      <c r="N1691" s="669">
        <v>2014936</v>
      </c>
    </row>
    <row r="1692" spans="1:14" ht="14.4" customHeight="1" x14ac:dyDescent="0.3">
      <c r="A1692" s="664" t="s">
        <v>544</v>
      </c>
      <c r="B1692" s="665" t="s">
        <v>545</v>
      </c>
      <c r="C1692" s="666" t="s">
        <v>557</v>
      </c>
      <c r="D1692" s="667" t="s">
        <v>4279</v>
      </c>
      <c r="E1692" s="666" t="s">
        <v>4125</v>
      </c>
      <c r="F1692" s="667" t="s">
        <v>4290</v>
      </c>
      <c r="G1692" s="666" t="s">
        <v>613</v>
      </c>
      <c r="H1692" s="666" t="s">
        <v>4129</v>
      </c>
      <c r="I1692" s="666" t="s">
        <v>4129</v>
      </c>
      <c r="J1692" s="666" t="s">
        <v>4130</v>
      </c>
      <c r="K1692" s="666" t="s">
        <v>4131</v>
      </c>
      <c r="L1692" s="668">
        <v>122930.79833333334</v>
      </c>
      <c r="M1692" s="668">
        <v>6</v>
      </c>
      <c r="N1692" s="669">
        <v>737584.79</v>
      </c>
    </row>
    <row r="1693" spans="1:14" ht="14.4" customHeight="1" x14ac:dyDescent="0.3">
      <c r="A1693" s="664" t="s">
        <v>544</v>
      </c>
      <c r="B1693" s="665" t="s">
        <v>545</v>
      </c>
      <c r="C1693" s="666" t="s">
        <v>557</v>
      </c>
      <c r="D1693" s="667" t="s">
        <v>4279</v>
      </c>
      <c r="E1693" s="666" t="s">
        <v>4125</v>
      </c>
      <c r="F1693" s="667" t="s">
        <v>4290</v>
      </c>
      <c r="G1693" s="666" t="s">
        <v>613</v>
      </c>
      <c r="H1693" s="666" t="s">
        <v>4132</v>
      </c>
      <c r="I1693" s="666" t="s">
        <v>4132</v>
      </c>
      <c r="J1693" s="666" t="s">
        <v>4133</v>
      </c>
      <c r="K1693" s="666" t="s">
        <v>4134</v>
      </c>
      <c r="L1693" s="668">
        <v>42334.472657580307</v>
      </c>
      <c r="M1693" s="668">
        <v>19.000000000000004</v>
      </c>
      <c r="N1693" s="669">
        <v>804354.98049402598</v>
      </c>
    </row>
    <row r="1694" spans="1:14" ht="14.4" customHeight="1" x14ac:dyDescent="0.3">
      <c r="A1694" s="664" t="s">
        <v>544</v>
      </c>
      <c r="B1694" s="665" t="s">
        <v>545</v>
      </c>
      <c r="C1694" s="666" t="s">
        <v>560</v>
      </c>
      <c r="D1694" s="667" t="s">
        <v>4280</v>
      </c>
      <c r="E1694" s="666" t="s">
        <v>569</v>
      </c>
      <c r="F1694" s="667" t="s">
        <v>4283</v>
      </c>
      <c r="G1694" s="666"/>
      <c r="H1694" s="666" t="s">
        <v>4031</v>
      </c>
      <c r="I1694" s="666" t="s">
        <v>4031</v>
      </c>
      <c r="J1694" s="666" t="s">
        <v>4032</v>
      </c>
      <c r="K1694" s="666" t="s">
        <v>4033</v>
      </c>
      <c r="L1694" s="668">
        <v>5350.9274999999998</v>
      </c>
      <c r="M1694" s="668">
        <v>16</v>
      </c>
      <c r="N1694" s="669">
        <v>85614.84</v>
      </c>
    </row>
    <row r="1695" spans="1:14" ht="14.4" customHeight="1" x14ac:dyDescent="0.3">
      <c r="A1695" s="664" t="s">
        <v>544</v>
      </c>
      <c r="B1695" s="665" t="s">
        <v>545</v>
      </c>
      <c r="C1695" s="666" t="s">
        <v>560</v>
      </c>
      <c r="D1695" s="667" t="s">
        <v>4280</v>
      </c>
      <c r="E1695" s="666" t="s">
        <v>569</v>
      </c>
      <c r="F1695" s="667" t="s">
        <v>4283</v>
      </c>
      <c r="G1695" s="666"/>
      <c r="H1695" s="666" t="s">
        <v>607</v>
      </c>
      <c r="I1695" s="666" t="s">
        <v>607</v>
      </c>
      <c r="J1695" s="666" t="s">
        <v>608</v>
      </c>
      <c r="K1695" s="666" t="s">
        <v>609</v>
      </c>
      <c r="L1695" s="668">
        <v>2281.29</v>
      </c>
      <c r="M1695" s="668">
        <v>2</v>
      </c>
      <c r="N1695" s="669">
        <v>4562.58</v>
      </c>
    </row>
    <row r="1696" spans="1:14" ht="14.4" customHeight="1" x14ac:dyDescent="0.3">
      <c r="A1696" s="664" t="s">
        <v>544</v>
      </c>
      <c r="B1696" s="665" t="s">
        <v>545</v>
      </c>
      <c r="C1696" s="666" t="s">
        <v>560</v>
      </c>
      <c r="D1696" s="667" t="s">
        <v>4280</v>
      </c>
      <c r="E1696" s="666" t="s">
        <v>569</v>
      </c>
      <c r="F1696" s="667" t="s">
        <v>4283</v>
      </c>
      <c r="G1696" s="666" t="s">
        <v>613</v>
      </c>
      <c r="H1696" s="666" t="s">
        <v>639</v>
      </c>
      <c r="I1696" s="666" t="s">
        <v>640</v>
      </c>
      <c r="J1696" s="666" t="s">
        <v>641</v>
      </c>
      <c r="K1696" s="666" t="s">
        <v>642</v>
      </c>
      <c r="L1696" s="668">
        <v>87.030000000000015</v>
      </c>
      <c r="M1696" s="668">
        <v>1</v>
      </c>
      <c r="N1696" s="669">
        <v>87.030000000000015</v>
      </c>
    </row>
    <row r="1697" spans="1:14" ht="14.4" customHeight="1" x14ac:dyDescent="0.3">
      <c r="A1697" s="664" t="s">
        <v>544</v>
      </c>
      <c r="B1697" s="665" t="s">
        <v>545</v>
      </c>
      <c r="C1697" s="666" t="s">
        <v>560</v>
      </c>
      <c r="D1697" s="667" t="s">
        <v>4280</v>
      </c>
      <c r="E1697" s="666" t="s">
        <v>569</v>
      </c>
      <c r="F1697" s="667" t="s">
        <v>4283</v>
      </c>
      <c r="G1697" s="666" t="s">
        <v>613</v>
      </c>
      <c r="H1697" s="666" t="s">
        <v>1071</v>
      </c>
      <c r="I1697" s="666" t="s">
        <v>1062</v>
      </c>
      <c r="J1697" s="666" t="s">
        <v>1072</v>
      </c>
      <c r="K1697" s="666"/>
      <c r="L1697" s="668">
        <v>39.760000000000026</v>
      </c>
      <c r="M1697" s="668">
        <v>2</v>
      </c>
      <c r="N1697" s="669">
        <v>79.520000000000053</v>
      </c>
    </row>
    <row r="1698" spans="1:14" ht="14.4" customHeight="1" x14ac:dyDescent="0.3">
      <c r="A1698" s="664" t="s">
        <v>544</v>
      </c>
      <c r="B1698" s="665" t="s">
        <v>545</v>
      </c>
      <c r="C1698" s="666" t="s">
        <v>560</v>
      </c>
      <c r="D1698" s="667" t="s">
        <v>4280</v>
      </c>
      <c r="E1698" s="666" t="s">
        <v>569</v>
      </c>
      <c r="F1698" s="667" t="s">
        <v>4283</v>
      </c>
      <c r="G1698" s="666" t="s">
        <v>613</v>
      </c>
      <c r="H1698" s="666" t="s">
        <v>1280</v>
      </c>
      <c r="I1698" s="666" t="s">
        <v>1281</v>
      </c>
      <c r="J1698" s="666" t="s">
        <v>1282</v>
      </c>
      <c r="K1698" s="666" t="s">
        <v>1283</v>
      </c>
      <c r="L1698" s="668">
        <v>46.710000000000015</v>
      </c>
      <c r="M1698" s="668">
        <v>1</v>
      </c>
      <c r="N1698" s="669">
        <v>46.710000000000015</v>
      </c>
    </row>
    <row r="1699" spans="1:14" ht="14.4" customHeight="1" x14ac:dyDescent="0.3">
      <c r="A1699" s="664" t="s">
        <v>544</v>
      </c>
      <c r="B1699" s="665" t="s">
        <v>545</v>
      </c>
      <c r="C1699" s="666" t="s">
        <v>560</v>
      </c>
      <c r="D1699" s="667" t="s">
        <v>4280</v>
      </c>
      <c r="E1699" s="666" t="s">
        <v>569</v>
      </c>
      <c r="F1699" s="667" t="s">
        <v>4283</v>
      </c>
      <c r="G1699" s="666" t="s">
        <v>613</v>
      </c>
      <c r="H1699" s="666" t="s">
        <v>1284</v>
      </c>
      <c r="I1699" s="666" t="s">
        <v>1285</v>
      </c>
      <c r="J1699" s="666" t="s">
        <v>1286</v>
      </c>
      <c r="K1699" s="666" t="s">
        <v>1287</v>
      </c>
      <c r="L1699" s="668">
        <v>14.299892178273987</v>
      </c>
      <c r="M1699" s="668">
        <v>1</v>
      </c>
      <c r="N1699" s="669">
        <v>14.299892178273987</v>
      </c>
    </row>
    <row r="1700" spans="1:14" ht="14.4" customHeight="1" x14ac:dyDescent="0.3">
      <c r="A1700" s="664" t="s">
        <v>544</v>
      </c>
      <c r="B1700" s="665" t="s">
        <v>545</v>
      </c>
      <c r="C1700" s="666" t="s">
        <v>560</v>
      </c>
      <c r="D1700" s="667" t="s">
        <v>4280</v>
      </c>
      <c r="E1700" s="666" t="s">
        <v>569</v>
      </c>
      <c r="F1700" s="667" t="s">
        <v>4283</v>
      </c>
      <c r="G1700" s="666" t="s">
        <v>613</v>
      </c>
      <c r="H1700" s="666" t="s">
        <v>1288</v>
      </c>
      <c r="I1700" s="666" t="s">
        <v>1289</v>
      </c>
      <c r="J1700" s="666" t="s">
        <v>1290</v>
      </c>
      <c r="K1700" s="666" t="s">
        <v>1291</v>
      </c>
      <c r="L1700" s="668">
        <v>9.3497377820779839</v>
      </c>
      <c r="M1700" s="668">
        <v>8</v>
      </c>
      <c r="N1700" s="669">
        <v>74.797902256623871</v>
      </c>
    </row>
    <row r="1701" spans="1:14" ht="14.4" customHeight="1" x14ac:dyDescent="0.3">
      <c r="A1701" s="664" t="s">
        <v>544</v>
      </c>
      <c r="B1701" s="665" t="s">
        <v>545</v>
      </c>
      <c r="C1701" s="666" t="s">
        <v>560</v>
      </c>
      <c r="D1701" s="667" t="s">
        <v>4280</v>
      </c>
      <c r="E1701" s="666" t="s">
        <v>569</v>
      </c>
      <c r="F1701" s="667" t="s">
        <v>4283</v>
      </c>
      <c r="G1701" s="666" t="s">
        <v>613</v>
      </c>
      <c r="H1701" s="666" t="s">
        <v>1350</v>
      </c>
      <c r="I1701" s="666" t="s">
        <v>1351</v>
      </c>
      <c r="J1701" s="666" t="s">
        <v>1352</v>
      </c>
      <c r="K1701" s="666" t="s">
        <v>1353</v>
      </c>
      <c r="L1701" s="668">
        <v>19.250402007301584</v>
      </c>
      <c r="M1701" s="668">
        <v>4</v>
      </c>
      <c r="N1701" s="669">
        <v>77.001608029206338</v>
      </c>
    </row>
    <row r="1702" spans="1:14" ht="14.4" customHeight="1" x14ac:dyDescent="0.3">
      <c r="A1702" s="664" t="s">
        <v>544</v>
      </c>
      <c r="B1702" s="665" t="s">
        <v>545</v>
      </c>
      <c r="C1702" s="666" t="s">
        <v>560</v>
      </c>
      <c r="D1702" s="667" t="s">
        <v>4280</v>
      </c>
      <c r="E1702" s="666" t="s">
        <v>569</v>
      </c>
      <c r="F1702" s="667" t="s">
        <v>4283</v>
      </c>
      <c r="G1702" s="666" t="s">
        <v>613</v>
      </c>
      <c r="H1702" s="666" t="s">
        <v>1368</v>
      </c>
      <c r="I1702" s="666" t="s">
        <v>1062</v>
      </c>
      <c r="J1702" s="666" t="s">
        <v>1369</v>
      </c>
      <c r="K1702" s="666"/>
      <c r="L1702" s="668">
        <v>469.10127422437102</v>
      </c>
      <c r="M1702" s="668">
        <v>25</v>
      </c>
      <c r="N1702" s="669">
        <v>11727.531855609275</v>
      </c>
    </row>
    <row r="1703" spans="1:14" ht="14.4" customHeight="1" x14ac:dyDescent="0.3">
      <c r="A1703" s="664" t="s">
        <v>544</v>
      </c>
      <c r="B1703" s="665" t="s">
        <v>545</v>
      </c>
      <c r="C1703" s="666" t="s">
        <v>560</v>
      </c>
      <c r="D1703" s="667" t="s">
        <v>4280</v>
      </c>
      <c r="E1703" s="666" t="s">
        <v>569</v>
      </c>
      <c r="F1703" s="667" t="s">
        <v>4283</v>
      </c>
      <c r="G1703" s="666" t="s">
        <v>613</v>
      </c>
      <c r="H1703" s="666" t="s">
        <v>1440</v>
      </c>
      <c r="I1703" s="666" t="s">
        <v>1441</v>
      </c>
      <c r="J1703" s="666" t="s">
        <v>1442</v>
      </c>
      <c r="K1703" s="666" t="s">
        <v>1443</v>
      </c>
      <c r="L1703" s="668">
        <v>12.650114375234955</v>
      </c>
      <c r="M1703" s="668">
        <v>8</v>
      </c>
      <c r="N1703" s="669">
        <v>101.20091500187964</v>
      </c>
    </row>
    <row r="1704" spans="1:14" ht="14.4" customHeight="1" x14ac:dyDescent="0.3">
      <c r="A1704" s="664" t="s">
        <v>544</v>
      </c>
      <c r="B1704" s="665" t="s">
        <v>545</v>
      </c>
      <c r="C1704" s="666" t="s">
        <v>560</v>
      </c>
      <c r="D1704" s="667" t="s">
        <v>4280</v>
      </c>
      <c r="E1704" s="666" t="s">
        <v>569</v>
      </c>
      <c r="F1704" s="667" t="s">
        <v>4283</v>
      </c>
      <c r="G1704" s="666" t="s">
        <v>613</v>
      </c>
      <c r="H1704" s="666" t="s">
        <v>3195</v>
      </c>
      <c r="I1704" s="666" t="s">
        <v>3196</v>
      </c>
      <c r="J1704" s="666" t="s">
        <v>3197</v>
      </c>
      <c r="K1704" s="666" t="s">
        <v>3198</v>
      </c>
      <c r="L1704" s="668">
        <v>68.68966639886645</v>
      </c>
      <c r="M1704" s="668">
        <v>2</v>
      </c>
      <c r="N1704" s="669">
        <v>137.3793327977329</v>
      </c>
    </row>
    <row r="1705" spans="1:14" ht="14.4" customHeight="1" x14ac:dyDescent="0.3">
      <c r="A1705" s="664" t="s">
        <v>544</v>
      </c>
      <c r="B1705" s="665" t="s">
        <v>545</v>
      </c>
      <c r="C1705" s="666" t="s">
        <v>560</v>
      </c>
      <c r="D1705" s="667" t="s">
        <v>4280</v>
      </c>
      <c r="E1705" s="666" t="s">
        <v>569</v>
      </c>
      <c r="F1705" s="667" t="s">
        <v>4283</v>
      </c>
      <c r="G1705" s="666" t="s">
        <v>613</v>
      </c>
      <c r="H1705" s="666" t="s">
        <v>4050</v>
      </c>
      <c r="I1705" s="666" t="s">
        <v>4051</v>
      </c>
      <c r="J1705" s="666" t="s">
        <v>4052</v>
      </c>
      <c r="K1705" s="666" t="s">
        <v>4053</v>
      </c>
      <c r="L1705" s="668">
        <v>18485.903450651887</v>
      </c>
      <c r="M1705" s="668">
        <v>1</v>
      </c>
      <c r="N1705" s="669">
        <v>18485.903450651887</v>
      </c>
    </row>
    <row r="1706" spans="1:14" ht="14.4" customHeight="1" x14ac:dyDescent="0.3">
      <c r="A1706" s="664" t="s">
        <v>544</v>
      </c>
      <c r="B1706" s="665" t="s">
        <v>545</v>
      </c>
      <c r="C1706" s="666" t="s">
        <v>560</v>
      </c>
      <c r="D1706" s="667" t="s">
        <v>4280</v>
      </c>
      <c r="E1706" s="666" t="s">
        <v>569</v>
      </c>
      <c r="F1706" s="667" t="s">
        <v>4283</v>
      </c>
      <c r="G1706" s="666" t="s">
        <v>613</v>
      </c>
      <c r="H1706" s="666" t="s">
        <v>1658</v>
      </c>
      <c r="I1706" s="666" t="s">
        <v>1659</v>
      </c>
      <c r="J1706" s="666" t="s">
        <v>1660</v>
      </c>
      <c r="K1706" s="666" t="s">
        <v>1661</v>
      </c>
      <c r="L1706" s="668">
        <v>83.130000000000024</v>
      </c>
      <c r="M1706" s="668">
        <v>2</v>
      </c>
      <c r="N1706" s="669">
        <v>166.26000000000005</v>
      </c>
    </row>
    <row r="1707" spans="1:14" ht="14.4" customHeight="1" x14ac:dyDescent="0.3">
      <c r="A1707" s="664" t="s">
        <v>544</v>
      </c>
      <c r="B1707" s="665" t="s">
        <v>545</v>
      </c>
      <c r="C1707" s="666" t="s">
        <v>560</v>
      </c>
      <c r="D1707" s="667" t="s">
        <v>4280</v>
      </c>
      <c r="E1707" s="666" t="s">
        <v>569</v>
      </c>
      <c r="F1707" s="667" t="s">
        <v>4283</v>
      </c>
      <c r="G1707" s="666" t="s">
        <v>613</v>
      </c>
      <c r="H1707" s="666" t="s">
        <v>4135</v>
      </c>
      <c r="I1707" s="666" t="s">
        <v>4136</v>
      </c>
      <c r="J1707" s="666" t="s">
        <v>4137</v>
      </c>
      <c r="K1707" s="666" t="s">
        <v>3181</v>
      </c>
      <c r="L1707" s="668">
        <v>77.949714446862671</v>
      </c>
      <c r="M1707" s="668">
        <v>2</v>
      </c>
      <c r="N1707" s="669">
        <v>155.89942889372534</v>
      </c>
    </row>
    <row r="1708" spans="1:14" ht="14.4" customHeight="1" x14ac:dyDescent="0.3">
      <c r="A1708" s="664" t="s">
        <v>544</v>
      </c>
      <c r="B1708" s="665" t="s">
        <v>545</v>
      </c>
      <c r="C1708" s="666" t="s">
        <v>560</v>
      </c>
      <c r="D1708" s="667" t="s">
        <v>4280</v>
      </c>
      <c r="E1708" s="666" t="s">
        <v>569</v>
      </c>
      <c r="F1708" s="667" t="s">
        <v>4283</v>
      </c>
      <c r="G1708" s="666" t="s">
        <v>613</v>
      </c>
      <c r="H1708" s="666" t="s">
        <v>4057</v>
      </c>
      <c r="I1708" s="666" t="s">
        <v>4058</v>
      </c>
      <c r="J1708" s="666" t="s">
        <v>4059</v>
      </c>
      <c r="K1708" s="666" t="s">
        <v>4060</v>
      </c>
      <c r="L1708" s="668">
        <v>5714.6502280471905</v>
      </c>
      <c r="M1708" s="668">
        <v>74</v>
      </c>
      <c r="N1708" s="669">
        <v>422884.11687549209</v>
      </c>
    </row>
    <row r="1709" spans="1:14" ht="14.4" customHeight="1" x14ac:dyDescent="0.3">
      <c r="A1709" s="664" t="s">
        <v>544</v>
      </c>
      <c r="B1709" s="665" t="s">
        <v>545</v>
      </c>
      <c r="C1709" s="666" t="s">
        <v>560</v>
      </c>
      <c r="D1709" s="667" t="s">
        <v>4280</v>
      </c>
      <c r="E1709" s="666" t="s">
        <v>569</v>
      </c>
      <c r="F1709" s="667" t="s">
        <v>4283</v>
      </c>
      <c r="G1709" s="666" t="s">
        <v>613</v>
      </c>
      <c r="H1709" s="666" t="s">
        <v>4068</v>
      </c>
      <c r="I1709" s="666" t="s">
        <v>4069</v>
      </c>
      <c r="J1709" s="666" t="s">
        <v>4070</v>
      </c>
      <c r="K1709" s="666" t="s">
        <v>4071</v>
      </c>
      <c r="L1709" s="668">
        <v>3276.2</v>
      </c>
      <c r="M1709" s="668">
        <v>5</v>
      </c>
      <c r="N1709" s="669">
        <v>16381</v>
      </c>
    </row>
    <row r="1710" spans="1:14" ht="14.4" customHeight="1" x14ac:dyDescent="0.3">
      <c r="A1710" s="664" t="s">
        <v>544</v>
      </c>
      <c r="B1710" s="665" t="s">
        <v>545</v>
      </c>
      <c r="C1710" s="666" t="s">
        <v>560</v>
      </c>
      <c r="D1710" s="667" t="s">
        <v>4280</v>
      </c>
      <c r="E1710" s="666" t="s">
        <v>569</v>
      </c>
      <c r="F1710" s="667" t="s">
        <v>4283</v>
      </c>
      <c r="G1710" s="666" t="s">
        <v>613</v>
      </c>
      <c r="H1710" s="666" t="s">
        <v>1873</v>
      </c>
      <c r="I1710" s="666" t="s">
        <v>1584</v>
      </c>
      <c r="J1710" s="666" t="s">
        <v>1874</v>
      </c>
      <c r="K1710" s="666" t="s">
        <v>1875</v>
      </c>
      <c r="L1710" s="668">
        <v>32.647728397877835</v>
      </c>
      <c r="M1710" s="668">
        <v>1</v>
      </c>
      <c r="N1710" s="669">
        <v>32.647728397877835</v>
      </c>
    </row>
    <row r="1711" spans="1:14" ht="14.4" customHeight="1" x14ac:dyDescent="0.3">
      <c r="A1711" s="664" t="s">
        <v>544</v>
      </c>
      <c r="B1711" s="665" t="s">
        <v>545</v>
      </c>
      <c r="C1711" s="666" t="s">
        <v>560</v>
      </c>
      <c r="D1711" s="667" t="s">
        <v>4280</v>
      </c>
      <c r="E1711" s="666" t="s">
        <v>569</v>
      </c>
      <c r="F1711" s="667" t="s">
        <v>4283</v>
      </c>
      <c r="G1711" s="666" t="s">
        <v>613</v>
      </c>
      <c r="H1711" s="666" t="s">
        <v>4087</v>
      </c>
      <c r="I1711" s="666" t="s">
        <v>4088</v>
      </c>
      <c r="J1711" s="666" t="s">
        <v>4089</v>
      </c>
      <c r="K1711" s="666" t="s">
        <v>4090</v>
      </c>
      <c r="L1711" s="668">
        <v>5746.6514195180935</v>
      </c>
      <c r="M1711" s="668">
        <v>90</v>
      </c>
      <c r="N1711" s="669">
        <v>517198.62775662838</v>
      </c>
    </row>
    <row r="1712" spans="1:14" ht="14.4" customHeight="1" x14ac:dyDescent="0.3">
      <c r="A1712" s="664" t="s">
        <v>544</v>
      </c>
      <c r="B1712" s="665" t="s">
        <v>545</v>
      </c>
      <c r="C1712" s="666" t="s">
        <v>560</v>
      </c>
      <c r="D1712" s="667" t="s">
        <v>4280</v>
      </c>
      <c r="E1712" s="666" t="s">
        <v>569</v>
      </c>
      <c r="F1712" s="667" t="s">
        <v>4283</v>
      </c>
      <c r="G1712" s="666" t="s">
        <v>613</v>
      </c>
      <c r="H1712" s="666" t="s">
        <v>1932</v>
      </c>
      <c r="I1712" s="666" t="s">
        <v>1932</v>
      </c>
      <c r="J1712" s="666" t="s">
        <v>1933</v>
      </c>
      <c r="K1712" s="666" t="s">
        <v>1934</v>
      </c>
      <c r="L1712" s="668">
        <v>79.2</v>
      </c>
      <c r="M1712" s="668">
        <v>1.518</v>
      </c>
      <c r="N1712" s="669">
        <v>120.22560000000001</v>
      </c>
    </row>
    <row r="1713" spans="1:14" ht="14.4" customHeight="1" x14ac:dyDescent="0.3">
      <c r="A1713" s="664" t="s">
        <v>544</v>
      </c>
      <c r="B1713" s="665" t="s">
        <v>545</v>
      </c>
      <c r="C1713" s="666" t="s">
        <v>560</v>
      </c>
      <c r="D1713" s="667" t="s">
        <v>4280</v>
      </c>
      <c r="E1713" s="666" t="s">
        <v>569</v>
      </c>
      <c r="F1713" s="667" t="s">
        <v>4283</v>
      </c>
      <c r="G1713" s="666" t="s">
        <v>613</v>
      </c>
      <c r="H1713" s="666" t="s">
        <v>1935</v>
      </c>
      <c r="I1713" s="666" t="s">
        <v>1935</v>
      </c>
      <c r="J1713" s="666" t="s">
        <v>1933</v>
      </c>
      <c r="K1713" s="666" t="s">
        <v>1936</v>
      </c>
      <c r="L1713" s="668">
        <v>526.60379978078186</v>
      </c>
      <c r="M1713" s="668">
        <v>2.7370000000000001</v>
      </c>
      <c r="N1713" s="669">
        <v>1441.3145999999999</v>
      </c>
    </row>
    <row r="1714" spans="1:14" ht="14.4" customHeight="1" x14ac:dyDescent="0.3">
      <c r="A1714" s="664" t="s">
        <v>544</v>
      </c>
      <c r="B1714" s="665" t="s">
        <v>545</v>
      </c>
      <c r="C1714" s="666" t="s">
        <v>560</v>
      </c>
      <c r="D1714" s="667" t="s">
        <v>4280</v>
      </c>
      <c r="E1714" s="666" t="s">
        <v>569</v>
      </c>
      <c r="F1714" s="667" t="s">
        <v>4283</v>
      </c>
      <c r="G1714" s="666" t="s">
        <v>613</v>
      </c>
      <c r="H1714" s="666" t="s">
        <v>1940</v>
      </c>
      <c r="I1714" s="666" t="s">
        <v>1940</v>
      </c>
      <c r="J1714" s="666" t="s">
        <v>1933</v>
      </c>
      <c r="K1714" s="666" t="s">
        <v>1941</v>
      </c>
      <c r="L1714" s="668">
        <v>230.17982302125034</v>
      </c>
      <c r="M1714" s="668">
        <v>1.258</v>
      </c>
      <c r="N1714" s="669">
        <v>289.56621736073294</v>
      </c>
    </row>
    <row r="1715" spans="1:14" ht="14.4" customHeight="1" x14ac:dyDescent="0.3">
      <c r="A1715" s="664" t="s">
        <v>544</v>
      </c>
      <c r="B1715" s="665" t="s">
        <v>545</v>
      </c>
      <c r="C1715" s="666" t="s">
        <v>560</v>
      </c>
      <c r="D1715" s="667" t="s">
        <v>4280</v>
      </c>
      <c r="E1715" s="666" t="s">
        <v>569</v>
      </c>
      <c r="F1715" s="667" t="s">
        <v>4283</v>
      </c>
      <c r="G1715" s="666" t="s">
        <v>613</v>
      </c>
      <c r="H1715" s="666" t="s">
        <v>1950</v>
      </c>
      <c r="I1715" s="666" t="s">
        <v>1950</v>
      </c>
      <c r="J1715" s="666" t="s">
        <v>1933</v>
      </c>
      <c r="K1715" s="666" t="s">
        <v>1951</v>
      </c>
      <c r="L1715" s="668">
        <v>734.8</v>
      </c>
      <c r="M1715" s="668">
        <v>0.19500000000000001</v>
      </c>
      <c r="N1715" s="669">
        <v>143.286</v>
      </c>
    </row>
    <row r="1716" spans="1:14" ht="14.4" customHeight="1" x14ac:dyDescent="0.3">
      <c r="A1716" s="664" t="s">
        <v>544</v>
      </c>
      <c r="B1716" s="665" t="s">
        <v>545</v>
      </c>
      <c r="C1716" s="666" t="s">
        <v>560</v>
      </c>
      <c r="D1716" s="667" t="s">
        <v>4280</v>
      </c>
      <c r="E1716" s="666" t="s">
        <v>569</v>
      </c>
      <c r="F1716" s="667" t="s">
        <v>4283</v>
      </c>
      <c r="G1716" s="666" t="s">
        <v>613</v>
      </c>
      <c r="H1716" s="666" t="s">
        <v>4138</v>
      </c>
      <c r="I1716" s="666" t="s">
        <v>1062</v>
      </c>
      <c r="J1716" s="666" t="s">
        <v>4139</v>
      </c>
      <c r="K1716" s="666"/>
      <c r="L1716" s="668">
        <v>42.330000000000027</v>
      </c>
      <c r="M1716" s="668">
        <v>1</v>
      </c>
      <c r="N1716" s="669">
        <v>42.330000000000027</v>
      </c>
    </row>
    <row r="1717" spans="1:14" ht="14.4" customHeight="1" x14ac:dyDescent="0.3">
      <c r="A1717" s="664" t="s">
        <v>544</v>
      </c>
      <c r="B1717" s="665" t="s">
        <v>545</v>
      </c>
      <c r="C1717" s="666" t="s">
        <v>560</v>
      </c>
      <c r="D1717" s="667" t="s">
        <v>4280</v>
      </c>
      <c r="E1717" s="666" t="s">
        <v>569</v>
      </c>
      <c r="F1717" s="667" t="s">
        <v>4283</v>
      </c>
      <c r="G1717" s="666" t="s">
        <v>613</v>
      </c>
      <c r="H1717" s="666" t="s">
        <v>2009</v>
      </c>
      <c r="I1717" s="666" t="s">
        <v>2009</v>
      </c>
      <c r="J1717" s="666" t="s">
        <v>2010</v>
      </c>
      <c r="K1717" s="666" t="s">
        <v>2011</v>
      </c>
      <c r="L1717" s="668">
        <v>158.40111094746143</v>
      </c>
      <c r="M1717" s="668">
        <v>1.8069999999999999</v>
      </c>
      <c r="N1717" s="669">
        <v>286.2308074820628</v>
      </c>
    </row>
    <row r="1718" spans="1:14" ht="14.4" customHeight="1" x14ac:dyDescent="0.3">
      <c r="A1718" s="664" t="s">
        <v>544</v>
      </c>
      <c r="B1718" s="665" t="s">
        <v>545</v>
      </c>
      <c r="C1718" s="666" t="s">
        <v>560</v>
      </c>
      <c r="D1718" s="667" t="s">
        <v>4280</v>
      </c>
      <c r="E1718" s="666" t="s">
        <v>569</v>
      </c>
      <c r="F1718" s="667" t="s">
        <v>4283</v>
      </c>
      <c r="G1718" s="666" t="s">
        <v>613</v>
      </c>
      <c r="H1718" s="666" t="s">
        <v>2015</v>
      </c>
      <c r="I1718" s="666" t="s">
        <v>2016</v>
      </c>
      <c r="J1718" s="666" t="s">
        <v>2010</v>
      </c>
      <c r="K1718" s="666" t="s">
        <v>2017</v>
      </c>
      <c r="L1718" s="668">
        <v>360.86078139091751</v>
      </c>
      <c r="M1718" s="668">
        <v>0.39500000000000002</v>
      </c>
      <c r="N1718" s="669">
        <v>142.54000864941241</v>
      </c>
    </row>
    <row r="1719" spans="1:14" ht="14.4" customHeight="1" x14ac:dyDescent="0.3">
      <c r="A1719" s="664" t="s">
        <v>544</v>
      </c>
      <c r="B1719" s="665" t="s">
        <v>545</v>
      </c>
      <c r="C1719" s="666" t="s">
        <v>560</v>
      </c>
      <c r="D1719" s="667" t="s">
        <v>4280</v>
      </c>
      <c r="E1719" s="666" t="s">
        <v>569</v>
      </c>
      <c r="F1719" s="667" t="s">
        <v>4283</v>
      </c>
      <c r="G1719" s="666" t="s">
        <v>613</v>
      </c>
      <c r="H1719" s="666" t="s">
        <v>2034</v>
      </c>
      <c r="I1719" s="666" t="s">
        <v>2034</v>
      </c>
      <c r="J1719" s="666" t="s">
        <v>2035</v>
      </c>
      <c r="K1719" s="666" t="s">
        <v>2036</v>
      </c>
      <c r="L1719" s="668">
        <v>618.88027294951746</v>
      </c>
      <c r="M1719" s="668">
        <v>5.3958203999999999</v>
      </c>
      <c r="N1719" s="669">
        <v>3339.3668019385746</v>
      </c>
    </row>
    <row r="1720" spans="1:14" ht="14.4" customHeight="1" x14ac:dyDescent="0.3">
      <c r="A1720" s="664" t="s">
        <v>544</v>
      </c>
      <c r="B1720" s="665" t="s">
        <v>545</v>
      </c>
      <c r="C1720" s="666" t="s">
        <v>560</v>
      </c>
      <c r="D1720" s="667" t="s">
        <v>4280</v>
      </c>
      <c r="E1720" s="666" t="s">
        <v>569</v>
      </c>
      <c r="F1720" s="667" t="s">
        <v>4283</v>
      </c>
      <c r="G1720" s="666" t="s">
        <v>613</v>
      </c>
      <c r="H1720" s="666" t="s">
        <v>2057</v>
      </c>
      <c r="I1720" s="666" t="s">
        <v>2057</v>
      </c>
      <c r="J1720" s="666" t="s">
        <v>2058</v>
      </c>
      <c r="K1720" s="666" t="s">
        <v>2059</v>
      </c>
      <c r="L1720" s="668">
        <v>313.49999999999994</v>
      </c>
      <c r="M1720" s="668">
        <v>1</v>
      </c>
      <c r="N1720" s="669">
        <v>313.49999999999994</v>
      </c>
    </row>
    <row r="1721" spans="1:14" ht="14.4" customHeight="1" x14ac:dyDescent="0.3">
      <c r="A1721" s="664" t="s">
        <v>544</v>
      </c>
      <c r="B1721" s="665" t="s">
        <v>545</v>
      </c>
      <c r="C1721" s="666" t="s">
        <v>560</v>
      </c>
      <c r="D1721" s="667" t="s">
        <v>4280</v>
      </c>
      <c r="E1721" s="666" t="s">
        <v>569</v>
      </c>
      <c r="F1721" s="667" t="s">
        <v>4283</v>
      </c>
      <c r="G1721" s="666" t="s">
        <v>613</v>
      </c>
      <c r="H1721" s="666" t="s">
        <v>4102</v>
      </c>
      <c r="I1721" s="666" t="s">
        <v>1062</v>
      </c>
      <c r="J1721" s="666" t="s">
        <v>4103</v>
      </c>
      <c r="K1721" s="666" t="s">
        <v>4104</v>
      </c>
      <c r="L1721" s="668">
        <v>115.43</v>
      </c>
      <c r="M1721" s="668">
        <v>2</v>
      </c>
      <c r="N1721" s="669">
        <v>230.86</v>
      </c>
    </row>
    <row r="1722" spans="1:14" ht="14.4" customHeight="1" x14ac:dyDescent="0.3">
      <c r="A1722" s="664" t="s">
        <v>544</v>
      </c>
      <c r="B1722" s="665" t="s">
        <v>545</v>
      </c>
      <c r="C1722" s="666" t="s">
        <v>560</v>
      </c>
      <c r="D1722" s="667" t="s">
        <v>4280</v>
      </c>
      <c r="E1722" s="666" t="s">
        <v>569</v>
      </c>
      <c r="F1722" s="667" t="s">
        <v>4283</v>
      </c>
      <c r="G1722" s="666" t="s">
        <v>613</v>
      </c>
      <c r="H1722" s="666" t="s">
        <v>4109</v>
      </c>
      <c r="I1722" s="666" t="s">
        <v>1062</v>
      </c>
      <c r="J1722" s="666" t="s">
        <v>4110</v>
      </c>
      <c r="K1722" s="666"/>
      <c r="L1722" s="668">
        <v>78.489999999999995</v>
      </c>
      <c r="M1722" s="668">
        <v>30</v>
      </c>
      <c r="N1722" s="669">
        <v>2354.6999999999998</v>
      </c>
    </row>
    <row r="1723" spans="1:14" ht="14.4" customHeight="1" x14ac:dyDescent="0.3">
      <c r="A1723" s="664" t="s">
        <v>544</v>
      </c>
      <c r="B1723" s="665" t="s">
        <v>545</v>
      </c>
      <c r="C1723" s="666" t="s">
        <v>560</v>
      </c>
      <c r="D1723" s="667" t="s">
        <v>4280</v>
      </c>
      <c r="E1723" s="666" t="s">
        <v>569</v>
      </c>
      <c r="F1723" s="667" t="s">
        <v>4283</v>
      </c>
      <c r="G1723" s="666" t="s">
        <v>613</v>
      </c>
      <c r="H1723" s="666" t="s">
        <v>4140</v>
      </c>
      <c r="I1723" s="666" t="s">
        <v>4140</v>
      </c>
      <c r="J1723" s="666" t="s">
        <v>4141</v>
      </c>
      <c r="K1723" s="666" t="s">
        <v>4142</v>
      </c>
      <c r="L1723" s="668">
        <v>5546.2324459631482</v>
      </c>
      <c r="M1723" s="668">
        <v>5</v>
      </c>
      <c r="N1723" s="669">
        <v>27731.162229815742</v>
      </c>
    </row>
    <row r="1724" spans="1:14" ht="14.4" customHeight="1" x14ac:dyDescent="0.3">
      <c r="A1724" s="664" t="s">
        <v>544</v>
      </c>
      <c r="B1724" s="665" t="s">
        <v>545</v>
      </c>
      <c r="C1724" s="666" t="s">
        <v>560</v>
      </c>
      <c r="D1724" s="667" t="s">
        <v>4280</v>
      </c>
      <c r="E1724" s="666" t="s">
        <v>569</v>
      </c>
      <c r="F1724" s="667" t="s">
        <v>4283</v>
      </c>
      <c r="G1724" s="666" t="s">
        <v>2238</v>
      </c>
      <c r="H1724" s="666" t="s">
        <v>2396</v>
      </c>
      <c r="I1724" s="666" t="s">
        <v>2397</v>
      </c>
      <c r="J1724" s="666" t="s">
        <v>2398</v>
      </c>
      <c r="K1724" s="666" t="s">
        <v>2399</v>
      </c>
      <c r="L1724" s="668">
        <v>50.169999999999995</v>
      </c>
      <c r="M1724" s="668">
        <v>1</v>
      </c>
      <c r="N1724" s="669">
        <v>50.169999999999995</v>
      </c>
    </row>
    <row r="1725" spans="1:14" ht="14.4" customHeight="1" x14ac:dyDescent="0.3">
      <c r="A1725" s="664" t="s">
        <v>544</v>
      </c>
      <c r="B1725" s="665" t="s">
        <v>545</v>
      </c>
      <c r="C1725" s="666" t="s">
        <v>560</v>
      </c>
      <c r="D1725" s="667" t="s">
        <v>4280</v>
      </c>
      <c r="E1725" s="666" t="s">
        <v>569</v>
      </c>
      <c r="F1725" s="667" t="s">
        <v>4283</v>
      </c>
      <c r="G1725" s="666" t="s">
        <v>2238</v>
      </c>
      <c r="H1725" s="666" t="s">
        <v>2516</v>
      </c>
      <c r="I1725" s="666" t="s">
        <v>2516</v>
      </c>
      <c r="J1725" s="666" t="s">
        <v>2517</v>
      </c>
      <c r="K1725" s="666" t="s">
        <v>2501</v>
      </c>
      <c r="L1725" s="668">
        <v>950.7299999999999</v>
      </c>
      <c r="M1725" s="668">
        <v>10</v>
      </c>
      <c r="N1725" s="669">
        <v>9507.2999999999993</v>
      </c>
    </row>
    <row r="1726" spans="1:14" ht="14.4" customHeight="1" x14ac:dyDescent="0.3">
      <c r="A1726" s="664" t="s">
        <v>544</v>
      </c>
      <c r="B1726" s="665" t="s">
        <v>545</v>
      </c>
      <c r="C1726" s="666" t="s">
        <v>560</v>
      </c>
      <c r="D1726" s="667" t="s">
        <v>4280</v>
      </c>
      <c r="E1726" s="666" t="s">
        <v>569</v>
      </c>
      <c r="F1726" s="667" t="s">
        <v>4283</v>
      </c>
      <c r="G1726" s="666" t="s">
        <v>2238</v>
      </c>
      <c r="H1726" s="666" t="s">
        <v>3865</v>
      </c>
      <c r="I1726" s="666" t="s">
        <v>3865</v>
      </c>
      <c r="J1726" s="666" t="s">
        <v>3866</v>
      </c>
      <c r="K1726" s="666" t="s">
        <v>3867</v>
      </c>
      <c r="L1726" s="668">
        <v>13238.655000000002</v>
      </c>
      <c r="M1726" s="668">
        <v>2</v>
      </c>
      <c r="N1726" s="669">
        <v>26477.310000000005</v>
      </c>
    </row>
    <row r="1727" spans="1:14" ht="14.4" customHeight="1" x14ac:dyDescent="0.3">
      <c r="A1727" s="664" t="s">
        <v>544</v>
      </c>
      <c r="B1727" s="665" t="s">
        <v>545</v>
      </c>
      <c r="C1727" s="666" t="s">
        <v>563</v>
      </c>
      <c r="D1727" s="667" t="s">
        <v>4281</v>
      </c>
      <c r="E1727" s="666" t="s">
        <v>569</v>
      </c>
      <c r="F1727" s="667" t="s">
        <v>4283</v>
      </c>
      <c r="G1727" s="666" t="s">
        <v>613</v>
      </c>
      <c r="H1727" s="666" t="s">
        <v>639</v>
      </c>
      <c r="I1727" s="666" t="s">
        <v>640</v>
      </c>
      <c r="J1727" s="666" t="s">
        <v>641</v>
      </c>
      <c r="K1727" s="666" t="s">
        <v>642</v>
      </c>
      <c r="L1727" s="668">
        <v>87.2</v>
      </c>
      <c r="M1727" s="668">
        <v>1</v>
      </c>
      <c r="N1727" s="669">
        <v>87.2</v>
      </c>
    </row>
    <row r="1728" spans="1:14" ht="14.4" customHeight="1" x14ac:dyDescent="0.3">
      <c r="A1728" s="664" t="s">
        <v>544</v>
      </c>
      <c r="B1728" s="665" t="s">
        <v>545</v>
      </c>
      <c r="C1728" s="666" t="s">
        <v>563</v>
      </c>
      <c r="D1728" s="667" t="s">
        <v>4281</v>
      </c>
      <c r="E1728" s="666" t="s">
        <v>569</v>
      </c>
      <c r="F1728" s="667" t="s">
        <v>4283</v>
      </c>
      <c r="G1728" s="666" t="s">
        <v>613</v>
      </c>
      <c r="H1728" s="666" t="s">
        <v>741</v>
      </c>
      <c r="I1728" s="666" t="s">
        <v>742</v>
      </c>
      <c r="J1728" s="666" t="s">
        <v>743</v>
      </c>
      <c r="K1728" s="666" t="s">
        <v>744</v>
      </c>
      <c r="L1728" s="668">
        <v>56.88000000000001</v>
      </c>
      <c r="M1728" s="668">
        <v>1</v>
      </c>
      <c r="N1728" s="669">
        <v>56.88000000000001</v>
      </c>
    </row>
    <row r="1729" spans="1:14" ht="14.4" customHeight="1" x14ac:dyDescent="0.3">
      <c r="A1729" s="664" t="s">
        <v>544</v>
      </c>
      <c r="B1729" s="665" t="s">
        <v>545</v>
      </c>
      <c r="C1729" s="666" t="s">
        <v>563</v>
      </c>
      <c r="D1729" s="667" t="s">
        <v>4281</v>
      </c>
      <c r="E1729" s="666" t="s">
        <v>569</v>
      </c>
      <c r="F1729" s="667" t="s">
        <v>4283</v>
      </c>
      <c r="G1729" s="666" t="s">
        <v>613</v>
      </c>
      <c r="H1729" s="666" t="s">
        <v>4143</v>
      </c>
      <c r="I1729" s="666" t="s">
        <v>4144</v>
      </c>
      <c r="J1729" s="666" t="s">
        <v>4145</v>
      </c>
      <c r="K1729" s="666"/>
      <c r="L1729" s="668">
        <v>418.95177210530409</v>
      </c>
      <c r="M1729" s="668">
        <v>6</v>
      </c>
      <c r="N1729" s="669">
        <v>2513.7106326318244</v>
      </c>
    </row>
    <row r="1730" spans="1:14" ht="14.4" customHeight="1" x14ac:dyDescent="0.3">
      <c r="A1730" s="664" t="s">
        <v>544</v>
      </c>
      <c r="B1730" s="665" t="s">
        <v>545</v>
      </c>
      <c r="C1730" s="666" t="s">
        <v>563</v>
      </c>
      <c r="D1730" s="667" t="s">
        <v>4281</v>
      </c>
      <c r="E1730" s="666" t="s">
        <v>569</v>
      </c>
      <c r="F1730" s="667" t="s">
        <v>4283</v>
      </c>
      <c r="G1730" s="666" t="s">
        <v>613</v>
      </c>
      <c r="H1730" s="666" t="s">
        <v>1152</v>
      </c>
      <c r="I1730" s="666" t="s">
        <v>1062</v>
      </c>
      <c r="J1730" s="666" t="s">
        <v>1153</v>
      </c>
      <c r="K1730" s="666"/>
      <c r="L1730" s="668">
        <v>191.13162637541572</v>
      </c>
      <c r="M1730" s="668">
        <v>17</v>
      </c>
      <c r="N1730" s="669">
        <v>3249.2376483820672</v>
      </c>
    </row>
    <row r="1731" spans="1:14" ht="14.4" customHeight="1" x14ac:dyDescent="0.3">
      <c r="A1731" s="664" t="s">
        <v>544</v>
      </c>
      <c r="B1731" s="665" t="s">
        <v>545</v>
      </c>
      <c r="C1731" s="666" t="s">
        <v>563</v>
      </c>
      <c r="D1731" s="667" t="s">
        <v>4281</v>
      </c>
      <c r="E1731" s="666" t="s">
        <v>569</v>
      </c>
      <c r="F1731" s="667" t="s">
        <v>4283</v>
      </c>
      <c r="G1731" s="666" t="s">
        <v>613</v>
      </c>
      <c r="H1731" s="666" t="s">
        <v>1231</v>
      </c>
      <c r="I1731" s="666" t="s">
        <v>1232</v>
      </c>
      <c r="J1731" s="666" t="s">
        <v>743</v>
      </c>
      <c r="K1731" s="666" t="s">
        <v>1233</v>
      </c>
      <c r="L1731" s="668">
        <v>56.88</v>
      </c>
      <c r="M1731" s="668">
        <v>1</v>
      </c>
      <c r="N1731" s="669">
        <v>56.88</v>
      </c>
    </row>
    <row r="1732" spans="1:14" ht="14.4" customHeight="1" x14ac:dyDescent="0.3">
      <c r="A1732" s="664" t="s">
        <v>544</v>
      </c>
      <c r="B1732" s="665" t="s">
        <v>545</v>
      </c>
      <c r="C1732" s="666" t="s">
        <v>563</v>
      </c>
      <c r="D1732" s="667" t="s">
        <v>4281</v>
      </c>
      <c r="E1732" s="666" t="s">
        <v>569</v>
      </c>
      <c r="F1732" s="667" t="s">
        <v>4283</v>
      </c>
      <c r="G1732" s="666" t="s">
        <v>613</v>
      </c>
      <c r="H1732" s="666" t="s">
        <v>4146</v>
      </c>
      <c r="I1732" s="666" t="s">
        <v>4147</v>
      </c>
      <c r="J1732" s="666" t="s">
        <v>1255</v>
      </c>
      <c r="K1732" s="666" t="s">
        <v>4148</v>
      </c>
      <c r="L1732" s="668">
        <v>285.99999999999994</v>
      </c>
      <c r="M1732" s="668">
        <v>4</v>
      </c>
      <c r="N1732" s="669">
        <v>1143.9999999999998</v>
      </c>
    </row>
    <row r="1733" spans="1:14" ht="14.4" customHeight="1" x14ac:dyDescent="0.3">
      <c r="A1733" s="664" t="s">
        <v>544</v>
      </c>
      <c r="B1733" s="665" t="s">
        <v>545</v>
      </c>
      <c r="C1733" s="666" t="s">
        <v>563</v>
      </c>
      <c r="D1733" s="667" t="s">
        <v>4281</v>
      </c>
      <c r="E1733" s="666" t="s">
        <v>569</v>
      </c>
      <c r="F1733" s="667" t="s">
        <v>4283</v>
      </c>
      <c r="G1733" s="666" t="s">
        <v>613</v>
      </c>
      <c r="H1733" s="666" t="s">
        <v>1364</v>
      </c>
      <c r="I1733" s="666" t="s">
        <v>1365</v>
      </c>
      <c r="J1733" s="666" t="s">
        <v>1366</v>
      </c>
      <c r="K1733" s="666" t="s">
        <v>1367</v>
      </c>
      <c r="L1733" s="668">
        <v>537.87000000000012</v>
      </c>
      <c r="M1733" s="668">
        <v>2</v>
      </c>
      <c r="N1733" s="669">
        <v>1075.7400000000002</v>
      </c>
    </row>
    <row r="1734" spans="1:14" ht="14.4" customHeight="1" x14ac:dyDescent="0.3">
      <c r="A1734" s="664" t="s">
        <v>544</v>
      </c>
      <c r="B1734" s="665" t="s">
        <v>545</v>
      </c>
      <c r="C1734" s="666" t="s">
        <v>563</v>
      </c>
      <c r="D1734" s="667" t="s">
        <v>4281</v>
      </c>
      <c r="E1734" s="666" t="s">
        <v>569</v>
      </c>
      <c r="F1734" s="667" t="s">
        <v>4283</v>
      </c>
      <c r="G1734" s="666" t="s">
        <v>613</v>
      </c>
      <c r="H1734" s="666" t="s">
        <v>1424</v>
      </c>
      <c r="I1734" s="666" t="s">
        <v>1425</v>
      </c>
      <c r="J1734" s="666" t="s">
        <v>1426</v>
      </c>
      <c r="K1734" s="666" t="s">
        <v>1427</v>
      </c>
      <c r="L1734" s="668">
        <v>47.539988184263848</v>
      </c>
      <c r="M1734" s="668">
        <v>3</v>
      </c>
      <c r="N1734" s="669">
        <v>142.61996455279154</v>
      </c>
    </row>
    <row r="1735" spans="1:14" ht="14.4" customHeight="1" x14ac:dyDescent="0.3">
      <c r="A1735" s="664" t="s">
        <v>544</v>
      </c>
      <c r="B1735" s="665" t="s">
        <v>545</v>
      </c>
      <c r="C1735" s="666" t="s">
        <v>563</v>
      </c>
      <c r="D1735" s="667" t="s">
        <v>4281</v>
      </c>
      <c r="E1735" s="666" t="s">
        <v>569</v>
      </c>
      <c r="F1735" s="667" t="s">
        <v>4283</v>
      </c>
      <c r="G1735" s="666" t="s">
        <v>613</v>
      </c>
      <c r="H1735" s="666" t="s">
        <v>1624</v>
      </c>
      <c r="I1735" s="666" t="s">
        <v>1062</v>
      </c>
      <c r="J1735" s="666" t="s">
        <v>1625</v>
      </c>
      <c r="K1735" s="666"/>
      <c r="L1735" s="668">
        <v>57.444999999999993</v>
      </c>
      <c r="M1735" s="668">
        <v>2</v>
      </c>
      <c r="N1735" s="669">
        <v>114.88999999999999</v>
      </c>
    </row>
    <row r="1736" spans="1:14" ht="14.4" customHeight="1" x14ac:dyDescent="0.3">
      <c r="A1736" s="664" t="s">
        <v>544</v>
      </c>
      <c r="B1736" s="665" t="s">
        <v>545</v>
      </c>
      <c r="C1736" s="666" t="s">
        <v>563</v>
      </c>
      <c r="D1736" s="667" t="s">
        <v>4281</v>
      </c>
      <c r="E1736" s="666" t="s">
        <v>569</v>
      </c>
      <c r="F1736" s="667" t="s">
        <v>4283</v>
      </c>
      <c r="G1736" s="666" t="s">
        <v>613</v>
      </c>
      <c r="H1736" s="666" t="s">
        <v>4149</v>
      </c>
      <c r="I1736" s="666" t="s">
        <v>1062</v>
      </c>
      <c r="J1736" s="666" t="s">
        <v>4150</v>
      </c>
      <c r="K1736" s="666" t="s">
        <v>4151</v>
      </c>
      <c r="L1736" s="668">
        <v>64.631666666666675</v>
      </c>
      <c r="M1736" s="668">
        <v>20</v>
      </c>
      <c r="N1736" s="669">
        <v>1292.6333333333334</v>
      </c>
    </row>
    <row r="1737" spans="1:14" ht="14.4" customHeight="1" x14ac:dyDescent="0.3">
      <c r="A1737" s="664" t="s">
        <v>544</v>
      </c>
      <c r="B1737" s="665" t="s">
        <v>545</v>
      </c>
      <c r="C1737" s="666" t="s">
        <v>563</v>
      </c>
      <c r="D1737" s="667" t="s">
        <v>4281</v>
      </c>
      <c r="E1737" s="666" t="s">
        <v>569</v>
      </c>
      <c r="F1737" s="667" t="s">
        <v>4283</v>
      </c>
      <c r="G1737" s="666" t="s">
        <v>613</v>
      </c>
      <c r="H1737" s="666" t="s">
        <v>1899</v>
      </c>
      <c r="I1737" s="666" t="s">
        <v>1062</v>
      </c>
      <c r="J1737" s="666" t="s">
        <v>1900</v>
      </c>
      <c r="K1737" s="666"/>
      <c r="L1737" s="668">
        <v>281.59036396486886</v>
      </c>
      <c r="M1737" s="668">
        <v>2</v>
      </c>
      <c r="N1737" s="669">
        <v>563.18072792973771</v>
      </c>
    </row>
    <row r="1738" spans="1:14" ht="14.4" customHeight="1" x14ac:dyDescent="0.3">
      <c r="A1738" s="664" t="s">
        <v>544</v>
      </c>
      <c r="B1738" s="665" t="s">
        <v>545</v>
      </c>
      <c r="C1738" s="666" t="s">
        <v>563</v>
      </c>
      <c r="D1738" s="667" t="s">
        <v>4281</v>
      </c>
      <c r="E1738" s="666" t="s">
        <v>569</v>
      </c>
      <c r="F1738" s="667" t="s">
        <v>4283</v>
      </c>
      <c r="G1738" s="666" t="s">
        <v>613</v>
      </c>
      <c r="H1738" s="666" t="s">
        <v>3568</v>
      </c>
      <c r="I1738" s="666" t="s">
        <v>1062</v>
      </c>
      <c r="J1738" s="666" t="s">
        <v>3569</v>
      </c>
      <c r="K1738" s="666"/>
      <c r="L1738" s="668">
        <v>205.47</v>
      </c>
      <c r="M1738" s="668">
        <v>1</v>
      </c>
      <c r="N1738" s="669">
        <v>205.47</v>
      </c>
    </row>
    <row r="1739" spans="1:14" ht="14.4" customHeight="1" x14ac:dyDescent="0.3">
      <c r="A1739" s="664" t="s">
        <v>544</v>
      </c>
      <c r="B1739" s="665" t="s">
        <v>545</v>
      </c>
      <c r="C1739" s="666" t="s">
        <v>563</v>
      </c>
      <c r="D1739" s="667" t="s">
        <v>4281</v>
      </c>
      <c r="E1739" s="666" t="s">
        <v>569</v>
      </c>
      <c r="F1739" s="667" t="s">
        <v>4283</v>
      </c>
      <c r="G1739" s="666" t="s">
        <v>613</v>
      </c>
      <c r="H1739" s="666" t="s">
        <v>4152</v>
      </c>
      <c r="I1739" s="666" t="s">
        <v>4153</v>
      </c>
      <c r="J1739" s="666" t="s">
        <v>4154</v>
      </c>
      <c r="K1739" s="666"/>
      <c r="L1739" s="668">
        <v>312.27960932003816</v>
      </c>
      <c r="M1739" s="668">
        <v>2</v>
      </c>
      <c r="N1739" s="669">
        <v>624.55921864007632</v>
      </c>
    </row>
    <row r="1740" spans="1:14" ht="14.4" customHeight="1" x14ac:dyDescent="0.3">
      <c r="A1740" s="664" t="s">
        <v>544</v>
      </c>
      <c r="B1740" s="665" t="s">
        <v>545</v>
      </c>
      <c r="C1740" s="666" t="s">
        <v>563</v>
      </c>
      <c r="D1740" s="667" t="s">
        <v>4281</v>
      </c>
      <c r="E1740" s="666" t="s">
        <v>569</v>
      </c>
      <c r="F1740" s="667" t="s">
        <v>4283</v>
      </c>
      <c r="G1740" s="666" t="s">
        <v>613</v>
      </c>
      <c r="H1740" s="666" t="s">
        <v>4155</v>
      </c>
      <c r="I1740" s="666" t="s">
        <v>4155</v>
      </c>
      <c r="J1740" s="666" t="s">
        <v>4156</v>
      </c>
      <c r="K1740" s="666" t="s">
        <v>4157</v>
      </c>
      <c r="L1740" s="668">
        <v>187.96</v>
      </c>
      <c r="M1740" s="668">
        <v>2</v>
      </c>
      <c r="N1740" s="669">
        <v>375.92</v>
      </c>
    </row>
    <row r="1741" spans="1:14" ht="14.4" customHeight="1" x14ac:dyDescent="0.3">
      <c r="A1741" s="664" t="s">
        <v>544</v>
      </c>
      <c r="B1741" s="665" t="s">
        <v>545</v>
      </c>
      <c r="C1741" s="666" t="s">
        <v>563</v>
      </c>
      <c r="D1741" s="667" t="s">
        <v>4281</v>
      </c>
      <c r="E1741" s="666" t="s">
        <v>569</v>
      </c>
      <c r="F1741" s="667" t="s">
        <v>4283</v>
      </c>
      <c r="G1741" s="666" t="s">
        <v>613</v>
      </c>
      <c r="H1741" s="666" t="s">
        <v>2203</v>
      </c>
      <c r="I1741" s="666" t="s">
        <v>1062</v>
      </c>
      <c r="J1741" s="666" t="s">
        <v>2204</v>
      </c>
      <c r="K1741" s="666"/>
      <c r="L1741" s="668">
        <v>89.779995525138517</v>
      </c>
      <c r="M1741" s="668">
        <v>3</v>
      </c>
      <c r="N1741" s="669">
        <v>269.33998657541554</v>
      </c>
    </row>
    <row r="1742" spans="1:14" ht="14.4" customHeight="1" x14ac:dyDescent="0.3">
      <c r="A1742" s="664" t="s">
        <v>544</v>
      </c>
      <c r="B1742" s="665" t="s">
        <v>545</v>
      </c>
      <c r="C1742" s="666" t="s">
        <v>563</v>
      </c>
      <c r="D1742" s="667" t="s">
        <v>4281</v>
      </c>
      <c r="E1742" s="666" t="s">
        <v>4158</v>
      </c>
      <c r="F1742" s="667" t="s">
        <v>4291</v>
      </c>
      <c r="G1742" s="666" t="s">
        <v>2238</v>
      </c>
      <c r="H1742" s="666" t="s">
        <v>4159</v>
      </c>
      <c r="I1742" s="666" t="s">
        <v>4160</v>
      </c>
      <c r="J1742" s="666" t="s">
        <v>4161</v>
      </c>
      <c r="K1742" s="666" t="s">
        <v>4162</v>
      </c>
      <c r="L1742" s="668">
        <v>1851.2349999999999</v>
      </c>
      <c r="M1742" s="668">
        <v>2</v>
      </c>
      <c r="N1742" s="669">
        <v>3702.47</v>
      </c>
    </row>
    <row r="1743" spans="1:14" ht="14.4" customHeight="1" x14ac:dyDescent="0.3">
      <c r="A1743" s="664" t="s">
        <v>544</v>
      </c>
      <c r="B1743" s="665" t="s">
        <v>545</v>
      </c>
      <c r="C1743" s="666" t="s">
        <v>566</v>
      </c>
      <c r="D1743" s="667" t="s">
        <v>4282</v>
      </c>
      <c r="E1743" s="666" t="s">
        <v>2812</v>
      </c>
      <c r="F1743" s="667" t="s">
        <v>4287</v>
      </c>
      <c r="G1743" s="666" t="s">
        <v>613</v>
      </c>
      <c r="H1743" s="666" t="s">
        <v>4163</v>
      </c>
      <c r="I1743" s="666" t="s">
        <v>4164</v>
      </c>
      <c r="J1743" s="666" t="s">
        <v>4165</v>
      </c>
      <c r="K1743" s="666" t="s">
        <v>4166</v>
      </c>
      <c r="L1743" s="668">
        <v>12570.546999999999</v>
      </c>
      <c r="M1743" s="668">
        <v>1.5</v>
      </c>
      <c r="N1743" s="669">
        <v>18855.820499999998</v>
      </c>
    </row>
    <row r="1744" spans="1:14" ht="14.4" customHeight="1" x14ac:dyDescent="0.3">
      <c r="A1744" s="664" t="s">
        <v>544</v>
      </c>
      <c r="B1744" s="665" t="s">
        <v>545</v>
      </c>
      <c r="C1744" s="666" t="s">
        <v>566</v>
      </c>
      <c r="D1744" s="667" t="s">
        <v>4282</v>
      </c>
      <c r="E1744" s="666" t="s">
        <v>2812</v>
      </c>
      <c r="F1744" s="667" t="s">
        <v>4287</v>
      </c>
      <c r="G1744" s="666" t="s">
        <v>613</v>
      </c>
      <c r="H1744" s="666" t="s">
        <v>4167</v>
      </c>
      <c r="I1744" s="666" t="s">
        <v>4168</v>
      </c>
      <c r="J1744" s="666" t="s">
        <v>4169</v>
      </c>
      <c r="K1744" s="666" t="s">
        <v>4170</v>
      </c>
      <c r="L1744" s="668">
        <v>31578.326999999997</v>
      </c>
      <c r="M1744" s="668">
        <v>1</v>
      </c>
      <c r="N1744" s="669">
        <v>31578.326999999997</v>
      </c>
    </row>
    <row r="1745" spans="1:14" ht="14.4" customHeight="1" x14ac:dyDescent="0.3">
      <c r="A1745" s="664" t="s">
        <v>544</v>
      </c>
      <c r="B1745" s="665" t="s">
        <v>545</v>
      </c>
      <c r="C1745" s="666" t="s">
        <v>566</v>
      </c>
      <c r="D1745" s="667" t="s">
        <v>4282</v>
      </c>
      <c r="E1745" s="666" t="s">
        <v>2812</v>
      </c>
      <c r="F1745" s="667" t="s">
        <v>4287</v>
      </c>
      <c r="G1745" s="666" t="s">
        <v>613</v>
      </c>
      <c r="H1745" s="666" t="s">
        <v>4171</v>
      </c>
      <c r="I1745" s="666" t="s">
        <v>4172</v>
      </c>
      <c r="J1745" s="666" t="s">
        <v>4173</v>
      </c>
      <c r="K1745" s="666" t="s">
        <v>4174</v>
      </c>
      <c r="L1745" s="668">
        <v>56268.748005032496</v>
      </c>
      <c r="M1745" s="668">
        <v>338</v>
      </c>
      <c r="N1745" s="669">
        <v>19018836.825700983</v>
      </c>
    </row>
    <row r="1746" spans="1:14" ht="14.4" customHeight="1" x14ac:dyDescent="0.3">
      <c r="A1746" s="664" t="s">
        <v>544</v>
      </c>
      <c r="B1746" s="665" t="s">
        <v>545</v>
      </c>
      <c r="C1746" s="666" t="s">
        <v>566</v>
      </c>
      <c r="D1746" s="667" t="s">
        <v>4282</v>
      </c>
      <c r="E1746" s="666" t="s">
        <v>2812</v>
      </c>
      <c r="F1746" s="667" t="s">
        <v>4287</v>
      </c>
      <c r="G1746" s="666" t="s">
        <v>613</v>
      </c>
      <c r="H1746" s="666" t="s">
        <v>4175</v>
      </c>
      <c r="I1746" s="666" t="s">
        <v>4176</v>
      </c>
      <c r="J1746" s="666" t="s">
        <v>4177</v>
      </c>
      <c r="K1746" s="666" t="s">
        <v>4178</v>
      </c>
      <c r="L1746" s="668">
        <v>7762.0476636302146</v>
      </c>
      <c r="M1746" s="668">
        <v>28.624970399999995</v>
      </c>
      <c r="N1746" s="669">
        <v>222188.384614804</v>
      </c>
    </row>
    <row r="1747" spans="1:14" ht="14.4" customHeight="1" x14ac:dyDescent="0.3">
      <c r="A1747" s="664" t="s">
        <v>544</v>
      </c>
      <c r="B1747" s="665" t="s">
        <v>545</v>
      </c>
      <c r="C1747" s="666" t="s">
        <v>566</v>
      </c>
      <c r="D1747" s="667" t="s">
        <v>4282</v>
      </c>
      <c r="E1747" s="666" t="s">
        <v>2812</v>
      </c>
      <c r="F1747" s="667" t="s">
        <v>4287</v>
      </c>
      <c r="G1747" s="666" t="s">
        <v>613</v>
      </c>
      <c r="H1747" s="666" t="s">
        <v>4179</v>
      </c>
      <c r="I1747" s="666" t="s">
        <v>4180</v>
      </c>
      <c r="J1747" s="666" t="s">
        <v>4177</v>
      </c>
      <c r="K1747" s="666" t="s">
        <v>4181</v>
      </c>
      <c r="L1747" s="668">
        <v>29860.582669573199</v>
      </c>
      <c r="M1747" s="668">
        <v>21.066000000000003</v>
      </c>
      <c r="N1747" s="669">
        <v>629043.03451722907</v>
      </c>
    </row>
    <row r="1748" spans="1:14" ht="14.4" customHeight="1" x14ac:dyDescent="0.3">
      <c r="A1748" s="664" t="s">
        <v>544</v>
      </c>
      <c r="B1748" s="665" t="s">
        <v>545</v>
      </c>
      <c r="C1748" s="666" t="s">
        <v>566</v>
      </c>
      <c r="D1748" s="667" t="s">
        <v>4282</v>
      </c>
      <c r="E1748" s="666" t="s">
        <v>2812</v>
      </c>
      <c r="F1748" s="667" t="s">
        <v>4287</v>
      </c>
      <c r="G1748" s="666" t="s">
        <v>613</v>
      </c>
      <c r="H1748" s="666" t="s">
        <v>3995</v>
      </c>
      <c r="I1748" s="666" t="s">
        <v>3996</v>
      </c>
      <c r="J1748" s="666" t="s">
        <v>3997</v>
      </c>
      <c r="K1748" s="666" t="s">
        <v>3945</v>
      </c>
      <c r="L1748" s="668">
        <v>18498.690265769586</v>
      </c>
      <c r="M1748" s="668">
        <v>17.172969500000001</v>
      </c>
      <c r="N1748" s="669">
        <v>317677.44372400804</v>
      </c>
    </row>
    <row r="1749" spans="1:14" ht="14.4" customHeight="1" x14ac:dyDescent="0.3">
      <c r="A1749" s="664" t="s">
        <v>544</v>
      </c>
      <c r="B1749" s="665" t="s">
        <v>545</v>
      </c>
      <c r="C1749" s="666" t="s">
        <v>566</v>
      </c>
      <c r="D1749" s="667" t="s">
        <v>4282</v>
      </c>
      <c r="E1749" s="666" t="s">
        <v>2812</v>
      </c>
      <c r="F1749" s="667" t="s">
        <v>4287</v>
      </c>
      <c r="G1749" s="666" t="s">
        <v>613</v>
      </c>
      <c r="H1749" s="666" t="s">
        <v>4182</v>
      </c>
      <c r="I1749" s="666" t="s">
        <v>4182</v>
      </c>
      <c r="J1749" s="666" t="s">
        <v>4183</v>
      </c>
      <c r="K1749" s="666" t="s">
        <v>4184</v>
      </c>
      <c r="L1749" s="668">
        <v>9087.5619560385185</v>
      </c>
      <c r="M1749" s="668">
        <v>119</v>
      </c>
      <c r="N1749" s="669">
        <v>1081419.8727685837</v>
      </c>
    </row>
    <row r="1750" spans="1:14" ht="14.4" customHeight="1" x14ac:dyDescent="0.3">
      <c r="A1750" s="664" t="s">
        <v>544</v>
      </c>
      <c r="B1750" s="665" t="s">
        <v>545</v>
      </c>
      <c r="C1750" s="666" t="s">
        <v>566</v>
      </c>
      <c r="D1750" s="667" t="s">
        <v>4282</v>
      </c>
      <c r="E1750" s="666" t="s">
        <v>2812</v>
      </c>
      <c r="F1750" s="667" t="s">
        <v>4287</v>
      </c>
      <c r="G1750" s="666" t="s">
        <v>613</v>
      </c>
      <c r="H1750" s="666" t="s">
        <v>4185</v>
      </c>
      <c r="I1750" s="666" t="s">
        <v>4186</v>
      </c>
      <c r="J1750" s="666" t="s">
        <v>4187</v>
      </c>
      <c r="K1750" s="666" t="s">
        <v>4188</v>
      </c>
      <c r="L1750" s="668">
        <v>89502.828536585381</v>
      </c>
      <c r="M1750" s="668">
        <v>41</v>
      </c>
      <c r="N1750" s="669">
        <v>3669615.9700000007</v>
      </c>
    </row>
    <row r="1751" spans="1:14" ht="14.4" customHeight="1" x14ac:dyDescent="0.3">
      <c r="A1751" s="664" t="s">
        <v>544</v>
      </c>
      <c r="B1751" s="665" t="s">
        <v>545</v>
      </c>
      <c r="C1751" s="666" t="s">
        <v>566</v>
      </c>
      <c r="D1751" s="667" t="s">
        <v>4282</v>
      </c>
      <c r="E1751" s="666" t="s">
        <v>2812</v>
      </c>
      <c r="F1751" s="667" t="s">
        <v>4287</v>
      </c>
      <c r="G1751" s="666" t="s">
        <v>613</v>
      </c>
      <c r="H1751" s="666" t="s">
        <v>4189</v>
      </c>
      <c r="I1751" s="666" t="s">
        <v>4189</v>
      </c>
      <c r="J1751" s="666" t="s">
        <v>4173</v>
      </c>
      <c r="K1751" s="666" t="s">
        <v>4190</v>
      </c>
      <c r="L1751" s="668">
        <v>168872.97689124628</v>
      </c>
      <c r="M1751" s="668">
        <v>67</v>
      </c>
      <c r="N1751" s="669">
        <v>11314489.451713501</v>
      </c>
    </row>
    <row r="1752" spans="1:14" ht="14.4" customHeight="1" x14ac:dyDescent="0.3">
      <c r="A1752" s="664" t="s">
        <v>544</v>
      </c>
      <c r="B1752" s="665" t="s">
        <v>545</v>
      </c>
      <c r="C1752" s="666" t="s">
        <v>566</v>
      </c>
      <c r="D1752" s="667" t="s">
        <v>4282</v>
      </c>
      <c r="E1752" s="666" t="s">
        <v>2812</v>
      </c>
      <c r="F1752" s="667" t="s">
        <v>4287</v>
      </c>
      <c r="G1752" s="666" t="s">
        <v>613</v>
      </c>
      <c r="H1752" s="666" t="s">
        <v>4191</v>
      </c>
      <c r="I1752" s="666" t="s">
        <v>4192</v>
      </c>
      <c r="J1752" s="666" t="s">
        <v>4193</v>
      </c>
      <c r="K1752" s="666" t="s">
        <v>4194</v>
      </c>
      <c r="L1752" s="668">
        <v>14576.651799360341</v>
      </c>
      <c r="M1752" s="668">
        <v>1341.3459998999992</v>
      </c>
      <c r="N1752" s="669">
        <v>19552333.58300712</v>
      </c>
    </row>
    <row r="1753" spans="1:14" ht="14.4" customHeight="1" x14ac:dyDescent="0.3">
      <c r="A1753" s="664" t="s">
        <v>544</v>
      </c>
      <c r="B1753" s="665" t="s">
        <v>545</v>
      </c>
      <c r="C1753" s="666" t="s">
        <v>566</v>
      </c>
      <c r="D1753" s="667" t="s">
        <v>4282</v>
      </c>
      <c r="E1753" s="666" t="s">
        <v>2812</v>
      </c>
      <c r="F1753" s="667" t="s">
        <v>4287</v>
      </c>
      <c r="G1753" s="666" t="s">
        <v>613</v>
      </c>
      <c r="H1753" s="666" t="s">
        <v>4195</v>
      </c>
      <c r="I1753" s="666" t="s">
        <v>4196</v>
      </c>
      <c r="J1753" s="666" t="s">
        <v>4197</v>
      </c>
      <c r="K1753" s="666" t="s">
        <v>4198</v>
      </c>
      <c r="L1753" s="668">
        <v>28544.970047877527</v>
      </c>
      <c r="M1753" s="668">
        <v>41</v>
      </c>
      <c r="N1753" s="669">
        <v>1170343.7719629786</v>
      </c>
    </row>
    <row r="1754" spans="1:14" ht="14.4" customHeight="1" x14ac:dyDescent="0.3">
      <c r="A1754" s="664" t="s">
        <v>544</v>
      </c>
      <c r="B1754" s="665" t="s">
        <v>545</v>
      </c>
      <c r="C1754" s="666" t="s">
        <v>566</v>
      </c>
      <c r="D1754" s="667" t="s">
        <v>4282</v>
      </c>
      <c r="E1754" s="666" t="s">
        <v>2812</v>
      </c>
      <c r="F1754" s="667" t="s">
        <v>4287</v>
      </c>
      <c r="G1754" s="666" t="s">
        <v>613</v>
      </c>
      <c r="H1754" s="666" t="s">
        <v>4199</v>
      </c>
      <c r="I1754" s="666" t="s">
        <v>4200</v>
      </c>
      <c r="J1754" s="666" t="s">
        <v>4201</v>
      </c>
      <c r="K1754" s="666" t="s">
        <v>4202</v>
      </c>
      <c r="L1754" s="668">
        <v>57847.600097025927</v>
      </c>
      <c r="M1754" s="668">
        <v>41</v>
      </c>
      <c r="N1754" s="669">
        <v>2371751.603978063</v>
      </c>
    </row>
    <row r="1755" spans="1:14" ht="14.4" customHeight="1" x14ac:dyDescent="0.3">
      <c r="A1755" s="664" t="s">
        <v>544</v>
      </c>
      <c r="B1755" s="665" t="s">
        <v>545</v>
      </c>
      <c r="C1755" s="666" t="s">
        <v>566</v>
      </c>
      <c r="D1755" s="667" t="s">
        <v>4282</v>
      </c>
      <c r="E1755" s="666" t="s">
        <v>2812</v>
      </c>
      <c r="F1755" s="667" t="s">
        <v>4287</v>
      </c>
      <c r="G1755" s="666" t="s">
        <v>613</v>
      </c>
      <c r="H1755" s="666" t="s">
        <v>4203</v>
      </c>
      <c r="I1755" s="666" t="s">
        <v>4204</v>
      </c>
      <c r="J1755" s="666" t="s">
        <v>4205</v>
      </c>
      <c r="K1755" s="666" t="s">
        <v>4206</v>
      </c>
      <c r="L1755" s="668">
        <v>111446.53035745754</v>
      </c>
      <c r="M1755" s="668">
        <v>160</v>
      </c>
      <c r="N1755" s="669">
        <v>17831444.857193206</v>
      </c>
    </row>
    <row r="1756" spans="1:14" ht="14.4" customHeight="1" x14ac:dyDescent="0.3">
      <c r="A1756" s="664" t="s">
        <v>544</v>
      </c>
      <c r="B1756" s="665" t="s">
        <v>545</v>
      </c>
      <c r="C1756" s="666" t="s">
        <v>566</v>
      </c>
      <c r="D1756" s="667" t="s">
        <v>4282</v>
      </c>
      <c r="E1756" s="666" t="s">
        <v>2812</v>
      </c>
      <c r="F1756" s="667" t="s">
        <v>4287</v>
      </c>
      <c r="G1756" s="666" t="s">
        <v>613</v>
      </c>
      <c r="H1756" s="666" t="s">
        <v>4207</v>
      </c>
      <c r="I1756" s="666" t="s">
        <v>4208</v>
      </c>
      <c r="J1756" s="666" t="s">
        <v>4209</v>
      </c>
      <c r="K1756" s="666" t="s">
        <v>4210</v>
      </c>
      <c r="L1756" s="668">
        <v>78826.979988423001</v>
      </c>
      <c r="M1756" s="668">
        <v>26</v>
      </c>
      <c r="N1756" s="669">
        <v>2049501.4796989982</v>
      </c>
    </row>
    <row r="1757" spans="1:14" ht="14.4" customHeight="1" x14ac:dyDescent="0.3">
      <c r="A1757" s="664" t="s">
        <v>544</v>
      </c>
      <c r="B1757" s="665" t="s">
        <v>545</v>
      </c>
      <c r="C1757" s="666" t="s">
        <v>566</v>
      </c>
      <c r="D1757" s="667" t="s">
        <v>4282</v>
      </c>
      <c r="E1757" s="666" t="s">
        <v>2812</v>
      </c>
      <c r="F1757" s="667" t="s">
        <v>4287</v>
      </c>
      <c r="G1757" s="666" t="s">
        <v>613</v>
      </c>
      <c r="H1757" s="666" t="s">
        <v>4211</v>
      </c>
      <c r="I1757" s="666" t="s">
        <v>4212</v>
      </c>
      <c r="J1757" s="666" t="s">
        <v>4213</v>
      </c>
      <c r="K1757" s="666" t="s">
        <v>4214</v>
      </c>
      <c r="L1757" s="668">
        <v>5019.0272376066168</v>
      </c>
      <c r="M1757" s="668">
        <v>2846.518999999998</v>
      </c>
      <c r="N1757" s="669">
        <v>14286756.393364739</v>
      </c>
    </row>
    <row r="1758" spans="1:14" ht="14.4" customHeight="1" x14ac:dyDescent="0.3">
      <c r="A1758" s="664" t="s">
        <v>544</v>
      </c>
      <c r="B1758" s="665" t="s">
        <v>545</v>
      </c>
      <c r="C1758" s="666" t="s">
        <v>566</v>
      </c>
      <c r="D1758" s="667" t="s">
        <v>4282</v>
      </c>
      <c r="E1758" s="666" t="s">
        <v>2812</v>
      </c>
      <c r="F1758" s="667" t="s">
        <v>4287</v>
      </c>
      <c r="G1758" s="666" t="s">
        <v>613</v>
      </c>
      <c r="H1758" s="666" t="s">
        <v>4215</v>
      </c>
      <c r="I1758" s="666" t="s">
        <v>4216</v>
      </c>
      <c r="J1758" s="666" t="s">
        <v>4217</v>
      </c>
      <c r="K1758" s="666" t="s">
        <v>4218</v>
      </c>
      <c r="L1758" s="668">
        <v>10543.143963120556</v>
      </c>
      <c r="M1758" s="668">
        <v>705</v>
      </c>
      <c r="N1758" s="669">
        <v>7432916.4939999916</v>
      </c>
    </row>
    <row r="1759" spans="1:14" ht="14.4" customHeight="1" x14ac:dyDescent="0.3">
      <c r="A1759" s="664" t="s">
        <v>544</v>
      </c>
      <c r="B1759" s="665" t="s">
        <v>545</v>
      </c>
      <c r="C1759" s="666" t="s">
        <v>566</v>
      </c>
      <c r="D1759" s="667" t="s">
        <v>4282</v>
      </c>
      <c r="E1759" s="666" t="s">
        <v>2812</v>
      </c>
      <c r="F1759" s="667" t="s">
        <v>4287</v>
      </c>
      <c r="G1759" s="666" t="s">
        <v>613</v>
      </c>
      <c r="H1759" s="666" t="s">
        <v>4219</v>
      </c>
      <c r="I1759" s="666" t="s">
        <v>4219</v>
      </c>
      <c r="J1759" s="666" t="s">
        <v>4220</v>
      </c>
      <c r="K1759" s="666" t="s">
        <v>1139</v>
      </c>
      <c r="L1759" s="668">
        <v>88457.889455020966</v>
      </c>
      <c r="M1759" s="668">
        <v>69</v>
      </c>
      <c r="N1759" s="669">
        <v>6103594.3723964468</v>
      </c>
    </row>
    <row r="1760" spans="1:14" ht="14.4" customHeight="1" x14ac:dyDescent="0.3">
      <c r="A1760" s="664" t="s">
        <v>544</v>
      </c>
      <c r="B1760" s="665" t="s">
        <v>545</v>
      </c>
      <c r="C1760" s="666" t="s">
        <v>566</v>
      </c>
      <c r="D1760" s="667" t="s">
        <v>4282</v>
      </c>
      <c r="E1760" s="666" t="s">
        <v>2812</v>
      </c>
      <c r="F1760" s="667" t="s">
        <v>4287</v>
      </c>
      <c r="G1760" s="666" t="s">
        <v>613</v>
      </c>
      <c r="H1760" s="666" t="s">
        <v>4221</v>
      </c>
      <c r="I1760" s="666" t="s">
        <v>4221</v>
      </c>
      <c r="J1760" s="666" t="s">
        <v>4222</v>
      </c>
      <c r="K1760" s="666" t="s">
        <v>4223</v>
      </c>
      <c r="L1760" s="668">
        <v>76619.330190714594</v>
      </c>
      <c r="M1760" s="668">
        <v>36</v>
      </c>
      <c r="N1760" s="669">
        <v>2758295.8868657253</v>
      </c>
    </row>
    <row r="1761" spans="1:14" ht="14.4" customHeight="1" x14ac:dyDescent="0.3">
      <c r="A1761" s="664" t="s">
        <v>544</v>
      </c>
      <c r="B1761" s="665" t="s">
        <v>545</v>
      </c>
      <c r="C1761" s="666" t="s">
        <v>566</v>
      </c>
      <c r="D1761" s="667" t="s">
        <v>4282</v>
      </c>
      <c r="E1761" s="666" t="s">
        <v>2812</v>
      </c>
      <c r="F1761" s="667" t="s">
        <v>4287</v>
      </c>
      <c r="G1761" s="666" t="s">
        <v>613</v>
      </c>
      <c r="H1761" s="666" t="s">
        <v>4121</v>
      </c>
      <c r="I1761" s="666" t="s">
        <v>4122</v>
      </c>
      <c r="J1761" s="666" t="s">
        <v>4123</v>
      </c>
      <c r="K1761" s="666" t="s">
        <v>4124</v>
      </c>
      <c r="L1761" s="668">
        <v>1.0999999655041093</v>
      </c>
      <c r="M1761" s="668">
        <v>1</v>
      </c>
      <c r="N1761" s="669">
        <v>1.0999999655041093</v>
      </c>
    </row>
    <row r="1762" spans="1:14" ht="14.4" customHeight="1" x14ac:dyDescent="0.3">
      <c r="A1762" s="664" t="s">
        <v>544</v>
      </c>
      <c r="B1762" s="665" t="s">
        <v>545</v>
      </c>
      <c r="C1762" s="666" t="s">
        <v>566</v>
      </c>
      <c r="D1762" s="667" t="s">
        <v>4282</v>
      </c>
      <c r="E1762" s="666" t="s">
        <v>2812</v>
      </c>
      <c r="F1762" s="667" t="s">
        <v>4287</v>
      </c>
      <c r="G1762" s="666" t="s">
        <v>613</v>
      </c>
      <c r="H1762" s="666" t="s">
        <v>4224</v>
      </c>
      <c r="I1762" s="666" t="s">
        <v>4122</v>
      </c>
      <c r="J1762" s="666" t="s">
        <v>4225</v>
      </c>
      <c r="K1762" s="666" t="s">
        <v>1132</v>
      </c>
      <c r="L1762" s="668">
        <v>63775.50983122622</v>
      </c>
      <c r="M1762" s="668">
        <v>11</v>
      </c>
      <c r="N1762" s="669">
        <v>701530.60814348841</v>
      </c>
    </row>
    <row r="1763" spans="1:14" ht="14.4" customHeight="1" x14ac:dyDescent="0.3">
      <c r="A1763" s="664" t="s">
        <v>544</v>
      </c>
      <c r="B1763" s="665" t="s">
        <v>545</v>
      </c>
      <c r="C1763" s="666" t="s">
        <v>566</v>
      </c>
      <c r="D1763" s="667" t="s">
        <v>4282</v>
      </c>
      <c r="E1763" s="666" t="s">
        <v>2812</v>
      </c>
      <c r="F1763" s="667" t="s">
        <v>4287</v>
      </c>
      <c r="G1763" s="666" t="s">
        <v>613</v>
      </c>
      <c r="H1763" s="666" t="s">
        <v>4226</v>
      </c>
      <c r="I1763" s="666" t="s">
        <v>4227</v>
      </c>
      <c r="J1763" s="666" t="s">
        <v>4228</v>
      </c>
      <c r="K1763" s="666"/>
      <c r="L1763" s="668">
        <v>85003.589950647554</v>
      </c>
      <c r="M1763" s="668">
        <v>34</v>
      </c>
      <c r="N1763" s="669">
        <v>2890122.0583220171</v>
      </c>
    </row>
    <row r="1764" spans="1:14" ht="14.4" customHeight="1" x14ac:dyDescent="0.3">
      <c r="A1764" s="664" t="s">
        <v>544</v>
      </c>
      <c r="B1764" s="665" t="s">
        <v>545</v>
      </c>
      <c r="C1764" s="666" t="s">
        <v>566</v>
      </c>
      <c r="D1764" s="667" t="s">
        <v>4282</v>
      </c>
      <c r="E1764" s="666" t="s">
        <v>2812</v>
      </c>
      <c r="F1764" s="667" t="s">
        <v>4287</v>
      </c>
      <c r="G1764" s="666" t="s">
        <v>613</v>
      </c>
      <c r="H1764" s="666" t="s">
        <v>4229</v>
      </c>
      <c r="I1764" s="666" t="s">
        <v>4229</v>
      </c>
      <c r="J1764" s="666" t="s">
        <v>4230</v>
      </c>
      <c r="K1764" s="666" t="s">
        <v>4231</v>
      </c>
      <c r="L1764" s="668">
        <v>50553.972598834371</v>
      </c>
      <c r="M1764" s="668">
        <v>126</v>
      </c>
      <c r="N1764" s="669">
        <v>6369800.5474531306</v>
      </c>
    </row>
    <row r="1765" spans="1:14" ht="14.4" customHeight="1" x14ac:dyDescent="0.3">
      <c r="A1765" s="664" t="s">
        <v>544</v>
      </c>
      <c r="B1765" s="665" t="s">
        <v>545</v>
      </c>
      <c r="C1765" s="666" t="s">
        <v>566</v>
      </c>
      <c r="D1765" s="667" t="s">
        <v>4282</v>
      </c>
      <c r="E1765" s="666" t="s">
        <v>2812</v>
      </c>
      <c r="F1765" s="667" t="s">
        <v>4287</v>
      </c>
      <c r="G1765" s="666" t="s">
        <v>613</v>
      </c>
      <c r="H1765" s="666" t="s">
        <v>4232</v>
      </c>
      <c r="I1765" s="666" t="s">
        <v>4232</v>
      </c>
      <c r="J1765" s="666" t="s">
        <v>4233</v>
      </c>
      <c r="K1765" s="666" t="s">
        <v>1830</v>
      </c>
      <c r="L1765" s="668">
        <v>72961.466291369725</v>
      </c>
      <c r="M1765" s="668">
        <v>46</v>
      </c>
      <c r="N1765" s="669">
        <v>3356227.4494030075</v>
      </c>
    </row>
    <row r="1766" spans="1:14" ht="14.4" customHeight="1" x14ac:dyDescent="0.3">
      <c r="A1766" s="664" t="s">
        <v>544</v>
      </c>
      <c r="B1766" s="665" t="s">
        <v>545</v>
      </c>
      <c r="C1766" s="666" t="s">
        <v>566</v>
      </c>
      <c r="D1766" s="667" t="s">
        <v>4282</v>
      </c>
      <c r="E1766" s="666" t="s">
        <v>2812</v>
      </c>
      <c r="F1766" s="667" t="s">
        <v>4287</v>
      </c>
      <c r="G1766" s="666" t="s">
        <v>613</v>
      </c>
      <c r="H1766" s="666" t="s">
        <v>4234</v>
      </c>
      <c r="I1766" s="666" t="s">
        <v>4234</v>
      </c>
      <c r="J1766" s="666" t="s">
        <v>4233</v>
      </c>
      <c r="K1766" s="666" t="s">
        <v>4235</v>
      </c>
      <c r="L1766" s="668">
        <v>294593.40301989968</v>
      </c>
      <c r="M1766" s="668">
        <v>30</v>
      </c>
      <c r="N1766" s="669">
        <v>8837802.0905969907</v>
      </c>
    </row>
    <row r="1767" spans="1:14" ht="14.4" customHeight="1" x14ac:dyDescent="0.3">
      <c r="A1767" s="664" t="s">
        <v>544</v>
      </c>
      <c r="B1767" s="665" t="s">
        <v>545</v>
      </c>
      <c r="C1767" s="666" t="s">
        <v>566</v>
      </c>
      <c r="D1767" s="667" t="s">
        <v>4282</v>
      </c>
      <c r="E1767" s="666" t="s">
        <v>2812</v>
      </c>
      <c r="F1767" s="667" t="s">
        <v>4287</v>
      </c>
      <c r="G1767" s="666" t="s">
        <v>613</v>
      </c>
      <c r="H1767" s="666" t="s">
        <v>4236</v>
      </c>
      <c r="I1767" s="666" t="s">
        <v>4236</v>
      </c>
      <c r="J1767" s="666" t="s">
        <v>4237</v>
      </c>
      <c r="K1767" s="666" t="s">
        <v>4238</v>
      </c>
      <c r="L1767" s="668">
        <v>82806.36210526315</v>
      </c>
      <c r="M1767" s="668">
        <v>57</v>
      </c>
      <c r="N1767" s="669">
        <v>4719962.6399999997</v>
      </c>
    </row>
    <row r="1768" spans="1:14" ht="14.4" customHeight="1" x14ac:dyDescent="0.3">
      <c r="A1768" s="664" t="s">
        <v>544</v>
      </c>
      <c r="B1768" s="665" t="s">
        <v>545</v>
      </c>
      <c r="C1768" s="666" t="s">
        <v>566</v>
      </c>
      <c r="D1768" s="667" t="s">
        <v>4282</v>
      </c>
      <c r="E1768" s="666" t="s">
        <v>2812</v>
      </c>
      <c r="F1768" s="667" t="s">
        <v>4287</v>
      </c>
      <c r="G1768" s="666" t="s">
        <v>613</v>
      </c>
      <c r="H1768" s="666" t="s">
        <v>4239</v>
      </c>
      <c r="I1768" s="666" t="s">
        <v>4239</v>
      </c>
      <c r="J1768" s="666" t="s">
        <v>4240</v>
      </c>
      <c r="K1768" s="666" t="s">
        <v>4241</v>
      </c>
      <c r="L1768" s="668">
        <v>79036.385007360761</v>
      </c>
      <c r="M1768" s="668">
        <v>354.00000000000006</v>
      </c>
      <c r="N1768" s="669">
        <v>27978880.292605713</v>
      </c>
    </row>
    <row r="1769" spans="1:14" ht="14.4" customHeight="1" x14ac:dyDescent="0.3">
      <c r="A1769" s="664" t="s">
        <v>544</v>
      </c>
      <c r="B1769" s="665" t="s">
        <v>545</v>
      </c>
      <c r="C1769" s="666" t="s">
        <v>566</v>
      </c>
      <c r="D1769" s="667" t="s">
        <v>4282</v>
      </c>
      <c r="E1769" s="666" t="s">
        <v>2812</v>
      </c>
      <c r="F1769" s="667" t="s">
        <v>4287</v>
      </c>
      <c r="G1769" s="666" t="s">
        <v>613</v>
      </c>
      <c r="H1769" s="666" t="s">
        <v>4242</v>
      </c>
      <c r="I1769" s="666" t="s">
        <v>4242</v>
      </c>
      <c r="J1769" s="666" t="s">
        <v>4243</v>
      </c>
      <c r="K1769" s="666" t="s">
        <v>4244</v>
      </c>
      <c r="L1769" s="668">
        <v>44364.587344627835</v>
      </c>
      <c r="M1769" s="668">
        <v>454</v>
      </c>
      <c r="N1769" s="669">
        <v>20141522.654461037</v>
      </c>
    </row>
    <row r="1770" spans="1:14" ht="14.4" customHeight="1" x14ac:dyDescent="0.3">
      <c r="A1770" s="664" t="s">
        <v>544</v>
      </c>
      <c r="B1770" s="665" t="s">
        <v>545</v>
      </c>
      <c r="C1770" s="666" t="s">
        <v>566</v>
      </c>
      <c r="D1770" s="667" t="s">
        <v>4282</v>
      </c>
      <c r="E1770" s="666" t="s">
        <v>2812</v>
      </c>
      <c r="F1770" s="667" t="s">
        <v>4287</v>
      </c>
      <c r="G1770" s="666" t="s">
        <v>613</v>
      </c>
      <c r="H1770" s="666" t="s">
        <v>4245</v>
      </c>
      <c r="I1770" s="666" t="s">
        <v>4245</v>
      </c>
      <c r="J1770" s="666" t="s">
        <v>4246</v>
      </c>
      <c r="K1770" s="666" t="s">
        <v>4247</v>
      </c>
      <c r="L1770" s="668">
        <v>7888.7301262766323</v>
      </c>
      <c r="M1770" s="668">
        <v>10</v>
      </c>
      <c r="N1770" s="669">
        <v>78887.301262766327</v>
      </c>
    </row>
    <row r="1771" spans="1:14" ht="14.4" customHeight="1" x14ac:dyDescent="0.3">
      <c r="A1771" s="664" t="s">
        <v>544</v>
      </c>
      <c r="B1771" s="665" t="s">
        <v>545</v>
      </c>
      <c r="C1771" s="666" t="s">
        <v>566</v>
      </c>
      <c r="D1771" s="667" t="s">
        <v>4282</v>
      </c>
      <c r="E1771" s="666" t="s">
        <v>2812</v>
      </c>
      <c r="F1771" s="667" t="s">
        <v>4287</v>
      </c>
      <c r="G1771" s="666" t="s">
        <v>613</v>
      </c>
      <c r="H1771" s="666" t="s">
        <v>4248</v>
      </c>
      <c r="I1771" s="666" t="s">
        <v>4248</v>
      </c>
      <c r="J1771" s="666" t="s">
        <v>4249</v>
      </c>
      <c r="K1771" s="666" t="s">
        <v>4250</v>
      </c>
      <c r="L1771" s="668">
        <v>19652.86</v>
      </c>
      <c r="M1771" s="668">
        <v>12</v>
      </c>
      <c r="N1771" s="669">
        <v>235834.32</v>
      </c>
    </row>
    <row r="1772" spans="1:14" ht="14.4" customHeight="1" x14ac:dyDescent="0.3">
      <c r="A1772" s="664" t="s">
        <v>544</v>
      </c>
      <c r="B1772" s="665" t="s">
        <v>545</v>
      </c>
      <c r="C1772" s="666" t="s">
        <v>566</v>
      </c>
      <c r="D1772" s="667" t="s">
        <v>4282</v>
      </c>
      <c r="E1772" s="666" t="s">
        <v>2812</v>
      </c>
      <c r="F1772" s="667" t="s">
        <v>4287</v>
      </c>
      <c r="G1772" s="666" t="s">
        <v>613</v>
      </c>
      <c r="H1772" s="666" t="s">
        <v>4251</v>
      </c>
      <c r="I1772" s="666" t="s">
        <v>4251</v>
      </c>
      <c r="J1772" s="666" t="s">
        <v>4246</v>
      </c>
      <c r="K1772" s="666" t="s">
        <v>4252</v>
      </c>
      <c r="L1772" s="668">
        <v>16468.695779153833</v>
      </c>
      <c r="M1772" s="668">
        <v>12</v>
      </c>
      <c r="N1772" s="669">
        <v>197624.34934984602</v>
      </c>
    </row>
    <row r="1773" spans="1:14" ht="14.4" customHeight="1" x14ac:dyDescent="0.3">
      <c r="A1773" s="664" t="s">
        <v>544</v>
      </c>
      <c r="B1773" s="665" t="s">
        <v>545</v>
      </c>
      <c r="C1773" s="666" t="s">
        <v>566</v>
      </c>
      <c r="D1773" s="667" t="s">
        <v>4282</v>
      </c>
      <c r="E1773" s="666" t="s">
        <v>2812</v>
      </c>
      <c r="F1773" s="667" t="s">
        <v>4287</v>
      </c>
      <c r="G1773" s="666" t="s">
        <v>613</v>
      </c>
      <c r="H1773" s="666" t="s">
        <v>4253</v>
      </c>
      <c r="I1773" s="666" t="s">
        <v>4253</v>
      </c>
      <c r="J1773" s="666" t="s">
        <v>4254</v>
      </c>
      <c r="K1773" s="666" t="s">
        <v>4255</v>
      </c>
      <c r="L1773" s="668">
        <v>138351.80887742894</v>
      </c>
      <c r="M1773" s="668">
        <v>13</v>
      </c>
      <c r="N1773" s="669">
        <v>1798573.5154065762</v>
      </c>
    </row>
    <row r="1774" spans="1:14" ht="14.4" customHeight="1" x14ac:dyDescent="0.3">
      <c r="A1774" s="664" t="s">
        <v>544</v>
      </c>
      <c r="B1774" s="665" t="s">
        <v>545</v>
      </c>
      <c r="C1774" s="666" t="s">
        <v>566</v>
      </c>
      <c r="D1774" s="667" t="s">
        <v>4282</v>
      </c>
      <c r="E1774" s="666" t="s">
        <v>2812</v>
      </c>
      <c r="F1774" s="667" t="s">
        <v>4287</v>
      </c>
      <c r="G1774" s="666" t="s">
        <v>613</v>
      </c>
      <c r="H1774" s="666" t="s">
        <v>4256</v>
      </c>
      <c r="I1774" s="666" t="s">
        <v>4256</v>
      </c>
      <c r="J1774" s="666" t="s">
        <v>4257</v>
      </c>
      <c r="K1774" s="666" t="s">
        <v>4258</v>
      </c>
      <c r="L1774" s="668">
        <v>188371.67137166695</v>
      </c>
      <c r="M1774" s="668">
        <v>44</v>
      </c>
      <c r="N1774" s="669">
        <v>8288353.5403533457</v>
      </c>
    </row>
    <row r="1775" spans="1:14" ht="14.4" customHeight="1" x14ac:dyDescent="0.3">
      <c r="A1775" s="664" t="s">
        <v>544</v>
      </c>
      <c r="B1775" s="665" t="s">
        <v>545</v>
      </c>
      <c r="C1775" s="666" t="s">
        <v>566</v>
      </c>
      <c r="D1775" s="667" t="s">
        <v>4282</v>
      </c>
      <c r="E1775" s="666" t="s">
        <v>2812</v>
      </c>
      <c r="F1775" s="667" t="s">
        <v>4287</v>
      </c>
      <c r="G1775" s="666" t="s">
        <v>613</v>
      </c>
      <c r="H1775" s="666" t="s">
        <v>4259</v>
      </c>
      <c r="I1775" s="666" t="s">
        <v>4259</v>
      </c>
      <c r="J1775" s="666" t="s">
        <v>4257</v>
      </c>
      <c r="K1775" s="666" t="s">
        <v>4260</v>
      </c>
      <c r="L1775" s="668">
        <v>42000</v>
      </c>
      <c r="M1775" s="668">
        <v>4</v>
      </c>
      <c r="N1775" s="669">
        <v>168000</v>
      </c>
    </row>
    <row r="1776" spans="1:14" ht="14.4" customHeight="1" x14ac:dyDescent="0.3">
      <c r="A1776" s="664" t="s">
        <v>544</v>
      </c>
      <c r="B1776" s="665" t="s">
        <v>545</v>
      </c>
      <c r="C1776" s="666" t="s">
        <v>566</v>
      </c>
      <c r="D1776" s="667" t="s">
        <v>4282</v>
      </c>
      <c r="E1776" s="666" t="s">
        <v>2812</v>
      </c>
      <c r="F1776" s="667" t="s">
        <v>4287</v>
      </c>
      <c r="G1776" s="666" t="s">
        <v>613</v>
      </c>
      <c r="H1776" s="666" t="s">
        <v>2813</v>
      </c>
      <c r="I1776" s="666" t="s">
        <v>2813</v>
      </c>
      <c r="J1776" s="666" t="s">
        <v>2814</v>
      </c>
      <c r="K1776" s="666" t="s">
        <v>2815</v>
      </c>
      <c r="L1776" s="668">
        <v>3814.8</v>
      </c>
      <c r="M1776" s="668">
        <v>2.6972825999999999</v>
      </c>
      <c r="N1776" s="669">
        <v>10289.59366248</v>
      </c>
    </row>
    <row r="1777" spans="1:14" ht="14.4" customHeight="1" x14ac:dyDescent="0.3">
      <c r="A1777" s="664" t="s">
        <v>544</v>
      </c>
      <c r="B1777" s="665" t="s">
        <v>545</v>
      </c>
      <c r="C1777" s="666" t="s">
        <v>566</v>
      </c>
      <c r="D1777" s="667" t="s">
        <v>4282</v>
      </c>
      <c r="E1777" s="666" t="s">
        <v>2812</v>
      </c>
      <c r="F1777" s="667" t="s">
        <v>4287</v>
      </c>
      <c r="G1777" s="666" t="s">
        <v>2238</v>
      </c>
      <c r="H1777" s="666" t="s">
        <v>4261</v>
      </c>
      <c r="I1777" s="666" t="s">
        <v>4261</v>
      </c>
      <c r="J1777" s="666" t="s">
        <v>4262</v>
      </c>
      <c r="K1777" s="666" t="s">
        <v>4263</v>
      </c>
      <c r="L1777" s="668">
        <v>68183.679999999993</v>
      </c>
      <c r="M1777" s="668">
        <v>11</v>
      </c>
      <c r="N1777" s="669">
        <v>750020.47999999986</v>
      </c>
    </row>
    <row r="1778" spans="1:14" ht="14.4" customHeight="1" x14ac:dyDescent="0.3">
      <c r="A1778" s="664" t="s">
        <v>544</v>
      </c>
      <c r="B1778" s="665" t="s">
        <v>545</v>
      </c>
      <c r="C1778" s="666" t="s">
        <v>566</v>
      </c>
      <c r="D1778" s="667" t="s">
        <v>4282</v>
      </c>
      <c r="E1778" s="666" t="s">
        <v>2812</v>
      </c>
      <c r="F1778" s="667" t="s">
        <v>4287</v>
      </c>
      <c r="G1778" s="666" t="s">
        <v>2238</v>
      </c>
      <c r="H1778" s="666" t="s">
        <v>4264</v>
      </c>
      <c r="I1778" s="666" t="s">
        <v>4264</v>
      </c>
      <c r="J1778" s="666" t="s">
        <v>4265</v>
      </c>
      <c r="K1778" s="666" t="s">
        <v>4266</v>
      </c>
      <c r="L1778" s="668">
        <v>22111.17</v>
      </c>
      <c r="M1778" s="668">
        <v>4</v>
      </c>
      <c r="N1778" s="669">
        <v>88444.68</v>
      </c>
    </row>
    <row r="1779" spans="1:14" ht="14.4" customHeight="1" x14ac:dyDescent="0.3">
      <c r="A1779" s="664" t="s">
        <v>544</v>
      </c>
      <c r="B1779" s="665" t="s">
        <v>545</v>
      </c>
      <c r="C1779" s="666" t="s">
        <v>566</v>
      </c>
      <c r="D1779" s="667" t="s">
        <v>4282</v>
      </c>
      <c r="E1779" s="666" t="s">
        <v>2812</v>
      </c>
      <c r="F1779" s="667" t="s">
        <v>4287</v>
      </c>
      <c r="G1779" s="666" t="s">
        <v>2238</v>
      </c>
      <c r="H1779" s="666" t="s">
        <v>4267</v>
      </c>
      <c r="I1779" s="666" t="s">
        <v>4268</v>
      </c>
      <c r="J1779" s="666" t="s">
        <v>4269</v>
      </c>
      <c r="K1779" s="666" t="s">
        <v>4270</v>
      </c>
      <c r="L1779" s="668">
        <v>16451.25</v>
      </c>
      <c r="M1779" s="668">
        <v>2</v>
      </c>
      <c r="N1779" s="669">
        <v>32902.5</v>
      </c>
    </row>
    <row r="1780" spans="1:14" ht="14.4" customHeight="1" x14ac:dyDescent="0.3">
      <c r="A1780" s="664" t="s">
        <v>544</v>
      </c>
      <c r="B1780" s="665" t="s">
        <v>545</v>
      </c>
      <c r="C1780" s="666" t="s">
        <v>566</v>
      </c>
      <c r="D1780" s="667" t="s">
        <v>4282</v>
      </c>
      <c r="E1780" s="666" t="s">
        <v>2812</v>
      </c>
      <c r="F1780" s="667" t="s">
        <v>4287</v>
      </c>
      <c r="G1780" s="666" t="s">
        <v>2238</v>
      </c>
      <c r="H1780" s="666" t="s">
        <v>4271</v>
      </c>
      <c r="I1780" s="666" t="s">
        <v>4271</v>
      </c>
      <c r="J1780" s="666" t="s">
        <v>4272</v>
      </c>
      <c r="K1780" s="666" t="s">
        <v>4273</v>
      </c>
      <c r="L1780" s="668">
        <v>79506.943657655152</v>
      </c>
      <c r="M1780" s="668">
        <v>2</v>
      </c>
      <c r="N1780" s="669">
        <v>159013.8873153103</v>
      </c>
    </row>
    <row r="1781" spans="1:14" ht="14.4" customHeight="1" thickBot="1" x14ac:dyDescent="0.35">
      <c r="A1781" s="670" t="s">
        <v>544</v>
      </c>
      <c r="B1781" s="671" t="s">
        <v>545</v>
      </c>
      <c r="C1781" s="672" t="s">
        <v>566</v>
      </c>
      <c r="D1781" s="673" t="s">
        <v>4282</v>
      </c>
      <c r="E1781" s="672" t="s">
        <v>2812</v>
      </c>
      <c r="F1781" s="673" t="s">
        <v>4287</v>
      </c>
      <c r="G1781" s="672" t="s">
        <v>2238</v>
      </c>
      <c r="H1781" s="672" t="s">
        <v>4274</v>
      </c>
      <c r="I1781" s="672" t="s">
        <v>4274</v>
      </c>
      <c r="J1781" s="672" t="s">
        <v>4275</v>
      </c>
      <c r="K1781" s="672" t="s">
        <v>4276</v>
      </c>
      <c r="L1781" s="674">
        <v>49725.449675375654</v>
      </c>
      <c r="M1781" s="674">
        <v>96</v>
      </c>
      <c r="N1781" s="675">
        <v>4773643.1688360628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4292</v>
      </c>
      <c r="B5" s="662">
        <v>36928.71</v>
      </c>
      <c r="C5" s="680">
        <v>0.50612587199433579</v>
      </c>
      <c r="D5" s="662">
        <v>36034.780000000006</v>
      </c>
      <c r="E5" s="680">
        <v>0.49387412800566427</v>
      </c>
      <c r="F5" s="663">
        <v>72963.490000000005</v>
      </c>
    </row>
    <row r="6" spans="1:6" ht="14.4" customHeight="1" x14ac:dyDescent="0.3">
      <c r="A6" s="691" t="s">
        <v>4293</v>
      </c>
      <c r="B6" s="668">
        <v>9445.8510456787299</v>
      </c>
      <c r="C6" s="681">
        <v>3.7812352797275961E-2</v>
      </c>
      <c r="D6" s="668">
        <v>240362.75241047062</v>
      </c>
      <c r="E6" s="681">
        <v>0.96218764720272409</v>
      </c>
      <c r="F6" s="669">
        <v>249808.60345614934</v>
      </c>
    </row>
    <row r="7" spans="1:6" ht="14.4" customHeight="1" x14ac:dyDescent="0.3">
      <c r="A7" s="691" t="s">
        <v>4294</v>
      </c>
      <c r="B7" s="668">
        <v>6955.9608894870553</v>
      </c>
      <c r="C7" s="681">
        <v>1.0376522903834638E-2</v>
      </c>
      <c r="D7" s="668">
        <v>663399.70198063331</v>
      </c>
      <c r="E7" s="681">
        <v>0.98962347709616538</v>
      </c>
      <c r="F7" s="669">
        <v>670355.66287012037</v>
      </c>
    </row>
    <row r="8" spans="1:6" ht="14.4" customHeight="1" x14ac:dyDescent="0.3">
      <c r="A8" s="691" t="s">
        <v>4295</v>
      </c>
      <c r="B8" s="668"/>
      <c r="C8" s="681">
        <v>0</v>
      </c>
      <c r="D8" s="668">
        <v>3702.47</v>
      </c>
      <c r="E8" s="681">
        <v>1</v>
      </c>
      <c r="F8" s="669">
        <v>3702.47</v>
      </c>
    </row>
    <row r="9" spans="1:6" ht="14.4" customHeight="1" x14ac:dyDescent="0.3">
      <c r="A9" s="691" t="s">
        <v>4296</v>
      </c>
      <c r="B9" s="668"/>
      <c r="C9" s="681">
        <v>0</v>
      </c>
      <c r="D9" s="668">
        <v>19847162.801015597</v>
      </c>
      <c r="E9" s="681">
        <v>1</v>
      </c>
      <c r="F9" s="669">
        <v>19847162.801015597</v>
      </c>
    </row>
    <row r="10" spans="1:6" ht="14.4" customHeight="1" thickBot="1" x14ac:dyDescent="0.35">
      <c r="A10" s="692" t="s">
        <v>4297</v>
      </c>
      <c r="B10" s="683"/>
      <c r="C10" s="684">
        <v>0</v>
      </c>
      <c r="D10" s="683">
        <v>6646575.5196887627</v>
      </c>
      <c r="E10" s="684">
        <v>1</v>
      </c>
      <c r="F10" s="685">
        <v>6646575.5196887627</v>
      </c>
    </row>
    <row r="11" spans="1:6" ht="14.4" customHeight="1" thickBot="1" x14ac:dyDescent="0.35">
      <c r="A11" s="686" t="s">
        <v>3</v>
      </c>
      <c r="B11" s="687">
        <v>53330.521935165787</v>
      </c>
      <c r="C11" s="688">
        <v>1.939957038135766E-3</v>
      </c>
      <c r="D11" s="687">
        <v>27437238.025095463</v>
      </c>
      <c r="E11" s="688">
        <v>0.99806004296186424</v>
      </c>
      <c r="F11" s="689">
        <v>27490568.547030628</v>
      </c>
    </row>
    <row r="12" spans="1:6" ht="14.4" customHeight="1" thickBot="1" x14ac:dyDescent="0.35"/>
    <row r="13" spans="1:6" ht="14.4" customHeight="1" x14ac:dyDescent="0.3">
      <c r="A13" s="690" t="s">
        <v>4298</v>
      </c>
      <c r="B13" s="662">
        <v>39210</v>
      </c>
      <c r="C13" s="680">
        <v>0.63630089291466541</v>
      </c>
      <c r="D13" s="662">
        <v>22411.79</v>
      </c>
      <c r="E13" s="680">
        <v>0.36369910708533459</v>
      </c>
      <c r="F13" s="663">
        <v>61621.79</v>
      </c>
    </row>
    <row r="14" spans="1:6" ht="14.4" customHeight="1" x14ac:dyDescent="0.3">
      <c r="A14" s="691" t="s">
        <v>4299</v>
      </c>
      <c r="B14" s="668">
        <v>5129.8381370891948</v>
      </c>
      <c r="C14" s="681">
        <v>1</v>
      </c>
      <c r="D14" s="668"/>
      <c r="E14" s="681">
        <v>0</v>
      </c>
      <c r="F14" s="669">
        <v>5129.8381370891948</v>
      </c>
    </row>
    <row r="15" spans="1:6" ht="14.4" customHeight="1" x14ac:dyDescent="0.3">
      <c r="A15" s="691" t="s">
        <v>4300</v>
      </c>
      <c r="B15" s="668">
        <v>1652.2000000000003</v>
      </c>
      <c r="C15" s="681">
        <v>1</v>
      </c>
      <c r="D15" s="668"/>
      <c r="E15" s="681">
        <v>0</v>
      </c>
      <c r="F15" s="669">
        <v>1652.2000000000003</v>
      </c>
    </row>
    <row r="16" spans="1:6" ht="14.4" customHeight="1" x14ac:dyDescent="0.3">
      <c r="A16" s="691" t="s">
        <v>4301</v>
      </c>
      <c r="B16" s="668">
        <v>1264.08</v>
      </c>
      <c r="C16" s="681">
        <v>0.40002911420045123</v>
      </c>
      <c r="D16" s="668">
        <v>1895.89</v>
      </c>
      <c r="E16" s="681">
        <v>0.59997088579954871</v>
      </c>
      <c r="F16" s="669">
        <v>3159.9700000000003</v>
      </c>
    </row>
    <row r="17" spans="1:6" ht="14.4" customHeight="1" x14ac:dyDescent="0.3">
      <c r="A17" s="691" t="s">
        <v>4302</v>
      </c>
      <c r="B17" s="668">
        <v>1125.7399999999998</v>
      </c>
      <c r="C17" s="681">
        <v>1</v>
      </c>
      <c r="D17" s="668"/>
      <c r="E17" s="681">
        <v>0</v>
      </c>
      <c r="F17" s="669">
        <v>1125.7399999999998</v>
      </c>
    </row>
    <row r="18" spans="1:6" ht="14.4" customHeight="1" x14ac:dyDescent="0.3">
      <c r="A18" s="691" t="s">
        <v>4303</v>
      </c>
      <c r="B18" s="668">
        <v>920.42</v>
      </c>
      <c r="C18" s="681">
        <v>1</v>
      </c>
      <c r="D18" s="668"/>
      <c r="E18" s="681">
        <v>0</v>
      </c>
      <c r="F18" s="669">
        <v>920.42</v>
      </c>
    </row>
    <row r="19" spans="1:6" ht="14.4" customHeight="1" x14ac:dyDescent="0.3">
      <c r="A19" s="691" t="s">
        <v>4304</v>
      </c>
      <c r="B19" s="668">
        <v>852.51</v>
      </c>
      <c r="C19" s="681">
        <v>0.86207036029567907</v>
      </c>
      <c r="D19" s="668">
        <v>136.4</v>
      </c>
      <c r="E19" s="681">
        <v>0.13792963970432093</v>
      </c>
      <c r="F19" s="669">
        <v>988.91</v>
      </c>
    </row>
    <row r="20" spans="1:6" ht="14.4" customHeight="1" x14ac:dyDescent="0.3">
      <c r="A20" s="691" t="s">
        <v>4305</v>
      </c>
      <c r="B20" s="668">
        <v>804.79435463165794</v>
      </c>
      <c r="C20" s="681">
        <v>0.17964293746660967</v>
      </c>
      <c r="D20" s="668">
        <v>3675.1722167301891</v>
      </c>
      <c r="E20" s="681">
        <v>0.82035706253339036</v>
      </c>
      <c r="F20" s="669">
        <v>4479.9665713618469</v>
      </c>
    </row>
    <row r="21" spans="1:6" ht="14.4" customHeight="1" x14ac:dyDescent="0.3">
      <c r="A21" s="691" t="s">
        <v>4306</v>
      </c>
      <c r="B21" s="668">
        <v>734.32944344493342</v>
      </c>
      <c r="C21" s="681">
        <v>5.2849759323110876E-3</v>
      </c>
      <c r="D21" s="668">
        <v>138212.27179941363</v>
      </c>
      <c r="E21" s="681">
        <v>0.99471502406768886</v>
      </c>
      <c r="F21" s="669">
        <v>138946.60124285857</v>
      </c>
    </row>
    <row r="22" spans="1:6" ht="14.4" customHeight="1" x14ac:dyDescent="0.3">
      <c r="A22" s="691" t="s">
        <v>4307</v>
      </c>
      <c r="B22" s="668">
        <v>525.65</v>
      </c>
      <c r="C22" s="681">
        <v>1</v>
      </c>
      <c r="D22" s="668"/>
      <c r="E22" s="681">
        <v>0</v>
      </c>
      <c r="F22" s="669">
        <v>525.65</v>
      </c>
    </row>
    <row r="23" spans="1:6" ht="14.4" customHeight="1" x14ac:dyDescent="0.3">
      <c r="A23" s="691" t="s">
        <v>4308</v>
      </c>
      <c r="B23" s="668">
        <v>426.9500000000001</v>
      </c>
      <c r="C23" s="681">
        <v>0.33351560364019844</v>
      </c>
      <c r="D23" s="668">
        <v>853.2</v>
      </c>
      <c r="E23" s="681">
        <v>0.66648439635980161</v>
      </c>
      <c r="F23" s="669">
        <v>1280.1500000000001</v>
      </c>
    </row>
    <row r="24" spans="1:6" ht="14.4" customHeight="1" x14ac:dyDescent="0.3">
      <c r="A24" s="691" t="s">
        <v>4309</v>
      </c>
      <c r="B24" s="668">
        <v>240.6400000000001</v>
      </c>
      <c r="C24" s="681">
        <v>1</v>
      </c>
      <c r="D24" s="668"/>
      <c r="E24" s="681">
        <v>0</v>
      </c>
      <c r="F24" s="669">
        <v>240.6400000000001</v>
      </c>
    </row>
    <row r="25" spans="1:6" ht="14.4" customHeight="1" x14ac:dyDescent="0.3">
      <c r="A25" s="691" t="s">
        <v>4310</v>
      </c>
      <c r="B25" s="668">
        <v>154.31</v>
      </c>
      <c r="C25" s="681">
        <v>3.4716413986870531E-3</v>
      </c>
      <c r="D25" s="668">
        <v>44294.405255659418</v>
      </c>
      <c r="E25" s="681">
        <v>0.99652835860131295</v>
      </c>
      <c r="F25" s="669">
        <v>44448.715255659416</v>
      </c>
    </row>
    <row r="26" spans="1:6" ht="14.4" customHeight="1" x14ac:dyDescent="0.3">
      <c r="A26" s="691" t="s">
        <v>4311</v>
      </c>
      <c r="B26" s="668">
        <v>105.26999999999998</v>
      </c>
      <c r="C26" s="681">
        <v>5.0700324579834822E-3</v>
      </c>
      <c r="D26" s="668">
        <v>20657.910684225699</v>
      </c>
      <c r="E26" s="681">
        <v>0.99492996754201646</v>
      </c>
      <c r="F26" s="669">
        <v>20763.180684225699</v>
      </c>
    </row>
    <row r="27" spans="1:6" ht="14.4" customHeight="1" x14ac:dyDescent="0.3">
      <c r="A27" s="691" t="s">
        <v>4312</v>
      </c>
      <c r="B27" s="668">
        <v>103.31999999999998</v>
      </c>
      <c r="C27" s="681">
        <v>1.7519595583629737E-2</v>
      </c>
      <c r="D27" s="668">
        <v>5794.0764043177978</v>
      </c>
      <c r="E27" s="681">
        <v>0.9824804044163703</v>
      </c>
      <c r="F27" s="669">
        <v>5897.3964043177975</v>
      </c>
    </row>
    <row r="28" spans="1:6" ht="14.4" customHeight="1" x14ac:dyDescent="0.3">
      <c r="A28" s="691" t="s">
        <v>4313</v>
      </c>
      <c r="B28" s="668">
        <v>47.59</v>
      </c>
      <c r="C28" s="681">
        <v>5.8332555121718609E-2</v>
      </c>
      <c r="D28" s="668">
        <v>768.24945535554127</v>
      </c>
      <c r="E28" s="681">
        <v>0.94166744487828136</v>
      </c>
      <c r="F28" s="669">
        <v>815.8394553555413</v>
      </c>
    </row>
    <row r="29" spans="1:6" ht="14.4" customHeight="1" x14ac:dyDescent="0.3">
      <c r="A29" s="691" t="s">
        <v>4314</v>
      </c>
      <c r="B29" s="668">
        <v>32.880000000000003</v>
      </c>
      <c r="C29" s="681">
        <v>5.1120924089347224E-3</v>
      </c>
      <c r="D29" s="668">
        <v>6398.928615691997</v>
      </c>
      <c r="E29" s="681">
        <v>0.99488790759106527</v>
      </c>
      <c r="F29" s="669">
        <v>6431.8086156919971</v>
      </c>
    </row>
    <row r="30" spans="1:6" ht="14.4" customHeight="1" x14ac:dyDescent="0.3">
      <c r="A30" s="691" t="s">
        <v>4315</v>
      </c>
      <c r="B30" s="668"/>
      <c r="C30" s="681">
        <v>0</v>
      </c>
      <c r="D30" s="668">
        <v>3682.0380236055503</v>
      </c>
      <c r="E30" s="681">
        <v>1</v>
      </c>
      <c r="F30" s="669">
        <v>3682.0380236055503</v>
      </c>
    </row>
    <row r="31" spans="1:6" ht="14.4" customHeight="1" x14ac:dyDescent="0.3">
      <c r="A31" s="691" t="s">
        <v>4316</v>
      </c>
      <c r="B31" s="668"/>
      <c r="C31" s="681">
        <v>0</v>
      </c>
      <c r="D31" s="668">
        <v>2048943.8959575272</v>
      </c>
      <c r="E31" s="681">
        <v>1</v>
      </c>
      <c r="F31" s="669">
        <v>2048943.8959575272</v>
      </c>
    </row>
    <row r="32" spans="1:6" ht="14.4" customHeight="1" x14ac:dyDescent="0.3">
      <c r="A32" s="691" t="s">
        <v>4317</v>
      </c>
      <c r="B32" s="668"/>
      <c r="C32" s="681">
        <v>0</v>
      </c>
      <c r="D32" s="668">
        <v>6066.9</v>
      </c>
      <c r="E32" s="681">
        <v>1</v>
      </c>
      <c r="F32" s="669">
        <v>6066.9</v>
      </c>
    </row>
    <row r="33" spans="1:6" ht="14.4" customHeight="1" x14ac:dyDescent="0.3">
      <c r="A33" s="691" t="s">
        <v>4318</v>
      </c>
      <c r="B33" s="668"/>
      <c r="C33" s="681">
        <v>0</v>
      </c>
      <c r="D33" s="668">
        <v>385.88</v>
      </c>
      <c r="E33" s="681">
        <v>1</v>
      </c>
      <c r="F33" s="669">
        <v>385.88</v>
      </c>
    </row>
    <row r="34" spans="1:6" ht="14.4" customHeight="1" x14ac:dyDescent="0.3">
      <c r="A34" s="691" t="s">
        <v>4319</v>
      </c>
      <c r="B34" s="668"/>
      <c r="C34" s="681">
        <v>0</v>
      </c>
      <c r="D34" s="668">
        <v>490.84900845214565</v>
      </c>
      <c r="E34" s="681">
        <v>1</v>
      </c>
      <c r="F34" s="669">
        <v>490.84900845214565</v>
      </c>
    </row>
    <row r="35" spans="1:6" ht="14.4" customHeight="1" x14ac:dyDescent="0.3">
      <c r="A35" s="691" t="s">
        <v>4320</v>
      </c>
      <c r="B35" s="668"/>
      <c r="C35" s="681">
        <v>0</v>
      </c>
      <c r="D35" s="668">
        <v>1317.4679673096487</v>
      </c>
      <c r="E35" s="681">
        <v>1</v>
      </c>
      <c r="F35" s="669">
        <v>1317.4679673096487</v>
      </c>
    </row>
    <row r="36" spans="1:6" ht="14.4" customHeight="1" x14ac:dyDescent="0.3">
      <c r="A36" s="691" t="s">
        <v>4321</v>
      </c>
      <c r="B36" s="668"/>
      <c r="C36" s="681">
        <v>0</v>
      </c>
      <c r="D36" s="668">
        <v>481.07026425904479</v>
      </c>
      <c r="E36" s="681">
        <v>1</v>
      </c>
      <c r="F36" s="669">
        <v>481.07026425904479</v>
      </c>
    </row>
    <row r="37" spans="1:6" ht="14.4" customHeight="1" x14ac:dyDescent="0.3">
      <c r="A37" s="691" t="s">
        <v>4322</v>
      </c>
      <c r="B37" s="668"/>
      <c r="C37" s="681">
        <v>0</v>
      </c>
      <c r="D37" s="668">
        <v>402.81977555697432</v>
      </c>
      <c r="E37" s="681">
        <v>1</v>
      </c>
      <c r="F37" s="669">
        <v>402.81977555697432</v>
      </c>
    </row>
    <row r="38" spans="1:6" ht="14.4" customHeight="1" x14ac:dyDescent="0.3">
      <c r="A38" s="691" t="s">
        <v>4323</v>
      </c>
      <c r="B38" s="668"/>
      <c r="C38" s="681">
        <v>0</v>
      </c>
      <c r="D38" s="668">
        <v>2925778.6799999997</v>
      </c>
      <c r="E38" s="681">
        <v>1</v>
      </c>
      <c r="F38" s="669">
        <v>2925778.6799999997</v>
      </c>
    </row>
    <row r="39" spans="1:6" ht="14.4" customHeight="1" x14ac:dyDescent="0.3">
      <c r="A39" s="691" t="s">
        <v>4324</v>
      </c>
      <c r="B39" s="668"/>
      <c r="C39" s="681">
        <v>0</v>
      </c>
      <c r="D39" s="668">
        <v>222.12999999999991</v>
      </c>
      <c r="E39" s="681">
        <v>1</v>
      </c>
      <c r="F39" s="669">
        <v>222.12999999999991</v>
      </c>
    </row>
    <row r="40" spans="1:6" ht="14.4" customHeight="1" x14ac:dyDescent="0.3">
      <c r="A40" s="691" t="s">
        <v>4325</v>
      </c>
      <c r="B40" s="668"/>
      <c r="C40" s="681">
        <v>0</v>
      </c>
      <c r="D40" s="668">
        <v>1293.77</v>
      </c>
      <c r="E40" s="681">
        <v>1</v>
      </c>
      <c r="F40" s="669">
        <v>1293.77</v>
      </c>
    </row>
    <row r="41" spans="1:6" ht="14.4" customHeight="1" x14ac:dyDescent="0.3">
      <c r="A41" s="691" t="s">
        <v>4326</v>
      </c>
      <c r="B41" s="668"/>
      <c r="C41" s="681">
        <v>0</v>
      </c>
      <c r="D41" s="668">
        <v>3341.3932667604813</v>
      </c>
      <c r="E41" s="681">
        <v>1</v>
      </c>
      <c r="F41" s="669">
        <v>3341.3932667604813</v>
      </c>
    </row>
    <row r="42" spans="1:6" ht="14.4" customHeight="1" x14ac:dyDescent="0.3">
      <c r="A42" s="691" t="s">
        <v>4327</v>
      </c>
      <c r="B42" s="668"/>
      <c r="C42" s="681">
        <v>0</v>
      </c>
      <c r="D42" s="668">
        <v>788.33925386673127</v>
      </c>
      <c r="E42" s="681">
        <v>1</v>
      </c>
      <c r="F42" s="669">
        <v>788.33925386673127</v>
      </c>
    </row>
    <row r="43" spans="1:6" ht="14.4" customHeight="1" x14ac:dyDescent="0.3">
      <c r="A43" s="691" t="s">
        <v>4328</v>
      </c>
      <c r="B43" s="668"/>
      <c r="C43" s="681">
        <v>0</v>
      </c>
      <c r="D43" s="668">
        <v>1616.2183449403262</v>
      </c>
      <c r="E43" s="681">
        <v>1</v>
      </c>
      <c r="F43" s="669">
        <v>1616.2183449403262</v>
      </c>
    </row>
    <row r="44" spans="1:6" ht="14.4" customHeight="1" x14ac:dyDescent="0.3">
      <c r="A44" s="691" t="s">
        <v>4329</v>
      </c>
      <c r="B44" s="668"/>
      <c r="C44" s="681">
        <v>0</v>
      </c>
      <c r="D44" s="668">
        <v>142.34000000000003</v>
      </c>
      <c r="E44" s="681">
        <v>1</v>
      </c>
      <c r="F44" s="669">
        <v>142.34000000000003</v>
      </c>
    </row>
    <row r="45" spans="1:6" ht="14.4" customHeight="1" x14ac:dyDescent="0.3">
      <c r="A45" s="691" t="s">
        <v>4330</v>
      </c>
      <c r="B45" s="668"/>
      <c r="C45" s="681">
        <v>0</v>
      </c>
      <c r="D45" s="668">
        <v>4378.989835453769</v>
      </c>
      <c r="E45" s="681">
        <v>1</v>
      </c>
      <c r="F45" s="669">
        <v>4378.989835453769</v>
      </c>
    </row>
    <row r="46" spans="1:6" ht="14.4" customHeight="1" x14ac:dyDescent="0.3">
      <c r="A46" s="691" t="s">
        <v>4331</v>
      </c>
      <c r="B46" s="668"/>
      <c r="C46" s="681">
        <v>0</v>
      </c>
      <c r="D46" s="668">
        <v>326.95999999999998</v>
      </c>
      <c r="E46" s="681">
        <v>1</v>
      </c>
      <c r="F46" s="669">
        <v>326.95999999999998</v>
      </c>
    </row>
    <row r="47" spans="1:6" ht="14.4" customHeight="1" x14ac:dyDescent="0.3">
      <c r="A47" s="691" t="s">
        <v>4332</v>
      </c>
      <c r="B47" s="668"/>
      <c r="C47" s="681">
        <v>0</v>
      </c>
      <c r="D47" s="668">
        <v>90.819999999999979</v>
      </c>
      <c r="E47" s="681">
        <v>1</v>
      </c>
      <c r="F47" s="669">
        <v>90.819999999999979</v>
      </c>
    </row>
    <row r="48" spans="1:6" ht="14.4" customHeight="1" x14ac:dyDescent="0.3">
      <c r="A48" s="691" t="s">
        <v>4333</v>
      </c>
      <c r="B48" s="668"/>
      <c r="C48" s="681">
        <v>0</v>
      </c>
      <c r="D48" s="668">
        <v>22846.400000000001</v>
      </c>
      <c r="E48" s="681">
        <v>1</v>
      </c>
      <c r="F48" s="669">
        <v>22846.400000000001</v>
      </c>
    </row>
    <row r="49" spans="1:6" ht="14.4" customHeight="1" x14ac:dyDescent="0.3">
      <c r="A49" s="691" t="s">
        <v>4334</v>
      </c>
      <c r="B49" s="668"/>
      <c r="C49" s="681">
        <v>0</v>
      </c>
      <c r="D49" s="668">
        <v>1858.52</v>
      </c>
      <c r="E49" s="681">
        <v>1</v>
      </c>
      <c r="F49" s="669">
        <v>1858.52</v>
      </c>
    </row>
    <row r="50" spans="1:6" ht="14.4" customHeight="1" x14ac:dyDescent="0.3">
      <c r="A50" s="691" t="s">
        <v>4335</v>
      </c>
      <c r="B50" s="668"/>
      <c r="C50" s="681">
        <v>0</v>
      </c>
      <c r="D50" s="668">
        <v>2027182.0720000002</v>
      </c>
      <c r="E50" s="681">
        <v>1</v>
      </c>
      <c r="F50" s="669">
        <v>2027182.0720000002</v>
      </c>
    </row>
    <row r="51" spans="1:6" ht="14.4" customHeight="1" x14ac:dyDescent="0.3">
      <c r="A51" s="691" t="s">
        <v>4336</v>
      </c>
      <c r="B51" s="668"/>
      <c r="C51" s="681">
        <v>0</v>
      </c>
      <c r="D51" s="668">
        <v>147.12011346148088</v>
      </c>
      <c r="E51" s="681">
        <v>1</v>
      </c>
      <c r="F51" s="669">
        <v>147.12011346148088</v>
      </c>
    </row>
    <row r="52" spans="1:6" ht="14.4" customHeight="1" x14ac:dyDescent="0.3">
      <c r="A52" s="691" t="s">
        <v>4337</v>
      </c>
      <c r="B52" s="668"/>
      <c r="C52" s="681">
        <v>0</v>
      </c>
      <c r="D52" s="668">
        <v>406078.96120306291</v>
      </c>
      <c r="E52" s="681">
        <v>1</v>
      </c>
      <c r="F52" s="669">
        <v>406078.96120306291</v>
      </c>
    </row>
    <row r="53" spans="1:6" ht="14.4" customHeight="1" x14ac:dyDescent="0.3">
      <c r="A53" s="691" t="s">
        <v>4338</v>
      </c>
      <c r="B53" s="668"/>
      <c r="C53" s="681">
        <v>0</v>
      </c>
      <c r="D53" s="668">
        <v>210.18000000000006</v>
      </c>
      <c r="E53" s="681">
        <v>1</v>
      </c>
      <c r="F53" s="669">
        <v>210.18000000000006</v>
      </c>
    </row>
    <row r="54" spans="1:6" ht="14.4" customHeight="1" x14ac:dyDescent="0.3">
      <c r="A54" s="691" t="s">
        <v>4339</v>
      </c>
      <c r="B54" s="668"/>
      <c r="C54" s="681">
        <v>0</v>
      </c>
      <c r="D54" s="668">
        <v>2455640.262857683</v>
      </c>
      <c r="E54" s="681">
        <v>1</v>
      </c>
      <c r="F54" s="669">
        <v>2455640.262857683</v>
      </c>
    </row>
    <row r="55" spans="1:6" ht="14.4" customHeight="1" x14ac:dyDescent="0.3">
      <c r="A55" s="691" t="s">
        <v>4340</v>
      </c>
      <c r="B55" s="668"/>
      <c r="C55" s="681">
        <v>0</v>
      </c>
      <c r="D55" s="668">
        <v>609.3599999999999</v>
      </c>
      <c r="E55" s="681">
        <v>1</v>
      </c>
      <c r="F55" s="669">
        <v>609.3599999999999</v>
      </c>
    </row>
    <row r="56" spans="1:6" ht="14.4" customHeight="1" x14ac:dyDescent="0.3">
      <c r="A56" s="691" t="s">
        <v>4341</v>
      </c>
      <c r="B56" s="668"/>
      <c r="C56" s="681">
        <v>0</v>
      </c>
      <c r="D56" s="668">
        <v>2740.5297387520013</v>
      </c>
      <c r="E56" s="681">
        <v>1</v>
      </c>
      <c r="F56" s="669">
        <v>2740.5297387520013</v>
      </c>
    </row>
    <row r="57" spans="1:6" ht="14.4" customHeight="1" x14ac:dyDescent="0.3">
      <c r="A57" s="691" t="s">
        <v>4342</v>
      </c>
      <c r="B57" s="668"/>
      <c r="C57" s="681">
        <v>0</v>
      </c>
      <c r="D57" s="668">
        <v>236.66976170916595</v>
      </c>
      <c r="E57" s="681">
        <v>1</v>
      </c>
      <c r="F57" s="669">
        <v>236.66976170916595</v>
      </c>
    </row>
    <row r="58" spans="1:6" ht="14.4" customHeight="1" x14ac:dyDescent="0.3">
      <c r="A58" s="691" t="s">
        <v>4343</v>
      </c>
      <c r="B58" s="668"/>
      <c r="C58" s="681">
        <v>0</v>
      </c>
      <c r="D58" s="668">
        <v>2125.41</v>
      </c>
      <c r="E58" s="681">
        <v>1</v>
      </c>
      <c r="F58" s="669">
        <v>2125.41</v>
      </c>
    </row>
    <row r="59" spans="1:6" ht="14.4" customHeight="1" x14ac:dyDescent="0.3">
      <c r="A59" s="691" t="s">
        <v>4344</v>
      </c>
      <c r="B59" s="668"/>
      <c r="C59" s="681">
        <v>0</v>
      </c>
      <c r="D59" s="668">
        <v>2339.689325714095</v>
      </c>
      <c r="E59" s="681">
        <v>1</v>
      </c>
      <c r="F59" s="669">
        <v>2339.689325714095</v>
      </c>
    </row>
    <row r="60" spans="1:6" ht="14.4" customHeight="1" x14ac:dyDescent="0.3">
      <c r="A60" s="691" t="s">
        <v>4345</v>
      </c>
      <c r="B60" s="668"/>
      <c r="C60" s="681">
        <v>0</v>
      </c>
      <c r="D60" s="668">
        <v>236.45999999999998</v>
      </c>
      <c r="E60" s="681">
        <v>1</v>
      </c>
      <c r="F60" s="669">
        <v>236.45999999999998</v>
      </c>
    </row>
    <row r="61" spans="1:6" ht="14.4" customHeight="1" x14ac:dyDescent="0.3">
      <c r="A61" s="691" t="s">
        <v>4346</v>
      </c>
      <c r="B61" s="668"/>
      <c r="C61" s="681">
        <v>0</v>
      </c>
      <c r="D61" s="668">
        <v>577.72</v>
      </c>
      <c r="E61" s="681">
        <v>1</v>
      </c>
      <c r="F61" s="669">
        <v>577.72</v>
      </c>
    </row>
    <row r="62" spans="1:6" ht="14.4" customHeight="1" x14ac:dyDescent="0.3">
      <c r="A62" s="691" t="s">
        <v>4347</v>
      </c>
      <c r="B62" s="668"/>
      <c r="C62" s="681">
        <v>0</v>
      </c>
      <c r="D62" s="668">
        <v>180.76000000000002</v>
      </c>
      <c r="E62" s="681">
        <v>1</v>
      </c>
      <c r="F62" s="669">
        <v>180.76000000000002</v>
      </c>
    </row>
    <row r="63" spans="1:6" ht="14.4" customHeight="1" x14ac:dyDescent="0.3">
      <c r="A63" s="691" t="s">
        <v>4348</v>
      </c>
      <c r="B63" s="668"/>
      <c r="C63" s="681">
        <v>0</v>
      </c>
      <c r="D63" s="668">
        <v>1766.8188233180772</v>
      </c>
      <c r="E63" s="681">
        <v>1</v>
      </c>
      <c r="F63" s="669">
        <v>1766.8188233180772</v>
      </c>
    </row>
    <row r="64" spans="1:6" ht="14.4" customHeight="1" x14ac:dyDescent="0.3">
      <c r="A64" s="691" t="s">
        <v>4349</v>
      </c>
      <c r="B64" s="668"/>
      <c r="C64" s="681">
        <v>0</v>
      </c>
      <c r="D64" s="668">
        <v>648.01</v>
      </c>
      <c r="E64" s="681">
        <v>1</v>
      </c>
      <c r="F64" s="669">
        <v>648.01</v>
      </c>
    </row>
    <row r="65" spans="1:6" ht="14.4" customHeight="1" x14ac:dyDescent="0.3">
      <c r="A65" s="691" t="s">
        <v>4350</v>
      </c>
      <c r="B65" s="668"/>
      <c r="C65" s="681">
        <v>0</v>
      </c>
      <c r="D65" s="668">
        <v>1392.91</v>
      </c>
      <c r="E65" s="681">
        <v>1</v>
      </c>
      <c r="F65" s="669">
        <v>1392.91</v>
      </c>
    </row>
    <row r="66" spans="1:6" ht="14.4" customHeight="1" x14ac:dyDescent="0.3">
      <c r="A66" s="691" t="s">
        <v>4351</v>
      </c>
      <c r="B66" s="668"/>
      <c r="C66" s="681">
        <v>0</v>
      </c>
      <c r="D66" s="668">
        <v>1104.19</v>
      </c>
      <c r="E66" s="681">
        <v>1</v>
      </c>
      <c r="F66" s="669">
        <v>1104.19</v>
      </c>
    </row>
    <row r="67" spans="1:6" ht="14.4" customHeight="1" x14ac:dyDescent="0.3">
      <c r="A67" s="691" t="s">
        <v>4352</v>
      </c>
      <c r="B67" s="668"/>
      <c r="C67" s="681">
        <v>0</v>
      </c>
      <c r="D67" s="668">
        <v>1088.6200000000001</v>
      </c>
      <c r="E67" s="681">
        <v>1</v>
      </c>
      <c r="F67" s="669">
        <v>1088.6200000000001</v>
      </c>
    </row>
    <row r="68" spans="1:6" ht="14.4" customHeight="1" x14ac:dyDescent="0.3">
      <c r="A68" s="691" t="s">
        <v>4353</v>
      </c>
      <c r="B68" s="668"/>
      <c r="C68" s="681">
        <v>0</v>
      </c>
      <c r="D68" s="668">
        <v>7007.6195049324415</v>
      </c>
      <c r="E68" s="681">
        <v>1</v>
      </c>
      <c r="F68" s="669">
        <v>7007.6195049324415</v>
      </c>
    </row>
    <row r="69" spans="1:6" ht="14.4" customHeight="1" x14ac:dyDescent="0.3">
      <c r="A69" s="691" t="s">
        <v>4354</v>
      </c>
      <c r="B69" s="668"/>
      <c r="C69" s="681">
        <v>0</v>
      </c>
      <c r="D69" s="668">
        <v>112140.89069263834</v>
      </c>
      <c r="E69" s="681">
        <v>1</v>
      </c>
      <c r="F69" s="669">
        <v>112140.89069263834</v>
      </c>
    </row>
    <row r="70" spans="1:6" ht="14.4" customHeight="1" x14ac:dyDescent="0.3">
      <c r="A70" s="691" t="s">
        <v>4355</v>
      </c>
      <c r="B70" s="668"/>
      <c r="C70" s="681">
        <v>0</v>
      </c>
      <c r="D70" s="668">
        <v>41235.420000000006</v>
      </c>
      <c r="E70" s="681">
        <v>1</v>
      </c>
      <c r="F70" s="669">
        <v>41235.420000000006</v>
      </c>
    </row>
    <row r="71" spans="1:6" ht="14.4" customHeight="1" x14ac:dyDescent="0.3">
      <c r="A71" s="691" t="s">
        <v>4356</v>
      </c>
      <c r="B71" s="668"/>
      <c r="C71" s="681">
        <v>0</v>
      </c>
      <c r="D71" s="668">
        <v>3771864.6500000004</v>
      </c>
      <c r="E71" s="681">
        <v>1</v>
      </c>
      <c r="F71" s="669">
        <v>3771864.6500000004</v>
      </c>
    </row>
    <row r="72" spans="1:6" ht="14.4" customHeight="1" x14ac:dyDescent="0.3">
      <c r="A72" s="691" t="s">
        <v>4357</v>
      </c>
      <c r="B72" s="668"/>
      <c r="C72" s="681">
        <v>0</v>
      </c>
      <c r="D72" s="668">
        <v>316863.58946554334</v>
      </c>
      <c r="E72" s="681">
        <v>1</v>
      </c>
      <c r="F72" s="669">
        <v>316863.58946554334</v>
      </c>
    </row>
    <row r="73" spans="1:6" ht="14.4" customHeight="1" x14ac:dyDescent="0.3">
      <c r="A73" s="691" t="s">
        <v>4358</v>
      </c>
      <c r="B73" s="668"/>
      <c r="C73" s="681">
        <v>0</v>
      </c>
      <c r="D73" s="668">
        <v>3087.9600000000005</v>
      </c>
      <c r="E73" s="681">
        <v>1</v>
      </c>
      <c r="F73" s="669">
        <v>3087.9600000000005</v>
      </c>
    </row>
    <row r="74" spans="1:6" ht="14.4" customHeight="1" x14ac:dyDescent="0.3">
      <c r="A74" s="691" t="s">
        <v>4359</v>
      </c>
      <c r="B74" s="668"/>
      <c r="C74" s="681">
        <v>0</v>
      </c>
      <c r="D74" s="668">
        <v>7036558.6892815661</v>
      </c>
      <c r="E74" s="681">
        <v>1</v>
      </c>
      <c r="F74" s="669">
        <v>7036558.6892815661</v>
      </c>
    </row>
    <row r="75" spans="1:6" ht="14.4" customHeight="1" x14ac:dyDescent="0.3">
      <c r="A75" s="691" t="s">
        <v>4360</v>
      </c>
      <c r="B75" s="668"/>
      <c r="C75" s="681">
        <v>0</v>
      </c>
      <c r="D75" s="668">
        <v>2050.24129939251</v>
      </c>
      <c r="E75" s="681">
        <v>1</v>
      </c>
      <c r="F75" s="669">
        <v>2050.24129939251</v>
      </c>
    </row>
    <row r="76" spans="1:6" ht="14.4" customHeight="1" x14ac:dyDescent="0.3">
      <c r="A76" s="691" t="s">
        <v>4361</v>
      </c>
      <c r="B76" s="668"/>
      <c r="C76" s="681">
        <v>0</v>
      </c>
      <c r="D76" s="668">
        <v>646555.61999999988</v>
      </c>
      <c r="E76" s="681">
        <v>1</v>
      </c>
      <c r="F76" s="669">
        <v>646555.61999999988</v>
      </c>
    </row>
    <row r="77" spans="1:6" ht="14.4" customHeight="1" x14ac:dyDescent="0.3">
      <c r="A77" s="691" t="s">
        <v>4362</v>
      </c>
      <c r="B77" s="668"/>
      <c r="C77" s="681">
        <v>0</v>
      </c>
      <c r="D77" s="668">
        <v>61048.35</v>
      </c>
      <c r="E77" s="681">
        <v>1</v>
      </c>
      <c r="F77" s="669">
        <v>61048.35</v>
      </c>
    </row>
    <row r="78" spans="1:6" ht="14.4" customHeight="1" x14ac:dyDescent="0.3">
      <c r="A78" s="691" t="s">
        <v>4363</v>
      </c>
      <c r="B78" s="668"/>
      <c r="C78" s="681">
        <v>0</v>
      </c>
      <c r="D78" s="668">
        <v>2210.2200000000007</v>
      </c>
      <c r="E78" s="681">
        <v>1</v>
      </c>
      <c r="F78" s="669">
        <v>2210.2200000000007</v>
      </c>
    </row>
    <row r="79" spans="1:6" ht="14.4" customHeight="1" x14ac:dyDescent="0.3">
      <c r="A79" s="691" t="s">
        <v>4364</v>
      </c>
      <c r="B79" s="668"/>
      <c r="C79" s="681">
        <v>0</v>
      </c>
      <c r="D79" s="668">
        <v>1020.7584855571967</v>
      </c>
      <c r="E79" s="681">
        <v>1</v>
      </c>
      <c r="F79" s="669">
        <v>1020.7584855571967</v>
      </c>
    </row>
    <row r="80" spans="1:6" ht="14.4" customHeight="1" x14ac:dyDescent="0.3">
      <c r="A80" s="691" t="s">
        <v>4365</v>
      </c>
      <c r="B80" s="668"/>
      <c r="C80" s="681">
        <v>0</v>
      </c>
      <c r="D80" s="668">
        <v>228710.79108410593</v>
      </c>
      <c r="E80" s="681">
        <v>1</v>
      </c>
      <c r="F80" s="669">
        <v>228710.79108410593</v>
      </c>
    </row>
    <row r="81" spans="1:6" ht="14.4" customHeight="1" x14ac:dyDescent="0.3">
      <c r="A81" s="691" t="s">
        <v>4366</v>
      </c>
      <c r="B81" s="668"/>
      <c r="C81" s="681">
        <v>0</v>
      </c>
      <c r="D81" s="668">
        <v>770.46871459195324</v>
      </c>
      <c r="E81" s="681">
        <v>1</v>
      </c>
      <c r="F81" s="669">
        <v>770.46871459195324</v>
      </c>
    </row>
    <row r="82" spans="1:6" ht="14.4" customHeight="1" x14ac:dyDescent="0.3">
      <c r="A82" s="691" t="s">
        <v>4367</v>
      </c>
      <c r="B82" s="668"/>
      <c r="C82" s="681">
        <v>0</v>
      </c>
      <c r="D82" s="668">
        <v>219.12</v>
      </c>
      <c r="E82" s="681">
        <v>1</v>
      </c>
      <c r="F82" s="669">
        <v>219.12</v>
      </c>
    </row>
    <row r="83" spans="1:6" ht="14.4" customHeight="1" x14ac:dyDescent="0.3">
      <c r="A83" s="691" t="s">
        <v>4368</v>
      </c>
      <c r="B83" s="668"/>
      <c r="C83" s="681">
        <v>0</v>
      </c>
      <c r="D83" s="668">
        <v>4158</v>
      </c>
      <c r="E83" s="681">
        <v>1</v>
      </c>
      <c r="F83" s="669">
        <v>4158</v>
      </c>
    </row>
    <row r="84" spans="1:6" ht="14.4" customHeight="1" x14ac:dyDescent="0.3">
      <c r="A84" s="691" t="s">
        <v>4369</v>
      </c>
      <c r="B84" s="668"/>
      <c r="C84" s="681">
        <v>0</v>
      </c>
      <c r="D84" s="668">
        <v>41009.492134780492</v>
      </c>
      <c r="E84" s="681">
        <v>1</v>
      </c>
      <c r="F84" s="669">
        <v>41009.492134780492</v>
      </c>
    </row>
    <row r="85" spans="1:6" ht="14.4" customHeight="1" x14ac:dyDescent="0.3">
      <c r="A85" s="691" t="s">
        <v>4370</v>
      </c>
      <c r="B85" s="668"/>
      <c r="C85" s="681">
        <v>0</v>
      </c>
      <c r="D85" s="668">
        <v>762.29999999999973</v>
      </c>
      <c r="E85" s="681">
        <v>1</v>
      </c>
      <c r="F85" s="669">
        <v>762.29999999999973</v>
      </c>
    </row>
    <row r="86" spans="1:6" ht="14.4" customHeight="1" x14ac:dyDescent="0.3">
      <c r="A86" s="691" t="s">
        <v>4371</v>
      </c>
      <c r="B86" s="668"/>
      <c r="C86" s="681">
        <v>0</v>
      </c>
      <c r="D86" s="668">
        <v>585.10001405149421</v>
      </c>
      <c r="E86" s="681">
        <v>1</v>
      </c>
      <c r="F86" s="669">
        <v>585.10001405149421</v>
      </c>
    </row>
    <row r="87" spans="1:6" ht="14.4" customHeight="1" x14ac:dyDescent="0.3">
      <c r="A87" s="691" t="s">
        <v>4372</v>
      </c>
      <c r="B87" s="668"/>
      <c r="C87" s="681">
        <v>0</v>
      </c>
      <c r="D87" s="668">
        <v>65870.78814902337</v>
      </c>
      <c r="E87" s="681">
        <v>1</v>
      </c>
      <c r="F87" s="669">
        <v>65870.78814902337</v>
      </c>
    </row>
    <row r="88" spans="1:6" ht="14.4" customHeight="1" x14ac:dyDescent="0.3">
      <c r="A88" s="691" t="s">
        <v>4373</v>
      </c>
      <c r="B88" s="668"/>
      <c r="C88" s="681">
        <v>0</v>
      </c>
      <c r="D88" s="668">
        <v>11367.419599309702</v>
      </c>
      <c r="E88" s="681">
        <v>1</v>
      </c>
      <c r="F88" s="669">
        <v>11367.419599309702</v>
      </c>
    </row>
    <row r="89" spans="1:6" ht="14.4" customHeight="1" x14ac:dyDescent="0.3">
      <c r="A89" s="691" t="s">
        <v>4374</v>
      </c>
      <c r="B89" s="668"/>
      <c r="C89" s="681">
        <v>0</v>
      </c>
      <c r="D89" s="668">
        <v>89.32</v>
      </c>
      <c r="E89" s="681">
        <v>1</v>
      </c>
      <c r="F89" s="669">
        <v>89.32</v>
      </c>
    </row>
    <row r="90" spans="1:6" ht="14.4" customHeight="1" x14ac:dyDescent="0.3">
      <c r="A90" s="691" t="s">
        <v>4375</v>
      </c>
      <c r="B90" s="668"/>
      <c r="C90" s="681">
        <v>0</v>
      </c>
      <c r="D90" s="668">
        <v>5450.7861746897315</v>
      </c>
      <c r="E90" s="681">
        <v>1</v>
      </c>
      <c r="F90" s="669">
        <v>5450.7861746897315</v>
      </c>
    </row>
    <row r="91" spans="1:6" ht="14.4" customHeight="1" x14ac:dyDescent="0.3">
      <c r="A91" s="691" t="s">
        <v>4376</v>
      </c>
      <c r="B91" s="668"/>
      <c r="C91" s="681">
        <v>0</v>
      </c>
      <c r="D91" s="668">
        <v>133.37999999999997</v>
      </c>
      <c r="E91" s="681">
        <v>1</v>
      </c>
      <c r="F91" s="669">
        <v>133.37999999999997</v>
      </c>
    </row>
    <row r="92" spans="1:6" ht="14.4" customHeight="1" x14ac:dyDescent="0.3">
      <c r="A92" s="691" t="s">
        <v>4377</v>
      </c>
      <c r="B92" s="668"/>
      <c r="C92" s="681">
        <v>0</v>
      </c>
      <c r="D92" s="668">
        <v>1919.9605677804268</v>
      </c>
      <c r="E92" s="681">
        <v>1</v>
      </c>
      <c r="F92" s="669">
        <v>1919.9605677804268</v>
      </c>
    </row>
    <row r="93" spans="1:6" ht="14.4" customHeight="1" x14ac:dyDescent="0.3">
      <c r="A93" s="691" t="s">
        <v>4378</v>
      </c>
      <c r="B93" s="668"/>
      <c r="C93" s="681">
        <v>0</v>
      </c>
      <c r="D93" s="668">
        <v>141307.04999999999</v>
      </c>
      <c r="E93" s="681">
        <v>1</v>
      </c>
      <c r="F93" s="669">
        <v>141307.04999999999</v>
      </c>
    </row>
    <row r="94" spans="1:6" ht="14.4" customHeight="1" x14ac:dyDescent="0.3">
      <c r="A94" s="691" t="s">
        <v>4379</v>
      </c>
      <c r="B94" s="668"/>
      <c r="C94" s="681">
        <v>0</v>
      </c>
      <c r="D94" s="668">
        <v>1456.8400000000001</v>
      </c>
      <c r="E94" s="681">
        <v>1</v>
      </c>
      <c r="F94" s="669">
        <v>1456.8400000000001</v>
      </c>
    </row>
    <row r="95" spans="1:6" ht="14.4" customHeight="1" x14ac:dyDescent="0.3">
      <c r="A95" s="691" t="s">
        <v>4380</v>
      </c>
      <c r="B95" s="668"/>
      <c r="C95" s="681">
        <v>0</v>
      </c>
      <c r="D95" s="668">
        <v>4703976.5043092007</v>
      </c>
      <c r="E95" s="681">
        <v>1</v>
      </c>
      <c r="F95" s="669">
        <v>4703976.5043092007</v>
      </c>
    </row>
    <row r="96" spans="1:6" ht="14.4" customHeight="1" x14ac:dyDescent="0.3">
      <c r="A96" s="691" t="s">
        <v>4381</v>
      </c>
      <c r="B96" s="668"/>
      <c r="C96" s="681">
        <v>0</v>
      </c>
      <c r="D96" s="668">
        <v>109.84599253785437</v>
      </c>
      <c r="E96" s="681">
        <v>1</v>
      </c>
      <c r="F96" s="669">
        <v>109.84599253785437</v>
      </c>
    </row>
    <row r="97" spans="1:6" ht="14.4" customHeight="1" x14ac:dyDescent="0.3">
      <c r="A97" s="691" t="s">
        <v>4382</v>
      </c>
      <c r="B97" s="668"/>
      <c r="C97" s="681">
        <v>0</v>
      </c>
      <c r="D97" s="668">
        <v>74.930000000000007</v>
      </c>
      <c r="E97" s="681">
        <v>1</v>
      </c>
      <c r="F97" s="669">
        <v>74.930000000000007</v>
      </c>
    </row>
    <row r="98" spans="1:6" ht="14.4" customHeight="1" x14ac:dyDescent="0.3">
      <c r="A98" s="691" t="s">
        <v>4383</v>
      </c>
      <c r="B98" s="668"/>
      <c r="C98" s="681">
        <v>0</v>
      </c>
      <c r="D98" s="668">
        <v>583.57575615388282</v>
      </c>
      <c r="E98" s="681">
        <v>1</v>
      </c>
      <c r="F98" s="669">
        <v>583.57575615388282</v>
      </c>
    </row>
    <row r="99" spans="1:6" ht="14.4" customHeight="1" x14ac:dyDescent="0.3">
      <c r="A99" s="691" t="s">
        <v>4384</v>
      </c>
      <c r="B99" s="668"/>
      <c r="C99" s="681">
        <v>0</v>
      </c>
      <c r="D99" s="668">
        <v>876.95986139723016</v>
      </c>
      <c r="E99" s="681">
        <v>1</v>
      </c>
      <c r="F99" s="669">
        <v>876.95986139723016</v>
      </c>
    </row>
    <row r="100" spans="1:6" ht="14.4" customHeight="1" x14ac:dyDescent="0.3">
      <c r="A100" s="691" t="s">
        <v>4385</v>
      </c>
      <c r="B100" s="668"/>
      <c r="C100" s="681">
        <v>0</v>
      </c>
      <c r="D100" s="668">
        <v>586.69999999999993</v>
      </c>
      <c r="E100" s="681">
        <v>1</v>
      </c>
      <c r="F100" s="669">
        <v>586.69999999999993</v>
      </c>
    </row>
    <row r="101" spans="1:6" ht="14.4" customHeight="1" x14ac:dyDescent="0.3">
      <c r="A101" s="691" t="s">
        <v>4386</v>
      </c>
      <c r="B101" s="668"/>
      <c r="C101" s="681">
        <v>0</v>
      </c>
      <c r="D101" s="668">
        <v>474.60000383381328</v>
      </c>
      <c r="E101" s="681">
        <v>1</v>
      </c>
      <c r="F101" s="669">
        <v>474.60000383381328</v>
      </c>
    </row>
    <row r="102" spans="1:6" ht="14.4" customHeight="1" x14ac:dyDescent="0.3">
      <c r="A102" s="691" t="s">
        <v>4387</v>
      </c>
      <c r="B102" s="668"/>
      <c r="C102" s="681">
        <v>0</v>
      </c>
      <c r="D102" s="668">
        <v>625.38</v>
      </c>
      <c r="E102" s="681">
        <v>1</v>
      </c>
      <c r="F102" s="669">
        <v>625.38</v>
      </c>
    </row>
    <row r="103" spans="1:6" ht="14.4" customHeight="1" x14ac:dyDescent="0.3">
      <c r="A103" s="691" t="s">
        <v>4388</v>
      </c>
      <c r="B103" s="668"/>
      <c r="C103" s="681">
        <v>0</v>
      </c>
      <c r="D103" s="668">
        <v>311.04000000000002</v>
      </c>
      <c r="E103" s="681">
        <v>1</v>
      </c>
      <c r="F103" s="669">
        <v>311.04000000000002</v>
      </c>
    </row>
    <row r="104" spans="1:6" ht="14.4" customHeight="1" x14ac:dyDescent="0.3">
      <c r="A104" s="691" t="s">
        <v>4389</v>
      </c>
      <c r="B104" s="668"/>
      <c r="C104" s="681">
        <v>0</v>
      </c>
      <c r="D104" s="668">
        <v>10532.946106254152</v>
      </c>
      <c r="E104" s="681">
        <v>1</v>
      </c>
      <c r="F104" s="669">
        <v>10532.946106254152</v>
      </c>
    </row>
    <row r="105" spans="1:6" ht="14.4" customHeight="1" x14ac:dyDescent="0.3">
      <c r="A105" s="691" t="s">
        <v>4390</v>
      </c>
      <c r="B105" s="668"/>
      <c r="C105" s="681">
        <v>0</v>
      </c>
      <c r="D105" s="668">
        <v>404.43999999999994</v>
      </c>
      <c r="E105" s="681">
        <v>1</v>
      </c>
      <c r="F105" s="669">
        <v>404.43999999999994</v>
      </c>
    </row>
    <row r="106" spans="1:6" ht="14.4" customHeight="1" x14ac:dyDescent="0.3">
      <c r="A106" s="691" t="s">
        <v>4391</v>
      </c>
      <c r="B106" s="668"/>
      <c r="C106" s="681">
        <v>0</v>
      </c>
      <c r="D106" s="668">
        <v>264</v>
      </c>
      <c r="E106" s="681">
        <v>1</v>
      </c>
      <c r="F106" s="669">
        <v>264</v>
      </c>
    </row>
    <row r="107" spans="1:6" ht="14.4" customHeight="1" x14ac:dyDescent="0.3">
      <c r="A107" s="691" t="s">
        <v>4392</v>
      </c>
      <c r="B107" s="668"/>
      <c r="C107" s="681">
        <v>0</v>
      </c>
      <c r="D107" s="668">
        <v>3702.47</v>
      </c>
      <c r="E107" s="681">
        <v>1</v>
      </c>
      <c r="F107" s="669">
        <v>3702.47</v>
      </c>
    </row>
    <row r="108" spans="1:6" ht="14.4" customHeight="1" x14ac:dyDescent="0.3">
      <c r="A108" s="691" t="s">
        <v>4393</v>
      </c>
      <c r="B108" s="668"/>
      <c r="C108" s="681">
        <v>0</v>
      </c>
      <c r="D108" s="668">
        <v>10790.449999999999</v>
      </c>
      <c r="E108" s="681">
        <v>1</v>
      </c>
      <c r="F108" s="669">
        <v>10790.449999999999</v>
      </c>
    </row>
    <row r="109" spans="1:6" ht="14.4" customHeight="1" x14ac:dyDescent="0.3">
      <c r="A109" s="691" t="s">
        <v>4394</v>
      </c>
      <c r="B109" s="668"/>
      <c r="C109" s="681">
        <v>0</v>
      </c>
      <c r="D109" s="668">
        <v>3254.6100000000015</v>
      </c>
      <c r="E109" s="681">
        <v>1</v>
      </c>
      <c r="F109" s="669">
        <v>3254.6100000000015</v>
      </c>
    </row>
    <row r="110" spans="1:6" ht="14.4" customHeight="1" x14ac:dyDescent="0.3">
      <c r="A110" s="691" t="s">
        <v>4395</v>
      </c>
      <c r="B110" s="668"/>
      <c r="C110" s="681">
        <v>0</v>
      </c>
      <c r="D110" s="668">
        <v>8878.92</v>
      </c>
      <c r="E110" s="681">
        <v>1</v>
      </c>
      <c r="F110" s="669">
        <v>8878.92</v>
      </c>
    </row>
    <row r="111" spans="1:6" ht="14.4" customHeight="1" x14ac:dyDescent="0.3">
      <c r="A111" s="691" t="s">
        <v>4396</v>
      </c>
      <c r="B111" s="668"/>
      <c r="C111" s="681">
        <v>0</v>
      </c>
      <c r="D111" s="668">
        <v>1177.0406334951144</v>
      </c>
      <c r="E111" s="681">
        <v>1</v>
      </c>
      <c r="F111" s="669">
        <v>1177.0406334951144</v>
      </c>
    </row>
    <row r="112" spans="1:6" ht="14.4" customHeight="1" x14ac:dyDescent="0.3">
      <c r="A112" s="691" t="s">
        <v>4397</v>
      </c>
      <c r="B112" s="668"/>
      <c r="C112" s="681">
        <v>0</v>
      </c>
      <c r="D112" s="668">
        <v>10434.30731180291</v>
      </c>
      <c r="E112" s="681">
        <v>1</v>
      </c>
      <c r="F112" s="669">
        <v>10434.30731180291</v>
      </c>
    </row>
    <row r="113" spans="1:6" ht="14.4" customHeight="1" thickBot="1" x14ac:dyDescent="0.35">
      <c r="A113" s="692" t="s">
        <v>4398</v>
      </c>
      <c r="B113" s="683"/>
      <c r="C113" s="684">
        <v>0</v>
      </c>
      <c r="D113" s="683">
        <v>864.96000000000015</v>
      </c>
      <c r="E113" s="684">
        <v>1</v>
      </c>
      <c r="F113" s="685">
        <v>864.96000000000015</v>
      </c>
    </row>
    <row r="114" spans="1:6" ht="14.4" customHeight="1" thickBot="1" x14ac:dyDescent="0.35">
      <c r="A114" s="686" t="s">
        <v>3</v>
      </c>
      <c r="B114" s="687">
        <v>53330.521935165787</v>
      </c>
      <c r="C114" s="688">
        <v>1.9399570381357658E-3</v>
      </c>
      <c r="D114" s="687">
        <v>27437238.025095467</v>
      </c>
      <c r="E114" s="688">
        <v>0.99806004296186424</v>
      </c>
      <c r="F114" s="689">
        <v>27490568.547030631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2016-11-26T14:43:03Z</dcterms:modified>
</cp:coreProperties>
</file>